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BRIANA\PARQUES\PARQUES 2023\MARZO\ANEXO 3. DIAG OAP 04\PUBLICACIONES 2023\BRIANA\"/>
    </mc:Choice>
  </mc:AlternateContent>
  <xr:revisionPtr revIDLastSave="0" documentId="13_ncr:1_{DA29DC18-7BA5-4AD1-ADDD-DC3987DB77AE}" xr6:coauthVersionLast="47" xr6:coauthVersionMax="47" xr10:uidLastSave="{00000000-0000-0000-0000-000000000000}"/>
  <bookViews>
    <workbookView xWindow="-108" yWindow="-108" windowWidth="23256" windowHeight="12456" activeTab="1" xr2:uid="{66C4B73E-8A55-4FE0-BDAB-D7EFBA3F8F54}"/>
  </bookViews>
  <sheets>
    <sheet name="ANEXO 1" sheetId="3" r:id="rId1"/>
    <sheet name="F 2023" sheetId="2" r:id="rId2"/>
    <sheet name="LISTAS" sheetId="4" state="hidden" r:id="rId3"/>
  </sheets>
  <externalReferences>
    <externalReference r:id="rId4"/>
    <externalReference r:id="rId5"/>
    <externalReference r:id="rId6"/>
    <externalReference r:id="rId7"/>
    <externalReference r:id="rId8"/>
  </externalReferences>
  <definedNames>
    <definedName name="_xlnm._FilterDatabase" localSheetId="0" hidden="1">'ANEXO 1'!$P$5:$AZ$2883</definedName>
    <definedName name="_xlnm._FilterDatabase" localSheetId="1" hidden="1">'F 2023'!$D$17:$AP$25</definedName>
    <definedName name="_xlnm.Print_Area" localSheetId="1">'F 2023'!$D$1:$O$28</definedName>
    <definedName name="CONPES" localSheetId="1">'[1]LISTAS ANEXO 1. 4'!$B$29:$B$37</definedName>
    <definedName name="CONPES">'[2]LISTAS ANEXO 1. 4'!$B$29:$B$37</definedName>
    <definedName name="CTA" localSheetId="1">'[1]LISTAS ANEXO 1. 4'!$F$3:$F$6</definedName>
    <definedName name="CTA">'[2]LISTAS ANEXO 1. 4'!$F$3:$F$6</definedName>
    <definedName name="depart" localSheetId="1">[1]REGION!$D$2:$D$35</definedName>
    <definedName name="depart">[2]REGION!$D$2:$D$35</definedName>
    <definedName name="DEPENDENCIA">[3]LISTAS!$G$2:$G$11</definedName>
    <definedName name="DIMENSION" localSheetId="1">'[4]listas mipg'!$D$1:$J$1</definedName>
    <definedName name="DIMENSION">'[2]listas mipg'!$D$1:$J$1</definedName>
    <definedName name="FUENTES">'[1]LISTAS ANEXO 1. 4'!$B$2:$B$3</definedName>
    <definedName name="GRUPOPAR" localSheetId="1">'[5]Lista Willy'!$I$11:$I$13</definedName>
    <definedName name="GRUPOPAR">'[2]Lista Willy'!$I$11:$I$13</definedName>
    <definedName name="LISTA1">[3]LISTAS!$D$2:$D$3</definedName>
    <definedName name="MGA" localSheetId="1">'[1]LISTAS ANEXO 1. 4'!$B$74:$B$90</definedName>
    <definedName name="MGA">'[2]LISTAS ANEXO 1. 4'!$B$74:$B$90</definedName>
    <definedName name="NIVEL" localSheetId="1">'[1]Listas niveles'!$B$2:$B$3</definedName>
    <definedName name="NIVEL">'[2]Listas niveles'!$B$2:$B$3</definedName>
    <definedName name="OBESTRATEGICOS" localSheetId="1">'[4]LISTAS PEI'!$B$2:$D$2</definedName>
    <definedName name="OBESTRATEGICOS">'[2]LISTAS PEI'!$B$2:$D$2</definedName>
    <definedName name="ODS" localSheetId="1">'[4]listas ODS'!$E$1:$R$1</definedName>
    <definedName name="ODS">'[2]listas ODS'!$E$1:$R$1</definedName>
    <definedName name="P3202005" localSheetId="0">'[2]Lista Willy'!#REF!</definedName>
    <definedName name="P3202005" localSheetId="1">'[5]Lista Willy'!#REF!</definedName>
    <definedName name="P3202005">'[2]Lista Willy'!#REF!</definedName>
    <definedName name="P3202016" localSheetId="0">'[2]Lista Willy'!#REF!</definedName>
    <definedName name="P3202016" localSheetId="1">'[5]Lista Willy'!#REF!</definedName>
    <definedName name="P3202016">'[2]Lista Willy'!#REF!</definedName>
    <definedName name="P3202031" localSheetId="0">'[2]Lista Willy'!#REF!</definedName>
    <definedName name="P3202031" localSheetId="1">'[5]Lista Willy'!#REF!</definedName>
    <definedName name="P3202031">'[2]Lista Willy'!#REF!</definedName>
    <definedName name="P3202032" localSheetId="0">'[2]Lista Willy'!#REF!</definedName>
    <definedName name="P3202032" localSheetId="1">'[5]Lista Willy'!#REF!</definedName>
    <definedName name="P3202032">'[2]Lista Willy'!#REF!</definedName>
    <definedName name="PACTOS" localSheetId="1">'[4]listas PND'!$B$2:$B$4</definedName>
    <definedName name="PACTOS">'[2]listas PND'!$B$2:$B$4</definedName>
    <definedName name="PERIODICIDAD">'[1]LISTAS ANEXO 1. 4'!$G$3:$G$9</definedName>
    <definedName name="POL" localSheetId="1">'[1]LISTAS ANEXO 1. 4'!$B$16:$B$25</definedName>
    <definedName name="POL">'[2]LISTAS ANEXO 1. 4'!$B$14:$B$23</definedName>
    <definedName name="PROGRAMAS" localSheetId="1">'[1]Listas anexo 1'!$E$3:$F$3</definedName>
    <definedName name="PROGRAMAS">'[2]Listas anexo 1'!$E$3:$F$3</definedName>
    <definedName name="RECURSO">[2]!Tabla6[RECURSO]</definedName>
    <definedName name="REGIONAPROYE">'[5]Lista Willy'!$E$12:$E$13</definedName>
    <definedName name="SegmentaciónDeDatos_SUB_DEPENDENCIA">#REF!</definedName>
    <definedName name="SENTENCIAS" localSheetId="1">'[5]LISTAS ANEXO 1. 4'!$D$14:$D$24</definedName>
    <definedName name="SENTENCIAS">'[2]LISTAS ANEXO 1. 4'!$D$14:$D$24</definedName>
    <definedName name="TIPO" localSheetId="1">'[4]LISTAS PROCESO'!$A$10:$A$13</definedName>
    <definedName name="TIPO">'[2]LISTAS PROCESO'!$A$10:$A$13</definedName>
    <definedName name="TRAZADORES" localSheetId="1">'[4]LISTAS ANEXO 1. 4'!$F$14:$F$23</definedName>
    <definedName name="TRAZADORES">'[2]LISTAS ANEXO 1. 4'!$F$14:$F$25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2885" i="3" l="1"/>
  <c r="Z2885" i="3"/>
  <c r="E28" i="2"/>
  <c r="AN25" i="2"/>
  <c r="AM25" i="2"/>
  <c r="AL25" i="2"/>
  <c r="AK25" i="2"/>
  <c r="AJ25" i="2"/>
  <c r="AI25" i="2"/>
  <c r="AH25" i="2"/>
  <c r="AG25" i="2"/>
  <c r="AF25" i="2"/>
  <c r="AE25" i="2"/>
  <c r="AD25" i="2"/>
  <c r="AC25" i="2"/>
  <c r="AB25" i="2"/>
  <c r="AA25" i="2"/>
  <c r="Z25" i="2"/>
  <c r="Y25" i="2"/>
  <c r="X25" i="2"/>
  <c r="W25" i="2"/>
  <c r="V25" i="2"/>
  <c r="U25" i="2"/>
  <c r="T25" i="2"/>
  <c r="O25" i="2"/>
  <c r="N25" i="2"/>
  <c r="M25" i="2"/>
  <c r="L25" i="2"/>
  <c r="K25" i="2"/>
  <c r="J25" i="2"/>
  <c r="I25" i="2"/>
  <c r="H25" i="2"/>
  <c r="G25" i="2"/>
  <c r="F25" i="2"/>
  <c r="AN24" i="2"/>
  <c r="AM24" i="2"/>
  <c r="AL24" i="2"/>
  <c r="AK24" i="2"/>
  <c r="AJ24" i="2"/>
  <c r="AI24" i="2"/>
  <c r="AH24" i="2"/>
  <c r="AG24" i="2"/>
  <c r="AF24" i="2"/>
  <c r="AE24" i="2"/>
  <c r="AD24" i="2"/>
  <c r="AC24" i="2"/>
  <c r="AB24" i="2"/>
  <c r="AA24" i="2"/>
  <c r="Z24" i="2"/>
  <c r="Y24" i="2"/>
  <c r="X24" i="2"/>
  <c r="W24" i="2"/>
  <c r="V24" i="2"/>
  <c r="U24" i="2"/>
  <c r="T24" i="2"/>
  <c r="O24" i="2"/>
  <c r="N24" i="2"/>
  <c r="M24" i="2"/>
  <c r="L24" i="2"/>
  <c r="K24" i="2"/>
  <c r="J24" i="2"/>
  <c r="I24" i="2"/>
  <c r="H24" i="2"/>
  <c r="G24" i="2"/>
  <c r="F24" i="2"/>
  <c r="AN23" i="2"/>
  <c r="AM23" i="2"/>
  <c r="AL23" i="2"/>
  <c r="AK23" i="2"/>
  <c r="AJ23" i="2"/>
  <c r="AI23" i="2"/>
  <c r="AH23" i="2"/>
  <c r="AG23" i="2"/>
  <c r="AF23" i="2"/>
  <c r="AE23" i="2"/>
  <c r="AD23" i="2"/>
  <c r="AC23" i="2"/>
  <c r="AB23" i="2"/>
  <c r="AA23" i="2"/>
  <c r="Z23" i="2"/>
  <c r="Y23" i="2"/>
  <c r="X23" i="2"/>
  <c r="W23" i="2"/>
  <c r="V23" i="2"/>
  <c r="U23" i="2"/>
  <c r="T23" i="2"/>
  <c r="O23" i="2"/>
  <c r="N23" i="2"/>
  <c r="M23" i="2"/>
  <c r="L23" i="2"/>
  <c r="K23" i="2"/>
  <c r="J23" i="2"/>
  <c r="I23" i="2"/>
  <c r="H23" i="2"/>
  <c r="G23" i="2"/>
  <c r="F23" i="2"/>
  <c r="AN22" i="2"/>
  <c r="AM22" i="2"/>
  <c r="AL22" i="2"/>
  <c r="AK22" i="2"/>
  <c r="AJ22" i="2"/>
  <c r="AI22" i="2"/>
  <c r="AH22" i="2"/>
  <c r="AG22" i="2"/>
  <c r="AF22" i="2"/>
  <c r="AE22" i="2"/>
  <c r="AD22" i="2"/>
  <c r="AC22" i="2"/>
  <c r="AB22" i="2"/>
  <c r="AA22" i="2"/>
  <c r="Z22" i="2"/>
  <c r="Y22" i="2"/>
  <c r="X22" i="2"/>
  <c r="W22" i="2"/>
  <c r="V22" i="2"/>
  <c r="U22" i="2"/>
  <c r="T22" i="2"/>
  <c r="O22" i="2"/>
  <c r="N22" i="2"/>
  <c r="M22" i="2"/>
  <c r="L22" i="2"/>
  <c r="K22" i="2"/>
  <c r="J22" i="2"/>
  <c r="I22" i="2"/>
  <c r="H22" i="2"/>
  <c r="G22" i="2"/>
  <c r="F22" i="2"/>
  <c r="AN21" i="2"/>
  <c r="AM21" i="2"/>
  <c r="AL21" i="2"/>
  <c r="AK21" i="2"/>
  <c r="AJ21" i="2"/>
  <c r="AI21" i="2"/>
  <c r="AH21" i="2"/>
  <c r="AG21" i="2"/>
  <c r="AF21" i="2"/>
  <c r="AE21" i="2"/>
  <c r="AD21" i="2"/>
  <c r="AC21" i="2"/>
  <c r="AB21" i="2"/>
  <c r="AA21" i="2"/>
  <c r="Z21" i="2"/>
  <c r="Y21" i="2"/>
  <c r="X21" i="2"/>
  <c r="W21" i="2"/>
  <c r="V21" i="2"/>
  <c r="U21" i="2"/>
  <c r="T21" i="2"/>
  <c r="O21" i="2"/>
  <c r="N21" i="2"/>
  <c r="M21" i="2"/>
  <c r="L21" i="2"/>
  <c r="K21" i="2"/>
  <c r="J21" i="2"/>
  <c r="I21" i="2"/>
  <c r="H21" i="2"/>
  <c r="G21" i="2"/>
  <c r="F21" i="2"/>
  <c r="AN20" i="2"/>
  <c r="AM20" i="2"/>
  <c r="AL20" i="2"/>
  <c r="AK20" i="2"/>
  <c r="AJ20" i="2"/>
  <c r="AI20" i="2"/>
  <c r="AH20" i="2"/>
  <c r="AG20" i="2"/>
  <c r="AF20" i="2"/>
  <c r="AE20" i="2"/>
  <c r="AD20" i="2"/>
  <c r="AC20" i="2"/>
  <c r="AB20" i="2"/>
  <c r="AA20" i="2"/>
  <c r="Z20" i="2"/>
  <c r="Y20" i="2"/>
  <c r="X20" i="2"/>
  <c r="W20" i="2"/>
  <c r="V20" i="2"/>
  <c r="U20" i="2"/>
  <c r="T20" i="2"/>
  <c r="O20" i="2"/>
  <c r="N20" i="2"/>
  <c r="M20" i="2"/>
  <c r="L20" i="2"/>
  <c r="K20" i="2"/>
  <c r="J20" i="2"/>
  <c r="I20" i="2"/>
  <c r="H20" i="2"/>
  <c r="G20" i="2"/>
  <c r="F20" i="2"/>
  <c r="AN19" i="2"/>
  <c r="AM19" i="2"/>
  <c r="AL19" i="2"/>
  <c r="AK19" i="2"/>
  <c r="AJ19" i="2"/>
  <c r="AI19" i="2"/>
  <c r="AH19" i="2"/>
  <c r="AG19" i="2"/>
  <c r="AF19" i="2"/>
  <c r="AE19" i="2"/>
  <c r="AD19" i="2"/>
  <c r="AC19" i="2"/>
  <c r="AB19" i="2"/>
  <c r="AA19" i="2"/>
  <c r="Z19" i="2"/>
  <c r="Y19" i="2"/>
  <c r="X19" i="2"/>
  <c r="W19" i="2"/>
  <c r="V19" i="2"/>
  <c r="U19" i="2"/>
  <c r="T19" i="2"/>
  <c r="O19" i="2"/>
  <c r="N19" i="2"/>
  <c r="M19" i="2"/>
  <c r="L19" i="2"/>
  <c r="K19" i="2"/>
  <c r="J19" i="2"/>
  <c r="I19" i="2"/>
  <c r="H19" i="2"/>
  <c r="G19" i="2"/>
  <c r="F19" i="2"/>
  <c r="AN18" i="2"/>
  <c r="AM18" i="2"/>
  <c r="AL18" i="2"/>
  <c r="AK18" i="2"/>
  <c r="AJ18" i="2"/>
  <c r="AI18" i="2"/>
  <c r="AH18" i="2"/>
  <c r="AG18" i="2"/>
  <c r="AF18" i="2"/>
  <c r="AE18" i="2"/>
  <c r="AD18" i="2"/>
  <c r="AC18" i="2"/>
  <c r="AB18" i="2"/>
  <c r="AA18" i="2"/>
  <c r="Z18" i="2"/>
  <c r="Y18" i="2"/>
  <c r="X18" i="2"/>
  <c r="W18" i="2"/>
  <c r="V18" i="2"/>
  <c r="U18" i="2"/>
  <c r="T18" i="2"/>
  <c r="O18" i="2"/>
  <c r="N18" i="2"/>
  <c r="M18" i="2"/>
  <c r="L18" i="2"/>
  <c r="K18" i="2"/>
  <c r="J18" i="2"/>
  <c r="I18" i="2"/>
  <c r="H18" i="2"/>
  <c r="G18" i="2"/>
  <c r="F18" i="2"/>
  <c r="AG2885" i="3"/>
  <c r="AF2885" i="3"/>
  <c r="E30" i="2" l="1"/>
  <c r="S19" i="2" l="1"/>
  <c r="S20" i="2"/>
  <c r="S21" i="2"/>
  <c r="S22" i="2"/>
  <c r="S23" i="2"/>
  <c r="S24" i="2"/>
  <c r="S25" i="2"/>
  <c r="S18" i="2"/>
  <c r="N2856" i="3"/>
  <c r="M2856" i="3"/>
  <c r="L2856" i="3"/>
  <c r="K2856" i="3"/>
  <c r="J2856" i="3"/>
  <c r="I2856" i="3"/>
  <c r="G2856" i="3"/>
  <c r="F2856" i="3"/>
  <c r="E2856" i="3"/>
  <c r="D2856" i="3"/>
  <c r="C2856" i="3"/>
  <c r="H2856" i="3" s="1"/>
  <c r="B2856" i="3"/>
  <c r="A2856" i="3"/>
  <c r="N2855" i="3"/>
  <c r="M2855" i="3"/>
  <c r="L2855" i="3"/>
  <c r="K2855" i="3"/>
  <c r="J2855" i="3"/>
  <c r="I2855" i="3"/>
  <c r="G2855" i="3"/>
  <c r="F2855" i="3"/>
  <c r="E2855" i="3"/>
  <c r="D2855" i="3"/>
  <c r="C2855" i="3"/>
  <c r="H2855" i="3" s="1"/>
  <c r="B2855" i="3"/>
  <c r="A2855" i="3"/>
  <c r="N2854" i="3"/>
  <c r="M2854" i="3"/>
  <c r="L2854" i="3"/>
  <c r="K2854" i="3"/>
  <c r="J2854" i="3"/>
  <c r="I2854" i="3"/>
  <c r="G2854" i="3"/>
  <c r="F2854" i="3"/>
  <c r="E2854" i="3"/>
  <c r="D2854" i="3"/>
  <c r="C2854" i="3"/>
  <c r="H2854" i="3" s="1"/>
  <c r="B2854" i="3"/>
  <c r="A2854" i="3"/>
  <c r="N2853" i="3"/>
  <c r="M2853" i="3"/>
  <c r="L2853" i="3"/>
  <c r="K2853" i="3"/>
  <c r="J2853" i="3"/>
  <c r="I2853" i="3"/>
  <c r="G2853" i="3"/>
  <c r="F2853" i="3"/>
  <c r="E2853" i="3"/>
  <c r="D2853" i="3"/>
  <c r="C2853" i="3"/>
  <c r="H2853" i="3" s="1"/>
  <c r="B2853" i="3"/>
  <c r="A2853" i="3"/>
  <c r="N2852" i="3"/>
  <c r="M2852" i="3"/>
  <c r="L2852" i="3"/>
  <c r="K2852" i="3"/>
  <c r="J2852" i="3"/>
  <c r="I2852" i="3"/>
  <c r="G2852" i="3"/>
  <c r="F2852" i="3"/>
  <c r="E2852" i="3"/>
  <c r="D2852" i="3"/>
  <c r="C2852" i="3"/>
  <c r="H2852" i="3" s="1"/>
  <c r="B2852" i="3"/>
  <c r="A2852" i="3"/>
  <c r="N2851" i="3"/>
  <c r="M2851" i="3"/>
  <c r="L2851" i="3"/>
  <c r="K2851" i="3"/>
  <c r="J2851" i="3"/>
  <c r="I2851" i="3"/>
  <c r="G2851" i="3"/>
  <c r="F2851" i="3"/>
  <c r="E2851" i="3"/>
  <c r="D2851" i="3"/>
  <c r="C2851" i="3"/>
  <c r="H2851" i="3" s="1"/>
  <c r="B2851" i="3"/>
  <c r="A2851" i="3"/>
  <c r="N2850" i="3"/>
  <c r="M2850" i="3"/>
  <c r="L2850" i="3"/>
  <c r="K2850" i="3"/>
  <c r="J2850" i="3"/>
  <c r="I2850" i="3"/>
  <c r="G2850" i="3"/>
  <c r="F2850" i="3"/>
  <c r="E2850" i="3"/>
  <c r="D2850" i="3"/>
  <c r="C2850" i="3"/>
  <c r="H2850" i="3" s="1"/>
  <c r="B2850" i="3"/>
  <c r="A2850" i="3"/>
  <c r="N2849" i="3"/>
  <c r="M2849" i="3"/>
  <c r="L2849" i="3"/>
  <c r="K2849" i="3"/>
  <c r="J2849" i="3"/>
  <c r="I2849" i="3"/>
  <c r="G2849" i="3"/>
  <c r="F2849" i="3"/>
  <c r="E2849" i="3"/>
  <c r="D2849" i="3"/>
  <c r="C2849" i="3"/>
  <c r="H2849" i="3" s="1"/>
  <c r="B2849" i="3"/>
  <c r="A2849" i="3"/>
  <c r="N2848" i="3"/>
  <c r="M2848" i="3"/>
  <c r="L2848" i="3"/>
  <c r="K2848" i="3"/>
  <c r="J2848" i="3"/>
  <c r="I2848" i="3"/>
  <c r="G2848" i="3"/>
  <c r="F2848" i="3"/>
  <c r="E2848" i="3"/>
  <c r="D2848" i="3"/>
  <c r="C2848" i="3"/>
  <c r="H2848" i="3" s="1"/>
  <c r="B2848" i="3"/>
  <c r="A2848" i="3"/>
  <c r="N2847" i="3"/>
  <c r="M2847" i="3"/>
  <c r="L2847" i="3"/>
  <c r="K2847" i="3"/>
  <c r="J2847" i="3"/>
  <c r="I2847" i="3"/>
  <c r="G2847" i="3"/>
  <c r="F2847" i="3"/>
  <c r="E2847" i="3"/>
  <c r="D2847" i="3"/>
  <c r="C2847" i="3"/>
  <c r="H2847" i="3" s="1"/>
  <c r="B2847" i="3"/>
  <c r="A2847" i="3"/>
  <c r="N2846" i="3"/>
  <c r="M2846" i="3"/>
  <c r="L2846" i="3"/>
  <c r="K2846" i="3"/>
  <c r="J2846" i="3"/>
  <c r="I2846" i="3"/>
  <c r="G2846" i="3"/>
  <c r="F2846" i="3"/>
  <c r="E2846" i="3"/>
  <c r="D2846" i="3"/>
  <c r="C2846" i="3"/>
  <c r="H2846" i="3" s="1"/>
  <c r="B2846" i="3"/>
  <c r="A2846" i="3"/>
  <c r="N2845" i="3"/>
  <c r="M2845" i="3"/>
  <c r="L2845" i="3"/>
  <c r="K2845" i="3"/>
  <c r="J2845" i="3"/>
  <c r="I2845" i="3"/>
  <c r="G2845" i="3"/>
  <c r="F2845" i="3"/>
  <c r="E2845" i="3"/>
  <c r="D2845" i="3"/>
  <c r="C2845" i="3"/>
  <c r="H2845" i="3" s="1"/>
  <c r="B2845" i="3"/>
  <c r="A2845" i="3"/>
  <c r="N2844" i="3"/>
  <c r="M2844" i="3"/>
  <c r="L2844" i="3"/>
  <c r="K2844" i="3"/>
  <c r="J2844" i="3"/>
  <c r="I2844" i="3"/>
  <c r="G2844" i="3"/>
  <c r="F2844" i="3"/>
  <c r="E2844" i="3"/>
  <c r="D2844" i="3"/>
  <c r="C2844" i="3"/>
  <c r="H2844" i="3" s="1"/>
  <c r="B2844" i="3"/>
  <c r="A2844" i="3"/>
  <c r="N2843" i="3"/>
  <c r="M2843" i="3"/>
  <c r="L2843" i="3"/>
  <c r="K2843" i="3"/>
  <c r="J2843" i="3"/>
  <c r="I2843" i="3"/>
  <c r="G2843" i="3"/>
  <c r="F2843" i="3"/>
  <c r="E2843" i="3"/>
  <c r="D2843" i="3"/>
  <c r="C2843" i="3"/>
  <c r="H2843" i="3" s="1"/>
  <c r="B2843" i="3"/>
  <c r="A2843" i="3"/>
  <c r="N2842" i="3"/>
  <c r="M2842" i="3"/>
  <c r="L2842" i="3"/>
  <c r="K2842" i="3"/>
  <c r="J2842" i="3"/>
  <c r="I2842" i="3"/>
  <c r="G2842" i="3"/>
  <c r="F2842" i="3"/>
  <c r="E2842" i="3"/>
  <c r="D2842" i="3"/>
  <c r="C2842" i="3"/>
  <c r="H2842" i="3" s="1"/>
  <c r="B2842" i="3"/>
  <c r="A2842" i="3"/>
  <c r="N2841" i="3"/>
  <c r="M2841" i="3"/>
  <c r="L2841" i="3"/>
  <c r="K2841" i="3"/>
  <c r="J2841" i="3"/>
  <c r="I2841" i="3"/>
  <c r="G2841" i="3"/>
  <c r="F2841" i="3"/>
  <c r="E2841" i="3"/>
  <c r="D2841" i="3"/>
  <c r="C2841" i="3"/>
  <c r="H2841" i="3" s="1"/>
  <c r="B2841" i="3"/>
  <c r="A2841" i="3"/>
  <c r="N2840" i="3"/>
  <c r="M2840" i="3"/>
  <c r="L2840" i="3"/>
  <c r="K2840" i="3"/>
  <c r="J2840" i="3"/>
  <c r="I2840" i="3"/>
  <c r="G2840" i="3"/>
  <c r="F2840" i="3"/>
  <c r="E2840" i="3"/>
  <c r="D2840" i="3"/>
  <c r="C2840" i="3"/>
  <c r="H2840" i="3" s="1"/>
  <c r="B2840" i="3"/>
  <c r="A2840" i="3"/>
  <c r="N2839" i="3"/>
  <c r="M2839" i="3"/>
  <c r="L2839" i="3"/>
  <c r="K2839" i="3"/>
  <c r="J2839" i="3"/>
  <c r="I2839" i="3"/>
  <c r="G2839" i="3"/>
  <c r="F2839" i="3"/>
  <c r="E2839" i="3"/>
  <c r="D2839" i="3"/>
  <c r="C2839" i="3"/>
  <c r="H2839" i="3" s="1"/>
  <c r="B2839" i="3"/>
  <c r="A2839" i="3"/>
  <c r="N2838" i="3"/>
  <c r="M2838" i="3"/>
  <c r="L2838" i="3"/>
  <c r="K2838" i="3"/>
  <c r="J2838" i="3"/>
  <c r="I2838" i="3"/>
  <c r="G2838" i="3"/>
  <c r="F2838" i="3"/>
  <c r="E2838" i="3"/>
  <c r="D2838" i="3"/>
  <c r="C2838" i="3"/>
  <c r="H2838" i="3" s="1"/>
  <c r="B2838" i="3"/>
  <c r="A2838" i="3"/>
  <c r="N2837" i="3"/>
  <c r="M2837" i="3"/>
  <c r="L2837" i="3"/>
  <c r="K2837" i="3"/>
  <c r="J2837" i="3"/>
  <c r="I2837" i="3"/>
  <c r="G2837" i="3"/>
  <c r="F2837" i="3"/>
  <c r="E2837" i="3"/>
  <c r="D2837" i="3"/>
  <c r="C2837" i="3"/>
  <c r="H2837" i="3" s="1"/>
  <c r="B2837" i="3"/>
  <c r="A2837" i="3"/>
  <c r="N2836" i="3"/>
  <c r="M2836" i="3"/>
  <c r="L2836" i="3"/>
  <c r="K2836" i="3"/>
  <c r="J2836" i="3"/>
  <c r="I2836" i="3"/>
  <c r="G2836" i="3"/>
  <c r="F2836" i="3"/>
  <c r="E2836" i="3"/>
  <c r="D2836" i="3"/>
  <c r="C2836" i="3"/>
  <c r="H2836" i="3" s="1"/>
  <c r="B2836" i="3"/>
  <c r="A2836" i="3"/>
  <c r="N2835" i="3"/>
  <c r="M2835" i="3"/>
  <c r="L2835" i="3"/>
  <c r="K2835" i="3"/>
  <c r="J2835" i="3"/>
  <c r="I2835" i="3"/>
  <c r="G2835" i="3"/>
  <c r="F2835" i="3"/>
  <c r="E2835" i="3"/>
  <c r="D2835" i="3"/>
  <c r="C2835" i="3"/>
  <c r="H2835" i="3" s="1"/>
  <c r="B2835" i="3"/>
  <c r="A2835" i="3"/>
  <c r="N2834" i="3"/>
  <c r="M2834" i="3"/>
  <c r="L2834" i="3"/>
  <c r="K2834" i="3"/>
  <c r="J2834" i="3"/>
  <c r="I2834" i="3"/>
  <c r="G2834" i="3"/>
  <c r="F2834" i="3"/>
  <c r="E2834" i="3"/>
  <c r="D2834" i="3"/>
  <c r="C2834" i="3"/>
  <c r="H2834" i="3" s="1"/>
  <c r="B2834" i="3"/>
  <c r="A2834" i="3"/>
  <c r="N2833" i="3"/>
  <c r="M2833" i="3"/>
  <c r="L2833" i="3"/>
  <c r="K2833" i="3"/>
  <c r="J2833" i="3"/>
  <c r="I2833" i="3"/>
  <c r="G2833" i="3"/>
  <c r="F2833" i="3"/>
  <c r="E2833" i="3"/>
  <c r="D2833" i="3"/>
  <c r="C2833" i="3"/>
  <c r="H2833" i="3" s="1"/>
  <c r="B2833" i="3"/>
  <c r="A2833" i="3"/>
  <c r="N2832" i="3"/>
  <c r="M2832" i="3"/>
  <c r="L2832" i="3"/>
  <c r="K2832" i="3"/>
  <c r="J2832" i="3"/>
  <c r="I2832" i="3"/>
  <c r="G2832" i="3"/>
  <c r="F2832" i="3"/>
  <c r="E2832" i="3"/>
  <c r="D2832" i="3"/>
  <c r="C2832" i="3"/>
  <c r="H2832" i="3" s="1"/>
  <c r="B2832" i="3"/>
  <c r="A2832" i="3"/>
  <c r="N2831" i="3"/>
  <c r="M2831" i="3"/>
  <c r="L2831" i="3"/>
  <c r="K2831" i="3"/>
  <c r="J2831" i="3"/>
  <c r="I2831" i="3"/>
  <c r="G2831" i="3"/>
  <c r="F2831" i="3"/>
  <c r="E2831" i="3"/>
  <c r="D2831" i="3"/>
  <c r="C2831" i="3"/>
  <c r="H2831" i="3" s="1"/>
  <c r="B2831" i="3"/>
  <c r="A2831" i="3"/>
  <c r="N2830" i="3"/>
  <c r="M2830" i="3"/>
  <c r="L2830" i="3"/>
  <c r="K2830" i="3"/>
  <c r="J2830" i="3"/>
  <c r="I2830" i="3"/>
  <c r="G2830" i="3"/>
  <c r="F2830" i="3"/>
  <c r="E2830" i="3"/>
  <c r="D2830" i="3"/>
  <c r="C2830" i="3"/>
  <c r="H2830" i="3" s="1"/>
  <c r="B2830" i="3"/>
  <c r="A2830" i="3"/>
  <c r="N2829" i="3"/>
  <c r="M2829" i="3"/>
  <c r="L2829" i="3"/>
  <c r="K2829" i="3"/>
  <c r="J2829" i="3"/>
  <c r="I2829" i="3"/>
  <c r="G2829" i="3"/>
  <c r="F2829" i="3"/>
  <c r="E2829" i="3"/>
  <c r="D2829" i="3"/>
  <c r="C2829" i="3"/>
  <c r="H2829" i="3" s="1"/>
  <c r="B2829" i="3"/>
  <c r="A2829" i="3"/>
  <c r="N2828" i="3"/>
  <c r="M2828" i="3"/>
  <c r="L2828" i="3"/>
  <c r="K2828" i="3"/>
  <c r="J2828" i="3"/>
  <c r="I2828" i="3"/>
  <c r="G2828" i="3"/>
  <c r="F2828" i="3"/>
  <c r="E2828" i="3"/>
  <c r="D2828" i="3"/>
  <c r="C2828" i="3"/>
  <c r="H2828" i="3" s="1"/>
  <c r="B2828" i="3"/>
  <c r="A2828" i="3"/>
  <c r="N2827" i="3"/>
  <c r="M2827" i="3"/>
  <c r="L2827" i="3"/>
  <c r="K2827" i="3"/>
  <c r="J2827" i="3"/>
  <c r="I2827" i="3"/>
  <c r="G2827" i="3"/>
  <c r="F2827" i="3"/>
  <c r="E2827" i="3"/>
  <c r="D2827" i="3"/>
  <c r="C2827" i="3"/>
  <c r="H2827" i="3" s="1"/>
  <c r="B2827" i="3"/>
  <c r="A2827" i="3"/>
  <c r="N2826" i="3"/>
  <c r="M2826" i="3"/>
  <c r="L2826" i="3"/>
  <c r="K2826" i="3"/>
  <c r="J2826" i="3"/>
  <c r="I2826" i="3"/>
  <c r="G2826" i="3"/>
  <c r="F2826" i="3"/>
  <c r="E2826" i="3"/>
  <c r="D2826" i="3"/>
  <c r="C2826" i="3"/>
  <c r="H2826" i="3" s="1"/>
  <c r="B2826" i="3"/>
  <c r="A2826" i="3"/>
  <c r="N2825" i="3"/>
  <c r="M2825" i="3"/>
  <c r="L2825" i="3"/>
  <c r="K2825" i="3"/>
  <c r="J2825" i="3"/>
  <c r="I2825" i="3"/>
  <c r="G2825" i="3"/>
  <c r="F2825" i="3"/>
  <c r="E2825" i="3"/>
  <c r="D2825" i="3"/>
  <c r="C2825" i="3"/>
  <c r="H2825" i="3" s="1"/>
  <c r="B2825" i="3"/>
  <c r="A2825" i="3"/>
  <c r="N2824" i="3"/>
  <c r="M2824" i="3"/>
  <c r="L2824" i="3"/>
  <c r="K2824" i="3"/>
  <c r="J2824" i="3"/>
  <c r="I2824" i="3"/>
  <c r="G2824" i="3"/>
  <c r="F2824" i="3"/>
  <c r="E2824" i="3"/>
  <c r="D2824" i="3"/>
  <c r="C2824" i="3"/>
  <c r="H2824" i="3" s="1"/>
  <c r="B2824" i="3"/>
  <c r="A2824" i="3"/>
  <c r="N2823" i="3"/>
  <c r="M2823" i="3"/>
  <c r="L2823" i="3"/>
  <c r="K2823" i="3"/>
  <c r="J2823" i="3"/>
  <c r="I2823" i="3"/>
  <c r="G2823" i="3"/>
  <c r="F2823" i="3"/>
  <c r="E2823" i="3"/>
  <c r="D2823" i="3"/>
  <c r="C2823" i="3"/>
  <c r="H2823" i="3" s="1"/>
  <c r="B2823" i="3"/>
  <c r="A2823" i="3"/>
  <c r="N2822" i="3"/>
  <c r="M2822" i="3"/>
  <c r="L2822" i="3"/>
  <c r="K2822" i="3"/>
  <c r="J2822" i="3"/>
  <c r="I2822" i="3"/>
  <c r="G2822" i="3"/>
  <c r="F2822" i="3"/>
  <c r="E2822" i="3"/>
  <c r="D2822" i="3"/>
  <c r="C2822" i="3"/>
  <c r="H2822" i="3" s="1"/>
  <c r="B2822" i="3"/>
  <c r="A2822" i="3"/>
  <c r="N2821" i="3"/>
  <c r="M2821" i="3"/>
  <c r="L2821" i="3"/>
  <c r="K2821" i="3"/>
  <c r="J2821" i="3"/>
  <c r="I2821" i="3"/>
  <c r="G2821" i="3"/>
  <c r="F2821" i="3"/>
  <c r="E2821" i="3"/>
  <c r="D2821" i="3"/>
  <c r="C2821" i="3"/>
  <c r="H2821" i="3" s="1"/>
  <c r="B2821" i="3"/>
  <c r="A2821" i="3"/>
  <c r="N2820" i="3"/>
  <c r="M2820" i="3"/>
  <c r="L2820" i="3"/>
  <c r="K2820" i="3"/>
  <c r="J2820" i="3"/>
  <c r="I2820" i="3"/>
  <c r="G2820" i="3"/>
  <c r="F2820" i="3"/>
  <c r="E2820" i="3"/>
  <c r="D2820" i="3"/>
  <c r="C2820" i="3"/>
  <c r="H2820" i="3" s="1"/>
  <c r="B2820" i="3"/>
  <c r="A2820" i="3"/>
  <c r="N2819" i="3"/>
  <c r="M2819" i="3"/>
  <c r="L2819" i="3"/>
  <c r="K2819" i="3"/>
  <c r="J2819" i="3"/>
  <c r="I2819" i="3"/>
  <c r="G2819" i="3"/>
  <c r="F2819" i="3"/>
  <c r="E2819" i="3"/>
  <c r="D2819" i="3"/>
  <c r="C2819" i="3"/>
  <c r="H2819" i="3" s="1"/>
  <c r="B2819" i="3"/>
  <c r="A2819" i="3"/>
  <c r="N2818" i="3"/>
  <c r="M2818" i="3"/>
  <c r="L2818" i="3"/>
  <c r="K2818" i="3"/>
  <c r="J2818" i="3"/>
  <c r="I2818" i="3"/>
  <c r="G2818" i="3"/>
  <c r="F2818" i="3"/>
  <c r="E2818" i="3"/>
  <c r="D2818" i="3"/>
  <c r="C2818" i="3"/>
  <c r="H2818" i="3" s="1"/>
  <c r="B2818" i="3"/>
  <c r="A2818" i="3"/>
  <c r="N2817" i="3"/>
  <c r="M2817" i="3"/>
  <c r="L2817" i="3"/>
  <c r="K2817" i="3"/>
  <c r="J2817" i="3"/>
  <c r="I2817" i="3"/>
  <c r="G2817" i="3"/>
  <c r="F2817" i="3"/>
  <c r="E2817" i="3"/>
  <c r="D2817" i="3"/>
  <c r="C2817" i="3"/>
  <c r="H2817" i="3" s="1"/>
  <c r="B2817" i="3"/>
  <c r="A2817" i="3"/>
  <c r="N2816" i="3"/>
  <c r="M2816" i="3"/>
  <c r="L2816" i="3"/>
  <c r="K2816" i="3"/>
  <c r="J2816" i="3"/>
  <c r="I2816" i="3"/>
  <c r="G2816" i="3"/>
  <c r="F2816" i="3"/>
  <c r="E2816" i="3"/>
  <c r="D2816" i="3"/>
  <c r="C2816" i="3"/>
  <c r="H2816" i="3" s="1"/>
  <c r="B2816" i="3"/>
  <c r="A2816" i="3"/>
  <c r="N2815" i="3"/>
  <c r="M2815" i="3"/>
  <c r="L2815" i="3"/>
  <c r="K2815" i="3"/>
  <c r="J2815" i="3"/>
  <c r="I2815" i="3"/>
  <c r="G2815" i="3"/>
  <c r="F2815" i="3"/>
  <c r="E2815" i="3"/>
  <c r="D2815" i="3"/>
  <c r="C2815" i="3"/>
  <c r="H2815" i="3" s="1"/>
  <c r="B2815" i="3"/>
  <c r="A2815" i="3"/>
  <c r="N2814" i="3"/>
  <c r="M2814" i="3"/>
  <c r="L2814" i="3"/>
  <c r="K2814" i="3"/>
  <c r="J2814" i="3"/>
  <c r="I2814" i="3"/>
  <c r="G2814" i="3"/>
  <c r="F2814" i="3"/>
  <c r="E2814" i="3"/>
  <c r="D2814" i="3"/>
  <c r="C2814" i="3"/>
  <c r="H2814" i="3" s="1"/>
  <c r="B2814" i="3"/>
  <c r="A2814" i="3"/>
  <c r="N2813" i="3"/>
  <c r="M2813" i="3"/>
  <c r="L2813" i="3"/>
  <c r="K2813" i="3"/>
  <c r="J2813" i="3"/>
  <c r="I2813" i="3"/>
  <c r="G2813" i="3"/>
  <c r="F2813" i="3"/>
  <c r="E2813" i="3"/>
  <c r="D2813" i="3"/>
  <c r="C2813" i="3"/>
  <c r="H2813" i="3" s="1"/>
  <c r="B2813" i="3"/>
  <c r="A2813" i="3"/>
  <c r="N2812" i="3"/>
  <c r="M2812" i="3"/>
  <c r="L2812" i="3"/>
  <c r="K2812" i="3"/>
  <c r="J2812" i="3"/>
  <c r="I2812" i="3"/>
  <c r="G2812" i="3"/>
  <c r="F2812" i="3"/>
  <c r="E2812" i="3"/>
  <c r="D2812" i="3"/>
  <c r="C2812" i="3"/>
  <c r="H2812" i="3" s="1"/>
  <c r="B2812" i="3"/>
  <c r="A2812" i="3"/>
  <c r="N2811" i="3"/>
  <c r="M2811" i="3"/>
  <c r="L2811" i="3"/>
  <c r="K2811" i="3"/>
  <c r="J2811" i="3"/>
  <c r="I2811" i="3"/>
  <c r="G2811" i="3"/>
  <c r="F2811" i="3"/>
  <c r="E2811" i="3"/>
  <c r="D2811" i="3"/>
  <c r="C2811" i="3"/>
  <c r="H2811" i="3" s="1"/>
  <c r="B2811" i="3"/>
  <c r="A2811" i="3"/>
  <c r="N2810" i="3"/>
  <c r="M2810" i="3"/>
  <c r="L2810" i="3"/>
  <c r="K2810" i="3"/>
  <c r="J2810" i="3"/>
  <c r="I2810" i="3"/>
  <c r="G2810" i="3"/>
  <c r="F2810" i="3"/>
  <c r="E2810" i="3"/>
  <c r="D2810" i="3"/>
  <c r="C2810" i="3"/>
  <c r="H2810" i="3" s="1"/>
  <c r="B2810" i="3"/>
  <c r="A2810" i="3"/>
  <c r="N2809" i="3"/>
  <c r="M2809" i="3"/>
  <c r="L2809" i="3"/>
  <c r="K2809" i="3"/>
  <c r="J2809" i="3"/>
  <c r="I2809" i="3"/>
  <c r="G2809" i="3"/>
  <c r="F2809" i="3"/>
  <c r="E2809" i="3"/>
  <c r="D2809" i="3"/>
  <c r="C2809" i="3"/>
  <c r="H2809" i="3" s="1"/>
  <c r="B2809" i="3"/>
  <c r="A2809" i="3"/>
  <c r="N2808" i="3"/>
  <c r="M2808" i="3"/>
  <c r="L2808" i="3"/>
  <c r="K2808" i="3"/>
  <c r="J2808" i="3"/>
  <c r="I2808" i="3"/>
  <c r="G2808" i="3"/>
  <c r="F2808" i="3"/>
  <c r="E2808" i="3"/>
  <c r="D2808" i="3"/>
  <c r="C2808" i="3"/>
  <c r="H2808" i="3" s="1"/>
  <c r="B2808" i="3"/>
  <c r="A2808" i="3"/>
  <c r="N2807" i="3"/>
  <c r="M2807" i="3"/>
  <c r="L2807" i="3"/>
  <c r="K2807" i="3"/>
  <c r="J2807" i="3"/>
  <c r="I2807" i="3"/>
  <c r="G2807" i="3"/>
  <c r="F2807" i="3"/>
  <c r="E2807" i="3"/>
  <c r="D2807" i="3"/>
  <c r="C2807" i="3"/>
  <c r="H2807" i="3" s="1"/>
  <c r="B2807" i="3"/>
  <c r="A2807" i="3"/>
  <c r="N2806" i="3"/>
  <c r="M2806" i="3"/>
  <c r="L2806" i="3"/>
  <c r="K2806" i="3"/>
  <c r="J2806" i="3"/>
  <c r="I2806" i="3"/>
  <c r="G2806" i="3"/>
  <c r="F2806" i="3"/>
  <c r="E2806" i="3"/>
  <c r="D2806" i="3"/>
  <c r="C2806" i="3"/>
  <c r="H2806" i="3" s="1"/>
  <c r="B2806" i="3"/>
  <c r="A2806" i="3"/>
  <c r="N2805" i="3"/>
  <c r="M2805" i="3"/>
  <c r="L2805" i="3"/>
  <c r="K2805" i="3"/>
  <c r="J2805" i="3"/>
  <c r="I2805" i="3"/>
  <c r="G2805" i="3"/>
  <c r="F2805" i="3"/>
  <c r="E2805" i="3"/>
  <c r="D2805" i="3"/>
  <c r="C2805" i="3"/>
  <c r="H2805" i="3" s="1"/>
  <c r="B2805" i="3"/>
  <c r="A2805" i="3"/>
  <c r="N2804" i="3"/>
  <c r="M2804" i="3"/>
  <c r="L2804" i="3"/>
  <c r="K2804" i="3"/>
  <c r="J2804" i="3"/>
  <c r="I2804" i="3"/>
  <c r="G2804" i="3"/>
  <c r="F2804" i="3"/>
  <c r="E2804" i="3"/>
  <c r="D2804" i="3"/>
  <c r="C2804" i="3"/>
  <c r="H2804" i="3" s="1"/>
  <c r="B2804" i="3"/>
  <c r="A2804" i="3"/>
  <c r="N2803" i="3"/>
  <c r="M2803" i="3"/>
  <c r="L2803" i="3"/>
  <c r="K2803" i="3"/>
  <c r="J2803" i="3"/>
  <c r="I2803" i="3"/>
  <c r="G2803" i="3"/>
  <c r="F2803" i="3"/>
  <c r="E2803" i="3"/>
  <c r="D2803" i="3"/>
  <c r="C2803" i="3"/>
  <c r="H2803" i="3" s="1"/>
  <c r="B2803" i="3"/>
  <c r="A2803" i="3"/>
  <c r="N2802" i="3"/>
  <c r="M2802" i="3"/>
  <c r="L2802" i="3"/>
  <c r="K2802" i="3"/>
  <c r="J2802" i="3"/>
  <c r="I2802" i="3"/>
  <c r="G2802" i="3"/>
  <c r="F2802" i="3"/>
  <c r="E2802" i="3"/>
  <c r="D2802" i="3"/>
  <c r="C2802" i="3"/>
  <c r="H2802" i="3" s="1"/>
  <c r="B2802" i="3"/>
  <c r="A2802" i="3"/>
  <c r="N2801" i="3"/>
  <c r="M2801" i="3"/>
  <c r="L2801" i="3"/>
  <c r="K2801" i="3"/>
  <c r="J2801" i="3"/>
  <c r="I2801" i="3"/>
  <c r="G2801" i="3"/>
  <c r="F2801" i="3"/>
  <c r="E2801" i="3"/>
  <c r="D2801" i="3"/>
  <c r="C2801" i="3"/>
  <c r="H2801" i="3" s="1"/>
  <c r="B2801" i="3"/>
  <c r="A2801" i="3"/>
  <c r="N2800" i="3"/>
  <c r="M2800" i="3"/>
  <c r="L2800" i="3"/>
  <c r="K2800" i="3"/>
  <c r="J2800" i="3"/>
  <c r="I2800" i="3"/>
  <c r="G2800" i="3"/>
  <c r="F2800" i="3"/>
  <c r="E2800" i="3"/>
  <c r="D2800" i="3"/>
  <c r="C2800" i="3"/>
  <c r="H2800" i="3" s="1"/>
  <c r="B2800" i="3"/>
  <c r="A2800" i="3"/>
  <c r="N2799" i="3"/>
  <c r="M2799" i="3"/>
  <c r="L2799" i="3"/>
  <c r="K2799" i="3"/>
  <c r="J2799" i="3"/>
  <c r="I2799" i="3"/>
  <c r="G2799" i="3"/>
  <c r="F2799" i="3"/>
  <c r="E2799" i="3"/>
  <c r="D2799" i="3"/>
  <c r="C2799" i="3"/>
  <c r="H2799" i="3" s="1"/>
  <c r="B2799" i="3"/>
  <c r="A2799" i="3"/>
  <c r="N2798" i="3"/>
  <c r="M2798" i="3"/>
  <c r="L2798" i="3"/>
  <c r="K2798" i="3"/>
  <c r="J2798" i="3"/>
  <c r="I2798" i="3"/>
  <c r="G2798" i="3"/>
  <c r="F2798" i="3"/>
  <c r="E2798" i="3"/>
  <c r="D2798" i="3"/>
  <c r="C2798" i="3"/>
  <c r="H2798" i="3" s="1"/>
  <c r="B2798" i="3"/>
  <c r="A2798" i="3"/>
  <c r="N2797" i="3"/>
  <c r="M2797" i="3"/>
  <c r="L2797" i="3"/>
  <c r="K2797" i="3"/>
  <c r="J2797" i="3"/>
  <c r="I2797" i="3"/>
  <c r="G2797" i="3"/>
  <c r="F2797" i="3"/>
  <c r="E2797" i="3"/>
  <c r="D2797" i="3"/>
  <c r="C2797" i="3"/>
  <c r="H2797" i="3" s="1"/>
  <c r="B2797" i="3"/>
  <c r="A2797" i="3"/>
  <c r="N2796" i="3"/>
  <c r="M2796" i="3"/>
  <c r="L2796" i="3"/>
  <c r="K2796" i="3"/>
  <c r="J2796" i="3"/>
  <c r="I2796" i="3"/>
  <c r="G2796" i="3"/>
  <c r="F2796" i="3"/>
  <c r="E2796" i="3"/>
  <c r="D2796" i="3"/>
  <c r="C2796" i="3"/>
  <c r="H2796" i="3" s="1"/>
  <c r="B2796" i="3"/>
  <c r="A2796" i="3"/>
  <c r="N2795" i="3"/>
  <c r="M2795" i="3"/>
  <c r="L2795" i="3"/>
  <c r="K2795" i="3"/>
  <c r="J2795" i="3"/>
  <c r="I2795" i="3"/>
  <c r="G2795" i="3"/>
  <c r="F2795" i="3"/>
  <c r="E2795" i="3"/>
  <c r="D2795" i="3"/>
  <c r="C2795" i="3"/>
  <c r="H2795" i="3" s="1"/>
  <c r="B2795" i="3"/>
  <c r="A2795" i="3"/>
  <c r="N2794" i="3"/>
  <c r="M2794" i="3"/>
  <c r="L2794" i="3"/>
  <c r="K2794" i="3"/>
  <c r="J2794" i="3"/>
  <c r="I2794" i="3"/>
  <c r="G2794" i="3"/>
  <c r="F2794" i="3"/>
  <c r="E2794" i="3"/>
  <c r="D2794" i="3"/>
  <c r="C2794" i="3"/>
  <c r="H2794" i="3" s="1"/>
  <c r="B2794" i="3"/>
  <c r="A2794" i="3"/>
  <c r="N2793" i="3"/>
  <c r="M2793" i="3"/>
  <c r="L2793" i="3"/>
  <c r="K2793" i="3"/>
  <c r="J2793" i="3"/>
  <c r="I2793" i="3"/>
  <c r="G2793" i="3"/>
  <c r="F2793" i="3"/>
  <c r="E2793" i="3"/>
  <c r="D2793" i="3"/>
  <c r="C2793" i="3"/>
  <c r="H2793" i="3" s="1"/>
  <c r="B2793" i="3"/>
  <c r="A2793" i="3"/>
  <c r="N2792" i="3"/>
  <c r="M2792" i="3"/>
  <c r="L2792" i="3"/>
  <c r="K2792" i="3"/>
  <c r="J2792" i="3"/>
  <c r="I2792" i="3"/>
  <c r="G2792" i="3"/>
  <c r="F2792" i="3"/>
  <c r="E2792" i="3"/>
  <c r="D2792" i="3"/>
  <c r="C2792" i="3"/>
  <c r="H2792" i="3" s="1"/>
  <c r="B2792" i="3"/>
  <c r="A2792" i="3"/>
  <c r="N2791" i="3"/>
  <c r="M2791" i="3"/>
  <c r="L2791" i="3"/>
  <c r="K2791" i="3"/>
  <c r="J2791" i="3"/>
  <c r="I2791" i="3"/>
  <c r="G2791" i="3"/>
  <c r="F2791" i="3"/>
  <c r="E2791" i="3"/>
  <c r="D2791" i="3"/>
  <c r="C2791" i="3"/>
  <c r="H2791" i="3" s="1"/>
  <c r="B2791" i="3"/>
  <c r="A2791" i="3"/>
  <c r="N2790" i="3"/>
  <c r="M2790" i="3"/>
  <c r="L2790" i="3"/>
  <c r="K2790" i="3"/>
  <c r="J2790" i="3"/>
  <c r="I2790" i="3"/>
  <c r="G2790" i="3"/>
  <c r="F2790" i="3"/>
  <c r="E2790" i="3"/>
  <c r="D2790" i="3"/>
  <c r="C2790" i="3"/>
  <c r="H2790" i="3" s="1"/>
  <c r="B2790" i="3"/>
  <c r="A2790" i="3"/>
  <c r="N2789" i="3"/>
  <c r="M2789" i="3"/>
  <c r="L2789" i="3"/>
  <c r="K2789" i="3"/>
  <c r="J2789" i="3"/>
  <c r="I2789" i="3"/>
  <c r="G2789" i="3"/>
  <c r="F2789" i="3"/>
  <c r="E2789" i="3"/>
  <c r="D2789" i="3"/>
  <c r="C2789" i="3"/>
  <c r="H2789" i="3" s="1"/>
  <c r="B2789" i="3"/>
  <c r="A2789" i="3"/>
  <c r="N2788" i="3"/>
  <c r="M2788" i="3"/>
  <c r="L2788" i="3"/>
  <c r="K2788" i="3"/>
  <c r="J2788" i="3"/>
  <c r="I2788" i="3"/>
  <c r="G2788" i="3"/>
  <c r="F2788" i="3"/>
  <c r="E2788" i="3"/>
  <c r="D2788" i="3"/>
  <c r="C2788" i="3"/>
  <c r="H2788" i="3" s="1"/>
  <c r="B2788" i="3"/>
  <c r="A2788" i="3"/>
  <c r="N2787" i="3"/>
  <c r="M2787" i="3"/>
  <c r="L2787" i="3"/>
  <c r="K2787" i="3"/>
  <c r="J2787" i="3"/>
  <c r="I2787" i="3"/>
  <c r="G2787" i="3"/>
  <c r="F2787" i="3"/>
  <c r="E2787" i="3"/>
  <c r="D2787" i="3"/>
  <c r="C2787" i="3"/>
  <c r="H2787" i="3" s="1"/>
  <c r="B2787" i="3"/>
  <c r="A2787" i="3"/>
  <c r="N2786" i="3"/>
  <c r="M2786" i="3"/>
  <c r="L2786" i="3"/>
  <c r="K2786" i="3"/>
  <c r="J2786" i="3"/>
  <c r="I2786" i="3"/>
  <c r="G2786" i="3"/>
  <c r="F2786" i="3"/>
  <c r="E2786" i="3"/>
  <c r="D2786" i="3"/>
  <c r="C2786" i="3"/>
  <c r="H2786" i="3" s="1"/>
  <c r="B2786" i="3"/>
  <c r="A2786" i="3"/>
  <c r="N2785" i="3"/>
  <c r="M2785" i="3"/>
  <c r="L2785" i="3"/>
  <c r="K2785" i="3"/>
  <c r="J2785" i="3"/>
  <c r="I2785" i="3"/>
  <c r="G2785" i="3"/>
  <c r="F2785" i="3"/>
  <c r="E2785" i="3"/>
  <c r="D2785" i="3"/>
  <c r="C2785" i="3"/>
  <c r="H2785" i="3" s="1"/>
  <c r="B2785" i="3"/>
  <c r="A2785" i="3"/>
  <c r="N2784" i="3"/>
  <c r="M2784" i="3"/>
  <c r="L2784" i="3"/>
  <c r="K2784" i="3"/>
  <c r="J2784" i="3"/>
  <c r="I2784" i="3"/>
  <c r="G2784" i="3"/>
  <c r="F2784" i="3"/>
  <c r="E2784" i="3"/>
  <c r="D2784" i="3"/>
  <c r="C2784" i="3"/>
  <c r="H2784" i="3" s="1"/>
  <c r="B2784" i="3"/>
  <c r="A2784" i="3"/>
  <c r="N2783" i="3"/>
  <c r="M2783" i="3"/>
  <c r="L2783" i="3"/>
  <c r="K2783" i="3"/>
  <c r="J2783" i="3"/>
  <c r="I2783" i="3"/>
  <c r="G2783" i="3"/>
  <c r="F2783" i="3"/>
  <c r="E2783" i="3"/>
  <c r="D2783" i="3"/>
  <c r="C2783" i="3"/>
  <c r="H2783" i="3" s="1"/>
  <c r="B2783" i="3"/>
  <c r="A2783" i="3"/>
  <c r="N2782" i="3"/>
  <c r="M2782" i="3"/>
  <c r="L2782" i="3"/>
  <c r="K2782" i="3"/>
  <c r="J2782" i="3"/>
  <c r="I2782" i="3"/>
  <c r="G2782" i="3"/>
  <c r="F2782" i="3"/>
  <c r="E2782" i="3"/>
  <c r="D2782" i="3"/>
  <c r="C2782" i="3"/>
  <c r="H2782" i="3" s="1"/>
  <c r="B2782" i="3"/>
  <c r="A2782" i="3"/>
  <c r="N2781" i="3"/>
  <c r="M2781" i="3"/>
  <c r="L2781" i="3"/>
  <c r="K2781" i="3"/>
  <c r="J2781" i="3"/>
  <c r="I2781" i="3"/>
  <c r="G2781" i="3"/>
  <c r="F2781" i="3"/>
  <c r="E2781" i="3"/>
  <c r="D2781" i="3"/>
  <c r="C2781" i="3"/>
  <c r="H2781" i="3" s="1"/>
  <c r="B2781" i="3"/>
  <c r="A2781" i="3"/>
  <c r="N2780" i="3"/>
  <c r="M2780" i="3"/>
  <c r="L2780" i="3"/>
  <c r="K2780" i="3"/>
  <c r="J2780" i="3"/>
  <c r="I2780" i="3"/>
  <c r="G2780" i="3"/>
  <c r="F2780" i="3"/>
  <c r="E2780" i="3"/>
  <c r="D2780" i="3"/>
  <c r="C2780" i="3"/>
  <c r="H2780" i="3" s="1"/>
  <c r="B2780" i="3"/>
  <c r="A2780" i="3"/>
  <c r="N2779" i="3"/>
  <c r="M2779" i="3"/>
  <c r="L2779" i="3"/>
  <c r="K2779" i="3"/>
  <c r="J2779" i="3"/>
  <c r="I2779" i="3"/>
  <c r="G2779" i="3"/>
  <c r="F2779" i="3"/>
  <c r="E2779" i="3"/>
  <c r="D2779" i="3"/>
  <c r="C2779" i="3"/>
  <c r="H2779" i="3" s="1"/>
  <c r="B2779" i="3"/>
  <c r="A2779" i="3"/>
  <c r="N2778" i="3"/>
  <c r="M2778" i="3"/>
  <c r="L2778" i="3"/>
  <c r="K2778" i="3"/>
  <c r="J2778" i="3"/>
  <c r="I2778" i="3"/>
  <c r="G2778" i="3"/>
  <c r="F2778" i="3"/>
  <c r="E2778" i="3"/>
  <c r="D2778" i="3"/>
  <c r="C2778" i="3"/>
  <c r="H2778" i="3" s="1"/>
  <c r="B2778" i="3"/>
  <c r="A2778" i="3"/>
  <c r="N2777" i="3"/>
  <c r="M2777" i="3"/>
  <c r="L2777" i="3"/>
  <c r="K2777" i="3"/>
  <c r="J2777" i="3"/>
  <c r="I2777" i="3"/>
  <c r="G2777" i="3"/>
  <c r="F2777" i="3"/>
  <c r="E2777" i="3"/>
  <c r="D2777" i="3"/>
  <c r="C2777" i="3"/>
  <c r="H2777" i="3" s="1"/>
  <c r="B2777" i="3"/>
  <c r="A2777" i="3"/>
  <c r="N2776" i="3"/>
  <c r="M2776" i="3"/>
  <c r="L2776" i="3"/>
  <c r="K2776" i="3"/>
  <c r="J2776" i="3"/>
  <c r="I2776" i="3"/>
  <c r="G2776" i="3"/>
  <c r="F2776" i="3"/>
  <c r="E2776" i="3"/>
  <c r="D2776" i="3"/>
  <c r="C2776" i="3"/>
  <c r="H2776" i="3" s="1"/>
  <c r="B2776" i="3"/>
  <c r="A2776" i="3"/>
  <c r="N2775" i="3"/>
  <c r="M2775" i="3"/>
  <c r="L2775" i="3"/>
  <c r="K2775" i="3"/>
  <c r="J2775" i="3"/>
  <c r="I2775" i="3"/>
  <c r="G2775" i="3"/>
  <c r="F2775" i="3"/>
  <c r="E2775" i="3"/>
  <c r="D2775" i="3"/>
  <c r="C2775" i="3"/>
  <c r="H2775" i="3" s="1"/>
  <c r="B2775" i="3"/>
  <c r="A2775" i="3"/>
  <c r="N2774" i="3"/>
  <c r="M2774" i="3"/>
  <c r="L2774" i="3"/>
  <c r="K2774" i="3"/>
  <c r="J2774" i="3"/>
  <c r="I2774" i="3"/>
  <c r="G2774" i="3"/>
  <c r="F2774" i="3"/>
  <c r="E2774" i="3"/>
  <c r="D2774" i="3"/>
  <c r="C2774" i="3"/>
  <c r="H2774" i="3" s="1"/>
  <c r="B2774" i="3"/>
  <c r="A2774" i="3"/>
  <c r="N2773" i="3"/>
  <c r="M2773" i="3"/>
  <c r="L2773" i="3"/>
  <c r="K2773" i="3"/>
  <c r="J2773" i="3"/>
  <c r="I2773" i="3"/>
  <c r="G2773" i="3"/>
  <c r="F2773" i="3"/>
  <c r="E2773" i="3"/>
  <c r="D2773" i="3"/>
  <c r="C2773" i="3"/>
  <c r="H2773" i="3" s="1"/>
  <c r="B2773" i="3"/>
  <c r="A2773" i="3"/>
  <c r="N2772" i="3"/>
  <c r="M2772" i="3"/>
  <c r="L2772" i="3"/>
  <c r="K2772" i="3"/>
  <c r="J2772" i="3"/>
  <c r="I2772" i="3"/>
  <c r="G2772" i="3"/>
  <c r="F2772" i="3"/>
  <c r="E2772" i="3"/>
  <c r="D2772" i="3"/>
  <c r="C2772" i="3"/>
  <c r="H2772" i="3" s="1"/>
  <c r="B2772" i="3"/>
  <c r="A2772" i="3"/>
  <c r="N2771" i="3"/>
  <c r="M2771" i="3"/>
  <c r="L2771" i="3"/>
  <c r="K2771" i="3"/>
  <c r="J2771" i="3"/>
  <c r="I2771" i="3"/>
  <c r="G2771" i="3"/>
  <c r="F2771" i="3"/>
  <c r="E2771" i="3"/>
  <c r="D2771" i="3"/>
  <c r="C2771" i="3"/>
  <c r="H2771" i="3" s="1"/>
  <c r="B2771" i="3"/>
  <c r="A2771" i="3"/>
  <c r="N2770" i="3"/>
  <c r="M2770" i="3"/>
  <c r="L2770" i="3"/>
  <c r="K2770" i="3"/>
  <c r="J2770" i="3"/>
  <c r="I2770" i="3"/>
  <c r="G2770" i="3"/>
  <c r="F2770" i="3"/>
  <c r="E2770" i="3"/>
  <c r="D2770" i="3"/>
  <c r="C2770" i="3"/>
  <c r="H2770" i="3" s="1"/>
  <c r="B2770" i="3"/>
  <c r="A2770" i="3"/>
  <c r="N2769" i="3"/>
  <c r="M2769" i="3"/>
  <c r="L2769" i="3"/>
  <c r="K2769" i="3"/>
  <c r="J2769" i="3"/>
  <c r="I2769" i="3"/>
  <c r="G2769" i="3"/>
  <c r="F2769" i="3"/>
  <c r="E2769" i="3"/>
  <c r="D2769" i="3"/>
  <c r="C2769" i="3"/>
  <c r="H2769" i="3" s="1"/>
  <c r="B2769" i="3"/>
  <c r="A2769" i="3"/>
  <c r="N2768" i="3"/>
  <c r="M2768" i="3"/>
  <c r="L2768" i="3"/>
  <c r="K2768" i="3"/>
  <c r="J2768" i="3"/>
  <c r="I2768" i="3"/>
  <c r="G2768" i="3"/>
  <c r="F2768" i="3"/>
  <c r="E2768" i="3"/>
  <c r="D2768" i="3"/>
  <c r="C2768" i="3"/>
  <c r="H2768" i="3" s="1"/>
  <c r="B2768" i="3"/>
  <c r="A2768" i="3"/>
  <c r="N2767" i="3"/>
  <c r="M2767" i="3"/>
  <c r="L2767" i="3"/>
  <c r="K2767" i="3"/>
  <c r="J2767" i="3"/>
  <c r="I2767" i="3"/>
  <c r="G2767" i="3"/>
  <c r="F2767" i="3"/>
  <c r="E2767" i="3"/>
  <c r="D2767" i="3"/>
  <c r="C2767" i="3"/>
  <c r="H2767" i="3" s="1"/>
  <c r="B2767" i="3"/>
  <c r="A2767" i="3"/>
  <c r="N2766" i="3"/>
  <c r="M2766" i="3"/>
  <c r="L2766" i="3"/>
  <c r="K2766" i="3"/>
  <c r="J2766" i="3"/>
  <c r="I2766" i="3"/>
  <c r="G2766" i="3"/>
  <c r="F2766" i="3"/>
  <c r="E2766" i="3"/>
  <c r="D2766" i="3"/>
  <c r="C2766" i="3"/>
  <c r="H2766" i="3" s="1"/>
  <c r="B2766" i="3"/>
  <c r="A2766" i="3"/>
  <c r="N2765" i="3"/>
  <c r="M2765" i="3"/>
  <c r="L2765" i="3"/>
  <c r="K2765" i="3"/>
  <c r="J2765" i="3"/>
  <c r="I2765" i="3"/>
  <c r="G2765" i="3"/>
  <c r="F2765" i="3"/>
  <c r="E2765" i="3"/>
  <c r="D2765" i="3"/>
  <c r="C2765" i="3"/>
  <c r="H2765" i="3" s="1"/>
  <c r="B2765" i="3"/>
  <c r="A2765" i="3"/>
  <c r="N2764" i="3"/>
  <c r="M2764" i="3"/>
  <c r="L2764" i="3"/>
  <c r="K2764" i="3"/>
  <c r="J2764" i="3"/>
  <c r="I2764" i="3"/>
  <c r="G2764" i="3"/>
  <c r="F2764" i="3"/>
  <c r="E2764" i="3"/>
  <c r="D2764" i="3"/>
  <c r="C2764" i="3"/>
  <c r="H2764" i="3" s="1"/>
  <c r="B2764" i="3"/>
  <c r="A2764" i="3"/>
  <c r="N2763" i="3"/>
  <c r="M2763" i="3"/>
  <c r="L2763" i="3"/>
  <c r="K2763" i="3"/>
  <c r="J2763" i="3"/>
  <c r="I2763" i="3"/>
  <c r="G2763" i="3"/>
  <c r="F2763" i="3"/>
  <c r="E2763" i="3"/>
  <c r="D2763" i="3"/>
  <c r="C2763" i="3"/>
  <c r="H2763" i="3" s="1"/>
  <c r="B2763" i="3"/>
  <c r="A2763" i="3"/>
  <c r="N2762" i="3"/>
  <c r="M2762" i="3"/>
  <c r="L2762" i="3"/>
  <c r="K2762" i="3"/>
  <c r="J2762" i="3"/>
  <c r="I2762" i="3"/>
  <c r="G2762" i="3"/>
  <c r="F2762" i="3"/>
  <c r="E2762" i="3"/>
  <c r="D2762" i="3"/>
  <c r="C2762" i="3"/>
  <c r="H2762" i="3" s="1"/>
  <c r="B2762" i="3"/>
  <c r="A2762" i="3"/>
  <c r="N2761" i="3"/>
  <c r="M2761" i="3"/>
  <c r="L2761" i="3"/>
  <c r="K2761" i="3"/>
  <c r="J2761" i="3"/>
  <c r="I2761" i="3"/>
  <c r="G2761" i="3"/>
  <c r="F2761" i="3"/>
  <c r="E2761" i="3"/>
  <c r="D2761" i="3"/>
  <c r="C2761" i="3"/>
  <c r="H2761" i="3" s="1"/>
  <c r="B2761" i="3"/>
  <c r="A2761" i="3"/>
  <c r="N2760" i="3"/>
  <c r="M2760" i="3"/>
  <c r="L2760" i="3"/>
  <c r="K2760" i="3"/>
  <c r="J2760" i="3"/>
  <c r="I2760" i="3"/>
  <c r="G2760" i="3"/>
  <c r="F2760" i="3"/>
  <c r="E2760" i="3"/>
  <c r="D2760" i="3"/>
  <c r="C2760" i="3"/>
  <c r="H2760" i="3" s="1"/>
  <c r="B2760" i="3"/>
  <c r="A2760" i="3"/>
  <c r="N2759" i="3"/>
  <c r="M2759" i="3"/>
  <c r="L2759" i="3"/>
  <c r="K2759" i="3"/>
  <c r="J2759" i="3"/>
  <c r="I2759" i="3"/>
  <c r="G2759" i="3"/>
  <c r="F2759" i="3"/>
  <c r="E2759" i="3"/>
  <c r="D2759" i="3"/>
  <c r="C2759" i="3"/>
  <c r="H2759" i="3" s="1"/>
  <c r="B2759" i="3"/>
  <c r="A2759" i="3"/>
  <c r="N2758" i="3"/>
  <c r="M2758" i="3"/>
  <c r="L2758" i="3"/>
  <c r="K2758" i="3"/>
  <c r="J2758" i="3"/>
  <c r="I2758" i="3"/>
  <c r="G2758" i="3"/>
  <c r="F2758" i="3"/>
  <c r="E2758" i="3"/>
  <c r="D2758" i="3"/>
  <c r="C2758" i="3"/>
  <c r="H2758" i="3" s="1"/>
  <c r="B2758" i="3"/>
  <c r="A2758" i="3"/>
  <c r="N2757" i="3"/>
  <c r="M2757" i="3"/>
  <c r="L2757" i="3"/>
  <c r="K2757" i="3"/>
  <c r="J2757" i="3"/>
  <c r="I2757" i="3"/>
  <c r="G2757" i="3"/>
  <c r="F2757" i="3"/>
  <c r="E2757" i="3"/>
  <c r="D2757" i="3"/>
  <c r="C2757" i="3"/>
  <c r="H2757" i="3" s="1"/>
  <c r="B2757" i="3"/>
  <c r="A2757" i="3"/>
  <c r="N2756" i="3"/>
  <c r="M2756" i="3"/>
  <c r="L2756" i="3"/>
  <c r="K2756" i="3"/>
  <c r="J2756" i="3"/>
  <c r="I2756" i="3"/>
  <c r="G2756" i="3"/>
  <c r="F2756" i="3"/>
  <c r="E2756" i="3"/>
  <c r="D2756" i="3"/>
  <c r="C2756" i="3"/>
  <c r="H2756" i="3" s="1"/>
  <c r="B2756" i="3"/>
  <c r="A2756" i="3"/>
  <c r="N2755" i="3"/>
  <c r="M2755" i="3"/>
  <c r="L2755" i="3"/>
  <c r="K2755" i="3"/>
  <c r="J2755" i="3"/>
  <c r="I2755" i="3"/>
  <c r="G2755" i="3"/>
  <c r="F2755" i="3"/>
  <c r="E2755" i="3"/>
  <c r="D2755" i="3"/>
  <c r="C2755" i="3"/>
  <c r="H2755" i="3" s="1"/>
  <c r="B2755" i="3"/>
  <c r="A2755" i="3"/>
  <c r="N2754" i="3"/>
  <c r="M2754" i="3"/>
  <c r="L2754" i="3"/>
  <c r="K2754" i="3"/>
  <c r="J2754" i="3"/>
  <c r="I2754" i="3"/>
  <c r="G2754" i="3"/>
  <c r="F2754" i="3"/>
  <c r="E2754" i="3"/>
  <c r="D2754" i="3"/>
  <c r="C2754" i="3"/>
  <c r="H2754" i="3" s="1"/>
  <c r="B2754" i="3"/>
  <c r="A2754" i="3"/>
  <c r="N2753" i="3"/>
  <c r="M2753" i="3"/>
  <c r="L2753" i="3"/>
  <c r="K2753" i="3"/>
  <c r="J2753" i="3"/>
  <c r="I2753" i="3"/>
  <c r="G2753" i="3"/>
  <c r="F2753" i="3"/>
  <c r="E2753" i="3"/>
  <c r="D2753" i="3"/>
  <c r="C2753" i="3"/>
  <c r="H2753" i="3" s="1"/>
  <c r="B2753" i="3"/>
  <c r="A2753" i="3"/>
  <c r="N2752" i="3"/>
  <c r="M2752" i="3"/>
  <c r="L2752" i="3"/>
  <c r="K2752" i="3"/>
  <c r="J2752" i="3"/>
  <c r="I2752" i="3"/>
  <c r="G2752" i="3"/>
  <c r="F2752" i="3"/>
  <c r="E2752" i="3"/>
  <c r="D2752" i="3"/>
  <c r="C2752" i="3"/>
  <c r="H2752" i="3" s="1"/>
  <c r="B2752" i="3"/>
  <c r="A2752" i="3"/>
  <c r="N2751" i="3"/>
  <c r="M2751" i="3"/>
  <c r="L2751" i="3"/>
  <c r="K2751" i="3"/>
  <c r="J2751" i="3"/>
  <c r="I2751" i="3"/>
  <c r="G2751" i="3"/>
  <c r="F2751" i="3"/>
  <c r="E2751" i="3"/>
  <c r="D2751" i="3"/>
  <c r="C2751" i="3"/>
  <c r="H2751" i="3" s="1"/>
  <c r="B2751" i="3"/>
  <c r="A2751" i="3"/>
  <c r="N2750" i="3"/>
  <c r="M2750" i="3"/>
  <c r="L2750" i="3"/>
  <c r="K2750" i="3"/>
  <c r="J2750" i="3"/>
  <c r="I2750" i="3"/>
  <c r="G2750" i="3"/>
  <c r="F2750" i="3"/>
  <c r="E2750" i="3"/>
  <c r="D2750" i="3"/>
  <c r="C2750" i="3"/>
  <c r="H2750" i="3" s="1"/>
  <c r="B2750" i="3"/>
  <c r="A2750" i="3"/>
  <c r="N2749" i="3"/>
  <c r="M2749" i="3"/>
  <c r="L2749" i="3"/>
  <c r="K2749" i="3"/>
  <c r="J2749" i="3"/>
  <c r="I2749" i="3"/>
  <c r="G2749" i="3"/>
  <c r="F2749" i="3"/>
  <c r="E2749" i="3"/>
  <c r="D2749" i="3"/>
  <c r="C2749" i="3"/>
  <c r="H2749" i="3" s="1"/>
  <c r="B2749" i="3"/>
  <c r="A2749" i="3"/>
  <c r="N2748" i="3"/>
  <c r="M2748" i="3"/>
  <c r="L2748" i="3"/>
  <c r="K2748" i="3"/>
  <c r="J2748" i="3"/>
  <c r="I2748" i="3"/>
  <c r="G2748" i="3"/>
  <c r="F2748" i="3"/>
  <c r="E2748" i="3"/>
  <c r="D2748" i="3"/>
  <c r="C2748" i="3"/>
  <c r="H2748" i="3" s="1"/>
  <c r="B2748" i="3"/>
  <c r="A2748" i="3"/>
  <c r="N2747" i="3"/>
  <c r="M2747" i="3"/>
  <c r="L2747" i="3"/>
  <c r="K2747" i="3"/>
  <c r="J2747" i="3"/>
  <c r="I2747" i="3"/>
  <c r="G2747" i="3"/>
  <c r="F2747" i="3"/>
  <c r="E2747" i="3"/>
  <c r="D2747" i="3"/>
  <c r="C2747" i="3"/>
  <c r="H2747" i="3" s="1"/>
  <c r="B2747" i="3"/>
  <c r="A2747" i="3"/>
  <c r="N2746" i="3"/>
  <c r="M2746" i="3"/>
  <c r="L2746" i="3"/>
  <c r="K2746" i="3"/>
  <c r="J2746" i="3"/>
  <c r="I2746" i="3"/>
  <c r="G2746" i="3"/>
  <c r="F2746" i="3"/>
  <c r="E2746" i="3"/>
  <c r="D2746" i="3"/>
  <c r="C2746" i="3"/>
  <c r="H2746" i="3" s="1"/>
  <c r="B2746" i="3"/>
  <c r="A2746" i="3"/>
  <c r="N2745" i="3"/>
  <c r="M2745" i="3"/>
  <c r="L2745" i="3"/>
  <c r="K2745" i="3"/>
  <c r="J2745" i="3"/>
  <c r="I2745" i="3"/>
  <c r="G2745" i="3"/>
  <c r="F2745" i="3"/>
  <c r="E2745" i="3"/>
  <c r="D2745" i="3"/>
  <c r="C2745" i="3"/>
  <c r="H2745" i="3" s="1"/>
  <c r="B2745" i="3"/>
  <c r="A2745" i="3"/>
  <c r="N2744" i="3"/>
  <c r="M2744" i="3"/>
  <c r="L2744" i="3"/>
  <c r="K2744" i="3"/>
  <c r="J2744" i="3"/>
  <c r="I2744" i="3"/>
  <c r="G2744" i="3"/>
  <c r="F2744" i="3"/>
  <c r="E2744" i="3"/>
  <c r="D2744" i="3"/>
  <c r="C2744" i="3"/>
  <c r="H2744" i="3" s="1"/>
  <c r="B2744" i="3"/>
  <c r="A2744" i="3"/>
  <c r="N2743" i="3"/>
  <c r="M2743" i="3"/>
  <c r="L2743" i="3"/>
  <c r="K2743" i="3"/>
  <c r="J2743" i="3"/>
  <c r="I2743" i="3"/>
  <c r="G2743" i="3"/>
  <c r="F2743" i="3"/>
  <c r="E2743" i="3"/>
  <c r="D2743" i="3"/>
  <c r="C2743" i="3"/>
  <c r="H2743" i="3" s="1"/>
  <c r="B2743" i="3"/>
  <c r="A2743" i="3"/>
  <c r="N2742" i="3"/>
  <c r="M2742" i="3"/>
  <c r="L2742" i="3"/>
  <c r="K2742" i="3"/>
  <c r="J2742" i="3"/>
  <c r="I2742" i="3"/>
  <c r="G2742" i="3"/>
  <c r="F2742" i="3"/>
  <c r="E2742" i="3"/>
  <c r="D2742" i="3"/>
  <c r="C2742" i="3"/>
  <c r="H2742" i="3" s="1"/>
  <c r="B2742" i="3"/>
  <c r="A2742" i="3"/>
  <c r="N2741" i="3"/>
  <c r="M2741" i="3"/>
  <c r="L2741" i="3"/>
  <c r="K2741" i="3"/>
  <c r="J2741" i="3"/>
  <c r="I2741" i="3"/>
  <c r="G2741" i="3"/>
  <c r="F2741" i="3"/>
  <c r="E2741" i="3"/>
  <c r="D2741" i="3"/>
  <c r="C2741" i="3"/>
  <c r="H2741" i="3" s="1"/>
  <c r="B2741" i="3"/>
  <c r="A2741" i="3"/>
  <c r="N2740" i="3"/>
  <c r="M2740" i="3"/>
  <c r="L2740" i="3"/>
  <c r="K2740" i="3"/>
  <c r="J2740" i="3"/>
  <c r="I2740" i="3"/>
  <c r="G2740" i="3"/>
  <c r="F2740" i="3"/>
  <c r="E2740" i="3"/>
  <c r="D2740" i="3"/>
  <c r="C2740" i="3"/>
  <c r="H2740" i="3" s="1"/>
  <c r="B2740" i="3"/>
  <c r="A2740" i="3"/>
  <c r="N2739" i="3"/>
  <c r="M2739" i="3"/>
  <c r="L2739" i="3"/>
  <c r="K2739" i="3"/>
  <c r="J2739" i="3"/>
  <c r="I2739" i="3"/>
  <c r="G2739" i="3"/>
  <c r="F2739" i="3"/>
  <c r="E2739" i="3"/>
  <c r="D2739" i="3"/>
  <c r="C2739" i="3"/>
  <c r="H2739" i="3" s="1"/>
  <c r="B2739" i="3"/>
  <c r="A2739" i="3"/>
  <c r="N2738" i="3"/>
  <c r="M2738" i="3"/>
  <c r="L2738" i="3"/>
  <c r="K2738" i="3"/>
  <c r="J2738" i="3"/>
  <c r="I2738" i="3"/>
  <c r="G2738" i="3"/>
  <c r="F2738" i="3"/>
  <c r="E2738" i="3"/>
  <c r="D2738" i="3"/>
  <c r="C2738" i="3"/>
  <c r="H2738" i="3" s="1"/>
  <c r="B2738" i="3"/>
  <c r="A2738" i="3"/>
  <c r="N2737" i="3"/>
  <c r="M2737" i="3"/>
  <c r="L2737" i="3"/>
  <c r="K2737" i="3"/>
  <c r="J2737" i="3"/>
  <c r="I2737" i="3"/>
  <c r="G2737" i="3"/>
  <c r="F2737" i="3"/>
  <c r="E2737" i="3"/>
  <c r="D2737" i="3"/>
  <c r="C2737" i="3"/>
  <c r="H2737" i="3" s="1"/>
  <c r="B2737" i="3"/>
  <c r="A2737" i="3"/>
  <c r="N2736" i="3"/>
  <c r="M2736" i="3"/>
  <c r="L2736" i="3"/>
  <c r="K2736" i="3"/>
  <c r="J2736" i="3"/>
  <c r="I2736" i="3"/>
  <c r="G2736" i="3"/>
  <c r="F2736" i="3"/>
  <c r="E2736" i="3"/>
  <c r="D2736" i="3"/>
  <c r="C2736" i="3"/>
  <c r="H2736" i="3" s="1"/>
  <c r="B2736" i="3"/>
  <c r="A2736" i="3"/>
  <c r="N2735" i="3"/>
  <c r="M2735" i="3"/>
  <c r="L2735" i="3"/>
  <c r="K2735" i="3"/>
  <c r="J2735" i="3"/>
  <c r="I2735" i="3"/>
  <c r="G2735" i="3"/>
  <c r="F2735" i="3"/>
  <c r="E2735" i="3"/>
  <c r="D2735" i="3"/>
  <c r="C2735" i="3"/>
  <c r="H2735" i="3" s="1"/>
  <c r="B2735" i="3"/>
  <c r="A2735" i="3"/>
  <c r="N2734" i="3"/>
  <c r="M2734" i="3"/>
  <c r="L2734" i="3"/>
  <c r="K2734" i="3"/>
  <c r="J2734" i="3"/>
  <c r="I2734" i="3"/>
  <c r="G2734" i="3"/>
  <c r="F2734" i="3"/>
  <c r="E2734" i="3"/>
  <c r="D2734" i="3"/>
  <c r="C2734" i="3"/>
  <c r="H2734" i="3" s="1"/>
  <c r="B2734" i="3"/>
  <c r="A2734" i="3"/>
  <c r="N2733" i="3"/>
  <c r="M2733" i="3"/>
  <c r="L2733" i="3"/>
  <c r="K2733" i="3"/>
  <c r="J2733" i="3"/>
  <c r="I2733" i="3"/>
  <c r="G2733" i="3"/>
  <c r="F2733" i="3"/>
  <c r="E2733" i="3"/>
  <c r="D2733" i="3"/>
  <c r="C2733" i="3"/>
  <c r="H2733" i="3" s="1"/>
  <c r="B2733" i="3"/>
  <c r="A2733" i="3"/>
  <c r="N2732" i="3"/>
  <c r="M2732" i="3"/>
  <c r="L2732" i="3"/>
  <c r="K2732" i="3"/>
  <c r="J2732" i="3"/>
  <c r="I2732" i="3"/>
  <c r="G2732" i="3"/>
  <c r="F2732" i="3"/>
  <c r="E2732" i="3"/>
  <c r="D2732" i="3"/>
  <c r="C2732" i="3"/>
  <c r="H2732" i="3" s="1"/>
  <c r="B2732" i="3"/>
  <c r="A2732" i="3"/>
  <c r="N2731" i="3"/>
  <c r="M2731" i="3"/>
  <c r="L2731" i="3"/>
  <c r="K2731" i="3"/>
  <c r="J2731" i="3"/>
  <c r="I2731" i="3"/>
  <c r="G2731" i="3"/>
  <c r="F2731" i="3"/>
  <c r="E2731" i="3"/>
  <c r="D2731" i="3"/>
  <c r="C2731" i="3"/>
  <c r="H2731" i="3" s="1"/>
  <c r="B2731" i="3"/>
  <c r="A2731" i="3"/>
  <c r="N2730" i="3"/>
  <c r="M2730" i="3"/>
  <c r="L2730" i="3"/>
  <c r="K2730" i="3"/>
  <c r="J2730" i="3"/>
  <c r="I2730" i="3"/>
  <c r="G2730" i="3"/>
  <c r="F2730" i="3"/>
  <c r="E2730" i="3"/>
  <c r="D2730" i="3"/>
  <c r="C2730" i="3"/>
  <c r="H2730" i="3" s="1"/>
  <c r="B2730" i="3"/>
  <c r="A2730" i="3"/>
  <c r="N2729" i="3"/>
  <c r="M2729" i="3"/>
  <c r="L2729" i="3"/>
  <c r="K2729" i="3"/>
  <c r="J2729" i="3"/>
  <c r="I2729" i="3"/>
  <c r="G2729" i="3"/>
  <c r="F2729" i="3"/>
  <c r="E2729" i="3"/>
  <c r="D2729" i="3"/>
  <c r="C2729" i="3"/>
  <c r="H2729" i="3" s="1"/>
  <c r="B2729" i="3"/>
  <c r="A2729" i="3"/>
  <c r="N2728" i="3"/>
  <c r="M2728" i="3"/>
  <c r="L2728" i="3"/>
  <c r="K2728" i="3"/>
  <c r="J2728" i="3"/>
  <c r="I2728" i="3"/>
  <c r="G2728" i="3"/>
  <c r="F2728" i="3"/>
  <c r="E2728" i="3"/>
  <c r="D2728" i="3"/>
  <c r="C2728" i="3"/>
  <c r="H2728" i="3" s="1"/>
  <c r="B2728" i="3"/>
  <c r="A2728" i="3"/>
  <c r="N2727" i="3"/>
  <c r="M2727" i="3"/>
  <c r="L2727" i="3"/>
  <c r="K2727" i="3"/>
  <c r="J2727" i="3"/>
  <c r="I2727" i="3"/>
  <c r="G2727" i="3"/>
  <c r="F2727" i="3"/>
  <c r="E2727" i="3"/>
  <c r="D2727" i="3"/>
  <c r="C2727" i="3"/>
  <c r="H2727" i="3" s="1"/>
  <c r="B2727" i="3"/>
  <c r="A2727" i="3"/>
  <c r="N2726" i="3"/>
  <c r="M2726" i="3"/>
  <c r="L2726" i="3"/>
  <c r="K2726" i="3"/>
  <c r="J2726" i="3"/>
  <c r="I2726" i="3"/>
  <c r="G2726" i="3"/>
  <c r="F2726" i="3"/>
  <c r="E2726" i="3"/>
  <c r="D2726" i="3"/>
  <c r="C2726" i="3"/>
  <c r="H2726" i="3" s="1"/>
  <c r="B2726" i="3"/>
  <c r="A2726" i="3"/>
  <c r="N2725" i="3"/>
  <c r="M2725" i="3"/>
  <c r="L2725" i="3"/>
  <c r="K2725" i="3"/>
  <c r="J2725" i="3"/>
  <c r="I2725" i="3"/>
  <c r="G2725" i="3"/>
  <c r="F2725" i="3"/>
  <c r="E2725" i="3"/>
  <c r="D2725" i="3"/>
  <c r="C2725" i="3"/>
  <c r="H2725" i="3" s="1"/>
  <c r="B2725" i="3"/>
  <c r="A2725" i="3"/>
  <c r="N2724" i="3"/>
  <c r="M2724" i="3"/>
  <c r="L2724" i="3"/>
  <c r="K2724" i="3"/>
  <c r="J2724" i="3"/>
  <c r="I2724" i="3"/>
  <c r="G2724" i="3"/>
  <c r="F2724" i="3"/>
  <c r="E2724" i="3"/>
  <c r="D2724" i="3"/>
  <c r="C2724" i="3"/>
  <c r="H2724" i="3" s="1"/>
  <c r="B2724" i="3"/>
  <c r="A2724" i="3"/>
  <c r="N2723" i="3"/>
  <c r="M2723" i="3"/>
  <c r="L2723" i="3"/>
  <c r="K2723" i="3"/>
  <c r="J2723" i="3"/>
  <c r="I2723" i="3"/>
  <c r="G2723" i="3"/>
  <c r="F2723" i="3"/>
  <c r="E2723" i="3"/>
  <c r="D2723" i="3"/>
  <c r="C2723" i="3"/>
  <c r="H2723" i="3" s="1"/>
  <c r="B2723" i="3"/>
  <c r="A2723" i="3"/>
  <c r="N2722" i="3"/>
  <c r="M2722" i="3"/>
  <c r="L2722" i="3"/>
  <c r="K2722" i="3"/>
  <c r="J2722" i="3"/>
  <c r="I2722" i="3"/>
  <c r="G2722" i="3"/>
  <c r="F2722" i="3"/>
  <c r="E2722" i="3"/>
  <c r="D2722" i="3"/>
  <c r="C2722" i="3"/>
  <c r="H2722" i="3" s="1"/>
  <c r="B2722" i="3"/>
  <c r="A2722" i="3"/>
  <c r="N2721" i="3"/>
  <c r="M2721" i="3"/>
  <c r="L2721" i="3"/>
  <c r="K2721" i="3"/>
  <c r="J2721" i="3"/>
  <c r="I2721" i="3"/>
  <c r="G2721" i="3"/>
  <c r="F2721" i="3"/>
  <c r="E2721" i="3"/>
  <c r="D2721" i="3"/>
  <c r="C2721" i="3"/>
  <c r="H2721" i="3" s="1"/>
  <c r="B2721" i="3"/>
  <c r="A2721" i="3"/>
  <c r="N2720" i="3"/>
  <c r="M2720" i="3"/>
  <c r="L2720" i="3"/>
  <c r="K2720" i="3"/>
  <c r="J2720" i="3"/>
  <c r="I2720" i="3"/>
  <c r="G2720" i="3"/>
  <c r="F2720" i="3"/>
  <c r="E2720" i="3"/>
  <c r="D2720" i="3"/>
  <c r="C2720" i="3"/>
  <c r="H2720" i="3" s="1"/>
  <c r="B2720" i="3"/>
  <c r="A2720" i="3"/>
  <c r="N2719" i="3"/>
  <c r="M2719" i="3"/>
  <c r="L2719" i="3"/>
  <c r="K2719" i="3"/>
  <c r="J2719" i="3"/>
  <c r="I2719" i="3"/>
  <c r="G2719" i="3"/>
  <c r="F2719" i="3"/>
  <c r="E2719" i="3"/>
  <c r="D2719" i="3"/>
  <c r="C2719" i="3"/>
  <c r="H2719" i="3" s="1"/>
  <c r="B2719" i="3"/>
  <c r="A2719" i="3"/>
  <c r="N2718" i="3"/>
  <c r="M2718" i="3"/>
  <c r="L2718" i="3"/>
  <c r="K2718" i="3"/>
  <c r="J2718" i="3"/>
  <c r="I2718" i="3"/>
  <c r="G2718" i="3"/>
  <c r="F2718" i="3"/>
  <c r="E2718" i="3"/>
  <c r="D2718" i="3"/>
  <c r="C2718" i="3"/>
  <c r="H2718" i="3" s="1"/>
  <c r="B2718" i="3"/>
  <c r="A2718" i="3"/>
  <c r="N2717" i="3"/>
  <c r="M2717" i="3"/>
  <c r="L2717" i="3"/>
  <c r="K2717" i="3"/>
  <c r="J2717" i="3"/>
  <c r="I2717" i="3"/>
  <c r="G2717" i="3"/>
  <c r="F2717" i="3"/>
  <c r="E2717" i="3"/>
  <c r="D2717" i="3"/>
  <c r="C2717" i="3"/>
  <c r="H2717" i="3" s="1"/>
  <c r="B2717" i="3"/>
  <c r="A2717" i="3"/>
  <c r="N2716" i="3"/>
  <c r="M2716" i="3"/>
  <c r="L2716" i="3"/>
  <c r="K2716" i="3"/>
  <c r="J2716" i="3"/>
  <c r="I2716" i="3"/>
  <c r="G2716" i="3"/>
  <c r="F2716" i="3"/>
  <c r="E2716" i="3"/>
  <c r="D2716" i="3"/>
  <c r="C2716" i="3"/>
  <c r="H2716" i="3" s="1"/>
  <c r="B2716" i="3"/>
  <c r="A2716" i="3"/>
  <c r="N2715" i="3"/>
  <c r="M2715" i="3"/>
  <c r="L2715" i="3"/>
  <c r="K2715" i="3"/>
  <c r="J2715" i="3"/>
  <c r="I2715" i="3"/>
  <c r="G2715" i="3"/>
  <c r="F2715" i="3"/>
  <c r="E2715" i="3"/>
  <c r="D2715" i="3"/>
  <c r="C2715" i="3"/>
  <c r="H2715" i="3" s="1"/>
  <c r="B2715" i="3"/>
  <c r="A2715" i="3"/>
  <c r="N2714" i="3"/>
  <c r="M2714" i="3"/>
  <c r="L2714" i="3"/>
  <c r="K2714" i="3"/>
  <c r="J2714" i="3"/>
  <c r="I2714" i="3"/>
  <c r="G2714" i="3"/>
  <c r="F2714" i="3"/>
  <c r="E2714" i="3"/>
  <c r="D2714" i="3"/>
  <c r="C2714" i="3"/>
  <c r="H2714" i="3" s="1"/>
  <c r="B2714" i="3"/>
  <c r="A2714" i="3"/>
  <c r="N2713" i="3"/>
  <c r="M2713" i="3"/>
  <c r="L2713" i="3"/>
  <c r="K2713" i="3"/>
  <c r="J2713" i="3"/>
  <c r="I2713" i="3"/>
  <c r="G2713" i="3"/>
  <c r="F2713" i="3"/>
  <c r="E2713" i="3"/>
  <c r="D2713" i="3"/>
  <c r="C2713" i="3"/>
  <c r="H2713" i="3" s="1"/>
  <c r="B2713" i="3"/>
  <c r="A2713" i="3"/>
  <c r="N2712" i="3"/>
  <c r="M2712" i="3"/>
  <c r="L2712" i="3"/>
  <c r="K2712" i="3"/>
  <c r="J2712" i="3"/>
  <c r="I2712" i="3"/>
  <c r="G2712" i="3"/>
  <c r="F2712" i="3"/>
  <c r="E2712" i="3"/>
  <c r="D2712" i="3"/>
  <c r="C2712" i="3"/>
  <c r="H2712" i="3" s="1"/>
  <c r="B2712" i="3"/>
  <c r="A2712" i="3"/>
  <c r="N2711" i="3"/>
  <c r="M2711" i="3"/>
  <c r="L2711" i="3"/>
  <c r="K2711" i="3"/>
  <c r="J2711" i="3"/>
  <c r="I2711" i="3"/>
  <c r="G2711" i="3"/>
  <c r="F2711" i="3"/>
  <c r="E2711" i="3"/>
  <c r="D2711" i="3"/>
  <c r="C2711" i="3"/>
  <c r="H2711" i="3" s="1"/>
  <c r="B2711" i="3"/>
  <c r="A2711" i="3"/>
  <c r="N2710" i="3"/>
  <c r="M2710" i="3"/>
  <c r="L2710" i="3"/>
  <c r="K2710" i="3"/>
  <c r="J2710" i="3"/>
  <c r="I2710" i="3"/>
  <c r="G2710" i="3"/>
  <c r="F2710" i="3"/>
  <c r="E2710" i="3"/>
  <c r="D2710" i="3"/>
  <c r="C2710" i="3"/>
  <c r="H2710" i="3" s="1"/>
  <c r="B2710" i="3"/>
  <c r="A2710" i="3"/>
  <c r="N2709" i="3"/>
  <c r="M2709" i="3"/>
  <c r="L2709" i="3"/>
  <c r="K2709" i="3"/>
  <c r="J2709" i="3"/>
  <c r="I2709" i="3"/>
  <c r="G2709" i="3"/>
  <c r="F2709" i="3"/>
  <c r="E2709" i="3"/>
  <c r="D2709" i="3"/>
  <c r="C2709" i="3"/>
  <c r="H2709" i="3" s="1"/>
  <c r="B2709" i="3"/>
  <c r="A2709" i="3"/>
  <c r="N2708" i="3"/>
  <c r="M2708" i="3"/>
  <c r="L2708" i="3"/>
  <c r="K2708" i="3"/>
  <c r="J2708" i="3"/>
  <c r="I2708" i="3"/>
  <c r="G2708" i="3"/>
  <c r="F2708" i="3"/>
  <c r="E2708" i="3"/>
  <c r="D2708" i="3"/>
  <c r="C2708" i="3"/>
  <c r="H2708" i="3" s="1"/>
  <c r="B2708" i="3"/>
  <c r="A2708" i="3"/>
  <c r="N2707" i="3"/>
  <c r="M2707" i="3"/>
  <c r="L2707" i="3"/>
  <c r="K2707" i="3"/>
  <c r="J2707" i="3"/>
  <c r="I2707" i="3"/>
  <c r="G2707" i="3"/>
  <c r="F2707" i="3"/>
  <c r="E2707" i="3"/>
  <c r="D2707" i="3"/>
  <c r="C2707" i="3"/>
  <c r="H2707" i="3" s="1"/>
  <c r="B2707" i="3"/>
  <c r="A2707" i="3"/>
  <c r="N2705" i="3"/>
  <c r="M2705" i="3"/>
  <c r="L2705" i="3"/>
  <c r="K2705" i="3"/>
  <c r="J2705" i="3"/>
  <c r="I2705" i="3"/>
  <c r="G2705" i="3"/>
  <c r="F2705" i="3"/>
  <c r="E2705" i="3"/>
  <c r="D2705" i="3"/>
  <c r="C2705" i="3"/>
  <c r="H2705" i="3" s="1"/>
  <c r="B2705" i="3"/>
  <c r="A2705" i="3"/>
  <c r="N2704" i="3"/>
  <c r="M2704" i="3"/>
  <c r="L2704" i="3"/>
  <c r="K2704" i="3"/>
  <c r="J2704" i="3"/>
  <c r="I2704" i="3"/>
  <c r="G2704" i="3"/>
  <c r="F2704" i="3"/>
  <c r="E2704" i="3"/>
  <c r="D2704" i="3"/>
  <c r="C2704" i="3"/>
  <c r="H2704" i="3" s="1"/>
  <c r="B2704" i="3"/>
  <c r="A2704" i="3"/>
  <c r="N2703" i="3"/>
  <c r="M2703" i="3"/>
  <c r="L2703" i="3"/>
  <c r="K2703" i="3"/>
  <c r="J2703" i="3"/>
  <c r="I2703" i="3"/>
  <c r="G2703" i="3"/>
  <c r="F2703" i="3"/>
  <c r="E2703" i="3"/>
  <c r="D2703" i="3"/>
  <c r="C2703" i="3"/>
  <c r="H2703" i="3" s="1"/>
  <c r="B2703" i="3"/>
  <c r="A2703" i="3"/>
  <c r="N2702" i="3"/>
  <c r="M2702" i="3"/>
  <c r="L2702" i="3"/>
  <c r="K2702" i="3"/>
  <c r="J2702" i="3"/>
  <c r="I2702" i="3"/>
  <c r="G2702" i="3"/>
  <c r="F2702" i="3"/>
  <c r="E2702" i="3"/>
  <c r="D2702" i="3"/>
  <c r="C2702" i="3"/>
  <c r="H2702" i="3" s="1"/>
  <c r="B2702" i="3"/>
  <c r="A2702" i="3"/>
  <c r="N2701" i="3"/>
  <c r="M2701" i="3"/>
  <c r="L2701" i="3"/>
  <c r="K2701" i="3"/>
  <c r="J2701" i="3"/>
  <c r="I2701" i="3"/>
  <c r="G2701" i="3"/>
  <c r="F2701" i="3"/>
  <c r="E2701" i="3"/>
  <c r="D2701" i="3"/>
  <c r="C2701" i="3"/>
  <c r="H2701" i="3" s="1"/>
  <c r="B2701" i="3"/>
  <c r="A2701" i="3"/>
  <c r="N2700" i="3"/>
  <c r="M2700" i="3"/>
  <c r="L2700" i="3"/>
  <c r="K2700" i="3"/>
  <c r="J2700" i="3"/>
  <c r="I2700" i="3"/>
  <c r="G2700" i="3"/>
  <c r="F2700" i="3"/>
  <c r="E2700" i="3"/>
  <c r="D2700" i="3"/>
  <c r="C2700" i="3"/>
  <c r="H2700" i="3" s="1"/>
  <c r="B2700" i="3"/>
  <c r="A2700" i="3"/>
  <c r="N2699" i="3"/>
  <c r="M2699" i="3"/>
  <c r="L2699" i="3"/>
  <c r="K2699" i="3"/>
  <c r="J2699" i="3"/>
  <c r="I2699" i="3"/>
  <c r="G2699" i="3"/>
  <c r="F2699" i="3"/>
  <c r="E2699" i="3"/>
  <c r="D2699" i="3"/>
  <c r="C2699" i="3"/>
  <c r="H2699" i="3" s="1"/>
  <c r="B2699" i="3"/>
  <c r="A2699" i="3"/>
  <c r="N2698" i="3"/>
  <c r="M2698" i="3"/>
  <c r="L2698" i="3"/>
  <c r="K2698" i="3"/>
  <c r="J2698" i="3"/>
  <c r="I2698" i="3"/>
  <c r="G2698" i="3"/>
  <c r="F2698" i="3"/>
  <c r="E2698" i="3"/>
  <c r="D2698" i="3"/>
  <c r="C2698" i="3"/>
  <c r="H2698" i="3" s="1"/>
  <c r="B2698" i="3"/>
  <c r="A2698" i="3"/>
  <c r="N2697" i="3"/>
  <c r="M2697" i="3"/>
  <c r="L2697" i="3"/>
  <c r="K2697" i="3"/>
  <c r="J2697" i="3"/>
  <c r="I2697" i="3"/>
  <c r="G2697" i="3"/>
  <c r="F2697" i="3"/>
  <c r="E2697" i="3"/>
  <c r="D2697" i="3"/>
  <c r="C2697" i="3"/>
  <c r="H2697" i="3" s="1"/>
  <c r="B2697" i="3"/>
  <c r="A2697" i="3"/>
  <c r="N2696" i="3"/>
  <c r="M2696" i="3"/>
  <c r="L2696" i="3"/>
  <c r="K2696" i="3"/>
  <c r="J2696" i="3"/>
  <c r="I2696" i="3"/>
  <c r="G2696" i="3"/>
  <c r="F2696" i="3"/>
  <c r="E2696" i="3"/>
  <c r="D2696" i="3"/>
  <c r="C2696" i="3"/>
  <c r="H2696" i="3" s="1"/>
  <c r="B2696" i="3"/>
  <c r="A2696" i="3"/>
  <c r="N2695" i="3"/>
  <c r="M2695" i="3"/>
  <c r="L2695" i="3"/>
  <c r="K2695" i="3"/>
  <c r="J2695" i="3"/>
  <c r="I2695" i="3"/>
  <c r="G2695" i="3"/>
  <c r="F2695" i="3"/>
  <c r="E2695" i="3"/>
  <c r="D2695" i="3"/>
  <c r="C2695" i="3"/>
  <c r="H2695" i="3" s="1"/>
  <c r="B2695" i="3"/>
  <c r="A2695" i="3"/>
  <c r="N2694" i="3"/>
  <c r="M2694" i="3"/>
  <c r="L2694" i="3"/>
  <c r="K2694" i="3"/>
  <c r="J2694" i="3"/>
  <c r="I2694" i="3"/>
  <c r="G2694" i="3"/>
  <c r="F2694" i="3"/>
  <c r="E2694" i="3"/>
  <c r="D2694" i="3"/>
  <c r="C2694" i="3"/>
  <c r="H2694" i="3" s="1"/>
  <c r="B2694" i="3"/>
  <c r="A2694" i="3"/>
  <c r="N2693" i="3"/>
  <c r="M2693" i="3"/>
  <c r="L2693" i="3"/>
  <c r="K2693" i="3"/>
  <c r="J2693" i="3"/>
  <c r="I2693" i="3"/>
  <c r="G2693" i="3"/>
  <c r="F2693" i="3"/>
  <c r="E2693" i="3"/>
  <c r="D2693" i="3"/>
  <c r="C2693" i="3"/>
  <c r="H2693" i="3" s="1"/>
  <c r="B2693" i="3"/>
  <c r="A2693" i="3"/>
  <c r="N2692" i="3"/>
  <c r="M2692" i="3"/>
  <c r="L2692" i="3"/>
  <c r="K2692" i="3"/>
  <c r="J2692" i="3"/>
  <c r="I2692" i="3"/>
  <c r="G2692" i="3"/>
  <c r="F2692" i="3"/>
  <c r="E2692" i="3"/>
  <c r="D2692" i="3"/>
  <c r="C2692" i="3"/>
  <c r="H2692" i="3" s="1"/>
  <c r="B2692" i="3"/>
  <c r="A2692" i="3"/>
  <c r="N2691" i="3"/>
  <c r="M2691" i="3"/>
  <c r="L2691" i="3"/>
  <c r="K2691" i="3"/>
  <c r="J2691" i="3"/>
  <c r="I2691" i="3"/>
  <c r="G2691" i="3"/>
  <c r="F2691" i="3"/>
  <c r="E2691" i="3"/>
  <c r="D2691" i="3"/>
  <c r="C2691" i="3"/>
  <c r="H2691" i="3" s="1"/>
  <c r="B2691" i="3"/>
  <c r="A2691" i="3"/>
  <c r="N2690" i="3"/>
  <c r="M2690" i="3"/>
  <c r="L2690" i="3"/>
  <c r="K2690" i="3"/>
  <c r="J2690" i="3"/>
  <c r="I2690" i="3"/>
  <c r="G2690" i="3"/>
  <c r="F2690" i="3"/>
  <c r="E2690" i="3"/>
  <c r="D2690" i="3"/>
  <c r="C2690" i="3"/>
  <c r="H2690" i="3" s="1"/>
  <c r="B2690" i="3"/>
  <c r="A2690" i="3"/>
  <c r="N2689" i="3"/>
  <c r="M2689" i="3"/>
  <c r="L2689" i="3"/>
  <c r="K2689" i="3"/>
  <c r="J2689" i="3"/>
  <c r="I2689" i="3"/>
  <c r="G2689" i="3"/>
  <c r="F2689" i="3"/>
  <c r="E2689" i="3"/>
  <c r="D2689" i="3"/>
  <c r="C2689" i="3"/>
  <c r="H2689" i="3" s="1"/>
  <c r="B2689" i="3"/>
  <c r="A2689" i="3"/>
  <c r="N2688" i="3"/>
  <c r="M2688" i="3"/>
  <c r="L2688" i="3"/>
  <c r="K2688" i="3"/>
  <c r="J2688" i="3"/>
  <c r="I2688" i="3"/>
  <c r="G2688" i="3"/>
  <c r="F2688" i="3"/>
  <c r="E2688" i="3"/>
  <c r="D2688" i="3"/>
  <c r="C2688" i="3"/>
  <c r="H2688" i="3" s="1"/>
  <c r="B2688" i="3"/>
  <c r="A2688" i="3"/>
  <c r="N2687" i="3"/>
  <c r="M2687" i="3"/>
  <c r="L2687" i="3"/>
  <c r="K2687" i="3"/>
  <c r="J2687" i="3"/>
  <c r="I2687" i="3"/>
  <c r="G2687" i="3"/>
  <c r="F2687" i="3"/>
  <c r="E2687" i="3"/>
  <c r="D2687" i="3"/>
  <c r="C2687" i="3"/>
  <c r="H2687" i="3" s="1"/>
  <c r="B2687" i="3"/>
  <c r="A2687" i="3"/>
  <c r="N2686" i="3"/>
  <c r="M2686" i="3"/>
  <c r="L2686" i="3"/>
  <c r="K2686" i="3"/>
  <c r="J2686" i="3"/>
  <c r="I2686" i="3"/>
  <c r="G2686" i="3"/>
  <c r="F2686" i="3"/>
  <c r="E2686" i="3"/>
  <c r="D2686" i="3"/>
  <c r="C2686" i="3"/>
  <c r="H2686" i="3" s="1"/>
  <c r="B2686" i="3"/>
  <c r="A2686" i="3"/>
  <c r="N2685" i="3"/>
  <c r="M2685" i="3"/>
  <c r="L2685" i="3"/>
  <c r="K2685" i="3"/>
  <c r="J2685" i="3"/>
  <c r="I2685" i="3"/>
  <c r="G2685" i="3"/>
  <c r="F2685" i="3"/>
  <c r="E2685" i="3"/>
  <c r="D2685" i="3"/>
  <c r="C2685" i="3"/>
  <c r="H2685" i="3" s="1"/>
  <c r="B2685" i="3"/>
  <c r="A2685" i="3"/>
  <c r="N2684" i="3"/>
  <c r="M2684" i="3"/>
  <c r="L2684" i="3"/>
  <c r="K2684" i="3"/>
  <c r="J2684" i="3"/>
  <c r="I2684" i="3"/>
  <c r="G2684" i="3"/>
  <c r="F2684" i="3"/>
  <c r="E2684" i="3"/>
  <c r="D2684" i="3"/>
  <c r="C2684" i="3"/>
  <c r="H2684" i="3" s="1"/>
  <c r="B2684" i="3"/>
  <c r="A2684" i="3"/>
  <c r="N2683" i="3"/>
  <c r="M2683" i="3"/>
  <c r="L2683" i="3"/>
  <c r="K2683" i="3"/>
  <c r="J2683" i="3"/>
  <c r="I2683" i="3"/>
  <c r="G2683" i="3"/>
  <c r="F2683" i="3"/>
  <c r="E2683" i="3"/>
  <c r="D2683" i="3"/>
  <c r="C2683" i="3"/>
  <c r="H2683" i="3" s="1"/>
  <c r="B2683" i="3"/>
  <c r="A2683" i="3"/>
  <c r="N2682" i="3"/>
  <c r="M2682" i="3"/>
  <c r="L2682" i="3"/>
  <c r="K2682" i="3"/>
  <c r="J2682" i="3"/>
  <c r="I2682" i="3"/>
  <c r="G2682" i="3"/>
  <c r="F2682" i="3"/>
  <c r="E2682" i="3"/>
  <c r="D2682" i="3"/>
  <c r="C2682" i="3"/>
  <c r="H2682" i="3" s="1"/>
  <c r="B2682" i="3"/>
  <c r="A2682" i="3"/>
  <c r="N2681" i="3"/>
  <c r="M2681" i="3"/>
  <c r="L2681" i="3"/>
  <c r="K2681" i="3"/>
  <c r="J2681" i="3"/>
  <c r="I2681" i="3"/>
  <c r="G2681" i="3"/>
  <c r="F2681" i="3"/>
  <c r="E2681" i="3"/>
  <c r="D2681" i="3"/>
  <c r="C2681" i="3"/>
  <c r="H2681" i="3" s="1"/>
  <c r="B2681" i="3"/>
  <c r="A2681" i="3"/>
  <c r="N2680" i="3"/>
  <c r="M2680" i="3"/>
  <c r="L2680" i="3"/>
  <c r="K2680" i="3"/>
  <c r="J2680" i="3"/>
  <c r="I2680" i="3"/>
  <c r="G2680" i="3"/>
  <c r="F2680" i="3"/>
  <c r="E2680" i="3"/>
  <c r="D2680" i="3"/>
  <c r="C2680" i="3"/>
  <c r="H2680" i="3" s="1"/>
  <c r="B2680" i="3"/>
  <c r="A2680" i="3"/>
  <c r="N2679" i="3"/>
  <c r="M2679" i="3"/>
  <c r="L2679" i="3"/>
  <c r="K2679" i="3"/>
  <c r="J2679" i="3"/>
  <c r="I2679" i="3"/>
  <c r="G2679" i="3"/>
  <c r="F2679" i="3"/>
  <c r="E2679" i="3"/>
  <c r="D2679" i="3"/>
  <c r="C2679" i="3"/>
  <c r="H2679" i="3" s="1"/>
  <c r="B2679" i="3"/>
  <c r="A2679" i="3"/>
  <c r="N2678" i="3"/>
  <c r="M2678" i="3"/>
  <c r="L2678" i="3"/>
  <c r="K2678" i="3"/>
  <c r="J2678" i="3"/>
  <c r="I2678" i="3"/>
  <c r="G2678" i="3"/>
  <c r="F2678" i="3"/>
  <c r="E2678" i="3"/>
  <c r="D2678" i="3"/>
  <c r="C2678" i="3"/>
  <c r="H2678" i="3" s="1"/>
  <c r="B2678" i="3"/>
  <c r="A2678" i="3"/>
  <c r="N2677" i="3"/>
  <c r="M2677" i="3"/>
  <c r="L2677" i="3"/>
  <c r="K2677" i="3"/>
  <c r="J2677" i="3"/>
  <c r="I2677" i="3"/>
  <c r="G2677" i="3"/>
  <c r="F2677" i="3"/>
  <c r="E2677" i="3"/>
  <c r="D2677" i="3"/>
  <c r="C2677" i="3"/>
  <c r="H2677" i="3" s="1"/>
  <c r="B2677" i="3"/>
  <c r="A2677" i="3"/>
  <c r="N2676" i="3"/>
  <c r="M2676" i="3"/>
  <c r="L2676" i="3"/>
  <c r="K2676" i="3"/>
  <c r="J2676" i="3"/>
  <c r="I2676" i="3"/>
  <c r="G2676" i="3"/>
  <c r="F2676" i="3"/>
  <c r="E2676" i="3"/>
  <c r="D2676" i="3"/>
  <c r="C2676" i="3"/>
  <c r="H2676" i="3" s="1"/>
  <c r="B2676" i="3"/>
  <c r="A2676" i="3"/>
  <c r="N2675" i="3"/>
  <c r="M2675" i="3"/>
  <c r="L2675" i="3"/>
  <c r="K2675" i="3"/>
  <c r="J2675" i="3"/>
  <c r="I2675" i="3"/>
  <c r="G2675" i="3"/>
  <c r="F2675" i="3"/>
  <c r="E2675" i="3"/>
  <c r="D2675" i="3"/>
  <c r="C2675" i="3"/>
  <c r="H2675" i="3" s="1"/>
  <c r="B2675" i="3"/>
  <c r="A2675" i="3"/>
  <c r="N2674" i="3"/>
  <c r="M2674" i="3"/>
  <c r="L2674" i="3"/>
  <c r="K2674" i="3"/>
  <c r="J2674" i="3"/>
  <c r="I2674" i="3"/>
  <c r="G2674" i="3"/>
  <c r="F2674" i="3"/>
  <c r="E2674" i="3"/>
  <c r="D2674" i="3"/>
  <c r="C2674" i="3"/>
  <c r="H2674" i="3" s="1"/>
  <c r="B2674" i="3"/>
  <c r="A2674" i="3"/>
  <c r="N2673" i="3"/>
  <c r="M2673" i="3"/>
  <c r="L2673" i="3"/>
  <c r="K2673" i="3"/>
  <c r="J2673" i="3"/>
  <c r="I2673" i="3"/>
  <c r="G2673" i="3"/>
  <c r="F2673" i="3"/>
  <c r="E2673" i="3"/>
  <c r="D2673" i="3"/>
  <c r="C2673" i="3"/>
  <c r="H2673" i="3" s="1"/>
  <c r="B2673" i="3"/>
  <c r="A2673" i="3"/>
  <c r="N2672" i="3"/>
  <c r="M2672" i="3"/>
  <c r="L2672" i="3"/>
  <c r="K2672" i="3"/>
  <c r="J2672" i="3"/>
  <c r="I2672" i="3"/>
  <c r="G2672" i="3"/>
  <c r="F2672" i="3"/>
  <c r="E2672" i="3"/>
  <c r="D2672" i="3"/>
  <c r="C2672" i="3"/>
  <c r="H2672" i="3" s="1"/>
  <c r="B2672" i="3"/>
  <c r="A2672" i="3"/>
  <c r="N2671" i="3"/>
  <c r="M2671" i="3"/>
  <c r="L2671" i="3"/>
  <c r="K2671" i="3"/>
  <c r="J2671" i="3"/>
  <c r="I2671" i="3"/>
  <c r="G2671" i="3"/>
  <c r="F2671" i="3"/>
  <c r="E2671" i="3"/>
  <c r="D2671" i="3"/>
  <c r="C2671" i="3"/>
  <c r="H2671" i="3" s="1"/>
  <c r="B2671" i="3"/>
  <c r="A2671" i="3"/>
  <c r="N2670" i="3"/>
  <c r="M2670" i="3"/>
  <c r="L2670" i="3"/>
  <c r="K2670" i="3"/>
  <c r="J2670" i="3"/>
  <c r="I2670" i="3"/>
  <c r="G2670" i="3"/>
  <c r="F2670" i="3"/>
  <c r="E2670" i="3"/>
  <c r="D2670" i="3"/>
  <c r="C2670" i="3"/>
  <c r="H2670" i="3" s="1"/>
  <c r="B2670" i="3"/>
  <c r="A2670" i="3"/>
  <c r="N2669" i="3"/>
  <c r="M2669" i="3"/>
  <c r="L2669" i="3"/>
  <c r="K2669" i="3"/>
  <c r="J2669" i="3"/>
  <c r="I2669" i="3"/>
  <c r="G2669" i="3"/>
  <c r="F2669" i="3"/>
  <c r="E2669" i="3"/>
  <c r="D2669" i="3"/>
  <c r="C2669" i="3"/>
  <c r="H2669" i="3" s="1"/>
  <c r="B2669" i="3"/>
  <c r="A2669" i="3"/>
  <c r="N2668" i="3"/>
  <c r="M2668" i="3"/>
  <c r="L2668" i="3"/>
  <c r="K2668" i="3"/>
  <c r="J2668" i="3"/>
  <c r="I2668" i="3"/>
  <c r="G2668" i="3"/>
  <c r="F2668" i="3"/>
  <c r="E2668" i="3"/>
  <c r="D2668" i="3"/>
  <c r="C2668" i="3"/>
  <c r="H2668" i="3" s="1"/>
  <c r="B2668" i="3"/>
  <c r="A2668" i="3"/>
  <c r="N2667" i="3"/>
  <c r="M2667" i="3"/>
  <c r="L2667" i="3"/>
  <c r="K2667" i="3"/>
  <c r="J2667" i="3"/>
  <c r="I2667" i="3"/>
  <c r="G2667" i="3"/>
  <c r="F2667" i="3"/>
  <c r="E2667" i="3"/>
  <c r="D2667" i="3"/>
  <c r="C2667" i="3"/>
  <c r="H2667" i="3" s="1"/>
  <c r="B2667" i="3"/>
  <c r="A2667" i="3"/>
  <c r="N2666" i="3"/>
  <c r="M2666" i="3"/>
  <c r="L2666" i="3"/>
  <c r="K2666" i="3"/>
  <c r="J2666" i="3"/>
  <c r="I2666" i="3"/>
  <c r="G2666" i="3"/>
  <c r="F2666" i="3"/>
  <c r="E2666" i="3"/>
  <c r="D2666" i="3"/>
  <c r="C2666" i="3"/>
  <c r="H2666" i="3" s="1"/>
  <c r="B2666" i="3"/>
  <c r="A2666" i="3"/>
  <c r="N2665" i="3"/>
  <c r="M2665" i="3"/>
  <c r="L2665" i="3"/>
  <c r="K2665" i="3"/>
  <c r="J2665" i="3"/>
  <c r="I2665" i="3"/>
  <c r="G2665" i="3"/>
  <c r="F2665" i="3"/>
  <c r="E2665" i="3"/>
  <c r="D2665" i="3"/>
  <c r="C2665" i="3"/>
  <c r="H2665" i="3" s="1"/>
  <c r="B2665" i="3"/>
  <c r="A2665" i="3"/>
  <c r="N2664" i="3"/>
  <c r="M2664" i="3"/>
  <c r="L2664" i="3"/>
  <c r="K2664" i="3"/>
  <c r="J2664" i="3"/>
  <c r="I2664" i="3"/>
  <c r="G2664" i="3"/>
  <c r="F2664" i="3"/>
  <c r="E2664" i="3"/>
  <c r="D2664" i="3"/>
  <c r="C2664" i="3"/>
  <c r="H2664" i="3" s="1"/>
  <c r="B2664" i="3"/>
  <c r="A2664" i="3"/>
  <c r="N2663" i="3"/>
  <c r="M2663" i="3"/>
  <c r="L2663" i="3"/>
  <c r="K2663" i="3"/>
  <c r="J2663" i="3"/>
  <c r="I2663" i="3"/>
  <c r="G2663" i="3"/>
  <c r="F2663" i="3"/>
  <c r="E2663" i="3"/>
  <c r="D2663" i="3"/>
  <c r="C2663" i="3"/>
  <c r="H2663" i="3" s="1"/>
  <c r="B2663" i="3"/>
  <c r="A2663" i="3"/>
  <c r="N2662" i="3"/>
  <c r="M2662" i="3"/>
  <c r="L2662" i="3"/>
  <c r="K2662" i="3"/>
  <c r="J2662" i="3"/>
  <c r="I2662" i="3"/>
  <c r="G2662" i="3"/>
  <c r="F2662" i="3"/>
  <c r="E2662" i="3"/>
  <c r="D2662" i="3"/>
  <c r="C2662" i="3"/>
  <c r="H2662" i="3" s="1"/>
  <c r="B2662" i="3"/>
  <c r="A2662" i="3"/>
  <c r="N2661" i="3"/>
  <c r="M2661" i="3"/>
  <c r="L2661" i="3"/>
  <c r="K2661" i="3"/>
  <c r="J2661" i="3"/>
  <c r="I2661" i="3"/>
  <c r="G2661" i="3"/>
  <c r="F2661" i="3"/>
  <c r="E2661" i="3"/>
  <c r="D2661" i="3"/>
  <c r="C2661" i="3"/>
  <c r="H2661" i="3" s="1"/>
  <c r="B2661" i="3"/>
  <c r="A2661" i="3"/>
  <c r="N2660" i="3"/>
  <c r="M2660" i="3"/>
  <c r="L2660" i="3"/>
  <c r="K2660" i="3"/>
  <c r="J2660" i="3"/>
  <c r="I2660" i="3"/>
  <c r="G2660" i="3"/>
  <c r="F2660" i="3"/>
  <c r="E2660" i="3"/>
  <c r="D2660" i="3"/>
  <c r="C2660" i="3"/>
  <c r="H2660" i="3" s="1"/>
  <c r="B2660" i="3"/>
  <c r="A2660" i="3"/>
  <c r="N2659" i="3"/>
  <c r="M2659" i="3"/>
  <c r="L2659" i="3"/>
  <c r="K2659" i="3"/>
  <c r="J2659" i="3"/>
  <c r="I2659" i="3"/>
  <c r="G2659" i="3"/>
  <c r="F2659" i="3"/>
  <c r="E2659" i="3"/>
  <c r="D2659" i="3"/>
  <c r="C2659" i="3"/>
  <c r="H2659" i="3" s="1"/>
  <c r="B2659" i="3"/>
  <c r="A2659" i="3"/>
  <c r="N2658" i="3"/>
  <c r="M2658" i="3"/>
  <c r="L2658" i="3"/>
  <c r="K2658" i="3"/>
  <c r="J2658" i="3"/>
  <c r="I2658" i="3"/>
  <c r="G2658" i="3"/>
  <c r="F2658" i="3"/>
  <c r="E2658" i="3"/>
  <c r="D2658" i="3"/>
  <c r="C2658" i="3"/>
  <c r="H2658" i="3" s="1"/>
  <c r="B2658" i="3"/>
  <c r="A2658" i="3"/>
  <c r="N2657" i="3"/>
  <c r="M2657" i="3"/>
  <c r="L2657" i="3"/>
  <c r="K2657" i="3"/>
  <c r="J2657" i="3"/>
  <c r="I2657" i="3"/>
  <c r="G2657" i="3"/>
  <c r="F2657" i="3"/>
  <c r="E2657" i="3"/>
  <c r="D2657" i="3"/>
  <c r="C2657" i="3"/>
  <c r="H2657" i="3" s="1"/>
  <c r="B2657" i="3"/>
  <c r="A2657" i="3"/>
  <c r="N2656" i="3"/>
  <c r="M2656" i="3"/>
  <c r="L2656" i="3"/>
  <c r="K2656" i="3"/>
  <c r="J2656" i="3"/>
  <c r="I2656" i="3"/>
  <c r="G2656" i="3"/>
  <c r="F2656" i="3"/>
  <c r="E2656" i="3"/>
  <c r="D2656" i="3"/>
  <c r="C2656" i="3"/>
  <c r="H2656" i="3" s="1"/>
  <c r="B2656" i="3"/>
  <c r="A2656" i="3"/>
  <c r="N2655" i="3"/>
  <c r="M2655" i="3"/>
  <c r="L2655" i="3"/>
  <c r="K2655" i="3"/>
  <c r="J2655" i="3"/>
  <c r="I2655" i="3"/>
  <c r="G2655" i="3"/>
  <c r="F2655" i="3"/>
  <c r="E2655" i="3"/>
  <c r="D2655" i="3"/>
  <c r="C2655" i="3"/>
  <c r="H2655" i="3" s="1"/>
  <c r="B2655" i="3"/>
  <c r="A2655" i="3"/>
  <c r="N2654" i="3"/>
  <c r="M2654" i="3"/>
  <c r="L2654" i="3"/>
  <c r="K2654" i="3"/>
  <c r="J2654" i="3"/>
  <c r="I2654" i="3"/>
  <c r="G2654" i="3"/>
  <c r="F2654" i="3"/>
  <c r="E2654" i="3"/>
  <c r="D2654" i="3"/>
  <c r="C2654" i="3"/>
  <c r="H2654" i="3" s="1"/>
  <c r="B2654" i="3"/>
  <c r="A2654" i="3"/>
  <c r="N2653" i="3"/>
  <c r="M2653" i="3"/>
  <c r="L2653" i="3"/>
  <c r="K2653" i="3"/>
  <c r="J2653" i="3"/>
  <c r="I2653" i="3"/>
  <c r="G2653" i="3"/>
  <c r="F2653" i="3"/>
  <c r="E2653" i="3"/>
  <c r="D2653" i="3"/>
  <c r="C2653" i="3"/>
  <c r="H2653" i="3" s="1"/>
  <c r="B2653" i="3"/>
  <c r="A2653" i="3"/>
  <c r="N2652" i="3"/>
  <c r="M2652" i="3"/>
  <c r="L2652" i="3"/>
  <c r="K2652" i="3"/>
  <c r="J2652" i="3"/>
  <c r="I2652" i="3"/>
  <c r="G2652" i="3"/>
  <c r="F2652" i="3"/>
  <c r="E2652" i="3"/>
  <c r="D2652" i="3"/>
  <c r="C2652" i="3"/>
  <c r="H2652" i="3" s="1"/>
  <c r="B2652" i="3"/>
  <c r="A2652" i="3"/>
  <c r="N2651" i="3"/>
  <c r="M2651" i="3"/>
  <c r="L2651" i="3"/>
  <c r="K2651" i="3"/>
  <c r="J2651" i="3"/>
  <c r="I2651" i="3"/>
  <c r="G2651" i="3"/>
  <c r="F2651" i="3"/>
  <c r="E2651" i="3"/>
  <c r="D2651" i="3"/>
  <c r="C2651" i="3"/>
  <c r="H2651" i="3" s="1"/>
  <c r="B2651" i="3"/>
  <c r="A2651" i="3"/>
  <c r="N2650" i="3"/>
  <c r="M2650" i="3"/>
  <c r="L2650" i="3"/>
  <c r="K2650" i="3"/>
  <c r="J2650" i="3"/>
  <c r="I2650" i="3"/>
  <c r="G2650" i="3"/>
  <c r="F2650" i="3"/>
  <c r="E2650" i="3"/>
  <c r="D2650" i="3"/>
  <c r="C2650" i="3"/>
  <c r="H2650" i="3" s="1"/>
  <c r="B2650" i="3"/>
  <c r="A2650" i="3"/>
  <c r="N2649" i="3"/>
  <c r="M2649" i="3"/>
  <c r="L2649" i="3"/>
  <c r="K2649" i="3"/>
  <c r="J2649" i="3"/>
  <c r="I2649" i="3"/>
  <c r="G2649" i="3"/>
  <c r="F2649" i="3"/>
  <c r="E2649" i="3"/>
  <c r="D2649" i="3"/>
  <c r="C2649" i="3"/>
  <c r="H2649" i="3" s="1"/>
  <c r="B2649" i="3"/>
  <c r="A2649" i="3"/>
  <c r="N2648" i="3"/>
  <c r="M2648" i="3"/>
  <c r="L2648" i="3"/>
  <c r="K2648" i="3"/>
  <c r="J2648" i="3"/>
  <c r="I2648" i="3"/>
  <c r="G2648" i="3"/>
  <c r="F2648" i="3"/>
  <c r="E2648" i="3"/>
  <c r="D2648" i="3"/>
  <c r="C2648" i="3"/>
  <c r="H2648" i="3" s="1"/>
  <c r="B2648" i="3"/>
  <c r="A2648" i="3"/>
  <c r="N2647" i="3"/>
  <c r="M2647" i="3"/>
  <c r="L2647" i="3"/>
  <c r="K2647" i="3"/>
  <c r="J2647" i="3"/>
  <c r="I2647" i="3"/>
  <c r="G2647" i="3"/>
  <c r="F2647" i="3"/>
  <c r="E2647" i="3"/>
  <c r="D2647" i="3"/>
  <c r="C2647" i="3"/>
  <c r="H2647" i="3" s="1"/>
  <c r="B2647" i="3"/>
  <c r="A2647" i="3"/>
  <c r="N2646" i="3"/>
  <c r="M2646" i="3"/>
  <c r="L2646" i="3"/>
  <c r="K2646" i="3"/>
  <c r="J2646" i="3"/>
  <c r="I2646" i="3"/>
  <c r="G2646" i="3"/>
  <c r="F2646" i="3"/>
  <c r="E2646" i="3"/>
  <c r="D2646" i="3"/>
  <c r="C2646" i="3"/>
  <c r="H2646" i="3" s="1"/>
  <c r="B2646" i="3"/>
  <c r="A2646" i="3"/>
  <c r="N2645" i="3"/>
  <c r="M2645" i="3"/>
  <c r="L2645" i="3"/>
  <c r="K2645" i="3"/>
  <c r="J2645" i="3"/>
  <c r="I2645" i="3"/>
  <c r="G2645" i="3"/>
  <c r="F2645" i="3"/>
  <c r="E2645" i="3"/>
  <c r="D2645" i="3"/>
  <c r="C2645" i="3"/>
  <c r="H2645" i="3" s="1"/>
  <c r="B2645" i="3"/>
  <c r="A2645" i="3"/>
  <c r="N2644" i="3"/>
  <c r="M2644" i="3"/>
  <c r="L2644" i="3"/>
  <c r="K2644" i="3"/>
  <c r="J2644" i="3"/>
  <c r="I2644" i="3"/>
  <c r="G2644" i="3"/>
  <c r="F2644" i="3"/>
  <c r="E2644" i="3"/>
  <c r="D2644" i="3"/>
  <c r="C2644" i="3"/>
  <c r="H2644" i="3" s="1"/>
  <c r="B2644" i="3"/>
  <c r="A2644" i="3"/>
  <c r="N2643" i="3"/>
  <c r="M2643" i="3"/>
  <c r="L2643" i="3"/>
  <c r="K2643" i="3"/>
  <c r="J2643" i="3"/>
  <c r="I2643" i="3"/>
  <c r="G2643" i="3"/>
  <c r="F2643" i="3"/>
  <c r="E2643" i="3"/>
  <c r="D2643" i="3"/>
  <c r="C2643" i="3"/>
  <c r="H2643" i="3" s="1"/>
  <c r="B2643" i="3"/>
  <c r="A2643" i="3"/>
  <c r="N2642" i="3"/>
  <c r="M2642" i="3"/>
  <c r="L2642" i="3"/>
  <c r="K2642" i="3"/>
  <c r="J2642" i="3"/>
  <c r="I2642" i="3"/>
  <c r="G2642" i="3"/>
  <c r="F2642" i="3"/>
  <c r="E2642" i="3"/>
  <c r="D2642" i="3"/>
  <c r="C2642" i="3"/>
  <c r="H2642" i="3" s="1"/>
  <c r="B2642" i="3"/>
  <c r="A2642" i="3"/>
  <c r="N2641" i="3"/>
  <c r="M2641" i="3"/>
  <c r="L2641" i="3"/>
  <c r="K2641" i="3"/>
  <c r="J2641" i="3"/>
  <c r="I2641" i="3"/>
  <c r="G2641" i="3"/>
  <c r="F2641" i="3"/>
  <c r="E2641" i="3"/>
  <c r="D2641" i="3"/>
  <c r="C2641" i="3"/>
  <c r="H2641" i="3" s="1"/>
  <c r="B2641" i="3"/>
  <c r="A2641" i="3"/>
  <c r="N2640" i="3"/>
  <c r="M2640" i="3"/>
  <c r="L2640" i="3"/>
  <c r="K2640" i="3"/>
  <c r="J2640" i="3"/>
  <c r="I2640" i="3"/>
  <c r="G2640" i="3"/>
  <c r="F2640" i="3"/>
  <c r="E2640" i="3"/>
  <c r="D2640" i="3"/>
  <c r="C2640" i="3"/>
  <c r="H2640" i="3" s="1"/>
  <c r="B2640" i="3"/>
  <c r="A2640" i="3"/>
  <c r="N2639" i="3"/>
  <c r="M2639" i="3"/>
  <c r="L2639" i="3"/>
  <c r="K2639" i="3"/>
  <c r="J2639" i="3"/>
  <c r="I2639" i="3"/>
  <c r="G2639" i="3"/>
  <c r="F2639" i="3"/>
  <c r="E2639" i="3"/>
  <c r="D2639" i="3"/>
  <c r="C2639" i="3"/>
  <c r="H2639" i="3" s="1"/>
  <c r="B2639" i="3"/>
  <c r="A2639" i="3"/>
  <c r="N2638" i="3"/>
  <c r="M2638" i="3"/>
  <c r="L2638" i="3"/>
  <c r="K2638" i="3"/>
  <c r="J2638" i="3"/>
  <c r="I2638" i="3"/>
  <c r="G2638" i="3"/>
  <c r="F2638" i="3"/>
  <c r="E2638" i="3"/>
  <c r="D2638" i="3"/>
  <c r="C2638" i="3"/>
  <c r="H2638" i="3" s="1"/>
  <c r="B2638" i="3"/>
  <c r="A2638" i="3"/>
  <c r="N2637" i="3"/>
  <c r="M2637" i="3"/>
  <c r="L2637" i="3"/>
  <c r="K2637" i="3"/>
  <c r="J2637" i="3"/>
  <c r="I2637" i="3"/>
  <c r="G2637" i="3"/>
  <c r="F2637" i="3"/>
  <c r="E2637" i="3"/>
  <c r="D2637" i="3"/>
  <c r="C2637" i="3"/>
  <c r="H2637" i="3" s="1"/>
  <c r="B2637" i="3"/>
  <c r="A2637" i="3"/>
  <c r="N2636" i="3"/>
  <c r="M2636" i="3"/>
  <c r="L2636" i="3"/>
  <c r="K2636" i="3"/>
  <c r="J2636" i="3"/>
  <c r="I2636" i="3"/>
  <c r="G2636" i="3"/>
  <c r="F2636" i="3"/>
  <c r="E2636" i="3"/>
  <c r="D2636" i="3"/>
  <c r="C2636" i="3"/>
  <c r="H2636" i="3" s="1"/>
  <c r="B2636" i="3"/>
  <c r="A2636" i="3"/>
  <c r="N2635" i="3"/>
  <c r="M2635" i="3"/>
  <c r="L2635" i="3"/>
  <c r="K2635" i="3"/>
  <c r="J2635" i="3"/>
  <c r="I2635" i="3"/>
  <c r="G2635" i="3"/>
  <c r="F2635" i="3"/>
  <c r="E2635" i="3"/>
  <c r="D2635" i="3"/>
  <c r="C2635" i="3"/>
  <c r="H2635" i="3" s="1"/>
  <c r="B2635" i="3"/>
  <c r="A2635" i="3"/>
  <c r="N2634" i="3"/>
  <c r="M2634" i="3"/>
  <c r="L2634" i="3"/>
  <c r="K2634" i="3"/>
  <c r="J2634" i="3"/>
  <c r="I2634" i="3"/>
  <c r="G2634" i="3"/>
  <c r="F2634" i="3"/>
  <c r="E2634" i="3"/>
  <c r="D2634" i="3"/>
  <c r="C2634" i="3"/>
  <c r="H2634" i="3" s="1"/>
  <c r="B2634" i="3"/>
  <c r="A2634" i="3"/>
  <c r="N2633" i="3"/>
  <c r="M2633" i="3"/>
  <c r="L2633" i="3"/>
  <c r="K2633" i="3"/>
  <c r="J2633" i="3"/>
  <c r="I2633" i="3"/>
  <c r="G2633" i="3"/>
  <c r="F2633" i="3"/>
  <c r="E2633" i="3"/>
  <c r="D2633" i="3"/>
  <c r="C2633" i="3"/>
  <c r="H2633" i="3" s="1"/>
  <c r="B2633" i="3"/>
  <c r="A2633" i="3"/>
  <c r="N2632" i="3"/>
  <c r="M2632" i="3"/>
  <c r="L2632" i="3"/>
  <c r="K2632" i="3"/>
  <c r="J2632" i="3"/>
  <c r="I2632" i="3"/>
  <c r="G2632" i="3"/>
  <c r="F2632" i="3"/>
  <c r="E2632" i="3"/>
  <c r="D2632" i="3"/>
  <c r="C2632" i="3"/>
  <c r="H2632" i="3" s="1"/>
  <c r="B2632" i="3"/>
  <c r="A2632" i="3"/>
  <c r="N2631" i="3"/>
  <c r="M2631" i="3"/>
  <c r="L2631" i="3"/>
  <c r="K2631" i="3"/>
  <c r="J2631" i="3"/>
  <c r="I2631" i="3"/>
  <c r="G2631" i="3"/>
  <c r="F2631" i="3"/>
  <c r="E2631" i="3"/>
  <c r="D2631" i="3"/>
  <c r="C2631" i="3"/>
  <c r="H2631" i="3" s="1"/>
  <c r="B2631" i="3"/>
  <c r="A2631" i="3"/>
  <c r="N2630" i="3"/>
  <c r="M2630" i="3"/>
  <c r="L2630" i="3"/>
  <c r="K2630" i="3"/>
  <c r="J2630" i="3"/>
  <c r="I2630" i="3"/>
  <c r="G2630" i="3"/>
  <c r="F2630" i="3"/>
  <c r="E2630" i="3"/>
  <c r="D2630" i="3"/>
  <c r="C2630" i="3"/>
  <c r="H2630" i="3" s="1"/>
  <c r="B2630" i="3"/>
  <c r="A2630" i="3"/>
  <c r="N2629" i="3"/>
  <c r="M2629" i="3"/>
  <c r="L2629" i="3"/>
  <c r="K2629" i="3"/>
  <c r="J2629" i="3"/>
  <c r="I2629" i="3"/>
  <c r="G2629" i="3"/>
  <c r="F2629" i="3"/>
  <c r="E2629" i="3"/>
  <c r="D2629" i="3"/>
  <c r="C2629" i="3"/>
  <c r="H2629" i="3" s="1"/>
  <c r="B2629" i="3"/>
  <c r="A2629" i="3"/>
  <c r="N2628" i="3"/>
  <c r="M2628" i="3"/>
  <c r="L2628" i="3"/>
  <c r="K2628" i="3"/>
  <c r="J2628" i="3"/>
  <c r="I2628" i="3"/>
  <c r="G2628" i="3"/>
  <c r="F2628" i="3"/>
  <c r="E2628" i="3"/>
  <c r="D2628" i="3"/>
  <c r="C2628" i="3"/>
  <c r="H2628" i="3" s="1"/>
  <c r="B2628" i="3"/>
  <c r="A2628" i="3"/>
  <c r="N2627" i="3"/>
  <c r="M2627" i="3"/>
  <c r="L2627" i="3"/>
  <c r="K2627" i="3"/>
  <c r="J2627" i="3"/>
  <c r="I2627" i="3"/>
  <c r="G2627" i="3"/>
  <c r="F2627" i="3"/>
  <c r="E2627" i="3"/>
  <c r="D2627" i="3"/>
  <c r="C2627" i="3"/>
  <c r="H2627" i="3" s="1"/>
  <c r="B2627" i="3"/>
  <c r="A2627" i="3"/>
  <c r="N2626" i="3"/>
  <c r="M2626" i="3"/>
  <c r="L2626" i="3"/>
  <c r="K2626" i="3"/>
  <c r="J2626" i="3"/>
  <c r="I2626" i="3"/>
  <c r="G2626" i="3"/>
  <c r="F2626" i="3"/>
  <c r="E2626" i="3"/>
  <c r="D2626" i="3"/>
  <c r="C2626" i="3"/>
  <c r="H2626" i="3" s="1"/>
  <c r="B2626" i="3"/>
  <c r="A2626" i="3"/>
  <c r="N2625" i="3"/>
  <c r="M2625" i="3"/>
  <c r="L2625" i="3"/>
  <c r="K2625" i="3"/>
  <c r="J2625" i="3"/>
  <c r="I2625" i="3"/>
  <c r="G2625" i="3"/>
  <c r="F2625" i="3"/>
  <c r="E2625" i="3"/>
  <c r="D2625" i="3"/>
  <c r="C2625" i="3"/>
  <c r="H2625" i="3" s="1"/>
  <c r="B2625" i="3"/>
  <c r="A2625" i="3"/>
  <c r="N2624" i="3"/>
  <c r="M2624" i="3"/>
  <c r="L2624" i="3"/>
  <c r="K2624" i="3"/>
  <c r="J2624" i="3"/>
  <c r="I2624" i="3"/>
  <c r="G2624" i="3"/>
  <c r="F2624" i="3"/>
  <c r="E2624" i="3"/>
  <c r="D2624" i="3"/>
  <c r="C2624" i="3"/>
  <c r="H2624" i="3" s="1"/>
  <c r="B2624" i="3"/>
  <c r="A2624" i="3"/>
  <c r="N2623" i="3"/>
  <c r="M2623" i="3"/>
  <c r="L2623" i="3"/>
  <c r="K2623" i="3"/>
  <c r="J2623" i="3"/>
  <c r="I2623" i="3"/>
  <c r="G2623" i="3"/>
  <c r="F2623" i="3"/>
  <c r="E2623" i="3"/>
  <c r="D2623" i="3"/>
  <c r="C2623" i="3"/>
  <c r="H2623" i="3" s="1"/>
  <c r="B2623" i="3"/>
  <c r="A2623" i="3"/>
  <c r="N2622" i="3"/>
  <c r="M2622" i="3"/>
  <c r="L2622" i="3"/>
  <c r="K2622" i="3"/>
  <c r="J2622" i="3"/>
  <c r="I2622" i="3"/>
  <c r="G2622" i="3"/>
  <c r="F2622" i="3"/>
  <c r="E2622" i="3"/>
  <c r="D2622" i="3"/>
  <c r="C2622" i="3"/>
  <c r="H2622" i="3" s="1"/>
  <c r="B2622" i="3"/>
  <c r="A2622" i="3"/>
  <c r="N2621" i="3"/>
  <c r="M2621" i="3"/>
  <c r="L2621" i="3"/>
  <c r="K2621" i="3"/>
  <c r="J2621" i="3"/>
  <c r="I2621" i="3"/>
  <c r="G2621" i="3"/>
  <c r="F2621" i="3"/>
  <c r="E2621" i="3"/>
  <c r="D2621" i="3"/>
  <c r="C2621" i="3"/>
  <c r="H2621" i="3" s="1"/>
  <c r="B2621" i="3"/>
  <c r="A2621" i="3"/>
  <c r="N2620" i="3"/>
  <c r="M2620" i="3"/>
  <c r="L2620" i="3"/>
  <c r="K2620" i="3"/>
  <c r="J2620" i="3"/>
  <c r="I2620" i="3"/>
  <c r="G2620" i="3"/>
  <c r="F2620" i="3"/>
  <c r="E2620" i="3"/>
  <c r="D2620" i="3"/>
  <c r="C2620" i="3"/>
  <c r="H2620" i="3" s="1"/>
  <c r="B2620" i="3"/>
  <c r="A2620" i="3"/>
  <c r="N2619" i="3"/>
  <c r="M2619" i="3"/>
  <c r="L2619" i="3"/>
  <c r="K2619" i="3"/>
  <c r="J2619" i="3"/>
  <c r="I2619" i="3"/>
  <c r="G2619" i="3"/>
  <c r="F2619" i="3"/>
  <c r="E2619" i="3"/>
  <c r="D2619" i="3"/>
  <c r="C2619" i="3"/>
  <c r="H2619" i="3" s="1"/>
  <c r="B2619" i="3"/>
  <c r="A2619" i="3"/>
  <c r="N2618" i="3"/>
  <c r="M2618" i="3"/>
  <c r="L2618" i="3"/>
  <c r="K2618" i="3"/>
  <c r="J2618" i="3"/>
  <c r="I2618" i="3"/>
  <c r="G2618" i="3"/>
  <c r="F2618" i="3"/>
  <c r="E2618" i="3"/>
  <c r="D2618" i="3"/>
  <c r="C2618" i="3"/>
  <c r="H2618" i="3" s="1"/>
  <c r="B2618" i="3"/>
  <c r="A2618" i="3"/>
  <c r="N2617" i="3"/>
  <c r="M2617" i="3"/>
  <c r="L2617" i="3"/>
  <c r="K2617" i="3"/>
  <c r="J2617" i="3"/>
  <c r="I2617" i="3"/>
  <c r="G2617" i="3"/>
  <c r="F2617" i="3"/>
  <c r="E2617" i="3"/>
  <c r="D2617" i="3"/>
  <c r="C2617" i="3"/>
  <c r="H2617" i="3" s="1"/>
  <c r="B2617" i="3"/>
  <c r="A2617" i="3"/>
  <c r="N2616" i="3"/>
  <c r="M2616" i="3"/>
  <c r="L2616" i="3"/>
  <c r="K2616" i="3"/>
  <c r="J2616" i="3"/>
  <c r="I2616" i="3"/>
  <c r="G2616" i="3"/>
  <c r="F2616" i="3"/>
  <c r="E2616" i="3"/>
  <c r="D2616" i="3"/>
  <c r="C2616" i="3"/>
  <c r="H2616" i="3" s="1"/>
  <c r="B2616" i="3"/>
  <c r="A2616" i="3"/>
  <c r="N2615" i="3"/>
  <c r="M2615" i="3"/>
  <c r="L2615" i="3"/>
  <c r="K2615" i="3"/>
  <c r="J2615" i="3"/>
  <c r="I2615" i="3"/>
  <c r="G2615" i="3"/>
  <c r="F2615" i="3"/>
  <c r="E2615" i="3"/>
  <c r="D2615" i="3"/>
  <c r="C2615" i="3"/>
  <c r="H2615" i="3" s="1"/>
  <c r="B2615" i="3"/>
  <c r="A2615" i="3"/>
  <c r="N2614" i="3"/>
  <c r="M2614" i="3"/>
  <c r="L2614" i="3"/>
  <c r="K2614" i="3"/>
  <c r="J2614" i="3"/>
  <c r="I2614" i="3"/>
  <c r="G2614" i="3"/>
  <c r="F2614" i="3"/>
  <c r="E2614" i="3"/>
  <c r="D2614" i="3"/>
  <c r="C2614" i="3"/>
  <c r="H2614" i="3" s="1"/>
  <c r="B2614" i="3"/>
  <c r="A2614" i="3"/>
  <c r="N2613" i="3"/>
  <c r="M2613" i="3"/>
  <c r="L2613" i="3"/>
  <c r="K2613" i="3"/>
  <c r="J2613" i="3"/>
  <c r="I2613" i="3"/>
  <c r="G2613" i="3"/>
  <c r="F2613" i="3"/>
  <c r="E2613" i="3"/>
  <c r="D2613" i="3"/>
  <c r="C2613" i="3"/>
  <c r="H2613" i="3" s="1"/>
  <c r="B2613" i="3"/>
  <c r="A2613" i="3"/>
  <c r="N2612" i="3"/>
  <c r="M2612" i="3"/>
  <c r="L2612" i="3"/>
  <c r="K2612" i="3"/>
  <c r="J2612" i="3"/>
  <c r="I2612" i="3"/>
  <c r="G2612" i="3"/>
  <c r="F2612" i="3"/>
  <c r="E2612" i="3"/>
  <c r="D2612" i="3"/>
  <c r="C2612" i="3"/>
  <c r="H2612" i="3" s="1"/>
  <c r="B2612" i="3"/>
  <c r="A2612" i="3"/>
  <c r="N2611" i="3"/>
  <c r="M2611" i="3"/>
  <c r="L2611" i="3"/>
  <c r="K2611" i="3"/>
  <c r="J2611" i="3"/>
  <c r="I2611" i="3"/>
  <c r="G2611" i="3"/>
  <c r="F2611" i="3"/>
  <c r="E2611" i="3"/>
  <c r="D2611" i="3"/>
  <c r="C2611" i="3"/>
  <c r="H2611" i="3" s="1"/>
  <c r="B2611" i="3"/>
  <c r="A2611" i="3"/>
  <c r="N2610" i="3"/>
  <c r="M2610" i="3"/>
  <c r="L2610" i="3"/>
  <c r="K2610" i="3"/>
  <c r="J2610" i="3"/>
  <c r="I2610" i="3"/>
  <c r="G2610" i="3"/>
  <c r="F2610" i="3"/>
  <c r="E2610" i="3"/>
  <c r="D2610" i="3"/>
  <c r="C2610" i="3"/>
  <c r="H2610" i="3" s="1"/>
  <c r="B2610" i="3"/>
  <c r="A2610" i="3"/>
  <c r="N2609" i="3"/>
  <c r="M2609" i="3"/>
  <c r="L2609" i="3"/>
  <c r="K2609" i="3"/>
  <c r="J2609" i="3"/>
  <c r="I2609" i="3"/>
  <c r="G2609" i="3"/>
  <c r="F2609" i="3"/>
  <c r="E2609" i="3"/>
  <c r="D2609" i="3"/>
  <c r="C2609" i="3"/>
  <c r="H2609" i="3" s="1"/>
  <c r="B2609" i="3"/>
  <c r="A2609" i="3"/>
  <c r="N2608" i="3"/>
  <c r="M2608" i="3"/>
  <c r="L2608" i="3"/>
  <c r="K2608" i="3"/>
  <c r="J2608" i="3"/>
  <c r="I2608" i="3"/>
  <c r="G2608" i="3"/>
  <c r="F2608" i="3"/>
  <c r="E2608" i="3"/>
  <c r="D2608" i="3"/>
  <c r="C2608" i="3"/>
  <c r="H2608" i="3" s="1"/>
  <c r="B2608" i="3"/>
  <c r="A2608" i="3"/>
  <c r="N2607" i="3"/>
  <c r="M2607" i="3"/>
  <c r="L2607" i="3"/>
  <c r="K2607" i="3"/>
  <c r="J2607" i="3"/>
  <c r="I2607" i="3"/>
  <c r="G2607" i="3"/>
  <c r="F2607" i="3"/>
  <c r="E2607" i="3"/>
  <c r="D2607" i="3"/>
  <c r="C2607" i="3"/>
  <c r="H2607" i="3" s="1"/>
  <c r="B2607" i="3"/>
  <c r="A2607" i="3"/>
  <c r="N2606" i="3"/>
  <c r="M2606" i="3"/>
  <c r="L2606" i="3"/>
  <c r="K2606" i="3"/>
  <c r="J2606" i="3"/>
  <c r="I2606" i="3"/>
  <c r="G2606" i="3"/>
  <c r="F2606" i="3"/>
  <c r="E2606" i="3"/>
  <c r="D2606" i="3"/>
  <c r="C2606" i="3"/>
  <c r="H2606" i="3" s="1"/>
  <c r="B2606" i="3"/>
  <c r="A2606" i="3"/>
  <c r="N2605" i="3"/>
  <c r="M2605" i="3"/>
  <c r="L2605" i="3"/>
  <c r="K2605" i="3"/>
  <c r="J2605" i="3"/>
  <c r="I2605" i="3"/>
  <c r="G2605" i="3"/>
  <c r="F2605" i="3"/>
  <c r="E2605" i="3"/>
  <c r="D2605" i="3"/>
  <c r="C2605" i="3"/>
  <c r="H2605" i="3" s="1"/>
  <c r="B2605" i="3"/>
  <c r="A2605" i="3"/>
  <c r="N2604" i="3"/>
  <c r="M2604" i="3"/>
  <c r="L2604" i="3"/>
  <c r="K2604" i="3"/>
  <c r="J2604" i="3"/>
  <c r="I2604" i="3"/>
  <c r="G2604" i="3"/>
  <c r="F2604" i="3"/>
  <c r="E2604" i="3"/>
  <c r="D2604" i="3"/>
  <c r="C2604" i="3"/>
  <c r="H2604" i="3" s="1"/>
  <c r="B2604" i="3"/>
  <c r="A2604" i="3"/>
  <c r="N2603" i="3"/>
  <c r="M2603" i="3"/>
  <c r="L2603" i="3"/>
  <c r="K2603" i="3"/>
  <c r="J2603" i="3"/>
  <c r="I2603" i="3"/>
  <c r="G2603" i="3"/>
  <c r="F2603" i="3"/>
  <c r="E2603" i="3"/>
  <c r="D2603" i="3"/>
  <c r="C2603" i="3"/>
  <c r="H2603" i="3" s="1"/>
  <c r="B2603" i="3"/>
  <c r="A2603" i="3"/>
  <c r="N2602" i="3"/>
  <c r="M2602" i="3"/>
  <c r="L2602" i="3"/>
  <c r="K2602" i="3"/>
  <c r="J2602" i="3"/>
  <c r="I2602" i="3"/>
  <c r="G2602" i="3"/>
  <c r="F2602" i="3"/>
  <c r="E2602" i="3"/>
  <c r="D2602" i="3"/>
  <c r="C2602" i="3"/>
  <c r="H2602" i="3" s="1"/>
  <c r="B2602" i="3"/>
  <c r="A2602" i="3"/>
  <c r="N2601" i="3"/>
  <c r="M2601" i="3"/>
  <c r="L2601" i="3"/>
  <c r="K2601" i="3"/>
  <c r="J2601" i="3"/>
  <c r="I2601" i="3"/>
  <c r="G2601" i="3"/>
  <c r="F2601" i="3"/>
  <c r="E2601" i="3"/>
  <c r="D2601" i="3"/>
  <c r="C2601" i="3"/>
  <c r="H2601" i="3" s="1"/>
  <c r="B2601" i="3"/>
  <c r="A2601" i="3"/>
  <c r="N2600" i="3"/>
  <c r="M2600" i="3"/>
  <c r="L2600" i="3"/>
  <c r="K2600" i="3"/>
  <c r="J2600" i="3"/>
  <c r="I2600" i="3"/>
  <c r="G2600" i="3"/>
  <c r="F2600" i="3"/>
  <c r="E2600" i="3"/>
  <c r="D2600" i="3"/>
  <c r="C2600" i="3"/>
  <c r="H2600" i="3" s="1"/>
  <c r="B2600" i="3"/>
  <c r="A2600" i="3"/>
  <c r="N2599" i="3"/>
  <c r="M2599" i="3"/>
  <c r="L2599" i="3"/>
  <c r="K2599" i="3"/>
  <c r="J2599" i="3"/>
  <c r="I2599" i="3"/>
  <c r="G2599" i="3"/>
  <c r="F2599" i="3"/>
  <c r="E2599" i="3"/>
  <c r="D2599" i="3"/>
  <c r="C2599" i="3"/>
  <c r="H2599" i="3" s="1"/>
  <c r="B2599" i="3"/>
  <c r="A2599" i="3"/>
  <c r="N2598" i="3"/>
  <c r="M2598" i="3"/>
  <c r="L2598" i="3"/>
  <c r="K2598" i="3"/>
  <c r="J2598" i="3"/>
  <c r="I2598" i="3"/>
  <c r="G2598" i="3"/>
  <c r="F2598" i="3"/>
  <c r="E2598" i="3"/>
  <c r="D2598" i="3"/>
  <c r="C2598" i="3"/>
  <c r="H2598" i="3" s="1"/>
  <c r="B2598" i="3"/>
  <c r="A2598" i="3"/>
  <c r="N2597" i="3"/>
  <c r="M2597" i="3"/>
  <c r="L2597" i="3"/>
  <c r="K2597" i="3"/>
  <c r="J2597" i="3"/>
  <c r="I2597" i="3"/>
  <c r="G2597" i="3"/>
  <c r="F2597" i="3"/>
  <c r="E2597" i="3"/>
  <c r="D2597" i="3"/>
  <c r="C2597" i="3"/>
  <c r="H2597" i="3" s="1"/>
  <c r="B2597" i="3"/>
  <c r="A2597" i="3"/>
  <c r="N2596" i="3"/>
  <c r="M2596" i="3"/>
  <c r="L2596" i="3"/>
  <c r="K2596" i="3"/>
  <c r="J2596" i="3"/>
  <c r="I2596" i="3"/>
  <c r="G2596" i="3"/>
  <c r="F2596" i="3"/>
  <c r="E2596" i="3"/>
  <c r="D2596" i="3"/>
  <c r="C2596" i="3"/>
  <c r="H2596" i="3" s="1"/>
  <c r="B2596" i="3"/>
  <c r="A2596" i="3"/>
  <c r="N2595" i="3"/>
  <c r="M2595" i="3"/>
  <c r="L2595" i="3"/>
  <c r="K2595" i="3"/>
  <c r="J2595" i="3"/>
  <c r="I2595" i="3"/>
  <c r="G2595" i="3"/>
  <c r="F2595" i="3"/>
  <c r="E2595" i="3"/>
  <c r="D2595" i="3"/>
  <c r="C2595" i="3"/>
  <c r="H2595" i="3" s="1"/>
  <c r="B2595" i="3"/>
  <c r="A2595" i="3"/>
  <c r="N2594" i="3"/>
  <c r="M2594" i="3"/>
  <c r="L2594" i="3"/>
  <c r="K2594" i="3"/>
  <c r="J2594" i="3"/>
  <c r="I2594" i="3"/>
  <c r="G2594" i="3"/>
  <c r="F2594" i="3"/>
  <c r="E2594" i="3"/>
  <c r="D2594" i="3"/>
  <c r="C2594" i="3"/>
  <c r="H2594" i="3" s="1"/>
  <c r="B2594" i="3"/>
  <c r="A2594" i="3"/>
  <c r="N2593" i="3"/>
  <c r="M2593" i="3"/>
  <c r="L2593" i="3"/>
  <c r="K2593" i="3"/>
  <c r="J2593" i="3"/>
  <c r="I2593" i="3"/>
  <c r="G2593" i="3"/>
  <c r="F2593" i="3"/>
  <c r="E2593" i="3"/>
  <c r="D2593" i="3"/>
  <c r="C2593" i="3"/>
  <c r="H2593" i="3" s="1"/>
  <c r="B2593" i="3"/>
  <c r="A2593" i="3"/>
  <c r="N2592" i="3"/>
  <c r="M2592" i="3"/>
  <c r="L2592" i="3"/>
  <c r="K2592" i="3"/>
  <c r="J2592" i="3"/>
  <c r="I2592" i="3"/>
  <c r="G2592" i="3"/>
  <c r="F2592" i="3"/>
  <c r="E2592" i="3"/>
  <c r="D2592" i="3"/>
  <c r="C2592" i="3"/>
  <c r="H2592" i="3" s="1"/>
  <c r="B2592" i="3"/>
  <c r="A2592" i="3"/>
  <c r="N2591" i="3"/>
  <c r="M2591" i="3"/>
  <c r="L2591" i="3"/>
  <c r="K2591" i="3"/>
  <c r="J2591" i="3"/>
  <c r="I2591" i="3"/>
  <c r="G2591" i="3"/>
  <c r="F2591" i="3"/>
  <c r="E2591" i="3"/>
  <c r="D2591" i="3"/>
  <c r="C2591" i="3"/>
  <c r="H2591" i="3" s="1"/>
  <c r="B2591" i="3"/>
  <c r="A2591" i="3"/>
  <c r="N2590" i="3"/>
  <c r="M2590" i="3"/>
  <c r="L2590" i="3"/>
  <c r="K2590" i="3"/>
  <c r="J2590" i="3"/>
  <c r="I2590" i="3"/>
  <c r="G2590" i="3"/>
  <c r="F2590" i="3"/>
  <c r="E2590" i="3"/>
  <c r="D2590" i="3"/>
  <c r="C2590" i="3"/>
  <c r="H2590" i="3" s="1"/>
  <c r="B2590" i="3"/>
  <c r="A2590" i="3"/>
  <c r="N2589" i="3"/>
  <c r="M2589" i="3"/>
  <c r="L2589" i="3"/>
  <c r="K2589" i="3"/>
  <c r="J2589" i="3"/>
  <c r="I2589" i="3"/>
  <c r="G2589" i="3"/>
  <c r="F2589" i="3"/>
  <c r="E2589" i="3"/>
  <c r="D2589" i="3"/>
  <c r="C2589" i="3"/>
  <c r="H2589" i="3" s="1"/>
  <c r="B2589" i="3"/>
  <c r="A2589" i="3"/>
  <c r="N2588" i="3"/>
  <c r="M2588" i="3"/>
  <c r="L2588" i="3"/>
  <c r="K2588" i="3"/>
  <c r="J2588" i="3"/>
  <c r="I2588" i="3"/>
  <c r="G2588" i="3"/>
  <c r="F2588" i="3"/>
  <c r="E2588" i="3"/>
  <c r="D2588" i="3"/>
  <c r="C2588" i="3"/>
  <c r="H2588" i="3" s="1"/>
  <c r="B2588" i="3"/>
  <c r="A2588" i="3"/>
  <c r="N2587" i="3"/>
  <c r="M2587" i="3"/>
  <c r="L2587" i="3"/>
  <c r="K2587" i="3"/>
  <c r="J2587" i="3"/>
  <c r="I2587" i="3"/>
  <c r="G2587" i="3"/>
  <c r="F2587" i="3"/>
  <c r="E2587" i="3"/>
  <c r="D2587" i="3"/>
  <c r="C2587" i="3"/>
  <c r="H2587" i="3" s="1"/>
  <c r="B2587" i="3"/>
  <c r="A2587" i="3"/>
  <c r="N2586" i="3"/>
  <c r="M2586" i="3"/>
  <c r="L2586" i="3"/>
  <c r="K2586" i="3"/>
  <c r="J2586" i="3"/>
  <c r="I2586" i="3"/>
  <c r="G2586" i="3"/>
  <c r="F2586" i="3"/>
  <c r="E2586" i="3"/>
  <c r="D2586" i="3"/>
  <c r="C2586" i="3"/>
  <c r="H2586" i="3" s="1"/>
  <c r="B2586" i="3"/>
  <c r="A2586" i="3"/>
  <c r="N2585" i="3"/>
  <c r="M2585" i="3"/>
  <c r="L2585" i="3"/>
  <c r="K2585" i="3"/>
  <c r="J2585" i="3"/>
  <c r="I2585" i="3"/>
  <c r="G2585" i="3"/>
  <c r="F2585" i="3"/>
  <c r="E2585" i="3"/>
  <c r="D2585" i="3"/>
  <c r="C2585" i="3"/>
  <c r="H2585" i="3" s="1"/>
  <c r="B2585" i="3"/>
  <c r="A2585" i="3"/>
  <c r="N2584" i="3"/>
  <c r="M2584" i="3"/>
  <c r="L2584" i="3"/>
  <c r="K2584" i="3"/>
  <c r="J2584" i="3"/>
  <c r="I2584" i="3"/>
  <c r="G2584" i="3"/>
  <c r="F2584" i="3"/>
  <c r="E2584" i="3"/>
  <c r="D2584" i="3"/>
  <c r="C2584" i="3"/>
  <c r="H2584" i="3" s="1"/>
  <c r="B2584" i="3"/>
  <c r="A2584" i="3"/>
  <c r="N2583" i="3"/>
  <c r="M2583" i="3"/>
  <c r="L2583" i="3"/>
  <c r="K2583" i="3"/>
  <c r="J2583" i="3"/>
  <c r="I2583" i="3"/>
  <c r="G2583" i="3"/>
  <c r="F2583" i="3"/>
  <c r="E2583" i="3"/>
  <c r="D2583" i="3"/>
  <c r="C2583" i="3"/>
  <c r="H2583" i="3" s="1"/>
  <c r="B2583" i="3"/>
  <c r="A2583" i="3"/>
  <c r="N2582" i="3"/>
  <c r="M2582" i="3"/>
  <c r="L2582" i="3"/>
  <c r="K2582" i="3"/>
  <c r="J2582" i="3"/>
  <c r="I2582" i="3"/>
  <c r="G2582" i="3"/>
  <c r="F2582" i="3"/>
  <c r="E2582" i="3"/>
  <c r="D2582" i="3"/>
  <c r="C2582" i="3"/>
  <c r="H2582" i="3" s="1"/>
  <c r="B2582" i="3"/>
  <c r="A2582" i="3"/>
  <c r="N2581" i="3"/>
  <c r="M2581" i="3"/>
  <c r="L2581" i="3"/>
  <c r="K2581" i="3"/>
  <c r="J2581" i="3"/>
  <c r="I2581" i="3"/>
  <c r="G2581" i="3"/>
  <c r="F2581" i="3"/>
  <c r="E2581" i="3"/>
  <c r="D2581" i="3"/>
  <c r="C2581" i="3"/>
  <c r="H2581" i="3" s="1"/>
  <c r="B2581" i="3"/>
  <c r="A2581" i="3"/>
  <c r="N2580" i="3"/>
  <c r="M2580" i="3"/>
  <c r="L2580" i="3"/>
  <c r="K2580" i="3"/>
  <c r="J2580" i="3"/>
  <c r="I2580" i="3"/>
  <c r="G2580" i="3"/>
  <c r="F2580" i="3"/>
  <c r="E2580" i="3"/>
  <c r="D2580" i="3"/>
  <c r="C2580" i="3"/>
  <c r="H2580" i="3" s="1"/>
  <c r="B2580" i="3"/>
  <c r="A2580" i="3"/>
  <c r="N2579" i="3"/>
  <c r="M2579" i="3"/>
  <c r="L2579" i="3"/>
  <c r="K2579" i="3"/>
  <c r="J2579" i="3"/>
  <c r="I2579" i="3"/>
  <c r="G2579" i="3"/>
  <c r="F2579" i="3"/>
  <c r="E2579" i="3"/>
  <c r="D2579" i="3"/>
  <c r="C2579" i="3"/>
  <c r="H2579" i="3" s="1"/>
  <c r="B2579" i="3"/>
  <c r="A2579" i="3"/>
  <c r="N2578" i="3"/>
  <c r="M2578" i="3"/>
  <c r="L2578" i="3"/>
  <c r="K2578" i="3"/>
  <c r="J2578" i="3"/>
  <c r="I2578" i="3"/>
  <c r="G2578" i="3"/>
  <c r="F2578" i="3"/>
  <c r="E2578" i="3"/>
  <c r="D2578" i="3"/>
  <c r="C2578" i="3"/>
  <c r="H2578" i="3" s="1"/>
  <c r="B2578" i="3"/>
  <c r="A2578" i="3"/>
  <c r="N2577" i="3"/>
  <c r="M2577" i="3"/>
  <c r="L2577" i="3"/>
  <c r="K2577" i="3"/>
  <c r="J2577" i="3"/>
  <c r="I2577" i="3"/>
  <c r="G2577" i="3"/>
  <c r="F2577" i="3"/>
  <c r="E2577" i="3"/>
  <c r="D2577" i="3"/>
  <c r="C2577" i="3"/>
  <c r="H2577" i="3" s="1"/>
  <c r="B2577" i="3"/>
  <c r="A2577" i="3"/>
  <c r="N2576" i="3"/>
  <c r="M2576" i="3"/>
  <c r="L2576" i="3"/>
  <c r="K2576" i="3"/>
  <c r="J2576" i="3"/>
  <c r="I2576" i="3"/>
  <c r="G2576" i="3"/>
  <c r="F2576" i="3"/>
  <c r="E2576" i="3"/>
  <c r="D2576" i="3"/>
  <c r="C2576" i="3"/>
  <c r="H2576" i="3" s="1"/>
  <c r="B2576" i="3"/>
  <c r="A2576" i="3"/>
  <c r="N2575" i="3"/>
  <c r="M2575" i="3"/>
  <c r="L2575" i="3"/>
  <c r="K2575" i="3"/>
  <c r="J2575" i="3"/>
  <c r="I2575" i="3"/>
  <c r="G2575" i="3"/>
  <c r="F2575" i="3"/>
  <c r="E2575" i="3"/>
  <c r="D2575" i="3"/>
  <c r="C2575" i="3"/>
  <c r="H2575" i="3" s="1"/>
  <c r="B2575" i="3"/>
  <c r="A2575" i="3"/>
  <c r="N2574" i="3"/>
  <c r="M2574" i="3"/>
  <c r="L2574" i="3"/>
  <c r="K2574" i="3"/>
  <c r="J2574" i="3"/>
  <c r="I2574" i="3"/>
  <c r="G2574" i="3"/>
  <c r="F2574" i="3"/>
  <c r="E2574" i="3"/>
  <c r="D2574" i="3"/>
  <c r="C2574" i="3"/>
  <c r="H2574" i="3" s="1"/>
  <c r="B2574" i="3"/>
  <c r="A2574" i="3"/>
  <c r="N2573" i="3"/>
  <c r="M2573" i="3"/>
  <c r="L2573" i="3"/>
  <c r="K2573" i="3"/>
  <c r="J2573" i="3"/>
  <c r="I2573" i="3"/>
  <c r="G2573" i="3"/>
  <c r="F2573" i="3"/>
  <c r="E2573" i="3"/>
  <c r="D2573" i="3"/>
  <c r="C2573" i="3"/>
  <c r="H2573" i="3" s="1"/>
  <c r="B2573" i="3"/>
  <c r="A2573" i="3"/>
  <c r="N2572" i="3"/>
  <c r="M2572" i="3"/>
  <c r="L2572" i="3"/>
  <c r="K2572" i="3"/>
  <c r="J2572" i="3"/>
  <c r="I2572" i="3"/>
  <c r="G2572" i="3"/>
  <c r="F2572" i="3"/>
  <c r="E2572" i="3"/>
  <c r="D2572" i="3"/>
  <c r="C2572" i="3"/>
  <c r="H2572" i="3" s="1"/>
  <c r="B2572" i="3"/>
  <c r="A2572" i="3"/>
  <c r="N2571" i="3"/>
  <c r="M2571" i="3"/>
  <c r="L2571" i="3"/>
  <c r="K2571" i="3"/>
  <c r="J2571" i="3"/>
  <c r="I2571" i="3"/>
  <c r="G2571" i="3"/>
  <c r="F2571" i="3"/>
  <c r="E2571" i="3"/>
  <c r="D2571" i="3"/>
  <c r="C2571" i="3"/>
  <c r="H2571" i="3" s="1"/>
  <c r="B2571" i="3"/>
  <c r="A2571" i="3"/>
  <c r="N2570" i="3"/>
  <c r="M2570" i="3"/>
  <c r="L2570" i="3"/>
  <c r="K2570" i="3"/>
  <c r="J2570" i="3"/>
  <c r="I2570" i="3"/>
  <c r="G2570" i="3"/>
  <c r="F2570" i="3"/>
  <c r="E2570" i="3"/>
  <c r="D2570" i="3"/>
  <c r="C2570" i="3"/>
  <c r="H2570" i="3" s="1"/>
  <c r="B2570" i="3"/>
  <c r="A2570" i="3"/>
  <c r="N2569" i="3"/>
  <c r="M2569" i="3"/>
  <c r="L2569" i="3"/>
  <c r="K2569" i="3"/>
  <c r="J2569" i="3"/>
  <c r="I2569" i="3"/>
  <c r="G2569" i="3"/>
  <c r="F2569" i="3"/>
  <c r="E2569" i="3"/>
  <c r="D2569" i="3"/>
  <c r="C2569" i="3"/>
  <c r="H2569" i="3" s="1"/>
  <c r="B2569" i="3"/>
  <c r="A2569" i="3"/>
  <c r="N2568" i="3"/>
  <c r="M2568" i="3"/>
  <c r="L2568" i="3"/>
  <c r="K2568" i="3"/>
  <c r="J2568" i="3"/>
  <c r="I2568" i="3"/>
  <c r="G2568" i="3"/>
  <c r="F2568" i="3"/>
  <c r="E2568" i="3"/>
  <c r="D2568" i="3"/>
  <c r="C2568" i="3"/>
  <c r="H2568" i="3" s="1"/>
  <c r="B2568" i="3"/>
  <c r="A2568" i="3"/>
  <c r="N2567" i="3"/>
  <c r="M2567" i="3"/>
  <c r="L2567" i="3"/>
  <c r="K2567" i="3"/>
  <c r="J2567" i="3"/>
  <c r="I2567" i="3"/>
  <c r="G2567" i="3"/>
  <c r="F2567" i="3"/>
  <c r="E2567" i="3"/>
  <c r="D2567" i="3"/>
  <c r="C2567" i="3"/>
  <c r="H2567" i="3" s="1"/>
  <c r="B2567" i="3"/>
  <c r="A2567" i="3"/>
  <c r="N2566" i="3"/>
  <c r="M2566" i="3"/>
  <c r="L2566" i="3"/>
  <c r="K2566" i="3"/>
  <c r="J2566" i="3"/>
  <c r="I2566" i="3"/>
  <c r="G2566" i="3"/>
  <c r="F2566" i="3"/>
  <c r="E2566" i="3"/>
  <c r="D2566" i="3"/>
  <c r="C2566" i="3"/>
  <c r="H2566" i="3" s="1"/>
  <c r="B2566" i="3"/>
  <c r="A2566" i="3"/>
  <c r="N2565" i="3"/>
  <c r="M2565" i="3"/>
  <c r="L2565" i="3"/>
  <c r="K2565" i="3"/>
  <c r="J2565" i="3"/>
  <c r="I2565" i="3"/>
  <c r="G2565" i="3"/>
  <c r="F2565" i="3"/>
  <c r="E2565" i="3"/>
  <c r="D2565" i="3"/>
  <c r="C2565" i="3"/>
  <c r="H2565" i="3" s="1"/>
  <c r="B2565" i="3"/>
  <c r="A2565" i="3"/>
  <c r="N2564" i="3"/>
  <c r="M2564" i="3"/>
  <c r="L2564" i="3"/>
  <c r="K2564" i="3"/>
  <c r="J2564" i="3"/>
  <c r="I2564" i="3"/>
  <c r="G2564" i="3"/>
  <c r="F2564" i="3"/>
  <c r="E2564" i="3"/>
  <c r="D2564" i="3"/>
  <c r="C2564" i="3"/>
  <c r="H2564" i="3" s="1"/>
  <c r="B2564" i="3"/>
  <c r="A2564" i="3"/>
  <c r="N2563" i="3"/>
  <c r="M2563" i="3"/>
  <c r="L2563" i="3"/>
  <c r="K2563" i="3"/>
  <c r="J2563" i="3"/>
  <c r="I2563" i="3"/>
  <c r="G2563" i="3"/>
  <c r="F2563" i="3"/>
  <c r="E2563" i="3"/>
  <c r="D2563" i="3"/>
  <c r="C2563" i="3"/>
  <c r="H2563" i="3" s="1"/>
  <c r="B2563" i="3"/>
  <c r="A2563" i="3"/>
  <c r="N2562" i="3"/>
  <c r="M2562" i="3"/>
  <c r="L2562" i="3"/>
  <c r="K2562" i="3"/>
  <c r="J2562" i="3"/>
  <c r="I2562" i="3"/>
  <c r="G2562" i="3"/>
  <c r="F2562" i="3"/>
  <c r="E2562" i="3"/>
  <c r="D2562" i="3"/>
  <c r="C2562" i="3"/>
  <c r="H2562" i="3" s="1"/>
  <c r="B2562" i="3"/>
  <c r="A2562" i="3"/>
  <c r="N2561" i="3"/>
  <c r="M2561" i="3"/>
  <c r="L2561" i="3"/>
  <c r="K2561" i="3"/>
  <c r="J2561" i="3"/>
  <c r="I2561" i="3"/>
  <c r="G2561" i="3"/>
  <c r="F2561" i="3"/>
  <c r="E2561" i="3"/>
  <c r="D2561" i="3"/>
  <c r="C2561" i="3"/>
  <c r="H2561" i="3" s="1"/>
  <c r="B2561" i="3"/>
  <c r="A2561" i="3"/>
  <c r="N2560" i="3"/>
  <c r="M2560" i="3"/>
  <c r="L2560" i="3"/>
  <c r="K2560" i="3"/>
  <c r="J2560" i="3"/>
  <c r="I2560" i="3"/>
  <c r="G2560" i="3"/>
  <c r="F2560" i="3"/>
  <c r="E2560" i="3"/>
  <c r="D2560" i="3"/>
  <c r="C2560" i="3"/>
  <c r="H2560" i="3" s="1"/>
  <c r="B2560" i="3"/>
  <c r="A2560" i="3"/>
  <c r="N2559" i="3"/>
  <c r="M2559" i="3"/>
  <c r="L2559" i="3"/>
  <c r="K2559" i="3"/>
  <c r="J2559" i="3"/>
  <c r="I2559" i="3"/>
  <c r="G2559" i="3"/>
  <c r="F2559" i="3"/>
  <c r="E2559" i="3"/>
  <c r="D2559" i="3"/>
  <c r="C2559" i="3"/>
  <c r="H2559" i="3" s="1"/>
  <c r="B2559" i="3"/>
  <c r="A2559" i="3"/>
  <c r="N2558" i="3"/>
  <c r="M2558" i="3"/>
  <c r="L2558" i="3"/>
  <c r="K2558" i="3"/>
  <c r="J2558" i="3"/>
  <c r="I2558" i="3"/>
  <c r="G2558" i="3"/>
  <c r="F2558" i="3"/>
  <c r="E2558" i="3"/>
  <c r="D2558" i="3"/>
  <c r="C2558" i="3"/>
  <c r="H2558" i="3" s="1"/>
  <c r="B2558" i="3"/>
  <c r="A2558" i="3"/>
  <c r="N2557" i="3"/>
  <c r="M2557" i="3"/>
  <c r="L2557" i="3"/>
  <c r="K2557" i="3"/>
  <c r="J2557" i="3"/>
  <c r="I2557" i="3"/>
  <c r="G2557" i="3"/>
  <c r="F2557" i="3"/>
  <c r="E2557" i="3"/>
  <c r="D2557" i="3"/>
  <c r="C2557" i="3"/>
  <c r="H2557" i="3" s="1"/>
  <c r="B2557" i="3"/>
  <c r="A2557" i="3"/>
  <c r="N2556" i="3"/>
  <c r="M2556" i="3"/>
  <c r="L2556" i="3"/>
  <c r="K2556" i="3"/>
  <c r="J2556" i="3"/>
  <c r="I2556" i="3"/>
  <c r="G2556" i="3"/>
  <c r="F2556" i="3"/>
  <c r="E2556" i="3"/>
  <c r="D2556" i="3"/>
  <c r="C2556" i="3"/>
  <c r="H2556" i="3" s="1"/>
  <c r="B2556" i="3"/>
  <c r="A2556" i="3"/>
  <c r="N2555" i="3"/>
  <c r="M2555" i="3"/>
  <c r="L2555" i="3"/>
  <c r="K2555" i="3"/>
  <c r="J2555" i="3"/>
  <c r="I2555" i="3"/>
  <c r="G2555" i="3"/>
  <c r="F2555" i="3"/>
  <c r="E2555" i="3"/>
  <c r="D2555" i="3"/>
  <c r="C2555" i="3"/>
  <c r="H2555" i="3" s="1"/>
  <c r="B2555" i="3"/>
  <c r="A2555" i="3"/>
  <c r="N2554" i="3"/>
  <c r="M2554" i="3"/>
  <c r="L2554" i="3"/>
  <c r="K2554" i="3"/>
  <c r="J2554" i="3"/>
  <c r="I2554" i="3"/>
  <c r="G2554" i="3"/>
  <c r="F2554" i="3"/>
  <c r="E2554" i="3"/>
  <c r="D2554" i="3"/>
  <c r="C2554" i="3"/>
  <c r="H2554" i="3" s="1"/>
  <c r="B2554" i="3"/>
  <c r="A2554" i="3"/>
  <c r="N2553" i="3"/>
  <c r="M2553" i="3"/>
  <c r="L2553" i="3"/>
  <c r="K2553" i="3"/>
  <c r="J2553" i="3"/>
  <c r="I2553" i="3"/>
  <c r="G2553" i="3"/>
  <c r="F2553" i="3"/>
  <c r="E2553" i="3"/>
  <c r="D2553" i="3"/>
  <c r="C2553" i="3"/>
  <c r="H2553" i="3" s="1"/>
  <c r="B2553" i="3"/>
  <c r="A2553" i="3"/>
  <c r="N2552" i="3"/>
  <c r="M2552" i="3"/>
  <c r="L2552" i="3"/>
  <c r="K2552" i="3"/>
  <c r="J2552" i="3"/>
  <c r="I2552" i="3"/>
  <c r="G2552" i="3"/>
  <c r="F2552" i="3"/>
  <c r="E2552" i="3"/>
  <c r="D2552" i="3"/>
  <c r="C2552" i="3"/>
  <c r="H2552" i="3" s="1"/>
  <c r="B2552" i="3"/>
  <c r="A2552" i="3"/>
  <c r="N2551" i="3"/>
  <c r="M2551" i="3"/>
  <c r="L2551" i="3"/>
  <c r="K2551" i="3"/>
  <c r="J2551" i="3"/>
  <c r="I2551" i="3"/>
  <c r="G2551" i="3"/>
  <c r="F2551" i="3"/>
  <c r="E2551" i="3"/>
  <c r="D2551" i="3"/>
  <c r="C2551" i="3"/>
  <c r="H2551" i="3" s="1"/>
  <c r="B2551" i="3"/>
  <c r="A2551" i="3"/>
  <c r="N2550" i="3"/>
  <c r="M2550" i="3"/>
  <c r="L2550" i="3"/>
  <c r="K2550" i="3"/>
  <c r="J2550" i="3"/>
  <c r="I2550" i="3"/>
  <c r="G2550" i="3"/>
  <c r="F2550" i="3"/>
  <c r="E2550" i="3"/>
  <c r="D2550" i="3"/>
  <c r="C2550" i="3"/>
  <c r="H2550" i="3" s="1"/>
  <c r="B2550" i="3"/>
  <c r="A2550" i="3"/>
  <c r="N2549" i="3"/>
  <c r="M2549" i="3"/>
  <c r="L2549" i="3"/>
  <c r="K2549" i="3"/>
  <c r="J2549" i="3"/>
  <c r="I2549" i="3"/>
  <c r="G2549" i="3"/>
  <c r="F2549" i="3"/>
  <c r="E2549" i="3"/>
  <c r="D2549" i="3"/>
  <c r="C2549" i="3"/>
  <c r="H2549" i="3" s="1"/>
  <c r="B2549" i="3"/>
  <c r="A2549" i="3"/>
  <c r="N2548" i="3"/>
  <c r="M2548" i="3"/>
  <c r="L2548" i="3"/>
  <c r="K2548" i="3"/>
  <c r="J2548" i="3"/>
  <c r="I2548" i="3"/>
  <c r="G2548" i="3"/>
  <c r="F2548" i="3"/>
  <c r="E2548" i="3"/>
  <c r="D2548" i="3"/>
  <c r="C2548" i="3"/>
  <c r="H2548" i="3" s="1"/>
  <c r="B2548" i="3"/>
  <c r="A2548" i="3"/>
  <c r="N2547" i="3"/>
  <c r="M2547" i="3"/>
  <c r="L2547" i="3"/>
  <c r="K2547" i="3"/>
  <c r="J2547" i="3"/>
  <c r="I2547" i="3"/>
  <c r="G2547" i="3"/>
  <c r="F2547" i="3"/>
  <c r="E2547" i="3"/>
  <c r="D2547" i="3"/>
  <c r="C2547" i="3"/>
  <c r="H2547" i="3" s="1"/>
  <c r="B2547" i="3"/>
  <c r="A2547" i="3"/>
  <c r="N2546" i="3"/>
  <c r="M2546" i="3"/>
  <c r="L2546" i="3"/>
  <c r="K2546" i="3"/>
  <c r="J2546" i="3"/>
  <c r="I2546" i="3"/>
  <c r="G2546" i="3"/>
  <c r="F2546" i="3"/>
  <c r="E2546" i="3"/>
  <c r="D2546" i="3"/>
  <c r="C2546" i="3"/>
  <c r="H2546" i="3" s="1"/>
  <c r="B2546" i="3"/>
  <c r="A2546" i="3"/>
  <c r="N2545" i="3"/>
  <c r="M2545" i="3"/>
  <c r="L2545" i="3"/>
  <c r="K2545" i="3"/>
  <c r="J2545" i="3"/>
  <c r="I2545" i="3"/>
  <c r="G2545" i="3"/>
  <c r="F2545" i="3"/>
  <c r="E2545" i="3"/>
  <c r="D2545" i="3"/>
  <c r="C2545" i="3"/>
  <c r="H2545" i="3" s="1"/>
  <c r="B2545" i="3"/>
  <c r="A2545" i="3"/>
  <c r="N2544" i="3"/>
  <c r="M2544" i="3"/>
  <c r="L2544" i="3"/>
  <c r="K2544" i="3"/>
  <c r="J2544" i="3"/>
  <c r="I2544" i="3"/>
  <c r="G2544" i="3"/>
  <c r="F2544" i="3"/>
  <c r="E2544" i="3"/>
  <c r="D2544" i="3"/>
  <c r="C2544" i="3"/>
  <c r="H2544" i="3" s="1"/>
  <c r="B2544" i="3"/>
  <c r="A2544" i="3"/>
  <c r="N2543" i="3"/>
  <c r="M2543" i="3"/>
  <c r="L2543" i="3"/>
  <c r="K2543" i="3"/>
  <c r="J2543" i="3"/>
  <c r="I2543" i="3"/>
  <c r="G2543" i="3"/>
  <c r="F2543" i="3"/>
  <c r="E2543" i="3"/>
  <c r="D2543" i="3"/>
  <c r="C2543" i="3"/>
  <c r="H2543" i="3" s="1"/>
  <c r="B2543" i="3"/>
  <c r="A2543" i="3"/>
  <c r="N2542" i="3"/>
  <c r="M2542" i="3"/>
  <c r="L2542" i="3"/>
  <c r="K2542" i="3"/>
  <c r="J2542" i="3"/>
  <c r="I2542" i="3"/>
  <c r="G2542" i="3"/>
  <c r="F2542" i="3"/>
  <c r="E2542" i="3"/>
  <c r="D2542" i="3"/>
  <c r="C2542" i="3"/>
  <c r="H2542" i="3" s="1"/>
  <c r="B2542" i="3"/>
  <c r="A2542" i="3"/>
  <c r="N2541" i="3"/>
  <c r="M2541" i="3"/>
  <c r="L2541" i="3"/>
  <c r="K2541" i="3"/>
  <c r="J2541" i="3"/>
  <c r="I2541" i="3"/>
  <c r="G2541" i="3"/>
  <c r="F2541" i="3"/>
  <c r="E2541" i="3"/>
  <c r="D2541" i="3"/>
  <c r="C2541" i="3"/>
  <c r="H2541" i="3" s="1"/>
  <c r="B2541" i="3"/>
  <c r="A2541" i="3"/>
  <c r="N2540" i="3"/>
  <c r="M2540" i="3"/>
  <c r="L2540" i="3"/>
  <c r="K2540" i="3"/>
  <c r="J2540" i="3"/>
  <c r="I2540" i="3"/>
  <c r="G2540" i="3"/>
  <c r="F2540" i="3"/>
  <c r="E2540" i="3"/>
  <c r="D2540" i="3"/>
  <c r="C2540" i="3"/>
  <c r="H2540" i="3" s="1"/>
  <c r="B2540" i="3"/>
  <c r="A2540" i="3"/>
  <c r="N2539" i="3"/>
  <c r="M2539" i="3"/>
  <c r="L2539" i="3"/>
  <c r="K2539" i="3"/>
  <c r="J2539" i="3"/>
  <c r="I2539" i="3"/>
  <c r="G2539" i="3"/>
  <c r="F2539" i="3"/>
  <c r="E2539" i="3"/>
  <c r="D2539" i="3"/>
  <c r="C2539" i="3"/>
  <c r="H2539" i="3" s="1"/>
  <c r="B2539" i="3"/>
  <c r="A2539" i="3"/>
  <c r="N2538" i="3"/>
  <c r="M2538" i="3"/>
  <c r="L2538" i="3"/>
  <c r="K2538" i="3"/>
  <c r="J2538" i="3"/>
  <c r="I2538" i="3"/>
  <c r="G2538" i="3"/>
  <c r="F2538" i="3"/>
  <c r="E2538" i="3"/>
  <c r="D2538" i="3"/>
  <c r="C2538" i="3"/>
  <c r="H2538" i="3" s="1"/>
  <c r="B2538" i="3"/>
  <c r="A2538" i="3"/>
  <c r="N2537" i="3"/>
  <c r="M2537" i="3"/>
  <c r="L2537" i="3"/>
  <c r="K2537" i="3"/>
  <c r="J2537" i="3"/>
  <c r="I2537" i="3"/>
  <c r="G2537" i="3"/>
  <c r="F2537" i="3"/>
  <c r="E2537" i="3"/>
  <c r="D2537" i="3"/>
  <c r="C2537" i="3"/>
  <c r="H2537" i="3" s="1"/>
  <c r="B2537" i="3"/>
  <c r="A2537" i="3"/>
  <c r="N2536" i="3"/>
  <c r="M2536" i="3"/>
  <c r="L2536" i="3"/>
  <c r="K2536" i="3"/>
  <c r="J2536" i="3"/>
  <c r="I2536" i="3"/>
  <c r="G2536" i="3"/>
  <c r="F2536" i="3"/>
  <c r="E2536" i="3"/>
  <c r="D2536" i="3"/>
  <c r="C2536" i="3"/>
  <c r="H2536" i="3" s="1"/>
  <c r="B2536" i="3"/>
  <c r="A2536" i="3"/>
  <c r="N2535" i="3"/>
  <c r="M2535" i="3"/>
  <c r="L2535" i="3"/>
  <c r="K2535" i="3"/>
  <c r="J2535" i="3"/>
  <c r="I2535" i="3"/>
  <c r="G2535" i="3"/>
  <c r="F2535" i="3"/>
  <c r="E2535" i="3"/>
  <c r="D2535" i="3"/>
  <c r="C2535" i="3"/>
  <c r="H2535" i="3" s="1"/>
  <c r="B2535" i="3"/>
  <c r="A2535" i="3"/>
  <c r="N2534" i="3"/>
  <c r="M2534" i="3"/>
  <c r="L2534" i="3"/>
  <c r="K2534" i="3"/>
  <c r="J2534" i="3"/>
  <c r="I2534" i="3"/>
  <c r="G2534" i="3"/>
  <c r="F2534" i="3"/>
  <c r="E2534" i="3"/>
  <c r="D2534" i="3"/>
  <c r="C2534" i="3"/>
  <c r="H2534" i="3" s="1"/>
  <c r="B2534" i="3"/>
  <c r="A2534" i="3"/>
  <c r="N2533" i="3"/>
  <c r="M2533" i="3"/>
  <c r="L2533" i="3"/>
  <c r="K2533" i="3"/>
  <c r="J2533" i="3"/>
  <c r="I2533" i="3"/>
  <c r="G2533" i="3"/>
  <c r="F2533" i="3"/>
  <c r="E2533" i="3"/>
  <c r="D2533" i="3"/>
  <c r="C2533" i="3"/>
  <c r="H2533" i="3" s="1"/>
  <c r="B2533" i="3"/>
  <c r="A2533" i="3"/>
  <c r="N2532" i="3"/>
  <c r="M2532" i="3"/>
  <c r="L2532" i="3"/>
  <c r="K2532" i="3"/>
  <c r="J2532" i="3"/>
  <c r="I2532" i="3"/>
  <c r="G2532" i="3"/>
  <c r="F2532" i="3"/>
  <c r="E2532" i="3"/>
  <c r="D2532" i="3"/>
  <c r="C2532" i="3"/>
  <c r="H2532" i="3" s="1"/>
  <c r="B2532" i="3"/>
  <c r="A2532" i="3"/>
  <c r="N2531" i="3"/>
  <c r="M2531" i="3"/>
  <c r="L2531" i="3"/>
  <c r="K2531" i="3"/>
  <c r="J2531" i="3"/>
  <c r="I2531" i="3"/>
  <c r="G2531" i="3"/>
  <c r="F2531" i="3"/>
  <c r="E2531" i="3"/>
  <c r="D2531" i="3"/>
  <c r="C2531" i="3"/>
  <c r="H2531" i="3" s="1"/>
  <c r="B2531" i="3"/>
  <c r="A2531" i="3"/>
  <c r="N2530" i="3"/>
  <c r="M2530" i="3"/>
  <c r="L2530" i="3"/>
  <c r="K2530" i="3"/>
  <c r="J2530" i="3"/>
  <c r="I2530" i="3"/>
  <c r="G2530" i="3"/>
  <c r="F2530" i="3"/>
  <c r="E2530" i="3"/>
  <c r="D2530" i="3"/>
  <c r="C2530" i="3"/>
  <c r="H2530" i="3" s="1"/>
  <c r="B2530" i="3"/>
  <c r="A2530" i="3"/>
  <c r="N2529" i="3"/>
  <c r="M2529" i="3"/>
  <c r="L2529" i="3"/>
  <c r="K2529" i="3"/>
  <c r="J2529" i="3"/>
  <c r="I2529" i="3"/>
  <c r="G2529" i="3"/>
  <c r="F2529" i="3"/>
  <c r="E2529" i="3"/>
  <c r="D2529" i="3"/>
  <c r="C2529" i="3"/>
  <c r="H2529" i="3" s="1"/>
  <c r="B2529" i="3"/>
  <c r="A2529" i="3"/>
  <c r="N2528" i="3"/>
  <c r="M2528" i="3"/>
  <c r="L2528" i="3"/>
  <c r="K2528" i="3"/>
  <c r="J2528" i="3"/>
  <c r="I2528" i="3"/>
  <c r="G2528" i="3"/>
  <c r="F2528" i="3"/>
  <c r="E2528" i="3"/>
  <c r="D2528" i="3"/>
  <c r="C2528" i="3"/>
  <c r="H2528" i="3" s="1"/>
  <c r="B2528" i="3"/>
  <c r="A2528" i="3"/>
  <c r="N2527" i="3"/>
  <c r="M2527" i="3"/>
  <c r="L2527" i="3"/>
  <c r="K2527" i="3"/>
  <c r="J2527" i="3"/>
  <c r="I2527" i="3"/>
  <c r="G2527" i="3"/>
  <c r="F2527" i="3"/>
  <c r="E2527" i="3"/>
  <c r="D2527" i="3"/>
  <c r="C2527" i="3"/>
  <c r="H2527" i="3" s="1"/>
  <c r="B2527" i="3"/>
  <c r="A2527" i="3"/>
  <c r="N2526" i="3"/>
  <c r="M2526" i="3"/>
  <c r="L2526" i="3"/>
  <c r="K2526" i="3"/>
  <c r="J2526" i="3"/>
  <c r="I2526" i="3"/>
  <c r="G2526" i="3"/>
  <c r="F2526" i="3"/>
  <c r="E2526" i="3"/>
  <c r="D2526" i="3"/>
  <c r="C2526" i="3"/>
  <c r="H2526" i="3" s="1"/>
  <c r="B2526" i="3"/>
  <c r="A2526" i="3"/>
  <c r="N2525" i="3"/>
  <c r="M2525" i="3"/>
  <c r="L2525" i="3"/>
  <c r="K2525" i="3"/>
  <c r="J2525" i="3"/>
  <c r="I2525" i="3"/>
  <c r="G2525" i="3"/>
  <c r="F2525" i="3"/>
  <c r="E2525" i="3"/>
  <c r="D2525" i="3"/>
  <c r="C2525" i="3"/>
  <c r="H2525" i="3" s="1"/>
  <c r="B2525" i="3"/>
  <c r="A2525" i="3"/>
  <c r="N2524" i="3"/>
  <c r="M2524" i="3"/>
  <c r="L2524" i="3"/>
  <c r="K2524" i="3"/>
  <c r="J2524" i="3"/>
  <c r="I2524" i="3"/>
  <c r="G2524" i="3"/>
  <c r="F2524" i="3"/>
  <c r="E2524" i="3"/>
  <c r="D2524" i="3"/>
  <c r="C2524" i="3"/>
  <c r="H2524" i="3" s="1"/>
  <c r="B2524" i="3"/>
  <c r="A2524" i="3"/>
  <c r="N2523" i="3"/>
  <c r="M2523" i="3"/>
  <c r="L2523" i="3"/>
  <c r="K2523" i="3"/>
  <c r="J2523" i="3"/>
  <c r="I2523" i="3"/>
  <c r="G2523" i="3"/>
  <c r="F2523" i="3"/>
  <c r="E2523" i="3"/>
  <c r="D2523" i="3"/>
  <c r="C2523" i="3"/>
  <c r="H2523" i="3" s="1"/>
  <c r="B2523" i="3"/>
  <c r="A2523" i="3"/>
  <c r="N2522" i="3"/>
  <c r="M2522" i="3"/>
  <c r="L2522" i="3"/>
  <c r="K2522" i="3"/>
  <c r="J2522" i="3"/>
  <c r="I2522" i="3"/>
  <c r="G2522" i="3"/>
  <c r="F2522" i="3"/>
  <c r="E2522" i="3"/>
  <c r="D2522" i="3"/>
  <c r="C2522" i="3"/>
  <c r="H2522" i="3" s="1"/>
  <c r="B2522" i="3"/>
  <c r="A2522" i="3"/>
  <c r="N2521" i="3"/>
  <c r="M2521" i="3"/>
  <c r="L2521" i="3"/>
  <c r="K2521" i="3"/>
  <c r="J2521" i="3"/>
  <c r="I2521" i="3"/>
  <c r="G2521" i="3"/>
  <c r="F2521" i="3"/>
  <c r="E2521" i="3"/>
  <c r="D2521" i="3"/>
  <c r="C2521" i="3"/>
  <c r="H2521" i="3" s="1"/>
  <c r="B2521" i="3"/>
  <c r="A2521" i="3"/>
  <c r="N2520" i="3"/>
  <c r="M2520" i="3"/>
  <c r="L2520" i="3"/>
  <c r="K2520" i="3"/>
  <c r="J2520" i="3"/>
  <c r="I2520" i="3"/>
  <c r="G2520" i="3"/>
  <c r="F2520" i="3"/>
  <c r="E2520" i="3"/>
  <c r="D2520" i="3"/>
  <c r="C2520" i="3"/>
  <c r="H2520" i="3" s="1"/>
  <c r="B2520" i="3"/>
  <c r="A2520" i="3"/>
  <c r="N2519" i="3"/>
  <c r="M2519" i="3"/>
  <c r="L2519" i="3"/>
  <c r="K2519" i="3"/>
  <c r="J2519" i="3"/>
  <c r="I2519" i="3"/>
  <c r="G2519" i="3"/>
  <c r="F2519" i="3"/>
  <c r="E2519" i="3"/>
  <c r="D2519" i="3"/>
  <c r="C2519" i="3"/>
  <c r="H2519" i="3" s="1"/>
  <c r="B2519" i="3"/>
  <c r="A2519" i="3"/>
  <c r="N2518" i="3"/>
  <c r="M2518" i="3"/>
  <c r="L2518" i="3"/>
  <c r="K2518" i="3"/>
  <c r="J2518" i="3"/>
  <c r="I2518" i="3"/>
  <c r="G2518" i="3"/>
  <c r="F2518" i="3"/>
  <c r="E2518" i="3"/>
  <c r="D2518" i="3"/>
  <c r="C2518" i="3"/>
  <c r="H2518" i="3" s="1"/>
  <c r="B2518" i="3"/>
  <c r="A2518" i="3"/>
  <c r="N2517" i="3"/>
  <c r="M2517" i="3"/>
  <c r="L2517" i="3"/>
  <c r="K2517" i="3"/>
  <c r="J2517" i="3"/>
  <c r="I2517" i="3"/>
  <c r="G2517" i="3"/>
  <c r="F2517" i="3"/>
  <c r="E2517" i="3"/>
  <c r="D2517" i="3"/>
  <c r="C2517" i="3"/>
  <c r="H2517" i="3" s="1"/>
  <c r="B2517" i="3"/>
  <c r="A2517" i="3"/>
  <c r="N2516" i="3"/>
  <c r="M2516" i="3"/>
  <c r="L2516" i="3"/>
  <c r="K2516" i="3"/>
  <c r="J2516" i="3"/>
  <c r="I2516" i="3"/>
  <c r="G2516" i="3"/>
  <c r="F2516" i="3"/>
  <c r="E2516" i="3"/>
  <c r="D2516" i="3"/>
  <c r="C2516" i="3"/>
  <c r="H2516" i="3" s="1"/>
  <c r="B2516" i="3"/>
  <c r="A2516" i="3"/>
  <c r="N2515" i="3"/>
  <c r="M2515" i="3"/>
  <c r="L2515" i="3"/>
  <c r="K2515" i="3"/>
  <c r="J2515" i="3"/>
  <c r="I2515" i="3"/>
  <c r="G2515" i="3"/>
  <c r="F2515" i="3"/>
  <c r="E2515" i="3"/>
  <c r="D2515" i="3"/>
  <c r="C2515" i="3"/>
  <c r="H2515" i="3" s="1"/>
  <c r="B2515" i="3"/>
  <c r="A2515" i="3"/>
  <c r="N2514" i="3"/>
  <c r="M2514" i="3"/>
  <c r="L2514" i="3"/>
  <c r="K2514" i="3"/>
  <c r="J2514" i="3"/>
  <c r="I2514" i="3"/>
  <c r="G2514" i="3"/>
  <c r="F2514" i="3"/>
  <c r="E2514" i="3"/>
  <c r="D2514" i="3"/>
  <c r="C2514" i="3"/>
  <c r="H2514" i="3" s="1"/>
  <c r="B2514" i="3"/>
  <c r="A2514" i="3"/>
  <c r="N2513" i="3"/>
  <c r="M2513" i="3"/>
  <c r="L2513" i="3"/>
  <c r="K2513" i="3"/>
  <c r="J2513" i="3"/>
  <c r="I2513" i="3"/>
  <c r="G2513" i="3"/>
  <c r="F2513" i="3"/>
  <c r="E2513" i="3"/>
  <c r="D2513" i="3"/>
  <c r="C2513" i="3"/>
  <c r="H2513" i="3" s="1"/>
  <c r="B2513" i="3"/>
  <c r="A2513" i="3"/>
  <c r="N2512" i="3"/>
  <c r="M2512" i="3"/>
  <c r="L2512" i="3"/>
  <c r="K2512" i="3"/>
  <c r="J2512" i="3"/>
  <c r="I2512" i="3"/>
  <c r="G2512" i="3"/>
  <c r="F2512" i="3"/>
  <c r="E2512" i="3"/>
  <c r="D2512" i="3"/>
  <c r="C2512" i="3"/>
  <c r="H2512" i="3" s="1"/>
  <c r="B2512" i="3"/>
  <c r="A2512" i="3"/>
  <c r="N2511" i="3"/>
  <c r="M2511" i="3"/>
  <c r="L2511" i="3"/>
  <c r="K2511" i="3"/>
  <c r="J2511" i="3"/>
  <c r="I2511" i="3"/>
  <c r="G2511" i="3"/>
  <c r="F2511" i="3"/>
  <c r="E2511" i="3"/>
  <c r="D2511" i="3"/>
  <c r="C2511" i="3"/>
  <c r="H2511" i="3" s="1"/>
  <c r="B2511" i="3"/>
  <c r="A2511" i="3"/>
  <c r="N2510" i="3"/>
  <c r="M2510" i="3"/>
  <c r="L2510" i="3"/>
  <c r="K2510" i="3"/>
  <c r="J2510" i="3"/>
  <c r="I2510" i="3"/>
  <c r="G2510" i="3"/>
  <c r="F2510" i="3"/>
  <c r="E2510" i="3"/>
  <c r="D2510" i="3"/>
  <c r="C2510" i="3"/>
  <c r="H2510" i="3" s="1"/>
  <c r="B2510" i="3"/>
  <c r="A2510" i="3"/>
  <c r="N2509" i="3"/>
  <c r="M2509" i="3"/>
  <c r="L2509" i="3"/>
  <c r="K2509" i="3"/>
  <c r="J2509" i="3"/>
  <c r="I2509" i="3"/>
  <c r="G2509" i="3"/>
  <c r="F2509" i="3"/>
  <c r="E2509" i="3"/>
  <c r="D2509" i="3"/>
  <c r="C2509" i="3"/>
  <c r="H2509" i="3" s="1"/>
  <c r="B2509" i="3"/>
  <c r="A2509" i="3"/>
  <c r="N2508" i="3"/>
  <c r="M2508" i="3"/>
  <c r="L2508" i="3"/>
  <c r="K2508" i="3"/>
  <c r="J2508" i="3"/>
  <c r="I2508" i="3"/>
  <c r="G2508" i="3"/>
  <c r="F2508" i="3"/>
  <c r="E2508" i="3"/>
  <c r="D2508" i="3"/>
  <c r="C2508" i="3"/>
  <c r="H2508" i="3" s="1"/>
  <c r="B2508" i="3"/>
  <c r="A2508" i="3"/>
  <c r="N2507" i="3"/>
  <c r="M2507" i="3"/>
  <c r="L2507" i="3"/>
  <c r="K2507" i="3"/>
  <c r="J2507" i="3"/>
  <c r="I2507" i="3"/>
  <c r="G2507" i="3"/>
  <c r="F2507" i="3"/>
  <c r="E2507" i="3"/>
  <c r="D2507" i="3"/>
  <c r="C2507" i="3"/>
  <c r="H2507" i="3" s="1"/>
  <c r="B2507" i="3"/>
  <c r="A2507" i="3"/>
  <c r="N2506" i="3"/>
  <c r="M2506" i="3"/>
  <c r="L2506" i="3"/>
  <c r="K2506" i="3"/>
  <c r="J2506" i="3"/>
  <c r="I2506" i="3"/>
  <c r="G2506" i="3"/>
  <c r="F2506" i="3"/>
  <c r="E2506" i="3"/>
  <c r="D2506" i="3"/>
  <c r="C2506" i="3"/>
  <c r="H2506" i="3" s="1"/>
  <c r="B2506" i="3"/>
  <c r="A2506" i="3"/>
  <c r="N2505" i="3"/>
  <c r="M2505" i="3"/>
  <c r="L2505" i="3"/>
  <c r="K2505" i="3"/>
  <c r="J2505" i="3"/>
  <c r="I2505" i="3"/>
  <c r="G2505" i="3"/>
  <c r="F2505" i="3"/>
  <c r="E2505" i="3"/>
  <c r="D2505" i="3"/>
  <c r="C2505" i="3"/>
  <c r="H2505" i="3" s="1"/>
  <c r="B2505" i="3"/>
  <c r="A2505" i="3"/>
  <c r="N2504" i="3"/>
  <c r="M2504" i="3"/>
  <c r="L2504" i="3"/>
  <c r="K2504" i="3"/>
  <c r="J2504" i="3"/>
  <c r="I2504" i="3"/>
  <c r="G2504" i="3"/>
  <c r="F2504" i="3"/>
  <c r="E2504" i="3"/>
  <c r="D2504" i="3"/>
  <c r="C2504" i="3"/>
  <c r="H2504" i="3" s="1"/>
  <c r="B2504" i="3"/>
  <c r="A2504" i="3"/>
  <c r="N2503" i="3"/>
  <c r="M2503" i="3"/>
  <c r="L2503" i="3"/>
  <c r="K2503" i="3"/>
  <c r="J2503" i="3"/>
  <c r="I2503" i="3"/>
  <c r="G2503" i="3"/>
  <c r="F2503" i="3"/>
  <c r="E2503" i="3"/>
  <c r="D2503" i="3"/>
  <c r="C2503" i="3"/>
  <c r="H2503" i="3" s="1"/>
  <c r="B2503" i="3"/>
  <c r="A2503" i="3"/>
  <c r="N2502" i="3"/>
  <c r="M2502" i="3"/>
  <c r="L2502" i="3"/>
  <c r="K2502" i="3"/>
  <c r="J2502" i="3"/>
  <c r="I2502" i="3"/>
  <c r="G2502" i="3"/>
  <c r="F2502" i="3"/>
  <c r="E2502" i="3"/>
  <c r="D2502" i="3"/>
  <c r="C2502" i="3"/>
  <c r="H2502" i="3" s="1"/>
  <c r="B2502" i="3"/>
  <c r="A2502" i="3"/>
  <c r="N2501" i="3"/>
  <c r="M2501" i="3"/>
  <c r="L2501" i="3"/>
  <c r="K2501" i="3"/>
  <c r="J2501" i="3"/>
  <c r="I2501" i="3"/>
  <c r="G2501" i="3"/>
  <c r="F2501" i="3"/>
  <c r="E2501" i="3"/>
  <c r="D2501" i="3"/>
  <c r="C2501" i="3"/>
  <c r="H2501" i="3" s="1"/>
  <c r="B2501" i="3"/>
  <c r="A2501" i="3"/>
  <c r="N2500" i="3"/>
  <c r="M2500" i="3"/>
  <c r="L2500" i="3"/>
  <c r="K2500" i="3"/>
  <c r="J2500" i="3"/>
  <c r="I2500" i="3"/>
  <c r="G2500" i="3"/>
  <c r="F2500" i="3"/>
  <c r="E2500" i="3"/>
  <c r="D2500" i="3"/>
  <c r="C2500" i="3"/>
  <c r="H2500" i="3" s="1"/>
  <c r="B2500" i="3"/>
  <c r="A2500" i="3"/>
  <c r="N2499" i="3"/>
  <c r="M2499" i="3"/>
  <c r="L2499" i="3"/>
  <c r="K2499" i="3"/>
  <c r="J2499" i="3"/>
  <c r="I2499" i="3"/>
  <c r="G2499" i="3"/>
  <c r="F2499" i="3"/>
  <c r="E2499" i="3"/>
  <c r="D2499" i="3"/>
  <c r="C2499" i="3"/>
  <c r="H2499" i="3" s="1"/>
  <c r="B2499" i="3"/>
  <c r="A2499" i="3"/>
  <c r="N2498" i="3"/>
  <c r="M2498" i="3"/>
  <c r="L2498" i="3"/>
  <c r="K2498" i="3"/>
  <c r="J2498" i="3"/>
  <c r="I2498" i="3"/>
  <c r="G2498" i="3"/>
  <c r="F2498" i="3"/>
  <c r="E2498" i="3"/>
  <c r="D2498" i="3"/>
  <c r="C2498" i="3"/>
  <c r="H2498" i="3" s="1"/>
  <c r="B2498" i="3"/>
  <c r="A2498" i="3"/>
  <c r="N2497" i="3"/>
  <c r="M2497" i="3"/>
  <c r="L2497" i="3"/>
  <c r="K2497" i="3"/>
  <c r="J2497" i="3"/>
  <c r="I2497" i="3"/>
  <c r="G2497" i="3"/>
  <c r="F2497" i="3"/>
  <c r="E2497" i="3"/>
  <c r="D2497" i="3"/>
  <c r="C2497" i="3"/>
  <c r="H2497" i="3" s="1"/>
  <c r="B2497" i="3"/>
  <c r="A2497" i="3"/>
  <c r="N2496" i="3"/>
  <c r="M2496" i="3"/>
  <c r="L2496" i="3"/>
  <c r="K2496" i="3"/>
  <c r="J2496" i="3"/>
  <c r="I2496" i="3"/>
  <c r="G2496" i="3"/>
  <c r="F2496" i="3"/>
  <c r="E2496" i="3"/>
  <c r="D2496" i="3"/>
  <c r="C2496" i="3"/>
  <c r="H2496" i="3" s="1"/>
  <c r="B2496" i="3"/>
  <c r="A2496" i="3"/>
  <c r="N2495" i="3"/>
  <c r="M2495" i="3"/>
  <c r="L2495" i="3"/>
  <c r="K2495" i="3"/>
  <c r="J2495" i="3"/>
  <c r="I2495" i="3"/>
  <c r="G2495" i="3"/>
  <c r="F2495" i="3"/>
  <c r="E2495" i="3"/>
  <c r="D2495" i="3"/>
  <c r="C2495" i="3"/>
  <c r="H2495" i="3" s="1"/>
  <c r="B2495" i="3"/>
  <c r="A2495" i="3"/>
  <c r="N2494" i="3"/>
  <c r="M2494" i="3"/>
  <c r="L2494" i="3"/>
  <c r="K2494" i="3"/>
  <c r="J2494" i="3"/>
  <c r="I2494" i="3"/>
  <c r="G2494" i="3"/>
  <c r="F2494" i="3"/>
  <c r="E2494" i="3"/>
  <c r="D2494" i="3"/>
  <c r="C2494" i="3"/>
  <c r="H2494" i="3" s="1"/>
  <c r="B2494" i="3"/>
  <c r="A2494" i="3"/>
  <c r="N2493" i="3"/>
  <c r="M2493" i="3"/>
  <c r="L2493" i="3"/>
  <c r="K2493" i="3"/>
  <c r="J2493" i="3"/>
  <c r="I2493" i="3"/>
  <c r="G2493" i="3"/>
  <c r="F2493" i="3"/>
  <c r="E2493" i="3"/>
  <c r="D2493" i="3"/>
  <c r="C2493" i="3"/>
  <c r="H2493" i="3" s="1"/>
  <c r="B2493" i="3"/>
  <c r="A2493" i="3"/>
  <c r="N2492" i="3"/>
  <c r="M2492" i="3"/>
  <c r="L2492" i="3"/>
  <c r="K2492" i="3"/>
  <c r="J2492" i="3"/>
  <c r="I2492" i="3"/>
  <c r="G2492" i="3"/>
  <c r="F2492" i="3"/>
  <c r="E2492" i="3"/>
  <c r="D2492" i="3"/>
  <c r="C2492" i="3"/>
  <c r="H2492" i="3" s="1"/>
  <c r="B2492" i="3"/>
  <c r="A2492" i="3"/>
  <c r="N2491" i="3"/>
  <c r="M2491" i="3"/>
  <c r="L2491" i="3"/>
  <c r="K2491" i="3"/>
  <c r="J2491" i="3"/>
  <c r="I2491" i="3"/>
  <c r="G2491" i="3"/>
  <c r="F2491" i="3"/>
  <c r="E2491" i="3"/>
  <c r="D2491" i="3"/>
  <c r="C2491" i="3"/>
  <c r="H2491" i="3" s="1"/>
  <c r="B2491" i="3"/>
  <c r="A2491" i="3"/>
  <c r="N2490" i="3"/>
  <c r="M2490" i="3"/>
  <c r="L2490" i="3"/>
  <c r="K2490" i="3"/>
  <c r="J2490" i="3"/>
  <c r="I2490" i="3"/>
  <c r="G2490" i="3"/>
  <c r="F2490" i="3"/>
  <c r="E2490" i="3"/>
  <c r="D2490" i="3"/>
  <c r="C2490" i="3"/>
  <c r="H2490" i="3" s="1"/>
  <c r="B2490" i="3"/>
  <c r="A2490" i="3"/>
  <c r="N2489" i="3"/>
  <c r="M2489" i="3"/>
  <c r="L2489" i="3"/>
  <c r="K2489" i="3"/>
  <c r="J2489" i="3"/>
  <c r="I2489" i="3"/>
  <c r="G2489" i="3"/>
  <c r="F2489" i="3"/>
  <c r="E2489" i="3"/>
  <c r="D2489" i="3"/>
  <c r="C2489" i="3"/>
  <c r="H2489" i="3" s="1"/>
  <c r="B2489" i="3"/>
  <c r="A2489" i="3"/>
  <c r="N2488" i="3"/>
  <c r="M2488" i="3"/>
  <c r="L2488" i="3"/>
  <c r="K2488" i="3"/>
  <c r="J2488" i="3"/>
  <c r="I2488" i="3"/>
  <c r="G2488" i="3"/>
  <c r="F2488" i="3"/>
  <c r="E2488" i="3"/>
  <c r="D2488" i="3"/>
  <c r="C2488" i="3"/>
  <c r="H2488" i="3" s="1"/>
  <c r="B2488" i="3"/>
  <c r="A2488" i="3"/>
  <c r="N2487" i="3"/>
  <c r="M2487" i="3"/>
  <c r="L2487" i="3"/>
  <c r="K2487" i="3"/>
  <c r="J2487" i="3"/>
  <c r="I2487" i="3"/>
  <c r="G2487" i="3"/>
  <c r="F2487" i="3"/>
  <c r="E2487" i="3"/>
  <c r="D2487" i="3"/>
  <c r="C2487" i="3"/>
  <c r="H2487" i="3" s="1"/>
  <c r="B2487" i="3"/>
  <c r="A2487" i="3"/>
  <c r="N2486" i="3"/>
  <c r="M2486" i="3"/>
  <c r="L2486" i="3"/>
  <c r="K2486" i="3"/>
  <c r="J2486" i="3"/>
  <c r="I2486" i="3"/>
  <c r="G2486" i="3"/>
  <c r="F2486" i="3"/>
  <c r="E2486" i="3"/>
  <c r="D2486" i="3"/>
  <c r="C2486" i="3"/>
  <c r="H2486" i="3" s="1"/>
  <c r="B2486" i="3"/>
  <c r="A2486" i="3"/>
  <c r="N2485" i="3"/>
  <c r="M2485" i="3"/>
  <c r="L2485" i="3"/>
  <c r="K2485" i="3"/>
  <c r="J2485" i="3"/>
  <c r="I2485" i="3"/>
  <c r="G2485" i="3"/>
  <c r="F2485" i="3"/>
  <c r="E2485" i="3"/>
  <c r="D2485" i="3"/>
  <c r="C2485" i="3"/>
  <c r="H2485" i="3" s="1"/>
  <c r="B2485" i="3"/>
  <c r="A2485" i="3"/>
  <c r="N2484" i="3"/>
  <c r="M2484" i="3"/>
  <c r="L2484" i="3"/>
  <c r="K2484" i="3"/>
  <c r="J2484" i="3"/>
  <c r="I2484" i="3"/>
  <c r="G2484" i="3"/>
  <c r="F2484" i="3"/>
  <c r="E2484" i="3"/>
  <c r="D2484" i="3"/>
  <c r="C2484" i="3"/>
  <c r="H2484" i="3" s="1"/>
  <c r="B2484" i="3"/>
  <c r="A2484" i="3"/>
  <c r="N2483" i="3"/>
  <c r="M2483" i="3"/>
  <c r="L2483" i="3"/>
  <c r="K2483" i="3"/>
  <c r="J2483" i="3"/>
  <c r="I2483" i="3"/>
  <c r="G2483" i="3"/>
  <c r="F2483" i="3"/>
  <c r="E2483" i="3"/>
  <c r="D2483" i="3"/>
  <c r="C2483" i="3"/>
  <c r="H2483" i="3" s="1"/>
  <c r="B2483" i="3"/>
  <c r="A2483" i="3"/>
  <c r="N2482" i="3"/>
  <c r="M2482" i="3"/>
  <c r="L2482" i="3"/>
  <c r="K2482" i="3"/>
  <c r="J2482" i="3"/>
  <c r="I2482" i="3"/>
  <c r="G2482" i="3"/>
  <c r="F2482" i="3"/>
  <c r="E2482" i="3"/>
  <c r="D2482" i="3"/>
  <c r="C2482" i="3"/>
  <c r="H2482" i="3" s="1"/>
  <c r="B2482" i="3"/>
  <c r="A2482" i="3"/>
  <c r="N2481" i="3"/>
  <c r="M2481" i="3"/>
  <c r="L2481" i="3"/>
  <c r="K2481" i="3"/>
  <c r="J2481" i="3"/>
  <c r="I2481" i="3"/>
  <c r="G2481" i="3"/>
  <c r="F2481" i="3"/>
  <c r="E2481" i="3"/>
  <c r="D2481" i="3"/>
  <c r="C2481" i="3"/>
  <c r="H2481" i="3" s="1"/>
  <c r="B2481" i="3"/>
  <c r="A2481" i="3"/>
  <c r="N2480" i="3"/>
  <c r="M2480" i="3"/>
  <c r="L2480" i="3"/>
  <c r="K2480" i="3"/>
  <c r="J2480" i="3"/>
  <c r="I2480" i="3"/>
  <c r="G2480" i="3"/>
  <c r="F2480" i="3"/>
  <c r="E2480" i="3"/>
  <c r="D2480" i="3"/>
  <c r="C2480" i="3"/>
  <c r="H2480" i="3" s="1"/>
  <c r="B2480" i="3"/>
  <c r="A2480" i="3"/>
  <c r="N2479" i="3"/>
  <c r="M2479" i="3"/>
  <c r="L2479" i="3"/>
  <c r="K2479" i="3"/>
  <c r="J2479" i="3"/>
  <c r="I2479" i="3"/>
  <c r="G2479" i="3"/>
  <c r="F2479" i="3"/>
  <c r="E2479" i="3"/>
  <c r="D2479" i="3"/>
  <c r="C2479" i="3"/>
  <c r="H2479" i="3" s="1"/>
  <c r="B2479" i="3"/>
  <c r="A2479" i="3"/>
  <c r="N2478" i="3"/>
  <c r="M2478" i="3"/>
  <c r="L2478" i="3"/>
  <c r="K2478" i="3"/>
  <c r="J2478" i="3"/>
  <c r="I2478" i="3"/>
  <c r="G2478" i="3"/>
  <c r="F2478" i="3"/>
  <c r="E2478" i="3"/>
  <c r="D2478" i="3"/>
  <c r="C2478" i="3"/>
  <c r="H2478" i="3" s="1"/>
  <c r="B2478" i="3"/>
  <c r="A2478" i="3"/>
  <c r="N2477" i="3"/>
  <c r="M2477" i="3"/>
  <c r="L2477" i="3"/>
  <c r="K2477" i="3"/>
  <c r="J2477" i="3"/>
  <c r="I2477" i="3"/>
  <c r="G2477" i="3"/>
  <c r="F2477" i="3"/>
  <c r="E2477" i="3"/>
  <c r="D2477" i="3"/>
  <c r="C2477" i="3"/>
  <c r="H2477" i="3" s="1"/>
  <c r="B2477" i="3"/>
  <c r="A2477" i="3"/>
  <c r="N2476" i="3"/>
  <c r="M2476" i="3"/>
  <c r="L2476" i="3"/>
  <c r="K2476" i="3"/>
  <c r="J2476" i="3"/>
  <c r="I2476" i="3"/>
  <c r="G2476" i="3"/>
  <c r="F2476" i="3"/>
  <c r="E2476" i="3"/>
  <c r="D2476" i="3"/>
  <c r="C2476" i="3"/>
  <c r="H2476" i="3" s="1"/>
  <c r="B2476" i="3"/>
  <c r="A2476" i="3"/>
  <c r="N2475" i="3"/>
  <c r="M2475" i="3"/>
  <c r="L2475" i="3"/>
  <c r="K2475" i="3"/>
  <c r="J2475" i="3"/>
  <c r="I2475" i="3"/>
  <c r="G2475" i="3"/>
  <c r="F2475" i="3"/>
  <c r="E2475" i="3"/>
  <c r="D2475" i="3"/>
  <c r="C2475" i="3"/>
  <c r="H2475" i="3" s="1"/>
  <c r="B2475" i="3"/>
  <c r="A2475" i="3"/>
  <c r="N2474" i="3"/>
  <c r="M2474" i="3"/>
  <c r="L2474" i="3"/>
  <c r="K2474" i="3"/>
  <c r="J2474" i="3"/>
  <c r="I2474" i="3"/>
  <c r="G2474" i="3"/>
  <c r="F2474" i="3"/>
  <c r="E2474" i="3"/>
  <c r="D2474" i="3"/>
  <c r="C2474" i="3"/>
  <c r="H2474" i="3" s="1"/>
  <c r="B2474" i="3"/>
  <c r="A2474" i="3"/>
  <c r="N2473" i="3"/>
  <c r="M2473" i="3"/>
  <c r="L2473" i="3"/>
  <c r="K2473" i="3"/>
  <c r="J2473" i="3"/>
  <c r="I2473" i="3"/>
  <c r="G2473" i="3"/>
  <c r="F2473" i="3"/>
  <c r="E2473" i="3"/>
  <c r="D2473" i="3"/>
  <c r="C2473" i="3"/>
  <c r="H2473" i="3" s="1"/>
  <c r="B2473" i="3"/>
  <c r="A2473" i="3"/>
  <c r="N2472" i="3"/>
  <c r="M2472" i="3"/>
  <c r="L2472" i="3"/>
  <c r="K2472" i="3"/>
  <c r="J2472" i="3"/>
  <c r="I2472" i="3"/>
  <c r="G2472" i="3"/>
  <c r="F2472" i="3"/>
  <c r="E2472" i="3"/>
  <c r="D2472" i="3"/>
  <c r="C2472" i="3"/>
  <c r="H2472" i="3" s="1"/>
  <c r="B2472" i="3"/>
  <c r="A2472" i="3"/>
  <c r="N2471" i="3"/>
  <c r="M2471" i="3"/>
  <c r="L2471" i="3"/>
  <c r="K2471" i="3"/>
  <c r="J2471" i="3"/>
  <c r="I2471" i="3"/>
  <c r="G2471" i="3"/>
  <c r="F2471" i="3"/>
  <c r="E2471" i="3"/>
  <c r="D2471" i="3"/>
  <c r="C2471" i="3"/>
  <c r="H2471" i="3" s="1"/>
  <c r="B2471" i="3"/>
  <c r="A2471" i="3"/>
  <c r="N2470" i="3"/>
  <c r="M2470" i="3"/>
  <c r="L2470" i="3"/>
  <c r="K2470" i="3"/>
  <c r="J2470" i="3"/>
  <c r="I2470" i="3"/>
  <c r="G2470" i="3"/>
  <c r="F2470" i="3"/>
  <c r="E2470" i="3"/>
  <c r="D2470" i="3"/>
  <c r="C2470" i="3"/>
  <c r="H2470" i="3" s="1"/>
  <c r="B2470" i="3"/>
  <c r="A2470" i="3"/>
  <c r="N2469" i="3"/>
  <c r="M2469" i="3"/>
  <c r="L2469" i="3"/>
  <c r="K2469" i="3"/>
  <c r="J2469" i="3"/>
  <c r="I2469" i="3"/>
  <c r="G2469" i="3"/>
  <c r="F2469" i="3"/>
  <c r="E2469" i="3"/>
  <c r="D2469" i="3"/>
  <c r="C2469" i="3"/>
  <c r="H2469" i="3" s="1"/>
  <c r="B2469" i="3"/>
  <c r="A2469" i="3"/>
  <c r="N2468" i="3"/>
  <c r="M2468" i="3"/>
  <c r="L2468" i="3"/>
  <c r="K2468" i="3"/>
  <c r="J2468" i="3"/>
  <c r="I2468" i="3"/>
  <c r="G2468" i="3"/>
  <c r="F2468" i="3"/>
  <c r="E2468" i="3"/>
  <c r="D2468" i="3"/>
  <c r="C2468" i="3"/>
  <c r="H2468" i="3" s="1"/>
  <c r="B2468" i="3"/>
  <c r="A2468" i="3"/>
  <c r="N2467" i="3"/>
  <c r="M2467" i="3"/>
  <c r="L2467" i="3"/>
  <c r="K2467" i="3"/>
  <c r="J2467" i="3"/>
  <c r="I2467" i="3"/>
  <c r="G2467" i="3"/>
  <c r="F2467" i="3"/>
  <c r="E2467" i="3"/>
  <c r="D2467" i="3"/>
  <c r="C2467" i="3"/>
  <c r="H2467" i="3" s="1"/>
  <c r="B2467" i="3"/>
  <c r="A2467" i="3"/>
  <c r="N2466" i="3"/>
  <c r="M2466" i="3"/>
  <c r="L2466" i="3"/>
  <c r="K2466" i="3"/>
  <c r="J2466" i="3"/>
  <c r="I2466" i="3"/>
  <c r="G2466" i="3"/>
  <c r="F2466" i="3"/>
  <c r="E2466" i="3"/>
  <c r="D2466" i="3"/>
  <c r="C2466" i="3"/>
  <c r="H2466" i="3" s="1"/>
  <c r="B2466" i="3"/>
  <c r="A2466" i="3"/>
  <c r="N2465" i="3"/>
  <c r="M2465" i="3"/>
  <c r="L2465" i="3"/>
  <c r="K2465" i="3"/>
  <c r="J2465" i="3"/>
  <c r="I2465" i="3"/>
  <c r="G2465" i="3"/>
  <c r="F2465" i="3"/>
  <c r="E2465" i="3"/>
  <c r="D2465" i="3"/>
  <c r="C2465" i="3"/>
  <c r="H2465" i="3" s="1"/>
  <c r="B2465" i="3"/>
  <c r="A2465" i="3"/>
  <c r="N2464" i="3"/>
  <c r="M2464" i="3"/>
  <c r="L2464" i="3"/>
  <c r="K2464" i="3"/>
  <c r="J2464" i="3"/>
  <c r="I2464" i="3"/>
  <c r="G2464" i="3"/>
  <c r="F2464" i="3"/>
  <c r="E2464" i="3"/>
  <c r="D2464" i="3"/>
  <c r="C2464" i="3"/>
  <c r="H2464" i="3" s="1"/>
  <c r="B2464" i="3"/>
  <c r="A2464" i="3"/>
  <c r="N2463" i="3"/>
  <c r="M2463" i="3"/>
  <c r="L2463" i="3"/>
  <c r="K2463" i="3"/>
  <c r="J2463" i="3"/>
  <c r="I2463" i="3"/>
  <c r="G2463" i="3"/>
  <c r="F2463" i="3"/>
  <c r="E2463" i="3"/>
  <c r="D2463" i="3"/>
  <c r="C2463" i="3"/>
  <c r="H2463" i="3" s="1"/>
  <c r="B2463" i="3"/>
  <c r="A2463" i="3"/>
  <c r="N2462" i="3"/>
  <c r="M2462" i="3"/>
  <c r="L2462" i="3"/>
  <c r="K2462" i="3"/>
  <c r="J2462" i="3"/>
  <c r="I2462" i="3"/>
  <c r="G2462" i="3"/>
  <c r="F2462" i="3"/>
  <c r="E2462" i="3"/>
  <c r="D2462" i="3"/>
  <c r="C2462" i="3"/>
  <c r="H2462" i="3" s="1"/>
  <c r="B2462" i="3"/>
  <c r="A2462" i="3"/>
  <c r="N2461" i="3"/>
  <c r="M2461" i="3"/>
  <c r="L2461" i="3"/>
  <c r="K2461" i="3"/>
  <c r="J2461" i="3"/>
  <c r="I2461" i="3"/>
  <c r="G2461" i="3"/>
  <c r="F2461" i="3"/>
  <c r="E2461" i="3"/>
  <c r="D2461" i="3"/>
  <c r="C2461" i="3"/>
  <c r="H2461" i="3" s="1"/>
  <c r="B2461" i="3"/>
  <c r="A2461" i="3"/>
  <c r="N2460" i="3"/>
  <c r="M2460" i="3"/>
  <c r="L2460" i="3"/>
  <c r="K2460" i="3"/>
  <c r="J2460" i="3"/>
  <c r="I2460" i="3"/>
  <c r="G2460" i="3"/>
  <c r="F2460" i="3"/>
  <c r="E2460" i="3"/>
  <c r="D2460" i="3"/>
  <c r="C2460" i="3"/>
  <c r="H2460" i="3" s="1"/>
  <c r="B2460" i="3"/>
  <c r="A2460" i="3"/>
  <c r="N2459" i="3"/>
  <c r="M2459" i="3"/>
  <c r="L2459" i="3"/>
  <c r="K2459" i="3"/>
  <c r="J2459" i="3"/>
  <c r="I2459" i="3"/>
  <c r="G2459" i="3"/>
  <c r="F2459" i="3"/>
  <c r="E2459" i="3"/>
  <c r="D2459" i="3"/>
  <c r="C2459" i="3"/>
  <c r="H2459" i="3" s="1"/>
  <c r="B2459" i="3"/>
  <c r="A2459" i="3"/>
  <c r="N2458" i="3"/>
  <c r="M2458" i="3"/>
  <c r="L2458" i="3"/>
  <c r="K2458" i="3"/>
  <c r="J2458" i="3"/>
  <c r="I2458" i="3"/>
  <c r="G2458" i="3"/>
  <c r="F2458" i="3"/>
  <c r="E2458" i="3"/>
  <c r="D2458" i="3"/>
  <c r="C2458" i="3"/>
  <c r="H2458" i="3" s="1"/>
  <c r="B2458" i="3"/>
  <c r="A2458" i="3"/>
  <c r="N2457" i="3"/>
  <c r="M2457" i="3"/>
  <c r="L2457" i="3"/>
  <c r="K2457" i="3"/>
  <c r="J2457" i="3"/>
  <c r="I2457" i="3"/>
  <c r="G2457" i="3"/>
  <c r="F2457" i="3"/>
  <c r="E2457" i="3"/>
  <c r="D2457" i="3"/>
  <c r="C2457" i="3"/>
  <c r="H2457" i="3" s="1"/>
  <c r="B2457" i="3"/>
  <c r="A2457" i="3"/>
  <c r="N2456" i="3"/>
  <c r="M2456" i="3"/>
  <c r="L2456" i="3"/>
  <c r="K2456" i="3"/>
  <c r="J2456" i="3"/>
  <c r="I2456" i="3"/>
  <c r="G2456" i="3"/>
  <c r="F2456" i="3"/>
  <c r="E2456" i="3"/>
  <c r="D2456" i="3"/>
  <c r="C2456" i="3"/>
  <c r="H2456" i="3" s="1"/>
  <c r="B2456" i="3"/>
  <c r="A2456" i="3"/>
  <c r="N2455" i="3"/>
  <c r="M2455" i="3"/>
  <c r="L2455" i="3"/>
  <c r="K2455" i="3"/>
  <c r="J2455" i="3"/>
  <c r="I2455" i="3"/>
  <c r="G2455" i="3"/>
  <c r="F2455" i="3"/>
  <c r="E2455" i="3"/>
  <c r="D2455" i="3"/>
  <c r="C2455" i="3"/>
  <c r="H2455" i="3" s="1"/>
  <c r="B2455" i="3"/>
  <c r="A2455" i="3"/>
  <c r="N2454" i="3"/>
  <c r="M2454" i="3"/>
  <c r="L2454" i="3"/>
  <c r="K2454" i="3"/>
  <c r="J2454" i="3"/>
  <c r="I2454" i="3"/>
  <c r="G2454" i="3"/>
  <c r="F2454" i="3"/>
  <c r="E2454" i="3"/>
  <c r="D2454" i="3"/>
  <c r="C2454" i="3"/>
  <c r="H2454" i="3" s="1"/>
  <c r="B2454" i="3"/>
  <c r="A2454" i="3"/>
  <c r="N2453" i="3"/>
  <c r="M2453" i="3"/>
  <c r="L2453" i="3"/>
  <c r="K2453" i="3"/>
  <c r="J2453" i="3"/>
  <c r="I2453" i="3"/>
  <c r="G2453" i="3"/>
  <c r="F2453" i="3"/>
  <c r="E2453" i="3"/>
  <c r="D2453" i="3"/>
  <c r="C2453" i="3"/>
  <c r="H2453" i="3" s="1"/>
  <c r="B2453" i="3"/>
  <c r="A2453" i="3"/>
  <c r="N2452" i="3"/>
  <c r="M2452" i="3"/>
  <c r="L2452" i="3"/>
  <c r="K2452" i="3"/>
  <c r="J2452" i="3"/>
  <c r="I2452" i="3"/>
  <c r="G2452" i="3"/>
  <c r="F2452" i="3"/>
  <c r="E2452" i="3"/>
  <c r="D2452" i="3"/>
  <c r="C2452" i="3"/>
  <c r="H2452" i="3" s="1"/>
  <c r="B2452" i="3"/>
  <c r="A2452" i="3"/>
  <c r="N2451" i="3"/>
  <c r="M2451" i="3"/>
  <c r="L2451" i="3"/>
  <c r="K2451" i="3"/>
  <c r="J2451" i="3"/>
  <c r="I2451" i="3"/>
  <c r="G2451" i="3"/>
  <c r="F2451" i="3"/>
  <c r="E2451" i="3"/>
  <c r="D2451" i="3"/>
  <c r="C2451" i="3"/>
  <c r="H2451" i="3" s="1"/>
  <c r="B2451" i="3"/>
  <c r="A2451" i="3"/>
  <c r="N2450" i="3"/>
  <c r="M2450" i="3"/>
  <c r="L2450" i="3"/>
  <c r="K2450" i="3"/>
  <c r="J2450" i="3"/>
  <c r="I2450" i="3"/>
  <c r="G2450" i="3"/>
  <c r="F2450" i="3"/>
  <c r="E2450" i="3"/>
  <c r="D2450" i="3"/>
  <c r="C2450" i="3"/>
  <c r="H2450" i="3" s="1"/>
  <c r="B2450" i="3"/>
  <c r="A2450" i="3"/>
  <c r="N2449" i="3"/>
  <c r="M2449" i="3"/>
  <c r="L2449" i="3"/>
  <c r="K2449" i="3"/>
  <c r="J2449" i="3"/>
  <c r="I2449" i="3"/>
  <c r="G2449" i="3"/>
  <c r="F2449" i="3"/>
  <c r="E2449" i="3"/>
  <c r="D2449" i="3"/>
  <c r="C2449" i="3"/>
  <c r="H2449" i="3" s="1"/>
  <c r="B2449" i="3"/>
  <c r="A2449" i="3"/>
  <c r="N2448" i="3"/>
  <c r="M2448" i="3"/>
  <c r="L2448" i="3"/>
  <c r="K2448" i="3"/>
  <c r="J2448" i="3"/>
  <c r="I2448" i="3"/>
  <c r="G2448" i="3"/>
  <c r="F2448" i="3"/>
  <c r="E2448" i="3"/>
  <c r="D2448" i="3"/>
  <c r="C2448" i="3"/>
  <c r="H2448" i="3" s="1"/>
  <c r="B2448" i="3"/>
  <c r="A2448" i="3"/>
  <c r="N2447" i="3"/>
  <c r="M2447" i="3"/>
  <c r="L2447" i="3"/>
  <c r="K2447" i="3"/>
  <c r="J2447" i="3"/>
  <c r="I2447" i="3"/>
  <c r="G2447" i="3"/>
  <c r="F2447" i="3"/>
  <c r="E2447" i="3"/>
  <c r="D2447" i="3"/>
  <c r="C2447" i="3"/>
  <c r="H2447" i="3" s="1"/>
  <c r="B2447" i="3"/>
  <c r="A2447" i="3"/>
  <c r="N2446" i="3"/>
  <c r="M2446" i="3"/>
  <c r="L2446" i="3"/>
  <c r="K2446" i="3"/>
  <c r="J2446" i="3"/>
  <c r="I2446" i="3"/>
  <c r="G2446" i="3"/>
  <c r="F2446" i="3"/>
  <c r="E2446" i="3"/>
  <c r="D2446" i="3"/>
  <c r="C2446" i="3"/>
  <c r="H2446" i="3" s="1"/>
  <c r="B2446" i="3"/>
  <c r="A2446" i="3"/>
  <c r="N2445" i="3"/>
  <c r="M2445" i="3"/>
  <c r="L2445" i="3"/>
  <c r="K2445" i="3"/>
  <c r="J2445" i="3"/>
  <c r="I2445" i="3"/>
  <c r="G2445" i="3"/>
  <c r="F2445" i="3"/>
  <c r="E2445" i="3"/>
  <c r="D2445" i="3"/>
  <c r="C2445" i="3"/>
  <c r="H2445" i="3" s="1"/>
  <c r="B2445" i="3"/>
  <c r="A2445" i="3"/>
  <c r="N2444" i="3"/>
  <c r="M2444" i="3"/>
  <c r="L2444" i="3"/>
  <c r="K2444" i="3"/>
  <c r="J2444" i="3"/>
  <c r="I2444" i="3"/>
  <c r="G2444" i="3"/>
  <c r="F2444" i="3"/>
  <c r="E2444" i="3"/>
  <c r="D2444" i="3"/>
  <c r="C2444" i="3"/>
  <c r="H2444" i="3" s="1"/>
  <c r="B2444" i="3"/>
  <c r="A2444" i="3"/>
  <c r="N2443" i="3"/>
  <c r="M2443" i="3"/>
  <c r="L2443" i="3"/>
  <c r="K2443" i="3"/>
  <c r="J2443" i="3"/>
  <c r="I2443" i="3"/>
  <c r="G2443" i="3"/>
  <c r="F2443" i="3"/>
  <c r="E2443" i="3"/>
  <c r="D2443" i="3"/>
  <c r="C2443" i="3"/>
  <c r="H2443" i="3" s="1"/>
  <c r="B2443" i="3"/>
  <c r="A2443" i="3"/>
  <c r="N2442" i="3"/>
  <c r="M2442" i="3"/>
  <c r="L2442" i="3"/>
  <c r="K2442" i="3"/>
  <c r="J2442" i="3"/>
  <c r="I2442" i="3"/>
  <c r="G2442" i="3"/>
  <c r="F2442" i="3"/>
  <c r="E2442" i="3"/>
  <c r="D2442" i="3"/>
  <c r="C2442" i="3"/>
  <c r="H2442" i="3" s="1"/>
  <c r="B2442" i="3"/>
  <c r="A2442" i="3"/>
  <c r="N2441" i="3"/>
  <c r="M2441" i="3"/>
  <c r="L2441" i="3"/>
  <c r="K2441" i="3"/>
  <c r="J2441" i="3"/>
  <c r="I2441" i="3"/>
  <c r="G2441" i="3"/>
  <c r="F2441" i="3"/>
  <c r="E2441" i="3"/>
  <c r="D2441" i="3"/>
  <c r="C2441" i="3"/>
  <c r="H2441" i="3" s="1"/>
  <c r="B2441" i="3"/>
  <c r="A2441" i="3"/>
  <c r="N2440" i="3"/>
  <c r="M2440" i="3"/>
  <c r="L2440" i="3"/>
  <c r="K2440" i="3"/>
  <c r="J2440" i="3"/>
  <c r="I2440" i="3"/>
  <c r="G2440" i="3"/>
  <c r="F2440" i="3"/>
  <c r="E2440" i="3"/>
  <c r="D2440" i="3"/>
  <c r="C2440" i="3"/>
  <c r="H2440" i="3" s="1"/>
  <c r="B2440" i="3"/>
  <c r="A2440" i="3"/>
  <c r="N2439" i="3"/>
  <c r="M2439" i="3"/>
  <c r="L2439" i="3"/>
  <c r="K2439" i="3"/>
  <c r="J2439" i="3"/>
  <c r="I2439" i="3"/>
  <c r="G2439" i="3"/>
  <c r="F2439" i="3"/>
  <c r="E2439" i="3"/>
  <c r="D2439" i="3"/>
  <c r="C2439" i="3"/>
  <c r="H2439" i="3" s="1"/>
  <c r="B2439" i="3"/>
  <c r="A2439" i="3"/>
  <c r="N2438" i="3"/>
  <c r="M2438" i="3"/>
  <c r="L2438" i="3"/>
  <c r="K2438" i="3"/>
  <c r="J2438" i="3"/>
  <c r="I2438" i="3"/>
  <c r="G2438" i="3"/>
  <c r="F2438" i="3"/>
  <c r="E2438" i="3"/>
  <c r="D2438" i="3"/>
  <c r="C2438" i="3"/>
  <c r="H2438" i="3" s="1"/>
  <c r="B2438" i="3"/>
  <c r="A2438" i="3"/>
  <c r="N2437" i="3"/>
  <c r="M2437" i="3"/>
  <c r="L2437" i="3"/>
  <c r="K2437" i="3"/>
  <c r="J2437" i="3"/>
  <c r="I2437" i="3"/>
  <c r="G2437" i="3"/>
  <c r="F2437" i="3"/>
  <c r="E2437" i="3"/>
  <c r="D2437" i="3"/>
  <c r="C2437" i="3"/>
  <c r="H2437" i="3" s="1"/>
  <c r="B2437" i="3"/>
  <c r="A2437" i="3"/>
  <c r="N2436" i="3"/>
  <c r="M2436" i="3"/>
  <c r="L2436" i="3"/>
  <c r="K2436" i="3"/>
  <c r="J2436" i="3"/>
  <c r="I2436" i="3"/>
  <c r="G2436" i="3"/>
  <c r="F2436" i="3"/>
  <c r="E2436" i="3"/>
  <c r="D2436" i="3"/>
  <c r="C2436" i="3"/>
  <c r="H2436" i="3" s="1"/>
  <c r="B2436" i="3"/>
  <c r="A2436" i="3"/>
  <c r="N2435" i="3"/>
  <c r="M2435" i="3"/>
  <c r="L2435" i="3"/>
  <c r="K2435" i="3"/>
  <c r="J2435" i="3"/>
  <c r="I2435" i="3"/>
  <c r="G2435" i="3"/>
  <c r="F2435" i="3"/>
  <c r="E2435" i="3"/>
  <c r="D2435" i="3"/>
  <c r="C2435" i="3"/>
  <c r="H2435" i="3" s="1"/>
  <c r="B2435" i="3"/>
  <c r="A2435" i="3"/>
  <c r="N2434" i="3"/>
  <c r="M2434" i="3"/>
  <c r="L2434" i="3"/>
  <c r="K2434" i="3"/>
  <c r="J2434" i="3"/>
  <c r="I2434" i="3"/>
  <c r="G2434" i="3"/>
  <c r="F2434" i="3"/>
  <c r="E2434" i="3"/>
  <c r="D2434" i="3"/>
  <c r="C2434" i="3"/>
  <c r="H2434" i="3" s="1"/>
  <c r="B2434" i="3"/>
  <c r="A2434" i="3"/>
  <c r="N2433" i="3"/>
  <c r="M2433" i="3"/>
  <c r="L2433" i="3"/>
  <c r="K2433" i="3"/>
  <c r="J2433" i="3"/>
  <c r="I2433" i="3"/>
  <c r="G2433" i="3"/>
  <c r="F2433" i="3"/>
  <c r="E2433" i="3"/>
  <c r="D2433" i="3"/>
  <c r="C2433" i="3"/>
  <c r="H2433" i="3" s="1"/>
  <c r="B2433" i="3"/>
  <c r="A2433" i="3"/>
  <c r="N2432" i="3"/>
  <c r="M2432" i="3"/>
  <c r="L2432" i="3"/>
  <c r="K2432" i="3"/>
  <c r="J2432" i="3"/>
  <c r="I2432" i="3"/>
  <c r="G2432" i="3"/>
  <c r="F2432" i="3"/>
  <c r="E2432" i="3"/>
  <c r="D2432" i="3"/>
  <c r="C2432" i="3"/>
  <c r="H2432" i="3" s="1"/>
  <c r="B2432" i="3"/>
  <c r="A2432" i="3"/>
  <c r="N2431" i="3"/>
  <c r="M2431" i="3"/>
  <c r="L2431" i="3"/>
  <c r="K2431" i="3"/>
  <c r="J2431" i="3"/>
  <c r="I2431" i="3"/>
  <c r="G2431" i="3"/>
  <c r="F2431" i="3"/>
  <c r="E2431" i="3"/>
  <c r="D2431" i="3"/>
  <c r="C2431" i="3"/>
  <c r="H2431" i="3" s="1"/>
  <c r="B2431" i="3"/>
  <c r="A2431" i="3"/>
  <c r="N2430" i="3"/>
  <c r="M2430" i="3"/>
  <c r="L2430" i="3"/>
  <c r="K2430" i="3"/>
  <c r="J2430" i="3"/>
  <c r="I2430" i="3"/>
  <c r="G2430" i="3"/>
  <c r="F2430" i="3"/>
  <c r="E2430" i="3"/>
  <c r="D2430" i="3"/>
  <c r="C2430" i="3"/>
  <c r="H2430" i="3" s="1"/>
  <c r="B2430" i="3"/>
  <c r="A2430" i="3"/>
  <c r="N2429" i="3"/>
  <c r="M2429" i="3"/>
  <c r="L2429" i="3"/>
  <c r="K2429" i="3"/>
  <c r="J2429" i="3"/>
  <c r="I2429" i="3"/>
  <c r="G2429" i="3"/>
  <c r="F2429" i="3"/>
  <c r="E2429" i="3"/>
  <c r="D2429" i="3"/>
  <c r="C2429" i="3"/>
  <c r="H2429" i="3" s="1"/>
  <c r="B2429" i="3"/>
  <c r="A2429" i="3"/>
  <c r="N2428" i="3"/>
  <c r="M2428" i="3"/>
  <c r="L2428" i="3"/>
  <c r="K2428" i="3"/>
  <c r="J2428" i="3"/>
  <c r="I2428" i="3"/>
  <c r="G2428" i="3"/>
  <c r="F2428" i="3"/>
  <c r="E2428" i="3"/>
  <c r="D2428" i="3"/>
  <c r="C2428" i="3"/>
  <c r="H2428" i="3" s="1"/>
  <c r="B2428" i="3"/>
  <c r="A2428" i="3"/>
  <c r="N2427" i="3"/>
  <c r="M2427" i="3"/>
  <c r="L2427" i="3"/>
  <c r="K2427" i="3"/>
  <c r="J2427" i="3"/>
  <c r="I2427" i="3"/>
  <c r="G2427" i="3"/>
  <c r="F2427" i="3"/>
  <c r="E2427" i="3"/>
  <c r="D2427" i="3"/>
  <c r="C2427" i="3"/>
  <c r="H2427" i="3" s="1"/>
  <c r="B2427" i="3"/>
  <c r="A2427" i="3"/>
  <c r="N2426" i="3"/>
  <c r="M2426" i="3"/>
  <c r="L2426" i="3"/>
  <c r="K2426" i="3"/>
  <c r="J2426" i="3"/>
  <c r="I2426" i="3"/>
  <c r="G2426" i="3"/>
  <c r="F2426" i="3"/>
  <c r="E2426" i="3"/>
  <c r="D2426" i="3"/>
  <c r="C2426" i="3"/>
  <c r="H2426" i="3" s="1"/>
  <c r="B2426" i="3"/>
  <c r="A2426" i="3"/>
  <c r="N2425" i="3"/>
  <c r="M2425" i="3"/>
  <c r="L2425" i="3"/>
  <c r="K2425" i="3"/>
  <c r="J2425" i="3"/>
  <c r="I2425" i="3"/>
  <c r="G2425" i="3"/>
  <c r="F2425" i="3"/>
  <c r="E2425" i="3"/>
  <c r="D2425" i="3"/>
  <c r="C2425" i="3"/>
  <c r="H2425" i="3" s="1"/>
  <c r="B2425" i="3"/>
  <c r="A2425" i="3"/>
  <c r="N2424" i="3"/>
  <c r="M2424" i="3"/>
  <c r="L2424" i="3"/>
  <c r="K2424" i="3"/>
  <c r="J2424" i="3"/>
  <c r="I2424" i="3"/>
  <c r="G2424" i="3"/>
  <c r="F2424" i="3"/>
  <c r="E2424" i="3"/>
  <c r="D2424" i="3"/>
  <c r="C2424" i="3"/>
  <c r="H2424" i="3" s="1"/>
  <c r="B2424" i="3"/>
  <c r="A2424" i="3"/>
  <c r="N2423" i="3"/>
  <c r="M2423" i="3"/>
  <c r="L2423" i="3"/>
  <c r="K2423" i="3"/>
  <c r="J2423" i="3"/>
  <c r="I2423" i="3"/>
  <c r="G2423" i="3"/>
  <c r="F2423" i="3"/>
  <c r="E2423" i="3"/>
  <c r="D2423" i="3"/>
  <c r="C2423" i="3"/>
  <c r="H2423" i="3" s="1"/>
  <c r="B2423" i="3"/>
  <c r="A2423" i="3"/>
  <c r="N2422" i="3"/>
  <c r="M2422" i="3"/>
  <c r="L2422" i="3"/>
  <c r="K2422" i="3"/>
  <c r="J2422" i="3"/>
  <c r="I2422" i="3"/>
  <c r="G2422" i="3"/>
  <c r="F2422" i="3"/>
  <c r="E2422" i="3"/>
  <c r="D2422" i="3"/>
  <c r="C2422" i="3"/>
  <c r="H2422" i="3" s="1"/>
  <c r="B2422" i="3"/>
  <c r="A2422" i="3"/>
  <c r="N2421" i="3"/>
  <c r="M2421" i="3"/>
  <c r="L2421" i="3"/>
  <c r="K2421" i="3"/>
  <c r="J2421" i="3"/>
  <c r="I2421" i="3"/>
  <c r="G2421" i="3"/>
  <c r="F2421" i="3"/>
  <c r="E2421" i="3"/>
  <c r="D2421" i="3"/>
  <c r="C2421" i="3"/>
  <c r="H2421" i="3" s="1"/>
  <c r="B2421" i="3"/>
  <c r="A2421" i="3"/>
  <c r="N2420" i="3"/>
  <c r="M2420" i="3"/>
  <c r="L2420" i="3"/>
  <c r="K2420" i="3"/>
  <c r="J2420" i="3"/>
  <c r="I2420" i="3"/>
  <c r="G2420" i="3"/>
  <c r="F2420" i="3"/>
  <c r="E2420" i="3"/>
  <c r="D2420" i="3"/>
  <c r="C2420" i="3"/>
  <c r="H2420" i="3" s="1"/>
  <c r="B2420" i="3"/>
  <c r="A2420" i="3"/>
  <c r="N2419" i="3"/>
  <c r="M2419" i="3"/>
  <c r="L2419" i="3"/>
  <c r="K2419" i="3"/>
  <c r="J2419" i="3"/>
  <c r="I2419" i="3"/>
  <c r="G2419" i="3"/>
  <c r="F2419" i="3"/>
  <c r="E2419" i="3"/>
  <c r="D2419" i="3"/>
  <c r="C2419" i="3"/>
  <c r="H2419" i="3" s="1"/>
  <c r="B2419" i="3"/>
  <c r="A2419" i="3"/>
  <c r="N2418" i="3"/>
  <c r="M2418" i="3"/>
  <c r="L2418" i="3"/>
  <c r="K2418" i="3"/>
  <c r="J2418" i="3"/>
  <c r="I2418" i="3"/>
  <c r="G2418" i="3"/>
  <c r="F2418" i="3"/>
  <c r="E2418" i="3"/>
  <c r="D2418" i="3"/>
  <c r="C2418" i="3"/>
  <c r="H2418" i="3" s="1"/>
  <c r="B2418" i="3"/>
  <c r="A2418" i="3"/>
  <c r="N2417" i="3"/>
  <c r="M2417" i="3"/>
  <c r="L2417" i="3"/>
  <c r="K2417" i="3"/>
  <c r="J2417" i="3"/>
  <c r="I2417" i="3"/>
  <c r="G2417" i="3"/>
  <c r="F2417" i="3"/>
  <c r="E2417" i="3"/>
  <c r="D2417" i="3"/>
  <c r="C2417" i="3"/>
  <c r="H2417" i="3" s="1"/>
  <c r="B2417" i="3"/>
  <c r="A2417" i="3"/>
  <c r="N2416" i="3"/>
  <c r="M2416" i="3"/>
  <c r="L2416" i="3"/>
  <c r="K2416" i="3"/>
  <c r="J2416" i="3"/>
  <c r="I2416" i="3"/>
  <c r="G2416" i="3"/>
  <c r="F2416" i="3"/>
  <c r="E2416" i="3"/>
  <c r="D2416" i="3"/>
  <c r="C2416" i="3"/>
  <c r="H2416" i="3" s="1"/>
  <c r="B2416" i="3"/>
  <c r="A2416" i="3"/>
  <c r="N2415" i="3"/>
  <c r="M2415" i="3"/>
  <c r="L2415" i="3"/>
  <c r="K2415" i="3"/>
  <c r="J2415" i="3"/>
  <c r="I2415" i="3"/>
  <c r="G2415" i="3"/>
  <c r="F2415" i="3"/>
  <c r="E2415" i="3"/>
  <c r="D2415" i="3"/>
  <c r="C2415" i="3"/>
  <c r="H2415" i="3" s="1"/>
  <c r="B2415" i="3"/>
  <c r="A2415" i="3"/>
  <c r="N2414" i="3"/>
  <c r="M2414" i="3"/>
  <c r="L2414" i="3"/>
  <c r="K2414" i="3"/>
  <c r="J2414" i="3"/>
  <c r="I2414" i="3"/>
  <c r="G2414" i="3"/>
  <c r="F2414" i="3"/>
  <c r="E2414" i="3"/>
  <c r="D2414" i="3"/>
  <c r="C2414" i="3"/>
  <c r="H2414" i="3" s="1"/>
  <c r="B2414" i="3"/>
  <c r="A2414" i="3"/>
  <c r="N2413" i="3"/>
  <c r="M2413" i="3"/>
  <c r="L2413" i="3"/>
  <c r="K2413" i="3"/>
  <c r="J2413" i="3"/>
  <c r="I2413" i="3"/>
  <c r="G2413" i="3"/>
  <c r="F2413" i="3"/>
  <c r="E2413" i="3"/>
  <c r="D2413" i="3"/>
  <c r="C2413" i="3"/>
  <c r="H2413" i="3" s="1"/>
  <c r="B2413" i="3"/>
  <c r="A2413" i="3"/>
  <c r="N2412" i="3"/>
  <c r="M2412" i="3"/>
  <c r="L2412" i="3"/>
  <c r="K2412" i="3"/>
  <c r="J2412" i="3"/>
  <c r="I2412" i="3"/>
  <c r="G2412" i="3"/>
  <c r="F2412" i="3"/>
  <c r="E2412" i="3"/>
  <c r="D2412" i="3"/>
  <c r="C2412" i="3"/>
  <c r="H2412" i="3" s="1"/>
  <c r="B2412" i="3"/>
  <c r="A2412" i="3"/>
  <c r="N2411" i="3"/>
  <c r="M2411" i="3"/>
  <c r="L2411" i="3"/>
  <c r="K2411" i="3"/>
  <c r="J2411" i="3"/>
  <c r="I2411" i="3"/>
  <c r="G2411" i="3"/>
  <c r="F2411" i="3"/>
  <c r="E2411" i="3"/>
  <c r="D2411" i="3"/>
  <c r="C2411" i="3"/>
  <c r="H2411" i="3" s="1"/>
  <c r="B2411" i="3"/>
  <c r="A2411" i="3"/>
  <c r="N2410" i="3"/>
  <c r="M2410" i="3"/>
  <c r="L2410" i="3"/>
  <c r="K2410" i="3"/>
  <c r="J2410" i="3"/>
  <c r="I2410" i="3"/>
  <c r="G2410" i="3"/>
  <c r="F2410" i="3"/>
  <c r="E2410" i="3"/>
  <c r="D2410" i="3"/>
  <c r="C2410" i="3"/>
  <c r="H2410" i="3" s="1"/>
  <c r="B2410" i="3"/>
  <c r="A2410" i="3"/>
  <c r="N2409" i="3"/>
  <c r="M2409" i="3"/>
  <c r="L2409" i="3"/>
  <c r="K2409" i="3"/>
  <c r="J2409" i="3"/>
  <c r="I2409" i="3"/>
  <c r="G2409" i="3"/>
  <c r="F2409" i="3"/>
  <c r="E2409" i="3"/>
  <c r="D2409" i="3"/>
  <c r="C2409" i="3"/>
  <c r="H2409" i="3" s="1"/>
  <c r="B2409" i="3"/>
  <c r="A2409" i="3"/>
  <c r="N2408" i="3"/>
  <c r="M2408" i="3"/>
  <c r="L2408" i="3"/>
  <c r="K2408" i="3"/>
  <c r="J2408" i="3"/>
  <c r="I2408" i="3"/>
  <c r="G2408" i="3"/>
  <c r="F2408" i="3"/>
  <c r="E2408" i="3"/>
  <c r="D2408" i="3"/>
  <c r="C2408" i="3"/>
  <c r="H2408" i="3" s="1"/>
  <c r="B2408" i="3"/>
  <c r="A2408" i="3"/>
  <c r="N2407" i="3"/>
  <c r="M2407" i="3"/>
  <c r="L2407" i="3"/>
  <c r="K2407" i="3"/>
  <c r="J2407" i="3"/>
  <c r="I2407" i="3"/>
  <c r="G2407" i="3"/>
  <c r="F2407" i="3"/>
  <c r="E2407" i="3"/>
  <c r="D2407" i="3"/>
  <c r="C2407" i="3"/>
  <c r="H2407" i="3" s="1"/>
  <c r="B2407" i="3"/>
  <c r="A2407" i="3"/>
  <c r="N2406" i="3"/>
  <c r="M2406" i="3"/>
  <c r="L2406" i="3"/>
  <c r="K2406" i="3"/>
  <c r="J2406" i="3"/>
  <c r="I2406" i="3"/>
  <c r="G2406" i="3"/>
  <c r="F2406" i="3"/>
  <c r="E2406" i="3"/>
  <c r="D2406" i="3"/>
  <c r="C2406" i="3"/>
  <c r="H2406" i="3" s="1"/>
  <c r="B2406" i="3"/>
  <c r="A2406" i="3"/>
  <c r="N2405" i="3"/>
  <c r="M2405" i="3"/>
  <c r="L2405" i="3"/>
  <c r="K2405" i="3"/>
  <c r="J2405" i="3"/>
  <c r="I2405" i="3"/>
  <c r="G2405" i="3"/>
  <c r="F2405" i="3"/>
  <c r="E2405" i="3"/>
  <c r="D2405" i="3"/>
  <c r="C2405" i="3"/>
  <c r="H2405" i="3" s="1"/>
  <c r="B2405" i="3"/>
  <c r="A2405" i="3"/>
  <c r="N2404" i="3"/>
  <c r="M2404" i="3"/>
  <c r="L2404" i="3"/>
  <c r="K2404" i="3"/>
  <c r="J2404" i="3"/>
  <c r="I2404" i="3"/>
  <c r="G2404" i="3"/>
  <c r="F2404" i="3"/>
  <c r="E2404" i="3"/>
  <c r="D2404" i="3"/>
  <c r="C2404" i="3"/>
  <c r="H2404" i="3" s="1"/>
  <c r="B2404" i="3"/>
  <c r="A2404" i="3"/>
  <c r="N2403" i="3"/>
  <c r="M2403" i="3"/>
  <c r="L2403" i="3"/>
  <c r="K2403" i="3"/>
  <c r="J2403" i="3"/>
  <c r="I2403" i="3"/>
  <c r="G2403" i="3"/>
  <c r="F2403" i="3"/>
  <c r="E2403" i="3"/>
  <c r="D2403" i="3"/>
  <c r="C2403" i="3"/>
  <c r="H2403" i="3" s="1"/>
  <c r="B2403" i="3"/>
  <c r="A2403" i="3"/>
  <c r="N2402" i="3"/>
  <c r="M2402" i="3"/>
  <c r="L2402" i="3"/>
  <c r="K2402" i="3"/>
  <c r="J2402" i="3"/>
  <c r="I2402" i="3"/>
  <c r="G2402" i="3"/>
  <c r="F2402" i="3"/>
  <c r="E2402" i="3"/>
  <c r="D2402" i="3"/>
  <c r="C2402" i="3"/>
  <c r="H2402" i="3" s="1"/>
  <c r="B2402" i="3"/>
  <c r="A2402" i="3"/>
  <c r="N2401" i="3"/>
  <c r="M2401" i="3"/>
  <c r="L2401" i="3"/>
  <c r="K2401" i="3"/>
  <c r="J2401" i="3"/>
  <c r="I2401" i="3"/>
  <c r="G2401" i="3"/>
  <c r="F2401" i="3"/>
  <c r="E2401" i="3"/>
  <c r="D2401" i="3"/>
  <c r="C2401" i="3"/>
  <c r="H2401" i="3" s="1"/>
  <c r="B2401" i="3"/>
  <c r="A2401" i="3"/>
  <c r="N2400" i="3"/>
  <c r="M2400" i="3"/>
  <c r="L2400" i="3"/>
  <c r="K2400" i="3"/>
  <c r="J2400" i="3"/>
  <c r="I2400" i="3"/>
  <c r="G2400" i="3"/>
  <c r="F2400" i="3"/>
  <c r="E2400" i="3"/>
  <c r="D2400" i="3"/>
  <c r="C2400" i="3"/>
  <c r="H2400" i="3" s="1"/>
  <c r="B2400" i="3"/>
  <c r="A2400" i="3"/>
  <c r="N2399" i="3"/>
  <c r="M2399" i="3"/>
  <c r="L2399" i="3"/>
  <c r="K2399" i="3"/>
  <c r="J2399" i="3"/>
  <c r="I2399" i="3"/>
  <c r="G2399" i="3"/>
  <c r="F2399" i="3"/>
  <c r="E2399" i="3"/>
  <c r="D2399" i="3"/>
  <c r="C2399" i="3"/>
  <c r="H2399" i="3" s="1"/>
  <c r="B2399" i="3"/>
  <c r="A2399" i="3"/>
  <c r="N2398" i="3"/>
  <c r="M2398" i="3"/>
  <c r="L2398" i="3"/>
  <c r="K2398" i="3"/>
  <c r="J2398" i="3"/>
  <c r="I2398" i="3"/>
  <c r="G2398" i="3"/>
  <c r="F2398" i="3"/>
  <c r="E2398" i="3"/>
  <c r="D2398" i="3"/>
  <c r="C2398" i="3"/>
  <c r="H2398" i="3" s="1"/>
  <c r="B2398" i="3"/>
  <c r="A2398" i="3"/>
  <c r="N2397" i="3"/>
  <c r="M2397" i="3"/>
  <c r="L2397" i="3"/>
  <c r="K2397" i="3"/>
  <c r="J2397" i="3"/>
  <c r="I2397" i="3"/>
  <c r="G2397" i="3"/>
  <c r="F2397" i="3"/>
  <c r="E2397" i="3"/>
  <c r="D2397" i="3"/>
  <c r="C2397" i="3"/>
  <c r="H2397" i="3" s="1"/>
  <c r="B2397" i="3"/>
  <c r="A2397" i="3"/>
  <c r="N2396" i="3"/>
  <c r="M2396" i="3"/>
  <c r="L2396" i="3"/>
  <c r="K2396" i="3"/>
  <c r="J2396" i="3"/>
  <c r="I2396" i="3"/>
  <c r="G2396" i="3"/>
  <c r="F2396" i="3"/>
  <c r="E2396" i="3"/>
  <c r="D2396" i="3"/>
  <c r="C2396" i="3"/>
  <c r="H2396" i="3" s="1"/>
  <c r="B2396" i="3"/>
  <c r="A2396" i="3"/>
  <c r="N2395" i="3"/>
  <c r="M2395" i="3"/>
  <c r="L2395" i="3"/>
  <c r="K2395" i="3"/>
  <c r="J2395" i="3"/>
  <c r="I2395" i="3"/>
  <c r="G2395" i="3"/>
  <c r="F2395" i="3"/>
  <c r="E2395" i="3"/>
  <c r="D2395" i="3"/>
  <c r="C2395" i="3"/>
  <c r="H2395" i="3" s="1"/>
  <c r="B2395" i="3"/>
  <c r="A2395" i="3"/>
  <c r="N2394" i="3"/>
  <c r="M2394" i="3"/>
  <c r="L2394" i="3"/>
  <c r="K2394" i="3"/>
  <c r="J2394" i="3"/>
  <c r="I2394" i="3"/>
  <c r="G2394" i="3"/>
  <c r="F2394" i="3"/>
  <c r="E2394" i="3"/>
  <c r="D2394" i="3"/>
  <c r="C2394" i="3"/>
  <c r="H2394" i="3" s="1"/>
  <c r="B2394" i="3"/>
  <c r="A2394" i="3"/>
  <c r="N2393" i="3"/>
  <c r="M2393" i="3"/>
  <c r="L2393" i="3"/>
  <c r="K2393" i="3"/>
  <c r="J2393" i="3"/>
  <c r="I2393" i="3"/>
  <c r="G2393" i="3"/>
  <c r="F2393" i="3"/>
  <c r="E2393" i="3"/>
  <c r="D2393" i="3"/>
  <c r="C2393" i="3"/>
  <c r="H2393" i="3" s="1"/>
  <c r="B2393" i="3"/>
  <c r="A2393" i="3"/>
  <c r="N2392" i="3"/>
  <c r="M2392" i="3"/>
  <c r="L2392" i="3"/>
  <c r="K2392" i="3"/>
  <c r="J2392" i="3"/>
  <c r="I2392" i="3"/>
  <c r="G2392" i="3"/>
  <c r="F2392" i="3"/>
  <c r="E2392" i="3"/>
  <c r="D2392" i="3"/>
  <c r="C2392" i="3"/>
  <c r="H2392" i="3" s="1"/>
  <c r="B2392" i="3"/>
  <c r="A2392" i="3"/>
  <c r="N2391" i="3"/>
  <c r="M2391" i="3"/>
  <c r="L2391" i="3"/>
  <c r="K2391" i="3"/>
  <c r="J2391" i="3"/>
  <c r="I2391" i="3"/>
  <c r="G2391" i="3"/>
  <c r="F2391" i="3"/>
  <c r="E2391" i="3"/>
  <c r="D2391" i="3"/>
  <c r="C2391" i="3"/>
  <c r="H2391" i="3" s="1"/>
  <c r="B2391" i="3"/>
  <c r="A2391" i="3"/>
  <c r="N2390" i="3"/>
  <c r="M2390" i="3"/>
  <c r="L2390" i="3"/>
  <c r="K2390" i="3"/>
  <c r="J2390" i="3"/>
  <c r="I2390" i="3"/>
  <c r="G2390" i="3"/>
  <c r="F2390" i="3"/>
  <c r="E2390" i="3"/>
  <c r="D2390" i="3"/>
  <c r="C2390" i="3"/>
  <c r="H2390" i="3" s="1"/>
  <c r="B2390" i="3"/>
  <c r="A2390" i="3"/>
  <c r="N2389" i="3"/>
  <c r="M2389" i="3"/>
  <c r="L2389" i="3"/>
  <c r="K2389" i="3"/>
  <c r="J2389" i="3"/>
  <c r="I2389" i="3"/>
  <c r="G2389" i="3"/>
  <c r="F2389" i="3"/>
  <c r="E2389" i="3"/>
  <c r="D2389" i="3"/>
  <c r="C2389" i="3"/>
  <c r="H2389" i="3" s="1"/>
  <c r="B2389" i="3"/>
  <c r="A2389" i="3"/>
  <c r="N2388" i="3"/>
  <c r="M2388" i="3"/>
  <c r="L2388" i="3"/>
  <c r="K2388" i="3"/>
  <c r="J2388" i="3"/>
  <c r="I2388" i="3"/>
  <c r="G2388" i="3"/>
  <c r="F2388" i="3"/>
  <c r="E2388" i="3"/>
  <c r="D2388" i="3"/>
  <c r="C2388" i="3"/>
  <c r="H2388" i="3" s="1"/>
  <c r="B2388" i="3"/>
  <c r="A2388" i="3"/>
  <c r="N2387" i="3"/>
  <c r="M2387" i="3"/>
  <c r="L2387" i="3"/>
  <c r="K2387" i="3"/>
  <c r="J2387" i="3"/>
  <c r="I2387" i="3"/>
  <c r="G2387" i="3"/>
  <c r="F2387" i="3"/>
  <c r="E2387" i="3"/>
  <c r="D2387" i="3"/>
  <c r="C2387" i="3"/>
  <c r="H2387" i="3" s="1"/>
  <c r="B2387" i="3"/>
  <c r="A2387" i="3"/>
  <c r="N2386" i="3"/>
  <c r="M2386" i="3"/>
  <c r="L2386" i="3"/>
  <c r="K2386" i="3"/>
  <c r="J2386" i="3"/>
  <c r="I2386" i="3"/>
  <c r="G2386" i="3"/>
  <c r="F2386" i="3"/>
  <c r="E2386" i="3"/>
  <c r="D2386" i="3"/>
  <c r="C2386" i="3"/>
  <c r="H2386" i="3" s="1"/>
  <c r="B2386" i="3"/>
  <c r="A2386" i="3"/>
  <c r="N2385" i="3"/>
  <c r="M2385" i="3"/>
  <c r="L2385" i="3"/>
  <c r="K2385" i="3"/>
  <c r="J2385" i="3"/>
  <c r="I2385" i="3"/>
  <c r="G2385" i="3"/>
  <c r="F2385" i="3"/>
  <c r="E2385" i="3"/>
  <c r="D2385" i="3"/>
  <c r="C2385" i="3"/>
  <c r="H2385" i="3" s="1"/>
  <c r="B2385" i="3"/>
  <c r="A2385" i="3"/>
  <c r="N2384" i="3"/>
  <c r="M2384" i="3"/>
  <c r="L2384" i="3"/>
  <c r="K2384" i="3"/>
  <c r="J2384" i="3"/>
  <c r="I2384" i="3"/>
  <c r="G2384" i="3"/>
  <c r="F2384" i="3"/>
  <c r="E2384" i="3"/>
  <c r="D2384" i="3"/>
  <c r="C2384" i="3"/>
  <c r="H2384" i="3" s="1"/>
  <c r="B2384" i="3"/>
  <c r="A2384" i="3"/>
  <c r="N2383" i="3"/>
  <c r="M2383" i="3"/>
  <c r="L2383" i="3"/>
  <c r="K2383" i="3"/>
  <c r="J2383" i="3"/>
  <c r="I2383" i="3"/>
  <c r="G2383" i="3"/>
  <c r="F2383" i="3"/>
  <c r="E2383" i="3"/>
  <c r="D2383" i="3"/>
  <c r="C2383" i="3"/>
  <c r="H2383" i="3" s="1"/>
  <c r="B2383" i="3"/>
  <c r="A2383" i="3"/>
  <c r="N2382" i="3"/>
  <c r="M2382" i="3"/>
  <c r="L2382" i="3"/>
  <c r="K2382" i="3"/>
  <c r="J2382" i="3"/>
  <c r="I2382" i="3"/>
  <c r="G2382" i="3"/>
  <c r="F2382" i="3"/>
  <c r="E2382" i="3"/>
  <c r="D2382" i="3"/>
  <c r="C2382" i="3"/>
  <c r="H2382" i="3" s="1"/>
  <c r="B2382" i="3"/>
  <c r="A2382" i="3"/>
  <c r="N2381" i="3"/>
  <c r="M2381" i="3"/>
  <c r="L2381" i="3"/>
  <c r="K2381" i="3"/>
  <c r="J2381" i="3"/>
  <c r="I2381" i="3"/>
  <c r="G2381" i="3"/>
  <c r="F2381" i="3"/>
  <c r="E2381" i="3"/>
  <c r="D2381" i="3"/>
  <c r="C2381" i="3"/>
  <c r="H2381" i="3" s="1"/>
  <c r="B2381" i="3"/>
  <c r="A2381" i="3"/>
  <c r="N2380" i="3"/>
  <c r="M2380" i="3"/>
  <c r="L2380" i="3"/>
  <c r="K2380" i="3"/>
  <c r="J2380" i="3"/>
  <c r="I2380" i="3"/>
  <c r="G2380" i="3"/>
  <c r="F2380" i="3"/>
  <c r="E2380" i="3"/>
  <c r="D2380" i="3"/>
  <c r="C2380" i="3"/>
  <c r="H2380" i="3" s="1"/>
  <c r="B2380" i="3"/>
  <c r="A2380" i="3"/>
  <c r="N2379" i="3"/>
  <c r="M2379" i="3"/>
  <c r="L2379" i="3"/>
  <c r="K2379" i="3"/>
  <c r="J2379" i="3"/>
  <c r="I2379" i="3"/>
  <c r="G2379" i="3"/>
  <c r="F2379" i="3"/>
  <c r="E2379" i="3"/>
  <c r="D2379" i="3"/>
  <c r="C2379" i="3"/>
  <c r="H2379" i="3" s="1"/>
  <c r="B2379" i="3"/>
  <c r="A2379" i="3"/>
  <c r="N2378" i="3"/>
  <c r="M2378" i="3"/>
  <c r="L2378" i="3"/>
  <c r="K2378" i="3"/>
  <c r="J2378" i="3"/>
  <c r="I2378" i="3"/>
  <c r="G2378" i="3"/>
  <c r="F2378" i="3"/>
  <c r="E2378" i="3"/>
  <c r="D2378" i="3"/>
  <c r="C2378" i="3"/>
  <c r="H2378" i="3" s="1"/>
  <c r="B2378" i="3"/>
  <c r="A2378" i="3"/>
  <c r="N2377" i="3"/>
  <c r="M2377" i="3"/>
  <c r="L2377" i="3"/>
  <c r="K2377" i="3"/>
  <c r="J2377" i="3"/>
  <c r="I2377" i="3"/>
  <c r="G2377" i="3"/>
  <c r="F2377" i="3"/>
  <c r="E2377" i="3"/>
  <c r="D2377" i="3"/>
  <c r="C2377" i="3"/>
  <c r="H2377" i="3" s="1"/>
  <c r="B2377" i="3"/>
  <c r="A2377" i="3"/>
  <c r="N2376" i="3"/>
  <c r="M2376" i="3"/>
  <c r="L2376" i="3"/>
  <c r="K2376" i="3"/>
  <c r="J2376" i="3"/>
  <c r="I2376" i="3"/>
  <c r="G2376" i="3"/>
  <c r="F2376" i="3"/>
  <c r="E2376" i="3"/>
  <c r="D2376" i="3"/>
  <c r="C2376" i="3"/>
  <c r="H2376" i="3" s="1"/>
  <c r="B2376" i="3"/>
  <c r="A2376" i="3"/>
  <c r="N2375" i="3"/>
  <c r="M2375" i="3"/>
  <c r="L2375" i="3"/>
  <c r="K2375" i="3"/>
  <c r="J2375" i="3"/>
  <c r="I2375" i="3"/>
  <c r="G2375" i="3"/>
  <c r="F2375" i="3"/>
  <c r="E2375" i="3"/>
  <c r="D2375" i="3"/>
  <c r="C2375" i="3"/>
  <c r="H2375" i="3" s="1"/>
  <c r="B2375" i="3"/>
  <c r="A2375" i="3"/>
  <c r="N2374" i="3"/>
  <c r="M2374" i="3"/>
  <c r="L2374" i="3"/>
  <c r="K2374" i="3"/>
  <c r="J2374" i="3"/>
  <c r="I2374" i="3"/>
  <c r="G2374" i="3"/>
  <c r="F2374" i="3"/>
  <c r="E2374" i="3"/>
  <c r="D2374" i="3"/>
  <c r="C2374" i="3"/>
  <c r="H2374" i="3" s="1"/>
  <c r="B2374" i="3"/>
  <c r="A2374" i="3"/>
  <c r="N2373" i="3"/>
  <c r="M2373" i="3"/>
  <c r="L2373" i="3"/>
  <c r="K2373" i="3"/>
  <c r="J2373" i="3"/>
  <c r="I2373" i="3"/>
  <c r="G2373" i="3"/>
  <c r="F2373" i="3"/>
  <c r="E2373" i="3"/>
  <c r="D2373" i="3"/>
  <c r="C2373" i="3"/>
  <c r="H2373" i="3" s="1"/>
  <c r="B2373" i="3"/>
  <c r="A2373" i="3"/>
  <c r="N2372" i="3"/>
  <c r="M2372" i="3"/>
  <c r="L2372" i="3"/>
  <c r="K2372" i="3"/>
  <c r="J2372" i="3"/>
  <c r="I2372" i="3"/>
  <c r="G2372" i="3"/>
  <c r="F2372" i="3"/>
  <c r="E2372" i="3"/>
  <c r="D2372" i="3"/>
  <c r="C2372" i="3"/>
  <c r="H2372" i="3" s="1"/>
  <c r="B2372" i="3"/>
  <c r="A2372" i="3"/>
  <c r="N2371" i="3"/>
  <c r="M2371" i="3"/>
  <c r="L2371" i="3"/>
  <c r="K2371" i="3"/>
  <c r="J2371" i="3"/>
  <c r="I2371" i="3"/>
  <c r="G2371" i="3"/>
  <c r="F2371" i="3"/>
  <c r="E2371" i="3"/>
  <c r="D2371" i="3"/>
  <c r="C2371" i="3"/>
  <c r="H2371" i="3" s="1"/>
  <c r="B2371" i="3"/>
  <c r="A2371" i="3"/>
  <c r="N2370" i="3"/>
  <c r="M2370" i="3"/>
  <c r="L2370" i="3"/>
  <c r="K2370" i="3"/>
  <c r="J2370" i="3"/>
  <c r="I2370" i="3"/>
  <c r="G2370" i="3"/>
  <c r="F2370" i="3"/>
  <c r="E2370" i="3"/>
  <c r="D2370" i="3"/>
  <c r="C2370" i="3"/>
  <c r="H2370" i="3" s="1"/>
  <c r="B2370" i="3"/>
  <c r="A2370" i="3"/>
  <c r="N2369" i="3"/>
  <c r="M2369" i="3"/>
  <c r="L2369" i="3"/>
  <c r="K2369" i="3"/>
  <c r="J2369" i="3"/>
  <c r="I2369" i="3"/>
  <c r="G2369" i="3"/>
  <c r="F2369" i="3"/>
  <c r="E2369" i="3"/>
  <c r="D2369" i="3"/>
  <c r="C2369" i="3"/>
  <c r="H2369" i="3" s="1"/>
  <c r="B2369" i="3"/>
  <c r="A2369" i="3"/>
  <c r="N2368" i="3"/>
  <c r="M2368" i="3"/>
  <c r="L2368" i="3"/>
  <c r="K2368" i="3"/>
  <c r="J2368" i="3"/>
  <c r="I2368" i="3"/>
  <c r="G2368" i="3"/>
  <c r="F2368" i="3"/>
  <c r="E2368" i="3"/>
  <c r="D2368" i="3"/>
  <c r="C2368" i="3"/>
  <c r="H2368" i="3" s="1"/>
  <c r="B2368" i="3"/>
  <c r="A2368" i="3"/>
  <c r="N2367" i="3"/>
  <c r="M2367" i="3"/>
  <c r="L2367" i="3"/>
  <c r="K2367" i="3"/>
  <c r="J2367" i="3"/>
  <c r="I2367" i="3"/>
  <c r="G2367" i="3"/>
  <c r="F2367" i="3"/>
  <c r="E2367" i="3"/>
  <c r="D2367" i="3"/>
  <c r="C2367" i="3"/>
  <c r="H2367" i="3" s="1"/>
  <c r="B2367" i="3"/>
  <c r="A2367" i="3"/>
  <c r="N2366" i="3"/>
  <c r="M2366" i="3"/>
  <c r="L2366" i="3"/>
  <c r="K2366" i="3"/>
  <c r="J2366" i="3"/>
  <c r="I2366" i="3"/>
  <c r="G2366" i="3"/>
  <c r="F2366" i="3"/>
  <c r="E2366" i="3"/>
  <c r="D2366" i="3"/>
  <c r="C2366" i="3"/>
  <c r="H2366" i="3" s="1"/>
  <c r="B2366" i="3"/>
  <c r="A2366" i="3"/>
  <c r="N2365" i="3"/>
  <c r="M2365" i="3"/>
  <c r="L2365" i="3"/>
  <c r="K2365" i="3"/>
  <c r="J2365" i="3"/>
  <c r="I2365" i="3"/>
  <c r="G2365" i="3"/>
  <c r="F2365" i="3"/>
  <c r="E2365" i="3"/>
  <c r="D2365" i="3"/>
  <c r="C2365" i="3"/>
  <c r="H2365" i="3" s="1"/>
  <c r="B2365" i="3"/>
  <c r="A2365" i="3"/>
  <c r="N2364" i="3"/>
  <c r="M2364" i="3"/>
  <c r="L2364" i="3"/>
  <c r="K2364" i="3"/>
  <c r="J2364" i="3"/>
  <c r="I2364" i="3"/>
  <c r="G2364" i="3"/>
  <c r="F2364" i="3"/>
  <c r="E2364" i="3"/>
  <c r="D2364" i="3"/>
  <c r="C2364" i="3"/>
  <c r="H2364" i="3" s="1"/>
  <c r="B2364" i="3"/>
  <c r="A2364" i="3"/>
  <c r="N2363" i="3"/>
  <c r="M2363" i="3"/>
  <c r="L2363" i="3"/>
  <c r="K2363" i="3"/>
  <c r="J2363" i="3"/>
  <c r="I2363" i="3"/>
  <c r="G2363" i="3"/>
  <c r="F2363" i="3"/>
  <c r="E2363" i="3"/>
  <c r="D2363" i="3"/>
  <c r="C2363" i="3"/>
  <c r="H2363" i="3" s="1"/>
  <c r="B2363" i="3"/>
  <c r="A2363" i="3"/>
  <c r="N2362" i="3"/>
  <c r="M2362" i="3"/>
  <c r="L2362" i="3"/>
  <c r="K2362" i="3"/>
  <c r="J2362" i="3"/>
  <c r="I2362" i="3"/>
  <c r="G2362" i="3"/>
  <c r="F2362" i="3"/>
  <c r="E2362" i="3"/>
  <c r="D2362" i="3"/>
  <c r="C2362" i="3"/>
  <c r="H2362" i="3" s="1"/>
  <c r="B2362" i="3"/>
  <c r="A2362" i="3"/>
  <c r="N2361" i="3"/>
  <c r="M2361" i="3"/>
  <c r="L2361" i="3"/>
  <c r="K2361" i="3"/>
  <c r="J2361" i="3"/>
  <c r="I2361" i="3"/>
  <c r="G2361" i="3"/>
  <c r="F2361" i="3"/>
  <c r="E2361" i="3"/>
  <c r="D2361" i="3"/>
  <c r="C2361" i="3"/>
  <c r="H2361" i="3" s="1"/>
  <c r="B2361" i="3"/>
  <c r="A2361" i="3"/>
  <c r="N2360" i="3"/>
  <c r="M2360" i="3"/>
  <c r="L2360" i="3"/>
  <c r="K2360" i="3"/>
  <c r="J2360" i="3"/>
  <c r="I2360" i="3"/>
  <c r="G2360" i="3"/>
  <c r="F2360" i="3"/>
  <c r="E2360" i="3"/>
  <c r="D2360" i="3"/>
  <c r="C2360" i="3"/>
  <c r="H2360" i="3" s="1"/>
  <c r="B2360" i="3"/>
  <c r="A2360" i="3"/>
  <c r="N2359" i="3"/>
  <c r="M2359" i="3"/>
  <c r="L2359" i="3"/>
  <c r="K2359" i="3"/>
  <c r="J2359" i="3"/>
  <c r="I2359" i="3"/>
  <c r="G2359" i="3"/>
  <c r="F2359" i="3"/>
  <c r="E2359" i="3"/>
  <c r="D2359" i="3"/>
  <c r="C2359" i="3"/>
  <c r="H2359" i="3" s="1"/>
  <c r="B2359" i="3"/>
  <c r="A2359" i="3"/>
  <c r="N2358" i="3"/>
  <c r="M2358" i="3"/>
  <c r="L2358" i="3"/>
  <c r="K2358" i="3"/>
  <c r="J2358" i="3"/>
  <c r="I2358" i="3"/>
  <c r="G2358" i="3"/>
  <c r="F2358" i="3"/>
  <c r="E2358" i="3"/>
  <c r="D2358" i="3"/>
  <c r="C2358" i="3"/>
  <c r="H2358" i="3" s="1"/>
  <c r="B2358" i="3"/>
  <c r="A2358" i="3"/>
  <c r="N2357" i="3"/>
  <c r="M2357" i="3"/>
  <c r="L2357" i="3"/>
  <c r="K2357" i="3"/>
  <c r="J2357" i="3"/>
  <c r="I2357" i="3"/>
  <c r="G2357" i="3"/>
  <c r="F2357" i="3"/>
  <c r="E2357" i="3"/>
  <c r="D2357" i="3"/>
  <c r="C2357" i="3"/>
  <c r="H2357" i="3" s="1"/>
  <c r="B2357" i="3"/>
  <c r="A2357" i="3"/>
  <c r="N2356" i="3"/>
  <c r="M2356" i="3"/>
  <c r="L2356" i="3"/>
  <c r="K2356" i="3"/>
  <c r="J2356" i="3"/>
  <c r="I2356" i="3"/>
  <c r="G2356" i="3"/>
  <c r="F2356" i="3"/>
  <c r="E2356" i="3"/>
  <c r="D2356" i="3"/>
  <c r="C2356" i="3"/>
  <c r="H2356" i="3" s="1"/>
  <c r="B2356" i="3"/>
  <c r="A2356" i="3"/>
  <c r="N2355" i="3"/>
  <c r="M2355" i="3"/>
  <c r="L2355" i="3"/>
  <c r="K2355" i="3"/>
  <c r="J2355" i="3"/>
  <c r="I2355" i="3"/>
  <c r="G2355" i="3"/>
  <c r="F2355" i="3"/>
  <c r="E2355" i="3"/>
  <c r="D2355" i="3"/>
  <c r="C2355" i="3"/>
  <c r="H2355" i="3" s="1"/>
  <c r="B2355" i="3"/>
  <c r="A2355" i="3"/>
  <c r="N2354" i="3"/>
  <c r="M2354" i="3"/>
  <c r="L2354" i="3"/>
  <c r="K2354" i="3"/>
  <c r="J2354" i="3"/>
  <c r="I2354" i="3"/>
  <c r="G2354" i="3"/>
  <c r="F2354" i="3"/>
  <c r="E2354" i="3"/>
  <c r="D2354" i="3"/>
  <c r="C2354" i="3"/>
  <c r="H2354" i="3" s="1"/>
  <c r="B2354" i="3"/>
  <c r="A2354" i="3"/>
  <c r="N2353" i="3"/>
  <c r="M2353" i="3"/>
  <c r="L2353" i="3"/>
  <c r="K2353" i="3"/>
  <c r="J2353" i="3"/>
  <c r="I2353" i="3"/>
  <c r="G2353" i="3"/>
  <c r="F2353" i="3"/>
  <c r="E2353" i="3"/>
  <c r="D2353" i="3"/>
  <c r="C2353" i="3"/>
  <c r="H2353" i="3" s="1"/>
  <c r="B2353" i="3"/>
  <c r="A2353" i="3"/>
  <c r="N2352" i="3"/>
  <c r="M2352" i="3"/>
  <c r="L2352" i="3"/>
  <c r="K2352" i="3"/>
  <c r="J2352" i="3"/>
  <c r="I2352" i="3"/>
  <c r="G2352" i="3"/>
  <c r="F2352" i="3"/>
  <c r="E2352" i="3"/>
  <c r="D2352" i="3"/>
  <c r="C2352" i="3"/>
  <c r="H2352" i="3" s="1"/>
  <c r="B2352" i="3"/>
  <c r="A2352" i="3"/>
  <c r="N2351" i="3"/>
  <c r="M2351" i="3"/>
  <c r="L2351" i="3"/>
  <c r="K2351" i="3"/>
  <c r="J2351" i="3"/>
  <c r="I2351" i="3"/>
  <c r="G2351" i="3"/>
  <c r="F2351" i="3"/>
  <c r="E2351" i="3"/>
  <c r="D2351" i="3"/>
  <c r="C2351" i="3"/>
  <c r="H2351" i="3" s="1"/>
  <c r="B2351" i="3"/>
  <c r="A2351" i="3"/>
  <c r="N2350" i="3"/>
  <c r="M2350" i="3"/>
  <c r="L2350" i="3"/>
  <c r="K2350" i="3"/>
  <c r="J2350" i="3"/>
  <c r="I2350" i="3"/>
  <c r="G2350" i="3"/>
  <c r="F2350" i="3"/>
  <c r="E2350" i="3"/>
  <c r="D2350" i="3"/>
  <c r="C2350" i="3"/>
  <c r="H2350" i="3" s="1"/>
  <c r="B2350" i="3"/>
  <c r="A2350" i="3"/>
  <c r="N2349" i="3"/>
  <c r="M2349" i="3"/>
  <c r="L2349" i="3"/>
  <c r="K2349" i="3"/>
  <c r="J2349" i="3"/>
  <c r="I2349" i="3"/>
  <c r="G2349" i="3"/>
  <c r="F2349" i="3"/>
  <c r="E2349" i="3"/>
  <c r="D2349" i="3"/>
  <c r="C2349" i="3"/>
  <c r="H2349" i="3" s="1"/>
  <c r="B2349" i="3"/>
  <c r="A2349" i="3"/>
  <c r="N2348" i="3"/>
  <c r="M2348" i="3"/>
  <c r="L2348" i="3"/>
  <c r="K2348" i="3"/>
  <c r="J2348" i="3"/>
  <c r="I2348" i="3"/>
  <c r="G2348" i="3"/>
  <c r="F2348" i="3"/>
  <c r="E2348" i="3"/>
  <c r="D2348" i="3"/>
  <c r="C2348" i="3"/>
  <c r="H2348" i="3" s="1"/>
  <c r="B2348" i="3"/>
  <c r="A2348" i="3"/>
  <c r="N2347" i="3"/>
  <c r="M2347" i="3"/>
  <c r="L2347" i="3"/>
  <c r="K2347" i="3"/>
  <c r="J2347" i="3"/>
  <c r="I2347" i="3"/>
  <c r="G2347" i="3"/>
  <c r="F2347" i="3"/>
  <c r="E2347" i="3"/>
  <c r="D2347" i="3"/>
  <c r="C2347" i="3"/>
  <c r="H2347" i="3" s="1"/>
  <c r="B2347" i="3"/>
  <c r="A2347" i="3"/>
  <c r="N2346" i="3"/>
  <c r="M2346" i="3"/>
  <c r="L2346" i="3"/>
  <c r="K2346" i="3"/>
  <c r="J2346" i="3"/>
  <c r="I2346" i="3"/>
  <c r="G2346" i="3"/>
  <c r="F2346" i="3"/>
  <c r="E2346" i="3"/>
  <c r="D2346" i="3"/>
  <c r="C2346" i="3"/>
  <c r="H2346" i="3" s="1"/>
  <c r="B2346" i="3"/>
  <c r="A2346" i="3"/>
  <c r="N2345" i="3"/>
  <c r="M2345" i="3"/>
  <c r="L2345" i="3"/>
  <c r="K2345" i="3"/>
  <c r="J2345" i="3"/>
  <c r="I2345" i="3"/>
  <c r="G2345" i="3"/>
  <c r="F2345" i="3"/>
  <c r="E2345" i="3"/>
  <c r="D2345" i="3"/>
  <c r="C2345" i="3"/>
  <c r="H2345" i="3" s="1"/>
  <c r="B2345" i="3"/>
  <c r="A2345" i="3"/>
  <c r="N2344" i="3"/>
  <c r="M2344" i="3"/>
  <c r="L2344" i="3"/>
  <c r="K2344" i="3"/>
  <c r="J2344" i="3"/>
  <c r="I2344" i="3"/>
  <c r="G2344" i="3"/>
  <c r="F2344" i="3"/>
  <c r="E2344" i="3"/>
  <c r="D2344" i="3"/>
  <c r="C2344" i="3"/>
  <c r="H2344" i="3" s="1"/>
  <c r="B2344" i="3"/>
  <c r="A2344" i="3"/>
  <c r="N2343" i="3"/>
  <c r="M2343" i="3"/>
  <c r="L2343" i="3"/>
  <c r="K2343" i="3"/>
  <c r="J2343" i="3"/>
  <c r="I2343" i="3"/>
  <c r="G2343" i="3"/>
  <c r="F2343" i="3"/>
  <c r="E2343" i="3"/>
  <c r="D2343" i="3"/>
  <c r="C2343" i="3"/>
  <c r="H2343" i="3" s="1"/>
  <c r="B2343" i="3"/>
  <c r="A2343" i="3"/>
  <c r="N2342" i="3"/>
  <c r="M2342" i="3"/>
  <c r="L2342" i="3"/>
  <c r="K2342" i="3"/>
  <c r="J2342" i="3"/>
  <c r="I2342" i="3"/>
  <c r="G2342" i="3"/>
  <c r="F2342" i="3"/>
  <c r="E2342" i="3"/>
  <c r="D2342" i="3"/>
  <c r="C2342" i="3"/>
  <c r="H2342" i="3" s="1"/>
  <c r="B2342" i="3"/>
  <c r="A2342" i="3"/>
  <c r="N2341" i="3"/>
  <c r="M2341" i="3"/>
  <c r="L2341" i="3"/>
  <c r="K2341" i="3"/>
  <c r="J2341" i="3"/>
  <c r="I2341" i="3"/>
  <c r="G2341" i="3"/>
  <c r="F2341" i="3"/>
  <c r="E2341" i="3"/>
  <c r="D2341" i="3"/>
  <c r="C2341" i="3"/>
  <c r="H2341" i="3" s="1"/>
  <c r="B2341" i="3"/>
  <c r="A2341" i="3"/>
  <c r="N2340" i="3"/>
  <c r="M2340" i="3"/>
  <c r="L2340" i="3"/>
  <c r="K2340" i="3"/>
  <c r="J2340" i="3"/>
  <c r="I2340" i="3"/>
  <c r="G2340" i="3"/>
  <c r="F2340" i="3"/>
  <c r="E2340" i="3"/>
  <c r="D2340" i="3"/>
  <c r="C2340" i="3"/>
  <c r="H2340" i="3" s="1"/>
  <c r="B2340" i="3"/>
  <c r="A2340" i="3"/>
  <c r="N2339" i="3"/>
  <c r="M2339" i="3"/>
  <c r="L2339" i="3"/>
  <c r="K2339" i="3"/>
  <c r="J2339" i="3"/>
  <c r="I2339" i="3"/>
  <c r="G2339" i="3"/>
  <c r="F2339" i="3"/>
  <c r="E2339" i="3"/>
  <c r="D2339" i="3"/>
  <c r="C2339" i="3"/>
  <c r="H2339" i="3" s="1"/>
  <c r="B2339" i="3"/>
  <c r="A2339" i="3"/>
  <c r="N2338" i="3"/>
  <c r="M2338" i="3"/>
  <c r="L2338" i="3"/>
  <c r="K2338" i="3"/>
  <c r="J2338" i="3"/>
  <c r="I2338" i="3"/>
  <c r="G2338" i="3"/>
  <c r="F2338" i="3"/>
  <c r="E2338" i="3"/>
  <c r="D2338" i="3"/>
  <c r="C2338" i="3"/>
  <c r="H2338" i="3" s="1"/>
  <c r="B2338" i="3"/>
  <c r="A2338" i="3"/>
  <c r="N2337" i="3"/>
  <c r="M2337" i="3"/>
  <c r="L2337" i="3"/>
  <c r="K2337" i="3"/>
  <c r="J2337" i="3"/>
  <c r="I2337" i="3"/>
  <c r="G2337" i="3"/>
  <c r="F2337" i="3"/>
  <c r="E2337" i="3"/>
  <c r="D2337" i="3"/>
  <c r="C2337" i="3"/>
  <c r="H2337" i="3" s="1"/>
  <c r="B2337" i="3"/>
  <c r="A2337" i="3"/>
  <c r="N2336" i="3"/>
  <c r="M2336" i="3"/>
  <c r="L2336" i="3"/>
  <c r="K2336" i="3"/>
  <c r="J2336" i="3"/>
  <c r="I2336" i="3"/>
  <c r="G2336" i="3"/>
  <c r="F2336" i="3"/>
  <c r="E2336" i="3"/>
  <c r="D2336" i="3"/>
  <c r="C2336" i="3"/>
  <c r="H2336" i="3" s="1"/>
  <c r="B2336" i="3"/>
  <c r="A2336" i="3"/>
  <c r="N2335" i="3"/>
  <c r="M2335" i="3"/>
  <c r="L2335" i="3"/>
  <c r="K2335" i="3"/>
  <c r="J2335" i="3"/>
  <c r="I2335" i="3"/>
  <c r="G2335" i="3"/>
  <c r="F2335" i="3"/>
  <c r="E2335" i="3"/>
  <c r="D2335" i="3"/>
  <c r="C2335" i="3"/>
  <c r="H2335" i="3" s="1"/>
  <c r="B2335" i="3"/>
  <c r="A2335" i="3"/>
  <c r="N2334" i="3"/>
  <c r="M2334" i="3"/>
  <c r="L2334" i="3"/>
  <c r="K2334" i="3"/>
  <c r="J2334" i="3"/>
  <c r="I2334" i="3"/>
  <c r="G2334" i="3"/>
  <c r="F2334" i="3"/>
  <c r="E2334" i="3"/>
  <c r="D2334" i="3"/>
  <c r="C2334" i="3"/>
  <c r="H2334" i="3" s="1"/>
  <c r="B2334" i="3"/>
  <c r="A2334" i="3"/>
  <c r="N2333" i="3"/>
  <c r="M2333" i="3"/>
  <c r="L2333" i="3"/>
  <c r="K2333" i="3"/>
  <c r="J2333" i="3"/>
  <c r="I2333" i="3"/>
  <c r="G2333" i="3"/>
  <c r="F2333" i="3"/>
  <c r="E2333" i="3"/>
  <c r="D2333" i="3"/>
  <c r="C2333" i="3"/>
  <c r="H2333" i="3" s="1"/>
  <c r="B2333" i="3"/>
  <c r="A2333" i="3"/>
  <c r="N2332" i="3"/>
  <c r="M2332" i="3"/>
  <c r="L2332" i="3"/>
  <c r="K2332" i="3"/>
  <c r="J2332" i="3"/>
  <c r="I2332" i="3"/>
  <c r="G2332" i="3"/>
  <c r="F2332" i="3"/>
  <c r="E2332" i="3"/>
  <c r="D2332" i="3"/>
  <c r="C2332" i="3"/>
  <c r="H2332" i="3" s="1"/>
  <c r="B2332" i="3"/>
  <c r="A2332" i="3"/>
  <c r="N2331" i="3"/>
  <c r="M2331" i="3"/>
  <c r="L2331" i="3"/>
  <c r="K2331" i="3"/>
  <c r="J2331" i="3"/>
  <c r="I2331" i="3"/>
  <c r="G2331" i="3"/>
  <c r="F2331" i="3"/>
  <c r="E2331" i="3"/>
  <c r="D2331" i="3"/>
  <c r="C2331" i="3"/>
  <c r="H2331" i="3" s="1"/>
  <c r="B2331" i="3"/>
  <c r="A2331" i="3"/>
  <c r="N2330" i="3"/>
  <c r="M2330" i="3"/>
  <c r="L2330" i="3"/>
  <c r="K2330" i="3"/>
  <c r="J2330" i="3"/>
  <c r="I2330" i="3"/>
  <c r="G2330" i="3"/>
  <c r="F2330" i="3"/>
  <c r="E2330" i="3"/>
  <c r="D2330" i="3"/>
  <c r="C2330" i="3"/>
  <c r="H2330" i="3" s="1"/>
  <c r="B2330" i="3"/>
  <c r="A2330" i="3"/>
  <c r="N2329" i="3"/>
  <c r="M2329" i="3"/>
  <c r="L2329" i="3"/>
  <c r="K2329" i="3"/>
  <c r="J2329" i="3"/>
  <c r="I2329" i="3"/>
  <c r="G2329" i="3"/>
  <c r="F2329" i="3"/>
  <c r="E2329" i="3"/>
  <c r="D2329" i="3"/>
  <c r="C2329" i="3"/>
  <c r="H2329" i="3" s="1"/>
  <c r="B2329" i="3"/>
  <c r="A2329" i="3"/>
  <c r="N2328" i="3"/>
  <c r="M2328" i="3"/>
  <c r="L2328" i="3"/>
  <c r="K2328" i="3"/>
  <c r="J2328" i="3"/>
  <c r="I2328" i="3"/>
  <c r="G2328" i="3"/>
  <c r="F2328" i="3"/>
  <c r="E2328" i="3"/>
  <c r="D2328" i="3"/>
  <c r="C2328" i="3"/>
  <c r="H2328" i="3" s="1"/>
  <c r="B2328" i="3"/>
  <c r="A2328" i="3"/>
  <c r="N2327" i="3"/>
  <c r="M2327" i="3"/>
  <c r="L2327" i="3"/>
  <c r="K2327" i="3"/>
  <c r="J2327" i="3"/>
  <c r="I2327" i="3"/>
  <c r="G2327" i="3"/>
  <c r="F2327" i="3"/>
  <c r="E2327" i="3"/>
  <c r="D2327" i="3"/>
  <c r="C2327" i="3"/>
  <c r="H2327" i="3" s="1"/>
  <c r="B2327" i="3"/>
  <c r="A2327" i="3"/>
  <c r="N2326" i="3"/>
  <c r="M2326" i="3"/>
  <c r="L2326" i="3"/>
  <c r="K2326" i="3"/>
  <c r="J2326" i="3"/>
  <c r="I2326" i="3"/>
  <c r="G2326" i="3"/>
  <c r="F2326" i="3"/>
  <c r="E2326" i="3"/>
  <c r="D2326" i="3"/>
  <c r="C2326" i="3"/>
  <c r="H2326" i="3" s="1"/>
  <c r="B2326" i="3"/>
  <c r="A2326" i="3"/>
  <c r="N2325" i="3"/>
  <c r="M2325" i="3"/>
  <c r="L2325" i="3"/>
  <c r="K2325" i="3"/>
  <c r="J2325" i="3"/>
  <c r="I2325" i="3"/>
  <c r="G2325" i="3"/>
  <c r="F2325" i="3"/>
  <c r="E2325" i="3"/>
  <c r="D2325" i="3"/>
  <c r="C2325" i="3"/>
  <c r="H2325" i="3" s="1"/>
  <c r="B2325" i="3"/>
  <c r="A2325" i="3"/>
  <c r="N2324" i="3"/>
  <c r="M2324" i="3"/>
  <c r="L2324" i="3"/>
  <c r="K2324" i="3"/>
  <c r="J2324" i="3"/>
  <c r="I2324" i="3"/>
  <c r="G2324" i="3"/>
  <c r="F2324" i="3"/>
  <c r="E2324" i="3"/>
  <c r="D2324" i="3"/>
  <c r="C2324" i="3"/>
  <c r="H2324" i="3" s="1"/>
  <c r="B2324" i="3"/>
  <c r="A2324" i="3"/>
  <c r="N2323" i="3"/>
  <c r="M2323" i="3"/>
  <c r="L2323" i="3"/>
  <c r="K2323" i="3"/>
  <c r="J2323" i="3"/>
  <c r="I2323" i="3"/>
  <c r="G2323" i="3"/>
  <c r="F2323" i="3"/>
  <c r="E2323" i="3"/>
  <c r="D2323" i="3"/>
  <c r="C2323" i="3"/>
  <c r="H2323" i="3" s="1"/>
  <c r="B2323" i="3"/>
  <c r="A2323" i="3"/>
  <c r="N2322" i="3"/>
  <c r="M2322" i="3"/>
  <c r="L2322" i="3"/>
  <c r="K2322" i="3"/>
  <c r="J2322" i="3"/>
  <c r="I2322" i="3"/>
  <c r="G2322" i="3"/>
  <c r="F2322" i="3"/>
  <c r="E2322" i="3"/>
  <c r="D2322" i="3"/>
  <c r="C2322" i="3"/>
  <c r="H2322" i="3" s="1"/>
  <c r="B2322" i="3"/>
  <c r="A2322" i="3"/>
  <c r="N2321" i="3"/>
  <c r="M2321" i="3"/>
  <c r="L2321" i="3"/>
  <c r="K2321" i="3"/>
  <c r="J2321" i="3"/>
  <c r="I2321" i="3"/>
  <c r="G2321" i="3"/>
  <c r="F2321" i="3"/>
  <c r="E2321" i="3"/>
  <c r="D2321" i="3"/>
  <c r="C2321" i="3"/>
  <c r="H2321" i="3" s="1"/>
  <c r="B2321" i="3"/>
  <c r="A2321" i="3"/>
  <c r="N2320" i="3"/>
  <c r="M2320" i="3"/>
  <c r="L2320" i="3"/>
  <c r="K2320" i="3"/>
  <c r="J2320" i="3"/>
  <c r="I2320" i="3"/>
  <c r="G2320" i="3"/>
  <c r="F2320" i="3"/>
  <c r="E2320" i="3"/>
  <c r="D2320" i="3"/>
  <c r="C2320" i="3"/>
  <c r="H2320" i="3" s="1"/>
  <c r="B2320" i="3"/>
  <c r="A2320" i="3"/>
  <c r="N2319" i="3"/>
  <c r="M2319" i="3"/>
  <c r="L2319" i="3"/>
  <c r="K2319" i="3"/>
  <c r="J2319" i="3"/>
  <c r="I2319" i="3"/>
  <c r="G2319" i="3"/>
  <c r="F2319" i="3"/>
  <c r="E2319" i="3"/>
  <c r="D2319" i="3"/>
  <c r="C2319" i="3"/>
  <c r="H2319" i="3" s="1"/>
  <c r="B2319" i="3"/>
  <c r="A2319" i="3"/>
  <c r="N2318" i="3"/>
  <c r="M2318" i="3"/>
  <c r="L2318" i="3"/>
  <c r="K2318" i="3"/>
  <c r="J2318" i="3"/>
  <c r="I2318" i="3"/>
  <c r="G2318" i="3"/>
  <c r="F2318" i="3"/>
  <c r="E2318" i="3"/>
  <c r="D2318" i="3"/>
  <c r="C2318" i="3"/>
  <c r="H2318" i="3" s="1"/>
  <c r="B2318" i="3"/>
  <c r="A2318" i="3"/>
  <c r="N2317" i="3"/>
  <c r="M2317" i="3"/>
  <c r="L2317" i="3"/>
  <c r="K2317" i="3"/>
  <c r="J2317" i="3"/>
  <c r="I2317" i="3"/>
  <c r="G2317" i="3"/>
  <c r="F2317" i="3"/>
  <c r="E2317" i="3"/>
  <c r="D2317" i="3"/>
  <c r="C2317" i="3"/>
  <c r="H2317" i="3" s="1"/>
  <c r="B2317" i="3"/>
  <c r="A2317" i="3"/>
  <c r="N2316" i="3"/>
  <c r="M2316" i="3"/>
  <c r="L2316" i="3"/>
  <c r="K2316" i="3"/>
  <c r="J2316" i="3"/>
  <c r="I2316" i="3"/>
  <c r="G2316" i="3"/>
  <c r="F2316" i="3"/>
  <c r="E2316" i="3"/>
  <c r="D2316" i="3"/>
  <c r="C2316" i="3"/>
  <c r="H2316" i="3" s="1"/>
  <c r="B2316" i="3"/>
  <c r="A2316" i="3"/>
  <c r="N2315" i="3"/>
  <c r="M2315" i="3"/>
  <c r="L2315" i="3"/>
  <c r="K2315" i="3"/>
  <c r="J2315" i="3"/>
  <c r="I2315" i="3"/>
  <c r="G2315" i="3"/>
  <c r="F2315" i="3"/>
  <c r="E2315" i="3"/>
  <c r="D2315" i="3"/>
  <c r="C2315" i="3"/>
  <c r="H2315" i="3" s="1"/>
  <c r="B2315" i="3"/>
  <c r="A2315" i="3"/>
  <c r="N2314" i="3"/>
  <c r="M2314" i="3"/>
  <c r="L2314" i="3"/>
  <c r="K2314" i="3"/>
  <c r="J2314" i="3"/>
  <c r="I2314" i="3"/>
  <c r="G2314" i="3"/>
  <c r="F2314" i="3"/>
  <c r="E2314" i="3"/>
  <c r="D2314" i="3"/>
  <c r="C2314" i="3"/>
  <c r="H2314" i="3" s="1"/>
  <c r="B2314" i="3"/>
  <c r="A2314" i="3"/>
  <c r="N2313" i="3"/>
  <c r="M2313" i="3"/>
  <c r="L2313" i="3"/>
  <c r="K2313" i="3"/>
  <c r="J2313" i="3"/>
  <c r="I2313" i="3"/>
  <c r="G2313" i="3"/>
  <c r="F2313" i="3"/>
  <c r="E2313" i="3"/>
  <c r="D2313" i="3"/>
  <c r="C2313" i="3"/>
  <c r="H2313" i="3" s="1"/>
  <c r="B2313" i="3"/>
  <c r="A2313" i="3"/>
  <c r="N2312" i="3"/>
  <c r="M2312" i="3"/>
  <c r="L2312" i="3"/>
  <c r="K2312" i="3"/>
  <c r="J2312" i="3"/>
  <c r="I2312" i="3"/>
  <c r="G2312" i="3"/>
  <c r="F2312" i="3"/>
  <c r="E2312" i="3"/>
  <c r="D2312" i="3"/>
  <c r="C2312" i="3"/>
  <c r="H2312" i="3" s="1"/>
  <c r="B2312" i="3"/>
  <c r="A2312" i="3"/>
  <c r="N2311" i="3"/>
  <c r="M2311" i="3"/>
  <c r="L2311" i="3"/>
  <c r="K2311" i="3"/>
  <c r="J2311" i="3"/>
  <c r="I2311" i="3"/>
  <c r="G2311" i="3"/>
  <c r="F2311" i="3"/>
  <c r="E2311" i="3"/>
  <c r="D2311" i="3"/>
  <c r="C2311" i="3"/>
  <c r="H2311" i="3" s="1"/>
  <c r="B2311" i="3"/>
  <c r="A2311" i="3"/>
  <c r="N2310" i="3"/>
  <c r="M2310" i="3"/>
  <c r="L2310" i="3"/>
  <c r="K2310" i="3"/>
  <c r="J2310" i="3"/>
  <c r="I2310" i="3"/>
  <c r="G2310" i="3"/>
  <c r="F2310" i="3"/>
  <c r="E2310" i="3"/>
  <c r="D2310" i="3"/>
  <c r="C2310" i="3"/>
  <c r="H2310" i="3" s="1"/>
  <c r="B2310" i="3"/>
  <c r="A2310" i="3"/>
  <c r="N2309" i="3"/>
  <c r="M2309" i="3"/>
  <c r="L2309" i="3"/>
  <c r="K2309" i="3"/>
  <c r="J2309" i="3"/>
  <c r="I2309" i="3"/>
  <c r="G2309" i="3"/>
  <c r="F2309" i="3"/>
  <c r="E2309" i="3"/>
  <c r="D2309" i="3"/>
  <c r="C2309" i="3"/>
  <c r="H2309" i="3" s="1"/>
  <c r="B2309" i="3"/>
  <c r="A2309" i="3"/>
  <c r="N2308" i="3"/>
  <c r="M2308" i="3"/>
  <c r="L2308" i="3"/>
  <c r="K2308" i="3"/>
  <c r="J2308" i="3"/>
  <c r="I2308" i="3"/>
  <c r="G2308" i="3"/>
  <c r="F2308" i="3"/>
  <c r="E2308" i="3"/>
  <c r="D2308" i="3"/>
  <c r="C2308" i="3"/>
  <c r="H2308" i="3" s="1"/>
  <c r="B2308" i="3"/>
  <c r="A2308" i="3"/>
  <c r="N2307" i="3"/>
  <c r="M2307" i="3"/>
  <c r="L2307" i="3"/>
  <c r="K2307" i="3"/>
  <c r="J2307" i="3"/>
  <c r="I2307" i="3"/>
  <c r="G2307" i="3"/>
  <c r="F2307" i="3"/>
  <c r="E2307" i="3"/>
  <c r="D2307" i="3"/>
  <c r="C2307" i="3"/>
  <c r="H2307" i="3" s="1"/>
  <c r="B2307" i="3"/>
  <c r="A2307" i="3"/>
  <c r="N2306" i="3"/>
  <c r="M2306" i="3"/>
  <c r="L2306" i="3"/>
  <c r="K2306" i="3"/>
  <c r="J2306" i="3"/>
  <c r="I2306" i="3"/>
  <c r="G2306" i="3"/>
  <c r="F2306" i="3"/>
  <c r="E2306" i="3"/>
  <c r="D2306" i="3"/>
  <c r="C2306" i="3"/>
  <c r="H2306" i="3" s="1"/>
  <c r="B2306" i="3"/>
  <c r="A2306" i="3"/>
  <c r="N2305" i="3"/>
  <c r="M2305" i="3"/>
  <c r="L2305" i="3"/>
  <c r="K2305" i="3"/>
  <c r="J2305" i="3"/>
  <c r="I2305" i="3"/>
  <c r="G2305" i="3"/>
  <c r="F2305" i="3"/>
  <c r="E2305" i="3"/>
  <c r="D2305" i="3"/>
  <c r="C2305" i="3"/>
  <c r="H2305" i="3" s="1"/>
  <c r="B2305" i="3"/>
  <c r="A2305" i="3"/>
  <c r="N2304" i="3"/>
  <c r="M2304" i="3"/>
  <c r="L2304" i="3"/>
  <c r="K2304" i="3"/>
  <c r="J2304" i="3"/>
  <c r="I2304" i="3"/>
  <c r="G2304" i="3"/>
  <c r="F2304" i="3"/>
  <c r="E2304" i="3"/>
  <c r="D2304" i="3"/>
  <c r="C2304" i="3"/>
  <c r="H2304" i="3" s="1"/>
  <c r="B2304" i="3"/>
  <c r="A2304" i="3"/>
  <c r="N2303" i="3"/>
  <c r="M2303" i="3"/>
  <c r="L2303" i="3"/>
  <c r="K2303" i="3"/>
  <c r="J2303" i="3"/>
  <c r="I2303" i="3"/>
  <c r="G2303" i="3"/>
  <c r="F2303" i="3"/>
  <c r="E2303" i="3"/>
  <c r="D2303" i="3"/>
  <c r="C2303" i="3"/>
  <c r="H2303" i="3" s="1"/>
  <c r="B2303" i="3"/>
  <c r="A2303" i="3"/>
  <c r="N2302" i="3"/>
  <c r="M2302" i="3"/>
  <c r="L2302" i="3"/>
  <c r="K2302" i="3"/>
  <c r="J2302" i="3"/>
  <c r="I2302" i="3"/>
  <c r="G2302" i="3"/>
  <c r="F2302" i="3"/>
  <c r="E2302" i="3"/>
  <c r="D2302" i="3"/>
  <c r="C2302" i="3"/>
  <c r="H2302" i="3" s="1"/>
  <c r="B2302" i="3"/>
  <c r="A2302" i="3"/>
  <c r="N2301" i="3"/>
  <c r="M2301" i="3"/>
  <c r="L2301" i="3"/>
  <c r="K2301" i="3"/>
  <c r="J2301" i="3"/>
  <c r="I2301" i="3"/>
  <c r="G2301" i="3"/>
  <c r="F2301" i="3"/>
  <c r="E2301" i="3"/>
  <c r="D2301" i="3"/>
  <c r="C2301" i="3"/>
  <c r="H2301" i="3" s="1"/>
  <c r="B2301" i="3"/>
  <c r="A2301" i="3"/>
  <c r="N2300" i="3"/>
  <c r="M2300" i="3"/>
  <c r="L2300" i="3"/>
  <c r="K2300" i="3"/>
  <c r="J2300" i="3"/>
  <c r="I2300" i="3"/>
  <c r="G2300" i="3"/>
  <c r="F2300" i="3"/>
  <c r="E2300" i="3"/>
  <c r="D2300" i="3"/>
  <c r="C2300" i="3"/>
  <c r="H2300" i="3" s="1"/>
  <c r="B2300" i="3"/>
  <c r="A2300" i="3"/>
  <c r="N2299" i="3"/>
  <c r="M2299" i="3"/>
  <c r="L2299" i="3"/>
  <c r="K2299" i="3"/>
  <c r="J2299" i="3"/>
  <c r="I2299" i="3"/>
  <c r="G2299" i="3"/>
  <c r="F2299" i="3"/>
  <c r="E2299" i="3"/>
  <c r="D2299" i="3"/>
  <c r="C2299" i="3"/>
  <c r="H2299" i="3" s="1"/>
  <c r="B2299" i="3"/>
  <c r="A2299" i="3"/>
  <c r="N2298" i="3"/>
  <c r="M2298" i="3"/>
  <c r="L2298" i="3"/>
  <c r="K2298" i="3"/>
  <c r="J2298" i="3"/>
  <c r="I2298" i="3"/>
  <c r="G2298" i="3"/>
  <c r="F2298" i="3"/>
  <c r="E2298" i="3"/>
  <c r="D2298" i="3"/>
  <c r="C2298" i="3"/>
  <c r="H2298" i="3" s="1"/>
  <c r="B2298" i="3"/>
  <c r="A2298" i="3"/>
  <c r="N2297" i="3"/>
  <c r="M2297" i="3"/>
  <c r="L2297" i="3"/>
  <c r="K2297" i="3"/>
  <c r="J2297" i="3"/>
  <c r="I2297" i="3"/>
  <c r="G2297" i="3"/>
  <c r="F2297" i="3"/>
  <c r="E2297" i="3"/>
  <c r="D2297" i="3"/>
  <c r="C2297" i="3"/>
  <c r="H2297" i="3" s="1"/>
  <c r="B2297" i="3"/>
  <c r="A2297" i="3"/>
  <c r="N2296" i="3"/>
  <c r="M2296" i="3"/>
  <c r="L2296" i="3"/>
  <c r="K2296" i="3"/>
  <c r="J2296" i="3"/>
  <c r="I2296" i="3"/>
  <c r="G2296" i="3"/>
  <c r="F2296" i="3"/>
  <c r="E2296" i="3"/>
  <c r="D2296" i="3"/>
  <c r="C2296" i="3"/>
  <c r="H2296" i="3" s="1"/>
  <c r="B2296" i="3"/>
  <c r="A2296" i="3"/>
  <c r="N2295" i="3"/>
  <c r="M2295" i="3"/>
  <c r="L2295" i="3"/>
  <c r="K2295" i="3"/>
  <c r="J2295" i="3"/>
  <c r="I2295" i="3"/>
  <c r="G2295" i="3"/>
  <c r="F2295" i="3"/>
  <c r="E2295" i="3"/>
  <c r="D2295" i="3"/>
  <c r="C2295" i="3"/>
  <c r="H2295" i="3" s="1"/>
  <c r="B2295" i="3"/>
  <c r="A2295" i="3"/>
  <c r="N2294" i="3"/>
  <c r="M2294" i="3"/>
  <c r="L2294" i="3"/>
  <c r="K2294" i="3"/>
  <c r="J2294" i="3"/>
  <c r="I2294" i="3"/>
  <c r="G2294" i="3"/>
  <c r="F2294" i="3"/>
  <c r="E2294" i="3"/>
  <c r="D2294" i="3"/>
  <c r="C2294" i="3"/>
  <c r="H2294" i="3" s="1"/>
  <c r="B2294" i="3"/>
  <c r="A2294" i="3"/>
  <c r="N2293" i="3"/>
  <c r="M2293" i="3"/>
  <c r="L2293" i="3"/>
  <c r="K2293" i="3"/>
  <c r="J2293" i="3"/>
  <c r="I2293" i="3"/>
  <c r="G2293" i="3"/>
  <c r="F2293" i="3"/>
  <c r="E2293" i="3"/>
  <c r="D2293" i="3"/>
  <c r="C2293" i="3"/>
  <c r="H2293" i="3" s="1"/>
  <c r="B2293" i="3"/>
  <c r="A2293" i="3"/>
  <c r="N2292" i="3"/>
  <c r="M2292" i="3"/>
  <c r="L2292" i="3"/>
  <c r="K2292" i="3"/>
  <c r="J2292" i="3"/>
  <c r="I2292" i="3"/>
  <c r="G2292" i="3"/>
  <c r="F2292" i="3"/>
  <c r="E2292" i="3"/>
  <c r="D2292" i="3"/>
  <c r="C2292" i="3"/>
  <c r="H2292" i="3" s="1"/>
  <c r="B2292" i="3"/>
  <c r="A2292" i="3"/>
  <c r="N2291" i="3"/>
  <c r="M2291" i="3"/>
  <c r="L2291" i="3"/>
  <c r="K2291" i="3"/>
  <c r="J2291" i="3"/>
  <c r="I2291" i="3"/>
  <c r="G2291" i="3"/>
  <c r="F2291" i="3"/>
  <c r="E2291" i="3"/>
  <c r="D2291" i="3"/>
  <c r="C2291" i="3"/>
  <c r="H2291" i="3" s="1"/>
  <c r="B2291" i="3"/>
  <c r="A2291" i="3"/>
  <c r="N2290" i="3"/>
  <c r="M2290" i="3"/>
  <c r="L2290" i="3"/>
  <c r="K2290" i="3"/>
  <c r="J2290" i="3"/>
  <c r="I2290" i="3"/>
  <c r="G2290" i="3"/>
  <c r="F2290" i="3"/>
  <c r="E2290" i="3"/>
  <c r="D2290" i="3"/>
  <c r="C2290" i="3"/>
  <c r="H2290" i="3" s="1"/>
  <c r="B2290" i="3"/>
  <c r="A2290" i="3"/>
  <c r="N2289" i="3"/>
  <c r="M2289" i="3"/>
  <c r="L2289" i="3"/>
  <c r="K2289" i="3"/>
  <c r="J2289" i="3"/>
  <c r="I2289" i="3"/>
  <c r="G2289" i="3"/>
  <c r="F2289" i="3"/>
  <c r="E2289" i="3"/>
  <c r="D2289" i="3"/>
  <c r="C2289" i="3"/>
  <c r="H2289" i="3" s="1"/>
  <c r="B2289" i="3"/>
  <c r="A2289" i="3"/>
  <c r="N2288" i="3"/>
  <c r="M2288" i="3"/>
  <c r="L2288" i="3"/>
  <c r="K2288" i="3"/>
  <c r="J2288" i="3"/>
  <c r="I2288" i="3"/>
  <c r="G2288" i="3"/>
  <c r="F2288" i="3"/>
  <c r="E2288" i="3"/>
  <c r="D2288" i="3"/>
  <c r="C2288" i="3"/>
  <c r="H2288" i="3" s="1"/>
  <c r="B2288" i="3"/>
  <c r="A2288" i="3"/>
  <c r="N2287" i="3"/>
  <c r="M2287" i="3"/>
  <c r="L2287" i="3"/>
  <c r="K2287" i="3"/>
  <c r="J2287" i="3"/>
  <c r="I2287" i="3"/>
  <c r="G2287" i="3"/>
  <c r="F2287" i="3"/>
  <c r="E2287" i="3"/>
  <c r="D2287" i="3"/>
  <c r="C2287" i="3"/>
  <c r="H2287" i="3" s="1"/>
  <c r="B2287" i="3"/>
  <c r="A2287" i="3"/>
  <c r="N2286" i="3"/>
  <c r="M2286" i="3"/>
  <c r="L2286" i="3"/>
  <c r="K2286" i="3"/>
  <c r="J2286" i="3"/>
  <c r="I2286" i="3"/>
  <c r="G2286" i="3"/>
  <c r="F2286" i="3"/>
  <c r="E2286" i="3"/>
  <c r="D2286" i="3"/>
  <c r="C2286" i="3"/>
  <c r="H2286" i="3" s="1"/>
  <c r="B2286" i="3"/>
  <c r="A2286" i="3"/>
  <c r="N2285" i="3"/>
  <c r="M2285" i="3"/>
  <c r="L2285" i="3"/>
  <c r="K2285" i="3"/>
  <c r="J2285" i="3"/>
  <c r="I2285" i="3"/>
  <c r="G2285" i="3"/>
  <c r="F2285" i="3"/>
  <c r="E2285" i="3"/>
  <c r="D2285" i="3"/>
  <c r="C2285" i="3"/>
  <c r="H2285" i="3" s="1"/>
  <c r="B2285" i="3"/>
  <c r="A2285" i="3"/>
  <c r="N2284" i="3"/>
  <c r="M2284" i="3"/>
  <c r="L2284" i="3"/>
  <c r="K2284" i="3"/>
  <c r="J2284" i="3"/>
  <c r="I2284" i="3"/>
  <c r="G2284" i="3"/>
  <c r="F2284" i="3"/>
  <c r="E2284" i="3"/>
  <c r="D2284" i="3"/>
  <c r="C2284" i="3"/>
  <c r="H2284" i="3" s="1"/>
  <c r="B2284" i="3"/>
  <c r="A2284" i="3"/>
  <c r="N2283" i="3"/>
  <c r="M2283" i="3"/>
  <c r="L2283" i="3"/>
  <c r="K2283" i="3"/>
  <c r="J2283" i="3"/>
  <c r="I2283" i="3"/>
  <c r="G2283" i="3"/>
  <c r="F2283" i="3"/>
  <c r="E2283" i="3"/>
  <c r="D2283" i="3"/>
  <c r="C2283" i="3"/>
  <c r="H2283" i="3" s="1"/>
  <c r="B2283" i="3"/>
  <c r="A2283" i="3"/>
  <c r="N2282" i="3"/>
  <c r="M2282" i="3"/>
  <c r="L2282" i="3"/>
  <c r="K2282" i="3"/>
  <c r="J2282" i="3"/>
  <c r="I2282" i="3"/>
  <c r="G2282" i="3"/>
  <c r="F2282" i="3"/>
  <c r="E2282" i="3"/>
  <c r="D2282" i="3"/>
  <c r="C2282" i="3"/>
  <c r="H2282" i="3" s="1"/>
  <c r="B2282" i="3"/>
  <c r="A2282" i="3"/>
  <c r="N2281" i="3"/>
  <c r="M2281" i="3"/>
  <c r="L2281" i="3"/>
  <c r="K2281" i="3"/>
  <c r="J2281" i="3"/>
  <c r="I2281" i="3"/>
  <c r="G2281" i="3"/>
  <c r="F2281" i="3"/>
  <c r="E2281" i="3"/>
  <c r="D2281" i="3"/>
  <c r="C2281" i="3"/>
  <c r="H2281" i="3" s="1"/>
  <c r="B2281" i="3"/>
  <c r="A2281" i="3"/>
  <c r="N2280" i="3"/>
  <c r="M2280" i="3"/>
  <c r="L2280" i="3"/>
  <c r="K2280" i="3"/>
  <c r="J2280" i="3"/>
  <c r="I2280" i="3"/>
  <c r="G2280" i="3"/>
  <c r="F2280" i="3"/>
  <c r="E2280" i="3"/>
  <c r="D2280" i="3"/>
  <c r="C2280" i="3"/>
  <c r="H2280" i="3" s="1"/>
  <c r="B2280" i="3"/>
  <c r="A2280" i="3"/>
  <c r="N2279" i="3"/>
  <c r="M2279" i="3"/>
  <c r="L2279" i="3"/>
  <c r="K2279" i="3"/>
  <c r="J2279" i="3"/>
  <c r="I2279" i="3"/>
  <c r="G2279" i="3"/>
  <c r="F2279" i="3"/>
  <c r="E2279" i="3"/>
  <c r="D2279" i="3"/>
  <c r="C2279" i="3"/>
  <c r="H2279" i="3" s="1"/>
  <c r="B2279" i="3"/>
  <c r="A2279" i="3"/>
  <c r="N2278" i="3"/>
  <c r="M2278" i="3"/>
  <c r="L2278" i="3"/>
  <c r="K2278" i="3"/>
  <c r="J2278" i="3"/>
  <c r="I2278" i="3"/>
  <c r="G2278" i="3"/>
  <c r="F2278" i="3"/>
  <c r="E2278" i="3"/>
  <c r="D2278" i="3"/>
  <c r="C2278" i="3"/>
  <c r="H2278" i="3" s="1"/>
  <c r="B2278" i="3"/>
  <c r="A2278" i="3"/>
  <c r="N2277" i="3"/>
  <c r="M2277" i="3"/>
  <c r="L2277" i="3"/>
  <c r="K2277" i="3"/>
  <c r="J2277" i="3"/>
  <c r="I2277" i="3"/>
  <c r="G2277" i="3"/>
  <c r="F2277" i="3"/>
  <c r="E2277" i="3"/>
  <c r="D2277" i="3"/>
  <c r="C2277" i="3"/>
  <c r="H2277" i="3" s="1"/>
  <c r="B2277" i="3"/>
  <c r="A2277" i="3"/>
  <c r="N2276" i="3"/>
  <c r="M2276" i="3"/>
  <c r="L2276" i="3"/>
  <c r="K2276" i="3"/>
  <c r="J2276" i="3"/>
  <c r="I2276" i="3"/>
  <c r="G2276" i="3"/>
  <c r="F2276" i="3"/>
  <c r="E2276" i="3"/>
  <c r="D2276" i="3"/>
  <c r="C2276" i="3"/>
  <c r="H2276" i="3" s="1"/>
  <c r="B2276" i="3"/>
  <c r="A2276" i="3"/>
  <c r="N2275" i="3"/>
  <c r="M2275" i="3"/>
  <c r="L2275" i="3"/>
  <c r="K2275" i="3"/>
  <c r="J2275" i="3"/>
  <c r="I2275" i="3"/>
  <c r="G2275" i="3"/>
  <c r="F2275" i="3"/>
  <c r="E2275" i="3"/>
  <c r="D2275" i="3"/>
  <c r="C2275" i="3"/>
  <c r="H2275" i="3" s="1"/>
  <c r="B2275" i="3"/>
  <c r="A2275" i="3"/>
  <c r="N2274" i="3"/>
  <c r="M2274" i="3"/>
  <c r="L2274" i="3"/>
  <c r="K2274" i="3"/>
  <c r="J2274" i="3"/>
  <c r="I2274" i="3"/>
  <c r="G2274" i="3"/>
  <c r="F2274" i="3"/>
  <c r="E2274" i="3"/>
  <c r="D2274" i="3"/>
  <c r="C2274" i="3"/>
  <c r="H2274" i="3" s="1"/>
  <c r="B2274" i="3"/>
  <c r="A2274" i="3"/>
  <c r="N2273" i="3"/>
  <c r="M2273" i="3"/>
  <c r="L2273" i="3"/>
  <c r="K2273" i="3"/>
  <c r="J2273" i="3"/>
  <c r="I2273" i="3"/>
  <c r="G2273" i="3"/>
  <c r="F2273" i="3"/>
  <c r="E2273" i="3"/>
  <c r="D2273" i="3"/>
  <c r="C2273" i="3"/>
  <c r="H2273" i="3" s="1"/>
  <c r="B2273" i="3"/>
  <c r="A2273" i="3"/>
  <c r="N2272" i="3"/>
  <c r="M2272" i="3"/>
  <c r="L2272" i="3"/>
  <c r="K2272" i="3"/>
  <c r="J2272" i="3"/>
  <c r="I2272" i="3"/>
  <c r="G2272" i="3"/>
  <c r="F2272" i="3"/>
  <c r="E2272" i="3"/>
  <c r="D2272" i="3"/>
  <c r="C2272" i="3"/>
  <c r="H2272" i="3" s="1"/>
  <c r="B2272" i="3"/>
  <c r="A2272" i="3"/>
  <c r="N2271" i="3"/>
  <c r="M2271" i="3"/>
  <c r="L2271" i="3"/>
  <c r="K2271" i="3"/>
  <c r="J2271" i="3"/>
  <c r="I2271" i="3"/>
  <c r="G2271" i="3"/>
  <c r="F2271" i="3"/>
  <c r="E2271" i="3"/>
  <c r="D2271" i="3"/>
  <c r="C2271" i="3"/>
  <c r="H2271" i="3" s="1"/>
  <c r="B2271" i="3"/>
  <c r="A2271" i="3"/>
  <c r="N2270" i="3"/>
  <c r="M2270" i="3"/>
  <c r="L2270" i="3"/>
  <c r="K2270" i="3"/>
  <c r="J2270" i="3"/>
  <c r="I2270" i="3"/>
  <c r="G2270" i="3"/>
  <c r="F2270" i="3"/>
  <c r="E2270" i="3"/>
  <c r="D2270" i="3"/>
  <c r="C2270" i="3"/>
  <c r="H2270" i="3" s="1"/>
  <c r="B2270" i="3"/>
  <c r="A2270" i="3"/>
  <c r="N2269" i="3"/>
  <c r="M2269" i="3"/>
  <c r="L2269" i="3"/>
  <c r="K2269" i="3"/>
  <c r="J2269" i="3"/>
  <c r="I2269" i="3"/>
  <c r="G2269" i="3"/>
  <c r="F2269" i="3"/>
  <c r="E2269" i="3"/>
  <c r="D2269" i="3"/>
  <c r="C2269" i="3"/>
  <c r="H2269" i="3" s="1"/>
  <c r="B2269" i="3"/>
  <c r="A2269" i="3"/>
  <c r="N2268" i="3"/>
  <c r="M2268" i="3"/>
  <c r="L2268" i="3"/>
  <c r="K2268" i="3"/>
  <c r="J2268" i="3"/>
  <c r="I2268" i="3"/>
  <c r="G2268" i="3"/>
  <c r="F2268" i="3"/>
  <c r="E2268" i="3"/>
  <c r="D2268" i="3"/>
  <c r="C2268" i="3"/>
  <c r="H2268" i="3" s="1"/>
  <c r="B2268" i="3"/>
  <c r="A2268" i="3"/>
  <c r="N2267" i="3"/>
  <c r="M2267" i="3"/>
  <c r="L2267" i="3"/>
  <c r="K2267" i="3"/>
  <c r="J2267" i="3"/>
  <c r="I2267" i="3"/>
  <c r="G2267" i="3"/>
  <c r="F2267" i="3"/>
  <c r="E2267" i="3"/>
  <c r="D2267" i="3"/>
  <c r="C2267" i="3"/>
  <c r="H2267" i="3" s="1"/>
  <c r="B2267" i="3"/>
  <c r="A2267" i="3"/>
  <c r="N2266" i="3"/>
  <c r="M2266" i="3"/>
  <c r="L2266" i="3"/>
  <c r="K2266" i="3"/>
  <c r="J2266" i="3"/>
  <c r="I2266" i="3"/>
  <c r="G2266" i="3"/>
  <c r="F2266" i="3"/>
  <c r="E2266" i="3"/>
  <c r="D2266" i="3"/>
  <c r="C2266" i="3"/>
  <c r="H2266" i="3" s="1"/>
  <c r="B2266" i="3"/>
  <c r="A2266" i="3"/>
  <c r="N2265" i="3"/>
  <c r="M2265" i="3"/>
  <c r="L2265" i="3"/>
  <c r="K2265" i="3"/>
  <c r="J2265" i="3"/>
  <c r="I2265" i="3"/>
  <c r="G2265" i="3"/>
  <c r="F2265" i="3"/>
  <c r="E2265" i="3"/>
  <c r="D2265" i="3"/>
  <c r="C2265" i="3"/>
  <c r="H2265" i="3" s="1"/>
  <c r="B2265" i="3"/>
  <c r="A2265" i="3"/>
  <c r="N2264" i="3"/>
  <c r="M2264" i="3"/>
  <c r="L2264" i="3"/>
  <c r="K2264" i="3"/>
  <c r="J2264" i="3"/>
  <c r="I2264" i="3"/>
  <c r="G2264" i="3"/>
  <c r="F2264" i="3"/>
  <c r="E2264" i="3"/>
  <c r="D2264" i="3"/>
  <c r="C2264" i="3"/>
  <c r="H2264" i="3" s="1"/>
  <c r="B2264" i="3"/>
  <c r="A2264" i="3"/>
  <c r="N2263" i="3"/>
  <c r="M2263" i="3"/>
  <c r="L2263" i="3"/>
  <c r="K2263" i="3"/>
  <c r="J2263" i="3"/>
  <c r="I2263" i="3"/>
  <c r="G2263" i="3"/>
  <c r="F2263" i="3"/>
  <c r="E2263" i="3"/>
  <c r="D2263" i="3"/>
  <c r="C2263" i="3"/>
  <c r="H2263" i="3" s="1"/>
  <c r="B2263" i="3"/>
  <c r="A2263" i="3"/>
  <c r="N2262" i="3"/>
  <c r="M2262" i="3"/>
  <c r="L2262" i="3"/>
  <c r="K2262" i="3"/>
  <c r="J2262" i="3"/>
  <c r="I2262" i="3"/>
  <c r="G2262" i="3"/>
  <c r="F2262" i="3"/>
  <c r="E2262" i="3"/>
  <c r="D2262" i="3"/>
  <c r="C2262" i="3"/>
  <c r="H2262" i="3" s="1"/>
  <c r="B2262" i="3"/>
  <c r="A2262" i="3"/>
  <c r="N2261" i="3"/>
  <c r="M2261" i="3"/>
  <c r="L2261" i="3"/>
  <c r="K2261" i="3"/>
  <c r="J2261" i="3"/>
  <c r="I2261" i="3"/>
  <c r="G2261" i="3"/>
  <c r="F2261" i="3"/>
  <c r="E2261" i="3"/>
  <c r="D2261" i="3"/>
  <c r="C2261" i="3"/>
  <c r="H2261" i="3" s="1"/>
  <c r="B2261" i="3"/>
  <c r="A2261" i="3"/>
  <c r="N2260" i="3"/>
  <c r="M2260" i="3"/>
  <c r="L2260" i="3"/>
  <c r="K2260" i="3"/>
  <c r="J2260" i="3"/>
  <c r="I2260" i="3"/>
  <c r="G2260" i="3"/>
  <c r="F2260" i="3"/>
  <c r="E2260" i="3"/>
  <c r="D2260" i="3"/>
  <c r="C2260" i="3"/>
  <c r="H2260" i="3" s="1"/>
  <c r="B2260" i="3"/>
  <c r="A2260" i="3"/>
  <c r="N2259" i="3"/>
  <c r="M2259" i="3"/>
  <c r="L2259" i="3"/>
  <c r="K2259" i="3"/>
  <c r="J2259" i="3"/>
  <c r="I2259" i="3"/>
  <c r="G2259" i="3"/>
  <c r="F2259" i="3"/>
  <c r="E2259" i="3"/>
  <c r="D2259" i="3"/>
  <c r="C2259" i="3"/>
  <c r="H2259" i="3" s="1"/>
  <c r="B2259" i="3"/>
  <c r="A2259" i="3"/>
  <c r="N2258" i="3"/>
  <c r="M2258" i="3"/>
  <c r="L2258" i="3"/>
  <c r="K2258" i="3"/>
  <c r="J2258" i="3"/>
  <c r="I2258" i="3"/>
  <c r="G2258" i="3"/>
  <c r="F2258" i="3"/>
  <c r="E2258" i="3"/>
  <c r="D2258" i="3"/>
  <c r="C2258" i="3"/>
  <c r="H2258" i="3" s="1"/>
  <c r="B2258" i="3"/>
  <c r="A2258" i="3"/>
  <c r="N2257" i="3"/>
  <c r="M2257" i="3"/>
  <c r="L2257" i="3"/>
  <c r="K2257" i="3"/>
  <c r="J2257" i="3"/>
  <c r="I2257" i="3"/>
  <c r="G2257" i="3"/>
  <c r="F2257" i="3"/>
  <c r="E2257" i="3"/>
  <c r="D2257" i="3"/>
  <c r="C2257" i="3"/>
  <c r="H2257" i="3" s="1"/>
  <c r="B2257" i="3"/>
  <c r="A2257" i="3"/>
  <c r="N2256" i="3"/>
  <c r="M2256" i="3"/>
  <c r="L2256" i="3"/>
  <c r="K2256" i="3"/>
  <c r="J2256" i="3"/>
  <c r="I2256" i="3"/>
  <c r="G2256" i="3"/>
  <c r="F2256" i="3"/>
  <c r="E2256" i="3"/>
  <c r="D2256" i="3"/>
  <c r="C2256" i="3"/>
  <c r="H2256" i="3" s="1"/>
  <c r="B2256" i="3"/>
  <c r="A2256" i="3"/>
  <c r="N2255" i="3"/>
  <c r="M2255" i="3"/>
  <c r="L2255" i="3"/>
  <c r="K2255" i="3"/>
  <c r="J2255" i="3"/>
  <c r="I2255" i="3"/>
  <c r="G2255" i="3"/>
  <c r="F2255" i="3"/>
  <c r="E2255" i="3"/>
  <c r="D2255" i="3"/>
  <c r="C2255" i="3"/>
  <c r="H2255" i="3" s="1"/>
  <c r="B2255" i="3"/>
  <c r="A2255" i="3"/>
  <c r="N2254" i="3"/>
  <c r="M2254" i="3"/>
  <c r="L2254" i="3"/>
  <c r="K2254" i="3"/>
  <c r="J2254" i="3"/>
  <c r="I2254" i="3"/>
  <c r="G2254" i="3"/>
  <c r="F2254" i="3"/>
  <c r="E2254" i="3"/>
  <c r="D2254" i="3"/>
  <c r="C2254" i="3"/>
  <c r="H2254" i="3" s="1"/>
  <c r="B2254" i="3"/>
  <c r="A2254" i="3"/>
  <c r="N2253" i="3"/>
  <c r="M2253" i="3"/>
  <c r="L2253" i="3"/>
  <c r="K2253" i="3"/>
  <c r="J2253" i="3"/>
  <c r="I2253" i="3"/>
  <c r="G2253" i="3"/>
  <c r="F2253" i="3"/>
  <c r="E2253" i="3"/>
  <c r="D2253" i="3"/>
  <c r="C2253" i="3"/>
  <c r="H2253" i="3" s="1"/>
  <c r="B2253" i="3"/>
  <c r="A2253" i="3"/>
  <c r="N2252" i="3"/>
  <c r="M2252" i="3"/>
  <c r="L2252" i="3"/>
  <c r="K2252" i="3"/>
  <c r="J2252" i="3"/>
  <c r="I2252" i="3"/>
  <c r="G2252" i="3"/>
  <c r="F2252" i="3"/>
  <c r="E2252" i="3"/>
  <c r="D2252" i="3"/>
  <c r="C2252" i="3"/>
  <c r="H2252" i="3" s="1"/>
  <c r="B2252" i="3"/>
  <c r="A2252" i="3"/>
  <c r="N2251" i="3"/>
  <c r="M2251" i="3"/>
  <c r="L2251" i="3"/>
  <c r="K2251" i="3"/>
  <c r="J2251" i="3"/>
  <c r="I2251" i="3"/>
  <c r="G2251" i="3"/>
  <c r="F2251" i="3"/>
  <c r="E2251" i="3"/>
  <c r="D2251" i="3"/>
  <c r="C2251" i="3"/>
  <c r="H2251" i="3" s="1"/>
  <c r="B2251" i="3"/>
  <c r="A2251" i="3"/>
  <c r="N2250" i="3"/>
  <c r="M2250" i="3"/>
  <c r="L2250" i="3"/>
  <c r="K2250" i="3"/>
  <c r="J2250" i="3"/>
  <c r="I2250" i="3"/>
  <c r="G2250" i="3"/>
  <c r="F2250" i="3"/>
  <c r="E2250" i="3"/>
  <c r="D2250" i="3"/>
  <c r="C2250" i="3"/>
  <c r="H2250" i="3" s="1"/>
  <c r="B2250" i="3"/>
  <c r="A2250" i="3"/>
  <c r="N2249" i="3"/>
  <c r="M2249" i="3"/>
  <c r="L2249" i="3"/>
  <c r="K2249" i="3"/>
  <c r="J2249" i="3"/>
  <c r="I2249" i="3"/>
  <c r="G2249" i="3"/>
  <c r="F2249" i="3"/>
  <c r="E2249" i="3"/>
  <c r="D2249" i="3"/>
  <c r="C2249" i="3"/>
  <c r="H2249" i="3" s="1"/>
  <c r="B2249" i="3"/>
  <c r="A2249" i="3"/>
  <c r="N2248" i="3"/>
  <c r="M2248" i="3"/>
  <c r="L2248" i="3"/>
  <c r="K2248" i="3"/>
  <c r="J2248" i="3"/>
  <c r="I2248" i="3"/>
  <c r="G2248" i="3"/>
  <c r="F2248" i="3"/>
  <c r="E2248" i="3"/>
  <c r="D2248" i="3"/>
  <c r="C2248" i="3"/>
  <c r="H2248" i="3" s="1"/>
  <c r="B2248" i="3"/>
  <c r="A2248" i="3"/>
  <c r="N2247" i="3"/>
  <c r="M2247" i="3"/>
  <c r="L2247" i="3"/>
  <c r="K2247" i="3"/>
  <c r="J2247" i="3"/>
  <c r="I2247" i="3"/>
  <c r="G2247" i="3"/>
  <c r="F2247" i="3"/>
  <c r="E2247" i="3"/>
  <c r="D2247" i="3"/>
  <c r="C2247" i="3"/>
  <c r="H2247" i="3" s="1"/>
  <c r="B2247" i="3"/>
  <c r="A2247" i="3"/>
  <c r="N2246" i="3"/>
  <c r="M2246" i="3"/>
  <c r="L2246" i="3"/>
  <c r="K2246" i="3"/>
  <c r="J2246" i="3"/>
  <c r="I2246" i="3"/>
  <c r="G2246" i="3"/>
  <c r="F2246" i="3"/>
  <c r="E2246" i="3"/>
  <c r="D2246" i="3"/>
  <c r="C2246" i="3"/>
  <c r="H2246" i="3" s="1"/>
  <c r="B2246" i="3"/>
  <c r="A2246" i="3"/>
  <c r="N2245" i="3"/>
  <c r="M2245" i="3"/>
  <c r="L2245" i="3"/>
  <c r="K2245" i="3"/>
  <c r="J2245" i="3"/>
  <c r="I2245" i="3"/>
  <c r="G2245" i="3"/>
  <c r="F2245" i="3"/>
  <c r="E2245" i="3"/>
  <c r="D2245" i="3"/>
  <c r="C2245" i="3"/>
  <c r="H2245" i="3" s="1"/>
  <c r="B2245" i="3"/>
  <c r="A2245" i="3"/>
  <c r="N2244" i="3"/>
  <c r="M2244" i="3"/>
  <c r="L2244" i="3"/>
  <c r="K2244" i="3"/>
  <c r="J2244" i="3"/>
  <c r="I2244" i="3"/>
  <c r="G2244" i="3"/>
  <c r="F2244" i="3"/>
  <c r="E2244" i="3"/>
  <c r="D2244" i="3"/>
  <c r="C2244" i="3"/>
  <c r="H2244" i="3" s="1"/>
  <c r="B2244" i="3"/>
  <c r="A2244" i="3"/>
  <c r="N2243" i="3"/>
  <c r="M2243" i="3"/>
  <c r="L2243" i="3"/>
  <c r="K2243" i="3"/>
  <c r="J2243" i="3"/>
  <c r="I2243" i="3"/>
  <c r="G2243" i="3"/>
  <c r="F2243" i="3"/>
  <c r="E2243" i="3"/>
  <c r="D2243" i="3"/>
  <c r="C2243" i="3"/>
  <c r="H2243" i="3" s="1"/>
  <c r="B2243" i="3"/>
  <c r="A2243" i="3"/>
  <c r="N2242" i="3"/>
  <c r="M2242" i="3"/>
  <c r="L2242" i="3"/>
  <c r="K2242" i="3"/>
  <c r="J2242" i="3"/>
  <c r="I2242" i="3"/>
  <c r="G2242" i="3"/>
  <c r="F2242" i="3"/>
  <c r="E2242" i="3"/>
  <c r="D2242" i="3"/>
  <c r="C2242" i="3"/>
  <c r="H2242" i="3" s="1"/>
  <c r="B2242" i="3"/>
  <c r="A2242" i="3"/>
  <c r="N2241" i="3"/>
  <c r="M2241" i="3"/>
  <c r="L2241" i="3"/>
  <c r="K2241" i="3"/>
  <c r="J2241" i="3"/>
  <c r="I2241" i="3"/>
  <c r="G2241" i="3"/>
  <c r="F2241" i="3"/>
  <c r="E2241" i="3"/>
  <c r="D2241" i="3"/>
  <c r="C2241" i="3"/>
  <c r="H2241" i="3" s="1"/>
  <c r="B2241" i="3"/>
  <c r="A2241" i="3"/>
  <c r="N2240" i="3"/>
  <c r="M2240" i="3"/>
  <c r="L2240" i="3"/>
  <c r="K2240" i="3"/>
  <c r="J2240" i="3"/>
  <c r="I2240" i="3"/>
  <c r="G2240" i="3"/>
  <c r="F2240" i="3"/>
  <c r="E2240" i="3"/>
  <c r="D2240" i="3"/>
  <c r="C2240" i="3"/>
  <c r="H2240" i="3" s="1"/>
  <c r="B2240" i="3"/>
  <c r="A2240" i="3"/>
  <c r="N2239" i="3"/>
  <c r="M2239" i="3"/>
  <c r="L2239" i="3"/>
  <c r="K2239" i="3"/>
  <c r="J2239" i="3"/>
  <c r="I2239" i="3"/>
  <c r="G2239" i="3"/>
  <c r="F2239" i="3"/>
  <c r="E2239" i="3"/>
  <c r="D2239" i="3"/>
  <c r="C2239" i="3"/>
  <c r="H2239" i="3" s="1"/>
  <c r="B2239" i="3"/>
  <c r="A2239" i="3"/>
  <c r="N2238" i="3"/>
  <c r="M2238" i="3"/>
  <c r="L2238" i="3"/>
  <c r="K2238" i="3"/>
  <c r="J2238" i="3"/>
  <c r="I2238" i="3"/>
  <c r="G2238" i="3"/>
  <c r="F2238" i="3"/>
  <c r="E2238" i="3"/>
  <c r="D2238" i="3"/>
  <c r="C2238" i="3"/>
  <c r="H2238" i="3" s="1"/>
  <c r="B2238" i="3"/>
  <c r="A2238" i="3"/>
  <c r="N2237" i="3"/>
  <c r="M2237" i="3"/>
  <c r="L2237" i="3"/>
  <c r="K2237" i="3"/>
  <c r="J2237" i="3"/>
  <c r="I2237" i="3"/>
  <c r="G2237" i="3"/>
  <c r="F2237" i="3"/>
  <c r="E2237" i="3"/>
  <c r="D2237" i="3"/>
  <c r="C2237" i="3"/>
  <c r="H2237" i="3" s="1"/>
  <c r="B2237" i="3"/>
  <c r="A2237" i="3"/>
  <c r="N2236" i="3"/>
  <c r="M2236" i="3"/>
  <c r="L2236" i="3"/>
  <c r="K2236" i="3"/>
  <c r="J2236" i="3"/>
  <c r="I2236" i="3"/>
  <c r="G2236" i="3"/>
  <c r="F2236" i="3"/>
  <c r="E2236" i="3"/>
  <c r="D2236" i="3"/>
  <c r="C2236" i="3"/>
  <c r="H2236" i="3" s="1"/>
  <c r="B2236" i="3"/>
  <c r="A2236" i="3"/>
  <c r="N2235" i="3"/>
  <c r="M2235" i="3"/>
  <c r="L2235" i="3"/>
  <c r="K2235" i="3"/>
  <c r="J2235" i="3"/>
  <c r="I2235" i="3"/>
  <c r="G2235" i="3"/>
  <c r="F2235" i="3"/>
  <c r="E2235" i="3"/>
  <c r="D2235" i="3"/>
  <c r="C2235" i="3"/>
  <c r="H2235" i="3" s="1"/>
  <c r="B2235" i="3"/>
  <c r="A2235" i="3"/>
  <c r="N2234" i="3"/>
  <c r="M2234" i="3"/>
  <c r="L2234" i="3"/>
  <c r="K2234" i="3"/>
  <c r="J2234" i="3"/>
  <c r="I2234" i="3"/>
  <c r="G2234" i="3"/>
  <c r="F2234" i="3"/>
  <c r="E2234" i="3"/>
  <c r="D2234" i="3"/>
  <c r="C2234" i="3"/>
  <c r="H2234" i="3" s="1"/>
  <c r="B2234" i="3"/>
  <c r="A2234" i="3"/>
  <c r="N2233" i="3"/>
  <c r="M2233" i="3"/>
  <c r="L2233" i="3"/>
  <c r="K2233" i="3"/>
  <c r="J2233" i="3"/>
  <c r="I2233" i="3"/>
  <c r="G2233" i="3"/>
  <c r="F2233" i="3"/>
  <c r="E2233" i="3"/>
  <c r="D2233" i="3"/>
  <c r="C2233" i="3"/>
  <c r="H2233" i="3" s="1"/>
  <c r="B2233" i="3"/>
  <c r="A2233" i="3"/>
  <c r="N2232" i="3"/>
  <c r="M2232" i="3"/>
  <c r="L2232" i="3"/>
  <c r="K2232" i="3"/>
  <c r="J2232" i="3"/>
  <c r="I2232" i="3"/>
  <c r="G2232" i="3"/>
  <c r="F2232" i="3"/>
  <c r="E2232" i="3"/>
  <c r="D2232" i="3"/>
  <c r="C2232" i="3"/>
  <c r="H2232" i="3" s="1"/>
  <c r="B2232" i="3"/>
  <c r="A2232" i="3"/>
  <c r="N2231" i="3"/>
  <c r="M2231" i="3"/>
  <c r="L2231" i="3"/>
  <c r="K2231" i="3"/>
  <c r="J2231" i="3"/>
  <c r="I2231" i="3"/>
  <c r="G2231" i="3"/>
  <c r="F2231" i="3"/>
  <c r="E2231" i="3"/>
  <c r="D2231" i="3"/>
  <c r="C2231" i="3"/>
  <c r="H2231" i="3" s="1"/>
  <c r="B2231" i="3"/>
  <c r="A2231" i="3"/>
  <c r="N2230" i="3"/>
  <c r="M2230" i="3"/>
  <c r="L2230" i="3"/>
  <c r="K2230" i="3"/>
  <c r="J2230" i="3"/>
  <c r="I2230" i="3"/>
  <c r="G2230" i="3"/>
  <c r="F2230" i="3"/>
  <c r="E2230" i="3"/>
  <c r="D2230" i="3"/>
  <c r="C2230" i="3"/>
  <c r="H2230" i="3" s="1"/>
  <c r="B2230" i="3"/>
  <c r="A2230" i="3"/>
  <c r="N2229" i="3"/>
  <c r="M2229" i="3"/>
  <c r="L2229" i="3"/>
  <c r="K2229" i="3"/>
  <c r="J2229" i="3"/>
  <c r="I2229" i="3"/>
  <c r="G2229" i="3"/>
  <c r="F2229" i="3"/>
  <c r="E2229" i="3"/>
  <c r="D2229" i="3"/>
  <c r="C2229" i="3"/>
  <c r="H2229" i="3" s="1"/>
  <c r="B2229" i="3"/>
  <c r="A2229" i="3"/>
  <c r="N2228" i="3"/>
  <c r="M2228" i="3"/>
  <c r="L2228" i="3"/>
  <c r="K2228" i="3"/>
  <c r="J2228" i="3"/>
  <c r="I2228" i="3"/>
  <c r="G2228" i="3"/>
  <c r="F2228" i="3"/>
  <c r="E2228" i="3"/>
  <c r="D2228" i="3"/>
  <c r="C2228" i="3"/>
  <c r="H2228" i="3" s="1"/>
  <c r="B2228" i="3"/>
  <c r="A2228" i="3"/>
  <c r="N2227" i="3"/>
  <c r="M2227" i="3"/>
  <c r="L2227" i="3"/>
  <c r="K2227" i="3"/>
  <c r="J2227" i="3"/>
  <c r="I2227" i="3"/>
  <c r="G2227" i="3"/>
  <c r="F2227" i="3"/>
  <c r="E2227" i="3"/>
  <c r="D2227" i="3"/>
  <c r="C2227" i="3"/>
  <c r="H2227" i="3" s="1"/>
  <c r="B2227" i="3"/>
  <c r="A2227" i="3"/>
  <c r="N2226" i="3"/>
  <c r="M2226" i="3"/>
  <c r="L2226" i="3"/>
  <c r="K2226" i="3"/>
  <c r="J2226" i="3"/>
  <c r="I2226" i="3"/>
  <c r="G2226" i="3"/>
  <c r="F2226" i="3"/>
  <c r="E2226" i="3"/>
  <c r="D2226" i="3"/>
  <c r="C2226" i="3"/>
  <c r="H2226" i="3" s="1"/>
  <c r="B2226" i="3"/>
  <c r="A2226" i="3"/>
  <c r="N2225" i="3"/>
  <c r="M2225" i="3"/>
  <c r="L2225" i="3"/>
  <c r="K2225" i="3"/>
  <c r="J2225" i="3"/>
  <c r="I2225" i="3"/>
  <c r="G2225" i="3"/>
  <c r="F2225" i="3"/>
  <c r="E2225" i="3"/>
  <c r="D2225" i="3"/>
  <c r="C2225" i="3"/>
  <c r="H2225" i="3" s="1"/>
  <c r="B2225" i="3"/>
  <c r="A2225" i="3"/>
  <c r="N2224" i="3"/>
  <c r="M2224" i="3"/>
  <c r="L2224" i="3"/>
  <c r="K2224" i="3"/>
  <c r="J2224" i="3"/>
  <c r="I2224" i="3"/>
  <c r="G2224" i="3"/>
  <c r="F2224" i="3"/>
  <c r="E2224" i="3"/>
  <c r="D2224" i="3"/>
  <c r="C2224" i="3"/>
  <c r="H2224" i="3" s="1"/>
  <c r="B2224" i="3"/>
  <c r="A2224" i="3"/>
  <c r="N2223" i="3"/>
  <c r="M2223" i="3"/>
  <c r="L2223" i="3"/>
  <c r="K2223" i="3"/>
  <c r="J2223" i="3"/>
  <c r="I2223" i="3"/>
  <c r="G2223" i="3"/>
  <c r="F2223" i="3"/>
  <c r="E2223" i="3"/>
  <c r="D2223" i="3"/>
  <c r="C2223" i="3"/>
  <c r="H2223" i="3" s="1"/>
  <c r="B2223" i="3"/>
  <c r="A2223" i="3"/>
  <c r="N2222" i="3"/>
  <c r="M2222" i="3"/>
  <c r="L2222" i="3"/>
  <c r="K2222" i="3"/>
  <c r="J2222" i="3"/>
  <c r="I2222" i="3"/>
  <c r="G2222" i="3"/>
  <c r="F2222" i="3"/>
  <c r="E2222" i="3"/>
  <c r="D2222" i="3"/>
  <c r="C2222" i="3"/>
  <c r="H2222" i="3" s="1"/>
  <c r="B2222" i="3"/>
  <c r="A2222" i="3"/>
  <c r="N2221" i="3"/>
  <c r="M2221" i="3"/>
  <c r="L2221" i="3"/>
  <c r="K2221" i="3"/>
  <c r="J2221" i="3"/>
  <c r="I2221" i="3"/>
  <c r="G2221" i="3"/>
  <c r="F2221" i="3"/>
  <c r="E2221" i="3"/>
  <c r="D2221" i="3"/>
  <c r="C2221" i="3"/>
  <c r="H2221" i="3" s="1"/>
  <c r="B2221" i="3"/>
  <c r="A2221" i="3"/>
  <c r="N2220" i="3"/>
  <c r="M2220" i="3"/>
  <c r="L2220" i="3"/>
  <c r="K2220" i="3"/>
  <c r="J2220" i="3"/>
  <c r="I2220" i="3"/>
  <c r="G2220" i="3"/>
  <c r="F2220" i="3"/>
  <c r="E2220" i="3"/>
  <c r="D2220" i="3"/>
  <c r="C2220" i="3"/>
  <c r="H2220" i="3" s="1"/>
  <c r="B2220" i="3"/>
  <c r="A2220" i="3"/>
  <c r="N2219" i="3"/>
  <c r="M2219" i="3"/>
  <c r="L2219" i="3"/>
  <c r="K2219" i="3"/>
  <c r="J2219" i="3"/>
  <c r="I2219" i="3"/>
  <c r="G2219" i="3"/>
  <c r="F2219" i="3"/>
  <c r="E2219" i="3"/>
  <c r="D2219" i="3"/>
  <c r="C2219" i="3"/>
  <c r="H2219" i="3" s="1"/>
  <c r="B2219" i="3"/>
  <c r="A2219" i="3"/>
  <c r="N2218" i="3"/>
  <c r="M2218" i="3"/>
  <c r="L2218" i="3"/>
  <c r="K2218" i="3"/>
  <c r="J2218" i="3"/>
  <c r="I2218" i="3"/>
  <c r="G2218" i="3"/>
  <c r="F2218" i="3"/>
  <c r="E2218" i="3"/>
  <c r="D2218" i="3"/>
  <c r="C2218" i="3"/>
  <c r="H2218" i="3" s="1"/>
  <c r="B2218" i="3"/>
  <c r="A2218" i="3"/>
  <c r="N2217" i="3"/>
  <c r="M2217" i="3"/>
  <c r="L2217" i="3"/>
  <c r="K2217" i="3"/>
  <c r="J2217" i="3"/>
  <c r="I2217" i="3"/>
  <c r="G2217" i="3"/>
  <c r="F2217" i="3"/>
  <c r="E2217" i="3"/>
  <c r="D2217" i="3"/>
  <c r="C2217" i="3"/>
  <c r="H2217" i="3" s="1"/>
  <c r="B2217" i="3"/>
  <c r="A2217" i="3"/>
  <c r="N2216" i="3"/>
  <c r="M2216" i="3"/>
  <c r="L2216" i="3"/>
  <c r="K2216" i="3"/>
  <c r="J2216" i="3"/>
  <c r="I2216" i="3"/>
  <c r="G2216" i="3"/>
  <c r="F2216" i="3"/>
  <c r="E2216" i="3"/>
  <c r="D2216" i="3"/>
  <c r="C2216" i="3"/>
  <c r="H2216" i="3" s="1"/>
  <c r="B2216" i="3"/>
  <c r="A2216" i="3"/>
  <c r="N2215" i="3"/>
  <c r="M2215" i="3"/>
  <c r="L2215" i="3"/>
  <c r="K2215" i="3"/>
  <c r="J2215" i="3"/>
  <c r="I2215" i="3"/>
  <c r="G2215" i="3"/>
  <c r="F2215" i="3"/>
  <c r="E2215" i="3"/>
  <c r="D2215" i="3"/>
  <c r="C2215" i="3"/>
  <c r="H2215" i="3" s="1"/>
  <c r="B2215" i="3"/>
  <c r="A2215" i="3"/>
  <c r="N2214" i="3"/>
  <c r="M2214" i="3"/>
  <c r="L2214" i="3"/>
  <c r="K2214" i="3"/>
  <c r="J2214" i="3"/>
  <c r="I2214" i="3"/>
  <c r="G2214" i="3"/>
  <c r="F2214" i="3"/>
  <c r="E2214" i="3"/>
  <c r="D2214" i="3"/>
  <c r="C2214" i="3"/>
  <c r="H2214" i="3" s="1"/>
  <c r="B2214" i="3"/>
  <c r="A2214" i="3"/>
  <c r="N2213" i="3"/>
  <c r="M2213" i="3"/>
  <c r="L2213" i="3"/>
  <c r="K2213" i="3"/>
  <c r="J2213" i="3"/>
  <c r="I2213" i="3"/>
  <c r="G2213" i="3"/>
  <c r="F2213" i="3"/>
  <c r="E2213" i="3"/>
  <c r="D2213" i="3"/>
  <c r="C2213" i="3"/>
  <c r="H2213" i="3" s="1"/>
  <c r="B2213" i="3"/>
  <c r="A2213" i="3"/>
  <c r="N2212" i="3"/>
  <c r="M2212" i="3"/>
  <c r="L2212" i="3"/>
  <c r="K2212" i="3"/>
  <c r="J2212" i="3"/>
  <c r="I2212" i="3"/>
  <c r="G2212" i="3"/>
  <c r="F2212" i="3"/>
  <c r="E2212" i="3"/>
  <c r="D2212" i="3"/>
  <c r="C2212" i="3"/>
  <c r="H2212" i="3" s="1"/>
  <c r="B2212" i="3"/>
  <c r="A2212" i="3"/>
  <c r="N2211" i="3"/>
  <c r="M2211" i="3"/>
  <c r="L2211" i="3"/>
  <c r="K2211" i="3"/>
  <c r="J2211" i="3"/>
  <c r="I2211" i="3"/>
  <c r="G2211" i="3"/>
  <c r="F2211" i="3"/>
  <c r="E2211" i="3"/>
  <c r="D2211" i="3"/>
  <c r="C2211" i="3"/>
  <c r="H2211" i="3" s="1"/>
  <c r="B2211" i="3"/>
  <c r="A2211" i="3"/>
  <c r="N2210" i="3"/>
  <c r="M2210" i="3"/>
  <c r="L2210" i="3"/>
  <c r="K2210" i="3"/>
  <c r="J2210" i="3"/>
  <c r="I2210" i="3"/>
  <c r="G2210" i="3"/>
  <c r="F2210" i="3"/>
  <c r="E2210" i="3"/>
  <c r="D2210" i="3"/>
  <c r="C2210" i="3"/>
  <c r="H2210" i="3" s="1"/>
  <c r="B2210" i="3"/>
  <c r="A2210" i="3"/>
  <c r="N2209" i="3"/>
  <c r="M2209" i="3"/>
  <c r="L2209" i="3"/>
  <c r="K2209" i="3"/>
  <c r="J2209" i="3"/>
  <c r="I2209" i="3"/>
  <c r="G2209" i="3"/>
  <c r="F2209" i="3"/>
  <c r="E2209" i="3"/>
  <c r="D2209" i="3"/>
  <c r="C2209" i="3"/>
  <c r="H2209" i="3" s="1"/>
  <c r="B2209" i="3"/>
  <c r="A2209" i="3"/>
  <c r="N2208" i="3"/>
  <c r="M2208" i="3"/>
  <c r="L2208" i="3"/>
  <c r="K2208" i="3"/>
  <c r="J2208" i="3"/>
  <c r="I2208" i="3"/>
  <c r="G2208" i="3"/>
  <c r="F2208" i="3"/>
  <c r="E2208" i="3"/>
  <c r="D2208" i="3"/>
  <c r="C2208" i="3"/>
  <c r="H2208" i="3" s="1"/>
  <c r="B2208" i="3"/>
  <c r="A2208" i="3"/>
  <c r="N2207" i="3"/>
  <c r="M2207" i="3"/>
  <c r="L2207" i="3"/>
  <c r="K2207" i="3"/>
  <c r="J2207" i="3"/>
  <c r="I2207" i="3"/>
  <c r="G2207" i="3"/>
  <c r="F2207" i="3"/>
  <c r="E2207" i="3"/>
  <c r="D2207" i="3"/>
  <c r="C2207" i="3"/>
  <c r="H2207" i="3" s="1"/>
  <c r="B2207" i="3"/>
  <c r="A2207" i="3"/>
  <c r="N2206" i="3"/>
  <c r="M2206" i="3"/>
  <c r="L2206" i="3"/>
  <c r="K2206" i="3"/>
  <c r="J2206" i="3"/>
  <c r="I2206" i="3"/>
  <c r="G2206" i="3"/>
  <c r="F2206" i="3"/>
  <c r="E2206" i="3"/>
  <c r="D2206" i="3"/>
  <c r="C2206" i="3"/>
  <c r="H2206" i="3" s="1"/>
  <c r="B2206" i="3"/>
  <c r="A2206" i="3"/>
  <c r="N2205" i="3"/>
  <c r="M2205" i="3"/>
  <c r="L2205" i="3"/>
  <c r="K2205" i="3"/>
  <c r="J2205" i="3"/>
  <c r="I2205" i="3"/>
  <c r="G2205" i="3"/>
  <c r="F2205" i="3"/>
  <c r="E2205" i="3"/>
  <c r="D2205" i="3"/>
  <c r="C2205" i="3"/>
  <c r="H2205" i="3" s="1"/>
  <c r="B2205" i="3"/>
  <c r="A2205" i="3"/>
  <c r="N2204" i="3"/>
  <c r="M2204" i="3"/>
  <c r="L2204" i="3"/>
  <c r="K2204" i="3"/>
  <c r="J2204" i="3"/>
  <c r="I2204" i="3"/>
  <c r="G2204" i="3"/>
  <c r="F2204" i="3"/>
  <c r="E2204" i="3"/>
  <c r="D2204" i="3"/>
  <c r="C2204" i="3"/>
  <c r="H2204" i="3" s="1"/>
  <c r="B2204" i="3"/>
  <c r="A2204" i="3"/>
  <c r="N2203" i="3"/>
  <c r="M2203" i="3"/>
  <c r="L2203" i="3"/>
  <c r="K2203" i="3"/>
  <c r="J2203" i="3"/>
  <c r="I2203" i="3"/>
  <c r="G2203" i="3"/>
  <c r="F2203" i="3"/>
  <c r="E2203" i="3"/>
  <c r="D2203" i="3"/>
  <c r="C2203" i="3"/>
  <c r="H2203" i="3" s="1"/>
  <c r="B2203" i="3"/>
  <c r="A2203" i="3"/>
  <c r="N2202" i="3"/>
  <c r="M2202" i="3"/>
  <c r="L2202" i="3"/>
  <c r="K2202" i="3"/>
  <c r="J2202" i="3"/>
  <c r="I2202" i="3"/>
  <c r="G2202" i="3"/>
  <c r="F2202" i="3"/>
  <c r="E2202" i="3"/>
  <c r="D2202" i="3"/>
  <c r="C2202" i="3"/>
  <c r="H2202" i="3" s="1"/>
  <c r="B2202" i="3"/>
  <c r="A2202" i="3"/>
  <c r="N2201" i="3"/>
  <c r="M2201" i="3"/>
  <c r="L2201" i="3"/>
  <c r="K2201" i="3"/>
  <c r="J2201" i="3"/>
  <c r="I2201" i="3"/>
  <c r="G2201" i="3"/>
  <c r="F2201" i="3"/>
  <c r="E2201" i="3"/>
  <c r="D2201" i="3"/>
  <c r="C2201" i="3"/>
  <c r="H2201" i="3" s="1"/>
  <c r="B2201" i="3"/>
  <c r="A2201" i="3"/>
  <c r="N2200" i="3"/>
  <c r="M2200" i="3"/>
  <c r="L2200" i="3"/>
  <c r="K2200" i="3"/>
  <c r="J2200" i="3"/>
  <c r="I2200" i="3"/>
  <c r="G2200" i="3"/>
  <c r="F2200" i="3"/>
  <c r="E2200" i="3"/>
  <c r="D2200" i="3"/>
  <c r="C2200" i="3"/>
  <c r="H2200" i="3" s="1"/>
  <c r="B2200" i="3"/>
  <c r="A2200" i="3"/>
  <c r="N2199" i="3"/>
  <c r="M2199" i="3"/>
  <c r="L2199" i="3"/>
  <c r="K2199" i="3"/>
  <c r="J2199" i="3"/>
  <c r="I2199" i="3"/>
  <c r="G2199" i="3"/>
  <c r="F2199" i="3"/>
  <c r="E2199" i="3"/>
  <c r="D2199" i="3"/>
  <c r="C2199" i="3"/>
  <c r="H2199" i="3" s="1"/>
  <c r="B2199" i="3"/>
  <c r="A2199" i="3"/>
  <c r="N2198" i="3"/>
  <c r="M2198" i="3"/>
  <c r="L2198" i="3"/>
  <c r="K2198" i="3"/>
  <c r="J2198" i="3"/>
  <c r="I2198" i="3"/>
  <c r="G2198" i="3"/>
  <c r="F2198" i="3"/>
  <c r="E2198" i="3"/>
  <c r="D2198" i="3"/>
  <c r="C2198" i="3"/>
  <c r="H2198" i="3" s="1"/>
  <c r="B2198" i="3"/>
  <c r="A2198" i="3"/>
  <c r="N2197" i="3"/>
  <c r="M2197" i="3"/>
  <c r="L2197" i="3"/>
  <c r="K2197" i="3"/>
  <c r="J2197" i="3"/>
  <c r="I2197" i="3"/>
  <c r="G2197" i="3"/>
  <c r="F2197" i="3"/>
  <c r="E2197" i="3"/>
  <c r="D2197" i="3"/>
  <c r="C2197" i="3"/>
  <c r="H2197" i="3" s="1"/>
  <c r="B2197" i="3"/>
  <c r="A2197" i="3"/>
  <c r="N2196" i="3"/>
  <c r="M2196" i="3"/>
  <c r="L2196" i="3"/>
  <c r="K2196" i="3"/>
  <c r="J2196" i="3"/>
  <c r="I2196" i="3"/>
  <c r="G2196" i="3"/>
  <c r="F2196" i="3"/>
  <c r="E2196" i="3"/>
  <c r="D2196" i="3"/>
  <c r="C2196" i="3"/>
  <c r="H2196" i="3" s="1"/>
  <c r="B2196" i="3"/>
  <c r="A2196" i="3"/>
  <c r="N2195" i="3"/>
  <c r="M2195" i="3"/>
  <c r="L2195" i="3"/>
  <c r="K2195" i="3"/>
  <c r="J2195" i="3"/>
  <c r="I2195" i="3"/>
  <c r="G2195" i="3"/>
  <c r="F2195" i="3"/>
  <c r="E2195" i="3"/>
  <c r="D2195" i="3"/>
  <c r="C2195" i="3"/>
  <c r="H2195" i="3" s="1"/>
  <c r="B2195" i="3"/>
  <c r="A2195" i="3"/>
  <c r="N2194" i="3"/>
  <c r="M2194" i="3"/>
  <c r="L2194" i="3"/>
  <c r="K2194" i="3"/>
  <c r="J2194" i="3"/>
  <c r="I2194" i="3"/>
  <c r="G2194" i="3"/>
  <c r="F2194" i="3"/>
  <c r="E2194" i="3"/>
  <c r="D2194" i="3"/>
  <c r="C2194" i="3"/>
  <c r="H2194" i="3" s="1"/>
  <c r="B2194" i="3"/>
  <c r="A2194" i="3"/>
  <c r="N2193" i="3"/>
  <c r="M2193" i="3"/>
  <c r="L2193" i="3"/>
  <c r="K2193" i="3"/>
  <c r="J2193" i="3"/>
  <c r="I2193" i="3"/>
  <c r="G2193" i="3"/>
  <c r="F2193" i="3"/>
  <c r="E2193" i="3"/>
  <c r="D2193" i="3"/>
  <c r="C2193" i="3"/>
  <c r="H2193" i="3" s="1"/>
  <c r="B2193" i="3"/>
  <c r="A2193" i="3"/>
  <c r="N2192" i="3"/>
  <c r="M2192" i="3"/>
  <c r="L2192" i="3"/>
  <c r="K2192" i="3"/>
  <c r="J2192" i="3"/>
  <c r="I2192" i="3"/>
  <c r="G2192" i="3"/>
  <c r="F2192" i="3"/>
  <c r="E2192" i="3"/>
  <c r="D2192" i="3"/>
  <c r="C2192" i="3"/>
  <c r="H2192" i="3" s="1"/>
  <c r="B2192" i="3"/>
  <c r="A2192" i="3"/>
  <c r="N2191" i="3"/>
  <c r="M2191" i="3"/>
  <c r="L2191" i="3"/>
  <c r="K2191" i="3"/>
  <c r="J2191" i="3"/>
  <c r="I2191" i="3"/>
  <c r="G2191" i="3"/>
  <c r="F2191" i="3"/>
  <c r="E2191" i="3"/>
  <c r="D2191" i="3"/>
  <c r="C2191" i="3"/>
  <c r="H2191" i="3" s="1"/>
  <c r="B2191" i="3"/>
  <c r="A2191" i="3"/>
  <c r="N2190" i="3"/>
  <c r="M2190" i="3"/>
  <c r="L2190" i="3"/>
  <c r="K2190" i="3"/>
  <c r="J2190" i="3"/>
  <c r="I2190" i="3"/>
  <c r="G2190" i="3"/>
  <c r="F2190" i="3"/>
  <c r="E2190" i="3"/>
  <c r="D2190" i="3"/>
  <c r="C2190" i="3"/>
  <c r="H2190" i="3" s="1"/>
  <c r="B2190" i="3"/>
  <c r="A2190" i="3"/>
  <c r="N2189" i="3"/>
  <c r="M2189" i="3"/>
  <c r="L2189" i="3"/>
  <c r="K2189" i="3"/>
  <c r="J2189" i="3"/>
  <c r="I2189" i="3"/>
  <c r="G2189" i="3"/>
  <c r="F2189" i="3"/>
  <c r="E2189" i="3"/>
  <c r="D2189" i="3"/>
  <c r="C2189" i="3"/>
  <c r="H2189" i="3" s="1"/>
  <c r="B2189" i="3"/>
  <c r="A2189" i="3"/>
  <c r="N2188" i="3"/>
  <c r="M2188" i="3"/>
  <c r="L2188" i="3"/>
  <c r="K2188" i="3"/>
  <c r="J2188" i="3"/>
  <c r="I2188" i="3"/>
  <c r="G2188" i="3"/>
  <c r="F2188" i="3"/>
  <c r="E2188" i="3"/>
  <c r="D2188" i="3"/>
  <c r="C2188" i="3"/>
  <c r="H2188" i="3" s="1"/>
  <c r="B2188" i="3"/>
  <c r="A2188" i="3"/>
  <c r="N2187" i="3"/>
  <c r="M2187" i="3"/>
  <c r="L2187" i="3"/>
  <c r="K2187" i="3"/>
  <c r="J2187" i="3"/>
  <c r="I2187" i="3"/>
  <c r="G2187" i="3"/>
  <c r="F2187" i="3"/>
  <c r="E2187" i="3"/>
  <c r="D2187" i="3"/>
  <c r="C2187" i="3"/>
  <c r="H2187" i="3" s="1"/>
  <c r="B2187" i="3"/>
  <c r="A2187" i="3"/>
  <c r="N2186" i="3"/>
  <c r="M2186" i="3"/>
  <c r="L2186" i="3"/>
  <c r="K2186" i="3"/>
  <c r="J2186" i="3"/>
  <c r="I2186" i="3"/>
  <c r="G2186" i="3"/>
  <c r="F2186" i="3"/>
  <c r="E2186" i="3"/>
  <c r="D2186" i="3"/>
  <c r="C2186" i="3"/>
  <c r="H2186" i="3" s="1"/>
  <c r="B2186" i="3"/>
  <c r="A2186" i="3"/>
  <c r="N2185" i="3"/>
  <c r="M2185" i="3"/>
  <c r="L2185" i="3"/>
  <c r="K2185" i="3"/>
  <c r="J2185" i="3"/>
  <c r="I2185" i="3"/>
  <c r="G2185" i="3"/>
  <c r="F2185" i="3"/>
  <c r="E2185" i="3"/>
  <c r="D2185" i="3"/>
  <c r="C2185" i="3"/>
  <c r="H2185" i="3" s="1"/>
  <c r="B2185" i="3"/>
  <c r="A2185" i="3"/>
  <c r="N2184" i="3"/>
  <c r="M2184" i="3"/>
  <c r="L2184" i="3"/>
  <c r="K2184" i="3"/>
  <c r="J2184" i="3"/>
  <c r="I2184" i="3"/>
  <c r="G2184" i="3"/>
  <c r="F2184" i="3"/>
  <c r="E2184" i="3"/>
  <c r="D2184" i="3"/>
  <c r="C2184" i="3"/>
  <c r="H2184" i="3" s="1"/>
  <c r="B2184" i="3"/>
  <c r="A2184" i="3"/>
  <c r="N2183" i="3"/>
  <c r="M2183" i="3"/>
  <c r="L2183" i="3"/>
  <c r="K2183" i="3"/>
  <c r="J2183" i="3"/>
  <c r="I2183" i="3"/>
  <c r="G2183" i="3"/>
  <c r="F2183" i="3"/>
  <c r="E2183" i="3"/>
  <c r="D2183" i="3"/>
  <c r="C2183" i="3"/>
  <c r="H2183" i="3" s="1"/>
  <c r="B2183" i="3"/>
  <c r="A2183" i="3"/>
  <c r="N2182" i="3"/>
  <c r="M2182" i="3"/>
  <c r="L2182" i="3"/>
  <c r="K2182" i="3"/>
  <c r="J2182" i="3"/>
  <c r="I2182" i="3"/>
  <c r="G2182" i="3"/>
  <c r="F2182" i="3"/>
  <c r="E2182" i="3"/>
  <c r="D2182" i="3"/>
  <c r="C2182" i="3"/>
  <c r="H2182" i="3" s="1"/>
  <c r="B2182" i="3"/>
  <c r="A2182" i="3"/>
  <c r="N2181" i="3"/>
  <c r="M2181" i="3"/>
  <c r="L2181" i="3"/>
  <c r="K2181" i="3"/>
  <c r="J2181" i="3"/>
  <c r="I2181" i="3"/>
  <c r="G2181" i="3"/>
  <c r="F2181" i="3"/>
  <c r="E2181" i="3"/>
  <c r="D2181" i="3"/>
  <c r="C2181" i="3"/>
  <c r="H2181" i="3" s="1"/>
  <c r="B2181" i="3"/>
  <c r="A2181" i="3"/>
  <c r="N2180" i="3"/>
  <c r="M2180" i="3"/>
  <c r="L2180" i="3"/>
  <c r="K2180" i="3"/>
  <c r="J2180" i="3"/>
  <c r="I2180" i="3"/>
  <c r="G2180" i="3"/>
  <c r="F2180" i="3"/>
  <c r="E2180" i="3"/>
  <c r="D2180" i="3"/>
  <c r="C2180" i="3"/>
  <c r="H2180" i="3" s="1"/>
  <c r="B2180" i="3"/>
  <c r="A2180" i="3"/>
  <c r="N2179" i="3"/>
  <c r="M2179" i="3"/>
  <c r="L2179" i="3"/>
  <c r="K2179" i="3"/>
  <c r="J2179" i="3"/>
  <c r="I2179" i="3"/>
  <c r="G2179" i="3"/>
  <c r="F2179" i="3"/>
  <c r="E2179" i="3"/>
  <c r="D2179" i="3"/>
  <c r="C2179" i="3"/>
  <c r="H2179" i="3" s="1"/>
  <c r="B2179" i="3"/>
  <c r="A2179" i="3"/>
  <c r="N2178" i="3"/>
  <c r="M2178" i="3"/>
  <c r="L2178" i="3"/>
  <c r="K2178" i="3"/>
  <c r="J2178" i="3"/>
  <c r="I2178" i="3"/>
  <c r="G2178" i="3"/>
  <c r="F2178" i="3"/>
  <c r="E2178" i="3"/>
  <c r="D2178" i="3"/>
  <c r="C2178" i="3"/>
  <c r="H2178" i="3" s="1"/>
  <c r="B2178" i="3"/>
  <c r="A2178" i="3"/>
  <c r="N2177" i="3"/>
  <c r="M2177" i="3"/>
  <c r="L2177" i="3"/>
  <c r="K2177" i="3"/>
  <c r="J2177" i="3"/>
  <c r="I2177" i="3"/>
  <c r="G2177" i="3"/>
  <c r="F2177" i="3"/>
  <c r="E2177" i="3"/>
  <c r="D2177" i="3"/>
  <c r="C2177" i="3"/>
  <c r="H2177" i="3" s="1"/>
  <c r="B2177" i="3"/>
  <c r="A2177" i="3"/>
  <c r="N2176" i="3"/>
  <c r="M2176" i="3"/>
  <c r="L2176" i="3"/>
  <c r="K2176" i="3"/>
  <c r="J2176" i="3"/>
  <c r="I2176" i="3"/>
  <c r="G2176" i="3"/>
  <c r="F2176" i="3"/>
  <c r="E2176" i="3"/>
  <c r="D2176" i="3"/>
  <c r="C2176" i="3"/>
  <c r="H2176" i="3" s="1"/>
  <c r="B2176" i="3"/>
  <c r="A2176" i="3"/>
  <c r="N2175" i="3"/>
  <c r="M2175" i="3"/>
  <c r="L2175" i="3"/>
  <c r="K2175" i="3"/>
  <c r="J2175" i="3"/>
  <c r="I2175" i="3"/>
  <c r="G2175" i="3"/>
  <c r="F2175" i="3"/>
  <c r="E2175" i="3"/>
  <c r="D2175" i="3"/>
  <c r="C2175" i="3"/>
  <c r="H2175" i="3" s="1"/>
  <c r="B2175" i="3"/>
  <c r="A2175" i="3"/>
  <c r="N2174" i="3"/>
  <c r="M2174" i="3"/>
  <c r="L2174" i="3"/>
  <c r="K2174" i="3"/>
  <c r="J2174" i="3"/>
  <c r="I2174" i="3"/>
  <c r="G2174" i="3"/>
  <c r="F2174" i="3"/>
  <c r="E2174" i="3"/>
  <c r="D2174" i="3"/>
  <c r="C2174" i="3"/>
  <c r="H2174" i="3" s="1"/>
  <c r="B2174" i="3"/>
  <c r="A2174" i="3"/>
  <c r="N2173" i="3"/>
  <c r="M2173" i="3"/>
  <c r="L2173" i="3"/>
  <c r="K2173" i="3"/>
  <c r="J2173" i="3"/>
  <c r="I2173" i="3"/>
  <c r="G2173" i="3"/>
  <c r="F2173" i="3"/>
  <c r="E2173" i="3"/>
  <c r="D2173" i="3"/>
  <c r="C2173" i="3"/>
  <c r="H2173" i="3" s="1"/>
  <c r="B2173" i="3"/>
  <c r="A2173" i="3"/>
  <c r="N2172" i="3"/>
  <c r="M2172" i="3"/>
  <c r="L2172" i="3"/>
  <c r="K2172" i="3"/>
  <c r="J2172" i="3"/>
  <c r="I2172" i="3"/>
  <c r="G2172" i="3"/>
  <c r="F2172" i="3"/>
  <c r="E2172" i="3"/>
  <c r="D2172" i="3"/>
  <c r="C2172" i="3"/>
  <c r="H2172" i="3" s="1"/>
  <c r="B2172" i="3"/>
  <c r="A2172" i="3"/>
  <c r="N2171" i="3"/>
  <c r="M2171" i="3"/>
  <c r="L2171" i="3"/>
  <c r="K2171" i="3"/>
  <c r="J2171" i="3"/>
  <c r="I2171" i="3"/>
  <c r="G2171" i="3"/>
  <c r="F2171" i="3"/>
  <c r="E2171" i="3"/>
  <c r="D2171" i="3"/>
  <c r="C2171" i="3"/>
  <c r="H2171" i="3" s="1"/>
  <c r="B2171" i="3"/>
  <c r="A2171" i="3"/>
  <c r="N2170" i="3"/>
  <c r="M2170" i="3"/>
  <c r="L2170" i="3"/>
  <c r="K2170" i="3"/>
  <c r="J2170" i="3"/>
  <c r="I2170" i="3"/>
  <c r="G2170" i="3"/>
  <c r="F2170" i="3"/>
  <c r="E2170" i="3"/>
  <c r="D2170" i="3"/>
  <c r="C2170" i="3"/>
  <c r="H2170" i="3" s="1"/>
  <c r="B2170" i="3"/>
  <c r="A2170" i="3"/>
  <c r="N2169" i="3"/>
  <c r="M2169" i="3"/>
  <c r="L2169" i="3"/>
  <c r="K2169" i="3"/>
  <c r="J2169" i="3"/>
  <c r="I2169" i="3"/>
  <c r="G2169" i="3"/>
  <c r="F2169" i="3"/>
  <c r="E2169" i="3"/>
  <c r="D2169" i="3"/>
  <c r="C2169" i="3"/>
  <c r="H2169" i="3" s="1"/>
  <c r="B2169" i="3"/>
  <c r="A2169" i="3"/>
  <c r="N2168" i="3"/>
  <c r="M2168" i="3"/>
  <c r="L2168" i="3"/>
  <c r="K2168" i="3"/>
  <c r="J2168" i="3"/>
  <c r="I2168" i="3"/>
  <c r="G2168" i="3"/>
  <c r="F2168" i="3"/>
  <c r="E2168" i="3"/>
  <c r="D2168" i="3"/>
  <c r="C2168" i="3"/>
  <c r="H2168" i="3" s="1"/>
  <c r="B2168" i="3"/>
  <c r="A2168" i="3"/>
  <c r="N2167" i="3"/>
  <c r="M2167" i="3"/>
  <c r="L2167" i="3"/>
  <c r="K2167" i="3"/>
  <c r="J2167" i="3"/>
  <c r="I2167" i="3"/>
  <c r="G2167" i="3"/>
  <c r="F2167" i="3"/>
  <c r="E2167" i="3"/>
  <c r="D2167" i="3"/>
  <c r="C2167" i="3"/>
  <c r="H2167" i="3" s="1"/>
  <c r="B2167" i="3"/>
  <c r="A2167" i="3"/>
  <c r="N2166" i="3"/>
  <c r="M2166" i="3"/>
  <c r="L2166" i="3"/>
  <c r="K2166" i="3"/>
  <c r="J2166" i="3"/>
  <c r="I2166" i="3"/>
  <c r="G2166" i="3"/>
  <c r="F2166" i="3"/>
  <c r="E2166" i="3"/>
  <c r="D2166" i="3"/>
  <c r="C2166" i="3"/>
  <c r="H2166" i="3" s="1"/>
  <c r="B2166" i="3"/>
  <c r="A2166" i="3"/>
  <c r="N2165" i="3"/>
  <c r="M2165" i="3"/>
  <c r="L2165" i="3"/>
  <c r="K2165" i="3"/>
  <c r="J2165" i="3"/>
  <c r="I2165" i="3"/>
  <c r="G2165" i="3"/>
  <c r="F2165" i="3"/>
  <c r="E2165" i="3"/>
  <c r="D2165" i="3"/>
  <c r="C2165" i="3"/>
  <c r="H2165" i="3" s="1"/>
  <c r="B2165" i="3"/>
  <c r="A2165" i="3"/>
  <c r="N2164" i="3"/>
  <c r="M2164" i="3"/>
  <c r="L2164" i="3"/>
  <c r="K2164" i="3"/>
  <c r="J2164" i="3"/>
  <c r="I2164" i="3"/>
  <c r="G2164" i="3"/>
  <c r="F2164" i="3"/>
  <c r="E2164" i="3"/>
  <c r="D2164" i="3"/>
  <c r="C2164" i="3"/>
  <c r="H2164" i="3" s="1"/>
  <c r="B2164" i="3"/>
  <c r="A2164" i="3"/>
  <c r="N2163" i="3"/>
  <c r="M2163" i="3"/>
  <c r="L2163" i="3"/>
  <c r="K2163" i="3"/>
  <c r="J2163" i="3"/>
  <c r="I2163" i="3"/>
  <c r="G2163" i="3"/>
  <c r="F2163" i="3"/>
  <c r="E2163" i="3"/>
  <c r="D2163" i="3"/>
  <c r="C2163" i="3"/>
  <c r="H2163" i="3" s="1"/>
  <c r="B2163" i="3"/>
  <c r="A2163" i="3"/>
  <c r="N2162" i="3"/>
  <c r="M2162" i="3"/>
  <c r="L2162" i="3"/>
  <c r="K2162" i="3"/>
  <c r="J2162" i="3"/>
  <c r="I2162" i="3"/>
  <c r="G2162" i="3"/>
  <c r="F2162" i="3"/>
  <c r="E2162" i="3"/>
  <c r="D2162" i="3"/>
  <c r="C2162" i="3"/>
  <c r="H2162" i="3" s="1"/>
  <c r="B2162" i="3"/>
  <c r="A2162" i="3"/>
  <c r="N2161" i="3"/>
  <c r="M2161" i="3"/>
  <c r="L2161" i="3"/>
  <c r="K2161" i="3"/>
  <c r="J2161" i="3"/>
  <c r="I2161" i="3"/>
  <c r="G2161" i="3"/>
  <c r="F2161" i="3"/>
  <c r="E2161" i="3"/>
  <c r="D2161" i="3"/>
  <c r="C2161" i="3"/>
  <c r="H2161" i="3" s="1"/>
  <c r="B2161" i="3"/>
  <c r="A2161" i="3"/>
  <c r="N2160" i="3"/>
  <c r="M2160" i="3"/>
  <c r="L2160" i="3"/>
  <c r="K2160" i="3"/>
  <c r="J2160" i="3"/>
  <c r="I2160" i="3"/>
  <c r="G2160" i="3"/>
  <c r="F2160" i="3"/>
  <c r="E2160" i="3"/>
  <c r="D2160" i="3"/>
  <c r="C2160" i="3"/>
  <c r="H2160" i="3" s="1"/>
  <c r="B2160" i="3"/>
  <c r="A2160" i="3"/>
  <c r="N2159" i="3"/>
  <c r="M2159" i="3"/>
  <c r="L2159" i="3"/>
  <c r="K2159" i="3"/>
  <c r="J2159" i="3"/>
  <c r="I2159" i="3"/>
  <c r="G2159" i="3"/>
  <c r="F2159" i="3"/>
  <c r="E2159" i="3"/>
  <c r="D2159" i="3"/>
  <c r="C2159" i="3"/>
  <c r="H2159" i="3" s="1"/>
  <c r="B2159" i="3"/>
  <c r="A2159" i="3"/>
  <c r="N2158" i="3"/>
  <c r="M2158" i="3"/>
  <c r="L2158" i="3"/>
  <c r="K2158" i="3"/>
  <c r="J2158" i="3"/>
  <c r="I2158" i="3"/>
  <c r="G2158" i="3"/>
  <c r="F2158" i="3"/>
  <c r="E2158" i="3"/>
  <c r="D2158" i="3"/>
  <c r="C2158" i="3"/>
  <c r="H2158" i="3" s="1"/>
  <c r="B2158" i="3"/>
  <c r="A2158" i="3"/>
  <c r="N2157" i="3"/>
  <c r="M2157" i="3"/>
  <c r="L2157" i="3"/>
  <c r="K2157" i="3"/>
  <c r="J2157" i="3"/>
  <c r="I2157" i="3"/>
  <c r="G2157" i="3"/>
  <c r="F2157" i="3"/>
  <c r="E2157" i="3"/>
  <c r="D2157" i="3"/>
  <c r="C2157" i="3"/>
  <c r="H2157" i="3" s="1"/>
  <c r="B2157" i="3"/>
  <c r="A2157" i="3"/>
  <c r="N2156" i="3"/>
  <c r="M2156" i="3"/>
  <c r="L2156" i="3"/>
  <c r="K2156" i="3"/>
  <c r="J2156" i="3"/>
  <c r="I2156" i="3"/>
  <c r="G2156" i="3"/>
  <c r="F2156" i="3"/>
  <c r="E2156" i="3"/>
  <c r="D2156" i="3"/>
  <c r="C2156" i="3"/>
  <c r="H2156" i="3" s="1"/>
  <c r="B2156" i="3"/>
  <c r="A2156" i="3"/>
  <c r="N2155" i="3"/>
  <c r="M2155" i="3"/>
  <c r="L2155" i="3"/>
  <c r="K2155" i="3"/>
  <c r="J2155" i="3"/>
  <c r="I2155" i="3"/>
  <c r="G2155" i="3"/>
  <c r="F2155" i="3"/>
  <c r="E2155" i="3"/>
  <c r="D2155" i="3"/>
  <c r="C2155" i="3"/>
  <c r="H2155" i="3" s="1"/>
  <c r="B2155" i="3"/>
  <c r="A2155" i="3"/>
  <c r="N2154" i="3"/>
  <c r="M2154" i="3"/>
  <c r="L2154" i="3"/>
  <c r="K2154" i="3"/>
  <c r="J2154" i="3"/>
  <c r="I2154" i="3"/>
  <c r="G2154" i="3"/>
  <c r="F2154" i="3"/>
  <c r="E2154" i="3"/>
  <c r="D2154" i="3"/>
  <c r="C2154" i="3"/>
  <c r="H2154" i="3" s="1"/>
  <c r="B2154" i="3"/>
  <c r="A2154" i="3"/>
  <c r="N2153" i="3"/>
  <c r="M2153" i="3"/>
  <c r="L2153" i="3"/>
  <c r="K2153" i="3"/>
  <c r="J2153" i="3"/>
  <c r="I2153" i="3"/>
  <c r="G2153" i="3"/>
  <c r="F2153" i="3"/>
  <c r="E2153" i="3"/>
  <c r="D2153" i="3"/>
  <c r="C2153" i="3"/>
  <c r="H2153" i="3" s="1"/>
  <c r="B2153" i="3"/>
  <c r="A2153" i="3"/>
  <c r="N2152" i="3"/>
  <c r="M2152" i="3"/>
  <c r="L2152" i="3"/>
  <c r="K2152" i="3"/>
  <c r="J2152" i="3"/>
  <c r="I2152" i="3"/>
  <c r="G2152" i="3"/>
  <c r="F2152" i="3"/>
  <c r="E2152" i="3"/>
  <c r="D2152" i="3"/>
  <c r="C2152" i="3"/>
  <c r="H2152" i="3" s="1"/>
  <c r="B2152" i="3"/>
  <c r="A2152" i="3"/>
  <c r="N2151" i="3"/>
  <c r="M2151" i="3"/>
  <c r="L2151" i="3"/>
  <c r="K2151" i="3"/>
  <c r="J2151" i="3"/>
  <c r="I2151" i="3"/>
  <c r="G2151" i="3"/>
  <c r="F2151" i="3"/>
  <c r="E2151" i="3"/>
  <c r="D2151" i="3"/>
  <c r="C2151" i="3"/>
  <c r="H2151" i="3" s="1"/>
  <c r="B2151" i="3"/>
  <c r="A2151" i="3"/>
  <c r="N2150" i="3"/>
  <c r="M2150" i="3"/>
  <c r="L2150" i="3"/>
  <c r="K2150" i="3"/>
  <c r="J2150" i="3"/>
  <c r="I2150" i="3"/>
  <c r="G2150" i="3"/>
  <c r="F2150" i="3"/>
  <c r="E2150" i="3"/>
  <c r="D2150" i="3"/>
  <c r="C2150" i="3"/>
  <c r="H2150" i="3" s="1"/>
  <c r="B2150" i="3"/>
  <c r="A2150" i="3"/>
  <c r="N2149" i="3"/>
  <c r="M2149" i="3"/>
  <c r="L2149" i="3"/>
  <c r="K2149" i="3"/>
  <c r="J2149" i="3"/>
  <c r="I2149" i="3"/>
  <c r="G2149" i="3"/>
  <c r="F2149" i="3"/>
  <c r="E2149" i="3"/>
  <c r="D2149" i="3"/>
  <c r="C2149" i="3"/>
  <c r="H2149" i="3" s="1"/>
  <c r="B2149" i="3"/>
  <c r="A2149" i="3"/>
  <c r="N2148" i="3"/>
  <c r="M2148" i="3"/>
  <c r="L2148" i="3"/>
  <c r="K2148" i="3"/>
  <c r="J2148" i="3"/>
  <c r="I2148" i="3"/>
  <c r="G2148" i="3"/>
  <c r="F2148" i="3"/>
  <c r="E2148" i="3"/>
  <c r="D2148" i="3"/>
  <c r="C2148" i="3"/>
  <c r="H2148" i="3" s="1"/>
  <c r="B2148" i="3"/>
  <c r="A2148" i="3"/>
  <c r="N2147" i="3"/>
  <c r="M2147" i="3"/>
  <c r="L2147" i="3"/>
  <c r="K2147" i="3"/>
  <c r="J2147" i="3"/>
  <c r="I2147" i="3"/>
  <c r="G2147" i="3"/>
  <c r="F2147" i="3"/>
  <c r="E2147" i="3"/>
  <c r="D2147" i="3"/>
  <c r="C2147" i="3"/>
  <c r="H2147" i="3" s="1"/>
  <c r="B2147" i="3"/>
  <c r="A2147" i="3"/>
  <c r="N2146" i="3"/>
  <c r="M2146" i="3"/>
  <c r="L2146" i="3"/>
  <c r="K2146" i="3"/>
  <c r="J2146" i="3"/>
  <c r="I2146" i="3"/>
  <c r="G2146" i="3"/>
  <c r="F2146" i="3"/>
  <c r="E2146" i="3"/>
  <c r="D2146" i="3"/>
  <c r="C2146" i="3"/>
  <c r="H2146" i="3" s="1"/>
  <c r="B2146" i="3"/>
  <c r="A2146" i="3"/>
  <c r="N2145" i="3"/>
  <c r="M2145" i="3"/>
  <c r="L2145" i="3"/>
  <c r="K2145" i="3"/>
  <c r="J2145" i="3"/>
  <c r="I2145" i="3"/>
  <c r="G2145" i="3"/>
  <c r="F2145" i="3"/>
  <c r="E2145" i="3"/>
  <c r="D2145" i="3"/>
  <c r="C2145" i="3"/>
  <c r="H2145" i="3" s="1"/>
  <c r="B2145" i="3"/>
  <c r="A2145" i="3"/>
  <c r="N2144" i="3"/>
  <c r="M2144" i="3"/>
  <c r="L2144" i="3"/>
  <c r="K2144" i="3"/>
  <c r="J2144" i="3"/>
  <c r="I2144" i="3"/>
  <c r="G2144" i="3"/>
  <c r="F2144" i="3"/>
  <c r="E2144" i="3"/>
  <c r="D2144" i="3"/>
  <c r="C2144" i="3"/>
  <c r="H2144" i="3" s="1"/>
  <c r="B2144" i="3"/>
  <c r="A2144" i="3"/>
  <c r="N2143" i="3"/>
  <c r="M2143" i="3"/>
  <c r="L2143" i="3"/>
  <c r="K2143" i="3"/>
  <c r="J2143" i="3"/>
  <c r="I2143" i="3"/>
  <c r="G2143" i="3"/>
  <c r="F2143" i="3"/>
  <c r="E2143" i="3"/>
  <c r="D2143" i="3"/>
  <c r="C2143" i="3"/>
  <c r="H2143" i="3" s="1"/>
  <c r="B2143" i="3"/>
  <c r="A2143" i="3"/>
  <c r="N2142" i="3"/>
  <c r="M2142" i="3"/>
  <c r="L2142" i="3"/>
  <c r="K2142" i="3"/>
  <c r="J2142" i="3"/>
  <c r="I2142" i="3"/>
  <c r="G2142" i="3"/>
  <c r="F2142" i="3"/>
  <c r="E2142" i="3"/>
  <c r="D2142" i="3"/>
  <c r="C2142" i="3"/>
  <c r="H2142" i="3" s="1"/>
  <c r="B2142" i="3"/>
  <c r="A2142" i="3"/>
  <c r="N2141" i="3"/>
  <c r="M2141" i="3"/>
  <c r="L2141" i="3"/>
  <c r="K2141" i="3"/>
  <c r="J2141" i="3"/>
  <c r="I2141" i="3"/>
  <c r="G2141" i="3"/>
  <c r="F2141" i="3"/>
  <c r="E2141" i="3"/>
  <c r="D2141" i="3"/>
  <c r="C2141" i="3"/>
  <c r="H2141" i="3" s="1"/>
  <c r="B2141" i="3"/>
  <c r="A2141" i="3"/>
  <c r="N2140" i="3"/>
  <c r="M2140" i="3"/>
  <c r="L2140" i="3"/>
  <c r="K2140" i="3"/>
  <c r="J2140" i="3"/>
  <c r="I2140" i="3"/>
  <c r="G2140" i="3"/>
  <c r="F2140" i="3"/>
  <c r="E2140" i="3"/>
  <c r="D2140" i="3"/>
  <c r="C2140" i="3"/>
  <c r="H2140" i="3" s="1"/>
  <c r="B2140" i="3"/>
  <c r="A2140" i="3"/>
  <c r="N2139" i="3"/>
  <c r="M2139" i="3"/>
  <c r="L2139" i="3"/>
  <c r="K2139" i="3"/>
  <c r="J2139" i="3"/>
  <c r="I2139" i="3"/>
  <c r="G2139" i="3"/>
  <c r="F2139" i="3"/>
  <c r="E2139" i="3"/>
  <c r="D2139" i="3"/>
  <c r="C2139" i="3"/>
  <c r="H2139" i="3" s="1"/>
  <c r="B2139" i="3"/>
  <c r="A2139" i="3"/>
  <c r="N2138" i="3"/>
  <c r="M2138" i="3"/>
  <c r="L2138" i="3"/>
  <c r="K2138" i="3"/>
  <c r="J2138" i="3"/>
  <c r="I2138" i="3"/>
  <c r="G2138" i="3"/>
  <c r="F2138" i="3"/>
  <c r="E2138" i="3"/>
  <c r="D2138" i="3"/>
  <c r="C2138" i="3"/>
  <c r="H2138" i="3" s="1"/>
  <c r="B2138" i="3"/>
  <c r="A2138" i="3"/>
  <c r="N2137" i="3"/>
  <c r="M2137" i="3"/>
  <c r="L2137" i="3"/>
  <c r="K2137" i="3"/>
  <c r="J2137" i="3"/>
  <c r="I2137" i="3"/>
  <c r="G2137" i="3"/>
  <c r="F2137" i="3"/>
  <c r="E2137" i="3"/>
  <c r="D2137" i="3"/>
  <c r="C2137" i="3"/>
  <c r="H2137" i="3" s="1"/>
  <c r="B2137" i="3"/>
  <c r="A2137" i="3"/>
  <c r="N2136" i="3"/>
  <c r="M2136" i="3"/>
  <c r="L2136" i="3"/>
  <c r="K2136" i="3"/>
  <c r="J2136" i="3"/>
  <c r="I2136" i="3"/>
  <c r="G2136" i="3"/>
  <c r="F2136" i="3"/>
  <c r="E2136" i="3"/>
  <c r="D2136" i="3"/>
  <c r="C2136" i="3"/>
  <c r="H2136" i="3" s="1"/>
  <c r="B2136" i="3"/>
  <c r="A2136" i="3"/>
  <c r="N2135" i="3"/>
  <c r="M2135" i="3"/>
  <c r="L2135" i="3"/>
  <c r="K2135" i="3"/>
  <c r="J2135" i="3"/>
  <c r="I2135" i="3"/>
  <c r="G2135" i="3"/>
  <c r="F2135" i="3"/>
  <c r="E2135" i="3"/>
  <c r="D2135" i="3"/>
  <c r="C2135" i="3"/>
  <c r="H2135" i="3" s="1"/>
  <c r="B2135" i="3"/>
  <c r="A2135" i="3"/>
  <c r="N2134" i="3"/>
  <c r="M2134" i="3"/>
  <c r="L2134" i="3"/>
  <c r="K2134" i="3"/>
  <c r="J2134" i="3"/>
  <c r="I2134" i="3"/>
  <c r="G2134" i="3"/>
  <c r="F2134" i="3"/>
  <c r="E2134" i="3"/>
  <c r="D2134" i="3"/>
  <c r="C2134" i="3"/>
  <c r="H2134" i="3" s="1"/>
  <c r="B2134" i="3"/>
  <c r="A2134" i="3"/>
  <c r="N2133" i="3"/>
  <c r="M2133" i="3"/>
  <c r="L2133" i="3"/>
  <c r="K2133" i="3"/>
  <c r="J2133" i="3"/>
  <c r="I2133" i="3"/>
  <c r="G2133" i="3"/>
  <c r="F2133" i="3"/>
  <c r="E2133" i="3"/>
  <c r="D2133" i="3"/>
  <c r="C2133" i="3"/>
  <c r="H2133" i="3" s="1"/>
  <c r="B2133" i="3"/>
  <c r="A2133" i="3"/>
  <c r="N2132" i="3"/>
  <c r="M2132" i="3"/>
  <c r="L2132" i="3"/>
  <c r="K2132" i="3"/>
  <c r="J2132" i="3"/>
  <c r="I2132" i="3"/>
  <c r="G2132" i="3"/>
  <c r="F2132" i="3"/>
  <c r="E2132" i="3"/>
  <c r="D2132" i="3"/>
  <c r="C2132" i="3"/>
  <c r="H2132" i="3" s="1"/>
  <c r="B2132" i="3"/>
  <c r="A2132" i="3"/>
  <c r="N2131" i="3"/>
  <c r="M2131" i="3"/>
  <c r="L2131" i="3"/>
  <c r="K2131" i="3"/>
  <c r="J2131" i="3"/>
  <c r="I2131" i="3"/>
  <c r="G2131" i="3"/>
  <c r="F2131" i="3"/>
  <c r="E2131" i="3"/>
  <c r="D2131" i="3"/>
  <c r="C2131" i="3"/>
  <c r="H2131" i="3" s="1"/>
  <c r="B2131" i="3"/>
  <c r="A2131" i="3"/>
  <c r="N2130" i="3"/>
  <c r="M2130" i="3"/>
  <c r="L2130" i="3"/>
  <c r="K2130" i="3"/>
  <c r="J2130" i="3"/>
  <c r="I2130" i="3"/>
  <c r="G2130" i="3"/>
  <c r="F2130" i="3"/>
  <c r="E2130" i="3"/>
  <c r="D2130" i="3"/>
  <c r="C2130" i="3"/>
  <c r="H2130" i="3" s="1"/>
  <c r="B2130" i="3"/>
  <c r="A2130" i="3"/>
  <c r="N2129" i="3"/>
  <c r="M2129" i="3"/>
  <c r="L2129" i="3"/>
  <c r="K2129" i="3"/>
  <c r="J2129" i="3"/>
  <c r="I2129" i="3"/>
  <c r="G2129" i="3"/>
  <c r="F2129" i="3"/>
  <c r="E2129" i="3"/>
  <c r="D2129" i="3"/>
  <c r="C2129" i="3"/>
  <c r="H2129" i="3" s="1"/>
  <c r="B2129" i="3"/>
  <c r="A2129" i="3"/>
  <c r="N2128" i="3"/>
  <c r="M2128" i="3"/>
  <c r="L2128" i="3"/>
  <c r="K2128" i="3"/>
  <c r="J2128" i="3"/>
  <c r="I2128" i="3"/>
  <c r="G2128" i="3"/>
  <c r="F2128" i="3"/>
  <c r="E2128" i="3"/>
  <c r="D2128" i="3"/>
  <c r="C2128" i="3"/>
  <c r="H2128" i="3" s="1"/>
  <c r="B2128" i="3"/>
  <c r="A2128" i="3"/>
  <c r="N2127" i="3"/>
  <c r="M2127" i="3"/>
  <c r="L2127" i="3"/>
  <c r="K2127" i="3"/>
  <c r="J2127" i="3"/>
  <c r="I2127" i="3"/>
  <c r="G2127" i="3"/>
  <c r="F2127" i="3"/>
  <c r="E2127" i="3"/>
  <c r="D2127" i="3"/>
  <c r="C2127" i="3"/>
  <c r="H2127" i="3" s="1"/>
  <c r="B2127" i="3"/>
  <c r="A2127" i="3"/>
  <c r="N2126" i="3"/>
  <c r="M2126" i="3"/>
  <c r="L2126" i="3"/>
  <c r="K2126" i="3"/>
  <c r="J2126" i="3"/>
  <c r="I2126" i="3"/>
  <c r="G2126" i="3"/>
  <c r="F2126" i="3"/>
  <c r="E2126" i="3"/>
  <c r="D2126" i="3"/>
  <c r="C2126" i="3"/>
  <c r="H2126" i="3" s="1"/>
  <c r="B2126" i="3"/>
  <c r="A2126" i="3"/>
  <c r="N2125" i="3"/>
  <c r="M2125" i="3"/>
  <c r="L2125" i="3"/>
  <c r="K2125" i="3"/>
  <c r="J2125" i="3"/>
  <c r="I2125" i="3"/>
  <c r="G2125" i="3"/>
  <c r="F2125" i="3"/>
  <c r="E2125" i="3"/>
  <c r="D2125" i="3"/>
  <c r="C2125" i="3"/>
  <c r="H2125" i="3" s="1"/>
  <c r="B2125" i="3"/>
  <c r="A2125" i="3"/>
  <c r="N2124" i="3"/>
  <c r="M2124" i="3"/>
  <c r="L2124" i="3"/>
  <c r="K2124" i="3"/>
  <c r="J2124" i="3"/>
  <c r="I2124" i="3"/>
  <c r="G2124" i="3"/>
  <c r="F2124" i="3"/>
  <c r="E2124" i="3"/>
  <c r="D2124" i="3"/>
  <c r="C2124" i="3"/>
  <c r="H2124" i="3" s="1"/>
  <c r="B2124" i="3"/>
  <c r="A2124" i="3"/>
  <c r="N2123" i="3"/>
  <c r="M2123" i="3"/>
  <c r="L2123" i="3"/>
  <c r="K2123" i="3"/>
  <c r="J2123" i="3"/>
  <c r="I2123" i="3"/>
  <c r="G2123" i="3"/>
  <c r="F2123" i="3"/>
  <c r="E2123" i="3"/>
  <c r="D2123" i="3"/>
  <c r="C2123" i="3"/>
  <c r="H2123" i="3" s="1"/>
  <c r="B2123" i="3"/>
  <c r="A2123" i="3"/>
  <c r="N2122" i="3"/>
  <c r="M2122" i="3"/>
  <c r="L2122" i="3"/>
  <c r="K2122" i="3"/>
  <c r="J2122" i="3"/>
  <c r="I2122" i="3"/>
  <c r="G2122" i="3"/>
  <c r="F2122" i="3"/>
  <c r="E2122" i="3"/>
  <c r="D2122" i="3"/>
  <c r="C2122" i="3"/>
  <c r="H2122" i="3" s="1"/>
  <c r="B2122" i="3"/>
  <c r="A2122" i="3"/>
  <c r="N2121" i="3"/>
  <c r="M2121" i="3"/>
  <c r="L2121" i="3"/>
  <c r="K2121" i="3"/>
  <c r="J2121" i="3"/>
  <c r="I2121" i="3"/>
  <c r="G2121" i="3"/>
  <c r="F2121" i="3"/>
  <c r="E2121" i="3"/>
  <c r="D2121" i="3"/>
  <c r="C2121" i="3"/>
  <c r="H2121" i="3" s="1"/>
  <c r="B2121" i="3"/>
  <c r="A2121" i="3"/>
  <c r="N2120" i="3"/>
  <c r="M2120" i="3"/>
  <c r="L2120" i="3"/>
  <c r="K2120" i="3"/>
  <c r="J2120" i="3"/>
  <c r="I2120" i="3"/>
  <c r="G2120" i="3"/>
  <c r="F2120" i="3"/>
  <c r="E2120" i="3"/>
  <c r="D2120" i="3"/>
  <c r="C2120" i="3"/>
  <c r="H2120" i="3" s="1"/>
  <c r="B2120" i="3"/>
  <c r="A2120" i="3"/>
  <c r="N2119" i="3"/>
  <c r="M2119" i="3"/>
  <c r="L2119" i="3"/>
  <c r="K2119" i="3"/>
  <c r="J2119" i="3"/>
  <c r="I2119" i="3"/>
  <c r="G2119" i="3"/>
  <c r="F2119" i="3"/>
  <c r="E2119" i="3"/>
  <c r="D2119" i="3"/>
  <c r="C2119" i="3"/>
  <c r="H2119" i="3" s="1"/>
  <c r="B2119" i="3"/>
  <c r="A2119" i="3"/>
  <c r="N2118" i="3"/>
  <c r="M2118" i="3"/>
  <c r="L2118" i="3"/>
  <c r="K2118" i="3"/>
  <c r="J2118" i="3"/>
  <c r="I2118" i="3"/>
  <c r="G2118" i="3"/>
  <c r="F2118" i="3"/>
  <c r="E2118" i="3"/>
  <c r="D2118" i="3"/>
  <c r="C2118" i="3"/>
  <c r="H2118" i="3" s="1"/>
  <c r="B2118" i="3"/>
  <c r="A2118" i="3"/>
  <c r="N2117" i="3"/>
  <c r="M2117" i="3"/>
  <c r="L2117" i="3"/>
  <c r="K2117" i="3"/>
  <c r="J2117" i="3"/>
  <c r="I2117" i="3"/>
  <c r="G2117" i="3"/>
  <c r="F2117" i="3"/>
  <c r="E2117" i="3"/>
  <c r="D2117" i="3"/>
  <c r="C2117" i="3"/>
  <c r="H2117" i="3" s="1"/>
  <c r="B2117" i="3"/>
  <c r="A2117" i="3"/>
  <c r="N2116" i="3"/>
  <c r="M2116" i="3"/>
  <c r="L2116" i="3"/>
  <c r="K2116" i="3"/>
  <c r="J2116" i="3"/>
  <c r="I2116" i="3"/>
  <c r="G2116" i="3"/>
  <c r="F2116" i="3"/>
  <c r="E2116" i="3"/>
  <c r="D2116" i="3"/>
  <c r="C2116" i="3"/>
  <c r="H2116" i="3" s="1"/>
  <c r="B2116" i="3"/>
  <c r="A2116" i="3"/>
  <c r="N2115" i="3"/>
  <c r="M2115" i="3"/>
  <c r="L2115" i="3"/>
  <c r="K2115" i="3"/>
  <c r="J2115" i="3"/>
  <c r="I2115" i="3"/>
  <c r="G2115" i="3"/>
  <c r="F2115" i="3"/>
  <c r="E2115" i="3"/>
  <c r="D2115" i="3"/>
  <c r="C2115" i="3"/>
  <c r="H2115" i="3" s="1"/>
  <c r="B2115" i="3"/>
  <c r="A2115" i="3"/>
  <c r="N2114" i="3"/>
  <c r="M2114" i="3"/>
  <c r="L2114" i="3"/>
  <c r="K2114" i="3"/>
  <c r="J2114" i="3"/>
  <c r="I2114" i="3"/>
  <c r="G2114" i="3"/>
  <c r="F2114" i="3"/>
  <c r="E2114" i="3"/>
  <c r="D2114" i="3"/>
  <c r="C2114" i="3"/>
  <c r="H2114" i="3" s="1"/>
  <c r="B2114" i="3"/>
  <c r="A2114" i="3"/>
  <c r="N2113" i="3"/>
  <c r="M2113" i="3"/>
  <c r="L2113" i="3"/>
  <c r="K2113" i="3"/>
  <c r="J2113" i="3"/>
  <c r="I2113" i="3"/>
  <c r="G2113" i="3"/>
  <c r="F2113" i="3"/>
  <c r="E2113" i="3"/>
  <c r="D2113" i="3"/>
  <c r="C2113" i="3"/>
  <c r="H2113" i="3" s="1"/>
  <c r="B2113" i="3"/>
  <c r="A2113" i="3"/>
  <c r="N2112" i="3"/>
  <c r="M2112" i="3"/>
  <c r="L2112" i="3"/>
  <c r="K2112" i="3"/>
  <c r="J2112" i="3"/>
  <c r="I2112" i="3"/>
  <c r="G2112" i="3"/>
  <c r="F2112" i="3"/>
  <c r="E2112" i="3"/>
  <c r="D2112" i="3"/>
  <c r="C2112" i="3"/>
  <c r="H2112" i="3" s="1"/>
  <c r="B2112" i="3"/>
  <c r="A2112" i="3"/>
  <c r="N2111" i="3"/>
  <c r="M2111" i="3"/>
  <c r="L2111" i="3"/>
  <c r="K2111" i="3"/>
  <c r="J2111" i="3"/>
  <c r="I2111" i="3"/>
  <c r="G2111" i="3"/>
  <c r="F2111" i="3"/>
  <c r="E2111" i="3"/>
  <c r="D2111" i="3"/>
  <c r="C2111" i="3"/>
  <c r="H2111" i="3" s="1"/>
  <c r="B2111" i="3"/>
  <c r="A2111" i="3"/>
  <c r="N2110" i="3"/>
  <c r="M2110" i="3"/>
  <c r="L2110" i="3"/>
  <c r="K2110" i="3"/>
  <c r="J2110" i="3"/>
  <c r="I2110" i="3"/>
  <c r="G2110" i="3"/>
  <c r="F2110" i="3"/>
  <c r="E2110" i="3"/>
  <c r="D2110" i="3"/>
  <c r="C2110" i="3"/>
  <c r="H2110" i="3" s="1"/>
  <c r="B2110" i="3"/>
  <c r="A2110" i="3"/>
  <c r="N2109" i="3"/>
  <c r="M2109" i="3"/>
  <c r="L2109" i="3"/>
  <c r="K2109" i="3"/>
  <c r="J2109" i="3"/>
  <c r="I2109" i="3"/>
  <c r="G2109" i="3"/>
  <c r="F2109" i="3"/>
  <c r="E2109" i="3"/>
  <c r="D2109" i="3"/>
  <c r="C2109" i="3"/>
  <c r="H2109" i="3" s="1"/>
  <c r="B2109" i="3"/>
  <c r="A2109" i="3"/>
  <c r="N2108" i="3"/>
  <c r="M2108" i="3"/>
  <c r="L2108" i="3"/>
  <c r="K2108" i="3"/>
  <c r="J2108" i="3"/>
  <c r="I2108" i="3"/>
  <c r="G2108" i="3"/>
  <c r="F2108" i="3"/>
  <c r="E2108" i="3"/>
  <c r="D2108" i="3"/>
  <c r="C2108" i="3"/>
  <c r="H2108" i="3" s="1"/>
  <c r="B2108" i="3"/>
  <c r="A2108" i="3"/>
  <c r="N2107" i="3"/>
  <c r="M2107" i="3"/>
  <c r="L2107" i="3"/>
  <c r="K2107" i="3"/>
  <c r="J2107" i="3"/>
  <c r="I2107" i="3"/>
  <c r="G2107" i="3"/>
  <c r="F2107" i="3"/>
  <c r="E2107" i="3"/>
  <c r="D2107" i="3"/>
  <c r="C2107" i="3"/>
  <c r="H2107" i="3" s="1"/>
  <c r="B2107" i="3"/>
  <c r="A2107" i="3"/>
  <c r="N2106" i="3"/>
  <c r="M2106" i="3"/>
  <c r="L2106" i="3"/>
  <c r="K2106" i="3"/>
  <c r="J2106" i="3"/>
  <c r="I2106" i="3"/>
  <c r="G2106" i="3"/>
  <c r="F2106" i="3"/>
  <c r="E2106" i="3"/>
  <c r="D2106" i="3"/>
  <c r="C2106" i="3"/>
  <c r="H2106" i="3" s="1"/>
  <c r="B2106" i="3"/>
  <c r="A2106" i="3"/>
  <c r="N2105" i="3"/>
  <c r="M2105" i="3"/>
  <c r="L2105" i="3"/>
  <c r="K2105" i="3"/>
  <c r="J2105" i="3"/>
  <c r="I2105" i="3"/>
  <c r="G2105" i="3"/>
  <c r="F2105" i="3"/>
  <c r="E2105" i="3"/>
  <c r="D2105" i="3"/>
  <c r="C2105" i="3"/>
  <c r="H2105" i="3" s="1"/>
  <c r="B2105" i="3"/>
  <c r="A2105" i="3"/>
  <c r="N2104" i="3"/>
  <c r="M2104" i="3"/>
  <c r="L2104" i="3"/>
  <c r="K2104" i="3"/>
  <c r="J2104" i="3"/>
  <c r="I2104" i="3"/>
  <c r="G2104" i="3"/>
  <c r="F2104" i="3"/>
  <c r="E2104" i="3"/>
  <c r="D2104" i="3"/>
  <c r="C2104" i="3"/>
  <c r="H2104" i="3" s="1"/>
  <c r="B2104" i="3"/>
  <c r="A2104" i="3"/>
  <c r="N2103" i="3"/>
  <c r="M2103" i="3"/>
  <c r="L2103" i="3"/>
  <c r="K2103" i="3"/>
  <c r="J2103" i="3"/>
  <c r="I2103" i="3"/>
  <c r="G2103" i="3"/>
  <c r="F2103" i="3"/>
  <c r="E2103" i="3"/>
  <c r="D2103" i="3"/>
  <c r="C2103" i="3"/>
  <c r="H2103" i="3" s="1"/>
  <c r="B2103" i="3"/>
  <c r="A2103" i="3"/>
  <c r="N2102" i="3"/>
  <c r="M2102" i="3"/>
  <c r="L2102" i="3"/>
  <c r="K2102" i="3"/>
  <c r="J2102" i="3"/>
  <c r="I2102" i="3"/>
  <c r="G2102" i="3"/>
  <c r="F2102" i="3"/>
  <c r="E2102" i="3"/>
  <c r="D2102" i="3"/>
  <c r="C2102" i="3"/>
  <c r="H2102" i="3" s="1"/>
  <c r="B2102" i="3"/>
  <c r="A2102" i="3"/>
  <c r="N2101" i="3"/>
  <c r="M2101" i="3"/>
  <c r="L2101" i="3"/>
  <c r="K2101" i="3"/>
  <c r="J2101" i="3"/>
  <c r="I2101" i="3"/>
  <c r="G2101" i="3"/>
  <c r="F2101" i="3"/>
  <c r="E2101" i="3"/>
  <c r="D2101" i="3"/>
  <c r="C2101" i="3"/>
  <c r="H2101" i="3" s="1"/>
  <c r="B2101" i="3"/>
  <c r="A2101" i="3"/>
  <c r="N2100" i="3"/>
  <c r="M2100" i="3"/>
  <c r="L2100" i="3"/>
  <c r="K2100" i="3"/>
  <c r="J2100" i="3"/>
  <c r="I2100" i="3"/>
  <c r="G2100" i="3"/>
  <c r="F2100" i="3"/>
  <c r="E2100" i="3"/>
  <c r="D2100" i="3"/>
  <c r="C2100" i="3"/>
  <c r="H2100" i="3" s="1"/>
  <c r="B2100" i="3"/>
  <c r="A2100" i="3"/>
  <c r="N2099" i="3"/>
  <c r="M2099" i="3"/>
  <c r="L2099" i="3"/>
  <c r="K2099" i="3"/>
  <c r="J2099" i="3"/>
  <c r="I2099" i="3"/>
  <c r="G2099" i="3"/>
  <c r="F2099" i="3"/>
  <c r="E2099" i="3"/>
  <c r="D2099" i="3"/>
  <c r="C2099" i="3"/>
  <c r="H2099" i="3" s="1"/>
  <c r="B2099" i="3"/>
  <c r="A2099" i="3"/>
  <c r="N2098" i="3"/>
  <c r="M2098" i="3"/>
  <c r="L2098" i="3"/>
  <c r="K2098" i="3"/>
  <c r="J2098" i="3"/>
  <c r="I2098" i="3"/>
  <c r="G2098" i="3"/>
  <c r="F2098" i="3"/>
  <c r="E2098" i="3"/>
  <c r="D2098" i="3"/>
  <c r="C2098" i="3"/>
  <c r="H2098" i="3" s="1"/>
  <c r="B2098" i="3"/>
  <c r="A2098" i="3"/>
  <c r="N2097" i="3"/>
  <c r="M2097" i="3"/>
  <c r="L2097" i="3"/>
  <c r="K2097" i="3"/>
  <c r="J2097" i="3"/>
  <c r="I2097" i="3"/>
  <c r="G2097" i="3"/>
  <c r="F2097" i="3"/>
  <c r="E2097" i="3"/>
  <c r="D2097" i="3"/>
  <c r="C2097" i="3"/>
  <c r="H2097" i="3" s="1"/>
  <c r="B2097" i="3"/>
  <c r="A2097" i="3"/>
  <c r="N2096" i="3"/>
  <c r="M2096" i="3"/>
  <c r="L2096" i="3"/>
  <c r="K2096" i="3"/>
  <c r="J2096" i="3"/>
  <c r="I2096" i="3"/>
  <c r="G2096" i="3"/>
  <c r="F2096" i="3"/>
  <c r="E2096" i="3"/>
  <c r="D2096" i="3"/>
  <c r="C2096" i="3"/>
  <c r="H2096" i="3" s="1"/>
  <c r="B2096" i="3"/>
  <c r="A2096" i="3"/>
  <c r="N2095" i="3"/>
  <c r="M2095" i="3"/>
  <c r="L2095" i="3"/>
  <c r="K2095" i="3"/>
  <c r="J2095" i="3"/>
  <c r="I2095" i="3"/>
  <c r="G2095" i="3"/>
  <c r="F2095" i="3"/>
  <c r="E2095" i="3"/>
  <c r="D2095" i="3"/>
  <c r="C2095" i="3"/>
  <c r="H2095" i="3" s="1"/>
  <c r="B2095" i="3"/>
  <c r="A2095" i="3"/>
  <c r="N2094" i="3"/>
  <c r="M2094" i="3"/>
  <c r="L2094" i="3"/>
  <c r="K2094" i="3"/>
  <c r="J2094" i="3"/>
  <c r="I2094" i="3"/>
  <c r="G2094" i="3"/>
  <c r="F2094" i="3"/>
  <c r="E2094" i="3"/>
  <c r="D2094" i="3"/>
  <c r="C2094" i="3"/>
  <c r="H2094" i="3" s="1"/>
  <c r="B2094" i="3"/>
  <c r="A2094" i="3"/>
  <c r="N2093" i="3"/>
  <c r="M2093" i="3"/>
  <c r="L2093" i="3"/>
  <c r="K2093" i="3"/>
  <c r="J2093" i="3"/>
  <c r="I2093" i="3"/>
  <c r="G2093" i="3"/>
  <c r="F2093" i="3"/>
  <c r="E2093" i="3"/>
  <c r="D2093" i="3"/>
  <c r="C2093" i="3"/>
  <c r="H2093" i="3" s="1"/>
  <c r="B2093" i="3"/>
  <c r="A2093" i="3"/>
  <c r="N2092" i="3"/>
  <c r="M2092" i="3"/>
  <c r="L2092" i="3"/>
  <c r="K2092" i="3"/>
  <c r="J2092" i="3"/>
  <c r="I2092" i="3"/>
  <c r="G2092" i="3"/>
  <c r="F2092" i="3"/>
  <c r="E2092" i="3"/>
  <c r="D2092" i="3"/>
  <c r="C2092" i="3"/>
  <c r="H2092" i="3" s="1"/>
  <c r="B2092" i="3"/>
  <c r="A2092" i="3"/>
  <c r="N2091" i="3"/>
  <c r="M2091" i="3"/>
  <c r="L2091" i="3"/>
  <c r="K2091" i="3"/>
  <c r="J2091" i="3"/>
  <c r="I2091" i="3"/>
  <c r="G2091" i="3"/>
  <c r="F2091" i="3"/>
  <c r="E2091" i="3"/>
  <c r="D2091" i="3"/>
  <c r="C2091" i="3"/>
  <c r="H2091" i="3" s="1"/>
  <c r="B2091" i="3"/>
  <c r="A2091" i="3"/>
  <c r="N2090" i="3"/>
  <c r="M2090" i="3"/>
  <c r="L2090" i="3"/>
  <c r="K2090" i="3"/>
  <c r="J2090" i="3"/>
  <c r="I2090" i="3"/>
  <c r="G2090" i="3"/>
  <c r="F2090" i="3"/>
  <c r="E2090" i="3"/>
  <c r="D2090" i="3"/>
  <c r="C2090" i="3"/>
  <c r="H2090" i="3" s="1"/>
  <c r="B2090" i="3"/>
  <c r="A2090" i="3"/>
  <c r="N2089" i="3"/>
  <c r="M2089" i="3"/>
  <c r="L2089" i="3"/>
  <c r="K2089" i="3"/>
  <c r="J2089" i="3"/>
  <c r="I2089" i="3"/>
  <c r="G2089" i="3"/>
  <c r="F2089" i="3"/>
  <c r="E2089" i="3"/>
  <c r="D2089" i="3"/>
  <c r="C2089" i="3"/>
  <c r="H2089" i="3" s="1"/>
  <c r="B2089" i="3"/>
  <c r="A2089" i="3"/>
  <c r="N2088" i="3"/>
  <c r="M2088" i="3"/>
  <c r="L2088" i="3"/>
  <c r="K2088" i="3"/>
  <c r="J2088" i="3"/>
  <c r="I2088" i="3"/>
  <c r="G2088" i="3"/>
  <c r="F2088" i="3"/>
  <c r="E2088" i="3"/>
  <c r="D2088" i="3"/>
  <c r="C2088" i="3"/>
  <c r="H2088" i="3" s="1"/>
  <c r="B2088" i="3"/>
  <c r="A2088" i="3"/>
  <c r="N2087" i="3"/>
  <c r="M2087" i="3"/>
  <c r="L2087" i="3"/>
  <c r="K2087" i="3"/>
  <c r="J2087" i="3"/>
  <c r="I2087" i="3"/>
  <c r="G2087" i="3"/>
  <c r="F2087" i="3"/>
  <c r="E2087" i="3"/>
  <c r="D2087" i="3"/>
  <c r="C2087" i="3"/>
  <c r="H2087" i="3" s="1"/>
  <c r="B2087" i="3"/>
  <c r="A2087" i="3"/>
  <c r="N2086" i="3"/>
  <c r="M2086" i="3"/>
  <c r="L2086" i="3"/>
  <c r="K2086" i="3"/>
  <c r="J2086" i="3"/>
  <c r="I2086" i="3"/>
  <c r="G2086" i="3"/>
  <c r="F2086" i="3"/>
  <c r="E2086" i="3"/>
  <c r="D2086" i="3"/>
  <c r="C2086" i="3"/>
  <c r="H2086" i="3" s="1"/>
  <c r="B2086" i="3"/>
  <c r="A2086" i="3"/>
  <c r="N2085" i="3"/>
  <c r="M2085" i="3"/>
  <c r="L2085" i="3"/>
  <c r="K2085" i="3"/>
  <c r="J2085" i="3"/>
  <c r="I2085" i="3"/>
  <c r="G2085" i="3"/>
  <c r="F2085" i="3"/>
  <c r="E2085" i="3"/>
  <c r="D2085" i="3"/>
  <c r="C2085" i="3"/>
  <c r="H2085" i="3" s="1"/>
  <c r="B2085" i="3"/>
  <c r="A2085" i="3"/>
  <c r="N2084" i="3"/>
  <c r="M2084" i="3"/>
  <c r="L2084" i="3"/>
  <c r="K2084" i="3"/>
  <c r="J2084" i="3"/>
  <c r="I2084" i="3"/>
  <c r="G2084" i="3"/>
  <c r="F2084" i="3"/>
  <c r="E2084" i="3"/>
  <c r="D2084" i="3"/>
  <c r="C2084" i="3"/>
  <c r="H2084" i="3" s="1"/>
  <c r="B2084" i="3"/>
  <c r="A2084" i="3"/>
  <c r="N2083" i="3"/>
  <c r="M2083" i="3"/>
  <c r="L2083" i="3"/>
  <c r="K2083" i="3"/>
  <c r="J2083" i="3"/>
  <c r="I2083" i="3"/>
  <c r="G2083" i="3"/>
  <c r="F2083" i="3"/>
  <c r="E2083" i="3"/>
  <c r="D2083" i="3"/>
  <c r="C2083" i="3"/>
  <c r="H2083" i="3" s="1"/>
  <c r="B2083" i="3"/>
  <c r="A2083" i="3"/>
  <c r="N2082" i="3"/>
  <c r="M2082" i="3"/>
  <c r="L2082" i="3"/>
  <c r="K2082" i="3"/>
  <c r="J2082" i="3"/>
  <c r="I2082" i="3"/>
  <c r="G2082" i="3"/>
  <c r="F2082" i="3"/>
  <c r="E2082" i="3"/>
  <c r="D2082" i="3"/>
  <c r="C2082" i="3"/>
  <c r="H2082" i="3" s="1"/>
  <c r="B2082" i="3"/>
  <c r="A2082" i="3"/>
  <c r="N2081" i="3"/>
  <c r="M2081" i="3"/>
  <c r="L2081" i="3"/>
  <c r="K2081" i="3"/>
  <c r="J2081" i="3"/>
  <c r="I2081" i="3"/>
  <c r="G2081" i="3"/>
  <c r="F2081" i="3"/>
  <c r="E2081" i="3"/>
  <c r="D2081" i="3"/>
  <c r="C2081" i="3"/>
  <c r="H2081" i="3" s="1"/>
  <c r="B2081" i="3"/>
  <c r="A2081" i="3"/>
  <c r="N2080" i="3"/>
  <c r="M2080" i="3"/>
  <c r="L2080" i="3"/>
  <c r="K2080" i="3"/>
  <c r="J2080" i="3"/>
  <c r="I2080" i="3"/>
  <c r="G2080" i="3"/>
  <c r="F2080" i="3"/>
  <c r="E2080" i="3"/>
  <c r="D2080" i="3"/>
  <c r="C2080" i="3"/>
  <c r="H2080" i="3" s="1"/>
  <c r="B2080" i="3"/>
  <c r="A2080" i="3"/>
  <c r="N2079" i="3"/>
  <c r="M2079" i="3"/>
  <c r="L2079" i="3"/>
  <c r="K2079" i="3"/>
  <c r="J2079" i="3"/>
  <c r="I2079" i="3"/>
  <c r="G2079" i="3"/>
  <c r="F2079" i="3"/>
  <c r="E2079" i="3"/>
  <c r="D2079" i="3"/>
  <c r="C2079" i="3"/>
  <c r="H2079" i="3" s="1"/>
  <c r="B2079" i="3"/>
  <c r="A2079" i="3"/>
  <c r="N2078" i="3"/>
  <c r="M2078" i="3"/>
  <c r="L2078" i="3"/>
  <c r="K2078" i="3"/>
  <c r="J2078" i="3"/>
  <c r="I2078" i="3"/>
  <c r="G2078" i="3"/>
  <c r="F2078" i="3"/>
  <c r="E2078" i="3"/>
  <c r="D2078" i="3"/>
  <c r="C2078" i="3"/>
  <c r="H2078" i="3" s="1"/>
  <c r="B2078" i="3"/>
  <c r="A2078" i="3"/>
  <c r="N2077" i="3"/>
  <c r="M2077" i="3"/>
  <c r="L2077" i="3"/>
  <c r="K2077" i="3"/>
  <c r="J2077" i="3"/>
  <c r="I2077" i="3"/>
  <c r="G2077" i="3"/>
  <c r="F2077" i="3"/>
  <c r="E2077" i="3"/>
  <c r="D2077" i="3"/>
  <c r="C2077" i="3"/>
  <c r="H2077" i="3" s="1"/>
  <c r="B2077" i="3"/>
  <c r="A2077" i="3"/>
  <c r="N2076" i="3"/>
  <c r="M2076" i="3"/>
  <c r="L2076" i="3"/>
  <c r="K2076" i="3"/>
  <c r="J2076" i="3"/>
  <c r="I2076" i="3"/>
  <c r="G2076" i="3"/>
  <c r="F2076" i="3"/>
  <c r="E2076" i="3"/>
  <c r="D2076" i="3"/>
  <c r="C2076" i="3"/>
  <c r="H2076" i="3" s="1"/>
  <c r="B2076" i="3"/>
  <c r="A2076" i="3"/>
  <c r="N2075" i="3"/>
  <c r="M2075" i="3"/>
  <c r="L2075" i="3"/>
  <c r="K2075" i="3"/>
  <c r="J2075" i="3"/>
  <c r="I2075" i="3"/>
  <c r="G2075" i="3"/>
  <c r="F2075" i="3"/>
  <c r="E2075" i="3"/>
  <c r="D2075" i="3"/>
  <c r="C2075" i="3"/>
  <c r="H2075" i="3" s="1"/>
  <c r="B2075" i="3"/>
  <c r="A2075" i="3"/>
  <c r="N2074" i="3"/>
  <c r="M2074" i="3"/>
  <c r="L2074" i="3"/>
  <c r="K2074" i="3"/>
  <c r="J2074" i="3"/>
  <c r="I2074" i="3"/>
  <c r="G2074" i="3"/>
  <c r="F2074" i="3"/>
  <c r="E2074" i="3"/>
  <c r="D2074" i="3"/>
  <c r="C2074" i="3"/>
  <c r="H2074" i="3" s="1"/>
  <c r="B2074" i="3"/>
  <c r="A2074" i="3"/>
  <c r="N2073" i="3"/>
  <c r="M2073" i="3"/>
  <c r="L2073" i="3"/>
  <c r="K2073" i="3"/>
  <c r="J2073" i="3"/>
  <c r="I2073" i="3"/>
  <c r="G2073" i="3"/>
  <c r="F2073" i="3"/>
  <c r="E2073" i="3"/>
  <c r="D2073" i="3"/>
  <c r="C2073" i="3"/>
  <c r="H2073" i="3" s="1"/>
  <c r="B2073" i="3"/>
  <c r="A2073" i="3"/>
  <c r="N2072" i="3"/>
  <c r="M2072" i="3"/>
  <c r="L2072" i="3"/>
  <c r="K2072" i="3"/>
  <c r="J2072" i="3"/>
  <c r="I2072" i="3"/>
  <c r="G2072" i="3"/>
  <c r="F2072" i="3"/>
  <c r="E2072" i="3"/>
  <c r="D2072" i="3"/>
  <c r="C2072" i="3"/>
  <c r="H2072" i="3" s="1"/>
  <c r="B2072" i="3"/>
  <c r="A2072" i="3"/>
  <c r="N2071" i="3"/>
  <c r="M2071" i="3"/>
  <c r="L2071" i="3"/>
  <c r="K2071" i="3"/>
  <c r="J2071" i="3"/>
  <c r="I2071" i="3"/>
  <c r="G2071" i="3"/>
  <c r="F2071" i="3"/>
  <c r="E2071" i="3"/>
  <c r="D2071" i="3"/>
  <c r="C2071" i="3"/>
  <c r="H2071" i="3" s="1"/>
  <c r="B2071" i="3"/>
  <c r="A2071" i="3"/>
  <c r="N2070" i="3"/>
  <c r="M2070" i="3"/>
  <c r="L2070" i="3"/>
  <c r="K2070" i="3"/>
  <c r="J2070" i="3"/>
  <c r="I2070" i="3"/>
  <c r="G2070" i="3"/>
  <c r="F2070" i="3"/>
  <c r="E2070" i="3"/>
  <c r="D2070" i="3"/>
  <c r="C2070" i="3"/>
  <c r="H2070" i="3" s="1"/>
  <c r="B2070" i="3"/>
  <c r="A2070" i="3"/>
  <c r="N2069" i="3"/>
  <c r="M2069" i="3"/>
  <c r="L2069" i="3"/>
  <c r="K2069" i="3"/>
  <c r="J2069" i="3"/>
  <c r="I2069" i="3"/>
  <c r="G2069" i="3"/>
  <c r="F2069" i="3"/>
  <c r="E2069" i="3"/>
  <c r="D2069" i="3"/>
  <c r="C2069" i="3"/>
  <c r="H2069" i="3" s="1"/>
  <c r="B2069" i="3"/>
  <c r="A2069" i="3"/>
  <c r="N2068" i="3"/>
  <c r="M2068" i="3"/>
  <c r="L2068" i="3"/>
  <c r="K2068" i="3"/>
  <c r="J2068" i="3"/>
  <c r="I2068" i="3"/>
  <c r="G2068" i="3"/>
  <c r="F2068" i="3"/>
  <c r="E2068" i="3"/>
  <c r="D2068" i="3"/>
  <c r="C2068" i="3"/>
  <c r="H2068" i="3" s="1"/>
  <c r="B2068" i="3"/>
  <c r="A2068" i="3"/>
  <c r="N2067" i="3"/>
  <c r="M2067" i="3"/>
  <c r="L2067" i="3"/>
  <c r="K2067" i="3"/>
  <c r="J2067" i="3"/>
  <c r="I2067" i="3"/>
  <c r="G2067" i="3"/>
  <c r="F2067" i="3"/>
  <c r="E2067" i="3"/>
  <c r="D2067" i="3"/>
  <c r="C2067" i="3"/>
  <c r="H2067" i="3" s="1"/>
  <c r="B2067" i="3"/>
  <c r="A2067" i="3"/>
  <c r="N2066" i="3"/>
  <c r="M2066" i="3"/>
  <c r="L2066" i="3"/>
  <c r="K2066" i="3"/>
  <c r="J2066" i="3"/>
  <c r="I2066" i="3"/>
  <c r="G2066" i="3"/>
  <c r="F2066" i="3"/>
  <c r="E2066" i="3"/>
  <c r="D2066" i="3"/>
  <c r="C2066" i="3"/>
  <c r="H2066" i="3" s="1"/>
  <c r="B2066" i="3"/>
  <c r="A2066" i="3"/>
  <c r="N2065" i="3"/>
  <c r="M2065" i="3"/>
  <c r="L2065" i="3"/>
  <c r="K2065" i="3"/>
  <c r="J2065" i="3"/>
  <c r="I2065" i="3"/>
  <c r="G2065" i="3"/>
  <c r="F2065" i="3"/>
  <c r="E2065" i="3"/>
  <c r="D2065" i="3"/>
  <c r="C2065" i="3"/>
  <c r="H2065" i="3" s="1"/>
  <c r="B2065" i="3"/>
  <c r="A2065" i="3"/>
  <c r="N2064" i="3"/>
  <c r="M2064" i="3"/>
  <c r="L2064" i="3"/>
  <c r="K2064" i="3"/>
  <c r="J2064" i="3"/>
  <c r="I2064" i="3"/>
  <c r="G2064" i="3"/>
  <c r="F2064" i="3"/>
  <c r="E2064" i="3"/>
  <c r="D2064" i="3"/>
  <c r="C2064" i="3"/>
  <c r="H2064" i="3" s="1"/>
  <c r="B2064" i="3"/>
  <c r="A2064" i="3"/>
  <c r="N2063" i="3"/>
  <c r="M2063" i="3"/>
  <c r="L2063" i="3"/>
  <c r="K2063" i="3"/>
  <c r="J2063" i="3"/>
  <c r="I2063" i="3"/>
  <c r="G2063" i="3"/>
  <c r="F2063" i="3"/>
  <c r="E2063" i="3"/>
  <c r="D2063" i="3"/>
  <c r="C2063" i="3"/>
  <c r="H2063" i="3" s="1"/>
  <c r="B2063" i="3"/>
  <c r="A2063" i="3"/>
  <c r="N2062" i="3"/>
  <c r="M2062" i="3"/>
  <c r="L2062" i="3"/>
  <c r="K2062" i="3"/>
  <c r="J2062" i="3"/>
  <c r="I2062" i="3"/>
  <c r="G2062" i="3"/>
  <c r="F2062" i="3"/>
  <c r="E2062" i="3"/>
  <c r="D2062" i="3"/>
  <c r="C2062" i="3"/>
  <c r="H2062" i="3" s="1"/>
  <c r="B2062" i="3"/>
  <c r="A2062" i="3"/>
  <c r="N2061" i="3"/>
  <c r="M2061" i="3"/>
  <c r="L2061" i="3"/>
  <c r="K2061" i="3"/>
  <c r="J2061" i="3"/>
  <c r="I2061" i="3"/>
  <c r="G2061" i="3"/>
  <c r="F2061" i="3"/>
  <c r="E2061" i="3"/>
  <c r="D2061" i="3"/>
  <c r="C2061" i="3"/>
  <c r="H2061" i="3" s="1"/>
  <c r="B2061" i="3"/>
  <c r="A2061" i="3"/>
  <c r="N2060" i="3"/>
  <c r="M2060" i="3"/>
  <c r="L2060" i="3"/>
  <c r="K2060" i="3"/>
  <c r="J2060" i="3"/>
  <c r="I2060" i="3"/>
  <c r="G2060" i="3"/>
  <c r="F2060" i="3"/>
  <c r="E2060" i="3"/>
  <c r="D2060" i="3"/>
  <c r="C2060" i="3"/>
  <c r="H2060" i="3" s="1"/>
  <c r="B2060" i="3"/>
  <c r="A2060" i="3"/>
  <c r="N2059" i="3"/>
  <c r="M2059" i="3"/>
  <c r="L2059" i="3"/>
  <c r="K2059" i="3"/>
  <c r="J2059" i="3"/>
  <c r="I2059" i="3"/>
  <c r="G2059" i="3"/>
  <c r="F2059" i="3"/>
  <c r="E2059" i="3"/>
  <c r="D2059" i="3"/>
  <c r="C2059" i="3"/>
  <c r="H2059" i="3" s="1"/>
  <c r="B2059" i="3"/>
  <c r="A2059" i="3"/>
  <c r="N2058" i="3"/>
  <c r="M2058" i="3"/>
  <c r="L2058" i="3"/>
  <c r="K2058" i="3"/>
  <c r="J2058" i="3"/>
  <c r="I2058" i="3"/>
  <c r="G2058" i="3"/>
  <c r="F2058" i="3"/>
  <c r="E2058" i="3"/>
  <c r="D2058" i="3"/>
  <c r="C2058" i="3"/>
  <c r="H2058" i="3" s="1"/>
  <c r="B2058" i="3"/>
  <c r="A2058" i="3"/>
  <c r="N2057" i="3"/>
  <c r="M2057" i="3"/>
  <c r="L2057" i="3"/>
  <c r="K2057" i="3"/>
  <c r="J2057" i="3"/>
  <c r="I2057" i="3"/>
  <c r="G2057" i="3"/>
  <c r="F2057" i="3"/>
  <c r="E2057" i="3"/>
  <c r="D2057" i="3"/>
  <c r="C2057" i="3"/>
  <c r="H2057" i="3" s="1"/>
  <c r="B2057" i="3"/>
  <c r="A2057" i="3"/>
  <c r="N2056" i="3"/>
  <c r="M2056" i="3"/>
  <c r="L2056" i="3"/>
  <c r="K2056" i="3"/>
  <c r="J2056" i="3"/>
  <c r="I2056" i="3"/>
  <c r="G2056" i="3"/>
  <c r="F2056" i="3"/>
  <c r="E2056" i="3"/>
  <c r="D2056" i="3"/>
  <c r="C2056" i="3"/>
  <c r="H2056" i="3" s="1"/>
  <c r="B2056" i="3"/>
  <c r="A2056" i="3"/>
  <c r="N2055" i="3"/>
  <c r="M2055" i="3"/>
  <c r="L2055" i="3"/>
  <c r="K2055" i="3"/>
  <c r="J2055" i="3"/>
  <c r="I2055" i="3"/>
  <c r="G2055" i="3"/>
  <c r="F2055" i="3"/>
  <c r="E2055" i="3"/>
  <c r="D2055" i="3"/>
  <c r="C2055" i="3"/>
  <c r="H2055" i="3" s="1"/>
  <c r="B2055" i="3"/>
  <c r="A2055" i="3"/>
  <c r="N2054" i="3"/>
  <c r="M2054" i="3"/>
  <c r="L2054" i="3"/>
  <c r="K2054" i="3"/>
  <c r="J2054" i="3"/>
  <c r="I2054" i="3"/>
  <c r="G2054" i="3"/>
  <c r="F2054" i="3"/>
  <c r="E2054" i="3"/>
  <c r="D2054" i="3"/>
  <c r="C2054" i="3"/>
  <c r="H2054" i="3" s="1"/>
  <c r="B2054" i="3"/>
  <c r="A2054" i="3"/>
  <c r="N2053" i="3"/>
  <c r="M2053" i="3"/>
  <c r="L2053" i="3"/>
  <c r="K2053" i="3"/>
  <c r="J2053" i="3"/>
  <c r="I2053" i="3"/>
  <c r="G2053" i="3"/>
  <c r="F2053" i="3"/>
  <c r="E2053" i="3"/>
  <c r="D2053" i="3"/>
  <c r="C2053" i="3"/>
  <c r="H2053" i="3" s="1"/>
  <c r="B2053" i="3"/>
  <c r="A2053" i="3"/>
  <c r="N2052" i="3"/>
  <c r="M2052" i="3"/>
  <c r="L2052" i="3"/>
  <c r="K2052" i="3"/>
  <c r="J2052" i="3"/>
  <c r="I2052" i="3"/>
  <c r="G2052" i="3"/>
  <c r="F2052" i="3"/>
  <c r="E2052" i="3"/>
  <c r="D2052" i="3"/>
  <c r="C2052" i="3"/>
  <c r="H2052" i="3" s="1"/>
  <c r="B2052" i="3"/>
  <c r="A2052" i="3"/>
  <c r="N2051" i="3"/>
  <c r="M2051" i="3"/>
  <c r="L2051" i="3"/>
  <c r="K2051" i="3"/>
  <c r="J2051" i="3"/>
  <c r="I2051" i="3"/>
  <c r="G2051" i="3"/>
  <c r="F2051" i="3"/>
  <c r="E2051" i="3"/>
  <c r="D2051" i="3"/>
  <c r="C2051" i="3"/>
  <c r="H2051" i="3" s="1"/>
  <c r="B2051" i="3"/>
  <c r="A2051" i="3"/>
  <c r="N2050" i="3"/>
  <c r="M2050" i="3"/>
  <c r="L2050" i="3"/>
  <c r="K2050" i="3"/>
  <c r="J2050" i="3"/>
  <c r="I2050" i="3"/>
  <c r="G2050" i="3"/>
  <c r="F2050" i="3"/>
  <c r="E2050" i="3"/>
  <c r="D2050" i="3"/>
  <c r="C2050" i="3"/>
  <c r="H2050" i="3" s="1"/>
  <c r="B2050" i="3"/>
  <c r="A2050" i="3"/>
  <c r="N2049" i="3"/>
  <c r="M2049" i="3"/>
  <c r="L2049" i="3"/>
  <c r="K2049" i="3"/>
  <c r="J2049" i="3"/>
  <c r="I2049" i="3"/>
  <c r="G2049" i="3"/>
  <c r="F2049" i="3"/>
  <c r="E2049" i="3"/>
  <c r="D2049" i="3"/>
  <c r="C2049" i="3"/>
  <c r="H2049" i="3" s="1"/>
  <c r="B2049" i="3"/>
  <c r="A2049" i="3"/>
  <c r="N2048" i="3"/>
  <c r="M2048" i="3"/>
  <c r="L2048" i="3"/>
  <c r="K2048" i="3"/>
  <c r="J2048" i="3"/>
  <c r="I2048" i="3"/>
  <c r="G2048" i="3"/>
  <c r="F2048" i="3"/>
  <c r="E2048" i="3"/>
  <c r="D2048" i="3"/>
  <c r="C2048" i="3"/>
  <c r="H2048" i="3" s="1"/>
  <c r="B2048" i="3"/>
  <c r="A2048" i="3"/>
  <c r="N2047" i="3"/>
  <c r="M2047" i="3"/>
  <c r="L2047" i="3"/>
  <c r="K2047" i="3"/>
  <c r="J2047" i="3"/>
  <c r="I2047" i="3"/>
  <c r="G2047" i="3"/>
  <c r="F2047" i="3"/>
  <c r="E2047" i="3"/>
  <c r="D2047" i="3"/>
  <c r="C2047" i="3"/>
  <c r="H2047" i="3" s="1"/>
  <c r="B2047" i="3"/>
  <c r="A2047" i="3"/>
  <c r="N2046" i="3"/>
  <c r="M2046" i="3"/>
  <c r="L2046" i="3"/>
  <c r="K2046" i="3"/>
  <c r="J2046" i="3"/>
  <c r="I2046" i="3"/>
  <c r="G2046" i="3"/>
  <c r="F2046" i="3"/>
  <c r="E2046" i="3"/>
  <c r="D2046" i="3"/>
  <c r="C2046" i="3"/>
  <c r="H2046" i="3" s="1"/>
  <c r="B2046" i="3"/>
  <c r="A2046" i="3"/>
  <c r="N2045" i="3"/>
  <c r="M2045" i="3"/>
  <c r="L2045" i="3"/>
  <c r="K2045" i="3"/>
  <c r="J2045" i="3"/>
  <c r="I2045" i="3"/>
  <c r="G2045" i="3"/>
  <c r="F2045" i="3"/>
  <c r="E2045" i="3"/>
  <c r="D2045" i="3"/>
  <c r="C2045" i="3"/>
  <c r="H2045" i="3" s="1"/>
  <c r="B2045" i="3"/>
  <c r="A2045" i="3"/>
  <c r="N2044" i="3"/>
  <c r="M2044" i="3"/>
  <c r="L2044" i="3"/>
  <c r="K2044" i="3"/>
  <c r="J2044" i="3"/>
  <c r="I2044" i="3"/>
  <c r="G2044" i="3"/>
  <c r="F2044" i="3"/>
  <c r="E2044" i="3"/>
  <c r="D2044" i="3"/>
  <c r="C2044" i="3"/>
  <c r="H2044" i="3" s="1"/>
  <c r="B2044" i="3"/>
  <c r="A2044" i="3"/>
  <c r="N2043" i="3"/>
  <c r="M2043" i="3"/>
  <c r="L2043" i="3"/>
  <c r="K2043" i="3"/>
  <c r="J2043" i="3"/>
  <c r="I2043" i="3"/>
  <c r="G2043" i="3"/>
  <c r="F2043" i="3"/>
  <c r="E2043" i="3"/>
  <c r="D2043" i="3"/>
  <c r="C2043" i="3"/>
  <c r="H2043" i="3" s="1"/>
  <c r="B2043" i="3"/>
  <c r="A2043" i="3"/>
  <c r="N2042" i="3"/>
  <c r="M2042" i="3"/>
  <c r="L2042" i="3"/>
  <c r="K2042" i="3"/>
  <c r="J2042" i="3"/>
  <c r="I2042" i="3"/>
  <c r="G2042" i="3"/>
  <c r="F2042" i="3"/>
  <c r="E2042" i="3"/>
  <c r="D2042" i="3"/>
  <c r="C2042" i="3"/>
  <c r="H2042" i="3" s="1"/>
  <c r="B2042" i="3"/>
  <c r="A2042" i="3"/>
  <c r="N2041" i="3"/>
  <c r="M2041" i="3"/>
  <c r="L2041" i="3"/>
  <c r="K2041" i="3"/>
  <c r="J2041" i="3"/>
  <c r="I2041" i="3"/>
  <c r="G2041" i="3"/>
  <c r="F2041" i="3"/>
  <c r="E2041" i="3"/>
  <c r="D2041" i="3"/>
  <c r="C2041" i="3"/>
  <c r="H2041" i="3" s="1"/>
  <c r="B2041" i="3"/>
  <c r="A2041" i="3"/>
  <c r="N2040" i="3"/>
  <c r="M2040" i="3"/>
  <c r="L2040" i="3"/>
  <c r="K2040" i="3"/>
  <c r="J2040" i="3"/>
  <c r="I2040" i="3"/>
  <c r="G2040" i="3"/>
  <c r="F2040" i="3"/>
  <c r="E2040" i="3"/>
  <c r="D2040" i="3"/>
  <c r="C2040" i="3"/>
  <c r="H2040" i="3" s="1"/>
  <c r="B2040" i="3"/>
  <c r="A2040" i="3"/>
  <c r="N2039" i="3"/>
  <c r="M2039" i="3"/>
  <c r="L2039" i="3"/>
  <c r="K2039" i="3"/>
  <c r="J2039" i="3"/>
  <c r="I2039" i="3"/>
  <c r="G2039" i="3"/>
  <c r="F2039" i="3"/>
  <c r="E2039" i="3"/>
  <c r="D2039" i="3"/>
  <c r="C2039" i="3"/>
  <c r="H2039" i="3" s="1"/>
  <c r="B2039" i="3"/>
  <c r="A2039" i="3"/>
  <c r="N2038" i="3"/>
  <c r="M2038" i="3"/>
  <c r="L2038" i="3"/>
  <c r="K2038" i="3"/>
  <c r="J2038" i="3"/>
  <c r="I2038" i="3"/>
  <c r="G2038" i="3"/>
  <c r="F2038" i="3"/>
  <c r="E2038" i="3"/>
  <c r="D2038" i="3"/>
  <c r="C2038" i="3"/>
  <c r="H2038" i="3" s="1"/>
  <c r="B2038" i="3"/>
  <c r="A2038" i="3"/>
  <c r="N2037" i="3"/>
  <c r="M2037" i="3"/>
  <c r="L2037" i="3"/>
  <c r="K2037" i="3"/>
  <c r="J2037" i="3"/>
  <c r="I2037" i="3"/>
  <c r="G2037" i="3"/>
  <c r="F2037" i="3"/>
  <c r="E2037" i="3"/>
  <c r="D2037" i="3"/>
  <c r="C2037" i="3"/>
  <c r="H2037" i="3" s="1"/>
  <c r="B2037" i="3"/>
  <c r="A2037" i="3"/>
  <c r="N2036" i="3"/>
  <c r="M2036" i="3"/>
  <c r="L2036" i="3"/>
  <c r="K2036" i="3"/>
  <c r="J2036" i="3"/>
  <c r="I2036" i="3"/>
  <c r="G2036" i="3"/>
  <c r="F2036" i="3"/>
  <c r="E2036" i="3"/>
  <c r="D2036" i="3"/>
  <c r="C2036" i="3"/>
  <c r="H2036" i="3" s="1"/>
  <c r="B2036" i="3"/>
  <c r="A2036" i="3"/>
  <c r="N2035" i="3"/>
  <c r="M2035" i="3"/>
  <c r="L2035" i="3"/>
  <c r="K2035" i="3"/>
  <c r="J2035" i="3"/>
  <c r="I2035" i="3"/>
  <c r="G2035" i="3"/>
  <c r="F2035" i="3"/>
  <c r="E2035" i="3"/>
  <c r="D2035" i="3"/>
  <c r="C2035" i="3"/>
  <c r="H2035" i="3" s="1"/>
  <c r="B2035" i="3"/>
  <c r="A2035" i="3"/>
  <c r="N2034" i="3"/>
  <c r="M2034" i="3"/>
  <c r="L2034" i="3"/>
  <c r="K2034" i="3"/>
  <c r="J2034" i="3"/>
  <c r="I2034" i="3"/>
  <c r="G2034" i="3"/>
  <c r="F2034" i="3"/>
  <c r="E2034" i="3"/>
  <c r="D2034" i="3"/>
  <c r="C2034" i="3"/>
  <c r="H2034" i="3" s="1"/>
  <c r="B2034" i="3"/>
  <c r="A2034" i="3"/>
  <c r="N2033" i="3"/>
  <c r="M2033" i="3"/>
  <c r="L2033" i="3"/>
  <c r="K2033" i="3"/>
  <c r="J2033" i="3"/>
  <c r="I2033" i="3"/>
  <c r="G2033" i="3"/>
  <c r="F2033" i="3"/>
  <c r="E2033" i="3"/>
  <c r="D2033" i="3"/>
  <c r="C2033" i="3"/>
  <c r="H2033" i="3" s="1"/>
  <c r="B2033" i="3"/>
  <c r="A2033" i="3"/>
  <c r="N2032" i="3"/>
  <c r="M2032" i="3"/>
  <c r="L2032" i="3"/>
  <c r="K2032" i="3"/>
  <c r="J2032" i="3"/>
  <c r="I2032" i="3"/>
  <c r="G2032" i="3"/>
  <c r="F2032" i="3"/>
  <c r="E2032" i="3"/>
  <c r="D2032" i="3"/>
  <c r="C2032" i="3"/>
  <c r="H2032" i="3" s="1"/>
  <c r="B2032" i="3"/>
  <c r="A2032" i="3"/>
  <c r="N2031" i="3"/>
  <c r="M2031" i="3"/>
  <c r="L2031" i="3"/>
  <c r="K2031" i="3"/>
  <c r="J2031" i="3"/>
  <c r="I2031" i="3"/>
  <c r="G2031" i="3"/>
  <c r="F2031" i="3"/>
  <c r="E2031" i="3"/>
  <c r="D2031" i="3"/>
  <c r="C2031" i="3"/>
  <c r="H2031" i="3" s="1"/>
  <c r="B2031" i="3"/>
  <c r="A2031" i="3"/>
  <c r="N2030" i="3"/>
  <c r="M2030" i="3"/>
  <c r="L2030" i="3"/>
  <c r="K2030" i="3"/>
  <c r="J2030" i="3"/>
  <c r="I2030" i="3"/>
  <c r="G2030" i="3"/>
  <c r="F2030" i="3"/>
  <c r="E2030" i="3"/>
  <c r="D2030" i="3"/>
  <c r="C2030" i="3"/>
  <c r="H2030" i="3" s="1"/>
  <c r="B2030" i="3"/>
  <c r="A2030" i="3"/>
  <c r="N2029" i="3"/>
  <c r="M2029" i="3"/>
  <c r="L2029" i="3"/>
  <c r="K2029" i="3"/>
  <c r="J2029" i="3"/>
  <c r="I2029" i="3"/>
  <c r="G2029" i="3"/>
  <c r="F2029" i="3"/>
  <c r="E2029" i="3"/>
  <c r="D2029" i="3"/>
  <c r="C2029" i="3"/>
  <c r="H2029" i="3" s="1"/>
  <c r="B2029" i="3"/>
  <c r="A2029" i="3"/>
  <c r="N2028" i="3"/>
  <c r="M2028" i="3"/>
  <c r="L2028" i="3"/>
  <c r="K2028" i="3"/>
  <c r="J2028" i="3"/>
  <c r="I2028" i="3"/>
  <c r="G2028" i="3"/>
  <c r="F2028" i="3"/>
  <c r="E2028" i="3"/>
  <c r="D2028" i="3"/>
  <c r="C2028" i="3"/>
  <c r="H2028" i="3" s="1"/>
  <c r="B2028" i="3"/>
  <c r="A2028" i="3"/>
  <c r="N2027" i="3"/>
  <c r="M2027" i="3"/>
  <c r="L2027" i="3"/>
  <c r="K2027" i="3"/>
  <c r="J2027" i="3"/>
  <c r="I2027" i="3"/>
  <c r="G2027" i="3"/>
  <c r="F2027" i="3"/>
  <c r="E2027" i="3"/>
  <c r="D2027" i="3"/>
  <c r="C2027" i="3"/>
  <c r="H2027" i="3" s="1"/>
  <c r="B2027" i="3"/>
  <c r="A2027" i="3"/>
  <c r="N2026" i="3"/>
  <c r="M2026" i="3"/>
  <c r="L2026" i="3"/>
  <c r="K2026" i="3"/>
  <c r="J2026" i="3"/>
  <c r="I2026" i="3"/>
  <c r="G2026" i="3"/>
  <c r="F2026" i="3"/>
  <c r="E2026" i="3"/>
  <c r="D2026" i="3"/>
  <c r="C2026" i="3"/>
  <c r="H2026" i="3" s="1"/>
  <c r="B2026" i="3"/>
  <c r="A2026" i="3"/>
  <c r="N2025" i="3"/>
  <c r="M2025" i="3"/>
  <c r="L2025" i="3"/>
  <c r="K2025" i="3"/>
  <c r="J2025" i="3"/>
  <c r="I2025" i="3"/>
  <c r="G2025" i="3"/>
  <c r="F2025" i="3"/>
  <c r="E2025" i="3"/>
  <c r="D2025" i="3"/>
  <c r="C2025" i="3"/>
  <c r="H2025" i="3" s="1"/>
  <c r="B2025" i="3"/>
  <c r="A2025" i="3"/>
  <c r="N2024" i="3"/>
  <c r="M2024" i="3"/>
  <c r="L2024" i="3"/>
  <c r="K2024" i="3"/>
  <c r="J2024" i="3"/>
  <c r="I2024" i="3"/>
  <c r="G2024" i="3"/>
  <c r="F2024" i="3"/>
  <c r="E2024" i="3"/>
  <c r="D2024" i="3"/>
  <c r="C2024" i="3"/>
  <c r="H2024" i="3" s="1"/>
  <c r="B2024" i="3"/>
  <c r="A2024" i="3"/>
  <c r="N2023" i="3"/>
  <c r="M2023" i="3"/>
  <c r="L2023" i="3"/>
  <c r="K2023" i="3"/>
  <c r="J2023" i="3"/>
  <c r="I2023" i="3"/>
  <c r="G2023" i="3"/>
  <c r="F2023" i="3"/>
  <c r="E2023" i="3"/>
  <c r="D2023" i="3"/>
  <c r="C2023" i="3"/>
  <c r="H2023" i="3" s="1"/>
  <c r="B2023" i="3"/>
  <c r="A2023" i="3"/>
  <c r="N2022" i="3"/>
  <c r="M2022" i="3"/>
  <c r="L2022" i="3"/>
  <c r="K2022" i="3"/>
  <c r="J2022" i="3"/>
  <c r="I2022" i="3"/>
  <c r="G2022" i="3"/>
  <c r="F2022" i="3"/>
  <c r="E2022" i="3"/>
  <c r="D2022" i="3"/>
  <c r="C2022" i="3"/>
  <c r="H2022" i="3" s="1"/>
  <c r="B2022" i="3"/>
  <c r="A2022" i="3"/>
  <c r="N2021" i="3"/>
  <c r="M2021" i="3"/>
  <c r="L2021" i="3"/>
  <c r="K2021" i="3"/>
  <c r="J2021" i="3"/>
  <c r="I2021" i="3"/>
  <c r="G2021" i="3"/>
  <c r="F2021" i="3"/>
  <c r="E2021" i="3"/>
  <c r="D2021" i="3"/>
  <c r="C2021" i="3"/>
  <c r="H2021" i="3" s="1"/>
  <c r="B2021" i="3"/>
  <c r="A2021" i="3"/>
  <c r="N2020" i="3"/>
  <c r="M2020" i="3"/>
  <c r="L2020" i="3"/>
  <c r="K2020" i="3"/>
  <c r="J2020" i="3"/>
  <c r="I2020" i="3"/>
  <c r="G2020" i="3"/>
  <c r="F2020" i="3"/>
  <c r="E2020" i="3"/>
  <c r="D2020" i="3"/>
  <c r="C2020" i="3"/>
  <c r="H2020" i="3" s="1"/>
  <c r="B2020" i="3"/>
  <c r="A2020" i="3"/>
  <c r="N2019" i="3"/>
  <c r="M2019" i="3"/>
  <c r="L2019" i="3"/>
  <c r="K2019" i="3"/>
  <c r="J2019" i="3"/>
  <c r="I2019" i="3"/>
  <c r="G2019" i="3"/>
  <c r="F2019" i="3"/>
  <c r="E2019" i="3"/>
  <c r="D2019" i="3"/>
  <c r="C2019" i="3"/>
  <c r="H2019" i="3" s="1"/>
  <c r="B2019" i="3"/>
  <c r="A2019" i="3"/>
  <c r="N2018" i="3"/>
  <c r="M2018" i="3"/>
  <c r="L2018" i="3"/>
  <c r="K2018" i="3"/>
  <c r="J2018" i="3"/>
  <c r="I2018" i="3"/>
  <c r="G2018" i="3"/>
  <c r="F2018" i="3"/>
  <c r="E2018" i="3"/>
  <c r="D2018" i="3"/>
  <c r="C2018" i="3"/>
  <c r="H2018" i="3" s="1"/>
  <c r="B2018" i="3"/>
  <c r="A2018" i="3"/>
  <c r="N2017" i="3"/>
  <c r="M2017" i="3"/>
  <c r="L2017" i="3"/>
  <c r="K2017" i="3"/>
  <c r="J2017" i="3"/>
  <c r="I2017" i="3"/>
  <c r="G2017" i="3"/>
  <c r="F2017" i="3"/>
  <c r="E2017" i="3"/>
  <c r="D2017" i="3"/>
  <c r="C2017" i="3"/>
  <c r="H2017" i="3" s="1"/>
  <c r="B2017" i="3"/>
  <c r="A2017" i="3"/>
  <c r="N2016" i="3"/>
  <c r="M2016" i="3"/>
  <c r="L2016" i="3"/>
  <c r="K2016" i="3"/>
  <c r="J2016" i="3"/>
  <c r="I2016" i="3"/>
  <c r="G2016" i="3"/>
  <c r="F2016" i="3"/>
  <c r="E2016" i="3"/>
  <c r="D2016" i="3"/>
  <c r="C2016" i="3"/>
  <c r="H2016" i="3" s="1"/>
  <c r="B2016" i="3"/>
  <c r="A2016" i="3"/>
  <c r="N2015" i="3"/>
  <c r="M2015" i="3"/>
  <c r="L2015" i="3"/>
  <c r="K2015" i="3"/>
  <c r="J2015" i="3"/>
  <c r="I2015" i="3"/>
  <c r="G2015" i="3"/>
  <c r="F2015" i="3"/>
  <c r="E2015" i="3"/>
  <c r="D2015" i="3"/>
  <c r="C2015" i="3"/>
  <c r="H2015" i="3" s="1"/>
  <c r="B2015" i="3"/>
  <c r="A2015" i="3"/>
  <c r="N2014" i="3"/>
  <c r="M2014" i="3"/>
  <c r="L2014" i="3"/>
  <c r="K2014" i="3"/>
  <c r="J2014" i="3"/>
  <c r="I2014" i="3"/>
  <c r="G2014" i="3"/>
  <c r="F2014" i="3"/>
  <c r="E2014" i="3"/>
  <c r="D2014" i="3"/>
  <c r="C2014" i="3"/>
  <c r="H2014" i="3" s="1"/>
  <c r="B2014" i="3"/>
  <c r="A2014" i="3"/>
  <c r="N2013" i="3"/>
  <c r="M2013" i="3"/>
  <c r="L2013" i="3"/>
  <c r="K2013" i="3"/>
  <c r="J2013" i="3"/>
  <c r="I2013" i="3"/>
  <c r="G2013" i="3"/>
  <c r="F2013" i="3"/>
  <c r="E2013" i="3"/>
  <c r="D2013" i="3"/>
  <c r="C2013" i="3"/>
  <c r="H2013" i="3" s="1"/>
  <c r="B2013" i="3"/>
  <c r="A2013" i="3"/>
  <c r="N2012" i="3"/>
  <c r="M2012" i="3"/>
  <c r="L2012" i="3"/>
  <c r="K2012" i="3"/>
  <c r="J2012" i="3"/>
  <c r="I2012" i="3"/>
  <c r="G2012" i="3"/>
  <c r="F2012" i="3"/>
  <c r="E2012" i="3"/>
  <c r="D2012" i="3"/>
  <c r="C2012" i="3"/>
  <c r="H2012" i="3" s="1"/>
  <c r="B2012" i="3"/>
  <c r="A2012" i="3"/>
  <c r="N2011" i="3"/>
  <c r="M2011" i="3"/>
  <c r="L2011" i="3"/>
  <c r="K2011" i="3"/>
  <c r="J2011" i="3"/>
  <c r="I2011" i="3"/>
  <c r="G2011" i="3"/>
  <c r="F2011" i="3"/>
  <c r="E2011" i="3"/>
  <c r="D2011" i="3"/>
  <c r="C2011" i="3"/>
  <c r="H2011" i="3" s="1"/>
  <c r="B2011" i="3"/>
  <c r="A2011" i="3"/>
  <c r="N2010" i="3"/>
  <c r="M2010" i="3"/>
  <c r="L2010" i="3"/>
  <c r="K2010" i="3"/>
  <c r="J2010" i="3"/>
  <c r="I2010" i="3"/>
  <c r="G2010" i="3"/>
  <c r="F2010" i="3"/>
  <c r="E2010" i="3"/>
  <c r="D2010" i="3"/>
  <c r="C2010" i="3"/>
  <c r="H2010" i="3" s="1"/>
  <c r="B2010" i="3"/>
  <c r="A2010" i="3"/>
  <c r="N2009" i="3"/>
  <c r="M2009" i="3"/>
  <c r="L2009" i="3"/>
  <c r="K2009" i="3"/>
  <c r="J2009" i="3"/>
  <c r="I2009" i="3"/>
  <c r="G2009" i="3"/>
  <c r="F2009" i="3"/>
  <c r="E2009" i="3"/>
  <c r="D2009" i="3"/>
  <c r="C2009" i="3"/>
  <c r="H2009" i="3" s="1"/>
  <c r="B2009" i="3"/>
  <c r="A2009" i="3"/>
  <c r="N2008" i="3"/>
  <c r="M2008" i="3"/>
  <c r="L2008" i="3"/>
  <c r="K2008" i="3"/>
  <c r="J2008" i="3"/>
  <c r="I2008" i="3"/>
  <c r="G2008" i="3"/>
  <c r="F2008" i="3"/>
  <c r="E2008" i="3"/>
  <c r="D2008" i="3"/>
  <c r="C2008" i="3"/>
  <c r="H2008" i="3" s="1"/>
  <c r="B2008" i="3"/>
  <c r="A2008" i="3"/>
  <c r="N2007" i="3"/>
  <c r="M2007" i="3"/>
  <c r="L2007" i="3"/>
  <c r="K2007" i="3"/>
  <c r="J2007" i="3"/>
  <c r="I2007" i="3"/>
  <c r="G2007" i="3"/>
  <c r="F2007" i="3"/>
  <c r="E2007" i="3"/>
  <c r="D2007" i="3"/>
  <c r="C2007" i="3"/>
  <c r="H2007" i="3" s="1"/>
  <c r="B2007" i="3"/>
  <c r="A2007" i="3"/>
  <c r="N2006" i="3"/>
  <c r="M2006" i="3"/>
  <c r="L2006" i="3"/>
  <c r="K2006" i="3"/>
  <c r="J2006" i="3"/>
  <c r="I2006" i="3"/>
  <c r="G2006" i="3"/>
  <c r="F2006" i="3"/>
  <c r="E2006" i="3"/>
  <c r="D2006" i="3"/>
  <c r="C2006" i="3"/>
  <c r="H2006" i="3" s="1"/>
  <c r="B2006" i="3"/>
  <c r="A2006" i="3"/>
  <c r="N2005" i="3"/>
  <c r="M2005" i="3"/>
  <c r="L2005" i="3"/>
  <c r="K2005" i="3"/>
  <c r="J2005" i="3"/>
  <c r="I2005" i="3"/>
  <c r="G2005" i="3"/>
  <c r="F2005" i="3"/>
  <c r="E2005" i="3"/>
  <c r="D2005" i="3"/>
  <c r="C2005" i="3"/>
  <c r="H2005" i="3" s="1"/>
  <c r="B2005" i="3"/>
  <c r="A2005" i="3"/>
  <c r="N2004" i="3"/>
  <c r="M2004" i="3"/>
  <c r="L2004" i="3"/>
  <c r="K2004" i="3"/>
  <c r="J2004" i="3"/>
  <c r="I2004" i="3"/>
  <c r="G2004" i="3"/>
  <c r="F2004" i="3"/>
  <c r="E2004" i="3"/>
  <c r="D2004" i="3"/>
  <c r="C2004" i="3"/>
  <c r="H2004" i="3" s="1"/>
  <c r="B2004" i="3"/>
  <c r="A2004" i="3"/>
  <c r="N2003" i="3"/>
  <c r="M2003" i="3"/>
  <c r="L2003" i="3"/>
  <c r="K2003" i="3"/>
  <c r="J2003" i="3"/>
  <c r="I2003" i="3"/>
  <c r="G2003" i="3"/>
  <c r="F2003" i="3"/>
  <c r="E2003" i="3"/>
  <c r="D2003" i="3"/>
  <c r="C2003" i="3"/>
  <c r="H2003" i="3" s="1"/>
  <c r="B2003" i="3"/>
  <c r="A2003" i="3"/>
  <c r="N2002" i="3"/>
  <c r="M2002" i="3"/>
  <c r="L2002" i="3"/>
  <c r="K2002" i="3"/>
  <c r="J2002" i="3"/>
  <c r="I2002" i="3"/>
  <c r="G2002" i="3"/>
  <c r="F2002" i="3"/>
  <c r="E2002" i="3"/>
  <c r="D2002" i="3"/>
  <c r="C2002" i="3"/>
  <c r="H2002" i="3" s="1"/>
  <c r="B2002" i="3"/>
  <c r="A2002" i="3"/>
  <c r="N2001" i="3"/>
  <c r="M2001" i="3"/>
  <c r="L2001" i="3"/>
  <c r="K2001" i="3"/>
  <c r="J2001" i="3"/>
  <c r="I2001" i="3"/>
  <c r="G2001" i="3"/>
  <c r="F2001" i="3"/>
  <c r="E2001" i="3"/>
  <c r="D2001" i="3"/>
  <c r="C2001" i="3"/>
  <c r="H2001" i="3" s="1"/>
  <c r="B2001" i="3"/>
  <c r="A2001" i="3"/>
  <c r="N2000" i="3"/>
  <c r="M2000" i="3"/>
  <c r="L2000" i="3"/>
  <c r="K2000" i="3"/>
  <c r="J2000" i="3"/>
  <c r="I2000" i="3"/>
  <c r="G2000" i="3"/>
  <c r="F2000" i="3"/>
  <c r="E2000" i="3"/>
  <c r="D2000" i="3"/>
  <c r="C2000" i="3"/>
  <c r="H2000" i="3" s="1"/>
  <c r="B2000" i="3"/>
  <c r="A2000" i="3"/>
  <c r="N1999" i="3"/>
  <c r="M1999" i="3"/>
  <c r="L1999" i="3"/>
  <c r="K1999" i="3"/>
  <c r="J1999" i="3"/>
  <c r="I1999" i="3"/>
  <c r="G1999" i="3"/>
  <c r="F1999" i="3"/>
  <c r="E1999" i="3"/>
  <c r="D1999" i="3"/>
  <c r="C1999" i="3"/>
  <c r="H1999" i="3" s="1"/>
  <c r="B1999" i="3"/>
  <c r="A1999" i="3"/>
  <c r="N1998" i="3"/>
  <c r="M1998" i="3"/>
  <c r="L1998" i="3"/>
  <c r="K1998" i="3"/>
  <c r="J1998" i="3"/>
  <c r="I1998" i="3"/>
  <c r="G1998" i="3"/>
  <c r="F1998" i="3"/>
  <c r="E1998" i="3"/>
  <c r="D1998" i="3"/>
  <c r="C1998" i="3"/>
  <c r="H1998" i="3" s="1"/>
  <c r="B1998" i="3"/>
  <c r="A1998" i="3"/>
  <c r="N1997" i="3"/>
  <c r="M1997" i="3"/>
  <c r="L1997" i="3"/>
  <c r="K1997" i="3"/>
  <c r="J1997" i="3"/>
  <c r="I1997" i="3"/>
  <c r="G1997" i="3"/>
  <c r="F1997" i="3"/>
  <c r="E1997" i="3"/>
  <c r="D1997" i="3"/>
  <c r="C1997" i="3"/>
  <c r="H1997" i="3" s="1"/>
  <c r="B1997" i="3"/>
  <c r="A1997" i="3"/>
  <c r="N1996" i="3"/>
  <c r="M1996" i="3"/>
  <c r="L1996" i="3"/>
  <c r="K1996" i="3"/>
  <c r="J1996" i="3"/>
  <c r="I1996" i="3"/>
  <c r="G1996" i="3"/>
  <c r="F1996" i="3"/>
  <c r="E1996" i="3"/>
  <c r="D1996" i="3"/>
  <c r="C1996" i="3"/>
  <c r="H1996" i="3" s="1"/>
  <c r="B1996" i="3"/>
  <c r="A1996" i="3"/>
  <c r="N1995" i="3"/>
  <c r="M1995" i="3"/>
  <c r="L1995" i="3"/>
  <c r="K1995" i="3"/>
  <c r="J1995" i="3"/>
  <c r="I1995" i="3"/>
  <c r="G1995" i="3"/>
  <c r="F1995" i="3"/>
  <c r="E1995" i="3"/>
  <c r="D1995" i="3"/>
  <c r="C1995" i="3"/>
  <c r="H1995" i="3" s="1"/>
  <c r="B1995" i="3"/>
  <c r="A1995" i="3"/>
  <c r="N1994" i="3"/>
  <c r="M1994" i="3"/>
  <c r="L1994" i="3"/>
  <c r="K1994" i="3"/>
  <c r="J1994" i="3"/>
  <c r="I1994" i="3"/>
  <c r="G1994" i="3"/>
  <c r="F1994" i="3"/>
  <c r="E1994" i="3"/>
  <c r="D1994" i="3"/>
  <c r="C1994" i="3"/>
  <c r="H1994" i="3" s="1"/>
  <c r="B1994" i="3"/>
  <c r="A1994" i="3"/>
  <c r="N1993" i="3"/>
  <c r="M1993" i="3"/>
  <c r="L1993" i="3"/>
  <c r="K1993" i="3"/>
  <c r="J1993" i="3"/>
  <c r="I1993" i="3"/>
  <c r="G1993" i="3"/>
  <c r="F1993" i="3"/>
  <c r="E1993" i="3"/>
  <c r="D1993" i="3"/>
  <c r="C1993" i="3"/>
  <c r="H1993" i="3" s="1"/>
  <c r="B1993" i="3"/>
  <c r="A1993" i="3"/>
  <c r="N1992" i="3"/>
  <c r="M1992" i="3"/>
  <c r="L1992" i="3"/>
  <c r="K1992" i="3"/>
  <c r="J1992" i="3"/>
  <c r="I1992" i="3"/>
  <c r="G1992" i="3"/>
  <c r="F1992" i="3"/>
  <c r="E1992" i="3"/>
  <c r="D1992" i="3"/>
  <c r="C1992" i="3"/>
  <c r="H1992" i="3" s="1"/>
  <c r="B1992" i="3"/>
  <c r="A1992" i="3"/>
  <c r="N1991" i="3"/>
  <c r="M1991" i="3"/>
  <c r="L1991" i="3"/>
  <c r="K1991" i="3"/>
  <c r="J1991" i="3"/>
  <c r="I1991" i="3"/>
  <c r="G1991" i="3"/>
  <c r="F1991" i="3"/>
  <c r="E1991" i="3"/>
  <c r="D1991" i="3"/>
  <c r="C1991" i="3"/>
  <c r="H1991" i="3" s="1"/>
  <c r="B1991" i="3"/>
  <c r="A1991" i="3"/>
  <c r="N1990" i="3"/>
  <c r="M1990" i="3"/>
  <c r="L1990" i="3"/>
  <c r="K1990" i="3"/>
  <c r="J1990" i="3"/>
  <c r="I1990" i="3"/>
  <c r="G1990" i="3"/>
  <c r="F1990" i="3"/>
  <c r="E1990" i="3"/>
  <c r="D1990" i="3"/>
  <c r="C1990" i="3"/>
  <c r="H1990" i="3" s="1"/>
  <c r="B1990" i="3"/>
  <c r="A1990" i="3"/>
  <c r="N1989" i="3"/>
  <c r="M1989" i="3"/>
  <c r="L1989" i="3"/>
  <c r="K1989" i="3"/>
  <c r="J1989" i="3"/>
  <c r="I1989" i="3"/>
  <c r="G1989" i="3"/>
  <c r="F1989" i="3"/>
  <c r="E1989" i="3"/>
  <c r="D1989" i="3"/>
  <c r="C1989" i="3"/>
  <c r="H1989" i="3" s="1"/>
  <c r="B1989" i="3"/>
  <c r="A1989" i="3"/>
  <c r="N1988" i="3"/>
  <c r="M1988" i="3"/>
  <c r="L1988" i="3"/>
  <c r="K1988" i="3"/>
  <c r="J1988" i="3"/>
  <c r="I1988" i="3"/>
  <c r="G1988" i="3"/>
  <c r="F1988" i="3"/>
  <c r="E1988" i="3"/>
  <c r="D1988" i="3"/>
  <c r="C1988" i="3"/>
  <c r="H1988" i="3" s="1"/>
  <c r="B1988" i="3"/>
  <c r="A1988" i="3"/>
  <c r="N1987" i="3"/>
  <c r="M1987" i="3"/>
  <c r="L1987" i="3"/>
  <c r="K1987" i="3"/>
  <c r="J1987" i="3"/>
  <c r="I1987" i="3"/>
  <c r="G1987" i="3"/>
  <c r="F1987" i="3"/>
  <c r="E1987" i="3"/>
  <c r="D1987" i="3"/>
  <c r="C1987" i="3"/>
  <c r="H1987" i="3" s="1"/>
  <c r="B1987" i="3"/>
  <c r="A1987" i="3"/>
  <c r="N1986" i="3"/>
  <c r="M1986" i="3"/>
  <c r="L1986" i="3"/>
  <c r="K1986" i="3"/>
  <c r="J1986" i="3"/>
  <c r="I1986" i="3"/>
  <c r="G1986" i="3"/>
  <c r="F1986" i="3"/>
  <c r="E1986" i="3"/>
  <c r="D1986" i="3"/>
  <c r="C1986" i="3"/>
  <c r="H1986" i="3" s="1"/>
  <c r="B1986" i="3"/>
  <c r="A1986" i="3"/>
  <c r="N1985" i="3"/>
  <c r="M1985" i="3"/>
  <c r="L1985" i="3"/>
  <c r="K1985" i="3"/>
  <c r="J1985" i="3"/>
  <c r="I1985" i="3"/>
  <c r="G1985" i="3"/>
  <c r="F1985" i="3"/>
  <c r="E1985" i="3"/>
  <c r="D1985" i="3"/>
  <c r="C1985" i="3"/>
  <c r="H1985" i="3" s="1"/>
  <c r="B1985" i="3"/>
  <c r="A1985" i="3"/>
  <c r="N1984" i="3"/>
  <c r="M1984" i="3"/>
  <c r="L1984" i="3"/>
  <c r="K1984" i="3"/>
  <c r="J1984" i="3"/>
  <c r="I1984" i="3"/>
  <c r="G1984" i="3"/>
  <c r="F1984" i="3"/>
  <c r="E1984" i="3"/>
  <c r="D1984" i="3"/>
  <c r="C1984" i="3"/>
  <c r="H1984" i="3" s="1"/>
  <c r="B1984" i="3"/>
  <c r="A1984" i="3"/>
  <c r="N1983" i="3"/>
  <c r="M1983" i="3"/>
  <c r="L1983" i="3"/>
  <c r="K1983" i="3"/>
  <c r="J1983" i="3"/>
  <c r="I1983" i="3"/>
  <c r="G1983" i="3"/>
  <c r="F1983" i="3"/>
  <c r="E1983" i="3"/>
  <c r="D1983" i="3"/>
  <c r="C1983" i="3"/>
  <c r="H1983" i="3" s="1"/>
  <c r="B1983" i="3"/>
  <c r="A1983" i="3"/>
  <c r="N1982" i="3"/>
  <c r="M1982" i="3"/>
  <c r="L1982" i="3"/>
  <c r="K1982" i="3"/>
  <c r="J1982" i="3"/>
  <c r="I1982" i="3"/>
  <c r="G1982" i="3"/>
  <c r="F1982" i="3"/>
  <c r="E1982" i="3"/>
  <c r="D1982" i="3"/>
  <c r="C1982" i="3"/>
  <c r="H1982" i="3" s="1"/>
  <c r="B1982" i="3"/>
  <c r="A1982" i="3"/>
  <c r="N1981" i="3"/>
  <c r="M1981" i="3"/>
  <c r="L1981" i="3"/>
  <c r="K1981" i="3"/>
  <c r="J1981" i="3"/>
  <c r="I1981" i="3"/>
  <c r="G1981" i="3"/>
  <c r="F1981" i="3"/>
  <c r="E1981" i="3"/>
  <c r="D1981" i="3"/>
  <c r="C1981" i="3"/>
  <c r="H1981" i="3" s="1"/>
  <c r="B1981" i="3"/>
  <c r="A1981" i="3"/>
  <c r="N1980" i="3"/>
  <c r="M1980" i="3"/>
  <c r="L1980" i="3"/>
  <c r="K1980" i="3"/>
  <c r="J1980" i="3"/>
  <c r="I1980" i="3"/>
  <c r="G1980" i="3"/>
  <c r="F1980" i="3"/>
  <c r="E1980" i="3"/>
  <c r="D1980" i="3"/>
  <c r="C1980" i="3"/>
  <c r="H1980" i="3" s="1"/>
  <c r="B1980" i="3"/>
  <c r="A1980" i="3"/>
  <c r="N1979" i="3"/>
  <c r="M1979" i="3"/>
  <c r="L1979" i="3"/>
  <c r="K1979" i="3"/>
  <c r="J1979" i="3"/>
  <c r="I1979" i="3"/>
  <c r="G1979" i="3"/>
  <c r="F1979" i="3"/>
  <c r="E1979" i="3"/>
  <c r="D1979" i="3"/>
  <c r="C1979" i="3"/>
  <c r="H1979" i="3" s="1"/>
  <c r="B1979" i="3"/>
  <c r="A1979" i="3"/>
  <c r="N1978" i="3"/>
  <c r="M1978" i="3"/>
  <c r="L1978" i="3"/>
  <c r="K1978" i="3"/>
  <c r="J1978" i="3"/>
  <c r="I1978" i="3"/>
  <c r="G1978" i="3"/>
  <c r="F1978" i="3"/>
  <c r="E1978" i="3"/>
  <c r="D1978" i="3"/>
  <c r="C1978" i="3"/>
  <c r="H1978" i="3" s="1"/>
  <c r="B1978" i="3"/>
  <c r="A1978" i="3"/>
  <c r="N1977" i="3"/>
  <c r="M1977" i="3"/>
  <c r="L1977" i="3"/>
  <c r="K1977" i="3"/>
  <c r="J1977" i="3"/>
  <c r="I1977" i="3"/>
  <c r="G1977" i="3"/>
  <c r="F1977" i="3"/>
  <c r="E1977" i="3"/>
  <c r="D1977" i="3"/>
  <c r="C1977" i="3"/>
  <c r="H1977" i="3" s="1"/>
  <c r="B1977" i="3"/>
  <c r="A1977" i="3"/>
  <c r="N1976" i="3"/>
  <c r="M1976" i="3"/>
  <c r="L1976" i="3"/>
  <c r="K1976" i="3"/>
  <c r="J1976" i="3"/>
  <c r="I1976" i="3"/>
  <c r="G1976" i="3"/>
  <c r="F1976" i="3"/>
  <c r="E1976" i="3"/>
  <c r="D1976" i="3"/>
  <c r="C1976" i="3"/>
  <c r="H1976" i="3" s="1"/>
  <c r="B1976" i="3"/>
  <c r="A1976" i="3"/>
  <c r="N1975" i="3"/>
  <c r="M1975" i="3"/>
  <c r="L1975" i="3"/>
  <c r="K1975" i="3"/>
  <c r="J1975" i="3"/>
  <c r="I1975" i="3"/>
  <c r="G1975" i="3"/>
  <c r="F1975" i="3"/>
  <c r="E1975" i="3"/>
  <c r="D1975" i="3"/>
  <c r="C1975" i="3"/>
  <c r="H1975" i="3" s="1"/>
  <c r="B1975" i="3"/>
  <c r="A1975" i="3"/>
  <c r="N1974" i="3"/>
  <c r="M1974" i="3"/>
  <c r="L1974" i="3"/>
  <c r="K1974" i="3"/>
  <c r="J1974" i="3"/>
  <c r="I1974" i="3"/>
  <c r="G1974" i="3"/>
  <c r="F1974" i="3"/>
  <c r="E1974" i="3"/>
  <c r="D1974" i="3"/>
  <c r="C1974" i="3"/>
  <c r="H1974" i="3" s="1"/>
  <c r="B1974" i="3"/>
  <c r="A1974" i="3"/>
  <c r="N1973" i="3"/>
  <c r="M1973" i="3"/>
  <c r="L1973" i="3"/>
  <c r="K1973" i="3"/>
  <c r="J1973" i="3"/>
  <c r="I1973" i="3"/>
  <c r="G1973" i="3"/>
  <c r="F1973" i="3"/>
  <c r="E1973" i="3"/>
  <c r="D1973" i="3"/>
  <c r="C1973" i="3"/>
  <c r="H1973" i="3" s="1"/>
  <c r="B1973" i="3"/>
  <c r="A1973" i="3"/>
  <c r="N1972" i="3"/>
  <c r="M1972" i="3"/>
  <c r="L1972" i="3"/>
  <c r="K1972" i="3"/>
  <c r="J1972" i="3"/>
  <c r="I1972" i="3"/>
  <c r="G1972" i="3"/>
  <c r="F1972" i="3"/>
  <c r="E1972" i="3"/>
  <c r="D1972" i="3"/>
  <c r="C1972" i="3"/>
  <c r="H1972" i="3" s="1"/>
  <c r="B1972" i="3"/>
  <c r="A1972" i="3"/>
  <c r="N1971" i="3"/>
  <c r="M1971" i="3"/>
  <c r="L1971" i="3"/>
  <c r="K1971" i="3"/>
  <c r="J1971" i="3"/>
  <c r="I1971" i="3"/>
  <c r="G1971" i="3"/>
  <c r="F1971" i="3"/>
  <c r="E1971" i="3"/>
  <c r="D1971" i="3"/>
  <c r="C1971" i="3"/>
  <c r="H1971" i="3" s="1"/>
  <c r="B1971" i="3"/>
  <c r="A1971" i="3"/>
  <c r="N1970" i="3"/>
  <c r="M1970" i="3"/>
  <c r="L1970" i="3"/>
  <c r="K1970" i="3"/>
  <c r="J1970" i="3"/>
  <c r="I1970" i="3"/>
  <c r="G1970" i="3"/>
  <c r="F1970" i="3"/>
  <c r="E1970" i="3"/>
  <c r="D1970" i="3"/>
  <c r="C1970" i="3"/>
  <c r="H1970" i="3" s="1"/>
  <c r="B1970" i="3"/>
  <c r="A1970" i="3"/>
  <c r="N1969" i="3"/>
  <c r="M1969" i="3"/>
  <c r="L1969" i="3"/>
  <c r="K1969" i="3"/>
  <c r="J1969" i="3"/>
  <c r="I1969" i="3"/>
  <c r="G1969" i="3"/>
  <c r="F1969" i="3"/>
  <c r="E1969" i="3"/>
  <c r="D1969" i="3"/>
  <c r="C1969" i="3"/>
  <c r="H1969" i="3" s="1"/>
  <c r="B1969" i="3"/>
  <c r="A1969" i="3"/>
  <c r="N1968" i="3"/>
  <c r="M1968" i="3"/>
  <c r="L1968" i="3"/>
  <c r="K1968" i="3"/>
  <c r="J1968" i="3"/>
  <c r="I1968" i="3"/>
  <c r="G1968" i="3"/>
  <c r="F1968" i="3"/>
  <c r="E1968" i="3"/>
  <c r="D1968" i="3"/>
  <c r="C1968" i="3"/>
  <c r="H1968" i="3" s="1"/>
  <c r="B1968" i="3"/>
  <c r="A1968" i="3"/>
  <c r="N1967" i="3"/>
  <c r="M1967" i="3"/>
  <c r="L1967" i="3"/>
  <c r="K1967" i="3"/>
  <c r="J1967" i="3"/>
  <c r="I1967" i="3"/>
  <c r="G1967" i="3"/>
  <c r="F1967" i="3"/>
  <c r="E1967" i="3"/>
  <c r="D1967" i="3"/>
  <c r="C1967" i="3"/>
  <c r="H1967" i="3" s="1"/>
  <c r="B1967" i="3"/>
  <c r="A1967" i="3"/>
  <c r="N1966" i="3"/>
  <c r="M1966" i="3"/>
  <c r="L1966" i="3"/>
  <c r="K1966" i="3"/>
  <c r="J1966" i="3"/>
  <c r="I1966" i="3"/>
  <c r="G1966" i="3"/>
  <c r="F1966" i="3"/>
  <c r="E1966" i="3"/>
  <c r="D1966" i="3"/>
  <c r="C1966" i="3"/>
  <c r="H1966" i="3" s="1"/>
  <c r="B1966" i="3"/>
  <c r="A1966" i="3"/>
  <c r="N1965" i="3"/>
  <c r="M1965" i="3"/>
  <c r="L1965" i="3"/>
  <c r="K1965" i="3"/>
  <c r="J1965" i="3"/>
  <c r="I1965" i="3"/>
  <c r="G1965" i="3"/>
  <c r="F1965" i="3"/>
  <c r="E1965" i="3"/>
  <c r="D1965" i="3"/>
  <c r="C1965" i="3"/>
  <c r="H1965" i="3" s="1"/>
  <c r="B1965" i="3"/>
  <c r="A1965" i="3"/>
  <c r="N1964" i="3"/>
  <c r="M1964" i="3"/>
  <c r="L1964" i="3"/>
  <c r="K1964" i="3"/>
  <c r="J1964" i="3"/>
  <c r="I1964" i="3"/>
  <c r="G1964" i="3"/>
  <c r="F1964" i="3"/>
  <c r="E1964" i="3"/>
  <c r="D1964" i="3"/>
  <c r="C1964" i="3"/>
  <c r="H1964" i="3" s="1"/>
  <c r="B1964" i="3"/>
  <c r="A1964" i="3"/>
  <c r="N1963" i="3"/>
  <c r="M1963" i="3"/>
  <c r="L1963" i="3"/>
  <c r="K1963" i="3"/>
  <c r="J1963" i="3"/>
  <c r="I1963" i="3"/>
  <c r="G1963" i="3"/>
  <c r="F1963" i="3"/>
  <c r="E1963" i="3"/>
  <c r="D1963" i="3"/>
  <c r="C1963" i="3"/>
  <c r="H1963" i="3" s="1"/>
  <c r="B1963" i="3"/>
  <c r="A1963" i="3"/>
  <c r="N1962" i="3"/>
  <c r="M1962" i="3"/>
  <c r="L1962" i="3"/>
  <c r="K1962" i="3"/>
  <c r="J1962" i="3"/>
  <c r="I1962" i="3"/>
  <c r="G1962" i="3"/>
  <c r="F1962" i="3"/>
  <c r="E1962" i="3"/>
  <c r="D1962" i="3"/>
  <c r="C1962" i="3"/>
  <c r="H1962" i="3" s="1"/>
  <c r="B1962" i="3"/>
  <c r="A1962" i="3"/>
  <c r="N1961" i="3"/>
  <c r="M1961" i="3"/>
  <c r="L1961" i="3"/>
  <c r="K1961" i="3"/>
  <c r="J1961" i="3"/>
  <c r="I1961" i="3"/>
  <c r="G1961" i="3"/>
  <c r="F1961" i="3"/>
  <c r="E1961" i="3"/>
  <c r="D1961" i="3"/>
  <c r="C1961" i="3"/>
  <c r="H1961" i="3" s="1"/>
  <c r="B1961" i="3"/>
  <c r="A1961" i="3"/>
  <c r="N1960" i="3"/>
  <c r="M1960" i="3"/>
  <c r="L1960" i="3"/>
  <c r="K1960" i="3"/>
  <c r="J1960" i="3"/>
  <c r="I1960" i="3"/>
  <c r="G1960" i="3"/>
  <c r="F1960" i="3"/>
  <c r="E1960" i="3"/>
  <c r="D1960" i="3"/>
  <c r="C1960" i="3"/>
  <c r="H1960" i="3" s="1"/>
  <c r="B1960" i="3"/>
  <c r="A1960" i="3"/>
  <c r="N1959" i="3"/>
  <c r="M1959" i="3"/>
  <c r="L1959" i="3"/>
  <c r="K1959" i="3"/>
  <c r="J1959" i="3"/>
  <c r="I1959" i="3"/>
  <c r="G1959" i="3"/>
  <c r="F1959" i="3"/>
  <c r="E1959" i="3"/>
  <c r="D1959" i="3"/>
  <c r="C1959" i="3"/>
  <c r="H1959" i="3" s="1"/>
  <c r="B1959" i="3"/>
  <c r="A1959" i="3"/>
  <c r="N1958" i="3"/>
  <c r="M1958" i="3"/>
  <c r="L1958" i="3"/>
  <c r="K1958" i="3"/>
  <c r="J1958" i="3"/>
  <c r="I1958" i="3"/>
  <c r="G1958" i="3"/>
  <c r="F1958" i="3"/>
  <c r="E1958" i="3"/>
  <c r="D1958" i="3"/>
  <c r="C1958" i="3"/>
  <c r="H1958" i="3" s="1"/>
  <c r="B1958" i="3"/>
  <c r="A1958" i="3"/>
  <c r="N1957" i="3"/>
  <c r="M1957" i="3"/>
  <c r="L1957" i="3"/>
  <c r="K1957" i="3"/>
  <c r="J1957" i="3"/>
  <c r="I1957" i="3"/>
  <c r="G1957" i="3"/>
  <c r="F1957" i="3"/>
  <c r="E1957" i="3"/>
  <c r="D1957" i="3"/>
  <c r="C1957" i="3"/>
  <c r="H1957" i="3" s="1"/>
  <c r="B1957" i="3"/>
  <c r="A1957" i="3"/>
  <c r="N1956" i="3"/>
  <c r="M1956" i="3"/>
  <c r="L1956" i="3"/>
  <c r="K1956" i="3"/>
  <c r="J1956" i="3"/>
  <c r="I1956" i="3"/>
  <c r="G1956" i="3"/>
  <c r="F1956" i="3"/>
  <c r="E1956" i="3"/>
  <c r="D1956" i="3"/>
  <c r="C1956" i="3"/>
  <c r="H1956" i="3" s="1"/>
  <c r="B1956" i="3"/>
  <c r="A1956" i="3"/>
  <c r="N1955" i="3"/>
  <c r="M1955" i="3"/>
  <c r="L1955" i="3"/>
  <c r="K1955" i="3"/>
  <c r="J1955" i="3"/>
  <c r="I1955" i="3"/>
  <c r="G1955" i="3"/>
  <c r="F1955" i="3"/>
  <c r="E1955" i="3"/>
  <c r="D1955" i="3"/>
  <c r="C1955" i="3"/>
  <c r="H1955" i="3" s="1"/>
  <c r="B1955" i="3"/>
  <c r="A1955" i="3"/>
  <c r="N1954" i="3"/>
  <c r="M1954" i="3"/>
  <c r="L1954" i="3"/>
  <c r="K1954" i="3"/>
  <c r="J1954" i="3"/>
  <c r="I1954" i="3"/>
  <c r="G1954" i="3"/>
  <c r="F1954" i="3"/>
  <c r="E1954" i="3"/>
  <c r="D1954" i="3"/>
  <c r="C1954" i="3"/>
  <c r="H1954" i="3" s="1"/>
  <c r="B1954" i="3"/>
  <c r="A1954" i="3"/>
  <c r="N1953" i="3"/>
  <c r="M1953" i="3"/>
  <c r="L1953" i="3"/>
  <c r="K1953" i="3"/>
  <c r="J1953" i="3"/>
  <c r="I1953" i="3"/>
  <c r="G1953" i="3"/>
  <c r="F1953" i="3"/>
  <c r="E1953" i="3"/>
  <c r="D1953" i="3"/>
  <c r="C1953" i="3"/>
  <c r="H1953" i="3" s="1"/>
  <c r="B1953" i="3"/>
  <c r="A1953" i="3"/>
  <c r="N1952" i="3"/>
  <c r="M1952" i="3"/>
  <c r="L1952" i="3"/>
  <c r="K1952" i="3"/>
  <c r="J1952" i="3"/>
  <c r="I1952" i="3"/>
  <c r="G1952" i="3"/>
  <c r="F1952" i="3"/>
  <c r="E1952" i="3"/>
  <c r="D1952" i="3"/>
  <c r="C1952" i="3"/>
  <c r="H1952" i="3" s="1"/>
  <c r="B1952" i="3"/>
  <c r="A1952" i="3"/>
  <c r="N1951" i="3"/>
  <c r="M1951" i="3"/>
  <c r="L1951" i="3"/>
  <c r="K1951" i="3"/>
  <c r="J1951" i="3"/>
  <c r="I1951" i="3"/>
  <c r="G1951" i="3"/>
  <c r="F1951" i="3"/>
  <c r="E1951" i="3"/>
  <c r="D1951" i="3"/>
  <c r="C1951" i="3"/>
  <c r="H1951" i="3" s="1"/>
  <c r="B1951" i="3"/>
  <c r="A1951" i="3"/>
  <c r="N1950" i="3"/>
  <c r="M1950" i="3"/>
  <c r="L1950" i="3"/>
  <c r="K1950" i="3"/>
  <c r="J1950" i="3"/>
  <c r="I1950" i="3"/>
  <c r="G1950" i="3"/>
  <c r="F1950" i="3"/>
  <c r="E1950" i="3"/>
  <c r="D1950" i="3"/>
  <c r="C1950" i="3"/>
  <c r="H1950" i="3" s="1"/>
  <c r="B1950" i="3"/>
  <c r="A1950" i="3"/>
  <c r="N1949" i="3"/>
  <c r="M1949" i="3"/>
  <c r="L1949" i="3"/>
  <c r="K1949" i="3"/>
  <c r="J1949" i="3"/>
  <c r="I1949" i="3"/>
  <c r="G1949" i="3"/>
  <c r="F1949" i="3"/>
  <c r="E1949" i="3"/>
  <c r="D1949" i="3"/>
  <c r="C1949" i="3"/>
  <c r="H1949" i="3" s="1"/>
  <c r="B1949" i="3"/>
  <c r="A1949" i="3"/>
  <c r="N1948" i="3"/>
  <c r="M1948" i="3"/>
  <c r="L1948" i="3"/>
  <c r="K1948" i="3"/>
  <c r="J1948" i="3"/>
  <c r="I1948" i="3"/>
  <c r="G1948" i="3"/>
  <c r="F1948" i="3"/>
  <c r="E1948" i="3"/>
  <c r="D1948" i="3"/>
  <c r="C1948" i="3"/>
  <c r="H1948" i="3" s="1"/>
  <c r="B1948" i="3"/>
  <c r="A1948" i="3"/>
  <c r="N1947" i="3"/>
  <c r="M1947" i="3"/>
  <c r="L1947" i="3"/>
  <c r="K1947" i="3"/>
  <c r="J1947" i="3"/>
  <c r="I1947" i="3"/>
  <c r="G1947" i="3"/>
  <c r="F1947" i="3"/>
  <c r="E1947" i="3"/>
  <c r="D1947" i="3"/>
  <c r="C1947" i="3"/>
  <c r="H1947" i="3" s="1"/>
  <c r="B1947" i="3"/>
  <c r="A1947" i="3"/>
  <c r="N1946" i="3"/>
  <c r="M1946" i="3"/>
  <c r="L1946" i="3"/>
  <c r="K1946" i="3"/>
  <c r="J1946" i="3"/>
  <c r="I1946" i="3"/>
  <c r="G1946" i="3"/>
  <c r="F1946" i="3"/>
  <c r="E1946" i="3"/>
  <c r="D1946" i="3"/>
  <c r="C1946" i="3"/>
  <c r="H1946" i="3" s="1"/>
  <c r="B1946" i="3"/>
  <c r="A1946" i="3"/>
  <c r="N1945" i="3"/>
  <c r="M1945" i="3"/>
  <c r="L1945" i="3"/>
  <c r="K1945" i="3"/>
  <c r="J1945" i="3"/>
  <c r="I1945" i="3"/>
  <c r="G1945" i="3"/>
  <c r="F1945" i="3"/>
  <c r="E1945" i="3"/>
  <c r="D1945" i="3"/>
  <c r="C1945" i="3"/>
  <c r="H1945" i="3" s="1"/>
  <c r="B1945" i="3"/>
  <c r="A1945" i="3"/>
  <c r="N1944" i="3"/>
  <c r="M1944" i="3"/>
  <c r="L1944" i="3"/>
  <c r="K1944" i="3"/>
  <c r="J1944" i="3"/>
  <c r="I1944" i="3"/>
  <c r="G1944" i="3"/>
  <c r="F1944" i="3"/>
  <c r="E1944" i="3"/>
  <c r="D1944" i="3"/>
  <c r="C1944" i="3"/>
  <c r="H1944" i="3" s="1"/>
  <c r="B1944" i="3"/>
  <c r="A1944" i="3"/>
  <c r="N1943" i="3"/>
  <c r="M1943" i="3"/>
  <c r="L1943" i="3"/>
  <c r="K1943" i="3"/>
  <c r="J1943" i="3"/>
  <c r="I1943" i="3"/>
  <c r="G1943" i="3"/>
  <c r="F1943" i="3"/>
  <c r="E1943" i="3"/>
  <c r="D1943" i="3"/>
  <c r="C1943" i="3"/>
  <c r="H1943" i="3" s="1"/>
  <c r="B1943" i="3"/>
  <c r="A1943" i="3"/>
  <c r="N1942" i="3"/>
  <c r="M1942" i="3"/>
  <c r="L1942" i="3"/>
  <c r="K1942" i="3"/>
  <c r="J1942" i="3"/>
  <c r="I1942" i="3"/>
  <c r="G1942" i="3"/>
  <c r="F1942" i="3"/>
  <c r="E1942" i="3"/>
  <c r="D1942" i="3"/>
  <c r="C1942" i="3"/>
  <c r="H1942" i="3" s="1"/>
  <c r="B1942" i="3"/>
  <c r="A1942" i="3"/>
  <c r="N1941" i="3"/>
  <c r="M1941" i="3"/>
  <c r="L1941" i="3"/>
  <c r="K1941" i="3"/>
  <c r="J1941" i="3"/>
  <c r="I1941" i="3"/>
  <c r="G1941" i="3"/>
  <c r="F1941" i="3"/>
  <c r="E1941" i="3"/>
  <c r="D1941" i="3"/>
  <c r="C1941" i="3"/>
  <c r="H1941" i="3" s="1"/>
  <c r="B1941" i="3"/>
  <c r="A1941" i="3"/>
  <c r="N1940" i="3"/>
  <c r="M1940" i="3"/>
  <c r="L1940" i="3"/>
  <c r="K1940" i="3"/>
  <c r="J1940" i="3"/>
  <c r="I1940" i="3"/>
  <c r="G1940" i="3"/>
  <c r="F1940" i="3"/>
  <c r="E1940" i="3"/>
  <c r="D1940" i="3"/>
  <c r="C1940" i="3"/>
  <c r="H1940" i="3" s="1"/>
  <c r="B1940" i="3"/>
  <c r="A1940" i="3"/>
  <c r="N1939" i="3"/>
  <c r="M1939" i="3"/>
  <c r="L1939" i="3"/>
  <c r="K1939" i="3"/>
  <c r="J1939" i="3"/>
  <c r="I1939" i="3"/>
  <c r="G1939" i="3"/>
  <c r="F1939" i="3"/>
  <c r="E1939" i="3"/>
  <c r="D1939" i="3"/>
  <c r="C1939" i="3"/>
  <c r="H1939" i="3" s="1"/>
  <c r="B1939" i="3"/>
  <c r="A1939" i="3"/>
  <c r="N1938" i="3"/>
  <c r="M1938" i="3"/>
  <c r="L1938" i="3"/>
  <c r="K1938" i="3"/>
  <c r="J1938" i="3"/>
  <c r="I1938" i="3"/>
  <c r="G1938" i="3"/>
  <c r="F1938" i="3"/>
  <c r="E1938" i="3"/>
  <c r="D1938" i="3"/>
  <c r="C1938" i="3"/>
  <c r="H1938" i="3" s="1"/>
  <c r="B1938" i="3"/>
  <c r="A1938" i="3"/>
  <c r="N1937" i="3"/>
  <c r="M1937" i="3"/>
  <c r="L1937" i="3"/>
  <c r="K1937" i="3"/>
  <c r="J1937" i="3"/>
  <c r="I1937" i="3"/>
  <c r="G1937" i="3"/>
  <c r="F1937" i="3"/>
  <c r="E1937" i="3"/>
  <c r="D1937" i="3"/>
  <c r="C1937" i="3"/>
  <c r="H1937" i="3" s="1"/>
  <c r="B1937" i="3"/>
  <c r="A1937" i="3"/>
  <c r="N1936" i="3"/>
  <c r="M1936" i="3"/>
  <c r="L1936" i="3"/>
  <c r="K1936" i="3"/>
  <c r="J1936" i="3"/>
  <c r="I1936" i="3"/>
  <c r="G1936" i="3"/>
  <c r="F1936" i="3"/>
  <c r="E1936" i="3"/>
  <c r="D1936" i="3"/>
  <c r="C1936" i="3"/>
  <c r="H1936" i="3" s="1"/>
  <c r="B1936" i="3"/>
  <c r="A1936" i="3"/>
  <c r="N1935" i="3"/>
  <c r="M1935" i="3"/>
  <c r="L1935" i="3"/>
  <c r="K1935" i="3"/>
  <c r="J1935" i="3"/>
  <c r="I1935" i="3"/>
  <c r="G1935" i="3"/>
  <c r="F1935" i="3"/>
  <c r="E1935" i="3"/>
  <c r="D1935" i="3"/>
  <c r="C1935" i="3"/>
  <c r="H1935" i="3" s="1"/>
  <c r="B1935" i="3"/>
  <c r="A1935" i="3"/>
  <c r="N1934" i="3"/>
  <c r="M1934" i="3"/>
  <c r="L1934" i="3"/>
  <c r="K1934" i="3"/>
  <c r="J1934" i="3"/>
  <c r="I1934" i="3"/>
  <c r="G1934" i="3"/>
  <c r="F1934" i="3"/>
  <c r="E1934" i="3"/>
  <c r="D1934" i="3"/>
  <c r="C1934" i="3"/>
  <c r="H1934" i="3" s="1"/>
  <c r="B1934" i="3"/>
  <c r="A1934" i="3"/>
  <c r="N1933" i="3"/>
  <c r="M1933" i="3"/>
  <c r="L1933" i="3"/>
  <c r="K1933" i="3"/>
  <c r="J1933" i="3"/>
  <c r="I1933" i="3"/>
  <c r="G1933" i="3"/>
  <c r="F1933" i="3"/>
  <c r="E1933" i="3"/>
  <c r="D1933" i="3"/>
  <c r="C1933" i="3"/>
  <c r="H1933" i="3" s="1"/>
  <c r="B1933" i="3"/>
  <c r="A1933" i="3"/>
  <c r="N1932" i="3"/>
  <c r="M1932" i="3"/>
  <c r="L1932" i="3"/>
  <c r="K1932" i="3"/>
  <c r="J1932" i="3"/>
  <c r="I1932" i="3"/>
  <c r="G1932" i="3"/>
  <c r="F1932" i="3"/>
  <c r="E1932" i="3"/>
  <c r="D1932" i="3"/>
  <c r="C1932" i="3"/>
  <c r="H1932" i="3" s="1"/>
  <c r="B1932" i="3"/>
  <c r="A1932" i="3"/>
  <c r="N1931" i="3"/>
  <c r="M1931" i="3"/>
  <c r="L1931" i="3"/>
  <c r="K1931" i="3"/>
  <c r="J1931" i="3"/>
  <c r="I1931" i="3"/>
  <c r="G1931" i="3"/>
  <c r="F1931" i="3"/>
  <c r="E1931" i="3"/>
  <c r="D1931" i="3"/>
  <c r="C1931" i="3"/>
  <c r="H1931" i="3" s="1"/>
  <c r="B1931" i="3"/>
  <c r="A1931" i="3"/>
  <c r="N1930" i="3"/>
  <c r="M1930" i="3"/>
  <c r="L1930" i="3"/>
  <c r="K1930" i="3"/>
  <c r="J1930" i="3"/>
  <c r="I1930" i="3"/>
  <c r="G1930" i="3"/>
  <c r="F1930" i="3"/>
  <c r="E1930" i="3"/>
  <c r="D1930" i="3"/>
  <c r="C1930" i="3"/>
  <c r="H1930" i="3" s="1"/>
  <c r="B1930" i="3"/>
  <c r="A1930" i="3"/>
  <c r="N1929" i="3"/>
  <c r="M1929" i="3"/>
  <c r="L1929" i="3"/>
  <c r="K1929" i="3"/>
  <c r="J1929" i="3"/>
  <c r="I1929" i="3"/>
  <c r="G1929" i="3"/>
  <c r="F1929" i="3"/>
  <c r="E1929" i="3"/>
  <c r="D1929" i="3"/>
  <c r="C1929" i="3"/>
  <c r="H1929" i="3" s="1"/>
  <c r="B1929" i="3"/>
  <c r="A1929" i="3"/>
  <c r="N1928" i="3"/>
  <c r="M1928" i="3"/>
  <c r="L1928" i="3"/>
  <c r="K1928" i="3"/>
  <c r="J1928" i="3"/>
  <c r="I1928" i="3"/>
  <c r="G1928" i="3"/>
  <c r="F1928" i="3"/>
  <c r="E1928" i="3"/>
  <c r="D1928" i="3"/>
  <c r="C1928" i="3"/>
  <c r="H1928" i="3" s="1"/>
  <c r="B1928" i="3"/>
  <c r="A1928" i="3"/>
  <c r="N1927" i="3"/>
  <c r="M1927" i="3"/>
  <c r="L1927" i="3"/>
  <c r="K1927" i="3"/>
  <c r="J1927" i="3"/>
  <c r="I1927" i="3"/>
  <c r="G1927" i="3"/>
  <c r="F1927" i="3"/>
  <c r="E1927" i="3"/>
  <c r="D1927" i="3"/>
  <c r="C1927" i="3"/>
  <c r="H1927" i="3" s="1"/>
  <c r="B1927" i="3"/>
  <c r="A1927" i="3"/>
  <c r="N1926" i="3"/>
  <c r="M1926" i="3"/>
  <c r="L1926" i="3"/>
  <c r="K1926" i="3"/>
  <c r="J1926" i="3"/>
  <c r="I1926" i="3"/>
  <c r="G1926" i="3"/>
  <c r="F1926" i="3"/>
  <c r="E1926" i="3"/>
  <c r="D1926" i="3"/>
  <c r="C1926" i="3"/>
  <c r="H1926" i="3" s="1"/>
  <c r="B1926" i="3"/>
  <c r="A1926" i="3"/>
  <c r="N1925" i="3"/>
  <c r="M1925" i="3"/>
  <c r="L1925" i="3"/>
  <c r="K1925" i="3"/>
  <c r="J1925" i="3"/>
  <c r="I1925" i="3"/>
  <c r="G1925" i="3"/>
  <c r="F1925" i="3"/>
  <c r="E1925" i="3"/>
  <c r="D1925" i="3"/>
  <c r="C1925" i="3"/>
  <c r="H1925" i="3" s="1"/>
  <c r="B1925" i="3"/>
  <c r="A1925" i="3"/>
  <c r="N1924" i="3"/>
  <c r="M1924" i="3"/>
  <c r="L1924" i="3"/>
  <c r="K1924" i="3"/>
  <c r="J1924" i="3"/>
  <c r="I1924" i="3"/>
  <c r="G1924" i="3"/>
  <c r="F1924" i="3"/>
  <c r="E1924" i="3"/>
  <c r="D1924" i="3"/>
  <c r="C1924" i="3"/>
  <c r="H1924" i="3" s="1"/>
  <c r="B1924" i="3"/>
  <c r="A1924" i="3"/>
  <c r="N1923" i="3"/>
  <c r="M1923" i="3"/>
  <c r="L1923" i="3"/>
  <c r="K1923" i="3"/>
  <c r="J1923" i="3"/>
  <c r="I1923" i="3"/>
  <c r="G1923" i="3"/>
  <c r="F1923" i="3"/>
  <c r="E1923" i="3"/>
  <c r="D1923" i="3"/>
  <c r="C1923" i="3"/>
  <c r="H1923" i="3" s="1"/>
  <c r="B1923" i="3"/>
  <c r="A1923" i="3"/>
  <c r="N1922" i="3"/>
  <c r="M1922" i="3"/>
  <c r="L1922" i="3"/>
  <c r="K1922" i="3"/>
  <c r="J1922" i="3"/>
  <c r="I1922" i="3"/>
  <c r="G1922" i="3"/>
  <c r="F1922" i="3"/>
  <c r="E1922" i="3"/>
  <c r="D1922" i="3"/>
  <c r="C1922" i="3"/>
  <c r="H1922" i="3" s="1"/>
  <c r="B1922" i="3"/>
  <c r="A1922" i="3"/>
  <c r="N1921" i="3"/>
  <c r="M1921" i="3"/>
  <c r="L1921" i="3"/>
  <c r="K1921" i="3"/>
  <c r="J1921" i="3"/>
  <c r="I1921" i="3"/>
  <c r="G1921" i="3"/>
  <c r="F1921" i="3"/>
  <c r="E1921" i="3"/>
  <c r="D1921" i="3"/>
  <c r="C1921" i="3"/>
  <c r="H1921" i="3" s="1"/>
  <c r="B1921" i="3"/>
  <c r="A1921" i="3"/>
  <c r="N1920" i="3"/>
  <c r="M1920" i="3"/>
  <c r="L1920" i="3"/>
  <c r="K1920" i="3"/>
  <c r="J1920" i="3"/>
  <c r="I1920" i="3"/>
  <c r="G1920" i="3"/>
  <c r="F1920" i="3"/>
  <c r="E1920" i="3"/>
  <c r="D1920" i="3"/>
  <c r="C1920" i="3"/>
  <c r="H1920" i="3" s="1"/>
  <c r="B1920" i="3"/>
  <c r="A1920" i="3"/>
  <c r="N1919" i="3"/>
  <c r="M1919" i="3"/>
  <c r="L1919" i="3"/>
  <c r="K1919" i="3"/>
  <c r="J1919" i="3"/>
  <c r="I1919" i="3"/>
  <c r="G1919" i="3"/>
  <c r="F1919" i="3"/>
  <c r="E1919" i="3"/>
  <c r="D1919" i="3"/>
  <c r="C1919" i="3"/>
  <c r="H1919" i="3" s="1"/>
  <c r="B1919" i="3"/>
  <c r="A1919" i="3"/>
  <c r="N1918" i="3"/>
  <c r="M1918" i="3"/>
  <c r="L1918" i="3"/>
  <c r="K1918" i="3"/>
  <c r="J1918" i="3"/>
  <c r="I1918" i="3"/>
  <c r="G1918" i="3"/>
  <c r="F1918" i="3"/>
  <c r="E1918" i="3"/>
  <c r="D1918" i="3"/>
  <c r="C1918" i="3"/>
  <c r="H1918" i="3" s="1"/>
  <c r="B1918" i="3"/>
  <c r="A1918" i="3"/>
  <c r="N1917" i="3"/>
  <c r="M1917" i="3"/>
  <c r="L1917" i="3"/>
  <c r="K1917" i="3"/>
  <c r="J1917" i="3"/>
  <c r="I1917" i="3"/>
  <c r="G1917" i="3"/>
  <c r="F1917" i="3"/>
  <c r="E1917" i="3"/>
  <c r="D1917" i="3"/>
  <c r="C1917" i="3"/>
  <c r="H1917" i="3" s="1"/>
  <c r="B1917" i="3"/>
  <c r="A1917" i="3"/>
  <c r="N1916" i="3"/>
  <c r="M1916" i="3"/>
  <c r="L1916" i="3"/>
  <c r="K1916" i="3"/>
  <c r="J1916" i="3"/>
  <c r="I1916" i="3"/>
  <c r="G1916" i="3"/>
  <c r="F1916" i="3"/>
  <c r="E1916" i="3"/>
  <c r="D1916" i="3"/>
  <c r="C1916" i="3"/>
  <c r="H1916" i="3" s="1"/>
  <c r="B1916" i="3"/>
  <c r="A1916" i="3"/>
  <c r="N1915" i="3"/>
  <c r="M1915" i="3"/>
  <c r="L1915" i="3"/>
  <c r="K1915" i="3"/>
  <c r="J1915" i="3"/>
  <c r="I1915" i="3"/>
  <c r="G1915" i="3"/>
  <c r="F1915" i="3"/>
  <c r="E1915" i="3"/>
  <c r="D1915" i="3"/>
  <c r="C1915" i="3"/>
  <c r="H1915" i="3" s="1"/>
  <c r="B1915" i="3"/>
  <c r="A1915" i="3"/>
  <c r="N1914" i="3"/>
  <c r="M1914" i="3"/>
  <c r="L1914" i="3"/>
  <c r="K1914" i="3"/>
  <c r="J1914" i="3"/>
  <c r="I1914" i="3"/>
  <c r="G1914" i="3"/>
  <c r="F1914" i="3"/>
  <c r="E1914" i="3"/>
  <c r="D1914" i="3"/>
  <c r="C1914" i="3"/>
  <c r="H1914" i="3" s="1"/>
  <c r="B1914" i="3"/>
  <c r="A1914" i="3"/>
  <c r="N1913" i="3"/>
  <c r="M1913" i="3"/>
  <c r="L1913" i="3"/>
  <c r="K1913" i="3"/>
  <c r="J1913" i="3"/>
  <c r="I1913" i="3"/>
  <c r="G1913" i="3"/>
  <c r="F1913" i="3"/>
  <c r="E1913" i="3"/>
  <c r="D1913" i="3"/>
  <c r="C1913" i="3"/>
  <c r="H1913" i="3" s="1"/>
  <c r="B1913" i="3"/>
  <c r="A1913" i="3"/>
  <c r="N1912" i="3"/>
  <c r="M1912" i="3"/>
  <c r="L1912" i="3"/>
  <c r="K1912" i="3"/>
  <c r="J1912" i="3"/>
  <c r="I1912" i="3"/>
  <c r="G1912" i="3"/>
  <c r="F1912" i="3"/>
  <c r="E1912" i="3"/>
  <c r="D1912" i="3"/>
  <c r="C1912" i="3"/>
  <c r="H1912" i="3" s="1"/>
  <c r="B1912" i="3"/>
  <c r="A1912" i="3"/>
  <c r="N1911" i="3"/>
  <c r="M1911" i="3"/>
  <c r="L1911" i="3"/>
  <c r="K1911" i="3"/>
  <c r="J1911" i="3"/>
  <c r="I1911" i="3"/>
  <c r="G1911" i="3"/>
  <c r="F1911" i="3"/>
  <c r="E1911" i="3"/>
  <c r="D1911" i="3"/>
  <c r="C1911" i="3"/>
  <c r="H1911" i="3" s="1"/>
  <c r="B1911" i="3"/>
  <c r="A1911" i="3"/>
  <c r="N1910" i="3"/>
  <c r="M1910" i="3"/>
  <c r="L1910" i="3"/>
  <c r="K1910" i="3"/>
  <c r="J1910" i="3"/>
  <c r="I1910" i="3"/>
  <c r="G1910" i="3"/>
  <c r="F1910" i="3"/>
  <c r="E1910" i="3"/>
  <c r="D1910" i="3"/>
  <c r="C1910" i="3"/>
  <c r="H1910" i="3" s="1"/>
  <c r="B1910" i="3"/>
  <c r="A1910" i="3"/>
  <c r="N1909" i="3"/>
  <c r="M1909" i="3"/>
  <c r="L1909" i="3"/>
  <c r="K1909" i="3"/>
  <c r="J1909" i="3"/>
  <c r="I1909" i="3"/>
  <c r="G1909" i="3"/>
  <c r="F1909" i="3"/>
  <c r="E1909" i="3"/>
  <c r="D1909" i="3"/>
  <c r="C1909" i="3"/>
  <c r="H1909" i="3" s="1"/>
  <c r="B1909" i="3"/>
  <c r="A1909" i="3"/>
  <c r="N1908" i="3"/>
  <c r="M1908" i="3"/>
  <c r="L1908" i="3"/>
  <c r="K1908" i="3"/>
  <c r="J1908" i="3"/>
  <c r="I1908" i="3"/>
  <c r="G1908" i="3"/>
  <c r="F1908" i="3"/>
  <c r="E1908" i="3"/>
  <c r="D1908" i="3"/>
  <c r="C1908" i="3"/>
  <c r="H1908" i="3" s="1"/>
  <c r="B1908" i="3"/>
  <c r="A1908" i="3"/>
  <c r="N1907" i="3"/>
  <c r="M1907" i="3"/>
  <c r="L1907" i="3"/>
  <c r="K1907" i="3"/>
  <c r="J1907" i="3"/>
  <c r="I1907" i="3"/>
  <c r="G1907" i="3"/>
  <c r="F1907" i="3"/>
  <c r="E1907" i="3"/>
  <c r="D1907" i="3"/>
  <c r="C1907" i="3"/>
  <c r="H1907" i="3" s="1"/>
  <c r="B1907" i="3"/>
  <c r="A1907" i="3"/>
  <c r="N1906" i="3"/>
  <c r="M1906" i="3"/>
  <c r="L1906" i="3"/>
  <c r="K1906" i="3"/>
  <c r="J1906" i="3"/>
  <c r="I1906" i="3"/>
  <c r="G1906" i="3"/>
  <c r="F1906" i="3"/>
  <c r="E1906" i="3"/>
  <c r="D1906" i="3"/>
  <c r="C1906" i="3"/>
  <c r="H1906" i="3" s="1"/>
  <c r="B1906" i="3"/>
  <c r="A1906" i="3"/>
  <c r="N1905" i="3"/>
  <c r="M1905" i="3"/>
  <c r="L1905" i="3"/>
  <c r="K1905" i="3"/>
  <c r="J1905" i="3"/>
  <c r="I1905" i="3"/>
  <c r="G1905" i="3"/>
  <c r="F1905" i="3"/>
  <c r="E1905" i="3"/>
  <c r="D1905" i="3"/>
  <c r="C1905" i="3"/>
  <c r="H1905" i="3" s="1"/>
  <c r="B1905" i="3"/>
  <c r="A1905" i="3"/>
  <c r="N1904" i="3"/>
  <c r="M1904" i="3"/>
  <c r="L1904" i="3"/>
  <c r="K1904" i="3"/>
  <c r="J1904" i="3"/>
  <c r="I1904" i="3"/>
  <c r="G1904" i="3"/>
  <c r="F1904" i="3"/>
  <c r="E1904" i="3"/>
  <c r="D1904" i="3"/>
  <c r="C1904" i="3"/>
  <c r="H1904" i="3" s="1"/>
  <c r="B1904" i="3"/>
  <c r="A1904" i="3"/>
  <c r="N1903" i="3"/>
  <c r="M1903" i="3"/>
  <c r="L1903" i="3"/>
  <c r="K1903" i="3"/>
  <c r="J1903" i="3"/>
  <c r="I1903" i="3"/>
  <c r="G1903" i="3"/>
  <c r="F1903" i="3"/>
  <c r="E1903" i="3"/>
  <c r="D1903" i="3"/>
  <c r="C1903" i="3"/>
  <c r="H1903" i="3" s="1"/>
  <c r="B1903" i="3"/>
  <c r="A1903" i="3"/>
  <c r="N1902" i="3"/>
  <c r="M1902" i="3"/>
  <c r="L1902" i="3"/>
  <c r="K1902" i="3"/>
  <c r="J1902" i="3"/>
  <c r="I1902" i="3"/>
  <c r="G1902" i="3"/>
  <c r="F1902" i="3"/>
  <c r="E1902" i="3"/>
  <c r="D1902" i="3"/>
  <c r="C1902" i="3"/>
  <c r="H1902" i="3" s="1"/>
  <c r="B1902" i="3"/>
  <c r="A1902" i="3"/>
  <c r="N1901" i="3"/>
  <c r="M1901" i="3"/>
  <c r="L1901" i="3"/>
  <c r="K1901" i="3"/>
  <c r="J1901" i="3"/>
  <c r="I1901" i="3"/>
  <c r="G1901" i="3"/>
  <c r="F1901" i="3"/>
  <c r="E1901" i="3"/>
  <c r="D1901" i="3"/>
  <c r="C1901" i="3"/>
  <c r="H1901" i="3" s="1"/>
  <c r="B1901" i="3"/>
  <c r="A1901" i="3"/>
  <c r="N1900" i="3"/>
  <c r="M1900" i="3"/>
  <c r="L1900" i="3"/>
  <c r="K1900" i="3"/>
  <c r="J1900" i="3"/>
  <c r="I1900" i="3"/>
  <c r="G1900" i="3"/>
  <c r="F1900" i="3"/>
  <c r="E1900" i="3"/>
  <c r="D1900" i="3"/>
  <c r="C1900" i="3"/>
  <c r="H1900" i="3" s="1"/>
  <c r="B1900" i="3"/>
  <c r="A1900" i="3"/>
  <c r="N1899" i="3"/>
  <c r="M1899" i="3"/>
  <c r="L1899" i="3"/>
  <c r="K1899" i="3"/>
  <c r="J1899" i="3"/>
  <c r="I1899" i="3"/>
  <c r="G1899" i="3"/>
  <c r="F1899" i="3"/>
  <c r="E1899" i="3"/>
  <c r="D1899" i="3"/>
  <c r="C1899" i="3"/>
  <c r="H1899" i="3" s="1"/>
  <c r="B1899" i="3"/>
  <c r="A1899" i="3"/>
  <c r="N1898" i="3"/>
  <c r="M1898" i="3"/>
  <c r="L1898" i="3"/>
  <c r="K1898" i="3"/>
  <c r="J1898" i="3"/>
  <c r="I1898" i="3"/>
  <c r="G1898" i="3"/>
  <c r="F1898" i="3"/>
  <c r="E1898" i="3"/>
  <c r="D1898" i="3"/>
  <c r="C1898" i="3"/>
  <c r="H1898" i="3" s="1"/>
  <c r="B1898" i="3"/>
  <c r="A1898" i="3"/>
  <c r="N1897" i="3"/>
  <c r="M1897" i="3"/>
  <c r="L1897" i="3"/>
  <c r="K1897" i="3"/>
  <c r="J1897" i="3"/>
  <c r="I1897" i="3"/>
  <c r="G1897" i="3"/>
  <c r="F1897" i="3"/>
  <c r="E1897" i="3"/>
  <c r="D1897" i="3"/>
  <c r="C1897" i="3"/>
  <c r="H1897" i="3" s="1"/>
  <c r="B1897" i="3"/>
  <c r="A1897" i="3"/>
  <c r="N1896" i="3"/>
  <c r="M1896" i="3"/>
  <c r="L1896" i="3"/>
  <c r="K1896" i="3"/>
  <c r="J1896" i="3"/>
  <c r="I1896" i="3"/>
  <c r="G1896" i="3"/>
  <c r="F1896" i="3"/>
  <c r="E1896" i="3"/>
  <c r="D1896" i="3"/>
  <c r="C1896" i="3"/>
  <c r="H1896" i="3" s="1"/>
  <c r="B1896" i="3"/>
  <c r="A1896" i="3"/>
  <c r="N1895" i="3"/>
  <c r="M1895" i="3"/>
  <c r="L1895" i="3"/>
  <c r="K1895" i="3"/>
  <c r="J1895" i="3"/>
  <c r="I1895" i="3"/>
  <c r="G1895" i="3"/>
  <c r="F1895" i="3"/>
  <c r="E1895" i="3"/>
  <c r="D1895" i="3"/>
  <c r="C1895" i="3"/>
  <c r="H1895" i="3" s="1"/>
  <c r="B1895" i="3"/>
  <c r="A1895" i="3"/>
  <c r="N1894" i="3"/>
  <c r="M1894" i="3"/>
  <c r="L1894" i="3"/>
  <c r="K1894" i="3"/>
  <c r="J1894" i="3"/>
  <c r="I1894" i="3"/>
  <c r="G1894" i="3"/>
  <c r="F1894" i="3"/>
  <c r="E1894" i="3"/>
  <c r="D1894" i="3"/>
  <c r="C1894" i="3"/>
  <c r="H1894" i="3" s="1"/>
  <c r="B1894" i="3"/>
  <c r="A1894" i="3"/>
  <c r="N1893" i="3"/>
  <c r="M1893" i="3"/>
  <c r="L1893" i="3"/>
  <c r="K1893" i="3"/>
  <c r="J1893" i="3"/>
  <c r="I1893" i="3"/>
  <c r="G1893" i="3"/>
  <c r="F1893" i="3"/>
  <c r="E1893" i="3"/>
  <c r="D1893" i="3"/>
  <c r="C1893" i="3"/>
  <c r="H1893" i="3" s="1"/>
  <c r="B1893" i="3"/>
  <c r="A1893" i="3"/>
  <c r="N1892" i="3"/>
  <c r="M1892" i="3"/>
  <c r="L1892" i="3"/>
  <c r="K1892" i="3"/>
  <c r="J1892" i="3"/>
  <c r="I1892" i="3"/>
  <c r="G1892" i="3"/>
  <c r="F1892" i="3"/>
  <c r="E1892" i="3"/>
  <c r="D1892" i="3"/>
  <c r="C1892" i="3"/>
  <c r="H1892" i="3" s="1"/>
  <c r="B1892" i="3"/>
  <c r="A1892" i="3"/>
  <c r="N1891" i="3"/>
  <c r="M1891" i="3"/>
  <c r="L1891" i="3"/>
  <c r="K1891" i="3"/>
  <c r="J1891" i="3"/>
  <c r="I1891" i="3"/>
  <c r="G1891" i="3"/>
  <c r="F1891" i="3"/>
  <c r="E1891" i="3"/>
  <c r="D1891" i="3"/>
  <c r="C1891" i="3"/>
  <c r="H1891" i="3" s="1"/>
  <c r="B1891" i="3"/>
  <c r="A1891" i="3"/>
  <c r="N1890" i="3"/>
  <c r="M1890" i="3"/>
  <c r="L1890" i="3"/>
  <c r="K1890" i="3"/>
  <c r="J1890" i="3"/>
  <c r="I1890" i="3"/>
  <c r="G1890" i="3"/>
  <c r="F1890" i="3"/>
  <c r="E1890" i="3"/>
  <c r="D1890" i="3"/>
  <c r="C1890" i="3"/>
  <c r="H1890" i="3" s="1"/>
  <c r="B1890" i="3"/>
  <c r="A1890" i="3"/>
  <c r="N1889" i="3"/>
  <c r="M1889" i="3"/>
  <c r="L1889" i="3"/>
  <c r="K1889" i="3"/>
  <c r="J1889" i="3"/>
  <c r="I1889" i="3"/>
  <c r="G1889" i="3"/>
  <c r="F1889" i="3"/>
  <c r="E1889" i="3"/>
  <c r="D1889" i="3"/>
  <c r="C1889" i="3"/>
  <c r="H1889" i="3" s="1"/>
  <c r="B1889" i="3"/>
  <c r="A1889" i="3"/>
  <c r="N1888" i="3"/>
  <c r="M1888" i="3"/>
  <c r="L1888" i="3"/>
  <c r="K1888" i="3"/>
  <c r="J1888" i="3"/>
  <c r="I1888" i="3"/>
  <c r="G1888" i="3"/>
  <c r="F1888" i="3"/>
  <c r="E1888" i="3"/>
  <c r="D1888" i="3"/>
  <c r="C1888" i="3"/>
  <c r="H1888" i="3" s="1"/>
  <c r="B1888" i="3"/>
  <c r="A1888" i="3"/>
  <c r="N1887" i="3"/>
  <c r="M1887" i="3"/>
  <c r="L1887" i="3"/>
  <c r="K1887" i="3"/>
  <c r="J1887" i="3"/>
  <c r="I1887" i="3"/>
  <c r="G1887" i="3"/>
  <c r="F1887" i="3"/>
  <c r="E1887" i="3"/>
  <c r="D1887" i="3"/>
  <c r="C1887" i="3"/>
  <c r="H1887" i="3" s="1"/>
  <c r="B1887" i="3"/>
  <c r="A1887" i="3"/>
  <c r="N1886" i="3"/>
  <c r="M1886" i="3"/>
  <c r="L1886" i="3"/>
  <c r="K1886" i="3"/>
  <c r="J1886" i="3"/>
  <c r="I1886" i="3"/>
  <c r="G1886" i="3"/>
  <c r="F1886" i="3"/>
  <c r="E1886" i="3"/>
  <c r="D1886" i="3"/>
  <c r="C1886" i="3"/>
  <c r="H1886" i="3" s="1"/>
  <c r="B1886" i="3"/>
  <c r="A1886" i="3"/>
  <c r="N1885" i="3"/>
  <c r="M1885" i="3"/>
  <c r="L1885" i="3"/>
  <c r="K1885" i="3"/>
  <c r="J1885" i="3"/>
  <c r="I1885" i="3"/>
  <c r="G1885" i="3"/>
  <c r="F1885" i="3"/>
  <c r="E1885" i="3"/>
  <c r="D1885" i="3"/>
  <c r="C1885" i="3"/>
  <c r="H1885" i="3" s="1"/>
  <c r="B1885" i="3"/>
  <c r="A1885" i="3"/>
  <c r="N1884" i="3"/>
  <c r="M1884" i="3"/>
  <c r="L1884" i="3"/>
  <c r="K1884" i="3"/>
  <c r="J1884" i="3"/>
  <c r="I1884" i="3"/>
  <c r="G1884" i="3"/>
  <c r="F1884" i="3"/>
  <c r="E1884" i="3"/>
  <c r="D1884" i="3"/>
  <c r="C1884" i="3"/>
  <c r="H1884" i="3" s="1"/>
  <c r="B1884" i="3"/>
  <c r="A1884" i="3"/>
  <c r="N1883" i="3"/>
  <c r="M1883" i="3"/>
  <c r="L1883" i="3"/>
  <c r="K1883" i="3"/>
  <c r="J1883" i="3"/>
  <c r="I1883" i="3"/>
  <c r="G1883" i="3"/>
  <c r="F1883" i="3"/>
  <c r="E1883" i="3"/>
  <c r="D1883" i="3"/>
  <c r="C1883" i="3"/>
  <c r="H1883" i="3" s="1"/>
  <c r="B1883" i="3"/>
  <c r="A1883" i="3"/>
  <c r="N1882" i="3"/>
  <c r="M1882" i="3"/>
  <c r="L1882" i="3"/>
  <c r="K1882" i="3"/>
  <c r="J1882" i="3"/>
  <c r="I1882" i="3"/>
  <c r="G1882" i="3"/>
  <c r="F1882" i="3"/>
  <c r="E1882" i="3"/>
  <c r="D1882" i="3"/>
  <c r="C1882" i="3"/>
  <c r="H1882" i="3" s="1"/>
  <c r="B1882" i="3"/>
  <c r="A1882" i="3"/>
  <c r="N1881" i="3"/>
  <c r="M1881" i="3"/>
  <c r="L1881" i="3"/>
  <c r="K1881" i="3"/>
  <c r="J1881" i="3"/>
  <c r="I1881" i="3"/>
  <c r="G1881" i="3"/>
  <c r="F1881" i="3"/>
  <c r="E1881" i="3"/>
  <c r="D1881" i="3"/>
  <c r="C1881" i="3"/>
  <c r="H1881" i="3" s="1"/>
  <c r="B1881" i="3"/>
  <c r="A1881" i="3"/>
  <c r="N1880" i="3"/>
  <c r="M1880" i="3"/>
  <c r="L1880" i="3"/>
  <c r="K1880" i="3"/>
  <c r="J1880" i="3"/>
  <c r="I1880" i="3"/>
  <c r="G1880" i="3"/>
  <c r="F1880" i="3"/>
  <c r="E1880" i="3"/>
  <c r="D1880" i="3"/>
  <c r="C1880" i="3"/>
  <c r="H1880" i="3" s="1"/>
  <c r="B1880" i="3"/>
  <c r="A1880" i="3"/>
  <c r="N1879" i="3"/>
  <c r="M1879" i="3"/>
  <c r="L1879" i="3"/>
  <c r="K1879" i="3"/>
  <c r="J1879" i="3"/>
  <c r="I1879" i="3"/>
  <c r="G1879" i="3"/>
  <c r="F1879" i="3"/>
  <c r="E1879" i="3"/>
  <c r="D1879" i="3"/>
  <c r="C1879" i="3"/>
  <c r="H1879" i="3" s="1"/>
  <c r="B1879" i="3"/>
  <c r="A1879" i="3"/>
  <c r="N1878" i="3"/>
  <c r="M1878" i="3"/>
  <c r="L1878" i="3"/>
  <c r="K1878" i="3"/>
  <c r="J1878" i="3"/>
  <c r="I1878" i="3"/>
  <c r="G1878" i="3"/>
  <c r="F1878" i="3"/>
  <c r="E1878" i="3"/>
  <c r="D1878" i="3"/>
  <c r="C1878" i="3"/>
  <c r="H1878" i="3" s="1"/>
  <c r="B1878" i="3"/>
  <c r="A1878" i="3"/>
  <c r="N1877" i="3"/>
  <c r="M1877" i="3"/>
  <c r="L1877" i="3"/>
  <c r="K1877" i="3"/>
  <c r="J1877" i="3"/>
  <c r="I1877" i="3"/>
  <c r="G1877" i="3"/>
  <c r="F1877" i="3"/>
  <c r="E1877" i="3"/>
  <c r="D1877" i="3"/>
  <c r="C1877" i="3"/>
  <c r="H1877" i="3" s="1"/>
  <c r="B1877" i="3"/>
  <c r="A1877" i="3"/>
  <c r="N1876" i="3"/>
  <c r="M1876" i="3"/>
  <c r="L1876" i="3"/>
  <c r="K1876" i="3"/>
  <c r="J1876" i="3"/>
  <c r="I1876" i="3"/>
  <c r="G1876" i="3"/>
  <c r="F1876" i="3"/>
  <c r="E1876" i="3"/>
  <c r="D1876" i="3"/>
  <c r="C1876" i="3"/>
  <c r="H1876" i="3" s="1"/>
  <c r="B1876" i="3"/>
  <c r="A1876" i="3"/>
  <c r="N1875" i="3"/>
  <c r="M1875" i="3"/>
  <c r="L1875" i="3"/>
  <c r="K1875" i="3"/>
  <c r="J1875" i="3"/>
  <c r="I1875" i="3"/>
  <c r="G1875" i="3"/>
  <c r="F1875" i="3"/>
  <c r="E1875" i="3"/>
  <c r="D1875" i="3"/>
  <c r="C1875" i="3"/>
  <c r="H1875" i="3" s="1"/>
  <c r="B1875" i="3"/>
  <c r="A1875" i="3"/>
  <c r="N1874" i="3"/>
  <c r="M1874" i="3"/>
  <c r="L1874" i="3"/>
  <c r="K1874" i="3"/>
  <c r="J1874" i="3"/>
  <c r="I1874" i="3"/>
  <c r="G1874" i="3"/>
  <c r="F1874" i="3"/>
  <c r="E1874" i="3"/>
  <c r="D1874" i="3"/>
  <c r="C1874" i="3"/>
  <c r="H1874" i="3" s="1"/>
  <c r="B1874" i="3"/>
  <c r="A1874" i="3"/>
  <c r="N1873" i="3"/>
  <c r="M1873" i="3"/>
  <c r="L1873" i="3"/>
  <c r="K1873" i="3"/>
  <c r="J1873" i="3"/>
  <c r="I1873" i="3"/>
  <c r="G1873" i="3"/>
  <c r="F1873" i="3"/>
  <c r="E1873" i="3"/>
  <c r="D1873" i="3"/>
  <c r="C1873" i="3"/>
  <c r="H1873" i="3" s="1"/>
  <c r="B1873" i="3"/>
  <c r="A1873" i="3"/>
  <c r="N1872" i="3"/>
  <c r="M1872" i="3"/>
  <c r="L1872" i="3"/>
  <c r="K1872" i="3"/>
  <c r="J1872" i="3"/>
  <c r="I1872" i="3"/>
  <c r="G1872" i="3"/>
  <c r="F1872" i="3"/>
  <c r="E1872" i="3"/>
  <c r="D1872" i="3"/>
  <c r="C1872" i="3"/>
  <c r="H1872" i="3" s="1"/>
  <c r="B1872" i="3"/>
  <c r="A1872" i="3"/>
  <c r="N1871" i="3"/>
  <c r="M1871" i="3"/>
  <c r="L1871" i="3"/>
  <c r="K1871" i="3"/>
  <c r="J1871" i="3"/>
  <c r="I1871" i="3"/>
  <c r="G1871" i="3"/>
  <c r="F1871" i="3"/>
  <c r="E1871" i="3"/>
  <c r="D1871" i="3"/>
  <c r="C1871" i="3"/>
  <c r="H1871" i="3" s="1"/>
  <c r="B1871" i="3"/>
  <c r="A1871" i="3"/>
  <c r="N1870" i="3"/>
  <c r="M1870" i="3"/>
  <c r="L1870" i="3"/>
  <c r="K1870" i="3"/>
  <c r="J1870" i="3"/>
  <c r="I1870" i="3"/>
  <c r="G1870" i="3"/>
  <c r="F1870" i="3"/>
  <c r="E1870" i="3"/>
  <c r="D1870" i="3"/>
  <c r="C1870" i="3"/>
  <c r="H1870" i="3" s="1"/>
  <c r="B1870" i="3"/>
  <c r="A1870" i="3"/>
  <c r="N1869" i="3"/>
  <c r="M1869" i="3"/>
  <c r="L1869" i="3"/>
  <c r="K1869" i="3"/>
  <c r="J1869" i="3"/>
  <c r="I1869" i="3"/>
  <c r="G1869" i="3"/>
  <c r="F1869" i="3"/>
  <c r="E1869" i="3"/>
  <c r="D1869" i="3"/>
  <c r="C1869" i="3"/>
  <c r="H1869" i="3" s="1"/>
  <c r="B1869" i="3"/>
  <c r="A1869" i="3"/>
  <c r="N1868" i="3"/>
  <c r="M1868" i="3"/>
  <c r="L1868" i="3"/>
  <c r="K1868" i="3"/>
  <c r="J1868" i="3"/>
  <c r="I1868" i="3"/>
  <c r="G1868" i="3"/>
  <c r="F1868" i="3"/>
  <c r="E1868" i="3"/>
  <c r="D1868" i="3"/>
  <c r="C1868" i="3"/>
  <c r="H1868" i="3" s="1"/>
  <c r="B1868" i="3"/>
  <c r="A1868" i="3"/>
  <c r="N1867" i="3"/>
  <c r="M1867" i="3"/>
  <c r="L1867" i="3"/>
  <c r="K1867" i="3"/>
  <c r="J1867" i="3"/>
  <c r="I1867" i="3"/>
  <c r="G1867" i="3"/>
  <c r="F1867" i="3"/>
  <c r="E1867" i="3"/>
  <c r="D1867" i="3"/>
  <c r="C1867" i="3"/>
  <c r="H1867" i="3" s="1"/>
  <c r="B1867" i="3"/>
  <c r="A1867" i="3"/>
  <c r="N1866" i="3"/>
  <c r="M1866" i="3"/>
  <c r="L1866" i="3"/>
  <c r="K1866" i="3"/>
  <c r="J1866" i="3"/>
  <c r="I1866" i="3"/>
  <c r="G1866" i="3"/>
  <c r="F1866" i="3"/>
  <c r="E1866" i="3"/>
  <c r="D1866" i="3"/>
  <c r="C1866" i="3"/>
  <c r="H1866" i="3" s="1"/>
  <c r="B1866" i="3"/>
  <c r="A1866" i="3"/>
  <c r="N1865" i="3"/>
  <c r="M1865" i="3"/>
  <c r="L1865" i="3"/>
  <c r="K1865" i="3"/>
  <c r="J1865" i="3"/>
  <c r="I1865" i="3"/>
  <c r="G1865" i="3"/>
  <c r="F1865" i="3"/>
  <c r="E1865" i="3"/>
  <c r="D1865" i="3"/>
  <c r="C1865" i="3"/>
  <c r="H1865" i="3" s="1"/>
  <c r="B1865" i="3"/>
  <c r="A1865" i="3"/>
  <c r="N1864" i="3"/>
  <c r="M1864" i="3"/>
  <c r="L1864" i="3"/>
  <c r="K1864" i="3"/>
  <c r="J1864" i="3"/>
  <c r="I1864" i="3"/>
  <c r="G1864" i="3"/>
  <c r="F1864" i="3"/>
  <c r="E1864" i="3"/>
  <c r="D1864" i="3"/>
  <c r="C1864" i="3"/>
  <c r="H1864" i="3" s="1"/>
  <c r="B1864" i="3"/>
  <c r="A1864" i="3"/>
  <c r="N1863" i="3"/>
  <c r="M1863" i="3"/>
  <c r="L1863" i="3"/>
  <c r="K1863" i="3"/>
  <c r="J1863" i="3"/>
  <c r="I1863" i="3"/>
  <c r="G1863" i="3"/>
  <c r="F1863" i="3"/>
  <c r="E1863" i="3"/>
  <c r="D1863" i="3"/>
  <c r="C1863" i="3"/>
  <c r="H1863" i="3" s="1"/>
  <c r="B1863" i="3"/>
  <c r="A1863" i="3"/>
  <c r="N1862" i="3"/>
  <c r="M1862" i="3"/>
  <c r="L1862" i="3"/>
  <c r="K1862" i="3"/>
  <c r="J1862" i="3"/>
  <c r="I1862" i="3"/>
  <c r="G1862" i="3"/>
  <c r="F1862" i="3"/>
  <c r="E1862" i="3"/>
  <c r="D1862" i="3"/>
  <c r="C1862" i="3"/>
  <c r="H1862" i="3" s="1"/>
  <c r="B1862" i="3"/>
  <c r="A1862" i="3"/>
  <c r="N1861" i="3"/>
  <c r="M1861" i="3"/>
  <c r="L1861" i="3"/>
  <c r="K1861" i="3"/>
  <c r="J1861" i="3"/>
  <c r="I1861" i="3"/>
  <c r="G1861" i="3"/>
  <c r="F1861" i="3"/>
  <c r="E1861" i="3"/>
  <c r="D1861" i="3"/>
  <c r="C1861" i="3"/>
  <c r="H1861" i="3" s="1"/>
  <c r="B1861" i="3"/>
  <c r="A1861" i="3"/>
  <c r="N1860" i="3"/>
  <c r="M1860" i="3"/>
  <c r="L1860" i="3"/>
  <c r="K1860" i="3"/>
  <c r="J1860" i="3"/>
  <c r="I1860" i="3"/>
  <c r="G1860" i="3"/>
  <c r="F1860" i="3"/>
  <c r="E1860" i="3"/>
  <c r="D1860" i="3"/>
  <c r="C1860" i="3"/>
  <c r="H1860" i="3" s="1"/>
  <c r="B1860" i="3"/>
  <c r="A1860" i="3"/>
  <c r="N1859" i="3"/>
  <c r="M1859" i="3"/>
  <c r="L1859" i="3"/>
  <c r="K1859" i="3"/>
  <c r="J1859" i="3"/>
  <c r="I1859" i="3"/>
  <c r="G1859" i="3"/>
  <c r="F1859" i="3"/>
  <c r="E1859" i="3"/>
  <c r="D1859" i="3"/>
  <c r="C1859" i="3"/>
  <c r="H1859" i="3" s="1"/>
  <c r="B1859" i="3"/>
  <c r="A1859" i="3"/>
  <c r="N1858" i="3"/>
  <c r="M1858" i="3"/>
  <c r="L1858" i="3"/>
  <c r="K1858" i="3"/>
  <c r="J1858" i="3"/>
  <c r="I1858" i="3"/>
  <c r="G1858" i="3"/>
  <c r="F1858" i="3"/>
  <c r="E1858" i="3"/>
  <c r="D1858" i="3"/>
  <c r="C1858" i="3"/>
  <c r="H1858" i="3" s="1"/>
  <c r="B1858" i="3"/>
  <c r="A1858" i="3"/>
  <c r="N1857" i="3"/>
  <c r="M1857" i="3"/>
  <c r="L1857" i="3"/>
  <c r="K1857" i="3"/>
  <c r="J1857" i="3"/>
  <c r="I1857" i="3"/>
  <c r="G1857" i="3"/>
  <c r="F1857" i="3"/>
  <c r="E1857" i="3"/>
  <c r="D1857" i="3"/>
  <c r="C1857" i="3"/>
  <c r="H1857" i="3" s="1"/>
  <c r="B1857" i="3"/>
  <c r="A1857" i="3"/>
  <c r="N1856" i="3"/>
  <c r="M1856" i="3"/>
  <c r="L1856" i="3"/>
  <c r="K1856" i="3"/>
  <c r="J1856" i="3"/>
  <c r="I1856" i="3"/>
  <c r="G1856" i="3"/>
  <c r="F1856" i="3"/>
  <c r="E1856" i="3"/>
  <c r="D1856" i="3"/>
  <c r="C1856" i="3"/>
  <c r="H1856" i="3" s="1"/>
  <c r="B1856" i="3"/>
  <c r="A1856" i="3"/>
  <c r="N1855" i="3"/>
  <c r="M1855" i="3"/>
  <c r="L1855" i="3"/>
  <c r="K1855" i="3"/>
  <c r="J1855" i="3"/>
  <c r="I1855" i="3"/>
  <c r="G1855" i="3"/>
  <c r="F1855" i="3"/>
  <c r="E1855" i="3"/>
  <c r="D1855" i="3"/>
  <c r="C1855" i="3"/>
  <c r="H1855" i="3" s="1"/>
  <c r="B1855" i="3"/>
  <c r="A1855" i="3"/>
  <c r="N1854" i="3"/>
  <c r="M1854" i="3"/>
  <c r="L1854" i="3"/>
  <c r="K1854" i="3"/>
  <c r="J1854" i="3"/>
  <c r="I1854" i="3"/>
  <c r="G1854" i="3"/>
  <c r="F1854" i="3"/>
  <c r="E1854" i="3"/>
  <c r="D1854" i="3"/>
  <c r="C1854" i="3"/>
  <c r="H1854" i="3" s="1"/>
  <c r="B1854" i="3"/>
  <c r="A1854" i="3"/>
  <c r="N1853" i="3"/>
  <c r="M1853" i="3"/>
  <c r="L1853" i="3"/>
  <c r="K1853" i="3"/>
  <c r="J1853" i="3"/>
  <c r="I1853" i="3"/>
  <c r="G1853" i="3"/>
  <c r="F1853" i="3"/>
  <c r="E1853" i="3"/>
  <c r="D1853" i="3"/>
  <c r="C1853" i="3"/>
  <c r="H1853" i="3" s="1"/>
  <c r="B1853" i="3"/>
  <c r="A1853" i="3"/>
  <c r="N1852" i="3"/>
  <c r="M1852" i="3"/>
  <c r="L1852" i="3"/>
  <c r="K1852" i="3"/>
  <c r="J1852" i="3"/>
  <c r="I1852" i="3"/>
  <c r="G1852" i="3"/>
  <c r="F1852" i="3"/>
  <c r="E1852" i="3"/>
  <c r="D1852" i="3"/>
  <c r="C1852" i="3"/>
  <c r="H1852" i="3" s="1"/>
  <c r="B1852" i="3"/>
  <c r="A1852" i="3"/>
  <c r="N1851" i="3"/>
  <c r="M1851" i="3"/>
  <c r="L1851" i="3"/>
  <c r="K1851" i="3"/>
  <c r="J1851" i="3"/>
  <c r="I1851" i="3"/>
  <c r="G1851" i="3"/>
  <c r="F1851" i="3"/>
  <c r="E1851" i="3"/>
  <c r="D1851" i="3"/>
  <c r="C1851" i="3"/>
  <c r="H1851" i="3" s="1"/>
  <c r="B1851" i="3"/>
  <c r="A1851" i="3"/>
  <c r="N1850" i="3"/>
  <c r="M1850" i="3"/>
  <c r="L1850" i="3"/>
  <c r="K1850" i="3"/>
  <c r="J1850" i="3"/>
  <c r="I1850" i="3"/>
  <c r="G1850" i="3"/>
  <c r="F1850" i="3"/>
  <c r="E1850" i="3"/>
  <c r="D1850" i="3"/>
  <c r="C1850" i="3"/>
  <c r="H1850" i="3" s="1"/>
  <c r="B1850" i="3"/>
  <c r="A1850" i="3"/>
  <c r="N1849" i="3"/>
  <c r="M1849" i="3"/>
  <c r="L1849" i="3"/>
  <c r="K1849" i="3"/>
  <c r="J1849" i="3"/>
  <c r="I1849" i="3"/>
  <c r="G1849" i="3"/>
  <c r="F1849" i="3"/>
  <c r="E1849" i="3"/>
  <c r="D1849" i="3"/>
  <c r="C1849" i="3"/>
  <c r="H1849" i="3" s="1"/>
  <c r="B1849" i="3"/>
  <c r="A1849" i="3"/>
  <c r="N1848" i="3"/>
  <c r="M1848" i="3"/>
  <c r="L1848" i="3"/>
  <c r="K1848" i="3"/>
  <c r="J1848" i="3"/>
  <c r="I1848" i="3"/>
  <c r="G1848" i="3"/>
  <c r="F1848" i="3"/>
  <c r="E1848" i="3"/>
  <c r="D1848" i="3"/>
  <c r="C1848" i="3"/>
  <c r="H1848" i="3" s="1"/>
  <c r="B1848" i="3"/>
  <c r="A1848" i="3"/>
  <c r="N1847" i="3"/>
  <c r="M1847" i="3"/>
  <c r="L1847" i="3"/>
  <c r="K1847" i="3"/>
  <c r="J1847" i="3"/>
  <c r="I1847" i="3"/>
  <c r="G1847" i="3"/>
  <c r="F1847" i="3"/>
  <c r="E1847" i="3"/>
  <c r="D1847" i="3"/>
  <c r="C1847" i="3"/>
  <c r="H1847" i="3" s="1"/>
  <c r="B1847" i="3"/>
  <c r="A1847" i="3"/>
  <c r="N1846" i="3"/>
  <c r="M1846" i="3"/>
  <c r="L1846" i="3"/>
  <c r="K1846" i="3"/>
  <c r="J1846" i="3"/>
  <c r="I1846" i="3"/>
  <c r="G1846" i="3"/>
  <c r="F1846" i="3"/>
  <c r="E1846" i="3"/>
  <c r="D1846" i="3"/>
  <c r="C1846" i="3"/>
  <c r="H1846" i="3" s="1"/>
  <c r="B1846" i="3"/>
  <c r="A1846" i="3"/>
  <c r="N1845" i="3"/>
  <c r="M1845" i="3"/>
  <c r="L1845" i="3"/>
  <c r="K1845" i="3"/>
  <c r="J1845" i="3"/>
  <c r="I1845" i="3"/>
  <c r="G1845" i="3"/>
  <c r="F1845" i="3"/>
  <c r="E1845" i="3"/>
  <c r="D1845" i="3"/>
  <c r="C1845" i="3"/>
  <c r="H1845" i="3" s="1"/>
  <c r="B1845" i="3"/>
  <c r="A1845" i="3"/>
  <c r="N1844" i="3"/>
  <c r="M1844" i="3"/>
  <c r="L1844" i="3"/>
  <c r="K1844" i="3"/>
  <c r="J1844" i="3"/>
  <c r="I1844" i="3"/>
  <c r="G1844" i="3"/>
  <c r="F1844" i="3"/>
  <c r="E1844" i="3"/>
  <c r="D1844" i="3"/>
  <c r="C1844" i="3"/>
  <c r="H1844" i="3" s="1"/>
  <c r="B1844" i="3"/>
  <c r="A1844" i="3"/>
  <c r="N1843" i="3"/>
  <c r="M1843" i="3"/>
  <c r="L1843" i="3"/>
  <c r="K1843" i="3"/>
  <c r="J1843" i="3"/>
  <c r="I1843" i="3"/>
  <c r="G1843" i="3"/>
  <c r="F1843" i="3"/>
  <c r="E1843" i="3"/>
  <c r="D1843" i="3"/>
  <c r="C1843" i="3"/>
  <c r="H1843" i="3" s="1"/>
  <c r="B1843" i="3"/>
  <c r="A1843" i="3"/>
  <c r="N1842" i="3"/>
  <c r="M1842" i="3"/>
  <c r="L1842" i="3"/>
  <c r="K1842" i="3"/>
  <c r="J1842" i="3"/>
  <c r="I1842" i="3"/>
  <c r="G1842" i="3"/>
  <c r="F1842" i="3"/>
  <c r="E1842" i="3"/>
  <c r="D1842" i="3"/>
  <c r="C1842" i="3"/>
  <c r="H1842" i="3" s="1"/>
  <c r="B1842" i="3"/>
  <c r="A1842" i="3"/>
  <c r="N1841" i="3"/>
  <c r="M1841" i="3"/>
  <c r="L1841" i="3"/>
  <c r="K1841" i="3"/>
  <c r="J1841" i="3"/>
  <c r="I1841" i="3"/>
  <c r="G1841" i="3"/>
  <c r="F1841" i="3"/>
  <c r="E1841" i="3"/>
  <c r="D1841" i="3"/>
  <c r="C1841" i="3"/>
  <c r="H1841" i="3" s="1"/>
  <c r="B1841" i="3"/>
  <c r="A1841" i="3"/>
  <c r="N1840" i="3"/>
  <c r="M1840" i="3"/>
  <c r="L1840" i="3"/>
  <c r="K1840" i="3"/>
  <c r="J1840" i="3"/>
  <c r="I1840" i="3"/>
  <c r="G1840" i="3"/>
  <c r="F1840" i="3"/>
  <c r="E1840" i="3"/>
  <c r="D1840" i="3"/>
  <c r="C1840" i="3"/>
  <c r="H1840" i="3" s="1"/>
  <c r="B1840" i="3"/>
  <c r="A1840" i="3"/>
  <c r="N1839" i="3"/>
  <c r="M1839" i="3"/>
  <c r="L1839" i="3"/>
  <c r="K1839" i="3"/>
  <c r="J1839" i="3"/>
  <c r="I1839" i="3"/>
  <c r="G1839" i="3"/>
  <c r="F1839" i="3"/>
  <c r="E1839" i="3"/>
  <c r="D1839" i="3"/>
  <c r="C1839" i="3"/>
  <c r="H1839" i="3" s="1"/>
  <c r="B1839" i="3"/>
  <c r="A1839" i="3"/>
  <c r="N1838" i="3"/>
  <c r="M1838" i="3"/>
  <c r="L1838" i="3"/>
  <c r="K1838" i="3"/>
  <c r="J1838" i="3"/>
  <c r="I1838" i="3"/>
  <c r="G1838" i="3"/>
  <c r="F1838" i="3"/>
  <c r="E1838" i="3"/>
  <c r="D1838" i="3"/>
  <c r="C1838" i="3"/>
  <c r="H1838" i="3" s="1"/>
  <c r="B1838" i="3"/>
  <c r="A1838" i="3"/>
  <c r="N1837" i="3"/>
  <c r="M1837" i="3"/>
  <c r="L1837" i="3"/>
  <c r="K1837" i="3"/>
  <c r="J1837" i="3"/>
  <c r="I1837" i="3"/>
  <c r="G1837" i="3"/>
  <c r="F1837" i="3"/>
  <c r="E1837" i="3"/>
  <c r="D1837" i="3"/>
  <c r="C1837" i="3"/>
  <c r="H1837" i="3" s="1"/>
  <c r="B1837" i="3"/>
  <c r="A1837" i="3"/>
  <c r="N1836" i="3"/>
  <c r="M1836" i="3"/>
  <c r="L1836" i="3"/>
  <c r="K1836" i="3"/>
  <c r="J1836" i="3"/>
  <c r="I1836" i="3"/>
  <c r="G1836" i="3"/>
  <c r="F1836" i="3"/>
  <c r="E1836" i="3"/>
  <c r="D1836" i="3"/>
  <c r="C1836" i="3"/>
  <c r="H1836" i="3" s="1"/>
  <c r="B1836" i="3"/>
  <c r="A1836" i="3"/>
  <c r="N1835" i="3"/>
  <c r="M1835" i="3"/>
  <c r="L1835" i="3"/>
  <c r="K1835" i="3"/>
  <c r="J1835" i="3"/>
  <c r="I1835" i="3"/>
  <c r="G1835" i="3"/>
  <c r="F1835" i="3"/>
  <c r="E1835" i="3"/>
  <c r="D1835" i="3"/>
  <c r="C1835" i="3"/>
  <c r="H1835" i="3" s="1"/>
  <c r="B1835" i="3"/>
  <c r="A1835" i="3"/>
  <c r="N1834" i="3"/>
  <c r="M1834" i="3"/>
  <c r="L1834" i="3"/>
  <c r="K1834" i="3"/>
  <c r="J1834" i="3"/>
  <c r="I1834" i="3"/>
  <c r="G1834" i="3"/>
  <c r="F1834" i="3"/>
  <c r="E1834" i="3"/>
  <c r="D1834" i="3"/>
  <c r="C1834" i="3"/>
  <c r="H1834" i="3" s="1"/>
  <c r="B1834" i="3"/>
  <c r="A1834" i="3"/>
  <c r="N1833" i="3"/>
  <c r="M1833" i="3"/>
  <c r="L1833" i="3"/>
  <c r="K1833" i="3"/>
  <c r="J1833" i="3"/>
  <c r="I1833" i="3"/>
  <c r="G1833" i="3"/>
  <c r="F1833" i="3"/>
  <c r="E1833" i="3"/>
  <c r="D1833" i="3"/>
  <c r="C1833" i="3"/>
  <c r="H1833" i="3" s="1"/>
  <c r="B1833" i="3"/>
  <c r="A1833" i="3"/>
  <c r="N1832" i="3"/>
  <c r="M1832" i="3"/>
  <c r="L1832" i="3"/>
  <c r="K1832" i="3"/>
  <c r="J1832" i="3"/>
  <c r="I1832" i="3"/>
  <c r="G1832" i="3"/>
  <c r="F1832" i="3"/>
  <c r="E1832" i="3"/>
  <c r="D1832" i="3"/>
  <c r="C1832" i="3"/>
  <c r="H1832" i="3" s="1"/>
  <c r="B1832" i="3"/>
  <c r="A1832" i="3"/>
  <c r="N1831" i="3"/>
  <c r="M1831" i="3"/>
  <c r="L1831" i="3"/>
  <c r="K1831" i="3"/>
  <c r="J1831" i="3"/>
  <c r="I1831" i="3"/>
  <c r="G1831" i="3"/>
  <c r="F1831" i="3"/>
  <c r="E1831" i="3"/>
  <c r="D1831" i="3"/>
  <c r="C1831" i="3"/>
  <c r="H1831" i="3" s="1"/>
  <c r="B1831" i="3"/>
  <c r="A1831" i="3"/>
  <c r="N1830" i="3"/>
  <c r="M1830" i="3"/>
  <c r="L1830" i="3"/>
  <c r="K1830" i="3"/>
  <c r="J1830" i="3"/>
  <c r="I1830" i="3"/>
  <c r="G1830" i="3"/>
  <c r="F1830" i="3"/>
  <c r="E1830" i="3"/>
  <c r="D1830" i="3"/>
  <c r="C1830" i="3"/>
  <c r="H1830" i="3" s="1"/>
  <c r="B1830" i="3"/>
  <c r="A1830" i="3"/>
  <c r="N1829" i="3"/>
  <c r="M1829" i="3"/>
  <c r="L1829" i="3"/>
  <c r="K1829" i="3"/>
  <c r="J1829" i="3"/>
  <c r="I1829" i="3"/>
  <c r="G1829" i="3"/>
  <c r="F1829" i="3"/>
  <c r="E1829" i="3"/>
  <c r="D1829" i="3"/>
  <c r="C1829" i="3"/>
  <c r="H1829" i="3" s="1"/>
  <c r="B1829" i="3"/>
  <c r="A1829" i="3"/>
  <c r="N1828" i="3"/>
  <c r="M1828" i="3"/>
  <c r="L1828" i="3"/>
  <c r="K1828" i="3"/>
  <c r="J1828" i="3"/>
  <c r="I1828" i="3"/>
  <c r="G1828" i="3"/>
  <c r="F1828" i="3"/>
  <c r="E1828" i="3"/>
  <c r="D1828" i="3"/>
  <c r="C1828" i="3"/>
  <c r="H1828" i="3" s="1"/>
  <c r="B1828" i="3"/>
  <c r="A1828" i="3"/>
  <c r="N1827" i="3"/>
  <c r="M1827" i="3"/>
  <c r="L1827" i="3"/>
  <c r="K1827" i="3"/>
  <c r="J1827" i="3"/>
  <c r="I1827" i="3"/>
  <c r="G1827" i="3"/>
  <c r="F1827" i="3"/>
  <c r="E1827" i="3"/>
  <c r="D1827" i="3"/>
  <c r="C1827" i="3"/>
  <c r="H1827" i="3" s="1"/>
  <c r="B1827" i="3"/>
  <c r="A1827" i="3"/>
  <c r="N1826" i="3"/>
  <c r="M1826" i="3"/>
  <c r="L1826" i="3"/>
  <c r="K1826" i="3"/>
  <c r="J1826" i="3"/>
  <c r="I1826" i="3"/>
  <c r="G1826" i="3"/>
  <c r="F1826" i="3"/>
  <c r="E1826" i="3"/>
  <c r="D1826" i="3"/>
  <c r="C1826" i="3"/>
  <c r="H1826" i="3" s="1"/>
  <c r="B1826" i="3"/>
  <c r="A1826" i="3"/>
  <c r="N1825" i="3"/>
  <c r="M1825" i="3"/>
  <c r="L1825" i="3"/>
  <c r="K1825" i="3"/>
  <c r="J1825" i="3"/>
  <c r="I1825" i="3"/>
  <c r="G1825" i="3"/>
  <c r="F1825" i="3"/>
  <c r="E1825" i="3"/>
  <c r="D1825" i="3"/>
  <c r="C1825" i="3"/>
  <c r="H1825" i="3" s="1"/>
  <c r="B1825" i="3"/>
  <c r="A1825" i="3"/>
  <c r="N1824" i="3"/>
  <c r="M1824" i="3"/>
  <c r="L1824" i="3"/>
  <c r="K1824" i="3"/>
  <c r="J1824" i="3"/>
  <c r="I1824" i="3"/>
  <c r="G1824" i="3"/>
  <c r="F1824" i="3"/>
  <c r="E1824" i="3"/>
  <c r="D1824" i="3"/>
  <c r="C1824" i="3"/>
  <c r="H1824" i="3" s="1"/>
  <c r="B1824" i="3"/>
  <c r="A1824" i="3"/>
  <c r="N1823" i="3"/>
  <c r="M1823" i="3"/>
  <c r="L1823" i="3"/>
  <c r="K1823" i="3"/>
  <c r="J1823" i="3"/>
  <c r="I1823" i="3"/>
  <c r="G1823" i="3"/>
  <c r="F1823" i="3"/>
  <c r="E1823" i="3"/>
  <c r="D1823" i="3"/>
  <c r="C1823" i="3"/>
  <c r="H1823" i="3" s="1"/>
  <c r="B1823" i="3"/>
  <c r="A1823" i="3"/>
  <c r="N1822" i="3"/>
  <c r="M1822" i="3"/>
  <c r="L1822" i="3"/>
  <c r="K1822" i="3"/>
  <c r="J1822" i="3"/>
  <c r="I1822" i="3"/>
  <c r="G1822" i="3"/>
  <c r="F1822" i="3"/>
  <c r="E1822" i="3"/>
  <c r="D1822" i="3"/>
  <c r="C1822" i="3"/>
  <c r="H1822" i="3" s="1"/>
  <c r="B1822" i="3"/>
  <c r="A1822" i="3"/>
  <c r="N1821" i="3"/>
  <c r="M1821" i="3"/>
  <c r="L1821" i="3"/>
  <c r="K1821" i="3"/>
  <c r="J1821" i="3"/>
  <c r="I1821" i="3"/>
  <c r="G1821" i="3"/>
  <c r="F1821" i="3"/>
  <c r="E1821" i="3"/>
  <c r="D1821" i="3"/>
  <c r="C1821" i="3"/>
  <c r="H1821" i="3" s="1"/>
  <c r="B1821" i="3"/>
  <c r="A1821" i="3"/>
  <c r="N1820" i="3"/>
  <c r="M1820" i="3"/>
  <c r="L1820" i="3"/>
  <c r="K1820" i="3"/>
  <c r="J1820" i="3"/>
  <c r="I1820" i="3"/>
  <c r="G1820" i="3"/>
  <c r="F1820" i="3"/>
  <c r="E1820" i="3"/>
  <c r="D1820" i="3"/>
  <c r="C1820" i="3"/>
  <c r="H1820" i="3" s="1"/>
  <c r="B1820" i="3"/>
  <c r="A1820" i="3"/>
  <c r="N1819" i="3"/>
  <c r="M1819" i="3"/>
  <c r="L1819" i="3"/>
  <c r="K1819" i="3"/>
  <c r="J1819" i="3"/>
  <c r="I1819" i="3"/>
  <c r="G1819" i="3"/>
  <c r="F1819" i="3"/>
  <c r="E1819" i="3"/>
  <c r="D1819" i="3"/>
  <c r="C1819" i="3"/>
  <c r="H1819" i="3" s="1"/>
  <c r="B1819" i="3"/>
  <c r="A1819" i="3"/>
  <c r="N1818" i="3"/>
  <c r="M1818" i="3"/>
  <c r="L1818" i="3"/>
  <c r="K1818" i="3"/>
  <c r="J1818" i="3"/>
  <c r="I1818" i="3"/>
  <c r="G1818" i="3"/>
  <c r="F1818" i="3"/>
  <c r="E1818" i="3"/>
  <c r="D1818" i="3"/>
  <c r="C1818" i="3"/>
  <c r="H1818" i="3" s="1"/>
  <c r="B1818" i="3"/>
  <c r="A1818" i="3"/>
  <c r="N1817" i="3"/>
  <c r="M1817" i="3"/>
  <c r="L1817" i="3"/>
  <c r="K1817" i="3"/>
  <c r="J1817" i="3"/>
  <c r="I1817" i="3"/>
  <c r="G1817" i="3"/>
  <c r="F1817" i="3"/>
  <c r="E1817" i="3"/>
  <c r="D1817" i="3"/>
  <c r="C1817" i="3"/>
  <c r="H1817" i="3" s="1"/>
  <c r="B1817" i="3"/>
  <c r="A1817" i="3"/>
  <c r="N1816" i="3"/>
  <c r="M1816" i="3"/>
  <c r="L1816" i="3"/>
  <c r="K1816" i="3"/>
  <c r="J1816" i="3"/>
  <c r="I1816" i="3"/>
  <c r="G1816" i="3"/>
  <c r="F1816" i="3"/>
  <c r="E1816" i="3"/>
  <c r="D1816" i="3"/>
  <c r="C1816" i="3"/>
  <c r="H1816" i="3" s="1"/>
  <c r="B1816" i="3"/>
  <c r="A1816" i="3"/>
  <c r="N1815" i="3"/>
  <c r="M1815" i="3"/>
  <c r="L1815" i="3"/>
  <c r="K1815" i="3"/>
  <c r="J1815" i="3"/>
  <c r="I1815" i="3"/>
  <c r="G1815" i="3"/>
  <c r="F1815" i="3"/>
  <c r="E1815" i="3"/>
  <c r="D1815" i="3"/>
  <c r="C1815" i="3"/>
  <c r="H1815" i="3" s="1"/>
  <c r="B1815" i="3"/>
  <c r="A1815" i="3"/>
  <c r="N1814" i="3"/>
  <c r="M1814" i="3"/>
  <c r="L1814" i="3"/>
  <c r="K1814" i="3"/>
  <c r="J1814" i="3"/>
  <c r="I1814" i="3"/>
  <c r="G1814" i="3"/>
  <c r="F1814" i="3"/>
  <c r="E1814" i="3"/>
  <c r="D1814" i="3"/>
  <c r="C1814" i="3"/>
  <c r="H1814" i="3" s="1"/>
  <c r="B1814" i="3"/>
  <c r="A1814" i="3"/>
  <c r="N1813" i="3"/>
  <c r="M1813" i="3"/>
  <c r="L1813" i="3"/>
  <c r="K1813" i="3"/>
  <c r="J1813" i="3"/>
  <c r="I1813" i="3"/>
  <c r="G1813" i="3"/>
  <c r="F1813" i="3"/>
  <c r="E1813" i="3"/>
  <c r="D1813" i="3"/>
  <c r="C1813" i="3"/>
  <c r="H1813" i="3" s="1"/>
  <c r="B1813" i="3"/>
  <c r="A1813" i="3"/>
  <c r="N1812" i="3"/>
  <c r="M1812" i="3"/>
  <c r="L1812" i="3"/>
  <c r="K1812" i="3"/>
  <c r="J1812" i="3"/>
  <c r="I1812" i="3"/>
  <c r="G1812" i="3"/>
  <c r="F1812" i="3"/>
  <c r="E1812" i="3"/>
  <c r="D1812" i="3"/>
  <c r="C1812" i="3"/>
  <c r="H1812" i="3" s="1"/>
  <c r="B1812" i="3"/>
  <c r="A1812" i="3"/>
  <c r="N1811" i="3"/>
  <c r="M1811" i="3"/>
  <c r="L1811" i="3"/>
  <c r="K1811" i="3"/>
  <c r="J1811" i="3"/>
  <c r="I1811" i="3"/>
  <c r="G1811" i="3"/>
  <c r="F1811" i="3"/>
  <c r="E1811" i="3"/>
  <c r="D1811" i="3"/>
  <c r="C1811" i="3"/>
  <c r="H1811" i="3" s="1"/>
  <c r="B1811" i="3"/>
  <c r="A1811" i="3"/>
  <c r="N1810" i="3"/>
  <c r="M1810" i="3"/>
  <c r="L1810" i="3"/>
  <c r="K1810" i="3"/>
  <c r="J1810" i="3"/>
  <c r="I1810" i="3"/>
  <c r="G1810" i="3"/>
  <c r="F1810" i="3"/>
  <c r="E1810" i="3"/>
  <c r="D1810" i="3"/>
  <c r="C1810" i="3"/>
  <c r="H1810" i="3" s="1"/>
  <c r="B1810" i="3"/>
  <c r="A1810" i="3"/>
  <c r="N1809" i="3"/>
  <c r="M1809" i="3"/>
  <c r="L1809" i="3"/>
  <c r="K1809" i="3"/>
  <c r="J1809" i="3"/>
  <c r="I1809" i="3"/>
  <c r="G1809" i="3"/>
  <c r="F1809" i="3"/>
  <c r="E1809" i="3"/>
  <c r="D1809" i="3"/>
  <c r="C1809" i="3"/>
  <c r="H1809" i="3" s="1"/>
  <c r="B1809" i="3"/>
  <c r="A1809" i="3"/>
  <c r="N1808" i="3"/>
  <c r="M1808" i="3"/>
  <c r="L1808" i="3"/>
  <c r="K1808" i="3"/>
  <c r="J1808" i="3"/>
  <c r="I1808" i="3"/>
  <c r="G1808" i="3"/>
  <c r="F1808" i="3"/>
  <c r="E1808" i="3"/>
  <c r="D1808" i="3"/>
  <c r="C1808" i="3"/>
  <c r="H1808" i="3" s="1"/>
  <c r="B1808" i="3"/>
  <c r="A1808" i="3"/>
  <c r="N1807" i="3"/>
  <c r="M1807" i="3"/>
  <c r="L1807" i="3"/>
  <c r="K1807" i="3"/>
  <c r="J1807" i="3"/>
  <c r="I1807" i="3"/>
  <c r="G1807" i="3"/>
  <c r="F1807" i="3"/>
  <c r="E1807" i="3"/>
  <c r="D1807" i="3"/>
  <c r="C1807" i="3"/>
  <c r="H1807" i="3" s="1"/>
  <c r="B1807" i="3"/>
  <c r="A1807" i="3"/>
  <c r="N1806" i="3"/>
  <c r="M1806" i="3"/>
  <c r="L1806" i="3"/>
  <c r="K1806" i="3"/>
  <c r="J1806" i="3"/>
  <c r="I1806" i="3"/>
  <c r="G1806" i="3"/>
  <c r="F1806" i="3"/>
  <c r="E1806" i="3"/>
  <c r="D1806" i="3"/>
  <c r="C1806" i="3"/>
  <c r="H1806" i="3" s="1"/>
  <c r="B1806" i="3"/>
  <c r="A1806" i="3"/>
  <c r="N1805" i="3"/>
  <c r="M1805" i="3"/>
  <c r="L1805" i="3"/>
  <c r="K1805" i="3"/>
  <c r="J1805" i="3"/>
  <c r="I1805" i="3"/>
  <c r="G1805" i="3"/>
  <c r="F1805" i="3"/>
  <c r="E1805" i="3"/>
  <c r="D1805" i="3"/>
  <c r="C1805" i="3"/>
  <c r="H1805" i="3" s="1"/>
  <c r="B1805" i="3"/>
  <c r="A1805" i="3"/>
  <c r="N1804" i="3"/>
  <c r="M1804" i="3"/>
  <c r="L1804" i="3"/>
  <c r="K1804" i="3"/>
  <c r="J1804" i="3"/>
  <c r="I1804" i="3"/>
  <c r="G1804" i="3"/>
  <c r="F1804" i="3"/>
  <c r="E1804" i="3"/>
  <c r="D1804" i="3"/>
  <c r="C1804" i="3"/>
  <c r="H1804" i="3" s="1"/>
  <c r="B1804" i="3"/>
  <c r="A1804" i="3"/>
  <c r="N1803" i="3"/>
  <c r="M1803" i="3"/>
  <c r="L1803" i="3"/>
  <c r="K1803" i="3"/>
  <c r="J1803" i="3"/>
  <c r="I1803" i="3"/>
  <c r="G1803" i="3"/>
  <c r="F1803" i="3"/>
  <c r="E1803" i="3"/>
  <c r="D1803" i="3"/>
  <c r="C1803" i="3"/>
  <c r="H1803" i="3" s="1"/>
  <c r="B1803" i="3"/>
  <c r="A1803" i="3"/>
  <c r="N1802" i="3"/>
  <c r="M1802" i="3"/>
  <c r="L1802" i="3"/>
  <c r="K1802" i="3"/>
  <c r="J1802" i="3"/>
  <c r="I1802" i="3"/>
  <c r="G1802" i="3"/>
  <c r="F1802" i="3"/>
  <c r="E1802" i="3"/>
  <c r="D1802" i="3"/>
  <c r="C1802" i="3"/>
  <c r="H1802" i="3" s="1"/>
  <c r="B1802" i="3"/>
  <c r="A1802" i="3"/>
  <c r="N1801" i="3"/>
  <c r="M1801" i="3"/>
  <c r="L1801" i="3"/>
  <c r="K1801" i="3"/>
  <c r="J1801" i="3"/>
  <c r="I1801" i="3"/>
  <c r="G1801" i="3"/>
  <c r="F1801" i="3"/>
  <c r="E1801" i="3"/>
  <c r="D1801" i="3"/>
  <c r="C1801" i="3"/>
  <c r="H1801" i="3" s="1"/>
  <c r="B1801" i="3"/>
  <c r="A1801" i="3"/>
  <c r="N1800" i="3"/>
  <c r="M1800" i="3"/>
  <c r="L1800" i="3"/>
  <c r="K1800" i="3"/>
  <c r="J1800" i="3"/>
  <c r="I1800" i="3"/>
  <c r="G1800" i="3"/>
  <c r="F1800" i="3"/>
  <c r="E1800" i="3"/>
  <c r="D1800" i="3"/>
  <c r="C1800" i="3"/>
  <c r="H1800" i="3" s="1"/>
  <c r="B1800" i="3"/>
  <c r="A1800" i="3"/>
  <c r="N1799" i="3"/>
  <c r="M1799" i="3"/>
  <c r="L1799" i="3"/>
  <c r="K1799" i="3"/>
  <c r="J1799" i="3"/>
  <c r="I1799" i="3"/>
  <c r="G1799" i="3"/>
  <c r="F1799" i="3"/>
  <c r="E1799" i="3"/>
  <c r="D1799" i="3"/>
  <c r="C1799" i="3"/>
  <c r="H1799" i="3" s="1"/>
  <c r="B1799" i="3"/>
  <c r="A1799" i="3"/>
  <c r="N1798" i="3"/>
  <c r="M1798" i="3"/>
  <c r="L1798" i="3"/>
  <c r="K1798" i="3"/>
  <c r="J1798" i="3"/>
  <c r="I1798" i="3"/>
  <c r="G1798" i="3"/>
  <c r="F1798" i="3"/>
  <c r="E1798" i="3"/>
  <c r="D1798" i="3"/>
  <c r="C1798" i="3"/>
  <c r="H1798" i="3" s="1"/>
  <c r="B1798" i="3"/>
  <c r="A1798" i="3"/>
  <c r="N1797" i="3"/>
  <c r="M1797" i="3"/>
  <c r="L1797" i="3"/>
  <c r="K1797" i="3"/>
  <c r="J1797" i="3"/>
  <c r="I1797" i="3"/>
  <c r="G1797" i="3"/>
  <c r="F1797" i="3"/>
  <c r="E1797" i="3"/>
  <c r="D1797" i="3"/>
  <c r="C1797" i="3"/>
  <c r="H1797" i="3" s="1"/>
  <c r="B1797" i="3"/>
  <c r="A1797" i="3"/>
  <c r="N1796" i="3"/>
  <c r="M1796" i="3"/>
  <c r="L1796" i="3"/>
  <c r="K1796" i="3"/>
  <c r="J1796" i="3"/>
  <c r="I1796" i="3"/>
  <c r="G1796" i="3"/>
  <c r="F1796" i="3"/>
  <c r="E1796" i="3"/>
  <c r="D1796" i="3"/>
  <c r="C1796" i="3"/>
  <c r="H1796" i="3" s="1"/>
  <c r="B1796" i="3"/>
  <c r="A1796" i="3"/>
  <c r="N1795" i="3"/>
  <c r="M1795" i="3"/>
  <c r="L1795" i="3"/>
  <c r="K1795" i="3"/>
  <c r="J1795" i="3"/>
  <c r="I1795" i="3"/>
  <c r="G1795" i="3"/>
  <c r="F1795" i="3"/>
  <c r="E1795" i="3"/>
  <c r="D1795" i="3"/>
  <c r="C1795" i="3"/>
  <c r="H1795" i="3" s="1"/>
  <c r="B1795" i="3"/>
  <c r="A1795" i="3"/>
  <c r="N1794" i="3"/>
  <c r="M1794" i="3"/>
  <c r="L1794" i="3"/>
  <c r="K1794" i="3"/>
  <c r="J1794" i="3"/>
  <c r="I1794" i="3"/>
  <c r="G1794" i="3"/>
  <c r="F1794" i="3"/>
  <c r="E1794" i="3"/>
  <c r="D1794" i="3"/>
  <c r="C1794" i="3"/>
  <c r="H1794" i="3" s="1"/>
  <c r="B1794" i="3"/>
  <c r="A1794" i="3"/>
  <c r="N1793" i="3"/>
  <c r="M1793" i="3"/>
  <c r="L1793" i="3"/>
  <c r="K1793" i="3"/>
  <c r="J1793" i="3"/>
  <c r="I1793" i="3"/>
  <c r="G1793" i="3"/>
  <c r="F1793" i="3"/>
  <c r="E1793" i="3"/>
  <c r="D1793" i="3"/>
  <c r="C1793" i="3"/>
  <c r="H1793" i="3" s="1"/>
  <c r="B1793" i="3"/>
  <c r="A1793" i="3"/>
  <c r="N1792" i="3"/>
  <c r="M1792" i="3"/>
  <c r="L1792" i="3"/>
  <c r="K1792" i="3"/>
  <c r="J1792" i="3"/>
  <c r="I1792" i="3"/>
  <c r="G1792" i="3"/>
  <c r="F1792" i="3"/>
  <c r="E1792" i="3"/>
  <c r="D1792" i="3"/>
  <c r="C1792" i="3"/>
  <c r="H1792" i="3" s="1"/>
  <c r="B1792" i="3"/>
  <c r="A1792" i="3"/>
  <c r="N1791" i="3"/>
  <c r="M1791" i="3"/>
  <c r="L1791" i="3"/>
  <c r="K1791" i="3"/>
  <c r="J1791" i="3"/>
  <c r="I1791" i="3"/>
  <c r="G1791" i="3"/>
  <c r="F1791" i="3"/>
  <c r="E1791" i="3"/>
  <c r="D1791" i="3"/>
  <c r="C1791" i="3"/>
  <c r="H1791" i="3" s="1"/>
  <c r="B1791" i="3"/>
  <c r="A1791" i="3"/>
  <c r="N1790" i="3"/>
  <c r="M1790" i="3"/>
  <c r="L1790" i="3"/>
  <c r="K1790" i="3"/>
  <c r="J1790" i="3"/>
  <c r="I1790" i="3"/>
  <c r="G1790" i="3"/>
  <c r="F1790" i="3"/>
  <c r="E1790" i="3"/>
  <c r="D1790" i="3"/>
  <c r="C1790" i="3"/>
  <c r="H1790" i="3" s="1"/>
  <c r="B1790" i="3"/>
  <c r="A1790" i="3"/>
  <c r="N1789" i="3"/>
  <c r="M1789" i="3"/>
  <c r="L1789" i="3"/>
  <c r="K1789" i="3"/>
  <c r="J1789" i="3"/>
  <c r="I1789" i="3"/>
  <c r="G1789" i="3"/>
  <c r="F1789" i="3"/>
  <c r="E1789" i="3"/>
  <c r="D1789" i="3"/>
  <c r="C1789" i="3"/>
  <c r="H1789" i="3" s="1"/>
  <c r="B1789" i="3"/>
  <c r="A1789" i="3"/>
  <c r="N1788" i="3"/>
  <c r="M1788" i="3"/>
  <c r="L1788" i="3"/>
  <c r="K1788" i="3"/>
  <c r="J1788" i="3"/>
  <c r="I1788" i="3"/>
  <c r="G1788" i="3"/>
  <c r="F1788" i="3"/>
  <c r="E1788" i="3"/>
  <c r="D1788" i="3"/>
  <c r="C1788" i="3"/>
  <c r="H1788" i="3" s="1"/>
  <c r="B1788" i="3"/>
  <c r="A1788" i="3"/>
  <c r="N1787" i="3"/>
  <c r="M1787" i="3"/>
  <c r="L1787" i="3"/>
  <c r="K1787" i="3"/>
  <c r="J1787" i="3"/>
  <c r="I1787" i="3"/>
  <c r="G1787" i="3"/>
  <c r="F1787" i="3"/>
  <c r="E1787" i="3"/>
  <c r="D1787" i="3"/>
  <c r="C1787" i="3"/>
  <c r="H1787" i="3" s="1"/>
  <c r="B1787" i="3"/>
  <c r="A1787" i="3"/>
  <c r="N1786" i="3"/>
  <c r="M1786" i="3"/>
  <c r="L1786" i="3"/>
  <c r="K1786" i="3"/>
  <c r="J1786" i="3"/>
  <c r="I1786" i="3"/>
  <c r="G1786" i="3"/>
  <c r="F1786" i="3"/>
  <c r="E1786" i="3"/>
  <c r="D1786" i="3"/>
  <c r="C1786" i="3"/>
  <c r="H1786" i="3" s="1"/>
  <c r="B1786" i="3"/>
  <c r="A1786" i="3"/>
  <c r="N1785" i="3"/>
  <c r="M1785" i="3"/>
  <c r="L1785" i="3"/>
  <c r="K1785" i="3"/>
  <c r="J1785" i="3"/>
  <c r="I1785" i="3"/>
  <c r="G1785" i="3"/>
  <c r="F1785" i="3"/>
  <c r="E1785" i="3"/>
  <c r="D1785" i="3"/>
  <c r="C1785" i="3"/>
  <c r="H1785" i="3" s="1"/>
  <c r="B1785" i="3"/>
  <c r="A1785" i="3"/>
  <c r="N1784" i="3"/>
  <c r="M1784" i="3"/>
  <c r="L1784" i="3"/>
  <c r="K1784" i="3"/>
  <c r="J1784" i="3"/>
  <c r="I1784" i="3"/>
  <c r="G1784" i="3"/>
  <c r="F1784" i="3"/>
  <c r="E1784" i="3"/>
  <c r="D1784" i="3"/>
  <c r="C1784" i="3"/>
  <c r="H1784" i="3" s="1"/>
  <c r="B1784" i="3"/>
  <c r="A1784" i="3"/>
  <c r="N1783" i="3"/>
  <c r="M1783" i="3"/>
  <c r="L1783" i="3"/>
  <c r="K1783" i="3"/>
  <c r="J1783" i="3"/>
  <c r="I1783" i="3"/>
  <c r="G1783" i="3"/>
  <c r="F1783" i="3"/>
  <c r="E1783" i="3"/>
  <c r="D1783" i="3"/>
  <c r="C1783" i="3"/>
  <c r="H1783" i="3" s="1"/>
  <c r="B1783" i="3"/>
  <c r="A1783" i="3"/>
  <c r="N1782" i="3"/>
  <c r="M1782" i="3"/>
  <c r="L1782" i="3"/>
  <c r="K1782" i="3"/>
  <c r="J1782" i="3"/>
  <c r="I1782" i="3"/>
  <c r="G1782" i="3"/>
  <c r="F1782" i="3"/>
  <c r="E1782" i="3"/>
  <c r="D1782" i="3"/>
  <c r="C1782" i="3"/>
  <c r="H1782" i="3" s="1"/>
  <c r="B1782" i="3"/>
  <c r="A1782" i="3"/>
  <c r="N1781" i="3"/>
  <c r="M1781" i="3"/>
  <c r="L1781" i="3"/>
  <c r="K1781" i="3"/>
  <c r="J1781" i="3"/>
  <c r="I1781" i="3"/>
  <c r="G1781" i="3"/>
  <c r="F1781" i="3"/>
  <c r="E1781" i="3"/>
  <c r="D1781" i="3"/>
  <c r="C1781" i="3"/>
  <c r="H1781" i="3" s="1"/>
  <c r="B1781" i="3"/>
  <c r="A1781" i="3"/>
  <c r="N1780" i="3"/>
  <c r="M1780" i="3"/>
  <c r="L1780" i="3"/>
  <c r="K1780" i="3"/>
  <c r="J1780" i="3"/>
  <c r="I1780" i="3"/>
  <c r="G1780" i="3"/>
  <c r="F1780" i="3"/>
  <c r="E1780" i="3"/>
  <c r="D1780" i="3"/>
  <c r="C1780" i="3"/>
  <c r="H1780" i="3" s="1"/>
  <c r="B1780" i="3"/>
  <c r="A1780" i="3"/>
  <c r="N1779" i="3"/>
  <c r="M1779" i="3"/>
  <c r="L1779" i="3"/>
  <c r="K1779" i="3"/>
  <c r="J1779" i="3"/>
  <c r="I1779" i="3"/>
  <c r="G1779" i="3"/>
  <c r="F1779" i="3"/>
  <c r="E1779" i="3"/>
  <c r="D1779" i="3"/>
  <c r="C1779" i="3"/>
  <c r="H1779" i="3" s="1"/>
  <c r="B1779" i="3"/>
  <c r="A1779" i="3"/>
  <c r="N1778" i="3"/>
  <c r="M1778" i="3"/>
  <c r="L1778" i="3"/>
  <c r="K1778" i="3"/>
  <c r="J1778" i="3"/>
  <c r="I1778" i="3"/>
  <c r="G1778" i="3"/>
  <c r="F1778" i="3"/>
  <c r="E1778" i="3"/>
  <c r="D1778" i="3"/>
  <c r="C1778" i="3"/>
  <c r="H1778" i="3" s="1"/>
  <c r="B1778" i="3"/>
  <c r="A1778" i="3"/>
  <c r="N1777" i="3"/>
  <c r="M1777" i="3"/>
  <c r="L1777" i="3"/>
  <c r="K1777" i="3"/>
  <c r="J1777" i="3"/>
  <c r="I1777" i="3"/>
  <c r="G1777" i="3"/>
  <c r="F1777" i="3"/>
  <c r="E1777" i="3"/>
  <c r="D1777" i="3"/>
  <c r="C1777" i="3"/>
  <c r="H1777" i="3" s="1"/>
  <c r="B1777" i="3"/>
  <c r="A1777" i="3"/>
  <c r="N1776" i="3"/>
  <c r="M1776" i="3"/>
  <c r="L1776" i="3"/>
  <c r="K1776" i="3"/>
  <c r="J1776" i="3"/>
  <c r="I1776" i="3"/>
  <c r="G1776" i="3"/>
  <c r="F1776" i="3"/>
  <c r="E1776" i="3"/>
  <c r="D1776" i="3"/>
  <c r="C1776" i="3"/>
  <c r="H1776" i="3" s="1"/>
  <c r="B1776" i="3"/>
  <c r="A1776" i="3"/>
  <c r="N1775" i="3"/>
  <c r="M1775" i="3"/>
  <c r="L1775" i="3"/>
  <c r="K1775" i="3"/>
  <c r="J1775" i="3"/>
  <c r="I1775" i="3"/>
  <c r="G1775" i="3"/>
  <c r="F1775" i="3"/>
  <c r="E1775" i="3"/>
  <c r="D1775" i="3"/>
  <c r="C1775" i="3"/>
  <c r="H1775" i="3" s="1"/>
  <c r="B1775" i="3"/>
  <c r="A1775" i="3"/>
  <c r="N1774" i="3"/>
  <c r="M1774" i="3"/>
  <c r="L1774" i="3"/>
  <c r="K1774" i="3"/>
  <c r="J1774" i="3"/>
  <c r="I1774" i="3"/>
  <c r="G1774" i="3"/>
  <c r="F1774" i="3"/>
  <c r="E1774" i="3"/>
  <c r="D1774" i="3"/>
  <c r="C1774" i="3"/>
  <c r="H1774" i="3" s="1"/>
  <c r="B1774" i="3"/>
  <c r="A1774" i="3"/>
  <c r="N1773" i="3"/>
  <c r="M1773" i="3"/>
  <c r="L1773" i="3"/>
  <c r="K1773" i="3"/>
  <c r="J1773" i="3"/>
  <c r="I1773" i="3"/>
  <c r="G1773" i="3"/>
  <c r="F1773" i="3"/>
  <c r="E1773" i="3"/>
  <c r="D1773" i="3"/>
  <c r="C1773" i="3"/>
  <c r="H1773" i="3" s="1"/>
  <c r="B1773" i="3"/>
  <c r="A1773" i="3"/>
  <c r="N1772" i="3"/>
  <c r="M1772" i="3"/>
  <c r="L1772" i="3"/>
  <c r="K1772" i="3"/>
  <c r="J1772" i="3"/>
  <c r="I1772" i="3"/>
  <c r="G1772" i="3"/>
  <c r="F1772" i="3"/>
  <c r="E1772" i="3"/>
  <c r="D1772" i="3"/>
  <c r="C1772" i="3"/>
  <c r="H1772" i="3" s="1"/>
  <c r="B1772" i="3"/>
  <c r="A1772" i="3"/>
  <c r="N1771" i="3"/>
  <c r="M1771" i="3"/>
  <c r="L1771" i="3"/>
  <c r="K1771" i="3"/>
  <c r="J1771" i="3"/>
  <c r="I1771" i="3"/>
  <c r="G1771" i="3"/>
  <c r="F1771" i="3"/>
  <c r="E1771" i="3"/>
  <c r="D1771" i="3"/>
  <c r="C1771" i="3"/>
  <c r="H1771" i="3" s="1"/>
  <c r="B1771" i="3"/>
  <c r="A1771" i="3"/>
  <c r="N1770" i="3"/>
  <c r="M1770" i="3"/>
  <c r="L1770" i="3"/>
  <c r="K1770" i="3"/>
  <c r="J1770" i="3"/>
  <c r="I1770" i="3"/>
  <c r="G1770" i="3"/>
  <c r="F1770" i="3"/>
  <c r="E1770" i="3"/>
  <c r="D1770" i="3"/>
  <c r="C1770" i="3"/>
  <c r="H1770" i="3" s="1"/>
  <c r="B1770" i="3"/>
  <c r="A1770" i="3"/>
  <c r="N1769" i="3"/>
  <c r="M1769" i="3"/>
  <c r="L1769" i="3"/>
  <c r="K1769" i="3"/>
  <c r="J1769" i="3"/>
  <c r="I1769" i="3"/>
  <c r="G1769" i="3"/>
  <c r="F1769" i="3"/>
  <c r="E1769" i="3"/>
  <c r="D1769" i="3"/>
  <c r="C1769" i="3"/>
  <c r="H1769" i="3" s="1"/>
  <c r="B1769" i="3"/>
  <c r="A1769" i="3"/>
  <c r="N1768" i="3"/>
  <c r="M1768" i="3"/>
  <c r="L1768" i="3"/>
  <c r="K1768" i="3"/>
  <c r="J1768" i="3"/>
  <c r="I1768" i="3"/>
  <c r="G1768" i="3"/>
  <c r="F1768" i="3"/>
  <c r="E1768" i="3"/>
  <c r="D1768" i="3"/>
  <c r="C1768" i="3"/>
  <c r="H1768" i="3" s="1"/>
  <c r="B1768" i="3"/>
  <c r="A1768" i="3"/>
  <c r="N1767" i="3"/>
  <c r="M1767" i="3"/>
  <c r="L1767" i="3"/>
  <c r="K1767" i="3"/>
  <c r="J1767" i="3"/>
  <c r="I1767" i="3"/>
  <c r="G1767" i="3"/>
  <c r="F1767" i="3"/>
  <c r="E1767" i="3"/>
  <c r="D1767" i="3"/>
  <c r="C1767" i="3"/>
  <c r="H1767" i="3" s="1"/>
  <c r="B1767" i="3"/>
  <c r="A1767" i="3"/>
  <c r="N1766" i="3"/>
  <c r="M1766" i="3"/>
  <c r="L1766" i="3"/>
  <c r="K1766" i="3"/>
  <c r="J1766" i="3"/>
  <c r="I1766" i="3"/>
  <c r="G1766" i="3"/>
  <c r="F1766" i="3"/>
  <c r="E1766" i="3"/>
  <c r="D1766" i="3"/>
  <c r="C1766" i="3"/>
  <c r="H1766" i="3" s="1"/>
  <c r="B1766" i="3"/>
  <c r="A1766" i="3"/>
  <c r="N1765" i="3"/>
  <c r="M1765" i="3"/>
  <c r="L1765" i="3"/>
  <c r="K1765" i="3"/>
  <c r="J1765" i="3"/>
  <c r="I1765" i="3"/>
  <c r="G1765" i="3"/>
  <c r="F1765" i="3"/>
  <c r="E1765" i="3"/>
  <c r="D1765" i="3"/>
  <c r="C1765" i="3"/>
  <c r="H1765" i="3" s="1"/>
  <c r="B1765" i="3"/>
  <c r="A1765" i="3"/>
  <c r="N1764" i="3"/>
  <c r="M1764" i="3"/>
  <c r="L1764" i="3"/>
  <c r="K1764" i="3"/>
  <c r="J1764" i="3"/>
  <c r="I1764" i="3"/>
  <c r="G1764" i="3"/>
  <c r="F1764" i="3"/>
  <c r="E1764" i="3"/>
  <c r="D1764" i="3"/>
  <c r="C1764" i="3"/>
  <c r="H1764" i="3" s="1"/>
  <c r="B1764" i="3"/>
  <c r="A1764" i="3"/>
  <c r="N1763" i="3"/>
  <c r="M1763" i="3"/>
  <c r="L1763" i="3"/>
  <c r="K1763" i="3"/>
  <c r="J1763" i="3"/>
  <c r="I1763" i="3"/>
  <c r="G1763" i="3"/>
  <c r="F1763" i="3"/>
  <c r="E1763" i="3"/>
  <c r="D1763" i="3"/>
  <c r="C1763" i="3"/>
  <c r="H1763" i="3" s="1"/>
  <c r="B1763" i="3"/>
  <c r="A1763" i="3"/>
  <c r="N1762" i="3"/>
  <c r="M1762" i="3"/>
  <c r="L1762" i="3"/>
  <c r="K1762" i="3"/>
  <c r="J1762" i="3"/>
  <c r="I1762" i="3"/>
  <c r="G1762" i="3"/>
  <c r="F1762" i="3"/>
  <c r="E1762" i="3"/>
  <c r="D1762" i="3"/>
  <c r="C1762" i="3"/>
  <c r="H1762" i="3" s="1"/>
  <c r="B1762" i="3"/>
  <c r="A1762" i="3"/>
  <c r="N1761" i="3"/>
  <c r="M1761" i="3"/>
  <c r="L1761" i="3"/>
  <c r="K1761" i="3"/>
  <c r="J1761" i="3"/>
  <c r="I1761" i="3"/>
  <c r="G1761" i="3"/>
  <c r="F1761" i="3"/>
  <c r="E1761" i="3"/>
  <c r="D1761" i="3"/>
  <c r="C1761" i="3"/>
  <c r="H1761" i="3" s="1"/>
  <c r="B1761" i="3"/>
  <c r="A1761" i="3"/>
  <c r="N1760" i="3"/>
  <c r="M1760" i="3"/>
  <c r="L1760" i="3"/>
  <c r="K1760" i="3"/>
  <c r="J1760" i="3"/>
  <c r="I1760" i="3"/>
  <c r="G1760" i="3"/>
  <c r="F1760" i="3"/>
  <c r="E1760" i="3"/>
  <c r="D1760" i="3"/>
  <c r="C1760" i="3"/>
  <c r="H1760" i="3" s="1"/>
  <c r="B1760" i="3"/>
  <c r="A1760" i="3"/>
  <c r="N1759" i="3"/>
  <c r="M1759" i="3"/>
  <c r="L1759" i="3"/>
  <c r="K1759" i="3"/>
  <c r="J1759" i="3"/>
  <c r="I1759" i="3"/>
  <c r="G1759" i="3"/>
  <c r="F1759" i="3"/>
  <c r="E1759" i="3"/>
  <c r="D1759" i="3"/>
  <c r="C1759" i="3"/>
  <c r="H1759" i="3" s="1"/>
  <c r="B1759" i="3"/>
  <c r="A1759" i="3"/>
  <c r="N1758" i="3"/>
  <c r="M1758" i="3"/>
  <c r="L1758" i="3"/>
  <c r="K1758" i="3"/>
  <c r="J1758" i="3"/>
  <c r="I1758" i="3"/>
  <c r="G1758" i="3"/>
  <c r="F1758" i="3"/>
  <c r="E1758" i="3"/>
  <c r="D1758" i="3"/>
  <c r="C1758" i="3"/>
  <c r="H1758" i="3" s="1"/>
  <c r="B1758" i="3"/>
  <c r="A1758" i="3"/>
  <c r="N1757" i="3"/>
  <c r="M1757" i="3"/>
  <c r="L1757" i="3"/>
  <c r="K1757" i="3"/>
  <c r="J1757" i="3"/>
  <c r="I1757" i="3"/>
  <c r="G1757" i="3"/>
  <c r="F1757" i="3"/>
  <c r="E1757" i="3"/>
  <c r="D1757" i="3"/>
  <c r="C1757" i="3"/>
  <c r="H1757" i="3" s="1"/>
  <c r="B1757" i="3"/>
  <c r="A1757" i="3"/>
  <c r="N1756" i="3"/>
  <c r="M1756" i="3"/>
  <c r="L1756" i="3"/>
  <c r="K1756" i="3"/>
  <c r="J1756" i="3"/>
  <c r="I1756" i="3"/>
  <c r="G1756" i="3"/>
  <c r="F1756" i="3"/>
  <c r="E1756" i="3"/>
  <c r="D1756" i="3"/>
  <c r="C1756" i="3"/>
  <c r="H1756" i="3" s="1"/>
  <c r="B1756" i="3"/>
  <c r="A1756" i="3"/>
  <c r="N1755" i="3"/>
  <c r="M1755" i="3"/>
  <c r="L1755" i="3"/>
  <c r="K1755" i="3"/>
  <c r="J1755" i="3"/>
  <c r="I1755" i="3"/>
  <c r="G1755" i="3"/>
  <c r="F1755" i="3"/>
  <c r="E1755" i="3"/>
  <c r="D1755" i="3"/>
  <c r="C1755" i="3"/>
  <c r="H1755" i="3" s="1"/>
  <c r="B1755" i="3"/>
  <c r="A1755" i="3"/>
  <c r="N1754" i="3"/>
  <c r="M1754" i="3"/>
  <c r="L1754" i="3"/>
  <c r="K1754" i="3"/>
  <c r="J1754" i="3"/>
  <c r="I1754" i="3"/>
  <c r="G1754" i="3"/>
  <c r="F1754" i="3"/>
  <c r="E1754" i="3"/>
  <c r="D1754" i="3"/>
  <c r="C1754" i="3"/>
  <c r="H1754" i="3" s="1"/>
  <c r="B1754" i="3"/>
  <c r="A1754" i="3"/>
  <c r="N1753" i="3"/>
  <c r="M1753" i="3"/>
  <c r="L1753" i="3"/>
  <c r="K1753" i="3"/>
  <c r="J1753" i="3"/>
  <c r="I1753" i="3"/>
  <c r="G1753" i="3"/>
  <c r="F1753" i="3"/>
  <c r="E1753" i="3"/>
  <c r="D1753" i="3"/>
  <c r="C1753" i="3"/>
  <c r="H1753" i="3" s="1"/>
  <c r="B1753" i="3"/>
  <c r="A1753" i="3"/>
  <c r="N1752" i="3"/>
  <c r="M1752" i="3"/>
  <c r="L1752" i="3"/>
  <c r="K1752" i="3"/>
  <c r="J1752" i="3"/>
  <c r="I1752" i="3"/>
  <c r="G1752" i="3"/>
  <c r="F1752" i="3"/>
  <c r="E1752" i="3"/>
  <c r="D1752" i="3"/>
  <c r="C1752" i="3"/>
  <c r="H1752" i="3" s="1"/>
  <c r="B1752" i="3"/>
  <c r="A1752" i="3"/>
  <c r="N1751" i="3"/>
  <c r="M1751" i="3"/>
  <c r="L1751" i="3"/>
  <c r="K1751" i="3"/>
  <c r="J1751" i="3"/>
  <c r="I1751" i="3"/>
  <c r="G1751" i="3"/>
  <c r="F1751" i="3"/>
  <c r="E1751" i="3"/>
  <c r="D1751" i="3"/>
  <c r="C1751" i="3"/>
  <c r="H1751" i="3" s="1"/>
  <c r="B1751" i="3"/>
  <c r="A1751" i="3"/>
  <c r="N1750" i="3"/>
  <c r="M1750" i="3"/>
  <c r="L1750" i="3"/>
  <c r="K1750" i="3"/>
  <c r="J1750" i="3"/>
  <c r="I1750" i="3"/>
  <c r="G1750" i="3"/>
  <c r="F1750" i="3"/>
  <c r="E1750" i="3"/>
  <c r="D1750" i="3"/>
  <c r="C1750" i="3"/>
  <c r="H1750" i="3" s="1"/>
  <c r="B1750" i="3"/>
  <c r="A1750" i="3"/>
  <c r="N1749" i="3"/>
  <c r="M1749" i="3"/>
  <c r="L1749" i="3"/>
  <c r="K1749" i="3"/>
  <c r="J1749" i="3"/>
  <c r="I1749" i="3"/>
  <c r="G1749" i="3"/>
  <c r="F1749" i="3"/>
  <c r="E1749" i="3"/>
  <c r="D1749" i="3"/>
  <c r="C1749" i="3"/>
  <c r="H1749" i="3" s="1"/>
  <c r="B1749" i="3"/>
  <c r="A1749" i="3"/>
  <c r="N1748" i="3"/>
  <c r="M1748" i="3"/>
  <c r="L1748" i="3"/>
  <c r="K1748" i="3"/>
  <c r="J1748" i="3"/>
  <c r="I1748" i="3"/>
  <c r="G1748" i="3"/>
  <c r="F1748" i="3"/>
  <c r="E1748" i="3"/>
  <c r="D1748" i="3"/>
  <c r="C1748" i="3"/>
  <c r="H1748" i="3" s="1"/>
  <c r="B1748" i="3"/>
  <c r="A1748" i="3"/>
  <c r="N1747" i="3"/>
  <c r="M1747" i="3"/>
  <c r="L1747" i="3"/>
  <c r="K1747" i="3"/>
  <c r="J1747" i="3"/>
  <c r="I1747" i="3"/>
  <c r="G1747" i="3"/>
  <c r="F1747" i="3"/>
  <c r="E1747" i="3"/>
  <c r="D1747" i="3"/>
  <c r="C1747" i="3"/>
  <c r="H1747" i="3" s="1"/>
  <c r="B1747" i="3"/>
  <c r="A1747" i="3"/>
  <c r="N1746" i="3"/>
  <c r="M1746" i="3"/>
  <c r="L1746" i="3"/>
  <c r="K1746" i="3"/>
  <c r="J1746" i="3"/>
  <c r="I1746" i="3"/>
  <c r="G1746" i="3"/>
  <c r="F1746" i="3"/>
  <c r="E1746" i="3"/>
  <c r="D1746" i="3"/>
  <c r="C1746" i="3"/>
  <c r="H1746" i="3" s="1"/>
  <c r="B1746" i="3"/>
  <c r="A1746" i="3"/>
  <c r="N1745" i="3"/>
  <c r="M1745" i="3"/>
  <c r="L1745" i="3"/>
  <c r="K1745" i="3"/>
  <c r="J1745" i="3"/>
  <c r="I1745" i="3"/>
  <c r="G1745" i="3"/>
  <c r="F1745" i="3"/>
  <c r="E1745" i="3"/>
  <c r="D1745" i="3"/>
  <c r="C1745" i="3"/>
  <c r="H1745" i="3" s="1"/>
  <c r="B1745" i="3"/>
  <c r="A1745" i="3"/>
  <c r="N1744" i="3"/>
  <c r="M1744" i="3"/>
  <c r="L1744" i="3"/>
  <c r="K1744" i="3"/>
  <c r="J1744" i="3"/>
  <c r="I1744" i="3"/>
  <c r="G1744" i="3"/>
  <c r="F1744" i="3"/>
  <c r="E1744" i="3"/>
  <c r="D1744" i="3"/>
  <c r="C1744" i="3"/>
  <c r="H1744" i="3" s="1"/>
  <c r="B1744" i="3"/>
  <c r="A1744" i="3"/>
  <c r="N1743" i="3"/>
  <c r="M1743" i="3"/>
  <c r="L1743" i="3"/>
  <c r="K1743" i="3"/>
  <c r="J1743" i="3"/>
  <c r="I1743" i="3"/>
  <c r="G1743" i="3"/>
  <c r="F1743" i="3"/>
  <c r="E1743" i="3"/>
  <c r="D1743" i="3"/>
  <c r="C1743" i="3"/>
  <c r="H1743" i="3" s="1"/>
  <c r="B1743" i="3"/>
  <c r="A1743" i="3"/>
  <c r="N1742" i="3"/>
  <c r="M1742" i="3"/>
  <c r="L1742" i="3"/>
  <c r="K1742" i="3"/>
  <c r="J1742" i="3"/>
  <c r="I1742" i="3"/>
  <c r="G1742" i="3"/>
  <c r="F1742" i="3"/>
  <c r="E1742" i="3"/>
  <c r="D1742" i="3"/>
  <c r="C1742" i="3"/>
  <c r="H1742" i="3" s="1"/>
  <c r="B1742" i="3"/>
  <c r="A1742" i="3"/>
  <c r="N1741" i="3"/>
  <c r="M1741" i="3"/>
  <c r="L1741" i="3"/>
  <c r="K1741" i="3"/>
  <c r="J1741" i="3"/>
  <c r="I1741" i="3"/>
  <c r="G1741" i="3"/>
  <c r="F1741" i="3"/>
  <c r="E1741" i="3"/>
  <c r="D1741" i="3"/>
  <c r="C1741" i="3"/>
  <c r="H1741" i="3" s="1"/>
  <c r="B1741" i="3"/>
  <c r="A1741" i="3"/>
  <c r="N1740" i="3"/>
  <c r="M1740" i="3"/>
  <c r="L1740" i="3"/>
  <c r="K1740" i="3"/>
  <c r="J1740" i="3"/>
  <c r="I1740" i="3"/>
  <c r="G1740" i="3"/>
  <c r="F1740" i="3"/>
  <c r="E1740" i="3"/>
  <c r="D1740" i="3"/>
  <c r="C1740" i="3"/>
  <c r="H1740" i="3" s="1"/>
  <c r="B1740" i="3"/>
  <c r="A1740" i="3"/>
  <c r="N1739" i="3"/>
  <c r="M1739" i="3"/>
  <c r="L1739" i="3"/>
  <c r="K1739" i="3"/>
  <c r="J1739" i="3"/>
  <c r="I1739" i="3"/>
  <c r="G1739" i="3"/>
  <c r="F1739" i="3"/>
  <c r="E1739" i="3"/>
  <c r="D1739" i="3"/>
  <c r="C1739" i="3"/>
  <c r="H1739" i="3" s="1"/>
  <c r="B1739" i="3"/>
  <c r="A1739" i="3"/>
  <c r="N1738" i="3"/>
  <c r="M1738" i="3"/>
  <c r="L1738" i="3"/>
  <c r="K1738" i="3"/>
  <c r="J1738" i="3"/>
  <c r="I1738" i="3"/>
  <c r="G1738" i="3"/>
  <c r="F1738" i="3"/>
  <c r="E1738" i="3"/>
  <c r="D1738" i="3"/>
  <c r="C1738" i="3"/>
  <c r="H1738" i="3" s="1"/>
  <c r="B1738" i="3"/>
  <c r="A1738" i="3"/>
  <c r="N1737" i="3"/>
  <c r="M1737" i="3"/>
  <c r="L1737" i="3"/>
  <c r="K1737" i="3"/>
  <c r="J1737" i="3"/>
  <c r="I1737" i="3"/>
  <c r="G1737" i="3"/>
  <c r="F1737" i="3"/>
  <c r="E1737" i="3"/>
  <c r="D1737" i="3"/>
  <c r="C1737" i="3"/>
  <c r="H1737" i="3" s="1"/>
  <c r="B1737" i="3"/>
  <c r="A1737" i="3"/>
  <c r="N1736" i="3"/>
  <c r="M1736" i="3"/>
  <c r="L1736" i="3"/>
  <c r="K1736" i="3"/>
  <c r="J1736" i="3"/>
  <c r="I1736" i="3"/>
  <c r="G1736" i="3"/>
  <c r="F1736" i="3"/>
  <c r="E1736" i="3"/>
  <c r="D1736" i="3"/>
  <c r="C1736" i="3"/>
  <c r="H1736" i="3" s="1"/>
  <c r="B1736" i="3"/>
  <c r="A1736" i="3"/>
  <c r="N1735" i="3"/>
  <c r="M1735" i="3"/>
  <c r="L1735" i="3"/>
  <c r="K1735" i="3"/>
  <c r="J1735" i="3"/>
  <c r="I1735" i="3"/>
  <c r="G1735" i="3"/>
  <c r="F1735" i="3"/>
  <c r="E1735" i="3"/>
  <c r="D1735" i="3"/>
  <c r="C1735" i="3"/>
  <c r="H1735" i="3" s="1"/>
  <c r="B1735" i="3"/>
  <c r="A1735" i="3"/>
  <c r="N1734" i="3"/>
  <c r="M1734" i="3"/>
  <c r="L1734" i="3"/>
  <c r="K1734" i="3"/>
  <c r="J1734" i="3"/>
  <c r="I1734" i="3"/>
  <c r="G1734" i="3"/>
  <c r="F1734" i="3"/>
  <c r="E1734" i="3"/>
  <c r="D1734" i="3"/>
  <c r="C1734" i="3"/>
  <c r="H1734" i="3" s="1"/>
  <c r="B1734" i="3"/>
  <c r="A1734" i="3"/>
  <c r="N1733" i="3"/>
  <c r="M1733" i="3"/>
  <c r="L1733" i="3"/>
  <c r="K1733" i="3"/>
  <c r="J1733" i="3"/>
  <c r="I1733" i="3"/>
  <c r="G1733" i="3"/>
  <c r="F1733" i="3"/>
  <c r="E1733" i="3"/>
  <c r="D1733" i="3"/>
  <c r="C1733" i="3"/>
  <c r="H1733" i="3" s="1"/>
  <c r="B1733" i="3"/>
  <c r="A1733" i="3"/>
  <c r="N1732" i="3"/>
  <c r="M1732" i="3"/>
  <c r="L1732" i="3"/>
  <c r="K1732" i="3"/>
  <c r="J1732" i="3"/>
  <c r="I1732" i="3"/>
  <c r="G1732" i="3"/>
  <c r="F1732" i="3"/>
  <c r="E1732" i="3"/>
  <c r="D1732" i="3"/>
  <c r="C1732" i="3"/>
  <c r="H1732" i="3" s="1"/>
  <c r="B1732" i="3"/>
  <c r="A1732" i="3"/>
  <c r="N1731" i="3"/>
  <c r="M1731" i="3"/>
  <c r="L1731" i="3"/>
  <c r="K1731" i="3"/>
  <c r="J1731" i="3"/>
  <c r="I1731" i="3"/>
  <c r="G1731" i="3"/>
  <c r="F1731" i="3"/>
  <c r="E1731" i="3"/>
  <c r="D1731" i="3"/>
  <c r="C1731" i="3"/>
  <c r="H1731" i="3" s="1"/>
  <c r="B1731" i="3"/>
  <c r="A1731" i="3"/>
  <c r="N1730" i="3"/>
  <c r="M1730" i="3"/>
  <c r="L1730" i="3"/>
  <c r="K1730" i="3"/>
  <c r="J1730" i="3"/>
  <c r="I1730" i="3"/>
  <c r="G1730" i="3"/>
  <c r="F1730" i="3"/>
  <c r="E1730" i="3"/>
  <c r="D1730" i="3"/>
  <c r="C1730" i="3"/>
  <c r="H1730" i="3" s="1"/>
  <c r="B1730" i="3"/>
  <c r="A1730" i="3"/>
  <c r="N1729" i="3"/>
  <c r="M1729" i="3"/>
  <c r="L1729" i="3"/>
  <c r="K1729" i="3"/>
  <c r="J1729" i="3"/>
  <c r="I1729" i="3"/>
  <c r="G1729" i="3"/>
  <c r="F1729" i="3"/>
  <c r="E1729" i="3"/>
  <c r="D1729" i="3"/>
  <c r="C1729" i="3"/>
  <c r="H1729" i="3" s="1"/>
  <c r="B1729" i="3"/>
  <c r="A1729" i="3"/>
  <c r="N1728" i="3"/>
  <c r="M1728" i="3"/>
  <c r="L1728" i="3"/>
  <c r="K1728" i="3"/>
  <c r="J1728" i="3"/>
  <c r="I1728" i="3"/>
  <c r="G1728" i="3"/>
  <c r="F1728" i="3"/>
  <c r="E1728" i="3"/>
  <c r="D1728" i="3"/>
  <c r="C1728" i="3"/>
  <c r="H1728" i="3" s="1"/>
  <c r="B1728" i="3"/>
  <c r="A1728" i="3"/>
  <c r="N1727" i="3"/>
  <c r="M1727" i="3"/>
  <c r="L1727" i="3"/>
  <c r="K1727" i="3"/>
  <c r="J1727" i="3"/>
  <c r="I1727" i="3"/>
  <c r="G1727" i="3"/>
  <c r="F1727" i="3"/>
  <c r="E1727" i="3"/>
  <c r="D1727" i="3"/>
  <c r="C1727" i="3"/>
  <c r="H1727" i="3" s="1"/>
  <c r="B1727" i="3"/>
  <c r="A1727" i="3"/>
  <c r="N1726" i="3"/>
  <c r="M1726" i="3"/>
  <c r="L1726" i="3"/>
  <c r="K1726" i="3"/>
  <c r="J1726" i="3"/>
  <c r="I1726" i="3"/>
  <c r="G1726" i="3"/>
  <c r="F1726" i="3"/>
  <c r="E1726" i="3"/>
  <c r="D1726" i="3"/>
  <c r="C1726" i="3"/>
  <c r="H1726" i="3" s="1"/>
  <c r="B1726" i="3"/>
  <c r="A1726" i="3"/>
  <c r="N1725" i="3"/>
  <c r="M1725" i="3"/>
  <c r="L1725" i="3"/>
  <c r="K1725" i="3"/>
  <c r="J1725" i="3"/>
  <c r="I1725" i="3"/>
  <c r="G1725" i="3"/>
  <c r="F1725" i="3"/>
  <c r="E1725" i="3"/>
  <c r="D1725" i="3"/>
  <c r="C1725" i="3"/>
  <c r="H1725" i="3" s="1"/>
  <c r="B1725" i="3"/>
  <c r="A1725" i="3"/>
  <c r="N1724" i="3"/>
  <c r="M1724" i="3"/>
  <c r="L1724" i="3"/>
  <c r="K1724" i="3"/>
  <c r="J1724" i="3"/>
  <c r="I1724" i="3"/>
  <c r="G1724" i="3"/>
  <c r="F1724" i="3"/>
  <c r="E1724" i="3"/>
  <c r="D1724" i="3"/>
  <c r="C1724" i="3"/>
  <c r="H1724" i="3" s="1"/>
  <c r="B1724" i="3"/>
  <c r="A1724" i="3"/>
  <c r="N1723" i="3"/>
  <c r="M1723" i="3"/>
  <c r="L1723" i="3"/>
  <c r="K1723" i="3"/>
  <c r="J1723" i="3"/>
  <c r="I1723" i="3"/>
  <c r="G1723" i="3"/>
  <c r="F1723" i="3"/>
  <c r="E1723" i="3"/>
  <c r="D1723" i="3"/>
  <c r="C1723" i="3"/>
  <c r="H1723" i="3" s="1"/>
  <c r="B1723" i="3"/>
  <c r="A1723" i="3"/>
  <c r="N1722" i="3"/>
  <c r="M1722" i="3"/>
  <c r="L1722" i="3"/>
  <c r="K1722" i="3"/>
  <c r="J1722" i="3"/>
  <c r="I1722" i="3"/>
  <c r="G1722" i="3"/>
  <c r="F1722" i="3"/>
  <c r="E1722" i="3"/>
  <c r="D1722" i="3"/>
  <c r="C1722" i="3"/>
  <c r="H1722" i="3" s="1"/>
  <c r="B1722" i="3"/>
  <c r="A1722" i="3"/>
  <c r="N1721" i="3"/>
  <c r="M1721" i="3"/>
  <c r="L1721" i="3"/>
  <c r="K1721" i="3"/>
  <c r="J1721" i="3"/>
  <c r="I1721" i="3"/>
  <c r="G1721" i="3"/>
  <c r="F1721" i="3"/>
  <c r="E1721" i="3"/>
  <c r="D1721" i="3"/>
  <c r="C1721" i="3"/>
  <c r="H1721" i="3" s="1"/>
  <c r="B1721" i="3"/>
  <c r="A1721" i="3"/>
  <c r="N1720" i="3"/>
  <c r="M1720" i="3"/>
  <c r="L1720" i="3"/>
  <c r="K1720" i="3"/>
  <c r="J1720" i="3"/>
  <c r="I1720" i="3"/>
  <c r="G1720" i="3"/>
  <c r="F1720" i="3"/>
  <c r="E1720" i="3"/>
  <c r="D1720" i="3"/>
  <c r="C1720" i="3"/>
  <c r="H1720" i="3" s="1"/>
  <c r="B1720" i="3"/>
  <c r="A1720" i="3"/>
  <c r="N1719" i="3"/>
  <c r="M1719" i="3"/>
  <c r="L1719" i="3"/>
  <c r="K1719" i="3"/>
  <c r="J1719" i="3"/>
  <c r="I1719" i="3"/>
  <c r="G1719" i="3"/>
  <c r="F1719" i="3"/>
  <c r="E1719" i="3"/>
  <c r="D1719" i="3"/>
  <c r="C1719" i="3"/>
  <c r="H1719" i="3" s="1"/>
  <c r="B1719" i="3"/>
  <c r="A1719" i="3"/>
  <c r="N1718" i="3"/>
  <c r="M1718" i="3"/>
  <c r="L1718" i="3"/>
  <c r="K1718" i="3"/>
  <c r="J1718" i="3"/>
  <c r="I1718" i="3"/>
  <c r="G1718" i="3"/>
  <c r="F1718" i="3"/>
  <c r="E1718" i="3"/>
  <c r="D1718" i="3"/>
  <c r="C1718" i="3"/>
  <c r="H1718" i="3" s="1"/>
  <c r="B1718" i="3"/>
  <c r="A1718" i="3"/>
  <c r="N1717" i="3"/>
  <c r="M1717" i="3"/>
  <c r="L1717" i="3"/>
  <c r="K1717" i="3"/>
  <c r="J1717" i="3"/>
  <c r="I1717" i="3"/>
  <c r="G1717" i="3"/>
  <c r="F1717" i="3"/>
  <c r="E1717" i="3"/>
  <c r="D1717" i="3"/>
  <c r="C1717" i="3"/>
  <c r="H1717" i="3" s="1"/>
  <c r="B1717" i="3"/>
  <c r="A1717" i="3"/>
  <c r="N1716" i="3"/>
  <c r="M1716" i="3"/>
  <c r="L1716" i="3"/>
  <c r="K1716" i="3"/>
  <c r="J1716" i="3"/>
  <c r="I1716" i="3"/>
  <c r="G1716" i="3"/>
  <c r="F1716" i="3"/>
  <c r="E1716" i="3"/>
  <c r="D1716" i="3"/>
  <c r="C1716" i="3"/>
  <c r="H1716" i="3" s="1"/>
  <c r="B1716" i="3"/>
  <c r="A1716" i="3"/>
  <c r="N1715" i="3"/>
  <c r="M1715" i="3"/>
  <c r="L1715" i="3"/>
  <c r="K1715" i="3"/>
  <c r="J1715" i="3"/>
  <c r="I1715" i="3"/>
  <c r="G1715" i="3"/>
  <c r="F1715" i="3"/>
  <c r="E1715" i="3"/>
  <c r="D1715" i="3"/>
  <c r="C1715" i="3"/>
  <c r="H1715" i="3" s="1"/>
  <c r="B1715" i="3"/>
  <c r="A1715" i="3"/>
  <c r="N1714" i="3"/>
  <c r="M1714" i="3"/>
  <c r="L1714" i="3"/>
  <c r="K1714" i="3"/>
  <c r="J1714" i="3"/>
  <c r="I1714" i="3"/>
  <c r="G1714" i="3"/>
  <c r="F1714" i="3"/>
  <c r="E1714" i="3"/>
  <c r="D1714" i="3"/>
  <c r="C1714" i="3"/>
  <c r="H1714" i="3" s="1"/>
  <c r="B1714" i="3"/>
  <c r="A1714" i="3"/>
  <c r="N1713" i="3"/>
  <c r="M1713" i="3"/>
  <c r="L1713" i="3"/>
  <c r="K1713" i="3"/>
  <c r="J1713" i="3"/>
  <c r="I1713" i="3"/>
  <c r="G1713" i="3"/>
  <c r="F1713" i="3"/>
  <c r="E1713" i="3"/>
  <c r="D1713" i="3"/>
  <c r="C1713" i="3"/>
  <c r="H1713" i="3" s="1"/>
  <c r="B1713" i="3"/>
  <c r="A1713" i="3"/>
  <c r="N1712" i="3"/>
  <c r="M1712" i="3"/>
  <c r="L1712" i="3"/>
  <c r="K1712" i="3"/>
  <c r="J1712" i="3"/>
  <c r="I1712" i="3"/>
  <c r="G1712" i="3"/>
  <c r="F1712" i="3"/>
  <c r="E1712" i="3"/>
  <c r="D1712" i="3"/>
  <c r="C1712" i="3"/>
  <c r="H1712" i="3" s="1"/>
  <c r="B1712" i="3"/>
  <c r="A1712" i="3"/>
  <c r="N1711" i="3"/>
  <c r="M1711" i="3"/>
  <c r="L1711" i="3"/>
  <c r="K1711" i="3"/>
  <c r="J1711" i="3"/>
  <c r="I1711" i="3"/>
  <c r="G1711" i="3"/>
  <c r="F1711" i="3"/>
  <c r="E1711" i="3"/>
  <c r="D1711" i="3"/>
  <c r="C1711" i="3"/>
  <c r="H1711" i="3" s="1"/>
  <c r="B1711" i="3"/>
  <c r="A1711" i="3"/>
  <c r="N1710" i="3"/>
  <c r="M1710" i="3"/>
  <c r="L1710" i="3"/>
  <c r="K1710" i="3"/>
  <c r="J1710" i="3"/>
  <c r="I1710" i="3"/>
  <c r="G1710" i="3"/>
  <c r="F1710" i="3"/>
  <c r="E1710" i="3"/>
  <c r="D1710" i="3"/>
  <c r="C1710" i="3"/>
  <c r="H1710" i="3" s="1"/>
  <c r="B1710" i="3"/>
  <c r="A1710" i="3"/>
  <c r="N1709" i="3"/>
  <c r="M1709" i="3"/>
  <c r="L1709" i="3"/>
  <c r="K1709" i="3"/>
  <c r="J1709" i="3"/>
  <c r="I1709" i="3"/>
  <c r="G1709" i="3"/>
  <c r="F1709" i="3"/>
  <c r="E1709" i="3"/>
  <c r="D1709" i="3"/>
  <c r="C1709" i="3"/>
  <c r="H1709" i="3" s="1"/>
  <c r="B1709" i="3"/>
  <c r="A1709" i="3"/>
  <c r="N1708" i="3"/>
  <c r="M1708" i="3"/>
  <c r="L1708" i="3"/>
  <c r="K1708" i="3"/>
  <c r="J1708" i="3"/>
  <c r="I1708" i="3"/>
  <c r="G1708" i="3"/>
  <c r="F1708" i="3"/>
  <c r="E1708" i="3"/>
  <c r="D1708" i="3"/>
  <c r="C1708" i="3"/>
  <c r="H1708" i="3" s="1"/>
  <c r="B1708" i="3"/>
  <c r="A1708" i="3"/>
  <c r="N1707" i="3"/>
  <c r="M1707" i="3"/>
  <c r="L1707" i="3"/>
  <c r="K1707" i="3"/>
  <c r="J1707" i="3"/>
  <c r="I1707" i="3"/>
  <c r="G1707" i="3"/>
  <c r="F1707" i="3"/>
  <c r="E1707" i="3"/>
  <c r="D1707" i="3"/>
  <c r="C1707" i="3"/>
  <c r="H1707" i="3" s="1"/>
  <c r="B1707" i="3"/>
  <c r="A1707" i="3"/>
  <c r="N1706" i="3"/>
  <c r="M1706" i="3"/>
  <c r="L1706" i="3"/>
  <c r="K1706" i="3"/>
  <c r="J1706" i="3"/>
  <c r="I1706" i="3"/>
  <c r="G1706" i="3"/>
  <c r="F1706" i="3"/>
  <c r="E1706" i="3"/>
  <c r="D1706" i="3"/>
  <c r="C1706" i="3"/>
  <c r="H1706" i="3" s="1"/>
  <c r="B1706" i="3"/>
  <c r="A1706" i="3"/>
  <c r="N1705" i="3"/>
  <c r="M1705" i="3"/>
  <c r="L1705" i="3"/>
  <c r="K1705" i="3"/>
  <c r="J1705" i="3"/>
  <c r="I1705" i="3"/>
  <c r="G1705" i="3"/>
  <c r="F1705" i="3"/>
  <c r="E1705" i="3"/>
  <c r="D1705" i="3"/>
  <c r="C1705" i="3"/>
  <c r="H1705" i="3" s="1"/>
  <c r="B1705" i="3"/>
  <c r="A1705" i="3"/>
  <c r="N1704" i="3"/>
  <c r="M1704" i="3"/>
  <c r="L1704" i="3"/>
  <c r="K1704" i="3"/>
  <c r="J1704" i="3"/>
  <c r="I1704" i="3"/>
  <c r="G1704" i="3"/>
  <c r="F1704" i="3"/>
  <c r="E1704" i="3"/>
  <c r="D1704" i="3"/>
  <c r="C1704" i="3"/>
  <c r="H1704" i="3" s="1"/>
  <c r="B1704" i="3"/>
  <c r="A1704" i="3"/>
  <c r="N1703" i="3"/>
  <c r="M1703" i="3"/>
  <c r="L1703" i="3"/>
  <c r="K1703" i="3"/>
  <c r="J1703" i="3"/>
  <c r="I1703" i="3"/>
  <c r="G1703" i="3"/>
  <c r="F1703" i="3"/>
  <c r="E1703" i="3"/>
  <c r="D1703" i="3"/>
  <c r="C1703" i="3"/>
  <c r="H1703" i="3" s="1"/>
  <c r="B1703" i="3"/>
  <c r="A1703" i="3"/>
  <c r="N1702" i="3"/>
  <c r="M1702" i="3"/>
  <c r="L1702" i="3"/>
  <c r="K1702" i="3"/>
  <c r="J1702" i="3"/>
  <c r="I1702" i="3"/>
  <c r="G1702" i="3"/>
  <c r="F1702" i="3"/>
  <c r="E1702" i="3"/>
  <c r="D1702" i="3"/>
  <c r="C1702" i="3"/>
  <c r="H1702" i="3" s="1"/>
  <c r="B1702" i="3"/>
  <c r="A1702" i="3"/>
  <c r="N1701" i="3"/>
  <c r="M1701" i="3"/>
  <c r="L1701" i="3"/>
  <c r="K1701" i="3"/>
  <c r="J1701" i="3"/>
  <c r="I1701" i="3"/>
  <c r="G1701" i="3"/>
  <c r="F1701" i="3"/>
  <c r="E1701" i="3"/>
  <c r="D1701" i="3"/>
  <c r="C1701" i="3"/>
  <c r="H1701" i="3" s="1"/>
  <c r="B1701" i="3"/>
  <c r="A1701" i="3"/>
  <c r="N1700" i="3"/>
  <c r="M1700" i="3"/>
  <c r="L1700" i="3"/>
  <c r="K1700" i="3"/>
  <c r="J1700" i="3"/>
  <c r="I1700" i="3"/>
  <c r="G1700" i="3"/>
  <c r="F1700" i="3"/>
  <c r="E1700" i="3"/>
  <c r="D1700" i="3"/>
  <c r="C1700" i="3"/>
  <c r="H1700" i="3" s="1"/>
  <c r="B1700" i="3"/>
  <c r="A1700" i="3"/>
  <c r="N1699" i="3"/>
  <c r="M1699" i="3"/>
  <c r="L1699" i="3"/>
  <c r="K1699" i="3"/>
  <c r="J1699" i="3"/>
  <c r="I1699" i="3"/>
  <c r="G1699" i="3"/>
  <c r="F1699" i="3"/>
  <c r="E1699" i="3"/>
  <c r="D1699" i="3"/>
  <c r="C1699" i="3"/>
  <c r="H1699" i="3" s="1"/>
  <c r="B1699" i="3"/>
  <c r="A1699" i="3"/>
  <c r="N1698" i="3"/>
  <c r="M1698" i="3"/>
  <c r="L1698" i="3"/>
  <c r="K1698" i="3"/>
  <c r="J1698" i="3"/>
  <c r="I1698" i="3"/>
  <c r="G1698" i="3"/>
  <c r="F1698" i="3"/>
  <c r="E1698" i="3"/>
  <c r="D1698" i="3"/>
  <c r="C1698" i="3"/>
  <c r="H1698" i="3" s="1"/>
  <c r="B1698" i="3"/>
  <c r="A1698" i="3"/>
  <c r="N1697" i="3"/>
  <c r="M1697" i="3"/>
  <c r="L1697" i="3"/>
  <c r="K1697" i="3"/>
  <c r="J1697" i="3"/>
  <c r="I1697" i="3"/>
  <c r="G1697" i="3"/>
  <c r="F1697" i="3"/>
  <c r="E1697" i="3"/>
  <c r="D1697" i="3"/>
  <c r="C1697" i="3"/>
  <c r="H1697" i="3" s="1"/>
  <c r="B1697" i="3"/>
  <c r="A1697" i="3"/>
  <c r="N1696" i="3"/>
  <c r="M1696" i="3"/>
  <c r="L1696" i="3"/>
  <c r="K1696" i="3"/>
  <c r="J1696" i="3"/>
  <c r="I1696" i="3"/>
  <c r="G1696" i="3"/>
  <c r="F1696" i="3"/>
  <c r="E1696" i="3"/>
  <c r="D1696" i="3"/>
  <c r="C1696" i="3"/>
  <c r="H1696" i="3" s="1"/>
  <c r="B1696" i="3"/>
  <c r="A1696" i="3"/>
  <c r="N1695" i="3"/>
  <c r="M1695" i="3"/>
  <c r="L1695" i="3"/>
  <c r="K1695" i="3"/>
  <c r="J1695" i="3"/>
  <c r="I1695" i="3"/>
  <c r="G1695" i="3"/>
  <c r="F1695" i="3"/>
  <c r="E1695" i="3"/>
  <c r="D1695" i="3"/>
  <c r="C1695" i="3"/>
  <c r="H1695" i="3" s="1"/>
  <c r="B1695" i="3"/>
  <c r="A1695" i="3"/>
  <c r="N1694" i="3"/>
  <c r="M1694" i="3"/>
  <c r="L1694" i="3"/>
  <c r="K1694" i="3"/>
  <c r="J1694" i="3"/>
  <c r="I1694" i="3"/>
  <c r="G1694" i="3"/>
  <c r="F1694" i="3"/>
  <c r="E1694" i="3"/>
  <c r="D1694" i="3"/>
  <c r="C1694" i="3"/>
  <c r="H1694" i="3" s="1"/>
  <c r="B1694" i="3"/>
  <c r="A1694" i="3"/>
  <c r="N1693" i="3"/>
  <c r="M1693" i="3"/>
  <c r="L1693" i="3"/>
  <c r="K1693" i="3"/>
  <c r="J1693" i="3"/>
  <c r="I1693" i="3"/>
  <c r="G1693" i="3"/>
  <c r="F1693" i="3"/>
  <c r="E1693" i="3"/>
  <c r="D1693" i="3"/>
  <c r="C1693" i="3"/>
  <c r="H1693" i="3" s="1"/>
  <c r="B1693" i="3"/>
  <c r="A1693" i="3"/>
  <c r="N1692" i="3"/>
  <c r="M1692" i="3"/>
  <c r="L1692" i="3"/>
  <c r="K1692" i="3"/>
  <c r="J1692" i="3"/>
  <c r="I1692" i="3"/>
  <c r="G1692" i="3"/>
  <c r="F1692" i="3"/>
  <c r="E1692" i="3"/>
  <c r="D1692" i="3"/>
  <c r="C1692" i="3"/>
  <c r="H1692" i="3" s="1"/>
  <c r="B1692" i="3"/>
  <c r="A1692" i="3"/>
  <c r="N1691" i="3"/>
  <c r="M1691" i="3"/>
  <c r="L1691" i="3"/>
  <c r="K1691" i="3"/>
  <c r="J1691" i="3"/>
  <c r="I1691" i="3"/>
  <c r="G1691" i="3"/>
  <c r="F1691" i="3"/>
  <c r="E1691" i="3"/>
  <c r="D1691" i="3"/>
  <c r="C1691" i="3"/>
  <c r="H1691" i="3" s="1"/>
  <c r="B1691" i="3"/>
  <c r="A1691" i="3"/>
  <c r="N1690" i="3"/>
  <c r="M1690" i="3"/>
  <c r="L1690" i="3"/>
  <c r="K1690" i="3"/>
  <c r="J1690" i="3"/>
  <c r="I1690" i="3"/>
  <c r="G1690" i="3"/>
  <c r="F1690" i="3"/>
  <c r="E1690" i="3"/>
  <c r="D1690" i="3"/>
  <c r="C1690" i="3"/>
  <c r="H1690" i="3" s="1"/>
  <c r="B1690" i="3"/>
  <c r="A1690" i="3"/>
  <c r="N1689" i="3"/>
  <c r="M1689" i="3"/>
  <c r="L1689" i="3"/>
  <c r="K1689" i="3"/>
  <c r="J1689" i="3"/>
  <c r="I1689" i="3"/>
  <c r="G1689" i="3"/>
  <c r="F1689" i="3"/>
  <c r="E1689" i="3"/>
  <c r="D1689" i="3"/>
  <c r="C1689" i="3"/>
  <c r="H1689" i="3" s="1"/>
  <c r="B1689" i="3"/>
  <c r="A1689" i="3"/>
  <c r="N1688" i="3"/>
  <c r="M1688" i="3"/>
  <c r="L1688" i="3"/>
  <c r="K1688" i="3"/>
  <c r="J1688" i="3"/>
  <c r="I1688" i="3"/>
  <c r="G1688" i="3"/>
  <c r="F1688" i="3"/>
  <c r="E1688" i="3"/>
  <c r="D1688" i="3"/>
  <c r="C1688" i="3"/>
  <c r="H1688" i="3" s="1"/>
  <c r="B1688" i="3"/>
  <c r="A1688" i="3"/>
  <c r="N1687" i="3"/>
  <c r="M1687" i="3"/>
  <c r="L1687" i="3"/>
  <c r="K1687" i="3"/>
  <c r="J1687" i="3"/>
  <c r="I1687" i="3"/>
  <c r="G1687" i="3"/>
  <c r="F1687" i="3"/>
  <c r="E1687" i="3"/>
  <c r="D1687" i="3"/>
  <c r="C1687" i="3"/>
  <c r="H1687" i="3" s="1"/>
  <c r="B1687" i="3"/>
  <c r="A1687" i="3"/>
  <c r="N1686" i="3"/>
  <c r="M1686" i="3"/>
  <c r="L1686" i="3"/>
  <c r="K1686" i="3"/>
  <c r="J1686" i="3"/>
  <c r="I1686" i="3"/>
  <c r="G1686" i="3"/>
  <c r="F1686" i="3"/>
  <c r="E1686" i="3"/>
  <c r="D1686" i="3"/>
  <c r="C1686" i="3"/>
  <c r="H1686" i="3" s="1"/>
  <c r="B1686" i="3"/>
  <c r="A1686" i="3"/>
  <c r="N1685" i="3"/>
  <c r="M1685" i="3"/>
  <c r="L1685" i="3"/>
  <c r="K1685" i="3"/>
  <c r="J1685" i="3"/>
  <c r="I1685" i="3"/>
  <c r="G1685" i="3"/>
  <c r="F1685" i="3"/>
  <c r="E1685" i="3"/>
  <c r="D1685" i="3"/>
  <c r="C1685" i="3"/>
  <c r="H1685" i="3" s="1"/>
  <c r="B1685" i="3"/>
  <c r="A1685" i="3"/>
  <c r="N1684" i="3"/>
  <c r="M1684" i="3"/>
  <c r="L1684" i="3"/>
  <c r="K1684" i="3"/>
  <c r="J1684" i="3"/>
  <c r="I1684" i="3"/>
  <c r="G1684" i="3"/>
  <c r="F1684" i="3"/>
  <c r="E1684" i="3"/>
  <c r="D1684" i="3"/>
  <c r="C1684" i="3"/>
  <c r="H1684" i="3" s="1"/>
  <c r="B1684" i="3"/>
  <c r="A1684" i="3"/>
  <c r="N1683" i="3"/>
  <c r="M1683" i="3"/>
  <c r="L1683" i="3"/>
  <c r="K1683" i="3"/>
  <c r="J1683" i="3"/>
  <c r="I1683" i="3"/>
  <c r="G1683" i="3"/>
  <c r="F1683" i="3"/>
  <c r="E1683" i="3"/>
  <c r="D1683" i="3"/>
  <c r="C1683" i="3"/>
  <c r="H1683" i="3" s="1"/>
  <c r="B1683" i="3"/>
  <c r="A1683" i="3"/>
  <c r="N1682" i="3"/>
  <c r="M1682" i="3"/>
  <c r="L1682" i="3"/>
  <c r="K1682" i="3"/>
  <c r="J1682" i="3"/>
  <c r="I1682" i="3"/>
  <c r="G1682" i="3"/>
  <c r="F1682" i="3"/>
  <c r="E1682" i="3"/>
  <c r="D1682" i="3"/>
  <c r="C1682" i="3"/>
  <c r="H1682" i="3" s="1"/>
  <c r="B1682" i="3"/>
  <c r="A1682" i="3"/>
  <c r="N1681" i="3"/>
  <c r="M1681" i="3"/>
  <c r="L1681" i="3"/>
  <c r="K1681" i="3"/>
  <c r="J1681" i="3"/>
  <c r="I1681" i="3"/>
  <c r="G1681" i="3"/>
  <c r="F1681" i="3"/>
  <c r="E1681" i="3"/>
  <c r="D1681" i="3"/>
  <c r="C1681" i="3"/>
  <c r="H1681" i="3" s="1"/>
  <c r="B1681" i="3"/>
  <c r="A1681" i="3"/>
  <c r="N1680" i="3"/>
  <c r="M1680" i="3"/>
  <c r="L1680" i="3"/>
  <c r="K1680" i="3"/>
  <c r="J1680" i="3"/>
  <c r="I1680" i="3"/>
  <c r="G1680" i="3"/>
  <c r="F1680" i="3"/>
  <c r="E1680" i="3"/>
  <c r="D1680" i="3"/>
  <c r="C1680" i="3"/>
  <c r="H1680" i="3" s="1"/>
  <c r="B1680" i="3"/>
  <c r="A1680" i="3"/>
  <c r="N1679" i="3"/>
  <c r="M1679" i="3"/>
  <c r="L1679" i="3"/>
  <c r="K1679" i="3"/>
  <c r="J1679" i="3"/>
  <c r="I1679" i="3"/>
  <c r="G1679" i="3"/>
  <c r="F1679" i="3"/>
  <c r="E1679" i="3"/>
  <c r="D1679" i="3"/>
  <c r="C1679" i="3"/>
  <c r="H1679" i="3" s="1"/>
  <c r="B1679" i="3"/>
  <c r="A1679" i="3"/>
  <c r="N1678" i="3"/>
  <c r="M1678" i="3"/>
  <c r="L1678" i="3"/>
  <c r="K1678" i="3"/>
  <c r="J1678" i="3"/>
  <c r="I1678" i="3"/>
  <c r="G1678" i="3"/>
  <c r="F1678" i="3"/>
  <c r="E1678" i="3"/>
  <c r="D1678" i="3"/>
  <c r="C1678" i="3"/>
  <c r="H1678" i="3" s="1"/>
  <c r="B1678" i="3"/>
  <c r="A1678" i="3"/>
  <c r="N1677" i="3"/>
  <c r="M1677" i="3"/>
  <c r="L1677" i="3"/>
  <c r="K1677" i="3"/>
  <c r="J1677" i="3"/>
  <c r="I1677" i="3"/>
  <c r="G1677" i="3"/>
  <c r="F1677" i="3"/>
  <c r="E1677" i="3"/>
  <c r="D1677" i="3"/>
  <c r="C1677" i="3"/>
  <c r="H1677" i="3" s="1"/>
  <c r="B1677" i="3"/>
  <c r="A1677" i="3"/>
  <c r="N1676" i="3"/>
  <c r="M1676" i="3"/>
  <c r="L1676" i="3"/>
  <c r="K1676" i="3"/>
  <c r="J1676" i="3"/>
  <c r="I1676" i="3"/>
  <c r="G1676" i="3"/>
  <c r="F1676" i="3"/>
  <c r="E1676" i="3"/>
  <c r="D1676" i="3"/>
  <c r="C1676" i="3"/>
  <c r="H1676" i="3" s="1"/>
  <c r="B1676" i="3"/>
  <c r="A1676" i="3"/>
  <c r="N1675" i="3"/>
  <c r="M1675" i="3"/>
  <c r="L1675" i="3"/>
  <c r="K1675" i="3"/>
  <c r="J1675" i="3"/>
  <c r="I1675" i="3"/>
  <c r="G1675" i="3"/>
  <c r="F1675" i="3"/>
  <c r="E1675" i="3"/>
  <c r="D1675" i="3"/>
  <c r="C1675" i="3"/>
  <c r="H1675" i="3" s="1"/>
  <c r="B1675" i="3"/>
  <c r="A1675" i="3"/>
  <c r="N1674" i="3"/>
  <c r="M1674" i="3"/>
  <c r="L1674" i="3"/>
  <c r="K1674" i="3"/>
  <c r="J1674" i="3"/>
  <c r="I1674" i="3"/>
  <c r="G1674" i="3"/>
  <c r="F1674" i="3"/>
  <c r="E1674" i="3"/>
  <c r="D1674" i="3"/>
  <c r="C1674" i="3"/>
  <c r="H1674" i="3" s="1"/>
  <c r="B1674" i="3"/>
  <c r="A1674" i="3"/>
  <c r="N1673" i="3"/>
  <c r="M1673" i="3"/>
  <c r="L1673" i="3"/>
  <c r="K1673" i="3"/>
  <c r="J1673" i="3"/>
  <c r="I1673" i="3"/>
  <c r="G1673" i="3"/>
  <c r="F1673" i="3"/>
  <c r="E1673" i="3"/>
  <c r="D1673" i="3"/>
  <c r="C1673" i="3"/>
  <c r="H1673" i="3" s="1"/>
  <c r="B1673" i="3"/>
  <c r="A1673" i="3"/>
  <c r="N1672" i="3"/>
  <c r="M1672" i="3"/>
  <c r="L1672" i="3"/>
  <c r="K1672" i="3"/>
  <c r="J1672" i="3"/>
  <c r="I1672" i="3"/>
  <c r="G1672" i="3"/>
  <c r="F1672" i="3"/>
  <c r="E1672" i="3"/>
  <c r="D1672" i="3"/>
  <c r="C1672" i="3"/>
  <c r="H1672" i="3" s="1"/>
  <c r="B1672" i="3"/>
  <c r="A1672" i="3"/>
  <c r="N1671" i="3"/>
  <c r="M1671" i="3"/>
  <c r="L1671" i="3"/>
  <c r="K1671" i="3"/>
  <c r="J1671" i="3"/>
  <c r="I1671" i="3"/>
  <c r="G1671" i="3"/>
  <c r="F1671" i="3"/>
  <c r="E1671" i="3"/>
  <c r="D1671" i="3"/>
  <c r="C1671" i="3"/>
  <c r="H1671" i="3" s="1"/>
  <c r="B1671" i="3"/>
  <c r="A1671" i="3"/>
  <c r="N1670" i="3"/>
  <c r="M1670" i="3"/>
  <c r="L1670" i="3"/>
  <c r="K1670" i="3"/>
  <c r="J1670" i="3"/>
  <c r="I1670" i="3"/>
  <c r="G1670" i="3"/>
  <c r="F1670" i="3"/>
  <c r="E1670" i="3"/>
  <c r="D1670" i="3"/>
  <c r="C1670" i="3"/>
  <c r="H1670" i="3" s="1"/>
  <c r="B1670" i="3"/>
  <c r="A1670" i="3"/>
  <c r="N1669" i="3"/>
  <c r="M1669" i="3"/>
  <c r="L1669" i="3"/>
  <c r="K1669" i="3"/>
  <c r="J1669" i="3"/>
  <c r="I1669" i="3"/>
  <c r="G1669" i="3"/>
  <c r="F1669" i="3"/>
  <c r="E1669" i="3"/>
  <c r="D1669" i="3"/>
  <c r="C1669" i="3"/>
  <c r="H1669" i="3" s="1"/>
  <c r="B1669" i="3"/>
  <c r="A1669" i="3"/>
  <c r="N1668" i="3"/>
  <c r="M1668" i="3"/>
  <c r="L1668" i="3"/>
  <c r="K1668" i="3"/>
  <c r="J1668" i="3"/>
  <c r="I1668" i="3"/>
  <c r="G1668" i="3"/>
  <c r="F1668" i="3"/>
  <c r="E1668" i="3"/>
  <c r="D1668" i="3"/>
  <c r="C1668" i="3"/>
  <c r="H1668" i="3" s="1"/>
  <c r="B1668" i="3"/>
  <c r="A1668" i="3"/>
  <c r="N1667" i="3"/>
  <c r="M1667" i="3"/>
  <c r="L1667" i="3"/>
  <c r="K1667" i="3"/>
  <c r="J1667" i="3"/>
  <c r="I1667" i="3"/>
  <c r="G1667" i="3"/>
  <c r="F1667" i="3"/>
  <c r="E1667" i="3"/>
  <c r="D1667" i="3"/>
  <c r="C1667" i="3"/>
  <c r="H1667" i="3" s="1"/>
  <c r="B1667" i="3"/>
  <c r="A1667" i="3"/>
  <c r="N1666" i="3"/>
  <c r="M1666" i="3"/>
  <c r="L1666" i="3"/>
  <c r="K1666" i="3"/>
  <c r="J1666" i="3"/>
  <c r="I1666" i="3"/>
  <c r="G1666" i="3"/>
  <c r="F1666" i="3"/>
  <c r="E1666" i="3"/>
  <c r="D1666" i="3"/>
  <c r="C1666" i="3"/>
  <c r="H1666" i="3" s="1"/>
  <c r="B1666" i="3"/>
  <c r="A1666" i="3"/>
  <c r="N1665" i="3"/>
  <c r="M1665" i="3"/>
  <c r="L1665" i="3"/>
  <c r="K1665" i="3"/>
  <c r="J1665" i="3"/>
  <c r="I1665" i="3"/>
  <c r="G1665" i="3"/>
  <c r="F1665" i="3"/>
  <c r="E1665" i="3"/>
  <c r="D1665" i="3"/>
  <c r="C1665" i="3"/>
  <c r="H1665" i="3" s="1"/>
  <c r="B1665" i="3"/>
  <c r="A1665" i="3"/>
  <c r="N1664" i="3"/>
  <c r="M1664" i="3"/>
  <c r="L1664" i="3"/>
  <c r="K1664" i="3"/>
  <c r="J1664" i="3"/>
  <c r="I1664" i="3"/>
  <c r="G1664" i="3"/>
  <c r="F1664" i="3"/>
  <c r="E1664" i="3"/>
  <c r="D1664" i="3"/>
  <c r="C1664" i="3"/>
  <c r="H1664" i="3" s="1"/>
  <c r="B1664" i="3"/>
  <c r="A1664" i="3"/>
  <c r="N1663" i="3"/>
  <c r="M1663" i="3"/>
  <c r="L1663" i="3"/>
  <c r="K1663" i="3"/>
  <c r="J1663" i="3"/>
  <c r="I1663" i="3"/>
  <c r="G1663" i="3"/>
  <c r="F1663" i="3"/>
  <c r="E1663" i="3"/>
  <c r="D1663" i="3"/>
  <c r="C1663" i="3"/>
  <c r="H1663" i="3" s="1"/>
  <c r="B1663" i="3"/>
  <c r="A1663" i="3"/>
  <c r="N1662" i="3"/>
  <c r="M1662" i="3"/>
  <c r="L1662" i="3"/>
  <c r="K1662" i="3"/>
  <c r="J1662" i="3"/>
  <c r="I1662" i="3"/>
  <c r="G1662" i="3"/>
  <c r="F1662" i="3"/>
  <c r="E1662" i="3"/>
  <c r="D1662" i="3"/>
  <c r="C1662" i="3"/>
  <c r="H1662" i="3" s="1"/>
  <c r="B1662" i="3"/>
  <c r="A1662" i="3"/>
  <c r="N1661" i="3"/>
  <c r="M1661" i="3"/>
  <c r="L1661" i="3"/>
  <c r="K1661" i="3"/>
  <c r="J1661" i="3"/>
  <c r="I1661" i="3"/>
  <c r="G1661" i="3"/>
  <c r="F1661" i="3"/>
  <c r="E1661" i="3"/>
  <c r="D1661" i="3"/>
  <c r="C1661" i="3"/>
  <c r="H1661" i="3" s="1"/>
  <c r="B1661" i="3"/>
  <c r="A1661" i="3"/>
  <c r="N1660" i="3"/>
  <c r="M1660" i="3"/>
  <c r="L1660" i="3"/>
  <c r="K1660" i="3"/>
  <c r="J1660" i="3"/>
  <c r="I1660" i="3"/>
  <c r="G1660" i="3"/>
  <c r="F1660" i="3"/>
  <c r="E1660" i="3"/>
  <c r="D1660" i="3"/>
  <c r="C1660" i="3"/>
  <c r="H1660" i="3" s="1"/>
  <c r="B1660" i="3"/>
  <c r="A1660" i="3"/>
  <c r="N1659" i="3"/>
  <c r="M1659" i="3"/>
  <c r="L1659" i="3"/>
  <c r="K1659" i="3"/>
  <c r="J1659" i="3"/>
  <c r="I1659" i="3"/>
  <c r="G1659" i="3"/>
  <c r="F1659" i="3"/>
  <c r="E1659" i="3"/>
  <c r="D1659" i="3"/>
  <c r="C1659" i="3"/>
  <c r="H1659" i="3" s="1"/>
  <c r="B1659" i="3"/>
  <c r="A1659" i="3"/>
  <c r="N1658" i="3"/>
  <c r="M1658" i="3"/>
  <c r="L1658" i="3"/>
  <c r="K1658" i="3"/>
  <c r="J1658" i="3"/>
  <c r="I1658" i="3"/>
  <c r="G1658" i="3"/>
  <c r="F1658" i="3"/>
  <c r="E1658" i="3"/>
  <c r="D1658" i="3"/>
  <c r="C1658" i="3"/>
  <c r="H1658" i="3" s="1"/>
  <c r="B1658" i="3"/>
  <c r="A1658" i="3"/>
  <c r="N1657" i="3"/>
  <c r="M1657" i="3"/>
  <c r="L1657" i="3"/>
  <c r="K1657" i="3"/>
  <c r="J1657" i="3"/>
  <c r="I1657" i="3"/>
  <c r="G1657" i="3"/>
  <c r="F1657" i="3"/>
  <c r="E1657" i="3"/>
  <c r="D1657" i="3"/>
  <c r="C1657" i="3"/>
  <c r="H1657" i="3" s="1"/>
  <c r="B1657" i="3"/>
  <c r="A1657" i="3"/>
  <c r="N1656" i="3"/>
  <c r="M1656" i="3"/>
  <c r="L1656" i="3"/>
  <c r="K1656" i="3"/>
  <c r="J1656" i="3"/>
  <c r="I1656" i="3"/>
  <c r="G1656" i="3"/>
  <c r="F1656" i="3"/>
  <c r="E1656" i="3"/>
  <c r="D1656" i="3"/>
  <c r="C1656" i="3"/>
  <c r="H1656" i="3" s="1"/>
  <c r="B1656" i="3"/>
  <c r="A1656" i="3"/>
  <c r="N1655" i="3"/>
  <c r="M1655" i="3"/>
  <c r="L1655" i="3"/>
  <c r="K1655" i="3"/>
  <c r="J1655" i="3"/>
  <c r="I1655" i="3"/>
  <c r="G1655" i="3"/>
  <c r="F1655" i="3"/>
  <c r="E1655" i="3"/>
  <c r="D1655" i="3"/>
  <c r="C1655" i="3"/>
  <c r="H1655" i="3" s="1"/>
  <c r="B1655" i="3"/>
  <c r="A1655" i="3"/>
  <c r="N1654" i="3"/>
  <c r="M1654" i="3"/>
  <c r="L1654" i="3"/>
  <c r="K1654" i="3"/>
  <c r="J1654" i="3"/>
  <c r="I1654" i="3"/>
  <c r="G1654" i="3"/>
  <c r="F1654" i="3"/>
  <c r="E1654" i="3"/>
  <c r="D1654" i="3"/>
  <c r="C1654" i="3"/>
  <c r="H1654" i="3" s="1"/>
  <c r="B1654" i="3"/>
  <c r="A1654" i="3"/>
  <c r="N1653" i="3"/>
  <c r="M1653" i="3"/>
  <c r="L1653" i="3"/>
  <c r="K1653" i="3"/>
  <c r="J1653" i="3"/>
  <c r="I1653" i="3"/>
  <c r="G1653" i="3"/>
  <c r="F1653" i="3"/>
  <c r="E1653" i="3"/>
  <c r="D1653" i="3"/>
  <c r="C1653" i="3"/>
  <c r="H1653" i="3" s="1"/>
  <c r="B1653" i="3"/>
  <c r="A1653" i="3"/>
  <c r="N1652" i="3"/>
  <c r="M1652" i="3"/>
  <c r="L1652" i="3"/>
  <c r="K1652" i="3"/>
  <c r="J1652" i="3"/>
  <c r="I1652" i="3"/>
  <c r="G1652" i="3"/>
  <c r="F1652" i="3"/>
  <c r="E1652" i="3"/>
  <c r="D1652" i="3"/>
  <c r="C1652" i="3"/>
  <c r="H1652" i="3" s="1"/>
  <c r="B1652" i="3"/>
  <c r="A1652" i="3"/>
  <c r="N1651" i="3"/>
  <c r="M1651" i="3"/>
  <c r="L1651" i="3"/>
  <c r="K1651" i="3"/>
  <c r="J1651" i="3"/>
  <c r="I1651" i="3"/>
  <c r="G1651" i="3"/>
  <c r="F1651" i="3"/>
  <c r="E1651" i="3"/>
  <c r="D1651" i="3"/>
  <c r="C1651" i="3"/>
  <c r="H1651" i="3" s="1"/>
  <c r="B1651" i="3"/>
  <c r="A1651" i="3"/>
  <c r="N1650" i="3"/>
  <c r="M1650" i="3"/>
  <c r="L1650" i="3"/>
  <c r="K1650" i="3"/>
  <c r="J1650" i="3"/>
  <c r="I1650" i="3"/>
  <c r="G1650" i="3"/>
  <c r="F1650" i="3"/>
  <c r="E1650" i="3"/>
  <c r="D1650" i="3"/>
  <c r="C1650" i="3"/>
  <c r="H1650" i="3" s="1"/>
  <c r="B1650" i="3"/>
  <c r="A1650" i="3"/>
  <c r="N1649" i="3"/>
  <c r="M1649" i="3"/>
  <c r="L1649" i="3"/>
  <c r="K1649" i="3"/>
  <c r="J1649" i="3"/>
  <c r="I1649" i="3"/>
  <c r="G1649" i="3"/>
  <c r="F1649" i="3"/>
  <c r="E1649" i="3"/>
  <c r="D1649" i="3"/>
  <c r="C1649" i="3"/>
  <c r="H1649" i="3" s="1"/>
  <c r="B1649" i="3"/>
  <c r="A1649" i="3"/>
  <c r="N1648" i="3"/>
  <c r="M1648" i="3"/>
  <c r="L1648" i="3"/>
  <c r="K1648" i="3"/>
  <c r="J1648" i="3"/>
  <c r="I1648" i="3"/>
  <c r="G1648" i="3"/>
  <c r="F1648" i="3"/>
  <c r="E1648" i="3"/>
  <c r="D1648" i="3"/>
  <c r="C1648" i="3"/>
  <c r="H1648" i="3" s="1"/>
  <c r="B1648" i="3"/>
  <c r="A1648" i="3"/>
  <c r="N1647" i="3"/>
  <c r="M1647" i="3"/>
  <c r="L1647" i="3"/>
  <c r="K1647" i="3"/>
  <c r="J1647" i="3"/>
  <c r="I1647" i="3"/>
  <c r="G1647" i="3"/>
  <c r="F1647" i="3"/>
  <c r="E1647" i="3"/>
  <c r="D1647" i="3"/>
  <c r="C1647" i="3"/>
  <c r="H1647" i="3" s="1"/>
  <c r="B1647" i="3"/>
  <c r="A1647" i="3"/>
  <c r="N1646" i="3"/>
  <c r="M1646" i="3"/>
  <c r="L1646" i="3"/>
  <c r="K1646" i="3"/>
  <c r="J1646" i="3"/>
  <c r="I1646" i="3"/>
  <c r="G1646" i="3"/>
  <c r="F1646" i="3"/>
  <c r="E1646" i="3"/>
  <c r="D1646" i="3"/>
  <c r="C1646" i="3"/>
  <c r="H1646" i="3" s="1"/>
  <c r="B1646" i="3"/>
  <c r="A1646" i="3"/>
  <c r="N1645" i="3"/>
  <c r="M1645" i="3"/>
  <c r="L1645" i="3"/>
  <c r="K1645" i="3"/>
  <c r="J1645" i="3"/>
  <c r="I1645" i="3"/>
  <c r="G1645" i="3"/>
  <c r="F1645" i="3"/>
  <c r="E1645" i="3"/>
  <c r="D1645" i="3"/>
  <c r="C1645" i="3"/>
  <c r="H1645" i="3" s="1"/>
  <c r="B1645" i="3"/>
  <c r="A1645" i="3"/>
  <c r="N1644" i="3"/>
  <c r="M1644" i="3"/>
  <c r="L1644" i="3"/>
  <c r="K1644" i="3"/>
  <c r="J1644" i="3"/>
  <c r="I1644" i="3"/>
  <c r="G1644" i="3"/>
  <c r="F1644" i="3"/>
  <c r="E1644" i="3"/>
  <c r="D1644" i="3"/>
  <c r="C1644" i="3"/>
  <c r="H1644" i="3" s="1"/>
  <c r="B1644" i="3"/>
  <c r="A1644" i="3"/>
  <c r="N1643" i="3"/>
  <c r="M1643" i="3"/>
  <c r="L1643" i="3"/>
  <c r="K1643" i="3"/>
  <c r="J1643" i="3"/>
  <c r="I1643" i="3"/>
  <c r="G1643" i="3"/>
  <c r="F1643" i="3"/>
  <c r="E1643" i="3"/>
  <c r="D1643" i="3"/>
  <c r="C1643" i="3"/>
  <c r="H1643" i="3" s="1"/>
  <c r="B1643" i="3"/>
  <c r="A1643" i="3"/>
  <c r="N1642" i="3"/>
  <c r="M1642" i="3"/>
  <c r="L1642" i="3"/>
  <c r="K1642" i="3"/>
  <c r="J1642" i="3"/>
  <c r="I1642" i="3"/>
  <c r="G1642" i="3"/>
  <c r="F1642" i="3"/>
  <c r="E1642" i="3"/>
  <c r="D1642" i="3"/>
  <c r="C1642" i="3"/>
  <c r="H1642" i="3" s="1"/>
  <c r="B1642" i="3"/>
  <c r="A1642" i="3"/>
  <c r="N1641" i="3"/>
  <c r="M1641" i="3"/>
  <c r="L1641" i="3"/>
  <c r="K1641" i="3"/>
  <c r="J1641" i="3"/>
  <c r="I1641" i="3"/>
  <c r="G1641" i="3"/>
  <c r="F1641" i="3"/>
  <c r="E1641" i="3"/>
  <c r="D1641" i="3"/>
  <c r="C1641" i="3"/>
  <c r="H1641" i="3" s="1"/>
  <c r="B1641" i="3"/>
  <c r="A1641" i="3"/>
  <c r="N1640" i="3"/>
  <c r="M1640" i="3"/>
  <c r="L1640" i="3"/>
  <c r="K1640" i="3"/>
  <c r="J1640" i="3"/>
  <c r="I1640" i="3"/>
  <c r="G1640" i="3"/>
  <c r="F1640" i="3"/>
  <c r="E1640" i="3"/>
  <c r="D1640" i="3"/>
  <c r="C1640" i="3"/>
  <c r="H1640" i="3" s="1"/>
  <c r="B1640" i="3"/>
  <c r="A1640" i="3"/>
  <c r="N1639" i="3"/>
  <c r="M1639" i="3"/>
  <c r="L1639" i="3"/>
  <c r="K1639" i="3"/>
  <c r="J1639" i="3"/>
  <c r="I1639" i="3"/>
  <c r="G1639" i="3"/>
  <c r="F1639" i="3"/>
  <c r="E1639" i="3"/>
  <c r="D1639" i="3"/>
  <c r="C1639" i="3"/>
  <c r="H1639" i="3" s="1"/>
  <c r="B1639" i="3"/>
  <c r="A1639" i="3"/>
  <c r="N1638" i="3"/>
  <c r="M1638" i="3"/>
  <c r="L1638" i="3"/>
  <c r="K1638" i="3"/>
  <c r="J1638" i="3"/>
  <c r="I1638" i="3"/>
  <c r="G1638" i="3"/>
  <c r="F1638" i="3"/>
  <c r="E1638" i="3"/>
  <c r="D1638" i="3"/>
  <c r="C1638" i="3"/>
  <c r="H1638" i="3" s="1"/>
  <c r="B1638" i="3"/>
  <c r="A1638" i="3"/>
  <c r="N1637" i="3"/>
  <c r="M1637" i="3"/>
  <c r="L1637" i="3"/>
  <c r="K1637" i="3"/>
  <c r="J1637" i="3"/>
  <c r="I1637" i="3"/>
  <c r="G1637" i="3"/>
  <c r="F1637" i="3"/>
  <c r="E1637" i="3"/>
  <c r="D1637" i="3"/>
  <c r="C1637" i="3"/>
  <c r="H1637" i="3" s="1"/>
  <c r="B1637" i="3"/>
  <c r="A1637" i="3"/>
  <c r="N1636" i="3"/>
  <c r="M1636" i="3"/>
  <c r="L1636" i="3"/>
  <c r="K1636" i="3"/>
  <c r="J1636" i="3"/>
  <c r="I1636" i="3"/>
  <c r="G1636" i="3"/>
  <c r="F1636" i="3"/>
  <c r="E1636" i="3"/>
  <c r="D1636" i="3"/>
  <c r="C1636" i="3"/>
  <c r="H1636" i="3" s="1"/>
  <c r="B1636" i="3"/>
  <c r="A1636" i="3"/>
  <c r="N1635" i="3"/>
  <c r="M1635" i="3"/>
  <c r="L1635" i="3"/>
  <c r="K1635" i="3"/>
  <c r="J1635" i="3"/>
  <c r="I1635" i="3"/>
  <c r="G1635" i="3"/>
  <c r="F1635" i="3"/>
  <c r="E1635" i="3"/>
  <c r="D1635" i="3"/>
  <c r="C1635" i="3"/>
  <c r="H1635" i="3" s="1"/>
  <c r="B1635" i="3"/>
  <c r="A1635" i="3"/>
  <c r="N1634" i="3"/>
  <c r="M1634" i="3"/>
  <c r="L1634" i="3"/>
  <c r="K1634" i="3"/>
  <c r="J1634" i="3"/>
  <c r="I1634" i="3"/>
  <c r="G1634" i="3"/>
  <c r="F1634" i="3"/>
  <c r="E1634" i="3"/>
  <c r="D1634" i="3"/>
  <c r="C1634" i="3"/>
  <c r="H1634" i="3" s="1"/>
  <c r="B1634" i="3"/>
  <c r="A1634" i="3"/>
  <c r="N1633" i="3"/>
  <c r="M1633" i="3"/>
  <c r="L1633" i="3"/>
  <c r="K1633" i="3"/>
  <c r="J1633" i="3"/>
  <c r="I1633" i="3"/>
  <c r="G1633" i="3"/>
  <c r="F1633" i="3"/>
  <c r="E1633" i="3"/>
  <c r="D1633" i="3"/>
  <c r="C1633" i="3"/>
  <c r="H1633" i="3" s="1"/>
  <c r="B1633" i="3"/>
  <c r="A1633" i="3"/>
  <c r="N1632" i="3"/>
  <c r="M1632" i="3"/>
  <c r="L1632" i="3"/>
  <c r="K1632" i="3"/>
  <c r="J1632" i="3"/>
  <c r="I1632" i="3"/>
  <c r="G1632" i="3"/>
  <c r="F1632" i="3"/>
  <c r="E1632" i="3"/>
  <c r="D1632" i="3"/>
  <c r="C1632" i="3"/>
  <c r="H1632" i="3" s="1"/>
  <c r="B1632" i="3"/>
  <c r="A1632" i="3"/>
  <c r="N1631" i="3"/>
  <c r="M1631" i="3"/>
  <c r="L1631" i="3"/>
  <c r="K1631" i="3"/>
  <c r="J1631" i="3"/>
  <c r="I1631" i="3"/>
  <c r="G1631" i="3"/>
  <c r="F1631" i="3"/>
  <c r="E1631" i="3"/>
  <c r="D1631" i="3"/>
  <c r="C1631" i="3"/>
  <c r="H1631" i="3" s="1"/>
  <c r="B1631" i="3"/>
  <c r="A1631" i="3"/>
  <c r="N1630" i="3"/>
  <c r="M1630" i="3"/>
  <c r="L1630" i="3"/>
  <c r="K1630" i="3"/>
  <c r="J1630" i="3"/>
  <c r="I1630" i="3"/>
  <c r="G1630" i="3"/>
  <c r="F1630" i="3"/>
  <c r="E1630" i="3"/>
  <c r="D1630" i="3"/>
  <c r="C1630" i="3"/>
  <c r="H1630" i="3" s="1"/>
  <c r="B1630" i="3"/>
  <c r="A1630" i="3"/>
  <c r="N1629" i="3"/>
  <c r="M1629" i="3"/>
  <c r="L1629" i="3"/>
  <c r="K1629" i="3"/>
  <c r="J1629" i="3"/>
  <c r="I1629" i="3"/>
  <c r="G1629" i="3"/>
  <c r="F1629" i="3"/>
  <c r="E1629" i="3"/>
  <c r="D1629" i="3"/>
  <c r="C1629" i="3"/>
  <c r="H1629" i="3" s="1"/>
  <c r="B1629" i="3"/>
  <c r="A1629" i="3"/>
  <c r="N1628" i="3"/>
  <c r="M1628" i="3"/>
  <c r="L1628" i="3"/>
  <c r="K1628" i="3"/>
  <c r="J1628" i="3"/>
  <c r="I1628" i="3"/>
  <c r="G1628" i="3"/>
  <c r="F1628" i="3"/>
  <c r="E1628" i="3"/>
  <c r="D1628" i="3"/>
  <c r="C1628" i="3"/>
  <c r="H1628" i="3" s="1"/>
  <c r="B1628" i="3"/>
  <c r="A1628" i="3"/>
  <c r="N1627" i="3"/>
  <c r="M1627" i="3"/>
  <c r="L1627" i="3"/>
  <c r="K1627" i="3"/>
  <c r="J1627" i="3"/>
  <c r="I1627" i="3"/>
  <c r="G1627" i="3"/>
  <c r="F1627" i="3"/>
  <c r="E1627" i="3"/>
  <c r="D1627" i="3"/>
  <c r="C1627" i="3"/>
  <c r="H1627" i="3" s="1"/>
  <c r="B1627" i="3"/>
  <c r="A1627" i="3"/>
  <c r="N1626" i="3"/>
  <c r="M1626" i="3"/>
  <c r="L1626" i="3"/>
  <c r="K1626" i="3"/>
  <c r="J1626" i="3"/>
  <c r="I1626" i="3"/>
  <c r="G1626" i="3"/>
  <c r="F1626" i="3"/>
  <c r="E1626" i="3"/>
  <c r="D1626" i="3"/>
  <c r="C1626" i="3"/>
  <c r="H1626" i="3" s="1"/>
  <c r="B1626" i="3"/>
  <c r="A1626" i="3"/>
  <c r="N1625" i="3"/>
  <c r="M1625" i="3"/>
  <c r="L1625" i="3"/>
  <c r="K1625" i="3"/>
  <c r="J1625" i="3"/>
  <c r="I1625" i="3"/>
  <c r="G1625" i="3"/>
  <c r="F1625" i="3"/>
  <c r="E1625" i="3"/>
  <c r="D1625" i="3"/>
  <c r="C1625" i="3"/>
  <c r="H1625" i="3" s="1"/>
  <c r="B1625" i="3"/>
  <c r="A1625" i="3"/>
  <c r="N1624" i="3"/>
  <c r="M1624" i="3"/>
  <c r="L1624" i="3"/>
  <c r="K1624" i="3"/>
  <c r="J1624" i="3"/>
  <c r="I1624" i="3"/>
  <c r="G1624" i="3"/>
  <c r="F1624" i="3"/>
  <c r="E1624" i="3"/>
  <c r="D1624" i="3"/>
  <c r="C1624" i="3"/>
  <c r="H1624" i="3" s="1"/>
  <c r="B1624" i="3"/>
  <c r="A1624" i="3"/>
  <c r="N1623" i="3"/>
  <c r="M1623" i="3"/>
  <c r="L1623" i="3"/>
  <c r="K1623" i="3"/>
  <c r="J1623" i="3"/>
  <c r="I1623" i="3"/>
  <c r="G1623" i="3"/>
  <c r="F1623" i="3"/>
  <c r="E1623" i="3"/>
  <c r="D1623" i="3"/>
  <c r="C1623" i="3"/>
  <c r="H1623" i="3" s="1"/>
  <c r="B1623" i="3"/>
  <c r="A1623" i="3"/>
  <c r="N1622" i="3"/>
  <c r="M1622" i="3"/>
  <c r="L1622" i="3"/>
  <c r="K1622" i="3"/>
  <c r="J1622" i="3"/>
  <c r="I1622" i="3"/>
  <c r="G1622" i="3"/>
  <c r="F1622" i="3"/>
  <c r="E1622" i="3"/>
  <c r="D1622" i="3"/>
  <c r="C1622" i="3"/>
  <c r="H1622" i="3" s="1"/>
  <c r="B1622" i="3"/>
  <c r="A1622" i="3"/>
  <c r="N1621" i="3"/>
  <c r="M1621" i="3"/>
  <c r="L1621" i="3"/>
  <c r="K1621" i="3"/>
  <c r="J1621" i="3"/>
  <c r="I1621" i="3"/>
  <c r="G1621" i="3"/>
  <c r="F1621" i="3"/>
  <c r="E1621" i="3"/>
  <c r="D1621" i="3"/>
  <c r="C1621" i="3"/>
  <c r="H1621" i="3" s="1"/>
  <c r="B1621" i="3"/>
  <c r="A1621" i="3"/>
  <c r="N1620" i="3"/>
  <c r="M1620" i="3"/>
  <c r="L1620" i="3"/>
  <c r="K1620" i="3"/>
  <c r="J1620" i="3"/>
  <c r="I1620" i="3"/>
  <c r="G1620" i="3"/>
  <c r="F1620" i="3"/>
  <c r="E1620" i="3"/>
  <c r="D1620" i="3"/>
  <c r="C1620" i="3"/>
  <c r="H1620" i="3" s="1"/>
  <c r="B1620" i="3"/>
  <c r="A1620" i="3"/>
  <c r="N1619" i="3"/>
  <c r="M1619" i="3"/>
  <c r="L1619" i="3"/>
  <c r="K1619" i="3"/>
  <c r="J1619" i="3"/>
  <c r="I1619" i="3"/>
  <c r="G1619" i="3"/>
  <c r="F1619" i="3"/>
  <c r="E1619" i="3"/>
  <c r="D1619" i="3"/>
  <c r="C1619" i="3"/>
  <c r="H1619" i="3" s="1"/>
  <c r="B1619" i="3"/>
  <c r="A1619" i="3"/>
  <c r="N1618" i="3"/>
  <c r="M1618" i="3"/>
  <c r="L1618" i="3"/>
  <c r="K1618" i="3"/>
  <c r="J1618" i="3"/>
  <c r="I1618" i="3"/>
  <c r="G1618" i="3"/>
  <c r="F1618" i="3"/>
  <c r="E1618" i="3"/>
  <c r="D1618" i="3"/>
  <c r="C1618" i="3"/>
  <c r="H1618" i="3" s="1"/>
  <c r="B1618" i="3"/>
  <c r="A1618" i="3"/>
  <c r="N1617" i="3"/>
  <c r="M1617" i="3"/>
  <c r="L1617" i="3"/>
  <c r="K1617" i="3"/>
  <c r="J1617" i="3"/>
  <c r="I1617" i="3"/>
  <c r="G1617" i="3"/>
  <c r="F1617" i="3"/>
  <c r="E1617" i="3"/>
  <c r="D1617" i="3"/>
  <c r="C1617" i="3"/>
  <c r="H1617" i="3" s="1"/>
  <c r="B1617" i="3"/>
  <c r="A1617" i="3"/>
  <c r="N1616" i="3"/>
  <c r="M1616" i="3"/>
  <c r="L1616" i="3"/>
  <c r="K1616" i="3"/>
  <c r="J1616" i="3"/>
  <c r="I1616" i="3"/>
  <c r="G1616" i="3"/>
  <c r="F1616" i="3"/>
  <c r="E1616" i="3"/>
  <c r="D1616" i="3"/>
  <c r="C1616" i="3"/>
  <c r="H1616" i="3" s="1"/>
  <c r="B1616" i="3"/>
  <c r="A1616" i="3"/>
  <c r="N1615" i="3"/>
  <c r="M1615" i="3"/>
  <c r="L1615" i="3"/>
  <c r="K1615" i="3"/>
  <c r="J1615" i="3"/>
  <c r="I1615" i="3"/>
  <c r="G1615" i="3"/>
  <c r="F1615" i="3"/>
  <c r="E1615" i="3"/>
  <c r="D1615" i="3"/>
  <c r="C1615" i="3"/>
  <c r="H1615" i="3" s="1"/>
  <c r="B1615" i="3"/>
  <c r="A1615" i="3"/>
  <c r="N1614" i="3"/>
  <c r="M1614" i="3"/>
  <c r="L1614" i="3"/>
  <c r="K1614" i="3"/>
  <c r="J1614" i="3"/>
  <c r="I1614" i="3"/>
  <c r="G1614" i="3"/>
  <c r="F1614" i="3"/>
  <c r="E1614" i="3"/>
  <c r="D1614" i="3"/>
  <c r="C1614" i="3"/>
  <c r="H1614" i="3" s="1"/>
  <c r="B1614" i="3"/>
  <c r="A1614" i="3"/>
  <c r="N1613" i="3"/>
  <c r="M1613" i="3"/>
  <c r="L1613" i="3"/>
  <c r="K1613" i="3"/>
  <c r="J1613" i="3"/>
  <c r="I1613" i="3"/>
  <c r="G1613" i="3"/>
  <c r="F1613" i="3"/>
  <c r="E1613" i="3"/>
  <c r="D1613" i="3"/>
  <c r="C1613" i="3"/>
  <c r="H1613" i="3" s="1"/>
  <c r="B1613" i="3"/>
  <c r="A1613" i="3"/>
  <c r="N1612" i="3"/>
  <c r="M1612" i="3"/>
  <c r="L1612" i="3"/>
  <c r="K1612" i="3"/>
  <c r="J1612" i="3"/>
  <c r="I1612" i="3"/>
  <c r="G1612" i="3"/>
  <c r="F1612" i="3"/>
  <c r="E1612" i="3"/>
  <c r="D1612" i="3"/>
  <c r="C1612" i="3"/>
  <c r="H1612" i="3" s="1"/>
  <c r="B1612" i="3"/>
  <c r="A1612" i="3"/>
  <c r="N1611" i="3"/>
  <c r="M1611" i="3"/>
  <c r="L1611" i="3"/>
  <c r="K1611" i="3"/>
  <c r="J1611" i="3"/>
  <c r="I1611" i="3"/>
  <c r="G1611" i="3"/>
  <c r="F1611" i="3"/>
  <c r="E1611" i="3"/>
  <c r="D1611" i="3"/>
  <c r="C1611" i="3"/>
  <c r="H1611" i="3" s="1"/>
  <c r="B1611" i="3"/>
  <c r="A1611" i="3"/>
  <c r="N1610" i="3"/>
  <c r="M1610" i="3"/>
  <c r="L1610" i="3"/>
  <c r="K1610" i="3"/>
  <c r="J1610" i="3"/>
  <c r="I1610" i="3"/>
  <c r="G1610" i="3"/>
  <c r="F1610" i="3"/>
  <c r="E1610" i="3"/>
  <c r="D1610" i="3"/>
  <c r="C1610" i="3"/>
  <c r="H1610" i="3" s="1"/>
  <c r="B1610" i="3"/>
  <c r="A1610" i="3"/>
  <c r="N1609" i="3"/>
  <c r="M1609" i="3"/>
  <c r="L1609" i="3"/>
  <c r="K1609" i="3"/>
  <c r="J1609" i="3"/>
  <c r="I1609" i="3"/>
  <c r="G1609" i="3"/>
  <c r="F1609" i="3"/>
  <c r="E1609" i="3"/>
  <c r="D1609" i="3"/>
  <c r="C1609" i="3"/>
  <c r="H1609" i="3" s="1"/>
  <c r="B1609" i="3"/>
  <c r="A1609" i="3"/>
  <c r="N1608" i="3"/>
  <c r="M1608" i="3"/>
  <c r="L1608" i="3"/>
  <c r="K1608" i="3"/>
  <c r="J1608" i="3"/>
  <c r="I1608" i="3"/>
  <c r="G1608" i="3"/>
  <c r="F1608" i="3"/>
  <c r="E1608" i="3"/>
  <c r="D1608" i="3"/>
  <c r="C1608" i="3"/>
  <c r="H1608" i="3" s="1"/>
  <c r="B1608" i="3"/>
  <c r="A1608" i="3"/>
  <c r="N1607" i="3"/>
  <c r="M1607" i="3"/>
  <c r="L1607" i="3"/>
  <c r="K1607" i="3"/>
  <c r="J1607" i="3"/>
  <c r="I1607" i="3"/>
  <c r="G1607" i="3"/>
  <c r="F1607" i="3"/>
  <c r="E1607" i="3"/>
  <c r="D1607" i="3"/>
  <c r="C1607" i="3"/>
  <c r="H1607" i="3" s="1"/>
  <c r="B1607" i="3"/>
  <c r="A1607" i="3"/>
  <c r="N1606" i="3"/>
  <c r="M1606" i="3"/>
  <c r="L1606" i="3"/>
  <c r="K1606" i="3"/>
  <c r="J1606" i="3"/>
  <c r="I1606" i="3"/>
  <c r="G1606" i="3"/>
  <c r="F1606" i="3"/>
  <c r="E1606" i="3"/>
  <c r="D1606" i="3"/>
  <c r="C1606" i="3"/>
  <c r="H1606" i="3" s="1"/>
  <c r="B1606" i="3"/>
  <c r="A1606" i="3"/>
  <c r="N1605" i="3"/>
  <c r="M1605" i="3"/>
  <c r="L1605" i="3"/>
  <c r="K1605" i="3"/>
  <c r="J1605" i="3"/>
  <c r="I1605" i="3"/>
  <c r="G1605" i="3"/>
  <c r="F1605" i="3"/>
  <c r="E1605" i="3"/>
  <c r="D1605" i="3"/>
  <c r="C1605" i="3"/>
  <c r="H1605" i="3" s="1"/>
  <c r="B1605" i="3"/>
  <c r="A1605" i="3"/>
  <c r="N1604" i="3"/>
  <c r="M1604" i="3"/>
  <c r="L1604" i="3"/>
  <c r="K1604" i="3"/>
  <c r="J1604" i="3"/>
  <c r="I1604" i="3"/>
  <c r="G1604" i="3"/>
  <c r="F1604" i="3"/>
  <c r="E1604" i="3"/>
  <c r="D1604" i="3"/>
  <c r="C1604" i="3"/>
  <c r="H1604" i="3" s="1"/>
  <c r="B1604" i="3"/>
  <c r="A1604" i="3"/>
  <c r="N1603" i="3"/>
  <c r="M1603" i="3"/>
  <c r="L1603" i="3"/>
  <c r="K1603" i="3"/>
  <c r="J1603" i="3"/>
  <c r="I1603" i="3"/>
  <c r="G1603" i="3"/>
  <c r="F1603" i="3"/>
  <c r="E1603" i="3"/>
  <c r="D1603" i="3"/>
  <c r="C1603" i="3"/>
  <c r="H1603" i="3" s="1"/>
  <c r="B1603" i="3"/>
  <c r="A1603" i="3"/>
  <c r="N1602" i="3"/>
  <c r="M1602" i="3"/>
  <c r="L1602" i="3"/>
  <c r="K1602" i="3"/>
  <c r="J1602" i="3"/>
  <c r="I1602" i="3"/>
  <c r="G1602" i="3"/>
  <c r="F1602" i="3"/>
  <c r="E1602" i="3"/>
  <c r="D1602" i="3"/>
  <c r="C1602" i="3"/>
  <c r="H1602" i="3" s="1"/>
  <c r="B1602" i="3"/>
  <c r="A1602" i="3"/>
  <c r="N1601" i="3"/>
  <c r="M1601" i="3"/>
  <c r="L1601" i="3"/>
  <c r="K1601" i="3"/>
  <c r="J1601" i="3"/>
  <c r="I1601" i="3"/>
  <c r="G1601" i="3"/>
  <c r="F1601" i="3"/>
  <c r="E1601" i="3"/>
  <c r="D1601" i="3"/>
  <c r="C1601" i="3"/>
  <c r="H1601" i="3" s="1"/>
  <c r="B1601" i="3"/>
  <c r="A1601" i="3"/>
  <c r="N1600" i="3"/>
  <c r="M1600" i="3"/>
  <c r="L1600" i="3"/>
  <c r="K1600" i="3"/>
  <c r="J1600" i="3"/>
  <c r="I1600" i="3"/>
  <c r="G1600" i="3"/>
  <c r="F1600" i="3"/>
  <c r="E1600" i="3"/>
  <c r="D1600" i="3"/>
  <c r="C1600" i="3"/>
  <c r="H1600" i="3" s="1"/>
  <c r="B1600" i="3"/>
  <c r="A1600" i="3"/>
  <c r="N1599" i="3"/>
  <c r="M1599" i="3"/>
  <c r="L1599" i="3"/>
  <c r="K1599" i="3"/>
  <c r="J1599" i="3"/>
  <c r="I1599" i="3"/>
  <c r="G1599" i="3"/>
  <c r="F1599" i="3"/>
  <c r="E1599" i="3"/>
  <c r="D1599" i="3"/>
  <c r="C1599" i="3"/>
  <c r="H1599" i="3" s="1"/>
  <c r="B1599" i="3"/>
  <c r="A1599" i="3"/>
  <c r="N1598" i="3"/>
  <c r="M1598" i="3"/>
  <c r="L1598" i="3"/>
  <c r="K1598" i="3"/>
  <c r="J1598" i="3"/>
  <c r="I1598" i="3"/>
  <c r="G1598" i="3"/>
  <c r="F1598" i="3"/>
  <c r="E1598" i="3"/>
  <c r="D1598" i="3"/>
  <c r="C1598" i="3"/>
  <c r="H1598" i="3" s="1"/>
  <c r="B1598" i="3"/>
  <c r="A1598" i="3"/>
  <c r="N1597" i="3"/>
  <c r="M1597" i="3"/>
  <c r="L1597" i="3"/>
  <c r="K1597" i="3"/>
  <c r="J1597" i="3"/>
  <c r="I1597" i="3"/>
  <c r="G1597" i="3"/>
  <c r="F1597" i="3"/>
  <c r="E1597" i="3"/>
  <c r="D1597" i="3"/>
  <c r="C1597" i="3"/>
  <c r="H1597" i="3" s="1"/>
  <c r="B1597" i="3"/>
  <c r="A1597" i="3"/>
  <c r="N1596" i="3"/>
  <c r="M1596" i="3"/>
  <c r="L1596" i="3"/>
  <c r="K1596" i="3"/>
  <c r="J1596" i="3"/>
  <c r="I1596" i="3"/>
  <c r="G1596" i="3"/>
  <c r="F1596" i="3"/>
  <c r="E1596" i="3"/>
  <c r="D1596" i="3"/>
  <c r="C1596" i="3"/>
  <c r="H1596" i="3" s="1"/>
  <c r="B1596" i="3"/>
  <c r="A1596" i="3"/>
  <c r="N1595" i="3"/>
  <c r="M1595" i="3"/>
  <c r="L1595" i="3"/>
  <c r="K1595" i="3"/>
  <c r="J1595" i="3"/>
  <c r="I1595" i="3"/>
  <c r="G1595" i="3"/>
  <c r="F1595" i="3"/>
  <c r="E1595" i="3"/>
  <c r="D1595" i="3"/>
  <c r="C1595" i="3"/>
  <c r="H1595" i="3" s="1"/>
  <c r="B1595" i="3"/>
  <c r="A1595" i="3"/>
  <c r="N1594" i="3"/>
  <c r="M1594" i="3"/>
  <c r="L1594" i="3"/>
  <c r="K1594" i="3"/>
  <c r="J1594" i="3"/>
  <c r="I1594" i="3"/>
  <c r="G1594" i="3"/>
  <c r="F1594" i="3"/>
  <c r="E1594" i="3"/>
  <c r="D1594" i="3"/>
  <c r="C1594" i="3"/>
  <c r="H1594" i="3" s="1"/>
  <c r="B1594" i="3"/>
  <c r="A1594" i="3"/>
  <c r="N1593" i="3"/>
  <c r="M1593" i="3"/>
  <c r="L1593" i="3"/>
  <c r="K1593" i="3"/>
  <c r="J1593" i="3"/>
  <c r="I1593" i="3"/>
  <c r="G1593" i="3"/>
  <c r="F1593" i="3"/>
  <c r="E1593" i="3"/>
  <c r="D1593" i="3"/>
  <c r="C1593" i="3"/>
  <c r="H1593" i="3" s="1"/>
  <c r="B1593" i="3"/>
  <c r="A1593" i="3"/>
  <c r="N1592" i="3"/>
  <c r="M1592" i="3"/>
  <c r="L1592" i="3"/>
  <c r="K1592" i="3"/>
  <c r="J1592" i="3"/>
  <c r="I1592" i="3"/>
  <c r="G1592" i="3"/>
  <c r="F1592" i="3"/>
  <c r="E1592" i="3"/>
  <c r="D1592" i="3"/>
  <c r="C1592" i="3"/>
  <c r="H1592" i="3" s="1"/>
  <c r="B1592" i="3"/>
  <c r="A1592" i="3"/>
  <c r="N1591" i="3"/>
  <c r="M1591" i="3"/>
  <c r="L1591" i="3"/>
  <c r="K1591" i="3"/>
  <c r="J1591" i="3"/>
  <c r="I1591" i="3"/>
  <c r="G1591" i="3"/>
  <c r="F1591" i="3"/>
  <c r="E1591" i="3"/>
  <c r="D1591" i="3"/>
  <c r="C1591" i="3"/>
  <c r="H1591" i="3" s="1"/>
  <c r="B1591" i="3"/>
  <c r="A1591" i="3"/>
  <c r="N1590" i="3"/>
  <c r="M1590" i="3"/>
  <c r="L1590" i="3"/>
  <c r="K1590" i="3"/>
  <c r="J1590" i="3"/>
  <c r="I1590" i="3"/>
  <c r="G1590" i="3"/>
  <c r="F1590" i="3"/>
  <c r="E1590" i="3"/>
  <c r="D1590" i="3"/>
  <c r="C1590" i="3"/>
  <c r="H1590" i="3" s="1"/>
  <c r="B1590" i="3"/>
  <c r="A1590" i="3"/>
  <c r="N1589" i="3"/>
  <c r="M1589" i="3"/>
  <c r="L1589" i="3"/>
  <c r="K1589" i="3"/>
  <c r="J1589" i="3"/>
  <c r="I1589" i="3"/>
  <c r="G1589" i="3"/>
  <c r="F1589" i="3"/>
  <c r="E1589" i="3"/>
  <c r="D1589" i="3"/>
  <c r="C1589" i="3"/>
  <c r="H1589" i="3" s="1"/>
  <c r="B1589" i="3"/>
  <c r="A1589" i="3"/>
  <c r="N1588" i="3"/>
  <c r="M1588" i="3"/>
  <c r="L1588" i="3"/>
  <c r="K1588" i="3"/>
  <c r="J1588" i="3"/>
  <c r="I1588" i="3"/>
  <c r="G1588" i="3"/>
  <c r="F1588" i="3"/>
  <c r="E1588" i="3"/>
  <c r="D1588" i="3"/>
  <c r="C1588" i="3"/>
  <c r="H1588" i="3" s="1"/>
  <c r="B1588" i="3"/>
  <c r="A1588" i="3"/>
  <c r="N1587" i="3"/>
  <c r="M1587" i="3"/>
  <c r="L1587" i="3"/>
  <c r="K1587" i="3"/>
  <c r="J1587" i="3"/>
  <c r="I1587" i="3"/>
  <c r="G1587" i="3"/>
  <c r="F1587" i="3"/>
  <c r="E1587" i="3"/>
  <c r="D1587" i="3"/>
  <c r="C1587" i="3"/>
  <c r="H1587" i="3" s="1"/>
  <c r="B1587" i="3"/>
  <c r="A1587" i="3"/>
  <c r="N1586" i="3"/>
  <c r="M1586" i="3"/>
  <c r="L1586" i="3"/>
  <c r="K1586" i="3"/>
  <c r="J1586" i="3"/>
  <c r="I1586" i="3"/>
  <c r="G1586" i="3"/>
  <c r="F1586" i="3"/>
  <c r="E1586" i="3"/>
  <c r="D1586" i="3"/>
  <c r="C1586" i="3"/>
  <c r="H1586" i="3" s="1"/>
  <c r="B1586" i="3"/>
  <c r="A1586" i="3"/>
  <c r="N1585" i="3"/>
  <c r="M1585" i="3"/>
  <c r="L1585" i="3"/>
  <c r="K1585" i="3"/>
  <c r="J1585" i="3"/>
  <c r="I1585" i="3"/>
  <c r="G1585" i="3"/>
  <c r="F1585" i="3"/>
  <c r="E1585" i="3"/>
  <c r="D1585" i="3"/>
  <c r="C1585" i="3"/>
  <c r="H1585" i="3" s="1"/>
  <c r="B1585" i="3"/>
  <c r="A1585" i="3"/>
  <c r="N1584" i="3"/>
  <c r="M1584" i="3"/>
  <c r="L1584" i="3"/>
  <c r="K1584" i="3"/>
  <c r="J1584" i="3"/>
  <c r="I1584" i="3"/>
  <c r="G1584" i="3"/>
  <c r="F1584" i="3"/>
  <c r="E1584" i="3"/>
  <c r="D1584" i="3"/>
  <c r="C1584" i="3"/>
  <c r="H1584" i="3" s="1"/>
  <c r="B1584" i="3"/>
  <c r="A1584" i="3"/>
  <c r="N1583" i="3"/>
  <c r="M1583" i="3"/>
  <c r="L1583" i="3"/>
  <c r="K1583" i="3"/>
  <c r="J1583" i="3"/>
  <c r="I1583" i="3"/>
  <c r="G1583" i="3"/>
  <c r="F1583" i="3"/>
  <c r="E1583" i="3"/>
  <c r="D1583" i="3"/>
  <c r="C1583" i="3"/>
  <c r="H1583" i="3" s="1"/>
  <c r="B1583" i="3"/>
  <c r="A1583" i="3"/>
  <c r="N1582" i="3"/>
  <c r="M1582" i="3"/>
  <c r="L1582" i="3"/>
  <c r="K1582" i="3"/>
  <c r="J1582" i="3"/>
  <c r="I1582" i="3"/>
  <c r="G1582" i="3"/>
  <c r="F1582" i="3"/>
  <c r="E1582" i="3"/>
  <c r="D1582" i="3"/>
  <c r="C1582" i="3"/>
  <c r="H1582" i="3" s="1"/>
  <c r="B1582" i="3"/>
  <c r="A1582" i="3"/>
  <c r="N1581" i="3"/>
  <c r="M1581" i="3"/>
  <c r="L1581" i="3"/>
  <c r="K1581" i="3"/>
  <c r="J1581" i="3"/>
  <c r="I1581" i="3"/>
  <c r="G1581" i="3"/>
  <c r="F1581" i="3"/>
  <c r="E1581" i="3"/>
  <c r="D1581" i="3"/>
  <c r="C1581" i="3"/>
  <c r="H1581" i="3" s="1"/>
  <c r="B1581" i="3"/>
  <c r="A1581" i="3"/>
  <c r="N1580" i="3"/>
  <c r="M1580" i="3"/>
  <c r="L1580" i="3"/>
  <c r="K1580" i="3"/>
  <c r="J1580" i="3"/>
  <c r="I1580" i="3"/>
  <c r="G1580" i="3"/>
  <c r="F1580" i="3"/>
  <c r="E1580" i="3"/>
  <c r="D1580" i="3"/>
  <c r="C1580" i="3"/>
  <c r="H1580" i="3" s="1"/>
  <c r="B1580" i="3"/>
  <c r="A1580" i="3"/>
  <c r="N1579" i="3"/>
  <c r="M1579" i="3"/>
  <c r="L1579" i="3"/>
  <c r="K1579" i="3"/>
  <c r="J1579" i="3"/>
  <c r="I1579" i="3"/>
  <c r="G1579" i="3"/>
  <c r="F1579" i="3"/>
  <c r="E1579" i="3"/>
  <c r="D1579" i="3"/>
  <c r="C1579" i="3"/>
  <c r="H1579" i="3" s="1"/>
  <c r="B1579" i="3"/>
  <c r="A1579" i="3"/>
  <c r="N1578" i="3"/>
  <c r="M1578" i="3"/>
  <c r="L1578" i="3"/>
  <c r="K1578" i="3"/>
  <c r="J1578" i="3"/>
  <c r="I1578" i="3"/>
  <c r="G1578" i="3"/>
  <c r="F1578" i="3"/>
  <c r="E1578" i="3"/>
  <c r="D1578" i="3"/>
  <c r="C1578" i="3"/>
  <c r="H1578" i="3" s="1"/>
  <c r="B1578" i="3"/>
  <c r="A1578" i="3"/>
  <c r="N1577" i="3"/>
  <c r="M1577" i="3"/>
  <c r="L1577" i="3"/>
  <c r="K1577" i="3"/>
  <c r="J1577" i="3"/>
  <c r="I1577" i="3"/>
  <c r="G1577" i="3"/>
  <c r="F1577" i="3"/>
  <c r="E1577" i="3"/>
  <c r="D1577" i="3"/>
  <c r="C1577" i="3"/>
  <c r="H1577" i="3" s="1"/>
  <c r="B1577" i="3"/>
  <c r="A1577" i="3"/>
  <c r="N1576" i="3"/>
  <c r="M1576" i="3"/>
  <c r="L1576" i="3"/>
  <c r="K1576" i="3"/>
  <c r="J1576" i="3"/>
  <c r="I1576" i="3"/>
  <c r="G1576" i="3"/>
  <c r="F1576" i="3"/>
  <c r="E1576" i="3"/>
  <c r="D1576" i="3"/>
  <c r="C1576" i="3"/>
  <c r="H1576" i="3" s="1"/>
  <c r="B1576" i="3"/>
  <c r="A1576" i="3"/>
  <c r="N1575" i="3"/>
  <c r="M1575" i="3"/>
  <c r="L1575" i="3"/>
  <c r="K1575" i="3"/>
  <c r="J1575" i="3"/>
  <c r="I1575" i="3"/>
  <c r="G1575" i="3"/>
  <c r="F1575" i="3"/>
  <c r="E1575" i="3"/>
  <c r="D1575" i="3"/>
  <c r="C1575" i="3"/>
  <c r="H1575" i="3" s="1"/>
  <c r="B1575" i="3"/>
  <c r="A1575" i="3"/>
  <c r="N1574" i="3"/>
  <c r="M1574" i="3"/>
  <c r="L1574" i="3"/>
  <c r="K1574" i="3"/>
  <c r="J1574" i="3"/>
  <c r="I1574" i="3"/>
  <c r="G1574" i="3"/>
  <c r="F1574" i="3"/>
  <c r="E1574" i="3"/>
  <c r="D1574" i="3"/>
  <c r="C1574" i="3"/>
  <c r="H1574" i="3" s="1"/>
  <c r="B1574" i="3"/>
  <c r="A1574" i="3"/>
  <c r="N1573" i="3"/>
  <c r="M1573" i="3"/>
  <c r="L1573" i="3"/>
  <c r="K1573" i="3"/>
  <c r="J1573" i="3"/>
  <c r="I1573" i="3"/>
  <c r="G1573" i="3"/>
  <c r="F1573" i="3"/>
  <c r="E1573" i="3"/>
  <c r="D1573" i="3"/>
  <c r="C1573" i="3"/>
  <c r="H1573" i="3" s="1"/>
  <c r="B1573" i="3"/>
  <c r="A1573" i="3"/>
  <c r="N1572" i="3"/>
  <c r="M1572" i="3"/>
  <c r="L1572" i="3"/>
  <c r="K1572" i="3"/>
  <c r="J1572" i="3"/>
  <c r="I1572" i="3"/>
  <c r="G1572" i="3"/>
  <c r="F1572" i="3"/>
  <c r="E1572" i="3"/>
  <c r="D1572" i="3"/>
  <c r="C1572" i="3"/>
  <c r="H1572" i="3" s="1"/>
  <c r="B1572" i="3"/>
  <c r="A1572" i="3"/>
  <c r="N1571" i="3"/>
  <c r="M1571" i="3"/>
  <c r="L1571" i="3"/>
  <c r="K1571" i="3"/>
  <c r="J1571" i="3"/>
  <c r="I1571" i="3"/>
  <c r="G1571" i="3"/>
  <c r="F1571" i="3"/>
  <c r="E1571" i="3"/>
  <c r="D1571" i="3"/>
  <c r="C1571" i="3"/>
  <c r="H1571" i="3" s="1"/>
  <c r="B1571" i="3"/>
  <c r="A1571" i="3"/>
  <c r="N1570" i="3"/>
  <c r="M1570" i="3"/>
  <c r="L1570" i="3"/>
  <c r="K1570" i="3"/>
  <c r="J1570" i="3"/>
  <c r="I1570" i="3"/>
  <c r="G1570" i="3"/>
  <c r="F1570" i="3"/>
  <c r="E1570" i="3"/>
  <c r="D1570" i="3"/>
  <c r="C1570" i="3"/>
  <c r="H1570" i="3" s="1"/>
  <c r="B1570" i="3"/>
  <c r="A1570" i="3"/>
  <c r="N1569" i="3"/>
  <c r="M1569" i="3"/>
  <c r="L1569" i="3"/>
  <c r="K1569" i="3"/>
  <c r="J1569" i="3"/>
  <c r="I1569" i="3"/>
  <c r="G1569" i="3"/>
  <c r="F1569" i="3"/>
  <c r="E1569" i="3"/>
  <c r="D1569" i="3"/>
  <c r="C1569" i="3"/>
  <c r="H1569" i="3" s="1"/>
  <c r="B1569" i="3"/>
  <c r="A1569" i="3"/>
  <c r="N1568" i="3"/>
  <c r="M1568" i="3"/>
  <c r="L1568" i="3"/>
  <c r="K1568" i="3"/>
  <c r="J1568" i="3"/>
  <c r="I1568" i="3"/>
  <c r="G1568" i="3"/>
  <c r="F1568" i="3"/>
  <c r="E1568" i="3"/>
  <c r="D1568" i="3"/>
  <c r="C1568" i="3"/>
  <c r="H1568" i="3" s="1"/>
  <c r="B1568" i="3"/>
  <c r="A1568" i="3"/>
  <c r="N1567" i="3"/>
  <c r="M1567" i="3"/>
  <c r="L1567" i="3"/>
  <c r="K1567" i="3"/>
  <c r="J1567" i="3"/>
  <c r="I1567" i="3"/>
  <c r="G1567" i="3"/>
  <c r="F1567" i="3"/>
  <c r="E1567" i="3"/>
  <c r="D1567" i="3"/>
  <c r="C1567" i="3"/>
  <c r="H1567" i="3" s="1"/>
  <c r="B1567" i="3"/>
  <c r="A1567" i="3"/>
  <c r="N1566" i="3"/>
  <c r="M1566" i="3"/>
  <c r="L1566" i="3"/>
  <c r="K1566" i="3"/>
  <c r="J1566" i="3"/>
  <c r="I1566" i="3"/>
  <c r="G1566" i="3"/>
  <c r="F1566" i="3"/>
  <c r="E1566" i="3"/>
  <c r="D1566" i="3"/>
  <c r="C1566" i="3"/>
  <c r="H1566" i="3" s="1"/>
  <c r="B1566" i="3"/>
  <c r="A1566" i="3"/>
  <c r="N1565" i="3"/>
  <c r="M1565" i="3"/>
  <c r="L1565" i="3"/>
  <c r="K1565" i="3"/>
  <c r="J1565" i="3"/>
  <c r="I1565" i="3"/>
  <c r="G1565" i="3"/>
  <c r="F1565" i="3"/>
  <c r="E1565" i="3"/>
  <c r="D1565" i="3"/>
  <c r="C1565" i="3"/>
  <c r="H1565" i="3" s="1"/>
  <c r="B1565" i="3"/>
  <c r="A1565" i="3"/>
  <c r="N1564" i="3"/>
  <c r="M1564" i="3"/>
  <c r="L1564" i="3"/>
  <c r="K1564" i="3"/>
  <c r="J1564" i="3"/>
  <c r="I1564" i="3"/>
  <c r="G1564" i="3"/>
  <c r="F1564" i="3"/>
  <c r="E1564" i="3"/>
  <c r="D1564" i="3"/>
  <c r="C1564" i="3"/>
  <c r="H1564" i="3" s="1"/>
  <c r="B1564" i="3"/>
  <c r="A1564" i="3"/>
  <c r="N1563" i="3"/>
  <c r="M1563" i="3"/>
  <c r="L1563" i="3"/>
  <c r="K1563" i="3"/>
  <c r="J1563" i="3"/>
  <c r="I1563" i="3"/>
  <c r="G1563" i="3"/>
  <c r="F1563" i="3"/>
  <c r="E1563" i="3"/>
  <c r="D1563" i="3"/>
  <c r="C1563" i="3"/>
  <c r="H1563" i="3" s="1"/>
  <c r="B1563" i="3"/>
  <c r="A1563" i="3"/>
  <c r="N1562" i="3"/>
  <c r="M1562" i="3"/>
  <c r="L1562" i="3"/>
  <c r="K1562" i="3"/>
  <c r="J1562" i="3"/>
  <c r="I1562" i="3"/>
  <c r="G1562" i="3"/>
  <c r="F1562" i="3"/>
  <c r="E1562" i="3"/>
  <c r="D1562" i="3"/>
  <c r="C1562" i="3"/>
  <c r="H1562" i="3" s="1"/>
  <c r="B1562" i="3"/>
  <c r="A1562" i="3"/>
  <c r="N1561" i="3"/>
  <c r="M1561" i="3"/>
  <c r="L1561" i="3"/>
  <c r="K1561" i="3"/>
  <c r="J1561" i="3"/>
  <c r="I1561" i="3"/>
  <c r="G1561" i="3"/>
  <c r="F1561" i="3"/>
  <c r="E1561" i="3"/>
  <c r="D1561" i="3"/>
  <c r="C1561" i="3"/>
  <c r="H1561" i="3" s="1"/>
  <c r="B1561" i="3"/>
  <c r="A1561" i="3"/>
  <c r="N1560" i="3"/>
  <c r="M1560" i="3"/>
  <c r="L1560" i="3"/>
  <c r="K1560" i="3"/>
  <c r="J1560" i="3"/>
  <c r="I1560" i="3"/>
  <c r="G1560" i="3"/>
  <c r="F1560" i="3"/>
  <c r="E1560" i="3"/>
  <c r="D1560" i="3"/>
  <c r="C1560" i="3"/>
  <c r="H1560" i="3" s="1"/>
  <c r="B1560" i="3"/>
  <c r="A1560" i="3"/>
  <c r="N1559" i="3"/>
  <c r="M1559" i="3"/>
  <c r="L1559" i="3"/>
  <c r="K1559" i="3"/>
  <c r="J1559" i="3"/>
  <c r="I1559" i="3"/>
  <c r="G1559" i="3"/>
  <c r="F1559" i="3"/>
  <c r="E1559" i="3"/>
  <c r="D1559" i="3"/>
  <c r="C1559" i="3"/>
  <c r="H1559" i="3" s="1"/>
  <c r="B1559" i="3"/>
  <c r="A1559" i="3"/>
  <c r="N1558" i="3"/>
  <c r="M1558" i="3"/>
  <c r="L1558" i="3"/>
  <c r="K1558" i="3"/>
  <c r="J1558" i="3"/>
  <c r="I1558" i="3"/>
  <c r="G1558" i="3"/>
  <c r="F1558" i="3"/>
  <c r="E1558" i="3"/>
  <c r="D1558" i="3"/>
  <c r="C1558" i="3"/>
  <c r="H1558" i="3" s="1"/>
  <c r="B1558" i="3"/>
  <c r="A1558" i="3"/>
  <c r="N1557" i="3"/>
  <c r="M1557" i="3"/>
  <c r="L1557" i="3"/>
  <c r="K1557" i="3"/>
  <c r="J1557" i="3"/>
  <c r="I1557" i="3"/>
  <c r="G1557" i="3"/>
  <c r="F1557" i="3"/>
  <c r="E1557" i="3"/>
  <c r="D1557" i="3"/>
  <c r="C1557" i="3"/>
  <c r="H1557" i="3" s="1"/>
  <c r="B1557" i="3"/>
  <c r="A1557" i="3"/>
  <c r="N1556" i="3"/>
  <c r="M1556" i="3"/>
  <c r="L1556" i="3"/>
  <c r="K1556" i="3"/>
  <c r="J1556" i="3"/>
  <c r="I1556" i="3"/>
  <c r="G1556" i="3"/>
  <c r="F1556" i="3"/>
  <c r="E1556" i="3"/>
  <c r="D1556" i="3"/>
  <c r="C1556" i="3"/>
  <c r="H1556" i="3" s="1"/>
  <c r="B1556" i="3"/>
  <c r="A1556" i="3"/>
  <c r="N1555" i="3"/>
  <c r="M1555" i="3"/>
  <c r="L1555" i="3"/>
  <c r="K1555" i="3"/>
  <c r="J1555" i="3"/>
  <c r="I1555" i="3"/>
  <c r="G1555" i="3"/>
  <c r="F1555" i="3"/>
  <c r="E1555" i="3"/>
  <c r="D1555" i="3"/>
  <c r="C1555" i="3"/>
  <c r="H1555" i="3" s="1"/>
  <c r="B1555" i="3"/>
  <c r="A1555" i="3"/>
  <c r="N1554" i="3"/>
  <c r="M1554" i="3"/>
  <c r="L1554" i="3"/>
  <c r="K1554" i="3"/>
  <c r="J1554" i="3"/>
  <c r="I1554" i="3"/>
  <c r="G1554" i="3"/>
  <c r="F1554" i="3"/>
  <c r="E1554" i="3"/>
  <c r="D1554" i="3"/>
  <c r="C1554" i="3"/>
  <c r="H1554" i="3" s="1"/>
  <c r="B1554" i="3"/>
  <c r="A1554" i="3"/>
  <c r="N1553" i="3"/>
  <c r="M1553" i="3"/>
  <c r="L1553" i="3"/>
  <c r="K1553" i="3"/>
  <c r="J1553" i="3"/>
  <c r="I1553" i="3"/>
  <c r="G1553" i="3"/>
  <c r="F1553" i="3"/>
  <c r="E1553" i="3"/>
  <c r="D1553" i="3"/>
  <c r="C1553" i="3"/>
  <c r="H1553" i="3" s="1"/>
  <c r="B1553" i="3"/>
  <c r="A1553" i="3"/>
  <c r="N1552" i="3"/>
  <c r="M1552" i="3"/>
  <c r="L1552" i="3"/>
  <c r="K1552" i="3"/>
  <c r="J1552" i="3"/>
  <c r="I1552" i="3"/>
  <c r="G1552" i="3"/>
  <c r="F1552" i="3"/>
  <c r="E1552" i="3"/>
  <c r="D1552" i="3"/>
  <c r="C1552" i="3"/>
  <c r="H1552" i="3" s="1"/>
  <c r="B1552" i="3"/>
  <c r="A1552" i="3"/>
  <c r="N1551" i="3"/>
  <c r="M1551" i="3"/>
  <c r="L1551" i="3"/>
  <c r="K1551" i="3"/>
  <c r="J1551" i="3"/>
  <c r="I1551" i="3"/>
  <c r="G1551" i="3"/>
  <c r="F1551" i="3"/>
  <c r="E1551" i="3"/>
  <c r="D1551" i="3"/>
  <c r="C1551" i="3"/>
  <c r="H1551" i="3" s="1"/>
  <c r="B1551" i="3"/>
  <c r="A1551" i="3"/>
  <c r="N1550" i="3"/>
  <c r="M1550" i="3"/>
  <c r="L1550" i="3"/>
  <c r="K1550" i="3"/>
  <c r="J1550" i="3"/>
  <c r="I1550" i="3"/>
  <c r="G1550" i="3"/>
  <c r="F1550" i="3"/>
  <c r="E1550" i="3"/>
  <c r="D1550" i="3"/>
  <c r="C1550" i="3"/>
  <c r="H1550" i="3" s="1"/>
  <c r="B1550" i="3"/>
  <c r="A1550" i="3"/>
  <c r="N1549" i="3"/>
  <c r="M1549" i="3"/>
  <c r="L1549" i="3"/>
  <c r="K1549" i="3"/>
  <c r="J1549" i="3"/>
  <c r="I1549" i="3"/>
  <c r="G1549" i="3"/>
  <c r="F1549" i="3"/>
  <c r="E1549" i="3"/>
  <c r="D1549" i="3"/>
  <c r="C1549" i="3"/>
  <c r="H1549" i="3" s="1"/>
  <c r="B1549" i="3"/>
  <c r="A1549" i="3"/>
  <c r="N1548" i="3"/>
  <c r="M1548" i="3"/>
  <c r="L1548" i="3"/>
  <c r="K1548" i="3"/>
  <c r="J1548" i="3"/>
  <c r="I1548" i="3"/>
  <c r="G1548" i="3"/>
  <c r="F1548" i="3"/>
  <c r="E1548" i="3"/>
  <c r="D1548" i="3"/>
  <c r="C1548" i="3"/>
  <c r="H1548" i="3" s="1"/>
  <c r="B1548" i="3"/>
  <c r="A1548" i="3"/>
  <c r="N1547" i="3"/>
  <c r="M1547" i="3"/>
  <c r="L1547" i="3"/>
  <c r="K1547" i="3"/>
  <c r="J1547" i="3"/>
  <c r="I1547" i="3"/>
  <c r="G1547" i="3"/>
  <c r="F1547" i="3"/>
  <c r="E1547" i="3"/>
  <c r="D1547" i="3"/>
  <c r="C1547" i="3"/>
  <c r="H1547" i="3" s="1"/>
  <c r="B1547" i="3"/>
  <c r="A1547" i="3"/>
  <c r="N1546" i="3"/>
  <c r="M1546" i="3"/>
  <c r="L1546" i="3"/>
  <c r="K1546" i="3"/>
  <c r="J1546" i="3"/>
  <c r="I1546" i="3"/>
  <c r="G1546" i="3"/>
  <c r="F1546" i="3"/>
  <c r="E1546" i="3"/>
  <c r="D1546" i="3"/>
  <c r="C1546" i="3"/>
  <c r="H1546" i="3" s="1"/>
  <c r="B1546" i="3"/>
  <c r="A1546" i="3"/>
  <c r="N1545" i="3"/>
  <c r="M1545" i="3"/>
  <c r="L1545" i="3"/>
  <c r="K1545" i="3"/>
  <c r="J1545" i="3"/>
  <c r="I1545" i="3"/>
  <c r="G1545" i="3"/>
  <c r="F1545" i="3"/>
  <c r="E1545" i="3"/>
  <c r="D1545" i="3"/>
  <c r="C1545" i="3"/>
  <c r="H1545" i="3" s="1"/>
  <c r="B1545" i="3"/>
  <c r="A1545" i="3"/>
  <c r="N1544" i="3"/>
  <c r="M1544" i="3"/>
  <c r="L1544" i="3"/>
  <c r="K1544" i="3"/>
  <c r="J1544" i="3"/>
  <c r="I1544" i="3"/>
  <c r="G1544" i="3"/>
  <c r="F1544" i="3"/>
  <c r="E1544" i="3"/>
  <c r="D1544" i="3"/>
  <c r="C1544" i="3"/>
  <c r="H1544" i="3" s="1"/>
  <c r="B1544" i="3"/>
  <c r="A1544" i="3"/>
  <c r="N1543" i="3"/>
  <c r="M1543" i="3"/>
  <c r="L1543" i="3"/>
  <c r="K1543" i="3"/>
  <c r="J1543" i="3"/>
  <c r="I1543" i="3"/>
  <c r="G1543" i="3"/>
  <c r="F1543" i="3"/>
  <c r="E1543" i="3"/>
  <c r="D1543" i="3"/>
  <c r="C1543" i="3"/>
  <c r="H1543" i="3" s="1"/>
  <c r="B1543" i="3"/>
  <c r="A1543" i="3"/>
  <c r="N1542" i="3"/>
  <c r="M1542" i="3"/>
  <c r="L1542" i="3"/>
  <c r="K1542" i="3"/>
  <c r="J1542" i="3"/>
  <c r="I1542" i="3"/>
  <c r="G1542" i="3"/>
  <c r="F1542" i="3"/>
  <c r="E1542" i="3"/>
  <c r="D1542" i="3"/>
  <c r="C1542" i="3"/>
  <c r="H1542" i="3" s="1"/>
  <c r="B1542" i="3"/>
  <c r="A1542" i="3"/>
  <c r="N1541" i="3"/>
  <c r="M1541" i="3"/>
  <c r="L1541" i="3"/>
  <c r="K1541" i="3"/>
  <c r="J1541" i="3"/>
  <c r="I1541" i="3"/>
  <c r="G1541" i="3"/>
  <c r="F1541" i="3"/>
  <c r="E1541" i="3"/>
  <c r="D1541" i="3"/>
  <c r="C1541" i="3"/>
  <c r="H1541" i="3" s="1"/>
  <c r="B1541" i="3"/>
  <c r="A1541" i="3"/>
  <c r="N1540" i="3"/>
  <c r="M1540" i="3"/>
  <c r="L1540" i="3"/>
  <c r="K1540" i="3"/>
  <c r="J1540" i="3"/>
  <c r="I1540" i="3"/>
  <c r="G1540" i="3"/>
  <c r="F1540" i="3"/>
  <c r="E1540" i="3"/>
  <c r="D1540" i="3"/>
  <c r="C1540" i="3"/>
  <c r="H1540" i="3" s="1"/>
  <c r="B1540" i="3"/>
  <c r="A1540" i="3"/>
  <c r="N1539" i="3"/>
  <c r="M1539" i="3"/>
  <c r="L1539" i="3"/>
  <c r="K1539" i="3"/>
  <c r="J1539" i="3"/>
  <c r="I1539" i="3"/>
  <c r="G1539" i="3"/>
  <c r="F1539" i="3"/>
  <c r="E1539" i="3"/>
  <c r="D1539" i="3"/>
  <c r="C1539" i="3"/>
  <c r="H1539" i="3" s="1"/>
  <c r="B1539" i="3"/>
  <c r="A1539" i="3"/>
  <c r="N1538" i="3"/>
  <c r="M1538" i="3"/>
  <c r="L1538" i="3"/>
  <c r="K1538" i="3"/>
  <c r="J1538" i="3"/>
  <c r="I1538" i="3"/>
  <c r="G1538" i="3"/>
  <c r="F1538" i="3"/>
  <c r="E1538" i="3"/>
  <c r="D1538" i="3"/>
  <c r="C1538" i="3"/>
  <c r="H1538" i="3" s="1"/>
  <c r="B1538" i="3"/>
  <c r="A1538" i="3"/>
  <c r="N1537" i="3"/>
  <c r="M1537" i="3"/>
  <c r="L1537" i="3"/>
  <c r="K1537" i="3"/>
  <c r="J1537" i="3"/>
  <c r="I1537" i="3"/>
  <c r="G1537" i="3"/>
  <c r="F1537" i="3"/>
  <c r="E1537" i="3"/>
  <c r="D1537" i="3"/>
  <c r="C1537" i="3"/>
  <c r="H1537" i="3" s="1"/>
  <c r="B1537" i="3"/>
  <c r="A1537" i="3"/>
  <c r="N1536" i="3"/>
  <c r="M1536" i="3"/>
  <c r="L1536" i="3"/>
  <c r="K1536" i="3"/>
  <c r="J1536" i="3"/>
  <c r="I1536" i="3"/>
  <c r="G1536" i="3"/>
  <c r="F1536" i="3"/>
  <c r="E1536" i="3"/>
  <c r="D1536" i="3"/>
  <c r="C1536" i="3"/>
  <c r="H1536" i="3" s="1"/>
  <c r="B1536" i="3"/>
  <c r="A1536" i="3"/>
  <c r="N1535" i="3"/>
  <c r="M1535" i="3"/>
  <c r="L1535" i="3"/>
  <c r="K1535" i="3"/>
  <c r="J1535" i="3"/>
  <c r="I1535" i="3"/>
  <c r="G1535" i="3"/>
  <c r="F1535" i="3"/>
  <c r="E1535" i="3"/>
  <c r="D1535" i="3"/>
  <c r="C1535" i="3"/>
  <c r="H1535" i="3" s="1"/>
  <c r="B1535" i="3"/>
  <c r="A1535" i="3"/>
  <c r="N1534" i="3"/>
  <c r="M1534" i="3"/>
  <c r="L1534" i="3"/>
  <c r="K1534" i="3"/>
  <c r="J1534" i="3"/>
  <c r="I1534" i="3"/>
  <c r="G1534" i="3"/>
  <c r="F1534" i="3"/>
  <c r="E1534" i="3"/>
  <c r="D1534" i="3"/>
  <c r="C1534" i="3"/>
  <c r="H1534" i="3" s="1"/>
  <c r="B1534" i="3"/>
  <c r="A1534" i="3"/>
  <c r="N1533" i="3"/>
  <c r="M1533" i="3"/>
  <c r="L1533" i="3"/>
  <c r="K1533" i="3"/>
  <c r="J1533" i="3"/>
  <c r="I1533" i="3"/>
  <c r="G1533" i="3"/>
  <c r="F1533" i="3"/>
  <c r="E1533" i="3"/>
  <c r="D1533" i="3"/>
  <c r="C1533" i="3"/>
  <c r="H1533" i="3" s="1"/>
  <c r="B1533" i="3"/>
  <c r="A1533" i="3"/>
  <c r="N1532" i="3"/>
  <c r="M1532" i="3"/>
  <c r="L1532" i="3"/>
  <c r="K1532" i="3"/>
  <c r="J1532" i="3"/>
  <c r="I1532" i="3"/>
  <c r="G1532" i="3"/>
  <c r="F1532" i="3"/>
  <c r="E1532" i="3"/>
  <c r="D1532" i="3"/>
  <c r="C1532" i="3"/>
  <c r="H1532" i="3" s="1"/>
  <c r="B1532" i="3"/>
  <c r="A1532" i="3"/>
  <c r="N1531" i="3"/>
  <c r="M1531" i="3"/>
  <c r="L1531" i="3"/>
  <c r="K1531" i="3"/>
  <c r="J1531" i="3"/>
  <c r="I1531" i="3"/>
  <c r="G1531" i="3"/>
  <c r="F1531" i="3"/>
  <c r="E1531" i="3"/>
  <c r="D1531" i="3"/>
  <c r="C1531" i="3"/>
  <c r="H1531" i="3" s="1"/>
  <c r="B1531" i="3"/>
  <c r="A1531" i="3"/>
  <c r="N1530" i="3"/>
  <c r="M1530" i="3"/>
  <c r="L1530" i="3"/>
  <c r="K1530" i="3"/>
  <c r="J1530" i="3"/>
  <c r="I1530" i="3"/>
  <c r="G1530" i="3"/>
  <c r="F1530" i="3"/>
  <c r="E1530" i="3"/>
  <c r="D1530" i="3"/>
  <c r="C1530" i="3"/>
  <c r="H1530" i="3" s="1"/>
  <c r="B1530" i="3"/>
  <c r="A1530" i="3"/>
  <c r="N1529" i="3"/>
  <c r="M1529" i="3"/>
  <c r="L1529" i="3"/>
  <c r="K1529" i="3"/>
  <c r="J1529" i="3"/>
  <c r="I1529" i="3"/>
  <c r="G1529" i="3"/>
  <c r="F1529" i="3"/>
  <c r="E1529" i="3"/>
  <c r="D1529" i="3"/>
  <c r="C1529" i="3"/>
  <c r="H1529" i="3" s="1"/>
  <c r="B1529" i="3"/>
  <c r="A1529" i="3"/>
  <c r="N1528" i="3"/>
  <c r="M1528" i="3"/>
  <c r="L1528" i="3"/>
  <c r="K1528" i="3"/>
  <c r="J1528" i="3"/>
  <c r="I1528" i="3"/>
  <c r="G1528" i="3"/>
  <c r="F1528" i="3"/>
  <c r="E1528" i="3"/>
  <c r="D1528" i="3"/>
  <c r="C1528" i="3"/>
  <c r="H1528" i="3" s="1"/>
  <c r="B1528" i="3"/>
  <c r="A1528" i="3"/>
  <c r="N1527" i="3"/>
  <c r="M1527" i="3"/>
  <c r="L1527" i="3"/>
  <c r="K1527" i="3"/>
  <c r="J1527" i="3"/>
  <c r="I1527" i="3"/>
  <c r="G1527" i="3"/>
  <c r="F1527" i="3"/>
  <c r="E1527" i="3"/>
  <c r="D1527" i="3"/>
  <c r="C1527" i="3"/>
  <c r="H1527" i="3" s="1"/>
  <c r="B1527" i="3"/>
  <c r="A1527" i="3"/>
  <c r="N1526" i="3"/>
  <c r="M1526" i="3"/>
  <c r="L1526" i="3"/>
  <c r="K1526" i="3"/>
  <c r="J1526" i="3"/>
  <c r="I1526" i="3"/>
  <c r="G1526" i="3"/>
  <c r="F1526" i="3"/>
  <c r="E1526" i="3"/>
  <c r="D1526" i="3"/>
  <c r="C1526" i="3"/>
  <c r="H1526" i="3" s="1"/>
  <c r="B1526" i="3"/>
  <c r="A1526" i="3"/>
  <c r="N1525" i="3"/>
  <c r="M1525" i="3"/>
  <c r="L1525" i="3"/>
  <c r="K1525" i="3"/>
  <c r="J1525" i="3"/>
  <c r="I1525" i="3"/>
  <c r="G1525" i="3"/>
  <c r="F1525" i="3"/>
  <c r="E1525" i="3"/>
  <c r="D1525" i="3"/>
  <c r="C1525" i="3"/>
  <c r="H1525" i="3" s="1"/>
  <c r="B1525" i="3"/>
  <c r="A1525" i="3"/>
  <c r="N1524" i="3"/>
  <c r="M1524" i="3"/>
  <c r="L1524" i="3"/>
  <c r="K1524" i="3"/>
  <c r="J1524" i="3"/>
  <c r="I1524" i="3"/>
  <c r="G1524" i="3"/>
  <c r="F1524" i="3"/>
  <c r="E1524" i="3"/>
  <c r="D1524" i="3"/>
  <c r="C1524" i="3"/>
  <c r="H1524" i="3" s="1"/>
  <c r="B1524" i="3"/>
  <c r="A1524" i="3"/>
  <c r="N1523" i="3"/>
  <c r="M1523" i="3"/>
  <c r="L1523" i="3"/>
  <c r="K1523" i="3"/>
  <c r="J1523" i="3"/>
  <c r="I1523" i="3"/>
  <c r="G1523" i="3"/>
  <c r="F1523" i="3"/>
  <c r="E1523" i="3"/>
  <c r="D1523" i="3"/>
  <c r="C1523" i="3"/>
  <c r="H1523" i="3" s="1"/>
  <c r="B1523" i="3"/>
  <c r="A1523" i="3"/>
  <c r="N1522" i="3"/>
  <c r="M1522" i="3"/>
  <c r="L1522" i="3"/>
  <c r="K1522" i="3"/>
  <c r="J1522" i="3"/>
  <c r="I1522" i="3"/>
  <c r="G1522" i="3"/>
  <c r="F1522" i="3"/>
  <c r="E1522" i="3"/>
  <c r="D1522" i="3"/>
  <c r="C1522" i="3"/>
  <c r="H1522" i="3" s="1"/>
  <c r="B1522" i="3"/>
  <c r="A1522" i="3"/>
  <c r="N1521" i="3"/>
  <c r="M1521" i="3"/>
  <c r="L1521" i="3"/>
  <c r="K1521" i="3"/>
  <c r="J1521" i="3"/>
  <c r="I1521" i="3"/>
  <c r="G1521" i="3"/>
  <c r="F1521" i="3"/>
  <c r="E1521" i="3"/>
  <c r="D1521" i="3"/>
  <c r="C1521" i="3"/>
  <c r="H1521" i="3" s="1"/>
  <c r="B1521" i="3"/>
  <c r="A1521" i="3"/>
  <c r="N1520" i="3"/>
  <c r="M1520" i="3"/>
  <c r="L1520" i="3"/>
  <c r="K1520" i="3"/>
  <c r="J1520" i="3"/>
  <c r="I1520" i="3"/>
  <c r="G1520" i="3"/>
  <c r="F1520" i="3"/>
  <c r="E1520" i="3"/>
  <c r="D1520" i="3"/>
  <c r="C1520" i="3"/>
  <c r="H1520" i="3" s="1"/>
  <c r="B1520" i="3"/>
  <c r="A1520" i="3"/>
  <c r="N1519" i="3"/>
  <c r="M1519" i="3"/>
  <c r="L1519" i="3"/>
  <c r="K1519" i="3"/>
  <c r="J1519" i="3"/>
  <c r="I1519" i="3"/>
  <c r="G1519" i="3"/>
  <c r="F1519" i="3"/>
  <c r="E1519" i="3"/>
  <c r="D1519" i="3"/>
  <c r="C1519" i="3"/>
  <c r="H1519" i="3" s="1"/>
  <c r="B1519" i="3"/>
  <c r="A1519" i="3"/>
  <c r="N1518" i="3"/>
  <c r="M1518" i="3"/>
  <c r="L1518" i="3"/>
  <c r="K1518" i="3"/>
  <c r="J1518" i="3"/>
  <c r="I1518" i="3"/>
  <c r="G1518" i="3"/>
  <c r="F1518" i="3"/>
  <c r="E1518" i="3"/>
  <c r="D1518" i="3"/>
  <c r="C1518" i="3"/>
  <c r="H1518" i="3" s="1"/>
  <c r="B1518" i="3"/>
  <c r="A1518" i="3"/>
  <c r="N1517" i="3"/>
  <c r="M1517" i="3"/>
  <c r="L1517" i="3"/>
  <c r="K1517" i="3"/>
  <c r="J1517" i="3"/>
  <c r="I1517" i="3"/>
  <c r="G1517" i="3"/>
  <c r="F1517" i="3"/>
  <c r="E1517" i="3"/>
  <c r="D1517" i="3"/>
  <c r="C1517" i="3"/>
  <c r="H1517" i="3" s="1"/>
  <c r="B1517" i="3"/>
  <c r="A1517" i="3"/>
  <c r="N1516" i="3"/>
  <c r="M1516" i="3"/>
  <c r="L1516" i="3"/>
  <c r="K1516" i="3"/>
  <c r="J1516" i="3"/>
  <c r="I1516" i="3"/>
  <c r="G1516" i="3"/>
  <c r="F1516" i="3"/>
  <c r="E1516" i="3"/>
  <c r="D1516" i="3"/>
  <c r="C1516" i="3"/>
  <c r="H1516" i="3" s="1"/>
  <c r="B1516" i="3"/>
  <c r="A1516" i="3"/>
  <c r="N1515" i="3"/>
  <c r="M1515" i="3"/>
  <c r="L1515" i="3"/>
  <c r="K1515" i="3"/>
  <c r="J1515" i="3"/>
  <c r="I1515" i="3"/>
  <c r="G1515" i="3"/>
  <c r="F1515" i="3"/>
  <c r="E1515" i="3"/>
  <c r="D1515" i="3"/>
  <c r="C1515" i="3"/>
  <c r="H1515" i="3" s="1"/>
  <c r="B1515" i="3"/>
  <c r="A1515" i="3"/>
  <c r="N1514" i="3"/>
  <c r="M1514" i="3"/>
  <c r="L1514" i="3"/>
  <c r="K1514" i="3"/>
  <c r="J1514" i="3"/>
  <c r="I1514" i="3"/>
  <c r="G1514" i="3"/>
  <c r="F1514" i="3"/>
  <c r="E1514" i="3"/>
  <c r="D1514" i="3"/>
  <c r="C1514" i="3"/>
  <c r="H1514" i="3" s="1"/>
  <c r="B1514" i="3"/>
  <c r="A1514" i="3"/>
  <c r="N1513" i="3"/>
  <c r="M1513" i="3"/>
  <c r="L1513" i="3"/>
  <c r="K1513" i="3"/>
  <c r="J1513" i="3"/>
  <c r="I1513" i="3"/>
  <c r="G1513" i="3"/>
  <c r="F1513" i="3"/>
  <c r="E1513" i="3"/>
  <c r="D1513" i="3"/>
  <c r="C1513" i="3"/>
  <c r="H1513" i="3" s="1"/>
  <c r="B1513" i="3"/>
  <c r="A1513" i="3"/>
  <c r="N1512" i="3"/>
  <c r="M1512" i="3"/>
  <c r="L1512" i="3"/>
  <c r="K1512" i="3"/>
  <c r="J1512" i="3"/>
  <c r="I1512" i="3"/>
  <c r="G1512" i="3"/>
  <c r="F1512" i="3"/>
  <c r="E1512" i="3"/>
  <c r="D1512" i="3"/>
  <c r="C1512" i="3"/>
  <c r="H1512" i="3" s="1"/>
  <c r="B1512" i="3"/>
  <c r="A1512" i="3"/>
  <c r="N1511" i="3"/>
  <c r="M1511" i="3"/>
  <c r="L1511" i="3"/>
  <c r="K1511" i="3"/>
  <c r="J1511" i="3"/>
  <c r="I1511" i="3"/>
  <c r="G1511" i="3"/>
  <c r="F1511" i="3"/>
  <c r="E1511" i="3"/>
  <c r="D1511" i="3"/>
  <c r="C1511" i="3"/>
  <c r="H1511" i="3" s="1"/>
  <c r="B1511" i="3"/>
  <c r="A1511" i="3"/>
  <c r="N1510" i="3"/>
  <c r="M1510" i="3"/>
  <c r="L1510" i="3"/>
  <c r="K1510" i="3"/>
  <c r="J1510" i="3"/>
  <c r="I1510" i="3"/>
  <c r="G1510" i="3"/>
  <c r="F1510" i="3"/>
  <c r="E1510" i="3"/>
  <c r="D1510" i="3"/>
  <c r="C1510" i="3"/>
  <c r="H1510" i="3" s="1"/>
  <c r="B1510" i="3"/>
  <c r="A1510" i="3"/>
  <c r="N1509" i="3"/>
  <c r="M1509" i="3"/>
  <c r="L1509" i="3"/>
  <c r="K1509" i="3"/>
  <c r="J1509" i="3"/>
  <c r="I1509" i="3"/>
  <c r="G1509" i="3"/>
  <c r="F1509" i="3"/>
  <c r="E1509" i="3"/>
  <c r="D1509" i="3"/>
  <c r="C1509" i="3"/>
  <c r="H1509" i="3" s="1"/>
  <c r="B1509" i="3"/>
  <c r="A1509" i="3"/>
  <c r="N1508" i="3"/>
  <c r="M1508" i="3"/>
  <c r="L1508" i="3"/>
  <c r="K1508" i="3"/>
  <c r="J1508" i="3"/>
  <c r="I1508" i="3"/>
  <c r="G1508" i="3"/>
  <c r="F1508" i="3"/>
  <c r="E1508" i="3"/>
  <c r="D1508" i="3"/>
  <c r="C1508" i="3"/>
  <c r="H1508" i="3" s="1"/>
  <c r="B1508" i="3"/>
  <c r="A1508" i="3"/>
  <c r="N1507" i="3"/>
  <c r="M1507" i="3"/>
  <c r="L1507" i="3"/>
  <c r="K1507" i="3"/>
  <c r="J1507" i="3"/>
  <c r="I1507" i="3"/>
  <c r="G1507" i="3"/>
  <c r="F1507" i="3"/>
  <c r="E1507" i="3"/>
  <c r="D1507" i="3"/>
  <c r="C1507" i="3"/>
  <c r="H1507" i="3" s="1"/>
  <c r="B1507" i="3"/>
  <c r="A1507" i="3"/>
  <c r="N1506" i="3"/>
  <c r="M1506" i="3"/>
  <c r="L1506" i="3"/>
  <c r="K1506" i="3"/>
  <c r="J1506" i="3"/>
  <c r="I1506" i="3"/>
  <c r="G1506" i="3"/>
  <c r="F1506" i="3"/>
  <c r="E1506" i="3"/>
  <c r="D1506" i="3"/>
  <c r="C1506" i="3"/>
  <c r="H1506" i="3" s="1"/>
  <c r="B1506" i="3"/>
  <c r="A1506" i="3"/>
  <c r="N1505" i="3"/>
  <c r="M1505" i="3"/>
  <c r="L1505" i="3"/>
  <c r="K1505" i="3"/>
  <c r="J1505" i="3"/>
  <c r="I1505" i="3"/>
  <c r="G1505" i="3"/>
  <c r="F1505" i="3"/>
  <c r="E1505" i="3"/>
  <c r="D1505" i="3"/>
  <c r="C1505" i="3"/>
  <c r="H1505" i="3" s="1"/>
  <c r="B1505" i="3"/>
  <c r="A1505" i="3"/>
  <c r="N1504" i="3"/>
  <c r="M1504" i="3"/>
  <c r="L1504" i="3"/>
  <c r="K1504" i="3"/>
  <c r="J1504" i="3"/>
  <c r="I1504" i="3"/>
  <c r="G1504" i="3"/>
  <c r="F1504" i="3"/>
  <c r="E1504" i="3"/>
  <c r="D1504" i="3"/>
  <c r="C1504" i="3"/>
  <c r="H1504" i="3" s="1"/>
  <c r="B1504" i="3"/>
  <c r="A1504" i="3"/>
  <c r="N1503" i="3"/>
  <c r="M1503" i="3"/>
  <c r="L1503" i="3"/>
  <c r="K1503" i="3"/>
  <c r="J1503" i="3"/>
  <c r="I1503" i="3"/>
  <c r="G1503" i="3"/>
  <c r="F1503" i="3"/>
  <c r="E1503" i="3"/>
  <c r="D1503" i="3"/>
  <c r="C1503" i="3"/>
  <c r="H1503" i="3" s="1"/>
  <c r="B1503" i="3"/>
  <c r="A1503" i="3"/>
  <c r="N1502" i="3"/>
  <c r="M1502" i="3"/>
  <c r="L1502" i="3"/>
  <c r="K1502" i="3"/>
  <c r="J1502" i="3"/>
  <c r="I1502" i="3"/>
  <c r="G1502" i="3"/>
  <c r="F1502" i="3"/>
  <c r="E1502" i="3"/>
  <c r="D1502" i="3"/>
  <c r="C1502" i="3"/>
  <c r="H1502" i="3" s="1"/>
  <c r="B1502" i="3"/>
  <c r="A1502" i="3"/>
  <c r="N1501" i="3"/>
  <c r="M1501" i="3"/>
  <c r="L1501" i="3"/>
  <c r="K1501" i="3"/>
  <c r="J1501" i="3"/>
  <c r="I1501" i="3"/>
  <c r="G1501" i="3"/>
  <c r="F1501" i="3"/>
  <c r="E1501" i="3"/>
  <c r="D1501" i="3"/>
  <c r="C1501" i="3"/>
  <c r="H1501" i="3" s="1"/>
  <c r="B1501" i="3"/>
  <c r="A1501" i="3"/>
  <c r="N1500" i="3"/>
  <c r="M1500" i="3"/>
  <c r="L1500" i="3"/>
  <c r="K1500" i="3"/>
  <c r="J1500" i="3"/>
  <c r="I1500" i="3"/>
  <c r="G1500" i="3"/>
  <c r="F1500" i="3"/>
  <c r="E1500" i="3"/>
  <c r="D1500" i="3"/>
  <c r="C1500" i="3"/>
  <c r="H1500" i="3" s="1"/>
  <c r="B1500" i="3"/>
  <c r="A1500" i="3"/>
  <c r="N1499" i="3"/>
  <c r="M1499" i="3"/>
  <c r="L1499" i="3"/>
  <c r="K1499" i="3"/>
  <c r="J1499" i="3"/>
  <c r="I1499" i="3"/>
  <c r="G1499" i="3"/>
  <c r="F1499" i="3"/>
  <c r="E1499" i="3"/>
  <c r="D1499" i="3"/>
  <c r="C1499" i="3"/>
  <c r="H1499" i="3" s="1"/>
  <c r="B1499" i="3"/>
  <c r="A1499" i="3"/>
  <c r="N1498" i="3"/>
  <c r="M1498" i="3"/>
  <c r="L1498" i="3"/>
  <c r="K1498" i="3"/>
  <c r="J1498" i="3"/>
  <c r="I1498" i="3"/>
  <c r="G1498" i="3"/>
  <c r="F1498" i="3"/>
  <c r="E1498" i="3"/>
  <c r="D1498" i="3"/>
  <c r="C1498" i="3"/>
  <c r="H1498" i="3" s="1"/>
  <c r="B1498" i="3"/>
  <c r="A1498" i="3"/>
  <c r="N1497" i="3"/>
  <c r="M1497" i="3"/>
  <c r="L1497" i="3"/>
  <c r="K1497" i="3"/>
  <c r="J1497" i="3"/>
  <c r="I1497" i="3"/>
  <c r="G1497" i="3"/>
  <c r="F1497" i="3"/>
  <c r="E1497" i="3"/>
  <c r="D1497" i="3"/>
  <c r="C1497" i="3"/>
  <c r="H1497" i="3" s="1"/>
  <c r="B1497" i="3"/>
  <c r="A1497" i="3"/>
  <c r="N1496" i="3"/>
  <c r="M1496" i="3"/>
  <c r="L1496" i="3"/>
  <c r="K1496" i="3"/>
  <c r="J1496" i="3"/>
  <c r="I1496" i="3"/>
  <c r="G1496" i="3"/>
  <c r="F1496" i="3"/>
  <c r="E1496" i="3"/>
  <c r="D1496" i="3"/>
  <c r="C1496" i="3"/>
  <c r="H1496" i="3" s="1"/>
  <c r="B1496" i="3"/>
  <c r="A1496" i="3"/>
  <c r="N1495" i="3"/>
  <c r="M1495" i="3"/>
  <c r="L1495" i="3"/>
  <c r="K1495" i="3"/>
  <c r="J1495" i="3"/>
  <c r="I1495" i="3"/>
  <c r="G1495" i="3"/>
  <c r="F1495" i="3"/>
  <c r="E1495" i="3"/>
  <c r="D1495" i="3"/>
  <c r="C1495" i="3"/>
  <c r="H1495" i="3" s="1"/>
  <c r="B1495" i="3"/>
  <c r="A1495" i="3"/>
  <c r="N1494" i="3"/>
  <c r="M1494" i="3"/>
  <c r="L1494" i="3"/>
  <c r="K1494" i="3"/>
  <c r="J1494" i="3"/>
  <c r="I1494" i="3"/>
  <c r="G1494" i="3"/>
  <c r="F1494" i="3"/>
  <c r="E1494" i="3"/>
  <c r="D1494" i="3"/>
  <c r="C1494" i="3"/>
  <c r="H1494" i="3" s="1"/>
  <c r="B1494" i="3"/>
  <c r="A1494" i="3"/>
  <c r="N1493" i="3"/>
  <c r="M1493" i="3"/>
  <c r="L1493" i="3"/>
  <c r="K1493" i="3"/>
  <c r="J1493" i="3"/>
  <c r="I1493" i="3"/>
  <c r="G1493" i="3"/>
  <c r="F1493" i="3"/>
  <c r="E1493" i="3"/>
  <c r="D1493" i="3"/>
  <c r="C1493" i="3"/>
  <c r="H1493" i="3" s="1"/>
  <c r="B1493" i="3"/>
  <c r="A1493" i="3"/>
  <c r="N1492" i="3"/>
  <c r="M1492" i="3"/>
  <c r="L1492" i="3"/>
  <c r="K1492" i="3"/>
  <c r="J1492" i="3"/>
  <c r="I1492" i="3"/>
  <c r="G1492" i="3"/>
  <c r="F1492" i="3"/>
  <c r="E1492" i="3"/>
  <c r="D1492" i="3"/>
  <c r="C1492" i="3"/>
  <c r="H1492" i="3" s="1"/>
  <c r="B1492" i="3"/>
  <c r="A1492" i="3"/>
  <c r="N1491" i="3"/>
  <c r="M1491" i="3"/>
  <c r="L1491" i="3"/>
  <c r="K1491" i="3"/>
  <c r="J1491" i="3"/>
  <c r="I1491" i="3"/>
  <c r="G1491" i="3"/>
  <c r="F1491" i="3"/>
  <c r="E1491" i="3"/>
  <c r="D1491" i="3"/>
  <c r="C1491" i="3"/>
  <c r="H1491" i="3" s="1"/>
  <c r="B1491" i="3"/>
  <c r="A1491" i="3"/>
  <c r="N1490" i="3"/>
  <c r="M1490" i="3"/>
  <c r="L1490" i="3"/>
  <c r="K1490" i="3"/>
  <c r="J1490" i="3"/>
  <c r="I1490" i="3"/>
  <c r="G1490" i="3"/>
  <c r="F1490" i="3"/>
  <c r="E1490" i="3"/>
  <c r="D1490" i="3"/>
  <c r="C1490" i="3"/>
  <c r="H1490" i="3" s="1"/>
  <c r="B1490" i="3"/>
  <c r="A1490" i="3"/>
  <c r="N1489" i="3"/>
  <c r="M1489" i="3"/>
  <c r="L1489" i="3"/>
  <c r="K1489" i="3"/>
  <c r="J1489" i="3"/>
  <c r="I1489" i="3"/>
  <c r="G1489" i="3"/>
  <c r="F1489" i="3"/>
  <c r="E1489" i="3"/>
  <c r="D1489" i="3"/>
  <c r="C1489" i="3"/>
  <c r="H1489" i="3" s="1"/>
  <c r="B1489" i="3"/>
  <c r="A1489" i="3"/>
  <c r="N1488" i="3"/>
  <c r="M1488" i="3"/>
  <c r="L1488" i="3"/>
  <c r="K1488" i="3"/>
  <c r="J1488" i="3"/>
  <c r="I1488" i="3"/>
  <c r="G1488" i="3"/>
  <c r="F1488" i="3"/>
  <c r="E1488" i="3"/>
  <c r="D1488" i="3"/>
  <c r="C1488" i="3"/>
  <c r="H1488" i="3" s="1"/>
  <c r="B1488" i="3"/>
  <c r="A1488" i="3"/>
  <c r="N1487" i="3"/>
  <c r="M1487" i="3"/>
  <c r="L1487" i="3"/>
  <c r="K1487" i="3"/>
  <c r="J1487" i="3"/>
  <c r="I1487" i="3"/>
  <c r="G1487" i="3"/>
  <c r="F1487" i="3"/>
  <c r="E1487" i="3"/>
  <c r="D1487" i="3"/>
  <c r="C1487" i="3"/>
  <c r="H1487" i="3" s="1"/>
  <c r="B1487" i="3"/>
  <c r="A1487" i="3"/>
  <c r="N1486" i="3"/>
  <c r="M1486" i="3"/>
  <c r="L1486" i="3"/>
  <c r="K1486" i="3"/>
  <c r="J1486" i="3"/>
  <c r="I1486" i="3"/>
  <c r="G1486" i="3"/>
  <c r="F1486" i="3"/>
  <c r="E1486" i="3"/>
  <c r="D1486" i="3"/>
  <c r="C1486" i="3"/>
  <c r="H1486" i="3" s="1"/>
  <c r="B1486" i="3"/>
  <c r="A1486" i="3"/>
  <c r="N1485" i="3"/>
  <c r="M1485" i="3"/>
  <c r="L1485" i="3"/>
  <c r="K1485" i="3"/>
  <c r="J1485" i="3"/>
  <c r="I1485" i="3"/>
  <c r="G1485" i="3"/>
  <c r="F1485" i="3"/>
  <c r="E1485" i="3"/>
  <c r="D1485" i="3"/>
  <c r="C1485" i="3"/>
  <c r="H1485" i="3" s="1"/>
  <c r="B1485" i="3"/>
  <c r="A1485" i="3"/>
  <c r="N1484" i="3"/>
  <c r="M1484" i="3"/>
  <c r="L1484" i="3"/>
  <c r="K1484" i="3"/>
  <c r="J1484" i="3"/>
  <c r="I1484" i="3"/>
  <c r="G1484" i="3"/>
  <c r="F1484" i="3"/>
  <c r="E1484" i="3"/>
  <c r="D1484" i="3"/>
  <c r="C1484" i="3"/>
  <c r="H1484" i="3" s="1"/>
  <c r="B1484" i="3"/>
  <c r="A1484" i="3"/>
  <c r="N1483" i="3"/>
  <c r="M1483" i="3"/>
  <c r="L1483" i="3"/>
  <c r="K1483" i="3"/>
  <c r="J1483" i="3"/>
  <c r="I1483" i="3"/>
  <c r="G1483" i="3"/>
  <c r="F1483" i="3"/>
  <c r="E1483" i="3"/>
  <c r="D1483" i="3"/>
  <c r="C1483" i="3"/>
  <c r="H1483" i="3" s="1"/>
  <c r="B1483" i="3"/>
  <c r="A1483" i="3"/>
  <c r="N1482" i="3"/>
  <c r="M1482" i="3"/>
  <c r="L1482" i="3"/>
  <c r="K1482" i="3"/>
  <c r="J1482" i="3"/>
  <c r="I1482" i="3"/>
  <c r="G1482" i="3"/>
  <c r="F1482" i="3"/>
  <c r="E1482" i="3"/>
  <c r="D1482" i="3"/>
  <c r="C1482" i="3"/>
  <c r="H1482" i="3" s="1"/>
  <c r="B1482" i="3"/>
  <c r="A1482" i="3"/>
  <c r="N1481" i="3"/>
  <c r="M1481" i="3"/>
  <c r="L1481" i="3"/>
  <c r="K1481" i="3"/>
  <c r="J1481" i="3"/>
  <c r="I1481" i="3"/>
  <c r="G1481" i="3"/>
  <c r="F1481" i="3"/>
  <c r="E1481" i="3"/>
  <c r="D1481" i="3"/>
  <c r="C1481" i="3"/>
  <c r="H1481" i="3" s="1"/>
  <c r="B1481" i="3"/>
  <c r="A1481" i="3"/>
  <c r="N1480" i="3"/>
  <c r="M1480" i="3"/>
  <c r="L1480" i="3"/>
  <c r="K1480" i="3"/>
  <c r="J1480" i="3"/>
  <c r="I1480" i="3"/>
  <c r="G1480" i="3"/>
  <c r="F1480" i="3"/>
  <c r="E1480" i="3"/>
  <c r="D1480" i="3"/>
  <c r="C1480" i="3"/>
  <c r="H1480" i="3" s="1"/>
  <c r="B1480" i="3"/>
  <c r="A1480" i="3"/>
  <c r="N1479" i="3"/>
  <c r="M1479" i="3"/>
  <c r="L1479" i="3"/>
  <c r="K1479" i="3"/>
  <c r="J1479" i="3"/>
  <c r="I1479" i="3"/>
  <c r="G1479" i="3"/>
  <c r="F1479" i="3"/>
  <c r="E1479" i="3"/>
  <c r="D1479" i="3"/>
  <c r="C1479" i="3"/>
  <c r="H1479" i="3" s="1"/>
  <c r="B1479" i="3"/>
  <c r="A1479" i="3"/>
  <c r="N1478" i="3"/>
  <c r="M1478" i="3"/>
  <c r="L1478" i="3"/>
  <c r="K1478" i="3"/>
  <c r="J1478" i="3"/>
  <c r="I1478" i="3"/>
  <c r="G1478" i="3"/>
  <c r="F1478" i="3"/>
  <c r="E1478" i="3"/>
  <c r="D1478" i="3"/>
  <c r="C1478" i="3"/>
  <c r="H1478" i="3" s="1"/>
  <c r="B1478" i="3"/>
  <c r="A1478" i="3"/>
  <c r="N1477" i="3"/>
  <c r="M1477" i="3"/>
  <c r="L1477" i="3"/>
  <c r="K1477" i="3"/>
  <c r="J1477" i="3"/>
  <c r="I1477" i="3"/>
  <c r="G1477" i="3"/>
  <c r="F1477" i="3"/>
  <c r="E1477" i="3"/>
  <c r="D1477" i="3"/>
  <c r="C1477" i="3"/>
  <c r="H1477" i="3" s="1"/>
  <c r="B1477" i="3"/>
  <c r="A1477" i="3"/>
  <c r="N1476" i="3"/>
  <c r="M1476" i="3"/>
  <c r="L1476" i="3"/>
  <c r="K1476" i="3"/>
  <c r="J1476" i="3"/>
  <c r="I1476" i="3"/>
  <c r="G1476" i="3"/>
  <c r="F1476" i="3"/>
  <c r="E1476" i="3"/>
  <c r="D1476" i="3"/>
  <c r="C1476" i="3"/>
  <c r="H1476" i="3" s="1"/>
  <c r="B1476" i="3"/>
  <c r="A1476" i="3"/>
  <c r="N1475" i="3"/>
  <c r="M1475" i="3"/>
  <c r="L1475" i="3"/>
  <c r="K1475" i="3"/>
  <c r="J1475" i="3"/>
  <c r="I1475" i="3"/>
  <c r="G1475" i="3"/>
  <c r="F1475" i="3"/>
  <c r="E1475" i="3"/>
  <c r="D1475" i="3"/>
  <c r="C1475" i="3"/>
  <c r="H1475" i="3" s="1"/>
  <c r="B1475" i="3"/>
  <c r="A1475" i="3"/>
  <c r="N1474" i="3"/>
  <c r="M1474" i="3"/>
  <c r="L1474" i="3"/>
  <c r="K1474" i="3"/>
  <c r="J1474" i="3"/>
  <c r="I1474" i="3"/>
  <c r="G1474" i="3"/>
  <c r="F1474" i="3"/>
  <c r="E1474" i="3"/>
  <c r="D1474" i="3"/>
  <c r="C1474" i="3"/>
  <c r="H1474" i="3" s="1"/>
  <c r="B1474" i="3"/>
  <c r="A1474" i="3"/>
  <c r="N1473" i="3"/>
  <c r="M1473" i="3"/>
  <c r="L1473" i="3"/>
  <c r="K1473" i="3"/>
  <c r="J1473" i="3"/>
  <c r="I1473" i="3"/>
  <c r="G1473" i="3"/>
  <c r="F1473" i="3"/>
  <c r="E1473" i="3"/>
  <c r="D1473" i="3"/>
  <c r="C1473" i="3"/>
  <c r="H1473" i="3" s="1"/>
  <c r="B1473" i="3"/>
  <c r="A1473" i="3"/>
  <c r="N1472" i="3"/>
  <c r="M1472" i="3"/>
  <c r="L1472" i="3"/>
  <c r="K1472" i="3"/>
  <c r="J1472" i="3"/>
  <c r="I1472" i="3"/>
  <c r="G1472" i="3"/>
  <c r="F1472" i="3"/>
  <c r="E1472" i="3"/>
  <c r="D1472" i="3"/>
  <c r="C1472" i="3"/>
  <c r="H1472" i="3" s="1"/>
  <c r="B1472" i="3"/>
  <c r="A1472" i="3"/>
  <c r="N1471" i="3"/>
  <c r="M1471" i="3"/>
  <c r="L1471" i="3"/>
  <c r="K1471" i="3"/>
  <c r="J1471" i="3"/>
  <c r="I1471" i="3"/>
  <c r="G1471" i="3"/>
  <c r="F1471" i="3"/>
  <c r="E1471" i="3"/>
  <c r="D1471" i="3"/>
  <c r="C1471" i="3"/>
  <c r="H1471" i="3" s="1"/>
  <c r="B1471" i="3"/>
  <c r="A1471" i="3"/>
  <c r="N1470" i="3"/>
  <c r="M1470" i="3"/>
  <c r="L1470" i="3"/>
  <c r="K1470" i="3"/>
  <c r="J1470" i="3"/>
  <c r="I1470" i="3"/>
  <c r="G1470" i="3"/>
  <c r="F1470" i="3"/>
  <c r="E1470" i="3"/>
  <c r="D1470" i="3"/>
  <c r="C1470" i="3"/>
  <c r="H1470" i="3" s="1"/>
  <c r="B1470" i="3"/>
  <c r="A1470" i="3"/>
  <c r="N1469" i="3"/>
  <c r="M1469" i="3"/>
  <c r="L1469" i="3"/>
  <c r="K1469" i="3"/>
  <c r="J1469" i="3"/>
  <c r="I1469" i="3"/>
  <c r="G1469" i="3"/>
  <c r="F1469" i="3"/>
  <c r="E1469" i="3"/>
  <c r="D1469" i="3"/>
  <c r="C1469" i="3"/>
  <c r="H1469" i="3" s="1"/>
  <c r="B1469" i="3"/>
  <c r="A1469" i="3"/>
  <c r="N1468" i="3"/>
  <c r="M1468" i="3"/>
  <c r="L1468" i="3"/>
  <c r="K1468" i="3"/>
  <c r="J1468" i="3"/>
  <c r="I1468" i="3"/>
  <c r="G1468" i="3"/>
  <c r="F1468" i="3"/>
  <c r="E1468" i="3"/>
  <c r="D1468" i="3"/>
  <c r="C1468" i="3"/>
  <c r="H1468" i="3" s="1"/>
  <c r="B1468" i="3"/>
  <c r="A1468" i="3"/>
  <c r="N1467" i="3"/>
  <c r="M1467" i="3"/>
  <c r="L1467" i="3"/>
  <c r="K1467" i="3"/>
  <c r="J1467" i="3"/>
  <c r="I1467" i="3"/>
  <c r="G1467" i="3"/>
  <c r="F1467" i="3"/>
  <c r="E1467" i="3"/>
  <c r="D1467" i="3"/>
  <c r="C1467" i="3"/>
  <c r="H1467" i="3" s="1"/>
  <c r="B1467" i="3"/>
  <c r="A1467" i="3"/>
  <c r="N1466" i="3"/>
  <c r="M1466" i="3"/>
  <c r="L1466" i="3"/>
  <c r="K1466" i="3"/>
  <c r="J1466" i="3"/>
  <c r="I1466" i="3"/>
  <c r="G1466" i="3"/>
  <c r="F1466" i="3"/>
  <c r="E1466" i="3"/>
  <c r="D1466" i="3"/>
  <c r="C1466" i="3"/>
  <c r="H1466" i="3" s="1"/>
  <c r="B1466" i="3"/>
  <c r="A1466" i="3"/>
  <c r="N1465" i="3"/>
  <c r="M1465" i="3"/>
  <c r="L1465" i="3"/>
  <c r="K1465" i="3"/>
  <c r="J1465" i="3"/>
  <c r="I1465" i="3"/>
  <c r="G1465" i="3"/>
  <c r="F1465" i="3"/>
  <c r="E1465" i="3"/>
  <c r="D1465" i="3"/>
  <c r="C1465" i="3"/>
  <c r="H1465" i="3" s="1"/>
  <c r="B1465" i="3"/>
  <c r="A1465" i="3"/>
  <c r="N1464" i="3"/>
  <c r="M1464" i="3"/>
  <c r="L1464" i="3"/>
  <c r="K1464" i="3"/>
  <c r="J1464" i="3"/>
  <c r="I1464" i="3"/>
  <c r="G1464" i="3"/>
  <c r="F1464" i="3"/>
  <c r="E1464" i="3"/>
  <c r="D1464" i="3"/>
  <c r="C1464" i="3"/>
  <c r="H1464" i="3" s="1"/>
  <c r="B1464" i="3"/>
  <c r="A1464" i="3"/>
  <c r="N1463" i="3"/>
  <c r="M1463" i="3"/>
  <c r="L1463" i="3"/>
  <c r="K1463" i="3"/>
  <c r="J1463" i="3"/>
  <c r="I1463" i="3"/>
  <c r="G1463" i="3"/>
  <c r="F1463" i="3"/>
  <c r="E1463" i="3"/>
  <c r="D1463" i="3"/>
  <c r="C1463" i="3"/>
  <c r="H1463" i="3" s="1"/>
  <c r="B1463" i="3"/>
  <c r="A1463" i="3"/>
  <c r="N1462" i="3"/>
  <c r="M1462" i="3"/>
  <c r="L1462" i="3"/>
  <c r="K1462" i="3"/>
  <c r="J1462" i="3"/>
  <c r="I1462" i="3"/>
  <c r="G1462" i="3"/>
  <c r="F1462" i="3"/>
  <c r="E1462" i="3"/>
  <c r="D1462" i="3"/>
  <c r="C1462" i="3"/>
  <c r="H1462" i="3" s="1"/>
  <c r="B1462" i="3"/>
  <c r="A1462" i="3"/>
  <c r="N1461" i="3"/>
  <c r="M1461" i="3"/>
  <c r="L1461" i="3"/>
  <c r="K1461" i="3"/>
  <c r="J1461" i="3"/>
  <c r="I1461" i="3"/>
  <c r="G1461" i="3"/>
  <c r="F1461" i="3"/>
  <c r="E1461" i="3"/>
  <c r="D1461" i="3"/>
  <c r="C1461" i="3"/>
  <c r="H1461" i="3" s="1"/>
  <c r="B1461" i="3"/>
  <c r="A1461" i="3"/>
  <c r="N1460" i="3"/>
  <c r="M1460" i="3"/>
  <c r="L1460" i="3"/>
  <c r="K1460" i="3"/>
  <c r="J1460" i="3"/>
  <c r="I1460" i="3"/>
  <c r="G1460" i="3"/>
  <c r="F1460" i="3"/>
  <c r="E1460" i="3"/>
  <c r="D1460" i="3"/>
  <c r="C1460" i="3"/>
  <c r="H1460" i="3" s="1"/>
  <c r="B1460" i="3"/>
  <c r="A1460" i="3"/>
  <c r="N1459" i="3"/>
  <c r="M1459" i="3"/>
  <c r="L1459" i="3"/>
  <c r="K1459" i="3"/>
  <c r="J1459" i="3"/>
  <c r="I1459" i="3"/>
  <c r="G1459" i="3"/>
  <c r="F1459" i="3"/>
  <c r="E1459" i="3"/>
  <c r="D1459" i="3"/>
  <c r="C1459" i="3"/>
  <c r="H1459" i="3" s="1"/>
  <c r="B1459" i="3"/>
  <c r="A1459" i="3"/>
  <c r="N1458" i="3"/>
  <c r="M1458" i="3"/>
  <c r="L1458" i="3"/>
  <c r="K1458" i="3"/>
  <c r="J1458" i="3"/>
  <c r="I1458" i="3"/>
  <c r="G1458" i="3"/>
  <c r="F1458" i="3"/>
  <c r="E1458" i="3"/>
  <c r="D1458" i="3"/>
  <c r="C1458" i="3"/>
  <c r="H1458" i="3" s="1"/>
  <c r="B1458" i="3"/>
  <c r="A1458" i="3"/>
  <c r="N1457" i="3"/>
  <c r="M1457" i="3"/>
  <c r="L1457" i="3"/>
  <c r="K1457" i="3"/>
  <c r="J1457" i="3"/>
  <c r="I1457" i="3"/>
  <c r="G1457" i="3"/>
  <c r="F1457" i="3"/>
  <c r="E1457" i="3"/>
  <c r="D1457" i="3"/>
  <c r="C1457" i="3"/>
  <c r="H1457" i="3" s="1"/>
  <c r="B1457" i="3"/>
  <c r="A1457" i="3"/>
  <c r="N1456" i="3"/>
  <c r="M1456" i="3"/>
  <c r="L1456" i="3"/>
  <c r="K1456" i="3"/>
  <c r="J1456" i="3"/>
  <c r="I1456" i="3"/>
  <c r="G1456" i="3"/>
  <c r="F1456" i="3"/>
  <c r="E1456" i="3"/>
  <c r="D1456" i="3"/>
  <c r="C1456" i="3"/>
  <c r="H1456" i="3" s="1"/>
  <c r="B1456" i="3"/>
  <c r="A1456" i="3"/>
  <c r="N1455" i="3"/>
  <c r="M1455" i="3"/>
  <c r="L1455" i="3"/>
  <c r="K1455" i="3"/>
  <c r="J1455" i="3"/>
  <c r="I1455" i="3"/>
  <c r="G1455" i="3"/>
  <c r="F1455" i="3"/>
  <c r="E1455" i="3"/>
  <c r="D1455" i="3"/>
  <c r="C1455" i="3"/>
  <c r="H1455" i="3" s="1"/>
  <c r="B1455" i="3"/>
  <c r="A1455" i="3"/>
  <c r="N1454" i="3"/>
  <c r="M1454" i="3"/>
  <c r="L1454" i="3"/>
  <c r="K1454" i="3"/>
  <c r="J1454" i="3"/>
  <c r="I1454" i="3"/>
  <c r="G1454" i="3"/>
  <c r="F1454" i="3"/>
  <c r="E1454" i="3"/>
  <c r="D1454" i="3"/>
  <c r="C1454" i="3"/>
  <c r="H1454" i="3" s="1"/>
  <c r="B1454" i="3"/>
  <c r="A1454" i="3"/>
  <c r="N1453" i="3"/>
  <c r="M1453" i="3"/>
  <c r="L1453" i="3"/>
  <c r="K1453" i="3"/>
  <c r="J1453" i="3"/>
  <c r="I1453" i="3"/>
  <c r="G1453" i="3"/>
  <c r="F1453" i="3"/>
  <c r="E1453" i="3"/>
  <c r="D1453" i="3"/>
  <c r="C1453" i="3"/>
  <c r="H1453" i="3" s="1"/>
  <c r="B1453" i="3"/>
  <c r="A1453" i="3"/>
  <c r="N1452" i="3"/>
  <c r="M1452" i="3"/>
  <c r="L1452" i="3"/>
  <c r="K1452" i="3"/>
  <c r="J1452" i="3"/>
  <c r="I1452" i="3"/>
  <c r="G1452" i="3"/>
  <c r="F1452" i="3"/>
  <c r="E1452" i="3"/>
  <c r="D1452" i="3"/>
  <c r="C1452" i="3"/>
  <c r="H1452" i="3" s="1"/>
  <c r="B1452" i="3"/>
  <c r="A1452" i="3"/>
  <c r="N1451" i="3"/>
  <c r="M1451" i="3"/>
  <c r="L1451" i="3"/>
  <c r="K1451" i="3"/>
  <c r="J1451" i="3"/>
  <c r="I1451" i="3"/>
  <c r="G1451" i="3"/>
  <c r="F1451" i="3"/>
  <c r="E1451" i="3"/>
  <c r="D1451" i="3"/>
  <c r="C1451" i="3"/>
  <c r="H1451" i="3" s="1"/>
  <c r="B1451" i="3"/>
  <c r="A1451" i="3"/>
  <c r="N1450" i="3"/>
  <c r="M1450" i="3"/>
  <c r="L1450" i="3"/>
  <c r="K1450" i="3"/>
  <c r="J1450" i="3"/>
  <c r="I1450" i="3"/>
  <c r="G1450" i="3"/>
  <c r="F1450" i="3"/>
  <c r="E1450" i="3"/>
  <c r="D1450" i="3"/>
  <c r="C1450" i="3"/>
  <c r="H1450" i="3" s="1"/>
  <c r="B1450" i="3"/>
  <c r="A1450" i="3"/>
  <c r="N1449" i="3"/>
  <c r="M1449" i="3"/>
  <c r="L1449" i="3"/>
  <c r="K1449" i="3"/>
  <c r="J1449" i="3"/>
  <c r="I1449" i="3"/>
  <c r="G1449" i="3"/>
  <c r="F1449" i="3"/>
  <c r="E1449" i="3"/>
  <c r="D1449" i="3"/>
  <c r="C1449" i="3"/>
  <c r="H1449" i="3" s="1"/>
  <c r="B1449" i="3"/>
  <c r="A1449" i="3"/>
  <c r="N1448" i="3"/>
  <c r="M1448" i="3"/>
  <c r="L1448" i="3"/>
  <c r="K1448" i="3"/>
  <c r="J1448" i="3"/>
  <c r="I1448" i="3"/>
  <c r="G1448" i="3"/>
  <c r="F1448" i="3"/>
  <c r="E1448" i="3"/>
  <c r="D1448" i="3"/>
  <c r="C1448" i="3"/>
  <c r="H1448" i="3" s="1"/>
  <c r="B1448" i="3"/>
  <c r="A1448" i="3"/>
  <c r="N1447" i="3"/>
  <c r="M1447" i="3"/>
  <c r="L1447" i="3"/>
  <c r="K1447" i="3"/>
  <c r="J1447" i="3"/>
  <c r="I1447" i="3"/>
  <c r="G1447" i="3"/>
  <c r="F1447" i="3"/>
  <c r="E1447" i="3"/>
  <c r="D1447" i="3"/>
  <c r="C1447" i="3"/>
  <c r="H1447" i="3" s="1"/>
  <c r="B1447" i="3"/>
  <c r="A1447" i="3"/>
  <c r="N1446" i="3"/>
  <c r="M1446" i="3"/>
  <c r="L1446" i="3"/>
  <c r="K1446" i="3"/>
  <c r="J1446" i="3"/>
  <c r="I1446" i="3"/>
  <c r="G1446" i="3"/>
  <c r="F1446" i="3"/>
  <c r="E1446" i="3"/>
  <c r="D1446" i="3"/>
  <c r="C1446" i="3"/>
  <c r="H1446" i="3" s="1"/>
  <c r="B1446" i="3"/>
  <c r="A1446" i="3"/>
  <c r="N1445" i="3"/>
  <c r="M1445" i="3"/>
  <c r="L1445" i="3"/>
  <c r="K1445" i="3"/>
  <c r="J1445" i="3"/>
  <c r="I1445" i="3"/>
  <c r="G1445" i="3"/>
  <c r="F1445" i="3"/>
  <c r="E1445" i="3"/>
  <c r="D1445" i="3"/>
  <c r="C1445" i="3"/>
  <c r="H1445" i="3" s="1"/>
  <c r="B1445" i="3"/>
  <c r="A1445" i="3"/>
  <c r="N1444" i="3"/>
  <c r="M1444" i="3"/>
  <c r="L1444" i="3"/>
  <c r="K1444" i="3"/>
  <c r="J1444" i="3"/>
  <c r="I1444" i="3"/>
  <c r="G1444" i="3"/>
  <c r="F1444" i="3"/>
  <c r="E1444" i="3"/>
  <c r="D1444" i="3"/>
  <c r="C1444" i="3"/>
  <c r="H1444" i="3" s="1"/>
  <c r="B1444" i="3"/>
  <c r="A1444" i="3"/>
  <c r="N1443" i="3"/>
  <c r="M1443" i="3"/>
  <c r="L1443" i="3"/>
  <c r="K1443" i="3"/>
  <c r="J1443" i="3"/>
  <c r="I1443" i="3"/>
  <c r="G1443" i="3"/>
  <c r="F1443" i="3"/>
  <c r="E1443" i="3"/>
  <c r="D1443" i="3"/>
  <c r="C1443" i="3"/>
  <c r="H1443" i="3" s="1"/>
  <c r="B1443" i="3"/>
  <c r="A1443" i="3"/>
  <c r="N1442" i="3"/>
  <c r="M1442" i="3"/>
  <c r="L1442" i="3"/>
  <c r="K1442" i="3"/>
  <c r="J1442" i="3"/>
  <c r="I1442" i="3"/>
  <c r="G1442" i="3"/>
  <c r="F1442" i="3"/>
  <c r="E1442" i="3"/>
  <c r="D1442" i="3"/>
  <c r="C1442" i="3"/>
  <c r="H1442" i="3" s="1"/>
  <c r="B1442" i="3"/>
  <c r="A1442" i="3"/>
  <c r="N1441" i="3"/>
  <c r="M1441" i="3"/>
  <c r="L1441" i="3"/>
  <c r="K1441" i="3"/>
  <c r="J1441" i="3"/>
  <c r="I1441" i="3"/>
  <c r="G1441" i="3"/>
  <c r="F1441" i="3"/>
  <c r="E1441" i="3"/>
  <c r="D1441" i="3"/>
  <c r="C1441" i="3"/>
  <c r="H1441" i="3" s="1"/>
  <c r="B1441" i="3"/>
  <c r="A1441" i="3"/>
  <c r="N1440" i="3"/>
  <c r="M1440" i="3"/>
  <c r="L1440" i="3"/>
  <c r="K1440" i="3"/>
  <c r="J1440" i="3"/>
  <c r="I1440" i="3"/>
  <c r="G1440" i="3"/>
  <c r="F1440" i="3"/>
  <c r="E1440" i="3"/>
  <c r="D1440" i="3"/>
  <c r="C1440" i="3"/>
  <c r="H1440" i="3" s="1"/>
  <c r="B1440" i="3"/>
  <c r="A1440" i="3"/>
  <c r="N1439" i="3"/>
  <c r="M1439" i="3"/>
  <c r="L1439" i="3"/>
  <c r="K1439" i="3"/>
  <c r="J1439" i="3"/>
  <c r="I1439" i="3"/>
  <c r="G1439" i="3"/>
  <c r="F1439" i="3"/>
  <c r="E1439" i="3"/>
  <c r="D1439" i="3"/>
  <c r="C1439" i="3"/>
  <c r="H1439" i="3" s="1"/>
  <c r="B1439" i="3"/>
  <c r="A1439" i="3"/>
  <c r="N1438" i="3"/>
  <c r="M1438" i="3"/>
  <c r="L1438" i="3"/>
  <c r="K1438" i="3"/>
  <c r="J1438" i="3"/>
  <c r="I1438" i="3"/>
  <c r="G1438" i="3"/>
  <c r="F1438" i="3"/>
  <c r="E1438" i="3"/>
  <c r="D1438" i="3"/>
  <c r="C1438" i="3"/>
  <c r="H1438" i="3" s="1"/>
  <c r="B1438" i="3"/>
  <c r="A1438" i="3"/>
  <c r="N1437" i="3"/>
  <c r="M1437" i="3"/>
  <c r="L1437" i="3"/>
  <c r="K1437" i="3"/>
  <c r="J1437" i="3"/>
  <c r="I1437" i="3"/>
  <c r="G1437" i="3"/>
  <c r="F1437" i="3"/>
  <c r="E1437" i="3"/>
  <c r="D1437" i="3"/>
  <c r="C1437" i="3"/>
  <c r="H1437" i="3" s="1"/>
  <c r="B1437" i="3"/>
  <c r="A1437" i="3"/>
  <c r="N1436" i="3"/>
  <c r="M1436" i="3"/>
  <c r="L1436" i="3"/>
  <c r="K1436" i="3"/>
  <c r="J1436" i="3"/>
  <c r="I1436" i="3"/>
  <c r="G1436" i="3"/>
  <c r="F1436" i="3"/>
  <c r="E1436" i="3"/>
  <c r="D1436" i="3"/>
  <c r="C1436" i="3"/>
  <c r="H1436" i="3" s="1"/>
  <c r="B1436" i="3"/>
  <c r="A1436" i="3"/>
  <c r="N1435" i="3"/>
  <c r="M1435" i="3"/>
  <c r="L1435" i="3"/>
  <c r="K1435" i="3"/>
  <c r="J1435" i="3"/>
  <c r="I1435" i="3"/>
  <c r="G1435" i="3"/>
  <c r="F1435" i="3"/>
  <c r="E1435" i="3"/>
  <c r="D1435" i="3"/>
  <c r="C1435" i="3"/>
  <c r="H1435" i="3" s="1"/>
  <c r="B1435" i="3"/>
  <c r="A1435" i="3"/>
  <c r="N1434" i="3"/>
  <c r="M1434" i="3"/>
  <c r="L1434" i="3"/>
  <c r="K1434" i="3"/>
  <c r="J1434" i="3"/>
  <c r="I1434" i="3"/>
  <c r="G1434" i="3"/>
  <c r="F1434" i="3"/>
  <c r="E1434" i="3"/>
  <c r="D1434" i="3"/>
  <c r="C1434" i="3"/>
  <c r="H1434" i="3" s="1"/>
  <c r="B1434" i="3"/>
  <c r="A1434" i="3"/>
  <c r="N1433" i="3"/>
  <c r="M1433" i="3"/>
  <c r="L1433" i="3"/>
  <c r="K1433" i="3"/>
  <c r="J1433" i="3"/>
  <c r="I1433" i="3"/>
  <c r="G1433" i="3"/>
  <c r="F1433" i="3"/>
  <c r="E1433" i="3"/>
  <c r="D1433" i="3"/>
  <c r="C1433" i="3"/>
  <c r="H1433" i="3" s="1"/>
  <c r="B1433" i="3"/>
  <c r="A1433" i="3"/>
  <c r="N1432" i="3"/>
  <c r="M1432" i="3"/>
  <c r="L1432" i="3"/>
  <c r="K1432" i="3"/>
  <c r="J1432" i="3"/>
  <c r="I1432" i="3"/>
  <c r="G1432" i="3"/>
  <c r="F1432" i="3"/>
  <c r="E1432" i="3"/>
  <c r="D1432" i="3"/>
  <c r="C1432" i="3"/>
  <c r="H1432" i="3" s="1"/>
  <c r="B1432" i="3"/>
  <c r="A1432" i="3"/>
  <c r="N1431" i="3"/>
  <c r="M1431" i="3"/>
  <c r="L1431" i="3"/>
  <c r="K1431" i="3"/>
  <c r="J1431" i="3"/>
  <c r="I1431" i="3"/>
  <c r="G1431" i="3"/>
  <c r="F1431" i="3"/>
  <c r="E1431" i="3"/>
  <c r="D1431" i="3"/>
  <c r="C1431" i="3"/>
  <c r="H1431" i="3" s="1"/>
  <c r="B1431" i="3"/>
  <c r="A1431" i="3"/>
  <c r="N1430" i="3"/>
  <c r="M1430" i="3"/>
  <c r="L1430" i="3"/>
  <c r="K1430" i="3"/>
  <c r="J1430" i="3"/>
  <c r="I1430" i="3"/>
  <c r="G1430" i="3"/>
  <c r="F1430" i="3"/>
  <c r="E1430" i="3"/>
  <c r="D1430" i="3"/>
  <c r="C1430" i="3"/>
  <c r="H1430" i="3" s="1"/>
  <c r="B1430" i="3"/>
  <c r="A1430" i="3"/>
  <c r="N1429" i="3"/>
  <c r="M1429" i="3"/>
  <c r="L1429" i="3"/>
  <c r="K1429" i="3"/>
  <c r="J1429" i="3"/>
  <c r="I1429" i="3"/>
  <c r="G1429" i="3"/>
  <c r="F1429" i="3"/>
  <c r="E1429" i="3"/>
  <c r="D1429" i="3"/>
  <c r="C1429" i="3"/>
  <c r="H1429" i="3" s="1"/>
  <c r="B1429" i="3"/>
  <c r="A1429" i="3"/>
  <c r="N1428" i="3"/>
  <c r="M1428" i="3"/>
  <c r="L1428" i="3"/>
  <c r="K1428" i="3"/>
  <c r="J1428" i="3"/>
  <c r="I1428" i="3"/>
  <c r="G1428" i="3"/>
  <c r="F1428" i="3"/>
  <c r="E1428" i="3"/>
  <c r="D1428" i="3"/>
  <c r="C1428" i="3"/>
  <c r="H1428" i="3" s="1"/>
  <c r="B1428" i="3"/>
  <c r="A1428" i="3"/>
  <c r="N1427" i="3"/>
  <c r="M1427" i="3"/>
  <c r="L1427" i="3"/>
  <c r="K1427" i="3"/>
  <c r="J1427" i="3"/>
  <c r="I1427" i="3"/>
  <c r="G1427" i="3"/>
  <c r="F1427" i="3"/>
  <c r="E1427" i="3"/>
  <c r="D1427" i="3"/>
  <c r="C1427" i="3"/>
  <c r="H1427" i="3" s="1"/>
  <c r="B1427" i="3"/>
  <c r="A1427" i="3"/>
  <c r="N1426" i="3"/>
  <c r="M1426" i="3"/>
  <c r="L1426" i="3"/>
  <c r="K1426" i="3"/>
  <c r="J1426" i="3"/>
  <c r="I1426" i="3"/>
  <c r="G1426" i="3"/>
  <c r="F1426" i="3"/>
  <c r="E1426" i="3"/>
  <c r="D1426" i="3"/>
  <c r="C1426" i="3"/>
  <c r="H1426" i="3" s="1"/>
  <c r="B1426" i="3"/>
  <c r="A1426" i="3"/>
  <c r="N1425" i="3"/>
  <c r="M1425" i="3"/>
  <c r="L1425" i="3"/>
  <c r="K1425" i="3"/>
  <c r="J1425" i="3"/>
  <c r="I1425" i="3"/>
  <c r="G1425" i="3"/>
  <c r="F1425" i="3"/>
  <c r="E1425" i="3"/>
  <c r="D1425" i="3"/>
  <c r="C1425" i="3"/>
  <c r="H1425" i="3" s="1"/>
  <c r="B1425" i="3"/>
  <c r="A1425" i="3"/>
  <c r="N1424" i="3"/>
  <c r="M1424" i="3"/>
  <c r="L1424" i="3"/>
  <c r="K1424" i="3"/>
  <c r="J1424" i="3"/>
  <c r="I1424" i="3"/>
  <c r="G1424" i="3"/>
  <c r="F1424" i="3"/>
  <c r="E1424" i="3"/>
  <c r="D1424" i="3"/>
  <c r="C1424" i="3"/>
  <c r="H1424" i="3" s="1"/>
  <c r="B1424" i="3"/>
  <c r="A1424" i="3"/>
  <c r="N1423" i="3"/>
  <c r="M1423" i="3"/>
  <c r="L1423" i="3"/>
  <c r="K1423" i="3"/>
  <c r="J1423" i="3"/>
  <c r="I1423" i="3"/>
  <c r="G1423" i="3"/>
  <c r="F1423" i="3"/>
  <c r="E1423" i="3"/>
  <c r="D1423" i="3"/>
  <c r="C1423" i="3"/>
  <c r="H1423" i="3" s="1"/>
  <c r="B1423" i="3"/>
  <c r="A1423" i="3"/>
  <c r="N1422" i="3"/>
  <c r="M1422" i="3"/>
  <c r="L1422" i="3"/>
  <c r="K1422" i="3"/>
  <c r="J1422" i="3"/>
  <c r="I1422" i="3"/>
  <c r="G1422" i="3"/>
  <c r="F1422" i="3"/>
  <c r="E1422" i="3"/>
  <c r="D1422" i="3"/>
  <c r="C1422" i="3"/>
  <c r="H1422" i="3" s="1"/>
  <c r="B1422" i="3"/>
  <c r="A1422" i="3"/>
  <c r="N1421" i="3"/>
  <c r="M1421" i="3"/>
  <c r="L1421" i="3"/>
  <c r="K1421" i="3"/>
  <c r="J1421" i="3"/>
  <c r="I1421" i="3"/>
  <c r="G1421" i="3"/>
  <c r="F1421" i="3"/>
  <c r="E1421" i="3"/>
  <c r="D1421" i="3"/>
  <c r="C1421" i="3"/>
  <c r="H1421" i="3" s="1"/>
  <c r="B1421" i="3"/>
  <c r="A1421" i="3"/>
  <c r="N1420" i="3"/>
  <c r="M1420" i="3"/>
  <c r="L1420" i="3"/>
  <c r="K1420" i="3"/>
  <c r="J1420" i="3"/>
  <c r="I1420" i="3"/>
  <c r="G1420" i="3"/>
  <c r="F1420" i="3"/>
  <c r="E1420" i="3"/>
  <c r="D1420" i="3"/>
  <c r="C1420" i="3"/>
  <c r="H1420" i="3" s="1"/>
  <c r="B1420" i="3"/>
  <c r="A1420" i="3"/>
  <c r="N1419" i="3"/>
  <c r="M1419" i="3"/>
  <c r="L1419" i="3"/>
  <c r="K1419" i="3"/>
  <c r="J1419" i="3"/>
  <c r="I1419" i="3"/>
  <c r="G1419" i="3"/>
  <c r="F1419" i="3"/>
  <c r="E1419" i="3"/>
  <c r="D1419" i="3"/>
  <c r="C1419" i="3"/>
  <c r="H1419" i="3" s="1"/>
  <c r="B1419" i="3"/>
  <c r="A1419" i="3"/>
  <c r="N1418" i="3"/>
  <c r="M1418" i="3"/>
  <c r="L1418" i="3"/>
  <c r="K1418" i="3"/>
  <c r="J1418" i="3"/>
  <c r="I1418" i="3"/>
  <c r="G1418" i="3"/>
  <c r="F1418" i="3"/>
  <c r="E1418" i="3"/>
  <c r="D1418" i="3"/>
  <c r="C1418" i="3"/>
  <c r="H1418" i="3" s="1"/>
  <c r="B1418" i="3"/>
  <c r="A1418" i="3"/>
  <c r="N1417" i="3"/>
  <c r="M1417" i="3"/>
  <c r="L1417" i="3"/>
  <c r="K1417" i="3"/>
  <c r="J1417" i="3"/>
  <c r="I1417" i="3"/>
  <c r="G1417" i="3"/>
  <c r="F1417" i="3"/>
  <c r="E1417" i="3"/>
  <c r="D1417" i="3"/>
  <c r="C1417" i="3"/>
  <c r="H1417" i="3" s="1"/>
  <c r="B1417" i="3"/>
  <c r="A1417" i="3"/>
  <c r="N1416" i="3"/>
  <c r="M1416" i="3"/>
  <c r="L1416" i="3"/>
  <c r="K1416" i="3"/>
  <c r="J1416" i="3"/>
  <c r="I1416" i="3"/>
  <c r="G1416" i="3"/>
  <c r="F1416" i="3"/>
  <c r="E1416" i="3"/>
  <c r="D1416" i="3"/>
  <c r="C1416" i="3"/>
  <c r="H1416" i="3" s="1"/>
  <c r="B1416" i="3"/>
  <c r="A1416" i="3"/>
  <c r="N1415" i="3"/>
  <c r="M1415" i="3"/>
  <c r="L1415" i="3"/>
  <c r="K1415" i="3"/>
  <c r="J1415" i="3"/>
  <c r="I1415" i="3"/>
  <c r="G1415" i="3"/>
  <c r="F1415" i="3"/>
  <c r="E1415" i="3"/>
  <c r="D1415" i="3"/>
  <c r="C1415" i="3"/>
  <c r="H1415" i="3" s="1"/>
  <c r="B1415" i="3"/>
  <c r="A1415" i="3"/>
  <c r="N1414" i="3"/>
  <c r="M1414" i="3"/>
  <c r="L1414" i="3"/>
  <c r="K1414" i="3"/>
  <c r="J1414" i="3"/>
  <c r="I1414" i="3"/>
  <c r="G1414" i="3"/>
  <c r="F1414" i="3"/>
  <c r="E1414" i="3"/>
  <c r="D1414" i="3"/>
  <c r="C1414" i="3"/>
  <c r="H1414" i="3" s="1"/>
  <c r="B1414" i="3"/>
  <c r="A1414" i="3"/>
  <c r="N1413" i="3"/>
  <c r="M1413" i="3"/>
  <c r="L1413" i="3"/>
  <c r="K1413" i="3"/>
  <c r="J1413" i="3"/>
  <c r="I1413" i="3"/>
  <c r="G1413" i="3"/>
  <c r="F1413" i="3"/>
  <c r="E1413" i="3"/>
  <c r="D1413" i="3"/>
  <c r="C1413" i="3"/>
  <c r="H1413" i="3" s="1"/>
  <c r="B1413" i="3"/>
  <c r="A1413" i="3"/>
  <c r="N1412" i="3"/>
  <c r="M1412" i="3"/>
  <c r="L1412" i="3"/>
  <c r="K1412" i="3"/>
  <c r="J1412" i="3"/>
  <c r="I1412" i="3"/>
  <c r="G1412" i="3"/>
  <c r="F1412" i="3"/>
  <c r="E1412" i="3"/>
  <c r="D1412" i="3"/>
  <c r="C1412" i="3"/>
  <c r="H1412" i="3" s="1"/>
  <c r="B1412" i="3"/>
  <c r="A1412" i="3"/>
  <c r="N1411" i="3"/>
  <c r="M1411" i="3"/>
  <c r="L1411" i="3"/>
  <c r="K1411" i="3"/>
  <c r="J1411" i="3"/>
  <c r="I1411" i="3"/>
  <c r="G1411" i="3"/>
  <c r="F1411" i="3"/>
  <c r="E1411" i="3"/>
  <c r="D1411" i="3"/>
  <c r="C1411" i="3"/>
  <c r="H1411" i="3" s="1"/>
  <c r="B1411" i="3"/>
  <c r="A1411" i="3"/>
  <c r="N1410" i="3"/>
  <c r="M1410" i="3"/>
  <c r="L1410" i="3"/>
  <c r="K1410" i="3"/>
  <c r="J1410" i="3"/>
  <c r="I1410" i="3"/>
  <c r="G1410" i="3"/>
  <c r="F1410" i="3"/>
  <c r="E1410" i="3"/>
  <c r="D1410" i="3"/>
  <c r="C1410" i="3"/>
  <c r="H1410" i="3" s="1"/>
  <c r="B1410" i="3"/>
  <c r="A1410" i="3"/>
  <c r="N1409" i="3"/>
  <c r="M1409" i="3"/>
  <c r="L1409" i="3"/>
  <c r="K1409" i="3"/>
  <c r="J1409" i="3"/>
  <c r="I1409" i="3"/>
  <c r="G1409" i="3"/>
  <c r="F1409" i="3"/>
  <c r="E1409" i="3"/>
  <c r="D1409" i="3"/>
  <c r="C1409" i="3"/>
  <c r="H1409" i="3" s="1"/>
  <c r="B1409" i="3"/>
  <c r="A1409" i="3"/>
  <c r="N1408" i="3"/>
  <c r="M1408" i="3"/>
  <c r="L1408" i="3"/>
  <c r="K1408" i="3"/>
  <c r="J1408" i="3"/>
  <c r="I1408" i="3"/>
  <c r="G1408" i="3"/>
  <c r="F1408" i="3"/>
  <c r="E1408" i="3"/>
  <c r="D1408" i="3"/>
  <c r="C1408" i="3"/>
  <c r="H1408" i="3" s="1"/>
  <c r="B1408" i="3"/>
  <c r="A1408" i="3"/>
  <c r="N1407" i="3"/>
  <c r="M1407" i="3"/>
  <c r="L1407" i="3"/>
  <c r="K1407" i="3"/>
  <c r="J1407" i="3"/>
  <c r="I1407" i="3"/>
  <c r="G1407" i="3"/>
  <c r="F1407" i="3"/>
  <c r="E1407" i="3"/>
  <c r="D1407" i="3"/>
  <c r="C1407" i="3"/>
  <c r="H1407" i="3" s="1"/>
  <c r="B1407" i="3"/>
  <c r="A1407" i="3"/>
  <c r="N1406" i="3"/>
  <c r="M1406" i="3"/>
  <c r="L1406" i="3"/>
  <c r="K1406" i="3"/>
  <c r="J1406" i="3"/>
  <c r="I1406" i="3"/>
  <c r="G1406" i="3"/>
  <c r="F1406" i="3"/>
  <c r="E1406" i="3"/>
  <c r="D1406" i="3"/>
  <c r="C1406" i="3"/>
  <c r="H1406" i="3" s="1"/>
  <c r="B1406" i="3"/>
  <c r="A1406" i="3"/>
  <c r="N1405" i="3"/>
  <c r="M1405" i="3"/>
  <c r="L1405" i="3"/>
  <c r="K1405" i="3"/>
  <c r="J1405" i="3"/>
  <c r="I1405" i="3"/>
  <c r="G1405" i="3"/>
  <c r="F1405" i="3"/>
  <c r="E1405" i="3"/>
  <c r="D1405" i="3"/>
  <c r="C1405" i="3"/>
  <c r="H1405" i="3" s="1"/>
  <c r="B1405" i="3"/>
  <c r="A1405" i="3"/>
  <c r="N1404" i="3"/>
  <c r="M1404" i="3"/>
  <c r="L1404" i="3"/>
  <c r="K1404" i="3"/>
  <c r="J1404" i="3"/>
  <c r="I1404" i="3"/>
  <c r="G1404" i="3"/>
  <c r="F1404" i="3"/>
  <c r="E1404" i="3"/>
  <c r="D1404" i="3"/>
  <c r="C1404" i="3"/>
  <c r="H1404" i="3" s="1"/>
  <c r="B1404" i="3"/>
  <c r="A1404" i="3"/>
  <c r="N1403" i="3"/>
  <c r="M1403" i="3"/>
  <c r="L1403" i="3"/>
  <c r="K1403" i="3"/>
  <c r="J1403" i="3"/>
  <c r="I1403" i="3"/>
  <c r="G1403" i="3"/>
  <c r="F1403" i="3"/>
  <c r="E1403" i="3"/>
  <c r="D1403" i="3"/>
  <c r="C1403" i="3"/>
  <c r="H1403" i="3" s="1"/>
  <c r="B1403" i="3"/>
  <c r="A1403" i="3"/>
  <c r="N1402" i="3"/>
  <c r="M1402" i="3"/>
  <c r="L1402" i="3"/>
  <c r="K1402" i="3"/>
  <c r="J1402" i="3"/>
  <c r="I1402" i="3"/>
  <c r="G1402" i="3"/>
  <c r="F1402" i="3"/>
  <c r="E1402" i="3"/>
  <c r="D1402" i="3"/>
  <c r="C1402" i="3"/>
  <c r="H1402" i="3" s="1"/>
  <c r="B1402" i="3"/>
  <c r="A1402" i="3"/>
  <c r="N1401" i="3"/>
  <c r="M1401" i="3"/>
  <c r="L1401" i="3"/>
  <c r="K1401" i="3"/>
  <c r="J1401" i="3"/>
  <c r="I1401" i="3"/>
  <c r="G1401" i="3"/>
  <c r="F1401" i="3"/>
  <c r="E1401" i="3"/>
  <c r="D1401" i="3"/>
  <c r="C1401" i="3"/>
  <c r="H1401" i="3" s="1"/>
  <c r="B1401" i="3"/>
  <c r="A1401" i="3"/>
  <c r="N1400" i="3"/>
  <c r="M1400" i="3"/>
  <c r="L1400" i="3"/>
  <c r="K1400" i="3"/>
  <c r="J1400" i="3"/>
  <c r="I1400" i="3"/>
  <c r="G1400" i="3"/>
  <c r="F1400" i="3"/>
  <c r="E1400" i="3"/>
  <c r="D1400" i="3"/>
  <c r="C1400" i="3"/>
  <c r="H1400" i="3" s="1"/>
  <c r="B1400" i="3"/>
  <c r="A1400" i="3"/>
  <c r="N1399" i="3"/>
  <c r="M1399" i="3"/>
  <c r="L1399" i="3"/>
  <c r="K1399" i="3"/>
  <c r="J1399" i="3"/>
  <c r="I1399" i="3"/>
  <c r="G1399" i="3"/>
  <c r="F1399" i="3"/>
  <c r="E1399" i="3"/>
  <c r="D1399" i="3"/>
  <c r="C1399" i="3"/>
  <c r="H1399" i="3" s="1"/>
  <c r="B1399" i="3"/>
  <c r="A1399" i="3"/>
  <c r="N1398" i="3"/>
  <c r="M1398" i="3"/>
  <c r="L1398" i="3"/>
  <c r="K1398" i="3"/>
  <c r="J1398" i="3"/>
  <c r="I1398" i="3"/>
  <c r="G1398" i="3"/>
  <c r="F1398" i="3"/>
  <c r="E1398" i="3"/>
  <c r="D1398" i="3"/>
  <c r="C1398" i="3"/>
  <c r="H1398" i="3" s="1"/>
  <c r="B1398" i="3"/>
  <c r="A1398" i="3"/>
  <c r="N1397" i="3"/>
  <c r="M1397" i="3"/>
  <c r="L1397" i="3"/>
  <c r="K1397" i="3"/>
  <c r="J1397" i="3"/>
  <c r="I1397" i="3"/>
  <c r="G1397" i="3"/>
  <c r="F1397" i="3"/>
  <c r="E1397" i="3"/>
  <c r="D1397" i="3"/>
  <c r="C1397" i="3"/>
  <c r="H1397" i="3" s="1"/>
  <c r="B1397" i="3"/>
  <c r="A1397" i="3"/>
  <c r="N1396" i="3"/>
  <c r="M1396" i="3"/>
  <c r="L1396" i="3"/>
  <c r="K1396" i="3"/>
  <c r="J1396" i="3"/>
  <c r="I1396" i="3"/>
  <c r="G1396" i="3"/>
  <c r="F1396" i="3"/>
  <c r="E1396" i="3"/>
  <c r="D1396" i="3"/>
  <c r="C1396" i="3"/>
  <c r="H1396" i="3" s="1"/>
  <c r="B1396" i="3"/>
  <c r="A1396" i="3"/>
  <c r="N1395" i="3"/>
  <c r="M1395" i="3"/>
  <c r="L1395" i="3"/>
  <c r="K1395" i="3"/>
  <c r="J1395" i="3"/>
  <c r="I1395" i="3"/>
  <c r="G1395" i="3"/>
  <c r="F1395" i="3"/>
  <c r="E1395" i="3"/>
  <c r="D1395" i="3"/>
  <c r="C1395" i="3"/>
  <c r="H1395" i="3" s="1"/>
  <c r="B1395" i="3"/>
  <c r="A1395" i="3"/>
  <c r="N1394" i="3"/>
  <c r="M1394" i="3"/>
  <c r="L1394" i="3"/>
  <c r="K1394" i="3"/>
  <c r="J1394" i="3"/>
  <c r="I1394" i="3"/>
  <c r="G1394" i="3"/>
  <c r="F1394" i="3"/>
  <c r="E1394" i="3"/>
  <c r="D1394" i="3"/>
  <c r="C1394" i="3"/>
  <c r="H1394" i="3" s="1"/>
  <c r="B1394" i="3"/>
  <c r="A1394" i="3"/>
  <c r="N1393" i="3"/>
  <c r="M1393" i="3"/>
  <c r="L1393" i="3"/>
  <c r="K1393" i="3"/>
  <c r="J1393" i="3"/>
  <c r="I1393" i="3"/>
  <c r="G1393" i="3"/>
  <c r="F1393" i="3"/>
  <c r="E1393" i="3"/>
  <c r="D1393" i="3"/>
  <c r="C1393" i="3"/>
  <c r="H1393" i="3" s="1"/>
  <c r="B1393" i="3"/>
  <c r="A1393" i="3"/>
  <c r="N1392" i="3"/>
  <c r="M1392" i="3"/>
  <c r="L1392" i="3"/>
  <c r="K1392" i="3"/>
  <c r="J1392" i="3"/>
  <c r="I1392" i="3"/>
  <c r="G1392" i="3"/>
  <c r="F1392" i="3"/>
  <c r="E1392" i="3"/>
  <c r="D1392" i="3"/>
  <c r="C1392" i="3"/>
  <c r="H1392" i="3" s="1"/>
  <c r="B1392" i="3"/>
  <c r="A1392" i="3"/>
  <c r="N1391" i="3"/>
  <c r="M1391" i="3"/>
  <c r="L1391" i="3"/>
  <c r="K1391" i="3"/>
  <c r="J1391" i="3"/>
  <c r="I1391" i="3"/>
  <c r="G1391" i="3"/>
  <c r="F1391" i="3"/>
  <c r="E1391" i="3"/>
  <c r="D1391" i="3"/>
  <c r="C1391" i="3"/>
  <c r="H1391" i="3" s="1"/>
  <c r="B1391" i="3"/>
  <c r="A1391" i="3"/>
  <c r="N1390" i="3"/>
  <c r="M1390" i="3"/>
  <c r="L1390" i="3"/>
  <c r="K1390" i="3"/>
  <c r="J1390" i="3"/>
  <c r="I1390" i="3"/>
  <c r="G1390" i="3"/>
  <c r="F1390" i="3"/>
  <c r="E1390" i="3"/>
  <c r="D1390" i="3"/>
  <c r="C1390" i="3"/>
  <c r="H1390" i="3" s="1"/>
  <c r="B1390" i="3"/>
  <c r="A1390" i="3"/>
  <c r="N1389" i="3"/>
  <c r="M1389" i="3"/>
  <c r="L1389" i="3"/>
  <c r="K1389" i="3"/>
  <c r="J1389" i="3"/>
  <c r="I1389" i="3"/>
  <c r="G1389" i="3"/>
  <c r="F1389" i="3"/>
  <c r="E1389" i="3"/>
  <c r="D1389" i="3"/>
  <c r="C1389" i="3"/>
  <c r="H1389" i="3" s="1"/>
  <c r="B1389" i="3"/>
  <c r="A1389" i="3"/>
  <c r="N1388" i="3"/>
  <c r="M1388" i="3"/>
  <c r="L1388" i="3"/>
  <c r="K1388" i="3"/>
  <c r="J1388" i="3"/>
  <c r="I1388" i="3"/>
  <c r="G1388" i="3"/>
  <c r="F1388" i="3"/>
  <c r="E1388" i="3"/>
  <c r="D1388" i="3"/>
  <c r="C1388" i="3"/>
  <c r="H1388" i="3" s="1"/>
  <c r="B1388" i="3"/>
  <c r="A1388" i="3"/>
  <c r="N1387" i="3"/>
  <c r="M1387" i="3"/>
  <c r="L1387" i="3"/>
  <c r="K1387" i="3"/>
  <c r="J1387" i="3"/>
  <c r="I1387" i="3"/>
  <c r="G1387" i="3"/>
  <c r="F1387" i="3"/>
  <c r="E1387" i="3"/>
  <c r="D1387" i="3"/>
  <c r="C1387" i="3"/>
  <c r="H1387" i="3" s="1"/>
  <c r="B1387" i="3"/>
  <c r="A1387" i="3"/>
  <c r="N1386" i="3"/>
  <c r="M1386" i="3"/>
  <c r="L1386" i="3"/>
  <c r="K1386" i="3"/>
  <c r="J1386" i="3"/>
  <c r="I1386" i="3"/>
  <c r="G1386" i="3"/>
  <c r="F1386" i="3"/>
  <c r="E1386" i="3"/>
  <c r="D1386" i="3"/>
  <c r="C1386" i="3"/>
  <c r="H1386" i="3" s="1"/>
  <c r="B1386" i="3"/>
  <c r="A1386" i="3"/>
  <c r="N1385" i="3"/>
  <c r="M1385" i="3"/>
  <c r="L1385" i="3"/>
  <c r="K1385" i="3"/>
  <c r="J1385" i="3"/>
  <c r="I1385" i="3"/>
  <c r="G1385" i="3"/>
  <c r="F1385" i="3"/>
  <c r="E1385" i="3"/>
  <c r="D1385" i="3"/>
  <c r="C1385" i="3"/>
  <c r="H1385" i="3" s="1"/>
  <c r="B1385" i="3"/>
  <c r="A1385" i="3"/>
  <c r="N1384" i="3"/>
  <c r="M1384" i="3"/>
  <c r="L1384" i="3"/>
  <c r="K1384" i="3"/>
  <c r="J1384" i="3"/>
  <c r="I1384" i="3"/>
  <c r="G1384" i="3"/>
  <c r="F1384" i="3"/>
  <c r="E1384" i="3"/>
  <c r="D1384" i="3"/>
  <c r="C1384" i="3"/>
  <c r="H1384" i="3" s="1"/>
  <c r="B1384" i="3"/>
  <c r="A1384" i="3"/>
  <c r="N1383" i="3"/>
  <c r="M1383" i="3"/>
  <c r="L1383" i="3"/>
  <c r="K1383" i="3"/>
  <c r="J1383" i="3"/>
  <c r="I1383" i="3"/>
  <c r="G1383" i="3"/>
  <c r="F1383" i="3"/>
  <c r="E1383" i="3"/>
  <c r="D1383" i="3"/>
  <c r="C1383" i="3"/>
  <c r="H1383" i="3" s="1"/>
  <c r="B1383" i="3"/>
  <c r="A1383" i="3"/>
  <c r="N1382" i="3"/>
  <c r="M1382" i="3"/>
  <c r="L1382" i="3"/>
  <c r="K1382" i="3"/>
  <c r="J1382" i="3"/>
  <c r="I1382" i="3"/>
  <c r="G1382" i="3"/>
  <c r="F1382" i="3"/>
  <c r="E1382" i="3"/>
  <c r="D1382" i="3"/>
  <c r="C1382" i="3"/>
  <c r="H1382" i="3" s="1"/>
  <c r="B1382" i="3"/>
  <c r="A1382" i="3"/>
  <c r="N1381" i="3"/>
  <c r="M1381" i="3"/>
  <c r="L1381" i="3"/>
  <c r="K1381" i="3"/>
  <c r="J1381" i="3"/>
  <c r="I1381" i="3"/>
  <c r="G1381" i="3"/>
  <c r="F1381" i="3"/>
  <c r="E1381" i="3"/>
  <c r="D1381" i="3"/>
  <c r="C1381" i="3"/>
  <c r="H1381" i="3" s="1"/>
  <c r="B1381" i="3"/>
  <c r="A1381" i="3"/>
  <c r="N1380" i="3"/>
  <c r="M1380" i="3"/>
  <c r="L1380" i="3"/>
  <c r="K1380" i="3"/>
  <c r="J1380" i="3"/>
  <c r="I1380" i="3"/>
  <c r="G1380" i="3"/>
  <c r="F1380" i="3"/>
  <c r="E1380" i="3"/>
  <c r="D1380" i="3"/>
  <c r="C1380" i="3"/>
  <c r="H1380" i="3" s="1"/>
  <c r="B1380" i="3"/>
  <c r="A1380" i="3"/>
  <c r="N1379" i="3"/>
  <c r="M1379" i="3"/>
  <c r="L1379" i="3"/>
  <c r="K1379" i="3"/>
  <c r="J1379" i="3"/>
  <c r="I1379" i="3"/>
  <c r="G1379" i="3"/>
  <c r="F1379" i="3"/>
  <c r="E1379" i="3"/>
  <c r="D1379" i="3"/>
  <c r="C1379" i="3"/>
  <c r="H1379" i="3" s="1"/>
  <c r="B1379" i="3"/>
  <c r="A1379" i="3"/>
  <c r="N1378" i="3"/>
  <c r="M1378" i="3"/>
  <c r="L1378" i="3"/>
  <c r="K1378" i="3"/>
  <c r="J1378" i="3"/>
  <c r="I1378" i="3"/>
  <c r="G1378" i="3"/>
  <c r="F1378" i="3"/>
  <c r="E1378" i="3"/>
  <c r="D1378" i="3"/>
  <c r="C1378" i="3"/>
  <c r="H1378" i="3" s="1"/>
  <c r="B1378" i="3"/>
  <c r="A1378" i="3"/>
  <c r="N1377" i="3"/>
  <c r="M1377" i="3"/>
  <c r="L1377" i="3"/>
  <c r="K1377" i="3"/>
  <c r="J1377" i="3"/>
  <c r="I1377" i="3"/>
  <c r="G1377" i="3"/>
  <c r="F1377" i="3"/>
  <c r="E1377" i="3"/>
  <c r="D1377" i="3"/>
  <c r="C1377" i="3"/>
  <c r="H1377" i="3" s="1"/>
  <c r="B1377" i="3"/>
  <c r="A1377" i="3"/>
  <c r="N1376" i="3"/>
  <c r="M1376" i="3"/>
  <c r="L1376" i="3"/>
  <c r="K1376" i="3"/>
  <c r="J1376" i="3"/>
  <c r="I1376" i="3"/>
  <c r="G1376" i="3"/>
  <c r="F1376" i="3"/>
  <c r="E1376" i="3"/>
  <c r="D1376" i="3"/>
  <c r="C1376" i="3"/>
  <c r="H1376" i="3" s="1"/>
  <c r="B1376" i="3"/>
  <c r="A1376" i="3"/>
  <c r="N1375" i="3"/>
  <c r="M1375" i="3"/>
  <c r="L1375" i="3"/>
  <c r="K1375" i="3"/>
  <c r="J1375" i="3"/>
  <c r="I1375" i="3"/>
  <c r="G1375" i="3"/>
  <c r="F1375" i="3"/>
  <c r="E1375" i="3"/>
  <c r="D1375" i="3"/>
  <c r="C1375" i="3"/>
  <c r="H1375" i="3" s="1"/>
  <c r="B1375" i="3"/>
  <c r="A1375" i="3"/>
  <c r="N1374" i="3"/>
  <c r="M1374" i="3"/>
  <c r="L1374" i="3"/>
  <c r="K1374" i="3"/>
  <c r="J1374" i="3"/>
  <c r="I1374" i="3"/>
  <c r="G1374" i="3"/>
  <c r="F1374" i="3"/>
  <c r="E1374" i="3"/>
  <c r="D1374" i="3"/>
  <c r="C1374" i="3"/>
  <c r="H1374" i="3" s="1"/>
  <c r="B1374" i="3"/>
  <c r="A1374" i="3"/>
  <c r="N1373" i="3"/>
  <c r="M1373" i="3"/>
  <c r="L1373" i="3"/>
  <c r="K1373" i="3"/>
  <c r="J1373" i="3"/>
  <c r="I1373" i="3"/>
  <c r="G1373" i="3"/>
  <c r="F1373" i="3"/>
  <c r="E1373" i="3"/>
  <c r="D1373" i="3"/>
  <c r="C1373" i="3"/>
  <c r="H1373" i="3" s="1"/>
  <c r="B1373" i="3"/>
  <c r="A1373" i="3"/>
  <c r="N1372" i="3"/>
  <c r="M1372" i="3"/>
  <c r="L1372" i="3"/>
  <c r="K1372" i="3"/>
  <c r="J1372" i="3"/>
  <c r="I1372" i="3"/>
  <c r="G1372" i="3"/>
  <c r="F1372" i="3"/>
  <c r="E1372" i="3"/>
  <c r="D1372" i="3"/>
  <c r="C1372" i="3"/>
  <c r="H1372" i="3" s="1"/>
  <c r="B1372" i="3"/>
  <c r="A1372" i="3"/>
  <c r="N1371" i="3"/>
  <c r="M1371" i="3"/>
  <c r="L1371" i="3"/>
  <c r="K1371" i="3"/>
  <c r="J1371" i="3"/>
  <c r="I1371" i="3"/>
  <c r="G1371" i="3"/>
  <c r="F1371" i="3"/>
  <c r="E1371" i="3"/>
  <c r="D1371" i="3"/>
  <c r="C1371" i="3"/>
  <c r="H1371" i="3" s="1"/>
  <c r="B1371" i="3"/>
  <c r="A1371" i="3"/>
  <c r="N1370" i="3"/>
  <c r="M1370" i="3"/>
  <c r="L1370" i="3"/>
  <c r="K1370" i="3"/>
  <c r="J1370" i="3"/>
  <c r="I1370" i="3"/>
  <c r="G1370" i="3"/>
  <c r="F1370" i="3"/>
  <c r="E1370" i="3"/>
  <c r="D1370" i="3"/>
  <c r="C1370" i="3"/>
  <c r="H1370" i="3" s="1"/>
  <c r="B1370" i="3"/>
  <c r="A1370" i="3"/>
  <c r="N1369" i="3"/>
  <c r="M1369" i="3"/>
  <c r="L1369" i="3"/>
  <c r="K1369" i="3"/>
  <c r="J1369" i="3"/>
  <c r="I1369" i="3"/>
  <c r="G1369" i="3"/>
  <c r="F1369" i="3"/>
  <c r="E1369" i="3"/>
  <c r="D1369" i="3"/>
  <c r="C1369" i="3"/>
  <c r="H1369" i="3" s="1"/>
  <c r="B1369" i="3"/>
  <c r="A1369" i="3"/>
  <c r="N1368" i="3"/>
  <c r="M1368" i="3"/>
  <c r="L1368" i="3"/>
  <c r="K1368" i="3"/>
  <c r="J1368" i="3"/>
  <c r="I1368" i="3"/>
  <c r="G1368" i="3"/>
  <c r="F1368" i="3"/>
  <c r="E1368" i="3"/>
  <c r="D1368" i="3"/>
  <c r="C1368" i="3"/>
  <c r="H1368" i="3" s="1"/>
  <c r="B1368" i="3"/>
  <c r="A1368" i="3"/>
  <c r="N1367" i="3"/>
  <c r="M1367" i="3"/>
  <c r="L1367" i="3"/>
  <c r="K1367" i="3"/>
  <c r="J1367" i="3"/>
  <c r="I1367" i="3"/>
  <c r="G1367" i="3"/>
  <c r="F1367" i="3"/>
  <c r="E1367" i="3"/>
  <c r="D1367" i="3"/>
  <c r="C1367" i="3"/>
  <c r="H1367" i="3" s="1"/>
  <c r="B1367" i="3"/>
  <c r="A1367" i="3"/>
  <c r="N1366" i="3"/>
  <c r="M1366" i="3"/>
  <c r="L1366" i="3"/>
  <c r="K1366" i="3"/>
  <c r="J1366" i="3"/>
  <c r="I1366" i="3"/>
  <c r="G1366" i="3"/>
  <c r="F1366" i="3"/>
  <c r="E1366" i="3"/>
  <c r="D1366" i="3"/>
  <c r="C1366" i="3"/>
  <c r="H1366" i="3" s="1"/>
  <c r="B1366" i="3"/>
  <c r="A1366" i="3"/>
  <c r="N1365" i="3"/>
  <c r="M1365" i="3"/>
  <c r="L1365" i="3"/>
  <c r="K1365" i="3"/>
  <c r="J1365" i="3"/>
  <c r="I1365" i="3"/>
  <c r="G1365" i="3"/>
  <c r="F1365" i="3"/>
  <c r="E1365" i="3"/>
  <c r="D1365" i="3"/>
  <c r="C1365" i="3"/>
  <c r="H1365" i="3" s="1"/>
  <c r="B1365" i="3"/>
  <c r="A1365" i="3"/>
  <c r="N1364" i="3"/>
  <c r="M1364" i="3"/>
  <c r="L1364" i="3"/>
  <c r="K1364" i="3"/>
  <c r="J1364" i="3"/>
  <c r="I1364" i="3"/>
  <c r="G1364" i="3"/>
  <c r="F1364" i="3"/>
  <c r="E1364" i="3"/>
  <c r="D1364" i="3"/>
  <c r="C1364" i="3"/>
  <c r="H1364" i="3" s="1"/>
  <c r="B1364" i="3"/>
  <c r="A1364" i="3"/>
  <c r="N1363" i="3"/>
  <c r="M1363" i="3"/>
  <c r="L1363" i="3"/>
  <c r="K1363" i="3"/>
  <c r="J1363" i="3"/>
  <c r="I1363" i="3"/>
  <c r="G1363" i="3"/>
  <c r="F1363" i="3"/>
  <c r="E1363" i="3"/>
  <c r="D1363" i="3"/>
  <c r="C1363" i="3"/>
  <c r="H1363" i="3" s="1"/>
  <c r="B1363" i="3"/>
  <c r="A1363" i="3"/>
  <c r="N1362" i="3"/>
  <c r="M1362" i="3"/>
  <c r="L1362" i="3"/>
  <c r="K1362" i="3"/>
  <c r="J1362" i="3"/>
  <c r="I1362" i="3"/>
  <c r="G1362" i="3"/>
  <c r="F1362" i="3"/>
  <c r="E1362" i="3"/>
  <c r="D1362" i="3"/>
  <c r="C1362" i="3"/>
  <c r="H1362" i="3" s="1"/>
  <c r="B1362" i="3"/>
  <c r="A1362" i="3"/>
  <c r="N1361" i="3"/>
  <c r="M1361" i="3"/>
  <c r="L1361" i="3"/>
  <c r="K1361" i="3"/>
  <c r="J1361" i="3"/>
  <c r="I1361" i="3"/>
  <c r="G1361" i="3"/>
  <c r="F1361" i="3"/>
  <c r="E1361" i="3"/>
  <c r="D1361" i="3"/>
  <c r="C1361" i="3"/>
  <c r="H1361" i="3" s="1"/>
  <c r="B1361" i="3"/>
  <c r="A1361" i="3"/>
  <c r="N1360" i="3"/>
  <c r="M1360" i="3"/>
  <c r="L1360" i="3"/>
  <c r="K1360" i="3"/>
  <c r="J1360" i="3"/>
  <c r="I1360" i="3"/>
  <c r="G1360" i="3"/>
  <c r="F1360" i="3"/>
  <c r="E1360" i="3"/>
  <c r="D1360" i="3"/>
  <c r="C1360" i="3"/>
  <c r="H1360" i="3" s="1"/>
  <c r="B1360" i="3"/>
  <c r="A1360" i="3"/>
  <c r="N1359" i="3"/>
  <c r="M1359" i="3"/>
  <c r="L1359" i="3"/>
  <c r="K1359" i="3"/>
  <c r="J1359" i="3"/>
  <c r="I1359" i="3"/>
  <c r="G1359" i="3"/>
  <c r="F1359" i="3"/>
  <c r="E1359" i="3"/>
  <c r="D1359" i="3"/>
  <c r="C1359" i="3"/>
  <c r="H1359" i="3" s="1"/>
  <c r="B1359" i="3"/>
  <c r="A1359" i="3"/>
  <c r="N1358" i="3"/>
  <c r="M1358" i="3"/>
  <c r="L1358" i="3"/>
  <c r="K1358" i="3"/>
  <c r="J1358" i="3"/>
  <c r="I1358" i="3"/>
  <c r="G1358" i="3"/>
  <c r="F1358" i="3"/>
  <c r="E1358" i="3"/>
  <c r="D1358" i="3"/>
  <c r="C1358" i="3"/>
  <c r="H1358" i="3" s="1"/>
  <c r="B1358" i="3"/>
  <c r="A1358" i="3"/>
  <c r="N1357" i="3"/>
  <c r="M1357" i="3"/>
  <c r="L1357" i="3"/>
  <c r="K1357" i="3"/>
  <c r="J1357" i="3"/>
  <c r="I1357" i="3"/>
  <c r="G1357" i="3"/>
  <c r="F1357" i="3"/>
  <c r="E1357" i="3"/>
  <c r="D1357" i="3"/>
  <c r="C1357" i="3"/>
  <c r="H1357" i="3" s="1"/>
  <c r="B1357" i="3"/>
  <c r="A1357" i="3"/>
  <c r="N1356" i="3"/>
  <c r="M1356" i="3"/>
  <c r="L1356" i="3"/>
  <c r="K1356" i="3"/>
  <c r="J1356" i="3"/>
  <c r="I1356" i="3"/>
  <c r="G1356" i="3"/>
  <c r="F1356" i="3"/>
  <c r="E1356" i="3"/>
  <c r="D1356" i="3"/>
  <c r="C1356" i="3"/>
  <c r="H1356" i="3" s="1"/>
  <c r="B1356" i="3"/>
  <c r="A1356" i="3"/>
  <c r="N1355" i="3"/>
  <c r="M1355" i="3"/>
  <c r="L1355" i="3"/>
  <c r="K1355" i="3"/>
  <c r="J1355" i="3"/>
  <c r="I1355" i="3"/>
  <c r="G1355" i="3"/>
  <c r="F1355" i="3"/>
  <c r="E1355" i="3"/>
  <c r="D1355" i="3"/>
  <c r="C1355" i="3"/>
  <c r="H1355" i="3" s="1"/>
  <c r="B1355" i="3"/>
  <c r="A1355" i="3"/>
  <c r="N1354" i="3"/>
  <c r="M1354" i="3"/>
  <c r="L1354" i="3"/>
  <c r="K1354" i="3"/>
  <c r="J1354" i="3"/>
  <c r="I1354" i="3"/>
  <c r="G1354" i="3"/>
  <c r="F1354" i="3"/>
  <c r="E1354" i="3"/>
  <c r="D1354" i="3"/>
  <c r="C1354" i="3"/>
  <c r="H1354" i="3" s="1"/>
  <c r="B1354" i="3"/>
  <c r="A1354" i="3"/>
  <c r="N1353" i="3"/>
  <c r="M1353" i="3"/>
  <c r="L1353" i="3"/>
  <c r="K1353" i="3"/>
  <c r="J1353" i="3"/>
  <c r="I1353" i="3"/>
  <c r="G1353" i="3"/>
  <c r="F1353" i="3"/>
  <c r="E1353" i="3"/>
  <c r="D1353" i="3"/>
  <c r="C1353" i="3"/>
  <c r="H1353" i="3" s="1"/>
  <c r="B1353" i="3"/>
  <c r="A1353" i="3"/>
  <c r="N1352" i="3"/>
  <c r="M1352" i="3"/>
  <c r="L1352" i="3"/>
  <c r="K1352" i="3"/>
  <c r="J1352" i="3"/>
  <c r="I1352" i="3"/>
  <c r="G1352" i="3"/>
  <c r="F1352" i="3"/>
  <c r="E1352" i="3"/>
  <c r="D1352" i="3"/>
  <c r="C1352" i="3"/>
  <c r="H1352" i="3" s="1"/>
  <c r="B1352" i="3"/>
  <c r="A1352" i="3"/>
  <c r="N1351" i="3"/>
  <c r="M1351" i="3"/>
  <c r="L1351" i="3"/>
  <c r="K1351" i="3"/>
  <c r="J1351" i="3"/>
  <c r="I1351" i="3"/>
  <c r="G1351" i="3"/>
  <c r="F1351" i="3"/>
  <c r="E1351" i="3"/>
  <c r="D1351" i="3"/>
  <c r="C1351" i="3"/>
  <c r="H1351" i="3" s="1"/>
  <c r="B1351" i="3"/>
  <c r="A1351" i="3"/>
  <c r="N1350" i="3"/>
  <c r="M1350" i="3"/>
  <c r="L1350" i="3"/>
  <c r="K1350" i="3"/>
  <c r="J1350" i="3"/>
  <c r="I1350" i="3"/>
  <c r="G1350" i="3"/>
  <c r="F1350" i="3"/>
  <c r="E1350" i="3"/>
  <c r="D1350" i="3"/>
  <c r="C1350" i="3"/>
  <c r="H1350" i="3" s="1"/>
  <c r="B1350" i="3"/>
  <c r="A1350" i="3"/>
  <c r="N1349" i="3"/>
  <c r="M1349" i="3"/>
  <c r="L1349" i="3"/>
  <c r="K1349" i="3"/>
  <c r="J1349" i="3"/>
  <c r="I1349" i="3"/>
  <c r="G1349" i="3"/>
  <c r="F1349" i="3"/>
  <c r="E1349" i="3"/>
  <c r="D1349" i="3"/>
  <c r="C1349" i="3"/>
  <c r="H1349" i="3" s="1"/>
  <c r="B1349" i="3"/>
  <c r="A1349" i="3"/>
  <c r="N1348" i="3"/>
  <c r="M1348" i="3"/>
  <c r="L1348" i="3"/>
  <c r="K1348" i="3"/>
  <c r="J1348" i="3"/>
  <c r="I1348" i="3"/>
  <c r="G1348" i="3"/>
  <c r="F1348" i="3"/>
  <c r="E1348" i="3"/>
  <c r="D1348" i="3"/>
  <c r="C1348" i="3"/>
  <c r="H1348" i="3" s="1"/>
  <c r="B1348" i="3"/>
  <c r="A1348" i="3"/>
  <c r="N1347" i="3"/>
  <c r="M1347" i="3"/>
  <c r="L1347" i="3"/>
  <c r="K1347" i="3"/>
  <c r="J1347" i="3"/>
  <c r="I1347" i="3"/>
  <c r="G1347" i="3"/>
  <c r="F1347" i="3"/>
  <c r="E1347" i="3"/>
  <c r="D1347" i="3"/>
  <c r="C1347" i="3"/>
  <c r="H1347" i="3" s="1"/>
  <c r="B1347" i="3"/>
  <c r="A1347" i="3"/>
  <c r="N1346" i="3"/>
  <c r="M1346" i="3"/>
  <c r="L1346" i="3"/>
  <c r="K1346" i="3"/>
  <c r="J1346" i="3"/>
  <c r="I1346" i="3"/>
  <c r="G1346" i="3"/>
  <c r="F1346" i="3"/>
  <c r="E1346" i="3"/>
  <c r="D1346" i="3"/>
  <c r="C1346" i="3"/>
  <c r="H1346" i="3" s="1"/>
  <c r="B1346" i="3"/>
  <c r="A1346" i="3"/>
  <c r="N1345" i="3"/>
  <c r="M1345" i="3"/>
  <c r="L1345" i="3"/>
  <c r="K1345" i="3"/>
  <c r="J1345" i="3"/>
  <c r="I1345" i="3"/>
  <c r="G1345" i="3"/>
  <c r="F1345" i="3"/>
  <c r="E1345" i="3"/>
  <c r="D1345" i="3"/>
  <c r="C1345" i="3"/>
  <c r="H1345" i="3" s="1"/>
  <c r="B1345" i="3"/>
  <c r="A1345" i="3"/>
  <c r="N1344" i="3"/>
  <c r="M1344" i="3"/>
  <c r="L1344" i="3"/>
  <c r="K1344" i="3"/>
  <c r="J1344" i="3"/>
  <c r="I1344" i="3"/>
  <c r="G1344" i="3"/>
  <c r="F1344" i="3"/>
  <c r="E1344" i="3"/>
  <c r="D1344" i="3"/>
  <c r="C1344" i="3"/>
  <c r="H1344" i="3" s="1"/>
  <c r="B1344" i="3"/>
  <c r="A1344" i="3"/>
  <c r="N1343" i="3"/>
  <c r="M1343" i="3"/>
  <c r="L1343" i="3"/>
  <c r="K1343" i="3"/>
  <c r="J1343" i="3"/>
  <c r="I1343" i="3"/>
  <c r="G1343" i="3"/>
  <c r="F1343" i="3"/>
  <c r="E1343" i="3"/>
  <c r="D1343" i="3"/>
  <c r="C1343" i="3"/>
  <c r="H1343" i="3" s="1"/>
  <c r="B1343" i="3"/>
  <c r="A1343" i="3"/>
  <c r="N1342" i="3"/>
  <c r="M1342" i="3"/>
  <c r="L1342" i="3"/>
  <c r="K1342" i="3"/>
  <c r="J1342" i="3"/>
  <c r="I1342" i="3"/>
  <c r="G1342" i="3"/>
  <c r="F1342" i="3"/>
  <c r="E1342" i="3"/>
  <c r="D1342" i="3"/>
  <c r="C1342" i="3"/>
  <c r="H1342" i="3" s="1"/>
  <c r="B1342" i="3"/>
  <c r="A1342" i="3"/>
  <c r="N1341" i="3"/>
  <c r="M1341" i="3"/>
  <c r="L1341" i="3"/>
  <c r="K1341" i="3"/>
  <c r="J1341" i="3"/>
  <c r="I1341" i="3"/>
  <c r="G1341" i="3"/>
  <c r="F1341" i="3"/>
  <c r="E1341" i="3"/>
  <c r="D1341" i="3"/>
  <c r="C1341" i="3"/>
  <c r="H1341" i="3" s="1"/>
  <c r="B1341" i="3"/>
  <c r="A1341" i="3"/>
  <c r="N1340" i="3"/>
  <c r="M1340" i="3"/>
  <c r="L1340" i="3"/>
  <c r="K1340" i="3"/>
  <c r="J1340" i="3"/>
  <c r="I1340" i="3"/>
  <c r="G1340" i="3"/>
  <c r="F1340" i="3"/>
  <c r="E1340" i="3"/>
  <c r="D1340" i="3"/>
  <c r="C1340" i="3"/>
  <c r="H1340" i="3" s="1"/>
  <c r="B1340" i="3"/>
  <c r="A1340" i="3"/>
  <c r="N1339" i="3"/>
  <c r="M1339" i="3"/>
  <c r="L1339" i="3"/>
  <c r="K1339" i="3"/>
  <c r="J1339" i="3"/>
  <c r="I1339" i="3"/>
  <c r="G1339" i="3"/>
  <c r="F1339" i="3"/>
  <c r="E1339" i="3"/>
  <c r="D1339" i="3"/>
  <c r="C1339" i="3"/>
  <c r="H1339" i="3" s="1"/>
  <c r="B1339" i="3"/>
  <c r="A1339" i="3"/>
  <c r="N1338" i="3"/>
  <c r="M1338" i="3"/>
  <c r="L1338" i="3"/>
  <c r="K1338" i="3"/>
  <c r="J1338" i="3"/>
  <c r="I1338" i="3"/>
  <c r="G1338" i="3"/>
  <c r="F1338" i="3"/>
  <c r="E1338" i="3"/>
  <c r="D1338" i="3"/>
  <c r="C1338" i="3"/>
  <c r="H1338" i="3" s="1"/>
  <c r="B1338" i="3"/>
  <c r="A1338" i="3"/>
  <c r="N1337" i="3"/>
  <c r="M1337" i="3"/>
  <c r="L1337" i="3"/>
  <c r="K1337" i="3"/>
  <c r="J1337" i="3"/>
  <c r="I1337" i="3"/>
  <c r="G1337" i="3"/>
  <c r="F1337" i="3"/>
  <c r="E1337" i="3"/>
  <c r="D1337" i="3"/>
  <c r="C1337" i="3"/>
  <c r="H1337" i="3" s="1"/>
  <c r="B1337" i="3"/>
  <c r="A1337" i="3"/>
  <c r="N1336" i="3"/>
  <c r="M1336" i="3"/>
  <c r="L1336" i="3"/>
  <c r="K1336" i="3"/>
  <c r="J1336" i="3"/>
  <c r="I1336" i="3"/>
  <c r="G1336" i="3"/>
  <c r="F1336" i="3"/>
  <c r="E1336" i="3"/>
  <c r="D1336" i="3"/>
  <c r="C1336" i="3"/>
  <c r="H1336" i="3" s="1"/>
  <c r="B1336" i="3"/>
  <c r="A1336" i="3"/>
  <c r="N1335" i="3"/>
  <c r="M1335" i="3"/>
  <c r="L1335" i="3"/>
  <c r="K1335" i="3"/>
  <c r="J1335" i="3"/>
  <c r="I1335" i="3"/>
  <c r="G1335" i="3"/>
  <c r="F1335" i="3"/>
  <c r="E1335" i="3"/>
  <c r="D1335" i="3"/>
  <c r="C1335" i="3"/>
  <c r="H1335" i="3" s="1"/>
  <c r="B1335" i="3"/>
  <c r="A1335" i="3"/>
  <c r="N1334" i="3"/>
  <c r="M1334" i="3"/>
  <c r="L1334" i="3"/>
  <c r="K1334" i="3"/>
  <c r="J1334" i="3"/>
  <c r="I1334" i="3"/>
  <c r="G1334" i="3"/>
  <c r="F1334" i="3"/>
  <c r="E1334" i="3"/>
  <c r="D1334" i="3"/>
  <c r="C1334" i="3"/>
  <c r="H1334" i="3" s="1"/>
  <c r="B1334" i="3"/>
  <c r="A1334" i="3"/>
  <c r="N1333" i="3"/>
  <c r="M1333" i="3"/>
  <c r="L1333" i="3"/>
  <c r="K1333" i="3"/>
  <c r="J1333" i="3"/>
  <c r="I1333" i="3"/>
  <c r="G1333" i="3"/>
  <c r="F1333" i="3"/>
  <c r="E1333" i="3"/>
  <c r="D1333" i="3"/>
  <c r="C1333" i="3"/>
  <c r="H1333" i="3" s="1"/>
  <c r="B1333" i="3"/>
  <c r="A1333" i="3"/>
  <c r="N1332" i="3"/>
  <c r="M1332" i="3"/>
  <c r="L1332" i="3"/>
  <c r="K1332" i="3"/>
  <c r="J1332" i="3"/>
  <c r="I1332" i="3"/>
  <c r="G1332" i="3"/>
  <c r="F1332" i="3"/>
  <c r="E1332" i="3"/>
  <c r="D1332" i="3"/>
  <c r="C1332" i="3"/>
  <c r="H1332" i="3" s="1"/>
  <c r="B1332" i="3"/>
  <c r="A1332" i="3"/>
  <c r="N1331" i="3"/>
  <c r="M1331" i="3"/>
  <c r="L1331" i="3"/>
  <c r="K1331" i="3"/>
  <c r="J1331" i="3"/>
  <c r="I1331" i="3"/>
  <c r="G1331" i="3"/>
  <c r="F1331" i="3"/>
  <c r="E1331" i="3"/>
  <c r="D1331" i="3"/>
  <c r="C1331" i="3"/>
  <c r="H1331" i="3" s="1"/>
  <c r="B1331" i="3"/>
  <c r="A1331" i="3"/>
  <c r="N1330" i="3"/>
  <c r="M1330" i="3"/>
  <c r="L1330" i="3"/>
  <c r="K1330" i="3"/>
  <c r="J1330" i="3"/>
  <c r="I1330" i="3"/>
  <c r="G1330" i="3"/>
  <c r="F1330" i="3"/>
  <c r="E1330" i="3"/>
  <c r="D1330" i="3"/>
  <c r="C1330" i="3"/>
  <c r="H1330" i="3" s="1"/>
  <c r="B1330" i="3"/>
  <c r="A1330" i="3"/>
  <c r="N1329" i="3"/>
  <c r="M1329" i="3"/>
  <c r="L1329" i="3"/>
  <c r="K1329" i="3"/>
  <c r="J1329" i="3"/>
  <c r="I1329" i="3"/>
  <c r="G1329" i="3"/>
  <c r="F1329" i="3"/>
  <c r="E1329" i="3"/>
  <c r="D1329" i="3"/>
  <c r="C1329" i="3"/>
  <c r="H1329" i="3" s="1"/>
  <c r="B1329" i="3"/>
  <c r="A1329" i="3"/>
  <c r="N1328" i="3"/>
  <c r="M1328" i="3"/>
  <c r="L1328" i="3"/>
  <c r="K1328" i="3"/>
  <c r="J1328" i="3"/>
  <c r="I1328" i="3"/>
  <c r="G1328" i="3"/>
  <c r="F1328" i="3"/>
  <c r="E1328" i="3"/>
  <c r="D1328" i="3"/>
  <c r="C1328" i="3"/>
  <c r="H1328" i="3" s="1"/>
  <c r="B1328" i="3"/>
  <c r="A1328" i="3"/>
  <c r="N1327" i="3"/>
  <c r="M1327" i="3"/>
  <c r="L1327" i="3"/>
  <c r="K1327" i="3"/>
  <c r="J1327" i="3"/>
  <c r="I1327" i="3"/>
  <c r="G1327" i="3"/>
  <c r="F1327" i="3"/>
  <c r="E1327" i="3"/>
  <c r="D1327" i="3"/>
  <c r="C1327" i="3"/>
  <c r="H1327" i="3" s="1"/>
  <c r="B1327" i="3"/>
  <c r="A1327" i="3"/>
  <c r="N1326" i="3"/>
  <c r="M1326" i="3"/>
  <c r="L1326" i="3"/>
  <c r="K1326" i="3"/>
  <c r="J1326" i="3"/>
  <c r="I1326" i="3"/>
  <c r="G1326" i="3"/>
  <c r="F1326" i="3"/>
  <c r="E1326" i="3"/>
  <c r="D1326" i="3"/>
  <c r="C1326" i="3"/>
  <c r="H1326" i="3" s="1"/>
  <c r="B1326" i="3"/>
  <c r="A1326" i="3"/>
  <c r="N1325" i="3"/>
  <c r="M1325" i="3"/>
  <c r="L1325" i="3"/>
  <c r="K1325" i="3"/>
  <c r="J1325" i="3"/>
  <c r="I1325" i="3"/>
  <c r="G1325" i="3"/>
  <c r="F1325" i="3"/>
  <c r="E1325" i="3"/>
  <c r="D1325" i="3"/>
  <c r="C1325" i="3"/>
  <c r="H1325" i="3" s="1"/>
  <c r="B1325" i="3"/>
  <c r="A1325" i="3"/>
  <c r="N1324" i="3"/>
  <c r="M1324" i="3"/>
  <c r="L1324" i="3"/>
  <c r="K1324" i="3"/>
  <c r="J1324" i="3"/>
  <c r="I1324" i="3"/>
  <c r="G1324" i="3"/>
  <c r="F1324" i="3"/>
  <c r="E1324" i="3"/>
  <c r="D1324" i="3"/>
  <c r="C1324" i="3"/>
  <c r="H1324" i="3" s="1"/>
  <c r="B1324" i="3"/>
  <c r="A1324" i="3"/>
  <c r="N1323" i="3"/>
  <c r="M1323" i="3"/>
  <c r="L1323" i="3"/>
  <c r="K1323" i="3"/>
  <c r="J1323" i="3"/>
  <c r="I1323" i="3"/>
  <c r="G1323" i="3"/>
  <c r="F1323" i="3"/>
  <c r="E1323" i="3"/>
  <c r="D1323" i="3"/>
  <c r="C1323" i="3"/>
  <c r="H1323" i="3" s="1"/>
  <c r="B1323" i="3"/>
  <c r="A1323" i="3"/>
  <c r="N1322" i="3"/>
  <c r="M1322" i="3"/>
  <c r="L1322" i="3"/>
  <c r="K1322" i="3"/>
  <c r="J1322" i="3"/>
  <c r="I1322" i="3"/>
  <c r="G1322" i="3"/>
  <c r="F1322" i="3"/>
  <c r="E1322" i="3"/>
  <c r="D1322" i="3"/>
  <c r="C1322" i="3"/>
  <c r="H1322" i="3" s="1"/>
  <c r="B1322" i="3"/>
  <c r="A1322" i="3"/>
  <c r="N1321" i="3"/>
  <c r="M1321" i="3"/>
  <c r="L1321" i="3"/>
  <c r="K1321" i="3"/>
  <c r="J1321" i="3"/>
  <c r="I1321" i="3"/>
  <c r="G1321" i="3"/>
  <c r="F1321" i="3"/>
  <c r="E1321" i="3"/>
  <c r="D1321" i="3"/>
  <c r="C1321" i="3"/>
  <c r="H1321" i="3" s="1"/>
  <c r="B1321" i="3"/>
  <c r="A1321" i="3"/>
  <c r="N1320" i="3"/>
  <c r="M1320" i="3"/>
  <c r="L1320" i="3"/>
  <c r="K1320" i="3"/>
  <c r="J1320" i="3"/>
  <c r="I1320" i="3"/>
  <c r="G1320" i="3"/>
  <c r="F1320" i="3"/>
  <c r="E1320" i="3"/>
  <c r="D1320" i="3"/>
  <c r="C1320" i="3"/>
  <c r="H1320" i="3" s="1"/>
  <c r="B1320" i="3"/>
  <c r="A1320" i="3"/>
  <c r="N1319" i="3"/>
  <c r="M1319" i="3"/>
  <c r="L1319" i="3"/>
  <c r="K1319" i="3"/>
  <c r="J1319" i="3"/>
  <c r="I1319" i="3"/>
  <c r="G1319" i="3"/>
  <c r="F1319" i="3"/>
  <c r="E1319" i="3"/>
  <c r="D1319" i="3"/>
  <c r="C1319" i="3"/>
  <c r="H1319" i="3" s="1"/>
  <c r="B1319" i="3"/>
  <c r="A1319" i="3"/>
  <c r="N1318" i="3"/>
  <c r="M1318" i="3"/>
  <c r="L1318" i="3"/>
  <c r="K1318" i="3"/>
  <c r="J1318" i="3"/>
  <c r="I1318" i="3"/>
  <c r="G1318" i="3"/>
  <c r="F1318" i="3"/>
  <c r="E1318" i="3"/>
  <c r="D1318" i="3"/>
  <c r="C1318" i="3"/>
  <c r="H1318" i="3" s="1"/>
  <c r="B1318" i="3"/>
  <c r="A1318" i="3"/>
  <c r="N1317" i="3"/>
  <c r="M1317" i="3"/>
  <c r="L1317" i="3"/>
  <c r="K1317" i="3"/>
  <c r="J1317" i="3"/>
  <c r="I1317" i="3"/>
  <c r="G1317" i="3"/>
  <c r="F1317" i="3"/>
  <c r="E1317" i="3"/>
  <c r="D1317" i="3"/>
  <c r="C1317" i="3"/>
  <c r="H1317" i="3" s="1"/>
  <c r="B1317" i="3"/>
  <c r="A1317" i="3"/>
  <c r="N1316" i="3"/>
  <c r="M1316" i="3"/>
  <c r="L1316" i="3"/>
  <c r="K1316" i="3"/>
  <c r="J1316" i="3"/>
  <c r="I1316" i="3"/>
  <c r="G1316" i="3"/>
  <c r="F1316" i="3"/>
  <c r="E1316" i="3"/>
  <c r="D1316" i="3"/>
  <c r="C1316" i="3"/>
  <c r="H1316" i="3" s="1"/>
  <c r="B1316" i="3"/>
  <c r="A1316" i="3"/>
  <c r="N1315" i="3"/>
  <c r="M1315" i="3"/>
  <c r="L1315" i="3"/>
  <c r="K1315" i="3"/>
  <c r="J1315" i="3"/>
  <c r="I1315" i="3"/>
  <c r="G1315" i="3"/>
  <c r="F1315" i="3"/>
  <c r="E1315" i="3"/>
  <c r="D1315" i="3"/>
  <c r="C1315" i="3"/>
  <c r="H1315" i="3" s="1"/>
  <c r="B1315" i="3"/>
  <c r="A1315" i="3"/>
  <c r="N1314" i="3"/>
  <c r="M1314" i="3"/>
  <c r="L1314" i="3"/>
  <c r="K1314" i="3"/>
  <c r="J1314" i="3"/>
  <c r="I1314" i="3"/>
  <c r="G1314" i="3"/>
  <c r="F1314" i="3"/>
  <c r="E1314" i="3"/>
  <c r="D1314" i="3"/>
  <c r="C1314" i="3"/>
  <c r="H1314" i="3" s="1"/>
  <c r="B1314" i="3"/>
  <c r="A1314" i="3"/>
  <c r="N1313" i="3"/>
  <c r="M1313" i="3"/>
  <c r="L1313" i="3"/>
  <c r="K1313" i="3"/>
  <c r="J1313" i="3"/>
  <c r="I1313" i="3"/>
  <c r="G1313" i="3"/>
  <c r="F1313" i="3"/>
  <c r="E1313" i="3"/>
  <c r="D1313" i="3"/>
  <c r="C1313" i="3"/>
  <c r="H1313" i="3" s="1"/>
  <c r="B1313" i="3"/>
  <c r="A1313" i="3"/>
  <c r="N1312" i="3"/>
  <c r="M1312" i="3"/>
  <c r="L1312" i="3"/>
  <c r="K1312" i="3"/>
  <c r="J1312" i="3"/>
  <c r="I1312" i="3"/>
  <c r="G1312" i="3"/>
  <c r="F1312" i="3"/>
  <c r="E1312" i="3"/>
  <c r="D1312" i="3"/>
  <c r="C1312" i="3"/>
  <c r="H1312" i="3" s="1"/>
  <c r="B1312" i="3"/>
  <c r="A1312" i="3"/>
  <c r="N1311" i="3"/>
  <c r="M1311" i="3"/>
  <c r="L1311" i="3"/>
  <c r="K1311" i="3"/>
  <c r="J1311" i="3"/>
  <c r="I1311" i="3"/>
  <c r="G1311" i="3"/>
  <c r="F1311" i="3"/>
  <c r="E1311" i="3"/>
  <c r="D1311" i="3"/>
  <c r="C1311" i="3"/>
  <c r="H1311" i="3" s="1"/>
  <c r="B1311" i="3"/>
  <c r="A1311" i="3"/>
  <c r="N1310" i="3"/>
  <c r="M1310" i="3"/>
  <c r="L1310" i="3"/>
  <c r="K1310" i="3"/>
  <c r="J1310" i="3"/>
  <c r="I1310" i="3"/>
  <c r="G1310" i="3"/>
  <c r="F1310" i="3"/>
  <c r="E1310" i="3"/>
  <c r="D1310" i="3"/>
  <c r="C1310" i="3"/>
  <c r="H1310" i="3" s="1"/>
  <c r="B1310" i="3"/>
  <c r="A1310" i="3"/>
  <c r="N1309" i="3"/>
  <c r="M1309" i="3"/>
  <c r="L1309" i="3"/>
  <c r="K1309" i="3"/>
  <c r="J1309" i="3"/>
  <c r="I1309" i="3"/>
  <c r="G1309" i="3"/>
  <c r="F1309" i="3"/>
  <c r="E1309" i="3"/>
  <c r="D1309" i="3"/>
  <c r="C1309" i="3"/>
  <c r="H1309" i="3" s="1"/>
  <c r="B1309" i="3"/>
  <c r="A1309" i="3"/>
  <c r="N1308" i="3"/>
  <c r="M1308" i="3"/>
  <c r="L1308" i="3"/>
  <c r="K1308" i="3"/>
  <c r="J1308" i="3"/>
  <c r="I1308" i="3"/>
  <c r="G1308" i="3"/>
  <c r="F1308" i="3"/>
  <c r="E1308" i="3"/>
  <c r="D1308" i="3"/>
  <c r="C1308" i="3"/>
  <c r="H1308" i="3" s="1"/>
  <c r="B1308" i="3"/>
  <c r="A1308" i="3"/>
  <c r="N1307" i="3"/>
  <c r="M1307" i="3"/>
  <c r="L1307" i="3"/>
  <c r="K1307" i="3"/>
  <c r="J1307" i="3"/>
  <c r="I1307" i="3"/>
  <c r="G1307" i="3"/>
  <c r="F1307" i="3"/>
  <c r="E1307" i="3"/>
  <c r="D1307" i="3"/>
  <c r="C1307" i="3"/>
  <c r="H1307" i="3" s="1"/>
  <c r="B1307" i="3"/>
  <c r="A1307" i="3"/>
  <c r="N1306" i="3"/>
  <c r="M1306" i="3"/>
  <c r="L1306" i="3"/>
  <c r="K1306" i="3"/>
  <c r="J1306" i="3"/>
  <c r="I1306" i="3"/>
  <c r="G1306" i="3"/>
  <c r="F1306" i="3"/>
  <c r="E1306" i="3"/>
  <c r="D1306" i="3"/>
  <c r="C1306" i="3"/>
  <c r="H1306" i="3" s="1"/>
  <c r="B1306" i="3"/>
  <c r="A1306" i="3"/>
  <c r="N1305" i="3"/>
  <c r="M1305" i="3"/>
  <c r="L1305" i="3"/>
  <c r="K1305" i="3"/>
  <c r="J1305" i="3"/>
  <c r="I1305" i="3"/>
  <c r="G1305" i="3"/>
  <c r="F1305" i="3"/>
  <c r="E1305" i="3"/>
  <c r="D1305" i="3"/>
  <c r="C1305" i="3"/>
  <c r="H1305" i="3" s="1"/>
  <c r="B1305" i="3"/>
  <c r="A1305" i="3"/>
  <c r="N1304" i="3"/>
  <c r="M1304" i="3"/>
  <c r="L1304" i="3"/>
  <c r="K1304" i="3"/>
  <c r="J1304" i="3"/>
  <c r="I1304" i="3"/>
  <c r="G1304" i="3"/>
  <c r="F1304" i="3"/>
  <c r="E1304" i="3"/>
  <c r="D1304" i="3"/>
  <c r="C1304" i="3"/>
  <c r="H1304" i="3" s="1"/>
  <c r="B1304" i="3"/>
  <c r="A1304" i="3"/>
  <c r="N1303" i="3"/>
  <c r="M1303" i="3"/>
  <c r="L1303" i="3"/>
  <c r="K1303" i="3"/>
  <c r="J1303" i="3"/>
  <c r="I1303" i="3"/>
  <c r="G1303" i="3"/>
  <c r="F1303" i="3"/>
  <c r="E1303" i="3"/>
  <c r="D1303" i="3"/>
  <c r="C1303" i="3"/>
  <c r="H1303" i="3" s="1"/>
  <c r="B1303" i="3"/>
  <c r="A1303" i="3"/>
  <c r="N1302" i="3"/>
  <c r="M1302" i="3"/>
  <c r="L1302" i="3"/>
  <c r="K1302" i="3"/>
  <c r="J1302" i="3"/>
  <c r="I1302" i="3"/>
  <c r="G1302" i="3"/>
  <c r="F1302" i="3"/>
  <c r="E1302" i="3"/>
  <c r="D1302" i="3"/>
  <c r="C1302" i="3"/>
  <c r="H1302" i="3" s="1"/>
  <c r="B1302" i="3"/>
  <c r="A1302" i="3"/>
  <c r="N1301" i="3"/>
  <c r="M1301" i="3"/>
  <c r="L1301" i="3"/>
  <c r="K1301" i="3"/>
  <c r="J1301" i="3"/>
  <c r="I1301" i="3"/>
  <c r="G1301" i="3"/>
  <c r="F1301" i="3"/>
  <c r="E1301" i="3"/>
  <c r="D1301" i="3"/>
  <c r="C1301" i="3"/>
  <c r="H1301" i="3" s="1"/>
  <c r="B1301" i="3"/>
  <c r="A1301" i="3"/>
  <c r="N1300" i="3"/>
  <c r="M1300" i="3"/>
  <c r="L1300" i="3"/>
  <c r="K1300" i="3"/>
  <c r="J1300" i="3"/>
  <c r="I1300" i="3"/>
  <c r="G1300" i="3"/>
  <c r="F1300" i="3"/>
  <c r="E1300" i="3"/>
  <c r="D1300" i="3"/>
  <c r="C1300" i="3"/>
  <c r="H1300" i="3" s="1"/>
  <c r="B1300" i="3"/>
  <c r="A1300" i="3"/>
  <c r="N1299" i="3"/>
  <c r="M1299" i="3"/>
  <c r="L1299" i="3"/>
  <c r="K1299" i="3"/>
  <c r="J1299" i="3"/>
  <c r="I1299" i="3"/>
  <c r="G1299" i="3"/>
  <c r="F1299" i="3"/>
  <c r="E1299" i="3"/>
  <c r="D1299" i="3"/>
  <c r="C1299" i="3"/>
  <c r="H1299" i="3" s="1"/>
  <c r="B1299" i="3"/>
  <c r="A1299" i="3"/>
  <c r="N1298" i="3"/>
  <c r="M1298" i="3"/>
  <c r="L1298" i="3"/>
  <c r="K1298" i="3"/>
  <c r="J1298" i="3"/>
  <c r="I1298" i="3"/>
  <c r="G1298" i="3"/>
  <c r="F1298" i="3"/>
  <c r="E1298" i="3"/>
  <c r="D1298" i="3"/>
  <c r="C1298" i="3"/>
  <c r="H1298" i="3" s="1"/>
  <c r="B1298" i="3"/>
  <c r="A1298" i="3"/>
  <c r="N1297" i="3"/>
  <c r="M1297" i="3"/>
  <c r="L1297" i="3"/>
  <c r="K1297" i="3"/>
  <c r="J1297" i="3"/>
  <c r="I1297" i="3"/>
  <c r="G1297" i="3"/>
  <c r="F1297" i="3"/>
  <c r="E1297" i="3"/>
  <c r="D1297" i="3"/>
  <c r="C1297" i="3"/>
  <c r="H1297" i="3" s="1"/>
  <c r="B1297" i="3"/>
  <c r="A1297" i="3"/>
  <c r="N1296" i="3"/>
  <c r="M1296" i="3"/>
  <c r="L1296" i="3"/>
  <c r="K1296" i="3"/>
  <c r="J1296" i="3"/>
  <c r="I1296" i="3"/>
  <c r="G1296" i="3"/>
  <c r="F1296" i="3"/>
  <c r="E1296" i="3"/>
  <c r="D1296" i="3"/>
  <c r="C1296" i="3"/>
  <c r="H1296" i="3" s="1"/>
  <c r="B1296" i="3"/>
  <c r="A1296" i="3"/>
  <c r="N1295" i="3"/>
  <c r="M1295" i="3"/>
  <c r="L1295" i="3"/>
  <c r="K1295" i="3"/>
  <c r="J1295" i="3"/>
  <c r="I1295" i="3"/>
  <c r="G1295" i="3"/>
  <c r="F1295" i="3"/>
  <c r="E1295" i="3"/>
  <c r="D1295" i="3"/>
  <c r="C1295" i="3"/>
  <c r="H1295" i="3" s="1"/>
  <c r="B1295" i="3"/>
  <c r="A1295" i="3"/>
  <c r="N1294" i="3"/>
  <c r="M1294" i="3"/>
  <c r="L1294" i="3"/>
  <c r="K1294" i="3"/>
  <c r="J1294" i="3"/>
  <c r="I1294" i="3"/>
  <c r="G1294" i="3"/>
  <c r="F1294" i="3"/>
  <c r="E1294" i="3"/>
  <c r="D1294" i="3"/>
  <c r="C1294" i="3"/>
  <c r="H1294" i="3" s="1"/>
  <c r="B1294" i="3"/>
  <c r="A1294" i="3"/>
  <c r="N1293" i="3"/>
  <c r="M1293" i="3"/>
  <c r="L1293" i="3"/>
  <c r="K1293" i="3"/>
  <c r="J1293" i="3"/>
  <c r="I1293" i="3"/>
  <c r="G1293" i="3"/>
  <c r="F1293" i="3"/>
  <c r="E1293" i="3"/>
  <c r="D1293" i="3"/>
  <c r="C1293" i="3"/>
  <c r="H1293" i="3" s="1"/>
  <c r="B1293" i="3"/>
  <c r="A1293" i="3"/>
  <c r="N1292" i="3"/>
  <c r="M1292" i="3"/>
  <c r="L1292" i="3"/>
  <c r="K1292" i="3"/>
  <c r="J1292" i="3"/>
  <c r="I1292" i="3"/>
  <c r="G1292" i="3"/>
  <c r="F1292" i="3"/>
  <c r="E1292" i="3"/>
  <c r="D1292" i="3"/>
  <c r="C1292" i="3"/>
  <c r="H1292" i="3" s="1"/>
  <c r="B1292" i="3"/>
  <c r="A1292" i="3"/>
  <c r="N1291" i="3"/>
  <c r="M1291" i="3"/>
  <c r="L1291" i="3"/>
  <c r="K1291" i="3"/>
  <c r="J1291" i="3"/>
  <c r="I1291" i="3"/>
  <c r="G1291" i="3"/>
  <c r="F1291" i="3"/>
  <c r="E1291" i="3"/>
  <c r="D1291" i="3"/>
  <c r="C1291" i="3"/>
  <c r="H1291" i="3" s="1"/>
  <c r="B1291" i="3"/>
  <c r="A1291" i="3"/>
  <c r="N1290" i="3"/>
  <c r="M1290" i="3"/>
  <c r="L1290" i="3"/>
  <c r="K1290" i="3"/>
  <c r="J1290" i="3"/>
  <c r="I1290" i="3"/>
  <c r="G1290" i="3"/>
  <c r="F1290" i="3"/>
  <c r="E1290" i="3"/>
  <c r="D1290" i="3"/>
  <c r="C1290" i="3"/>
  <c r="H1290" i="3" s="1"/>
  <c r="B1290" i="3"/>
  <c r="A1290" i="3"/>
  <c r="N1289" i="3"/>
  <c r="M1289" i="3"/>
  <c r="L1289" i="3"/>
  <c r="K1289" i="3"/>
  <c r="J1289" i="3"/>
  <c r="I1289" i="3"/>
  <c r="G1289" i="3"/>
  <c r="F1289" i="3"/>
  <c r="E1289" i="3"/>
  <c r="D1289" i="3"/>
  <c r="C1289" i="3"/>
  <c r="H1289" i="3" s="1"/>
  <c r="B1289" i="3"/>
  <c r="A1289" i="3"/>
  <c r="N1288" i="3"/>
  <c r="M1288" i="3"/>
  <c r="L1288" i="3"/>
  <c r="K1288" i="3"/>
  <c r="J1288" i="3"/>
  <c r="I1288" i="3"/>
  <c r="G1288" i="3"/>
  <c r="F1288" i="3"/>
  <c r="E1288" i="3"/>
  <c r="D1288" i="3"/>
  <c r="C1288" i="3"/>
  <c r="H1288" i="3" s="1"/>
  <c r="B1288" i="3"/>
  <c r="A1288" i="3"/>
  <c r="N1287" i="3"/>
  <c r="M1287" i="3"/>
  <c r="L1287" i="3"/>
  <c r="K1287" i="3"/>
  <c r="J1287" i="3"/>
  <c r="I1287" i="3"/>
  <c r="G1287" i="3"/>
  <c r="F1287" i="3"/>
  <c r="E1287" i="3"/>
  <c r="D1287" i="3"/>
  <c r="C1287" i="3"/>
  <c r="H1287" i="3" s="1"/>
  <c r="B1287" i="3"/>
  <c r="A1287" i="3"/>
  <c r="N1286" i="3"/>
  <c r="M1286" i="3"/>
  <c r="L1286" i="3"/>
  <c r="K1286" i="3"/>
  <c r="J1286" i="3"/>
  <c r="I1286" i="3"/>
  <c r="G1286" i="3"/>
  <c r="F1286" i="3"/>
  <c r="E1286" i="3"/>
  <c r="D1286" i="3"/>
  <c r="C1286" i="3"/>
  <c r="H1286" i="3" s="1"/>
  <c r="B1286" i="3"/>
  <c r="A1286" i="3"/>
  <c r="N1285" i="3"/>
  <c r="M1285" i="3"/>
  <c r="L1285" i="3"/>
  <c r="K1285" i="3"/>
  <c r="J1285" i="3"/>
  <c r="I1285" i="3"/>
  <c r="G1285" i="3"/>
  <c r="F1285" i="3"/>
  <c r="E1285" i="3"/>
  <c r="D1285" i="3"/>
  <c r="C1285" i="3"/>
  <c r="H1285" i="3" s="1"/>
  <c r="B1285" i="3"/>
  <c r="A1285" i="3"/>
  <c r="N1284" i="3"/>
  <c r="M1284" i="3"/>
  <c r="L1284" i="3"/>
  <c r="K1284" i="3"/>
  <c r="J1284" i="3"/>
  <c r="I1284" i="3"/>
  <c r="G1284" i="3"/>
  <c r="F1284" i="3"/>
  <c r="E1284" i="3"/>
  <c r="D1284" i="3"/>
  <c r="C1284" i="3"/>
  <c r="H1284" i="3" s="1"/>
  <c r="B1284" i="3"/>
  <c r="A1284" i="3"/>
  <c r="N1283" i="3"/>
  <c r="M1283" i="3"/>
  <c r="L1283" i="3"/>
  <c r="K1283" i="3"/>
  <c r="J1283" i="3"/>
  <c r="I1283" i="3"/>
  <c r="G1283" i="3"/>
  <c r="F1283" i="3"/>
  <c r="E1283" i="3"/>
  <c r="D1283" i="3"/>
  <c r="C1283" i="3"/>
  <c r="H1283" i="3" s="1"/>
  <c r="B1283" i="3"/>
  <c r="A1283" i="3"/>
  <c r="N1282" i="3"/>
  <c r="M1282" i="3"/>
  <c r="L1282" i="3"/>
  <c r="K1282" i="3"/>
  <c r="J1282" i="3"/>
  <c r="I1282" i="3"/>
  <c r="G1282" i="3"/>
  <c r="F1282" i="3"/>
  <c r="E1282" i="3"/>
  <c r="D1282" i="3"/>
  <c r="C1282" i="3"/>
  <c r="H1282" i="3" s="1"/>
  <c r="B1282" i="3"/>
  <c r="A1282" i="3"/>
  <c r="N1281" i="3"/>
  <c r="M1281" i="3"/>
  <c r="L1281" i="3"/>
  <c r="K1281" i="3"/>
  <c r="J1281" i="3"/>
  <c r="I1281" i="3"/>
  <c r="G1281" i="3"/>
  <c r="F1281" i="3"/>
  <c r="E1281" i="3"/>
  <c r="D1281" i="3"/>
  <c r="C1281" i="3"/>
  <c r="H1281" i="3" s="1"/>
  <c r="B1281" i="3"/>
  <c r="A1281" i="3"/>
  <c r="N1280" i="3"/>
  <c r="M1280" i="3"/>
  <c r="L1280" i="3"/>
  <c r="K1280" i="3"/>
  <c r="J1280" i="3"/>
  <c r="I1280" i="3"/>
  <c r="G1280" i="3"/>
  <c r="F1280" i="3"/>
  <c r="E1280" i="3"/>
  <c r="D1280" i="3"/>
  <c r="C1280" i="3"/>
  <c r="H1280" i="3" s="1"/>
  <c r="B1280" i="3"/>
  <c r="A1280" i="3"/>
  <c r="N1279" i="3"/>
  <c r="M1279" i="3"/>
  <c r="L1279" i="3"/>
  <c r="K1279" i="3"/>
  <c r="J1279" i="3"/>
  <c r="I1279" i="3"/>
  <c r="G1279" i="3"/>
  <c r="F1279" i="3"/>
  <c r="E1279" i="3"/>
  <c r="D1279" i="3"/>
  <c r="C1279" i="3"/>
  <c r="H1279" i="3" s="1"/>
  <c r="B1279" i="3"/>
  <c r="A1279" i="3"/>
  <c r="N1278" i="3"/>
  <c r="M1278" i="3"/>
  <c r="L1278" i="3"/>
  <c r="K1278" i="3"/>
  <c r="J1278" i="3"/>
  <c r="I1278" i="3"/>
  <c r="G1278" i="3"/>
  <c r="F1278" i="3"/>
  <c r="E1278" i="3"/>
  <c r="D1278" i="3"/>
  <c r="C1278" i="3"/>
  <c r="H1278" i="3" s="1"/>
  <c r="B1278" i="3"/>
  <c r="A1278" i="3"/>
  <c r="N1277" i="3"/>
  <c r="M1277" i="3"/>
  <c r="L1277" i="3"/>
  <c r="K1277" i="3"/>
  <c r="J1277" i="3"/>
  <c r="I1277" i="3"/>
  <c r="G1277" i="3"/>
  <c r="F1277" i="3"/>
  <c r="E1277" i="3"/>
  <c r="D1277" i="3"/>
  <c r="C1277" i="3"/>
  <c r="H1277" i="3" s="1"/>
  <c r="B1277" i="3"/>
  <c r="A1277" i="3"/>
  <c r="N1276" i="3"/>
  <c r="M1276" i="3"/>
  <c r="L1276" i="3"/>
  <c r="K1276" i="3"/>
  <c r="J1276" i="3"/>
  <c r="I1276" i="3"/>
  <c r="G1276" i="3"/>
  <c r="F1276" i="3"/>
  <c r="E1276" i="3"/>
  <c r="D1276" i="3"/>
  <c r="C1276" i="3"/>
  <c r="H1276" i="3" s="1"/>
  <c r="B1276" i="3"/>
  <c r="A1276" i="3"/>
  <c r="N1275" i="3"/>
  <c r="M1275" i="3"/>
  <c r="L1275" i="3"/>
  <c r="K1275" i="3"/>
  <c r="J1275" i="3"/>
  <c r="I1275" i="3"/>
  <c r="G1275" i="3"/>
  <c r="F1275" i="3"/>
  <c r="E1275" i="3"/>
  <c r="D1275" i="3"/>
  <c r="C1275" i="3"/>
  <c r="H1275" i="3" s="1"/>
  <c r="B1275" i="3"/>
  <c r="A1275" i="3"/>
  <c r="N1274" i="3"/>
  <c r="M1274" i="3"/>
  <c r="L1274" i="3"/>
  <c r="K1274" i="3"/>
  <c r="J1274" i="3"/>
  <c r="I1274" i="3"/>
  <c r="G1274" i="3"/>
  <c r="F1274" i="3"/>
  <c r="E1274" i="3"/>
  <c r="D1274" i="3"/>
  <c r="C1274" i="3"/>
  <c r="H1274" i="3" s="1"/>
  <c r="B1274" i="3"/>
  <c r="A1274" i="3"/>
  <c r="N1273" i="3"/>
  <c r="M1273" i="3"/>
  <c r="L1273" i="3"/>
  <c r="K1273" i="3"/>
  <c r="J1273" i="3"/>
  <c r="I1273" i="3"/>
  <c r="G1273" i="3"/>
  <c r="F1273" i="3"/>
  <c r="E1273" i="3"/>
  <c r="D1273" i="3"/>
  <c r="C1273" i="3"/>
  <c r="H1273" i="3" s="1"/>
  <c r="B1273" i="3"/>
  <c r="A1273" i="3"/>
  <c r="N1272" i="3"/>
  <c r="M1272" i="3"/>
  <c r="L1272" i="3"/>
  <c r="K1272" i="3"/>
  <c r="J1272" i="3"/>
  <c r="I1272" i="3"/>
  <c r="G1272" i="3"/>
  <c r="F1272" i="3"/>
  <c r="E1272" i="3"/>
  <c r="D1272" i="3"/>
  <c r="C1272" i="3"/>
  <c r="H1272" i="3" s="1"/>
  <c r="B1272" i="3"/>
  <c r="A1272" i="3"/>
  <c r="N1271" i="3"/>
  <c r="M1271" i="3"/>
  <c r="L1271" i="3"/>
  <c r="K1271" i="3"/>
  <c r="J1271" i="3"/>
  <c r="I1271" i="3"/>
  <c r="G1271" i="3"/>
  <c r="F1271" i="3"/>
  <c r="E1271" i="3"/>
  <c r="D1271" i="3"/>
  <c r="C1271" i="3"/>
  <c r="H1271" i="3" s="1"/>
  <c r="B1271" i="3"/>
  <c r="A1271" i="3"/>
  <c r="N1270" i="3"/>
  <c r="M1270" i="3"/>
  <c r="L1270" i="3"/>
  <c r="K1270" i="3"/>
  <c r="J1270" i="3"/>
  <c r="I1270" i="3"/>
  <c r="G1270" i="3"/>
  <c r="F1270" i="3"/>
  <c r="E1270" i="3"/>
  <c r="D1270" i="3"/>
  <c r="C1270" i="3"/>
  <c r="H1270" i="3" s="1"/>
  <c r="B1270" i="3"/>
  <c r="A1270" i="3"/>
  <c r="N1269" i="3"/>
  <c r="M1269" i="3"/>
  <c r="L1269" i="3"/>
  <c r="K1269" i="3"/>
  <c r="J1269" i="3"/>
  <c r="I1269" i="3"/>
  <c r="G1269" i="3"/>
  <c r="F1269" i="3"/>
  <c r="E1269" i="3"/>
  <c r="D1269" i="3"/>
  <c r="C1269" i="3"/>
  <c r="H1269" i="3" s="1"/>
  <c r="B1269" i="3"/>
  <c r="A1269" i="3"/>
  <c r="N1268" i="3"/>
  <c r="M1268" i="3"/>
  <c r="L1268" i="3"/>
  <c r="K1268" i="3"/>
  <c r="J1268" i="3"/>
  <c r="I1268" i="3"/>
  <c r="G1268" i="3"/>
  <c r="F1268" i="3"/>
  <c r="E1268" i="3"/>
  <c r="D1268" i="3"/>
  <c r="C1268" i="3"/>
  <c r="H1268" i="3" s="1"/>
  <c r="B1268" i="3"/>
  <c r="A1268" i="3"/>
  <c r="N1267" i="3"/>
  <c r="M1267" i="3"/>
  <c r="L1267" i="3"/>
  <c r="K1267" i="3"/>
  <c r="J1267" i="3"/>
  <c r="I1267" i="3"/>
  <c r="G1267" i="3"/>
  <c r="F1267" i="3"/>
  <c r="E1267" i="3"/>
  <c r="D1267" i="3"/>
  <c r="C1267" i="3"/>
  <c r="H1267" i="3" s="1"/>
  <c r="B1267" i="3"/>
  <c r="A1267" i="3"/>
  <c r="N1266" i="3"/>
  <c r="M1266" i="3"/>
  <c r="L1266" i="3"/>
  <c r="K1266" i="3"/>
  <c r="J1266" i="3"/>
  <c r="I1266" i="3"/>
  <c r="G1266" i="3"/>
  <c r="F1266" i="3"/>
  <c r="E1266" i="3"/>
  <c r="D1266" i="3"/>
  <c r="C1266" i="3"/>
  <c r="H1266" i="3" s="1"/>
  <c r="B1266" i="3"/>
  <c r="A1266" i="3"/>
  <c r="N1265" i="3"/>
  <c r="M1265" i="3"/>
  <c r="L1265" i="3"/>
  <c r="K1265" i="3"/>
  <c r="J1265" i="3"/>
  <c r="I1265" i="3"/>
  <c r="G1265" i="3"/>
  <c r="F1265" i="3"/>
  <c r="E1265" i="3"/>
  <c r="D1265" i="3"/>
  <c r="C1265" i="3"/>
  <c r="H1265" i="3" s="1"/>
  <c r="B1265" i="3"/>
  <c r="A1265" i="3"/>
  <c r="N1264" i="3"/>
  <c r="M1264" i="3"/>
  <c r="L1264" i="3"/>
  <c r="K1264" i="3"/>
  <c r="J1264" i="3"/>
  <c r="I1264" i="3"/>
  <c r="G1264" i="3"/>
  <c r="F1264" i="3"/>
  <c r="E1264" i="3"/>
  <c r="D1264" i="3"/>
  <c r="C1264" i="3"/>
  <c r="H1264" i="3" s="1"/>
  <c r="B1264" i="3"/>
  <c r="A1264" i="3"/>
  <c r="N1263" i="3"/>
  <c r="M1263" i="3"/>
  <c r="L1263" i="3"/>
  <c r="K1263" i="3"/>
  <c r="J1263" i="3"/>
  <c r="I1263" i="3"/>
  <c r="G1263" i="3"/>
  <c r="F1263" i="3"/>
  <c r="E1263" i="3"/>
  <c r="D1263" i="3"/>
  <c r="C1263" i="3"/>
  <c r="H1263" i="3" s="1"/>
  <c r="B1263" i="3"/>
  <c r="A1263" i="3"/>
  <c r="N1262" i="3"/>
  <c r="M1262" i="3"/>
  <c r="L1262" i="3"/>
  <c r="K1262" i="3"/>
  <c r="J1262" i="3"/>
  <c r="I1262" i="3"/>
  <c r="G1262" i="3"/>
  <c r="F1262" i="3"/>
  <c r="E1262" i="3"/>
  <c r="D1262" i="3"/>
  <c r="C1262" i="3"/>
  <c r="H1262" i="3" s="1"/>
  <c r="B1262" i="3"/>
  <c r="A1262" i="3"/>
  <c r="N1261" i="3"/>
  <c r="M1261" i="3"/>
  <c r="L1261" i="3"/>
  <c r="K1261" i="3"/>
  <c r="J1261" i="3"/>
  <c r="I1261" i="3"/>
  <c r="G1261" i="3"/>
  <c r="F1261" i="3"/>
  <c r="E1261" i="3"/>
  <c r="D1261" i="3"/>
  <c r="C1261" i="3"/>
  <c r="H1261" i="3" s="1"/>
  <c r="B1261" i="3"/>
  <c r="A1261" i="3"/>
  <c r="N1260" i="3"/>
  <c r="M1260" i="3"/>
  <c r="L1260" i="3"/>
  <c r="K1260" i="3"/>
  <c r="J1260" i="3"/>
  <c r="I1260" i="3"/>
  <c r="G1260" i="3"/>
  <c r="F1260" i="3"/>
  <c r="E1260" i="3"/>
  <c r="D1260" i="3"/>
  <c r="C1260" i="3"/>
  <c r="H1260" i="3" s="1"/>
  <c r="B1260" i="3"/>
  <c r="A1260" i="3"/>
  <c r="N1259" i="3"/>
  <c r="M1259" i="3"/>
  <c r="L1259" i="3"/>
  <c r="K1259" i="3"/>
  <c r="J1259" i="3"/>
  <c r="I1259" i="3"/>
  <c r="G1259" i="3"/>
  <c r="F1259" i="3"/>
  <c r="E1259" i="3"/>
  <c r="D1259" i="3"/>
  <c r="C1259" i="3"/>
  <c r="H1259" i="3" s="1"/>
  <c r="B1259" i="3"/>
  <c r="A1259" i="3"/>
  <c r="N1258" i="3"/>
  <c r="M1258" i="3"/>
  <c r="L1258" i="3"/>
  <c r="K1258" i="3"/>
  <c r="J1258" i="3"/>
  <c r="I1258" i="3"/>
  <c r="G1258" i="3"/>
  <c r="F1258" i="3"/>
  <c r="E1258" i="3"/>
  <c r="D1258" i="3"/>
  <c r="C1258" i="3"/>
  <c r="H1258" i="3" s="1"/>
  <c r="B1258" i="3"/>
  <c r="A1258" i="3"/>
  <c r="N1257" i="3"/>
  <c r="M1257" i="3"/>
  <c r="L1257" i="3"/>
  <c r="K1257" i="3"/>
  <c r="J1257" i="3"/>
  <c r="I1257" i="3"/>
  <c r="G1257" i="3"/>
  <c r="F1257" i="3"/>
  <c r="E1257" i="3"/>
  <c r="D1257" i="3"/>
  <c r="C1257" i="3"/>
  <c r="H1257" i="3" s="1"/>
  <c r="B1257" i="3"/>
  <c r="A1257" i="3"/>
  <c r="N1256" i="3"/>
  <c r="M1256" i="3"/>
  <c r="L1256" i="3"/>
  <c r="K1256" i="3"/>
  <c r="J1256" i="3"/>
  <c r="I1256" i="3"/>
  <c r="G1256" i="3"/>
  <c r="F1256" i="3"/>
  <c r="E1256" i="3"/>
  <c r="D1256" i="3"/>
  <c r="C1256" i="3"/>
  <c r="H1256" i="3" s="1"/>
  <c r="B1256" i="3"/>
  <c r="A1256" i="3"/>
  <c r="N1255" i="3"/>
  <c r="M1255" i="3"/>
  <c r="L1255" i="3"/>
  <c r="K1255" i="3"/>
  <c r="J1255" i="3"/>
  <c r="I1255" i="3"/>
  <c r="G1255" i="3"/>
  <c r="F1255" i="3"/>
  <c r="E1255" i="3"/>
  <c r="D1255" i="3"/>
  <c r="C1255" i="3"/>
  <c r="H1255" i="3" s="1"/>
  <c r="B1255" i="3"/>
  <c r="A1255" i="3"/>
  <c r="N1254" i="3"/>
  <c r="M1254" i="3"/>
  <c r="L1254" i="3"/>
  <c r="K1254" i="3"/>
  <c r="J1254" i="3"/>
  <c r="I1254" i="3"/>
  <c r="G1254" i="3"/>
  <c r="F1254" i="3"/>
  <c r="E1254" i="3"/>
  <c r="D1254" i="3"/>
  <c r="C1254" i="3"/>
  <c r="H1254" i="3" s="1"/>
  <c r="B1254" i="3"/>
  <c r="A1254" i="3"/>
  <c r="N1253" i="3"/>
  <c r="M1253" i="3"/>
  <c r="L1253" i="3"/>
  <c r="K1253" i="3"/>
  <c r="J1253" i="3"/>
  <c r="I1253" i="3"/>
  <c r="G1253" i="3"/>
  <c r="F1253" i="3"/>
  <c r="E1253" i="3"/>
  <c r="D1253" i="3"/>
  <c r="C1253" i="3"/>
  <c r="H1253" i="3" s="1"/>
  <c r="B1253" i="3"/>
  <c r="A1253" i="3"/>
  <c r="N1252" i="3"/>
  <c r="M1252" i="3"/>
  <c r="L1252" i="3"/>
  <c r="K1252" i="3"/>
  <c r="J1252" i="3"/>
  <c r="I1252" i="3"/>
  <c r="G1252" i="3"/>
  <c r="F1252" i="3"/>
  <c r="E1252" i="3"/>
  <c r="D1252" i="3"/>
  <c r="C1252" i="3"/>
  <c r="H1252" i="3" s="1"/>
  <c r="B1252" i="3"/>
  <c r="A1252" i="3"/>
  <c r="N1251" i="3"/>
  <c r="M1251" i="3"/>
  <c r="L1251" i="3"/>
  <c r="K1251" i="3"/>
  <c r="J1251" i="3"/>
  <c r="I1251" i="3"/>
  <c r="G1251" i="3"/>
  <c r="F1251" i="3"/>
  <c r="E1251" i="3"/>
  <c r="D1251" i="3"/>
  <c r="C1251" i="3"/>
  <c r="H1251" i="3" s="1"/>
  <c r="B1251" i="3"/>
  <c r="A1251" i="3"/>
  <c r="N1250" i="3"/>
  <c r="M1250" i="3"/>
  <c r="L1250" i="3"/>
  <c r="K1250" i="3"/>
  <c r="J1250" i="3"/>
  <c r="I1250" i="3"/>
  <c r="G1250" i="3"/>
  <c r="F1250" i="3"/>
  <c r="E1250" i="3"/>
  <c r="D1250" i="3"/>
  <c r="C1250" i="3"/>
  <c r="H1250" i="3" s="1"/>
  <c r="B1250" i="3"/>
  <c r="A1250" i="3"/>
  <c r="N1249" i="3"/>
  <c r="M1249" i="3"/>
  <c r="L1249" i="3"/>
  <c r="K1249" i="3"/>
  <c r="J1249" i="3"/>
  <c r="I1249" i="3"/>
  <c r="G1249" i="3"/>
  <c r="F1249" i="3"/>
  <c r="E1249" i="3"/>
  <c r="D1249" i="3"/>
  <c r="C1249" i="3"/>
  <c r="H1249" i="3" s="1"/>
  <c r="B1249" i="3"/>
  <c r="A1249" i="3"/>
  <c r="N1248" i="3"/>
  <c r="M1248" i="3"/>
  <c r="L1248" i="3"/>
  <c r="K1248" i="3"/>
  <c r="J1248" i="3"/>
  <c r="I1248" i="3"/>
  <c r="G1248" i="3"/>
  <c r="F1248" i="3"/>
  <c r="E1248" i="3"/>
  <c r="D1248" i="3"/>
  <c r="C1248" i="3"/>
  <c r="H1248" i="3" s="1"/>
  <c r="B1248" i="3"/>
  <c r="A1248" i="3"/>
  <c r="N1247" i="3"/>
  <c r="M1247" i="3"/>
  <c r="L1247" i="3"/>
  <c r="K1247" i="3"/>
  <c r="J1247" i="3"/>
  <c r="I1247" i="3"/>
  <c r="G1247" i="3"/>
  <c r="F1247" i="3"/>
  <c r="E1247" i="3"/>
  <c r="D1247" i="3"/>
  <c r="C1247" i="3"/>
  <c r="H1247" i="3" s="1"/>
  <c r="B1247" i="3"/>
  <c r="A1247" i="3"/>
  <c r="N1246" i="3"/>
  <c r="M1246" i="3"/>
  <c r="L1246" i="3"/>
  <c r="K1246" i="3"/>
  <c r="J1246" i="3"/>
  <c r="I1246" i="3"/>
  <c r="G1246" i="3"/>
  <c r="F1246" i="3"/>
  <c r="E1246" i="3"/>
  <c r="D1246" i="3"/>
  <c r="C1246" i="3"/>
  <c r="H1246" i="3" s="1"/>
  <c r="B1246" i="3"/>
  <c r="A1246" i="3"/>
  <c r="N1245" i="3"/>
  <c r="M1245" i="3"/>
  <c r="L1245" i="3"/>
  <c r="K1245" i="3"/>
  <c r="J1245" i="3"/>
  <c r="I1245" i="3"/>
  <c r="G1245" i="3"/>
  <c r="F1245" i="3"/>
  <c r="E1245" i="3"/>
  <c r="D1245" i="3"/>
  <c r="C1245" i="3"/>
  <c r="H1245" i="3" s="1"/>
  <c r="B1245" i="3"/>
  <c r="A1245" i="3"/>
  <c r="N1244" i="3"/>
  <c r="M1244" i="3"/>
  <c r="L1244" i="3"/>
  <c r="K1244" i="3"/>
  <c r="J1244" i="3"/>
  <c r="I1244" i="3"/>
  <c r="G1244" i="3"/>
  <c r="F1244" i="3"/>
  <c r="E1244" i="3"/>
  <c r="D1244" i="3"/>
  <c r="C1244" i="3"/>
  <c r="H1244" i="3" s="1"/>
  <c r="B1244" i="3"/>
  <c r="A1244" i="3"/>
  <c r="N1243" i="3"/>
  <c r="M1243" i="3"/>
  <c r="L1243" i="3"/>
  <c r="K1243" i="3"/>
  <c r="J1243" i="3"/>
  <c r="I1243" i="3"/>
  <c r="G1243" i="3"/>
  <c r="F1243" i="3"/>
  <c r="E1243" i="3"/>
  <c r="D1243" i="3"/>
  <c r="C1243" i="3"/>
  <c r="H1243" i="3" s="1"/>
  <c r="B1243" i="3"/>
  <c r="A1243" i="3"/>
  <c r="N1242" i="3"/>
  <c r="M1242" i="3"/>
  <c r="L1242" i="3"/>
  <c r="K1242" i="3"/>
  <c r="J1242" i="3"/>
  <c r="I1242" i="3"/>
  <c r="G1242" i="3"/>
  <c r="F1242" i="3"/>
  <c r="E1242" i="3"/>
  <c r="D1242" i="3"/>
  <c r="C1242" i="3"/>
  <c r="H1242" i="3" s="1"/>
  <c r="B1242" i="3"/>
  <c r="A1242" i="3"/>
  <c r="N1241" i="3"/>
  <c r="M1241" i="3"/>
  <c r="L1241" i="3"/>
  <c r="K1241" i="3"/>
  <c r="J1241" i="3"/>
  <c r="I1241" i="3"/>
  <c r="G1241" i="3"/>
  <c r="F1241" i="3"/>
  <c r="E1241" i="3"/>
  <c r="D1241" i="3"/>
  <c r="C1241" i="3"/>
  <c r="H1241" i="3" s="1"/>
  <c r="B1241" i="3"/>
  <c r="A1241" i="3"/>
  <c r="N1240" i="3"/>
  <c r="M1240" i="3"/>
  <c r="L1240" i="3"/>
  <c r="K1240" i="3"/>
  <c r="J1240" i="3"/>
  <c r="I1240" i="3"/>
  <c r="G1240" i="3"/>
  <c r="F1240" i="3"/>
  <c r="E1240" i="3"/>
  <c r="D1240" i="3"/>
  <c r="C1240" i="3"/>
  <c r="H1240" i="3" s="1"/>
  <c r="B1240" i="3"/>
  <c r="A1240" i="3"/>
  <c r="N1239" i="3"/>
  <c r="M1239" i="3"/>
  <c r="L1239" i="3"/>
  <c r="K1239" i="3"/>
  <c r="J1239" i="3"/>
  <c r="I1239" i="3"/>
  <c r="G1239" i="3"/>
  <c r="F1239" i="3"/>
  <c r="E1239" i="3"/>
  <c r="D1239" i="3"/>
  <c r="C1239" i="3"/>
  <c r="H1239" i="3" s="1"/>
  <c r="B1239" i="3"/>
  <c r="A1239" i="3"/>
  <c r="N1238" i="3"/>
  <c r="M1238" i="3"/>
  <c r="L1238" i="3"/>
  <c r="K1238" i="3"/>
  <c r="J1238" i="3"/>
  <c r="I1238" i="3"/>
  <c r="G1238" i="3"/>
  <c r="F1238" i="3"/>
  <c r="E1238" i="3"/>
  <c r="D1238" i="3"/>
  <c r="C1238" i="3"/>
  <c r="H1238" i="3" s="1"/>
  <c r="B1238" i="3"/>
  <c r="A1238" i="3"/>
  <c r="N1237" i="3"/>
  <c r="M1237" i="3"/>
  <c r="L1237" i="3"/>
  <c r="K1237" i="3"/>
  <c r="J1237" i="3"/>
  <c r="I1237" i="3"/>
  <c r="G1237" i="3"/>
  <c r="F1237" i="3"/>
  <c r="E1237" i="3"/>
  <c r="D1237" i="3"/>
  <c r="C1237" i="3"/>
  <c r="H1237" i="3" s="1"/>
  <c r="B1237" i="3"/>
  <c r="A1237" i="3"/>
  <c r="N1236" i="3"/>
  <c r="M1236" i="3"/>
  <c r="L1236" i="3"/>
  <c r="K1236" i="3"/>
  <c r="J1236" i="3"/>
  <c r="I1236" i="3"/>
  <c r="G1236" i="3"/>
  <c r="F1236" i="3"/>
  <c r="E1236" i="3"/>
  <c r="D1236" i="3"/>
  <c r="C1236" i="3"/>
  <c r="H1236" i="3" s="1"/>
  <c r="B1236" i="3"/>
  <c r="A1236" i="3"/>
  <c r="N1235" i="3"/>
  <c r="M1235" i="3"/>
  <c r="L1235" i="3"/>
  <c r="K1235" i="3"/>
  <c r="J1235" i="3"/>
  <c r="I1235" i="3"/>
  <c r="G1235" i="3"/>
  <c r="F1235" i="3"/>
  <c r="E1235" i="3"/>
  <c r="D1235" i="3"/>
  <c r="C1235" i="3"/>
  <c r="H1235" i="3" s="1"/>
  <c r="B1235" i="3"/>
  <c r="A1235" i="3"/>
  <c r="N1234" i="3"/>
  <c r="M1234" i="3"/>
  <c r="L1234" i="3"/>
  <c r="K1234" i="3"/>
  <c r="J1234" i="3"/>
  <c r="I1234" i="3"/>
  <c r="G1234" i="3"/>
  <c r="F1234" i="3"/>
  <c r="E1234" i="3"/>
  <c r="D1234" i="3"/>
  <c r="C1234" i="3"/>
  <c r="H1234" i="3" s="1"/>
  <c r="B1234" i="3"/>
  <c r="A1234" i="3"/>
  <c r="N1233" i="3"/>
  <c r="M1233" i="3"/>
  <c r="L1233" i="3"/>
  <c r="K1233" i="3"/>
  <c r="J1233" i="3"/>
  <c r="I1233" i="3"/>
  <c r="G1233" i="3"/>
  <c r="F1233" i="3"/>
  <c r="E1233" i="3"/>
  <c r="D1233" i="3"/>
  <c r="C1233" i="3"/>
  <c r="H1233" i="3" s="1"/>
  <c r="B1233" i="3"/>
  <c r="A1233" i="3"/>
  <c r="N1232" i="3"/>
  <c r="M1232" i="3"/>
  <c r="L1232" i="3"/>
  <c r="K1232" i="3"/>
  <c r="J1232" i="3"/>
  <c r="I1232" i="3"/>
  <c r="G1232" i="3"/>
  <c r="F1232" i="3"/>
  <c r="E1232" i="3"/>
  <c r="D1232" i="3"/>
  <c r="C1232" i="3"/>
  <c r="H1232" i="3" s="1"/>
  <c r="B1232" i="3"/>
  <c r="A1232" i="3"/>
  <c r="N1231" i="3"/>
  <c r="M1231" i="3"/>
  <c r="L1231" i="3"/>
  <c r="K1231" i="3"/>
  <c r="J1231" i="3"/>
  <c r="I1231" i="3"/>
  <c r="G1231" i="3"/>
  <c r="F1231" i="3"/>
  <c r="E1231" i="3"/>
  <c r="D1231" i="3"/>
  <c r="C1231" i="3"/>
  <c r="H1231" i="3" s="1"/>
  <c r="B1231" i="3"/>
  <c r="A1231" i="3"/>
  <c r="N1230" i="3"/>
  <c r="M1230" i="3"/>
  <c r="L1230" i="3"/>
  <c r="K1230" i="3"/>
  <c r="J1230" i="3"/>
  <c r="I1230" i="3"/>
  <c r="G1230" i="3"/>
  <c r="F1230" i="3"/>
  <c r="E1230" i="3"/>
  <c r="D1230" i="3"/>
  <c r="C1230" i="3"/>
  <c r="H1230" i="3" s="1"/>
  <c r="B1230" i="3"/>
  <c r="A1230" i="3"/>
  <c r="N1229" i="3"/>
  <c r="M1229" i="3"/>
  <c r="L1229" i="3"/>
  <c r="K1229" i="3"/>
  <c r="J1229" i="3"/>
  <c r="I1229" i="3"/>
  <c r="G1229" i="3"/>
  <c r="F1229" i="3"/>
  <c r="E1229" i="3"/>
  <c r="D1229" i="3"/>
  <c r="C1229" i="3"/>
  <c r="H1229" i="3" s="1"/>
  <c r="B1229" i="3"/>
  <c r="A1229" i="3"/>
  <c r="N1228" i="3"/>
  <c r="M1228" i="3"/>
  <c r="L1228" i="3"/>
  <c r="K1228" i="3"/>
  <c r="J1228" i="3"/>
  <c r="I1228" i="3"/>
  <c r="G1228" i="3"/>
  <c r="F1228" i="3"/>
  <c r="E1228" i="3"/>
  <c r="D1228" i="3"/>
  <c r="C1228" i="3"/>
  <c r="H1228" i="3" s="1"/>
  <c r="B1228" i="3"/>
  <c r="A1228" i="3"/>
  <c r="N1227" i="3"/>
  <c r="M1227" i="3"/>
  <c r="L1227" i="3"/>
  <c r="K1227" i="3"/>
  <c r="J1227" i="3"/>
  <c r="I1227" i="3"/>
  <c r="G1227" i="3"/>
  <c r="F1227" i="3"/>
  <c r="E1227" i="3"/>
  <c r="D1227" i="3"/>
  <c r="C1227" i="3"/>
  <c r="H1227" i="3" s="1"/>
  <c r="B1227" i="3"/>
  <c r="A1227" i="3"/>
  <c r="N1226" i="3"/>
  <c r="M1226" i="3"/>
  <c r="L1226" i="3"/>
  <c r="K1226" i="3"/>
  <c r="J1226" i="3"/>
  <c r="I1226" i="3"/>
  <c r="G1226" i="3"/>
  <c r="F1226" i="3"/>
  <c r="E1226" i="3"/>
  <c r="D1226" i="3"/>
  <c r="C1226" i="3"/>
  <c r="H1226" i="3" s="1"/>
  <c r="B1226" i="3"/>
  <c r="A1226" i="3"/>
  <c r="N1225" i="3"/>
  <c r="M1225" i="3"/>
  <c r="L1225" i="3"/>
  <c r="K1225" i="3"/>
  <c r="J1225" i="3"/>
  <c r="I1225" i="3"/>
  <c r="G1225" i="3"/>
  <c r="F1225" i="3"/>
  <c r="E1225" i="3"/>
  <c r="D1225" i="3"/>
  <c r="C1225" i="3"/>
  <c r="H1225" i="3" s="1"/>
  <c r="B1225" i="3"/>
  <c r="A1225" i="3"/>
  <c r="N1224" i="3"/>
  <c r="M1224" i="3"/>
  <c r="L1224" i="3"/>
  <c r="K1224" i="3"/>
  <c r="J1224" i="3"/>
  <c r="I1224" i="3"/>
  <c r="G1224" i="3"/>
  <c r="F1224" i="3"/>
  <c r="E1224" i="3"/>
  <c r="D1224" i="3"/>
  <c r="C1224" i="3"/>
  <c r="H1224" i="3" s="1"/>
  <c r="B1224" i="3"/>
  <c r="A1224" i="3"/>
  <c r="N1223" i="3"/>
  <c r="M1223" i="3"/>
  <c r="L1223" i="3"/>
  <c r="K1223" i="3"/>
  <c r="J1223" i="3"/>
  <c r="I1223" i="3"/>
  <c r="G1223" i="3"/>
  <c r="F1223" i="3"/>
  <c r="E1223" i="3"/>
  <c r="D1223" i="3"/>
  <c r="C1223" i="3"/>
  <c r="H1223" i="3" s="1"/>
  <c r="B1223" i="3"/>
  <c r="A1223" i="3"/>
  <c r="N1222" i="3"/>
  <c r="M1222" i="3"/>
  <c r="L1222" i="3"/>
  <c r="K1222" i="3"/>
  <c r="J1222" i="3"/>
  <c r="I1222" i="3"/>
  <c r="G1222" i="3"/>
  <c r="F1222" i="3"/>
  <c r="E1222" i="3"/>
  <c r="D1222" i="3"/>
  <c r="C1222" i="3"/>
  <c r="H1222" i="3" s="1"/>
  <c r="B1222" i="3"/>
  <c r="A1222" i="3"/>
  <c r="N1221" i="3"/>
  <c r="M1221" i="3"/>
  <c r="L1221" i="3"/>
  <c r="K1221" i="3"/>
  <c r="J1221" i="3"/>
  <c r="I1221" i="3"/>
  <c r="G1221" i="3"/>
  <c r="F1221" i="3"/>
  <c r="E1221" i="3"/>
  <c r="D1221" i="3"/>
  <c r="C1221" i="3"/>
  <c r="H1221" i="3" s="1"/>
  <c r="B1221" i="3"/>
  <c r="A1221" i="3"/>
  <c r="N1220" i="3"/>
  <c r="M1220" i="3"/>
  <c r="L1220" i="3"/>
  <c r="K1220" i="3"/>
  <c r="J1220" i="3"/>
  <c r="I1220" i="3"/>
  <c r="G1220" i="3"/>
  <c r="F1220" i="3"/>
  <c r="E1220" i="3"/>
  <c r="D1220" i="3"/>
  <c r="C1220" i="3"/>
  <c r="H1220" i="3" s="1"/>
  <c r="B1220" i="3"/>
  <c r="A1220" i="3"/>
  <c r="N1219" i="3"/>
  <c r="M1219" i="3"/>
  <c r="L1219" i="3"/>
  <c r="K1219" i="3"/>
  <c r="J1219" i="3"/>
  <c r="I1219" i="3"/>
  <c r="G1219" i="3"/>
  <c r="F1219" i="3"/>
  <c r="E1219" i="3"/>
  <c r="D1219" i="3"/>
  <c r="C1219" i="3"/>
  <c r="H1219" i="3" s="1"/>
  <c r="B1219" i="3"/>
  <c r="A1219" i="3"/>
  <c r="N1218" i="3"/>
  <c r="M1218" i="3"/>
  <c r="L1218" i="3"/>
  <c r="K1218" i="3"/>
  <c r="J1218" i="3"/>
  <c r="I1218" i="3"/>
  <c r="G1218" i="3"/>
  <c r="F1218" i="3"/>
  <c r="E1218" i="3"/>
  <c r="D1218" i="3"/>
  <c r="C1218" i="3"/>
  <c r="H1218" i="3" s="1"/>
  <c r="B1218" i="3"/>
  <c r="A1218" i="3"/>
  <c r="N1217" i="3"/>
  <c r="M1217" i="3"/>
  <c r="L1217" i="3"/>
  <c r="K1217" i="3"/>
  <c r="J1217" i="3"/>
  <c r="I1217" i="3"/>
  <c r="G1217" i="3"/>
  <c r="F1217" i="3"/>
  <c r="E1217" i="3"/>
  <c r="D1217" i="3"/>
  <c r="C1217" i="3"/>
  <c r="H1217" i="3" s="1"/>
  <c r="B1217" i="3"/>
  <c r="A1217" i="3"/>
  <c r="N1216" i="3"/>
  <c r="M1216" i="3"/>
  <c r="L1216" i="3"/>
  <c r="K1216" i="3"/>
  <c r="J1216" i="3"/>
  <c r="I1216" i="3"/>
  <c r="G1216" i="3"/>
  <c r="F1216" i="3"/>
  <c r="E1216" i="3"/>
  <c r="D1216" i="3"/>
  <c r="C1216" i="3"/>
  <c r="H1216" i="3" s="1"/>
  <c r="B1216" i="3"/>
  <c r="A1216" i="3"/>
  <c r="N1215" i="3"/>
  <c r="M1215" i="3"/>
  <c r="L1215" i="3"/>
  <c r="K1215" i="3"/>
  <c r="J1215" i="3"/>
  <c r="I1215" i="3"/>
  <c r="G1215" i="3"/>
  <c r="F1215" i="3"/>
  <c r="E1215" i="3"/>
  <c r="D1215" i="3"/>
  <c r="C1215" i="3"/>
  <c r="H1215" i="3" s="1"/>
  <c r="B1215" i="3"/>
  <c r="A1215" i="3"/>
  <c r="N1214" i="3"/>
  <c r="M1214" i="3"/>
  <c r="L1214" i="3"/>
  <c r="K1214" i="3"/>
  <c r="J1214" i="3"/>
  <c r="I1214" i="3"/>
  <c r="G1214" i="3"/>
  <c r="F1214" i="3"/>
  <c r="E1214" i="3"/>
  <c r="D1214" i="3"/>
  <c r="C1214" i="3"/>
  <c r="H1214" i="3" s="1"/>
  <c r="B1214" i="3"/>
  <c r="A1214" i="3"/>
  <c r="N1213" i="3"/>
  <c r="M1213" i="3"/>
  <c r="L1213" i="3"/>
  <c r="K1213" i="3"/>
  <c r="J1213" i="3"/>
  <c r="I1213" i="3"/>
  <c r="G1213" i="3"/>
  <c r="F1213" i="3"/>
  <c r="E1213" i="3"/>
  <c r="D1213" i="3"/>
  <c r="C1213" i="3"/>
  <c r="H1213" i="3" s="1"/>
  <c r="B1213" i="3"/>
  <c r="A1213" i="3"/>
  <c r="N1212" i="3"/>
  <c r="M1212" i="3"/>
  <c r="L1212" i="3"/>
  <c r="K1212" i="3"/>
  <c r="J1212" i="3"/>
  <c r="I1212" i="3"/>
  <c r="G1212" i="3"/>
  <c r="F1212" i="3"/>
  <c r="E1212" i="3"/>
  <c r="D1212" i="3"/>
  <c r="C1212" i="3"/>
  <c r="H1212" i="3" s="1"/>
  <c r="B1212" i="3"/>
  <c r="A1212" i="3"/>
  <c r="N1211" i="3"/>
  <c r="M1211" i="3"/>
  <c r="L1211" i="3"/>
  <c r="K1211" i="3"/>
  <c r="J1211" i="3"/>
  <c r="I1211" i="3"/>
  <c r="G1211" i="3"/>
  <c r="F1211" i="3"/>
  <c r="E1211" i="3"/>
  <c r="D1211" i="3"/>
  <c r="C1211" i="3"/>
  <c r="H1211" i="3" s="1"/>
  <c r="B1211" i="3"/>
  <c r="A1211" i="3"/>
  <c r="N1210" i="3"/>
  <c r="M1210" i="3"/>
  <c r="L1210" i="3"/>
  <c r="K1210" i="3"/>
  <c r="J1210" i="3"/>
  <c r="I1210" i="3"/>
  <c r="G1210" i="3"/>
  <c r="F1210" i="3"/>
  <c r="E1210" i="3"/>
  <c r="D1210" i="3"/>
  <c r="C1210" i="3"/>
  <c r="H1210" i="3" s="1"/>
  <c r="B1210" i="3"/>
  <c r="A1210" i="3"/>
  <c r="N1209" i="3"/>
  <c r="M1209" i="3"/>
  <c r="L1209" i="3"/>
  <c r="K1209" i="3"/>
  <c r="J1209" i="3"/>
  <c r="I1209" i="3"/>
  <c r="G1209" i="3"/>
  <c r="F1209" i="3"/>
  <c r="E1209" i="3"/>
  <c r="D1209" i="3"/>
  <c r="C1209" i="3"/>
  <c r="H1209" i="3" s="1"/>
  <c r="B1209" i="3"/>
  <c r="A1209" i="3"/>
  <c r="N1208" i="3"/>
  <c r="M1208" i="3"/>
  <c r="L1208" i="3"/>
  <c r="K1208" i="3"/>
  <c r="J1208" i="3"/>
  <c r="I1208" i="3"/>
  <c r="G1208" i="3"/>
  <c r="F1208" i="3"/>
  <c r="E1208" i="3"/>
  <c r="D1208" i="3"/>
  <c r="C1208" i="3"/>
  <c r="H1208" i="3" s="1"/>
  <c r="B1208" i="3"/>
  <c r="A1208" i="3"/>
  <c r="N1207" i="3"/>
  <c r="M1207" i="3"/>
  <c r="L1207" i="3"/>
  <c r="K1207" i="3"/>
  <c r="J1207" i="3"/>
  <c r="I1207" i="3"/>
  <c r="G1207" i="3"/>
  <c r="F1207" i="3"/>
  <c r="E1207" i="3"/>
  <c r="D1207" i="3"/>
  <c r="C1207" i="3"/>
  <c r="H1207" i="3" s="1"/>
  <c r="B1207" i="3"/>
  <c r="A1207" i="3"/>
  <c r="N1206" i="3"/>
  <c r="M1206" i="3"/>
  <c r="L1206" i="3"/>
  <c r="K1206" i="3"/>
  <c r="J1206" i="3"/>
  <c r="I1206" i="3"/>
  <c r="G1206" i="3"/>
  <c r="F1206" i="3"/>
  <c r="E1206" i="3"/>
  <c r="D1206" i="3"/>
  <c r="C1206" i="3"/>
  <c r="H1206" i="3" s="1"/>
  <c r="B1206" i="3"/>
  <c r="A1206" i="3"/>
  <c r="N1205" i="3"/>
  <c r="M1205" i="3"/>
  <c r="L1205" i="3"/>
  <c r="K1205" i="3"/>
  <c r="J1205" i="3"/>
  <c r="I1205" i="3"/>
  <c r="G1205" i="3"/>
  <c r="F1205" i="3"/>
  <c r="E1205" i="3"/>
  <c r="D1205" i="3"/>
  <c r="C1205" i="3"/>
  <c r="H1205" i="3" s="1"/>
  <c r="B1205" i="3"/>
  <c r="A1205" i="3"/>
  <c r="N1204" i="3"/>
  <c r="M1204" i="3"/>
  <c r="L1204" i="3"/>
  <c r="K1204" i="3"/>
  <c r="J1204" i="3"/>
  <c r="I1204" i="3"/>
  <c r="G1204" i="3"/>
  <c r="F1204" i="3"/>
  <c r="E1204" i="3"/>
  <c r="D1204" i="3"/>
  <c r="C1204" i="3"/>
  <c r="H1204" i="3" s="1"/>
  <c r="B1204" i="3"/>
  <c r="A1204" i="3"/>
  <c r="N1203" i="3"/>
  <c r="M1203" i="3"/>
  <c r="L1203" i="3"/>
  <c r="K1203" i="3"/>
  <c r="J1203" i="3"/>
  <c r="I1203" i="3"/>
  <c r="G1203" i="3"/>
  <c r="F1203" i="3"/>
  <c r="E1203" i="3"/>
  <c r="D1203" i="3"/>
  <c r="C1203" i="3"/>
  <c r="H1203" i="3" s="1"/>
  <c r="B1203" i="3"/>
  <c r="A1203" i="3"/>
  <c r="N1202" i="3"/>
  <c r="M1202" i="3"/>
  <c r="L1202" i="3"/>
  <c r="K1202" i="3"/>
  <c r="J1202" i="3"/>
  <c r="I1202" i="3"/>
  <c r="G1202" i="3"/>
  <c r="F1202" i="3"/>
  <c r="E1202" i="3"/>
  <c r="D1202" i="3"/>
  <c r="C1202" i="3"/>
  <c r="H1202" i="3" s="1"/>
  <c r="B1202" i="3"/>
  <c r="A1202" i="3"/>
  <c r="N1201" i="3"/>
  <c r="M1201" i="3"/>
  <c r="L1201" i="3"/>
  <c r="K1201" i="3"/>
  <c r="J1201" i="3"/>
  <c r="I1201" i="3"/>
  <c r="G1201" i="3"/>
  <c r="F1201" i="3"/>
  <c r="E1201" i="3"/>
  <c r="D1201" i="3"/>
  <c r="C1201" i="3"/>
  <c r="H1201" i="3" s="1"/>
  <c r="B1201" i="3"/>
  <c r="A1201" i="3"/>
  <c r="N1200" i="3"/>
  <c r="M1200" i="3"/>
  <c r="L1200" i="3"/>
  <c r="K1200" i="3"/>
  <c r="J1200" i="3"/>
  <c r="I1200" i="3"/>
  <c r="G1200" i="3"/>
  <c r="F1200" i="3"/>
  <c r="E1200" i="3"/>
  <c r="D1200" i="3"/>
  <c r="C1200" i="3"/>
  <c r="H1200" i="3" s="1"/>
  <c r="B1200" i="3"/>
  <c r="A1200" i="3"/>
  <c r="N1199" i="3"/>
  <c r="M1199" i="3"/>
  <c r="L1199" i="3"/>
  <c r="K1199" i="3"/>
  <c r="J1199" i="3"/>
  <c r="I1199" i="3"/>
  <c r="G1199" i="3"/>
  <c r="F1199" i="3"/>
  <c r="E1199" i="3"/>
  <c r="D1199" i="3"/>
  <c r="C1199" i="3"/>
  <c r="H1199" i="3" s="1"/>
  <c r="B1199" i="3"/>
  <c r="A1199" i="3"/>
  <c r="N1198" i="3"/>
  <c r="M1198" i="3"/>
  <c r="L1198" i="3"/>
  <c r="K1198" i="3"/>
  <c r="J1198" i="3"/>
  <c r="I1198" i="3"/>
  <c r="G1198" i="3"/>
  <c r="F1198" i="3"/>
  <c r="E1198" i="3"/>
  <c r="D1198" i="3"/>
  <c r="C1198" i="3"/>
  <c r="H1198" i="3" s="1"/>
  <c r="B1198" i="3"/>
  <c r="A1198" i="3"/>
  <c r="N1197" i="3"/>
  <c r="M1197" i="3"/>
  <c r="L1197" i="3"/>
  <c r="K1197" i="3"/>
  <c r="J1197" i="3"/>
  <c r="I1197" i="3"/>
  <c r="G1197" i="3"/>
  <c r="F1197" i="3"/>
  <c r="E1197" i="3"/>
  <c r="D1197" i="3"/>
  <c r="C1197" i="3"/>
  <c r="H1197" i="3" s="1"/>
  <c r="B1197" i="3"/>
  <c r="A1197" i="3"/>
  <c r="N1196" i="3"/>
  <c r="M1196" i="3"/>
  <c r="L1196" i="3"/>
  <c r="K1196" i="3"/>
  <c r="J1196" i="3"/>
  <c r="I1196" i="3"/>
  <c r="G1196" i="3"/>
  <c r="F1196" i="3"/>
  <c r="E1196" i="3"/>
  <c r="D1196" i="3"/>
  <c r="C1196" i="3"/>
  <c r="H1196" i="3" s="1"/>
  <c r="B1196" i="3"/>
  <c r="A1196" i="3"/>
  <c r="N1195" i="3"/>
  <c r="M1195" i="3"/>
  <c r="L1195" i="3"/>
  <c r="K1195" i="3"/>
  <c r="J1195" i="3"/>
  <c r="I1195" i="3"/>
  <c r="G1195" i="3"/>
  <c r="F1195" i="3"/>
  <c r="E1195" i="3"/>
  <c r="D1195" i="3"/>
  <c r="C1195" i="3"/>
  <c r="H1195" i="3" s="1"/>
  <c r="B1195" i="3"/>
  <c r="A1195" i="3"/>
  <c r="N1194" i="3"/>
  <c r="M1194" i="3"/>
  <c r="L1194" i="3"/>
  <c r="K1194" i="3"/>
  <c r="J1194" i="3"/>
  <c r="I1194" i="3"/>
  <c r="G1194" i="3"/>
  <c r="F1194" i="3"/>
  <c r="E1194" i="3"/>
  <c r="D1194" i="3"/>
  <c r="C1194" i="3"/>
  <c r="H1194" i="3" s="1"/>
  <c r="B1194" i="3"/>
  <c r="A1194" i="3"/>
  <c r="N1193" i="3"/>
  <c r="M1193" i="3"/>
  <c r="L1193" i="3"/>
  <c r="K1193" i="3"/>
  <c r="J1193" i="3"/>
  <c r="I1193" i="3"/>
  <c r="G1193" i="3"/>
  <c r="F1193" i="3"/>
  <c r="E1193" i="3"/>
  <c r="D1193" i="3"/>
  <c r="C1193" i="3"/>
  <c r="H1193" i="3" s="1"/>
  <c r="B1193" i="3"/>
  <c r="A1193" i="3"/>
  <c r="N1192" i="3"/>
  <c r="M1192" i="3"/>
  <c r="L1192" i="3"/>
  <c r="K1192" i="3"/>
  <c r="J1192" i="3"/>
  <c r="I1192" i="3"/>
  <c r="G1192" i="3"/>
  <c r="F1192" i="3"/>
  <c r="E1192" i="3"/>
  <c r="D1192" i="3"/>
  <c r="C1192" i="3"/>
  <c r="H1192" i="3" s="1"/>
  <c r="B1192" i="3"/>
  <c r="A1192" i="3"/>
  <c r="N1191" i="3"/>
  <c r="M1191" i="3"/>
  <c r="L1191" i="3"/>
  <c r="K1191" i="3"/>
  <c r="J1191" i="3"/>
  <c r="I1191" i="3"/>
  <c r="G1191" i="3"/>
  <c r="F1191" i="3"/>
  <c r="E1191" i="3"/>
  <c r="D1191" i="3"/>
  <c r="C1191" i="3"/>
  <c r="H1191" i="3" s="1"/>
  <c r="B1191" i="3"/>
  <c r="A1191" i="3"/>
  <c r="N1190" i="3"/>
  <c r="M1190" i="3"/>
  <c r="L1190" i="3"/>
  <c r="K1190" i="3"/>
  <c r="J1190" i="3"/>
  <c r="I1190" i="3"/>
  <c r="G1190" i="3"/>
  <c r="F1190" i="3"/>
  <c r="E1190" i="3"/>
  <c r="D1190" i="3"/>
  <c r="C1190" i="3"/>
  <c r="H1190" i="3" s="1"/>
  <c r="B1190" i="3"/>
  <c r="A1190" i="3"/>
  <c r="N1189" i="3"/>
  <c r="M1189" i="3"/>
  <c r="L1189" i="3"/>
  <c r="K1189" i="3"/>
  <c r="J1189" i="3"/>
  <c r="I1189" i="3"/>
  <c r="G1189" i="3"/>
  <c r="F1189" i="3"/>
  <c r="E1189" i="3"/>
  <c r="D1189" i="3"/>
  <c r="C1189" i="3"/>
  <c r="H1189" i="3" s="1"/>
  <c r="B1189" i="3"/>
  <c r="A1189" i="3"/>
  <c r="N1188" i="3"/>
  <c r="M1188" i="3"/>
  <c r="L1188" i="3"/>
  <c r="K1188" i="3"/>
  <c r="J1188" i="3"/>
  <c r="I1188" i="3"/>
  <c r="G1188" i="3"/>
  <c r="F1188" i="3"/>
  <c r="E1188" i="3"/>
  <c r="D1188" i="3"/>
  <c r="C1188" i="3"/>
  <c r="H1188" i="3" s="1"/>
  <c r="B1188" i="3"/>
  <c r="A1188" i="3"/>
  <c r="N1187" i="3"/>
  <c r="M1187" i="3"/>
  <c r="L1187" i="3"/>
  <c r="K1187" i="3"/>
  <c r="J1187" i="3"/>
  <c r="I1187" i="3"/>
  <c r="G1187" i="3"/>
  <c r="F1187" i="3"/>
  <c r="E1187" i="3"/>
  <c r="D1187" i="3"/>
  <c r="C1187" i="3"/>
  <c r="H1187" i="3" s="1"/>
  <c r="B1187" i="3"/>
  <c r="A1187" i="3"/>
  <c r="N1186" i="3"/>
  <c r="M1186" i="3"/>
  <c r="L1186" i="3"/>
  <c r="K1186" i="3"/>
  <c r="J1186" i="3"/>
  <c r="I1186" i="3"/>
  <c r="G1186" i="3"/>
  <c r="F1186" i="3"/>
  <c r="E1186" i="3"/>
  <c r="D1186" i="3"/>
  <c r="C1186" i="3"/>
  <c r="H1186" i="3" s="1"/>
  <c r="B1186" i="3"/>
  <c r="A1186" i="3"/>
  <c r="N1185" i="3"/>
  <c r="M1185" i="3"/>
  <c r="L1185" i="3"/>
  <c r="K1185" i="3"/>
  <c r="J1185" i="3"/>
  <c r="I1185" i="3"/>
  <c r="G1185" i="3"/>
  <c r="F1185" i="3"/>
  <c r="E1185" i="3"/>
  <c r="D1185" i="3"/>
  <c r="C1185" i="3"/>
  <c r="H1185" i="3" s="1"/>
  <c r="B1185" i="3"/>
  <c r="A1185" i="3"/>
  <c r="N1184" i="3"/>
  <c r="M1184" i="3"/>
  <c r="L1184" i="3"/>
  <c r="K1184" i="3"/>
  <c r="J1184" i="3"/>
  <c r="I1184" i="3"/>
  <c r="G1184" i="3"/>
  <c r="F1184" i="3"/>
  <c r="E1184" i="3"/>
  <c r="D1184" i="3"/>
  <c r="C1184" i="3"/>
  <c r="H1184" i="3" s="1"/>
  <c r="B1184" i="3"/>
  <c r="A1184" i="3"/>
  <c r="N1183" i="3"/>
  <c r="M1183" i="3"/>
  <c r="L1183" i="3"/>
  <c r="K1183" i="3"/>
  <c r="J1183" i="3"/>
  <c r="I1183" i="3"/>
  <c r="G1183" i="3"/>
  <c r="F1183" i="3"/>
  <c r="E1183" i="3"/>
  <c r="D1183" i="3"/>
  <c r="C1183" i="3"/>
  <c r="H1183" i="3" s="1"/>
  <c r="B1183" i="3"/>
  <c r="A1183" i="3"/>
  <c r="N1182" i="3"/>
  <c r="M1182" i="3"/>
  <c r="L1182" i="3"/>
  <c r="K1182" i="3"/>
  <c r="J1182" i="3"/>
  <c r="I1182" i="3"/>
  <c r="G1182" i="3"/>
  <c r="F1182" i="3"/>
  <c r="E1182" i="3"/>
  <c r="D1182" i="3"/>
  <c r="C1182" i="3"/>
  <c r="H1182" i="3" s="1"/>
  <c r="B1182" i="3"/>
  <c r="A1182" i="3"/>
  <c r="N1181" i="3"/>
  <c r="M1181" i="3"/>
  <c r="L1181" i="3"/>
  <c r="K1181" i="3"/>
  <c r="J1181" i="3"/>
  <c r="I1181" i="3"/>
  <c r="G1181" i="3"/>
  <c r="F1181" i="3"/>
  <c r="E1181" i="3"/>
  <c r="D1181" i="3"/>
  <c r="C1181" i="3"/>
  <c r="H1181" i="3" s="1"/>
  <c r="B1181" i="3"/>
  <c r="A1181" i="3"/>
  <c r="N1180" i="3"/>
  <c r="M1180" i="3"/>
  <c r="L1180" i="3"/>
  <c r="K1180" i="3"/>
  <c r="J1180" i="3"/>
  <c r="I1180" i="3"/>
  <c r="G1180" i="3"/>
  <c r="F1180" i="3"/>
  <c r="E1180" i="3"/>
  <c r="D1180" i="3"/>
  <c r="C1180" i="3"/>
  <c r="H1180" i="3" s="1"/>
  <c r="B1180" i="3"/>
  <c r="A1180" i="3"/>
  <c r="N1179" i="3"/>
  <c r="M1179" i="3"/>
  <c r="L1179" i="3"/>
  <c r="K1179" i="3"/>
  <c r="J1179" i="3"/>
  <c r="I1179" i="3"/>
  <c r="G1179" i="3"/>
  <c r="F1179" i="3"/>
  <c r="E1179" i="3"/>
  <c r="D1179" i="3"/>
  <c r="C1179" i="3"/>
  <c r="H1179" i="3" s="1"/>
  <c r="B1179" i="3"/>
  <c r="A1179" i="3"/>
  <c r="N1178" i="3"/>
  <c r="M1178" i="3"/>
  <c r="L1178" i="3"/>
  <c r="K1178" i="3"/>
  <c r="J1178" i="3"/>
  <c r="I1178" i="3"/>
  <c r="G1178" i="3"/>
  <c r="F1178" i="3"/>
  <c r="E1178" i="3"/>
  <c r="D1178" i="3"/>
  <c r="C1178" i="3"/>
  <c r="H1178" i="3" s="1"/>
  <c r="B1178" i="3"/>
  <c r="A1178" i="3"/>
  <c r="N1177" i="3"/>
  <c r="M1177" i="3"/>
  <c r="L1177" i="3"/>
  <c r="K1177" i="3"/>
  <c r="J1177" i="3"/>
  <c r="I1177" i="3"/>
  <c r="G1177" i="3"/>
  <c r="F1177" i="3"/>
  <c r="E1177" i="3"/>
  <c r="D1177" i="3"/>
  <c r="C1177" i="3"/>
  <c r="H1177" i="3" s="1"/>
  <c r="B1177" i="3"/>
  <c r="A1177" i="3"/>
  <c r="N1176" i="3"/>
  <c r="M1176" i="3"/>
  <c r="L1176" i="3"/>
  <c r="K1176" i="3"/>
  <c r="J1176" i="3"/>
  <c r="I1176" i="3"/>
  <c r="G1176" i="3"/>
  <c r="F1176" i="3"/>
  <c r="E1176" i="3"/>
  <c r="D1176" i="3"/>
  <c r="C1176" i="3"/>
  <c r="H1176" i="3" s="1"/>
  <c r="B1176" i="3"/>
  <c r="A1176" i="3"/>
  <c r="N1175" i="3"/>
  <c r="M1175" i="3"/>
  <c r="L1175" i="3"/>
  <c r="K1175" i="3"/>
  <c r="J1175" i="3"/>
  <c r="I1175" i="3"/>
  <c r="G1175" i="3"/>
  <c r="F1175" i="3"/>
  <c r="E1175" i="3"/>
  <c r="D1175" i="3"/>
  <c r="C1175" i="3"/>
  <c r="H1175" i="3" s="1"/>
  <c r="B1175" i="3"/>
  <c r="A1175" i="3"/>
  <c r="N1174" i="3"/>
  <c r="M1174" i="3"/>
  <c r="L1174" i="3"/>
  <c r="K1174" i="3"/>
  <c r="J1174" i="3"/>
  <c r="I1174" i="3"/>
  <c r="G1174" i="3"/>
  <c r="F1174" i="3"/>
  <c r="E1174" i="3"/>
  <c r="D1174" i="3"/>
  <c r="C1174" i="3"/>
  <c r="H1174" i="3" s="1"/>
  <c r="B1174" i="3"/>
  <c r="A1174" i="3"/>
  <c r="N1173" i="3"/>
  <c r="M1173" i="3"/>
  <c r="L1173" i="3"/>
  <c r="K1173" i="3"/>
  <c r="J1173" i="3"/>
  <c r="I1173" i="3"/>
  <c r="G1173" i="3"/>
  <c r="F1173" i="3"/>
  <c r="E1173" i="3"/>
  <c r="D1173" i="3"/>
  <c r="C1173" i="3"/>
  <c r="H1173" i="3" s="1"/>
  <c r="B1173" i="3"/>
  <c r="A1173" i="3"/>
  <c r="N1172" i="3"/>
  <c r="M1172" i="3"/>
  <c r="L1172" i="3"/>
  <c r="K1172" i="3"/>
  <c r="J1172" i="3"/>
  <c r="I1172" i="3"/>
  <c r="G1172" i="3"/>
  <c r="F1172" i="3"/>
  <c r="E1172" i="3"/>
  <c r="D1172" i="3"/>
  <c r="C1172" i="3"/>
  <c r="H1172" i="3" s="1"/>
  <c r="B1172" i="3"/>
  <c r="A1172" i="3"/>
  <c r="N1171" i="3"/>
  <c r="M1171" i="3"/>
  <c r="L1171" i="3"/>
  <c r="K1171" i="3"/>
  <c r="J1171" i="3"/>
  <c r="I1171" i="3"/>
  <c r="G1171" i="3"/>
  <c r="F1171" i="3"/>
  <c r="E1171" i="3"/>
  <c r="D1171" i="3"/>
  <c r="C1171" i="3"/>
  <c r="H1171" i="3" s="1"/>
  <c r="B1171" i="3"/>
  <c r="A1171" i="3"/>
  <c r="N1170" i="3"/>
  <c r="M1170" i="3"/>
  <c r="L1170" i="3"/>
  <c r="K1170" i="3"/>
  <c r="J1170" i="3"/>
  <c r="I1170" i="3"/>
  <c r="G1170" i="3"/>
  <c r="F1170" i="3"/>
  <c r="E1170" i="3"/>
  <c r="D1170" i="3"/>
  <c r="C1170" i="3"/>
  <c r="H1170" i="3" s="1"/>
  <c r="B1170" i="3"/>
  <c r="A1170" i="3"/>
  <c r="N1169" i="3"/>
  <c r="M1169" i="3"/>
  <c r="L1169" i="3"/>
  <c r="K1169" i="3"/>
  <c r="J1169" i="3"/>
  <c r="I1169" i="3"/>
  <c r="G1169" i="3"/>
  <c r="F1169" i="3"/>
  <c r="E1169" i="3"/>
  <c r="D1169" i="3"/>
  <c r="C1169" i="3"/>
  <c r="H1169" i="3" s="1"/>
  <c r="B1169" i="3"/>
  <c r="A1169" i="3"/>
  <c r="N1168" i="3"/>
  <c r="M1168" i="3"/>
  <c r="L1168" i="3"/>
  <c r="K1168" i="3"/>
  <c r="J1168" i="3"/>
  <c r="I1168" i="3"/>
  <c r="G1168" i="3"/>
  <c r="F1168" i="3"/>
  <c r="E1168" i="3"/>
  <c r="D1168" i="3"/>
  <c r="C1168" i="3"/>
  <c r="H1168" i="3" s="1"/>
  <c r="B1168" i="3"/>
  <c r="A1168" i="3"/>
  <c r="N1167" i="3"/>
  <c r="M1167" i="3"/>
  <c r="L1167" i="3"/>
  <c r="K1167" i="3"/>
  <c r="J1167" i="3"/>
  <c r="I1167" i="3"/>
  <c r="G1167" i="3"/>
  <c r="F1167" i="3"/>
  <c r="E1167" i="3"/>
  <c r="D1167" i="3"/>
  <c r="C1167" i="3"/>
  <c r="H1167" i="3" s="1"/>
  <c r="B1167" i="3"/>
  <c r="A1167" i="3"/>
  <c r="N1166" i="3"/>
  <c r="M1166" i="3"/>
  <c r="L1166" i="3"/>
  <c r="K1166" i="3"/>
  <c r="J1166" i="3"/>
  <c r="I1166" i="3"/>
  <c r="G1166" i="3"/>
  <c r="F1166" i="3"/>
  <c r="E1166" i="3"/>
  <c r="D1166" i="3"/>
  <c r="C1166" i="3"/>
  <c r="H1166" i="3" s="1"/>
  <c r="B1166" i="3"/>
  <c r="A1166" i="3"/>
  <c r="N1165" i="3"/>
  <c r="M1165" i="3"/>
  <c r="L1165" i="3"/>
  <c r="K1165" i="3"/>
  <c r="J1165" i="3"/>
  <c r="I1165" i="3"/>
  <c r="G1165" i="3"/>
  <c r="F1165" i="3"/>
  <c r="E1165" i="3"/>
  <c r="D1165" i="3"/>
  <c r="C1165" i="3"/>
  <c r="H1165" i="3" s="1"/>
  <c r="B1165" i="3"/>
  <c r="A1165" i="3"/>
  <c r="N1164" i="3"/>
  <c r="M1164" i="3"/>
  <c r="L1164" i="3"/>
  <c r="K1164" i="3"/>
  <c r="J1164" i="3"/>
  <c r="I1164" i="3"/>
  <c r="G1164" i="3"/>
  <c r="F1164" i="3"/>
  <c r="E1164" i="3"/>
  <c r="D1164" i="3"/>
  <c r="C1164" i="3"/>
  <c r="H1164" i="3" s="1"/>
  <c r="B1164" i="3"/>
  <c r="A1164" i="3"/>
  <c r="N1163" i="3"/>
  <c r="M1163" i="3"/>
  <c r="L1163" i="3"/>
  <c r="K1163" i="3"/>
  <c r="J1163" i="3"/>
  <c r="I1163" i="3"/>
  <c r="G1163" i="3"/>
  <c r="F1163" i="3"/>
  <c r="E1163" i="3"/>
  <c r="D1163" i="3"/>
  <c r="C1163" i="3"/>
  <c r="H1163" i="3" s="1"/>
  <c r="B1163" i="3"/>
  <c r="A1163" i="3"/>
  <c r="N1162" i="3"/>
  <c r="M1162" i="3"/>
  <c r="L1162" i="3"/>
  <c r="K1162" i="3"/>
  <c r="J1162" i="3"/>
  <c r="I1162" i="3"/>
  <c r="G1162" i="3"/>
  <c r="F1162" i="3"/>
  <c r="E1162" i="3"/>
  <c r="D1162" i="3"/>
  <c r="C1162" i="3"/>
  <c r="H1162" i="3" s="1"/>
  <c r="B1162" i="3"/>
  <c r="A1162" i="3"/>
  <c r="N1161" i="3"/>
  <c r="M1161" i="3"/>
  <c r="L1161" i="3"/>
  <c r="K1161" i="3"/>
  <c r="J1161" i="3"/>
  <c r="I1161" i="3"/>
  <c r="G1161" i="3"/>
  <c r="F1161" i="3"/>
  <c r="E1161" i="3"/>
  <c r="D1161" i="3"/>
  <c r="C1161" i="3"/>
  <c r="H1161" i="3" s="1"/>
  <c r="B1161" i="3"/>
  <c r="A1161" i="3"/>
  <c r="N1160" i="3"/>
  <c r="M1160" i="3"/>
  <c r="L1160" i="3"/>
  <c r="K1160" i="3"/>
  <c r="J1160" i="3"/>
  <c r="I1160" i="3"/>
  <c r="G1160" i="3"/>
  <c r="F1160" i="3"/>
  <c r="E1160" i="3"/>
  <c r="D1160" i="3"/>
  <c r="C1160" i="3"/>
  <c r="H1160" i="3" s="1"/>
  <c r="B1160" i="3"/>
  <c r="A1160" i="3"/>
  <c r="N1159" i="3"/>
  <c r="M1159" i="3"/>
  <c r="L1159" i="3"/>
  <c r="K1159" i="3"/>
  <c r="J1159" i="3"/>
  <c r="I1159" i="3"/>
  <c r="G1159" i="3"/>
  <c r="F1159" i="3"/>
  <c r="E1159" i="3"/>
  <c r="D1159" i="3"/>
  <c r="C1159" i="3"/>
  <c r="H1159" i="3" s="1"/>
  <c r="B1159" i="3"/>
  <c r="A1159" i="3"/>
  <c r="N1158" i="3"/>
  <c r="M1158" i="3"/>
  <c r="L1158" i="3"/>
  <c r="K1158" i="3"/>
  <c r="J1158" i="3"/>
  <c r="I1158" i="3"/>
  <c r="G1158" i="3"/>
  <c r="F1158" i="3"/>
  <c r="E1158" i="3"/>
  <c r="D1158" i="3"/>
  <c r="C1158" i="3"/>
  <c r="H1158" i="3" s="1"/>
  <c r="B1158" i="3"/>
  <c r="A1158" i="3"/>
  <c r="N1157" i="3"/>
  <c r="M1157" i="3"/>
  <c r="L1157" i="3"/>
  <c r="K1157" i="3"/>
  <c r="J1157" i="3"/>
  <c r="I1157" i="3"/>
  <c r="G1157" i="3"/>
  <c r="F1157" i="3"/>
  <c r="E1157" i="3"/>
  <c r="D1157" i="3"/>
  <c r="C1157" i="3"/>
  <c r="H1157" i="3" s="1"/>
  <c r="B1157" i="3"/>
  <c r="A1157" i="3"/>
  <c r="N1156" i="3"/>
  <c r="M1156" i="3"/>
  <c r="L1156" i="3"/>
  <c r="K1156" i="3"/>
  <c r="J1156" i="3"/>
  <c r="I1156" i="3"/>
  <c r="G1156" i="3"/>
  <c r="F1156" i="3"/>
  <c r="E1156" i="3"/>
  <c r="D1156" i="3"/>
  <c r="C1156" i="3"/>
  <c r="H1156" i="3" s="1"/>
  <c r="B1156" i="3"/>
  <c r="A1156" i="3"/>
  <c r="N1155" i="3"/>
  <c r="M1155" i="3"/>
  <c r="L1155" i="3"/>
  <c r="K1155" i="3"/>
  <c r="J1155" i="3"/>
  <c r="I1155" i="3"/>
  <c r="G1155" i="3"/>
  <c r="F1155" i="3"/>
  <c r="E1155" i="3"/>
  <c r="D1155" i="3"/>
  <c r="C1155" i="3"/>
  <c r="H1155" i="3" s="1"/>
  <c r="B1155" i="3"/>
  <c r="A1155" i="3"/>
  <c r="N1154" i="3"/>
  <c r="M1154" i="3"/>
  <c r="L1154" i="3"/>
  <c r="K1154" i="3"/>
  <c r="J1154" i="3"/>
  <c r="I1154" i="3"/>
  <c r="G1154" i="3"/>
  <c r="F1154" i="3"/>
  <c r="E1154" i="3"/>
  <c r="D1154" i="3"/>
  <c r="C1154" i="3"/>
  <c r="H1154" i="3" s="1"/>
  <c r="B1154" i="3"/>
  <c r="A1154" i="3"/>
  <c r="N1153" i="3"/>
  <c r="M1153" i="3"/>
  <c r="L1153" i="3"/>
  <c r="K1153" i="3"/>
  <c r="J1153" i="3"/>
  <c r="I1153" i="3"/>
  <c r="G1153" i="3"/>
  <c r="F1153" i="3"/>
  <c r="E1153" i="3"/>
  <c r="D1153" i="3"/>
  <c r="C1153" i="3"/>
  <c r="H1153" i="3" s="1"/>
  <c r="B1153" i="3"/>
  <c r="A1153" i="3"/>
  <c r="N1152" i="3"/>
  <c r="M1152" i="3"/>
  <c r="L1152" i="3"/>
  <c r="K1152" i="3"/>
  <c r="J1152" i="3"/>
  <c r="I1152" i="3"/>
  <c r="G1152" i="3"/>
  <c r="F1152" i="3"/>
  <c r="E1152" i="3"/>
  <c r="D1152" i="3"/>
  <c r="C1152" i="3"/>
  <c r="H1152" i="3" s="1"/>
  <c r="B1152" i="3"/>
  <c r="A1152" i="3"/>
  <c r="N1151" i="3"/>
  <c r="M1151" i="3"/>
  <c r="L1151" i="3"/>
  <c r="K1151" i="3"/>
  <c r="J1151" i="3"/>
  <c r="I1151" i="3"/>
  <c r="G1151" i="3"/>
  <c r="F1151" i="3"/>
  <c r="E1151" i="3"/>
  <c r="D1151" i="3"/>
  <c r="C1151" i="3"/>
  <c r="H1151" i="3" s="1"/>
  <c r="B1151" i="3"/>
  <c r="A1151" i="3"/>
  <c r="N1150" i="3"/>
  <c r="M1150" i="3"/>
  <c r="L1150" i="3"/>
  <c r="K1150" i="3"/>
  <c r="J1150" i="3"/>
  <c r="I1150" i="3"/>
  <c r="G1150" i="3"/>
  <c r="F1150" i="3"/>
  <c r="E1150" i="3"/>
  <c r="D1150" i="3"/>
  <c r="C1150" i="3"/>
  <c r="H1150" i="3" s="1"/>
  <c r="B1150" i="3"/>
  <c r="A1150" i="3"/>
  <c r="N1149" i="3"/>
  <c r="M1149" i="3"/>
  <c r="L1149" i="3"/>
  <c r="K1149" i="3"/>
  <c r="J1149" i="3"/>
  <c r="I1149" i="3"/>
  <c r="G1149" i="3"/>
  <c r="F1149" i="3"/>
  <c r="E1149" i="3"/>
  <c r="D1149" i="3"/>
  <c r="C1149" i="3"/>
  <c r="H1149" i="3" s="1"/>
  <c r="B1149" i="3"/>
  <c r="A1149" i="3"/>
  <c r="N1148" i="3"/>
  <c r="M1148" i="3"/>
  <c r="L1148" i="3"/>
  <c r="K1148" i="3"/>
  <c r="J1148" i="3"/>
  <c r="I1148" i="3"/>
  <c r="G1148" i="3"/>
  <c r="F1148" i="3"/>
  <c r="E1148" i="3"/>
  <c r="D1148" i="3"/>
  <c r="C1148" i="3"/>
  <c r="H1148" i="3" s="1"/>
  <c r="B1148" i="3"/>
  <c r="A1148" i="3"/>
  <c r="N1147" i="3"/>
  <c r="M1147" i="3"/>
  <c r="L1147" i="3"/>
  <c r="K1147" i="3"/>
  <c r="J1147" i="3"/>
  <c r="I1147" i="3"/>
  <c r="G1147" i="3"/>
  <c r="F1147" i="3"/>
  <c r="E1147" i="3"/>
  <c r="D1147" i="3"/>
  <c r="C1147" i="3"/>
  <c r="H1147" i="3" s="1"/>
  <c r="B1147" i="3"/>
  <c r="A1147" i="3"/>
  <c r="N1146" i="3"/>
  <c r="M1146" i="3"/>
  <c r="L1146" i="3"/>
  <c r="K1146" i="3"/>
  <c r="J1146" i="3"/>
  <c r="I1146" i="3"/>
  <c r="G1146" i="3"/>
  <c r="F1146" i="3"/>
  <c r="E1146" i="3"/>
  <c r="D1146" i="3"/>
  <c r="C1146" i="3"/>
  <c r="H1146" i="3" s="1"/>
  <c r="B1146" i="3"/>
  <c r="A1146" i="3"/>
  <c r="N1145" i="3"/>
  <c r="M1145" i="3"/>
  <c r="L1145" i="3"/>
  <c r="K1145" i="3"/>
  <c r="J1145" i="3"/>
  <c r="I1145" i="3"/>
  <c r="G1145" i="3"/>
  <c r="F1145" i="3"/>
  <c r="E1145" i="3"/>
  <c r="D1145" i="3"/>
  <c r="C1145" i="3"/>
  <c r="H1145" i="3" s="1"/>
  <c r="B1145" i="3"/>
  <c r="A1145" i="3"/>
  <c r="N1144" i="3"/>
  <c r="M1144" i="3"/>
  <c r="L1144" i="3"/>
  <c r="K1144" i="3"/>
  <c r="J1144" i="3"/>
  <c r="I1144" i="3"/>
  <c r="G1144" i="3"/>
  <c r="F1144" i="3"/>
  <c r="E1144" i="3"/>
  <c r="D1144" i="3"/>
  <c r="C1144" i="3"/>
  <c r="H1144" i="3" s="1"/>
  <c r="B1144" i="3"/>
  <c r="A1144" i="3"/>
  <c r="N1143" i="3"/>
  <c r="M1143" i="3"/>
  <c r="L1143" i="3"/>
  <c r="K1143" i="3"/>
  <c r="J1143" i="3"/>
  <c r="I1143" i="3"/>
  <c r="G1143" i="3"/>
  <c r="F1143" i="3"/>
  <c r="E1143" i="3"/>
  <c r="D1143" i="3"/>
  <c r="C1143" i="3"/>
  <c r="H1143" i="3" s="1"/>
  <c r="B1143" i="3"/>
  <c r="A1143" i="3"/>
  <c r="N1142" i="3"/>
  <c r="M1142" i="3"/>
  <c r="L1142" i="3"/>
  <c r="K1142" i="3"/>
  <c r="J1142" i="3"/>
  <c r="I1142" i="3"/>
  <c r="G1142" i="3"/>
  <c r="F1142" i="3"/>
  <c r="E1142" i="3"/>
  <c r="D1142" i="3"/>
  <c r="C1142" i="3"/>
  <c r="H1142" i="3" s="1"/>
  <c r="B1142" i="3"/>
  <c r="A1142" i="3"/>
  <c r="N1141" i="3"/>
  <c r="M1141" i="3"/>
  <c r="L1141" i="3"/>
  <c r="K1141" i="3"/>
  <c r="J1141" i="3"/>
  <c r="I1141" i="3"/>
  <c r="G1141" i="3"/>
  <c r="F1141" i="3"/>
  <c r="E1141" i="3"/>
  <c r="D1141" i="3"/>
  <c r="C1141" i="3"/>
  <c r="H1141" i="3" s="1"/>
  <c r="B1141" i="3"/>
  <c r="A1141" i="3"/>
  <c r="N1140" i="3"/>
  <c r="M1140" i="3"/>
  <c r="L1140" i="3"/>
  <c r="K1140" i="3"/>
  <c r="J1140" i="3"/>
  <c r="I1140" i="3"/>
  <c r="G1140" i="3"/>
  <c r="F1140" i="3"/>
  <c r="E1140" i="3"/>
  <c r="D1140" i="3"/>
  <c r="C1140" i="3"/>
  <c r="H1140" i="3" s="1"/>
  <c r="B1140" i="3"/>
  <c r="A1140" i="3"/>
  <c r="N1139" i="3"/>
  <c r="M1139" i="3"/>
  <c r="L1139" i="3"/>
  <c r="K1139" i="3"/>
  <c r="J1139" i="3"/>
  <c r="I1139" i="3"/>
  <c r="G1139" i="3"/>
  <c r="F1139" i="3"/>
  <c r="E1139" i="3"/>
  <c r="D1139" i="3"/>
  <c r="C1139" i="3"/>
  <c r="H1139" i="3" s="1"/>
  <c r="B1139" i="3"/>
  <c r="A1139" i="3"/>
  <c r="N1138" i="3"/>
  <c r="M1138" i="3"/>
  <c r="L1138" i="3"/>
  <c r="K1138" i="3"/>
  <c r="J1138" i="3"/>
  <c r="I1138" i="3"/>
  <c r="G1138" i="3"/>
  <c r="F1138" i="3"/>
  <c r="E1138" i="3"/>
  <c r="D1138" i="3"/>
  <c r="C1138" i="3"/>
  <c r="H1138" i="3" s="1"/>
  <c r="B1138" i="3"/>
  <c r="A1138" i="3"/>
  <c r="N1137" i="3"/>
  <c r="M1137" i="3"/>
  <c r="L1137" i="3"/>
  <c r="K1137" i="3"/>
  <c r="J1137" i="3"/>
  <c r="I1137" i="3"/>
  <c r="G1137" i="3"/>
  <c r="F1137" i="3"/>
  <c r="E1137" i="3"/>
  <c r="D1137" i="3"/>
  <c r="C1137" i="3"/>
  <c r="H1137" i="3" s="1"/>
  <c r="B1137" i="3"/>
  <c r="A1137" i="3"/>
  <c r="N1136" i="3"/>
  <c r="M1136" i="3"/>
  <c r="L1136" i="3"/>
  <c r="K1136" i="3"/>
  <c r="J1136" i="3"/>
  <c r="I1136" i="3"/>
  <c r="G1136" i="3"/>
  <c r="F1136" i="3"/>
  <c r="E1136" i="3"/>
  <c r="D1136" i="3"/>
  <c r="C1136" i="3"/>
  <c r="H1136" i="3" s="1"/>
  <c r="B1136" i="3"/>
  <c r="A1136" i="3"/>
  <c r="N1135" i="3"/>
  <c r="M1135" i="3"/>
  <c r="L1135" i="3"/>
  <c r="K1135" i="3"/>
  <c r="J1135" i="3"/>
  <c r="I1135" i="3"/>
  <c r="G1135" i="3"/>
  <c r="F1135" i="3"/>
  <c r="E1135" i="3"/>
  <c r="D1135" i="3"/>
  <c r="C1135" i="3"/>
  <c r="H1135" i="3" s="1"/>
  <c r="B1135" i="3"/>
  <c r="A1135" i="3"/>
  <c r="N1134" i="3"/>
  <c r="M1134" i="3"/>
  <c r="L1134" i="3"/>
  <c r="K1134" i="3"/>
  <c r="J1134" i="3"/>
  <c r="I1134" i="3"/>
  <c r="G1134" i="3"/>
  <c r="F1134" i="3"/>
  <c r="E1134" i="3"/>
  <c r="D1134" i="3"/>
  <c r="C1134" i="3"/>
  <c r="H1134" i="3" s="1"/>
  <c r="B1134" i="3"/>
  <c r="A1134" i="3"/>
  <c r="N1133" i="3"/>
  <c r="M1133" i="3"/>
  <c r="L1133" i="3"/>
  <c r="K1133" i="3"/>
  <c r="J1133" i="3"/>
  <c r="I1133" i="3"/>
  <c r="G1133" i="3"/>
  <c r="F1133" i="3"/>
  <c r="E1133" i="3"/>
  <c r="D1133" i="3"/>
  <c r="C1133" i="3"/>
  <c r="H1133" i="3" s="1"/>
  <c r="B1133" i="3"/>
  <c r="A1133" i="3"/>
  <c r="N1132" i="3"/>
  <c r="M1132" i="3"/>
  <c r="L1132" i="3"/>
  <c r="K1132" i="3"/>
  <c r="J1132" i="3"/>
  <c r="I1132" i="3"/>
  <c r="G1132" i="3"/>
  <c r="F1132" i="3"/>
  <c r="E1132" i="3"/>
  <c r="D1132" i="3"/>
  <c r="C1132" i="3"/>
  <c r="H1132" i="3" s="1"/>
  <c r="B1132" i="3"/>
  <c r="A1132" i="3"/>
  <c r="N1131" i="3"/>
  <c r="M1131" i="3"/>
  <c r="L1131" i="3"/>
  <c r="K1131" i="3"/>
  <c r="J1131" i="3"/>
  <c r="I1131" i="3"/>
  <c r="G1131" i="3"/>
  <c r="F1131" i="3"/>
  <c r="E1131" i="3"/>
  <c r="D1131" i="3"/>
  <c r="C1131" i="3"/>
  <c r="H1131" i="3" s="1"/>
  <c r="B1131" i="3"/>
  <c r="A1131" i="3"/>
  <c r="N1130" i="3"/>
  <c r="M1130" i="3"/>
  <c r="L1130" i="3"/>
  <c r="K1130" i="3"/>
  <c r="J1130" i="3"/>
  <c r="I1130" i="3"/>
  <c r="G1130" i="3"/>
  <c r="F1130" i="3"/>
  <c r="E1130" i="3"/>
  <c r="D1130" i="3"/>
  <c r="C1130" i="3"/>
  <c r="H1130" i="3" s="1"/>
  <c r="B1130" i="3"/>
  <c r="A1130" i="3"/>
  <c r="N1129" i="3"/>
  <c r="M1129" i="3"/>
  <c r="L1129" i="3"/>
  <c r="K1129" i="3"/>
  <c r="J1129" i="3"/>
  <c r="I1129" i="3"/>
  <c r="G1129" i="3"/>
  <c r="F1129" i="3"/>
  <c r="E1129" i="3"/>
  <c r="D1129" i="3"/>
  <c r="C1129" i="3"/>
  <c r="H1129" i="3" s="1"/>
  <c r="B1129" i="3"/>
  <c r="A1129" i="3"/>
  <c r="N1128" i="3"/>
  <c r="M1128" i="3"/>
  <c r="L1128" i="3"/>
  <c r="K1128" i="3"/>
  <c r="J1128" i="3"/>
  <c r="I1128" i="3"/>
  <c r="G1128" i="3"/>
  <c r="F1128" i="3"/>
  <c r="E1128" i="3"/>
  <c r="D1128" i="3"/>
  <c r="C1128" i="3"/>
  <c r="H1128" i="3" s="1"/>
  <c r="B1128" i="3"/>
  <c r="A1128" i="3"/>
  <c r="N1127" i="3"/>
  <c r="M1127" i="3"/>
  <c r="L1127" i="3"/>
  <c r="K1127" i="3"/>
  <c r="J1127" i="3"/>
  <c r="I1127" i="3"/>
  <c r="G1127" i="3"/>
  <c r="F1127" i="3"/>
  <c r="E1127" i="3"/>
  <c r="D1127" i="3"/>
  <c r="C1127" i="3"/>
  <c r="H1127" i="3" s="1"/>
  <c r="B1127" i="3"/>
  <c r="A1127" i="3"/>
  <c r="N1126" i="3"/>
  <c r="M1126" i="3"/>
  <c r="L1126" i="3"/>
  <c r="K1126" i="3"/>
  <c r="J1126" i="3"/>
  <c r="I1126" i="3"/>
  <c r="G1126" i="3"/>
  <c r="F1126" i="3"/>
  <c r="E1126" i="3"/>
  <c r="D1126" i="3"/>
  <c r="C1126" i="3"/>
  <c r="H1126" i="3" s="1"/>
  <c r="B1126" i="3"/>
  <c r="A1126" i="3"/>
  <c r="N1125" i="3"/>
  <c r="M1125" i="3"/>
  <c r="L1125" i="3"/>
  <c r="K1125" i="3"/>
  <c r="J1125" i="3"/>
  <c r="I1125" i="3"/>
  <c r="G1125" i="3"/>
  <c r="F1125" i="3"/>
  <c r="E1125" i="3"/>
  <c r="D1125" i="3"/>
  <c r="C1125" i="3"/>
  <c r="H1125" i="3" s="1"/>
  <c r="B1125" i="3"/>
  <c r="A1125" i="3"/>
  <c r="N1124" i="3"/>
  <c r="M1124" i="3"/>
  <c r="L1124" i="3"/>
  <c r="K1124" i="3"/>
  <c r="J1124" i="3"/>
  <c r="I1124" i="3"/>
  <c r="G1124" i="3"/>
  <c r="F1124" i="3"/>
  <c r="E1124" i="3"/>
  <c r="D1124" i="3"/>
  <c r="C1124" i="3"/>
  <c r="H1124" i="3" s="1"/>
  <c r="B1124" i="3"/>
  <c r="A1124" i="3"/>
  <c r="N1123" i="3"/>
  <c r="M1123" i="3"/>
  <c r="L1123" i="3"/>
  <c r="K1123" i="3"/>
  <c r="J1123" i="3"/>
  <c r="I1123" i="3"/>
  <c r="G1123" i="3"/>
  <c r="F1123" i="3"/>
  <c r="E1123" i="3"/>
  <c r="D1123" i="3"/>
  <c r="C1123" i="3"/>
  <c r="H1123" i="3" s="1"/>
  <c r="B1123" i="3"/>
  <c r="A1123" i="3"/>
  <c r="N1122" i="3"/>
  <c r="M1122" i="3"/>
  <c r="L1122" i="3"/>
  <c r="K1122" i="3"/>
  <c r="J1122" i="3"/>
  <c r="I1122" i="3"/>
  <c r="G1122" i="3"/>
  <c r="F1122" i="3"/>
  <c r="E1122" i="3"/>
  <c r="D1122" i="3"/>
  <c r="C1122" i="3"/>
  <c r="H1122" i="3" s="1"/>
  <c r="B1122" i="3"/>
  <c r="A1122" i="3"/>
  <c r="N1121" i="3"/>
  <c r="M1121" i="3"/>
  <c r="L1121" i="3"/>
  <c r="K1121" i="3"/>
  <c r="J1121" i="3"/>
  <c r="I1121" i="3"/>
  <c r="G1121" i="3"/>
  <c r="F1121" i="3"/>
  <c r="E1121" i="3"/>
  <c r="D1121" i="3"/>
  <c r="C1121" i="3"/>
  <c r="H1121" i="3" s="1"/>
  <c r="B1121" i="3"/>
  <c r="A1121" i="3"/>
  <c r="N1120" i="3"/>
  <c r="M1120" i="3"/>
  <c r="L1120" i="3"/>
  <c r="K1120" i="3"/>
  <c r="J1120" i="3"/>
  <c r="I1120" i="3"/>
  <c r="G1120" i="3"/>
  <c r="F1120" i="3"/>
  <c r="E1120" i="3"/>
  <c r="D1120" i="3"/>
  <c r="C1120" i="3"/>
  <c r="H1120" i="3" s="1"/>
  <c r="B1120" i="3"/>
  <c r="A1120" i="3"/>
  <c r="N1119" i="3"/>
  <c r="M1119" i="3"/>
  <c r="L1119" i="3"/>
  <c r="K1119" i="3"/>
  <c r="J1119" i="3"/>
  <c r="I1119" i="3"/>
  <c r="G1119" i="3"/>
  <c r="F1119" i="3"/>
  <c r="E1119" i="3"/>
  <c r="D1119" i="3"/>
  <c r="C1119" i="3"/>
  <c r="H1119" i="3" s="1"/>
  <c r="B1119" i="3"/>
  <c r="A1119" i="3"/>
  <c r="N1118" i="3"/>
  <c r="M1118" i="3"/>
  <c r="L1118" i="3"/>
  <c r="K1118" i="3"/>
  <c r="J1118" i="3"/>
  <c r="I1118" i="3"/>
  <c r="G1118" i="3"/>
  <c r="F1118" i="3"/>
  <c r="E1118" i="3"/>
  <c r="D1118" i="3"/>
  <c r="C1118" i="3"/>
  <c r="H1118" i="3" s="1"/>
  <c r="B1118" i="3"/>
  <c r="A1118" i="3"/>
  <c r="N1117" i="3"/>
  <c r="M1117" i="3"/>
  <c r="L1117" i="3"/>
  <c r="K1117" i="3"/>
  <c r="J1117" i="3"/>
  <c r="I1117" i="3"/>
  <c r="G1117" i="3"/>
  <c r="F1117" i="3"/>
  <c r="E1117" i="3"/>
  <c r="D1117" i="3"/>
  <c r="C1117" i="3"/>
  <c r="H1117" i="3" s="1"/>
  <c r="B1117" i="3"/>
  <c r="A1117" i="3"/>
  <c r="N1116" i="3"/>
  <c r="M1116" i="3"/>
  <c r="L1116" i="3"/>
  <c r="K1116" i="3"/>
  <c r="J1116" i="3"/>
  <c r="I1116" i="3"/>
  <c r="G1116" i="3"/>
  <c r="F1116" i="3"/>
  <c r="E1116" i="3"/>
  <c r="D1116" i="3"/>
  <c r="C1116" i="3"/>
  <c r="H1116" i="3" s="1"/>
  <c r="B1116" i="3"/>
  <c r="A1116" i="3"/>
  <c r="N1115" i="3"/>
  <c r="M1115" i="3"/>
  <c r="L1115" i="3"/>
  <c r="K1115" i="3"/>
  <c r="J1115" i="3"/>
  <c r="I1115" i="3"/>
  <c r="G1115" i="3"/>
  <c r="F1115" i="3"/>
  <c r="E1115" i="3"/>
  <c r="D1115" i="3"/>
  <c r="C1115" i="3"/>
  <c r="H1115" i="3" s="1"/>
  <c r="B1115" i="3"/>
  <c r="A1115" i="3"/>
  <c r="N1114" i="3"/>
  <c r="M1114" i="3"/>
  <c r="L1114" i="3"/>
  <c r="K1114" i="3"/>
  <c r="J1114" i="3"/>
  <c r="I1114" i="3"/>
  <c r="G1114" i="3"/>
  <c r="F1114" i="3"/>
  <c r="E1114" i="3"/>
  <c r="D1114" i="3"/>
  <c r="C1114" i="3"/>
  <c r="H1114" i="3" s="1"/>
  <c r="B1114" i="3"/>
  <c r="A1114" i="3"/>
  <c r="N1113" i="3"/>
  <c r="M1113" i="3"/>
  <c r="L1113" i="3"/>
  <c r="K1113" i="3"/>
  <c r="J1113" i="3"/>
  <c r="I1113" i="3"/>
  <c r="G1113" i="3"/>
  <c r="F1113" i="3"/>
  <c r="E1113" i="3"/>
  <c r="D1113" i="3"/>
  <c r="C1113" i="3"/>
  <c r="H1113" i="3" s="1"/>
  <c r="B1113" i="3"/>
  <c r="A1113" i="3"/>
  <c r="N1112" i="3"/>
  <c r="M1112" i="3"/>
  <c r="L1112" i="3"/>
  <c r="K1112" i="3"/>
  <c r="J1112" i="3"/>
  <c r="I1112" i="3"/>
  <c r="G1112" i="3"/>
  <c r="F1112" i="3"/>
  <c r="E1112" i="3"/>
  <c r="D1112" i="3"/>
  <c r="C1112" i="3"/>
  <c r="H1112" i="3" s="1"/>
  <c r="B1112" i="3"/>
  <c r="A1112" i="3"/>
  <c r="N1111" i="3"/>
  <c r="M1111" i="3"/>
  <c r="L1111" i="3"/>
  <c r="K1111" i="3"/>
  <c r="J1111" i="3"/>
  <c r="I1111" i="3"/>
  <c r="G1111" i="3"/>
  <c r="F1111" i="3"/>
  <c r="E1111" i="3"/>
  <c r="D1111" i="3"/>
  <c r="C1111" i="3"/>
  <c r="H1111" i="3" s="1"/>
  <c r="B1111" i="3"/>
  <c r="A1111" i="3"/>
  <c r="N1110" i="3"/>
  <c r="M1110" i="3"/>
  <c r="L1110" i="3"/>
  <c r="K1110" i="3"/>
  <c r="J1110" i="3"/>
  <c r="I1110" i="3"/>
  <c r="G1110" i="3"/>
  <c r="F1110" i="3"/>
  <c r="E1110" i="3"/>
  <c r="D1110" i="3"/>
  <c r="C1110" i="3"/>
  <c r="H1110" i="3" s="1"/>
  <c r="B1110" i="3"/>
  <c r="A1110" i="3"/>
  <c r="N1109" i="3"/>
  <c r="M1109" i="3"/>
  <c r="L1109" i="3"/>
  <c r="K1109" i="3"/>
  <c r="J1109" i="3"/>
  <c r="I1109" i="3"/>
  <c r="G1109" i="3"/>
  <c r="F1109" i="3"/>
  <c r="E1109" i="3"/>
  <c r="D1109" i="3"/>
  <c r="C1109" i="3"/>
  <c r="H1109" i="3" s="1"/>
  <c r="B1109" i="3"/>
  <c r="A1109" i="3"/>
  <c r="N1108" i="3"/>
  <c r="M1108" i="3"/>
  <c r="L1108" i="3"/>
  <c r="K1108" i="3"/>
  <c r="J1108" i="3"/>
  <c r="I1108" i="3"/>
  <c r="G1108" i="3"/>
  <c r="F1108" i="3"/>
  <c r="E1108" i="3"/>
  <c r="D1108" i="3"/>
  <c r="C1108" i="3"/>
  <c r="H1108" i="3" s="1"/>
  <c r="B1108" i="3"/>
  <c r="A1108" i="3"/>
  <c r="N1107" i="3"/>
  <c r="M1107" i="3"/>
  <c r="L1107" i="3"/>
  <c r="K1107" i="3"/>
  <c r="J1107" i="3"/>
  <c r="I1107" i="3"/>
  <c r="G1107" i="3"/>
  <c r="F1107" i="3"/>
  <c r="E1107" i="3"/>
  <c r="D1107" i="3"/>
  <c r="C1107" i="3"/>
  <c r="H1107" i="3" s="1"/>
  <c r="B1107" i="3"/>
  <c r="A1107" i="3"/>
  <c r="N1106" i="3"/>
  <c r="M1106" i="3"/>
  <c r="L1106" i="3"/>
  <c r="K1106" i="3"/>
  <c r="J1106" i="3"/>
  <c r="I1106" i="3"/>
  <c r="G1106" i="3"/>
  <c r="F1106" i="3"/>
  <c r="E1106" i="3"/>
  <c r="D1106" i="3"/>
  <c r="C1106" i="3"/>
  <c r="H1106" i="3" s="1"/>
  <c r="B1106" i="3"/>
  <c r="A1106" i="3"/>
  <c r="N1105" i="3"/>
  <c r="M1105" i="3"/>
  <c r="L1105" i="3"/>
  <c r="K1105" i="3"/>
  <c r="J1105" i="3"/>
  <c r="I1105" i="3"/>
  <c r="G1105" i="3"/>
  <c r="F1105" i="3"/>
  <c r="E1105" i="3"/>
  <c r="D1105" i="3"/>
  <c r="C1105" i="3"/>
  <c r="H1105" i="3" s="1"/>
  <c r="B1105" i="3"/>
  <c r="A1105" i="3"/>
  <c r="N1104" i="3"/>
  <c r="M1104" i="3"/>
  <c r="L1104" i="3"/>
  <c r="K1104" i="3"/>
  <c r="J1104" i="3"/>
  <c r="I1104" i="3"/>
  <c r="G1104" i="3"/>
  <c r="F1104" i="3"/>
  <c r="E1104" i="3"/>
  <c r="D1104" i="3"/>
  <c r="C1104" i="3"/>
  <c r="H1104" i="3" s="1"/>
  <c r="B1104" i="3"/>
  <c r="A1104" i="3"/>
  <c r="N1103" i="3"/>
  <c r="M1103" i="3"/>
  <c r="L1103" i="3"/>
  <c r="K1103" i="3"/>
  <c r="J1103" i="3"/>
  <c r="I1103" i="3"/>
  <c r="G1103" i="3"/>
  <c r="F1103" i="3"/>
  <c r="E1103" i="3"/>
  <c r="D1103" i="3"/>
  <c r="C1103" i="3"/>
  <c r="H1103" i="3" s="1"/>
  <c r="B1103" i="3"/>
  <c r="A1103" i="3"/>
  <c r="N1102" i="3"/>
  <c r="M1102" i="3"/>
  <c r="L1102" i="3"/>
  <c r="K1102" i="3"/>
  <c r="J1102" i="3"/>
  <c r="I1102" i="3"/>
  <c r="G1102" i="3"/>
  <c r="F1102" i="3"/>
  <c r="E1102" i="3"/>
  <c r="D1102" i="3"/>
  <c r="C1102" i="3"/>
  <c r="H1102" i="3" s="1"/>
  <c r="B1102" i="3"/>
  <c r="A1102" i="3"/>
  <c r="N1101" i="3"/>
  <c r="M1101" i="3"/>
  <c r="L1101" i="3"/>
  <c r="K1101" i="3"/>
  <c r="J1101" i="3"/>
  <c r="I1101" i="3"/>
  <c r="G1101" i="3"/>
  <c r="F1101" i="3"/>
  <c r="E1101" i="3"/>
  <c r="D1101" i="3"/>
  <c r="C1101" i="3"/>
  <c r="H1101" i="3" s="1"/>
  <c r="B1101" i="3"/>
  <c r="A1101" i="3"/>
  <c r="N1100" i="3"/>
  <c r="M1100" i="3"/>
  <c r="L1100" i="3"/>
  <c r="K1100" i="3"/>
  <c r="J1100" i="3"/>
  <c r="I1100" i="3"/>
  <c r="G1100" i="3"/>
  <c r="F1100" i="3"/>
  <c r="E1100" i="3"/>
  <c r="D1100" i="3"/>
  <c r="C1100" i="3"/>
  <c r="H1100" i="3" s="1"/>
  <c r="B1100" i="3"/>
  <c r="A1100" i="3"/>
  <c r="N1099" i="3"/>
  <c r="M1099" i="3"/>
  <c r="L1099" i="3"/>
  <c r="K1099" i="3"/>
  <c r="J1099" i="3"/>
  <c r="I1099" i="3"/>
  <c r="G1099" i="3"/>
  <c r="F1099" i="3"/>
  <c r="E1099" i="3"/>
  <c r="D1099" i="3"/>
  <c r="C1099" i="3"/>
  <c r="H1099" i="3" s="1"/>
  <c r="B1099" i="3"/>
  <c r="A1099" i="3"/>
  <c r="N1098" i="3"/>
  <c r="M1098" i="3"/>
  <c r="L1098" i="3"/>
  <c r="K1098" i="3"/>
  <c r="J1098" i="3"/>
  <c r="I1098" i="3"/>
  <c r="G1098" i="3"/>
  <c r="F1098" i="3"/>
  <c r="E1098" i="3"/>
  <c r="D1098" i="3"/>
  <c r="C1098" i="3"/>
  <c r="H1098" i="3" s="1"/>
  <c r="B1098" i="3"/>
  <c r="A1098" i="3"/>
  <c r="N1097" i="3"/>
  <c r="M1097" i="3"/>
  <c r="L1097" i="3"/>
  <c r="K1097" i="3"/>
  <c r="J1097" i="3"/>
  <c r="I1097" i="3"/>
  <c r="G1097" i="3"/>
  <c r="F1097" i="3"/>
  <c r="E1097" i="3"/>
  <c r="D1097" i="3"/>
  <c r="C1097" i="3"/>
  <c r="H1097" i="3" s="1"/>
  <c r="B1097" i="3"/>
  <c r="A1097" i="3"/>
  <c r="N1096" i="3"/>
  <c r="M1096" i="3"/>
  <c r="L1096" i="3"/>
  <c r="K1096" i="3"/>
  <c r="J1096" i="3"/>
  <c r="I1096" i="3"/>
  <c r="G1096" i="3"/>
  <c r="F1096" i="3"/>
  <c r="E1096" i="3"/>
  <c r="D1096" i="3"/>
  <c r="C1096" i="3"/>
  <c r="H1096" i="3" s="1"/>
  <c r="B1096" i="3"/>
  <c r="A1096" i="3"/>
  <c r="N1095" i="3"/>
  <c r="M1095" i="3"/>
  <c r="L1095" i="3"/>
  <c r="K1095" i="3"/>
  <c r="J1095" i="3"/>
  <c r="I1095" i="3"/>
  <c r="G1095" i="3"/>
  <c r="F1095" i="3"/>
  <c r="E1095" i="3"/>
  <c r="D1095" i="3"/>
  <c r="C1095" i="3"/>
  <c r="H1095" i="3" s="1"/>
  <c r="B1095" i="3"/>
  <c r="A1095" i="3"/>
  <c r="N1094" i="3"/>
  <c r="M1094" i="3"/>
  <c r="L1094" i="3"/>
  <c r="K1094" i="3"/>
  <c r="J1094" i="3"/>
  <c r="I1094" i="3"/>
  <c r="G1094" i="3"/>
  <c r="F1094" i="3"/>
  <c r="E1094" i="3"/>
  <c r="D1094" i="3"/>
  <c r="C1094" i="3"/>
  <c r="H1094" i="3" s="1"/>
  <c r="B1094" i="3"/>
  <c r="A1094" i="3"/>
  <c r="N1093" i="3"/>
  <c r="M1093" i="3"/>
  <c r="L1093" i="3"/>
  <c r="K1093" i="3"/>
  <c r="J1093" i="3"/>
  <c r="I1093" i="3"/>
  <c r="G1093" i="3"/>
  <c r="F1093" i="3"/>
  <c r="E1093" i="3"/>
  <c r="D1093" i="3"/>
  <c r="C1093" i="3"/>
  <c r="H1093" i="3" s="1"/>
  <c r="B1093" i="3"/>
  <c r="A1093" i="3"/>
  <c r="N1092" i="3"/>
  <c r="M1092" i="3"/>
  <c r="L1092" i="3"/>
  <c r="K1092" i="3"/>
  <c r="J1092" i="3"/>
  <c r="I1092" i="3"/>
  <c r="G1092" i="3"/>
  <c r="F1092" i="3"/>
  <c r="E1092" i="3"/>
  <c r="D1092" i="3"/>
  <c r="C1092" i="3"/>
  <c r="H1092" i="3" s="1"/>
  <c r="B1092" i="3"/>
  <c r="A1092" i="3"/>
  <c r="N1091" i="3"/>
  <c r="M1091" i="3"/>
  <c r="L1091" i="3"/>
  <c r="K1091" i="3"/>
  <c r="J1091" i="3"/>
  <c r="I1091" i="3"/>
  <c r="G1091" i="3"/>
  <c r="F1091" i="3"/>
  <c r="E1091" i="3"/>
  <c r="D1091" i="3"/>
  <c r="C1091" i="3"/>
  <c r="H1091" i="3" s="1"/>
  <c r="B1091" i="3"/>
  <c r="A1091" i="3"/>
  <c r="N1090" i="3"/>
  <c r="M1090" i="3"/>
  <c r="L1090" i="3"/>
  <c r="K1090" i="3"/>
  <c r="J1090" i="3"/>
  <c r="I1090" i="3"/>
  <c r="G1090" i="3"/>
  <c r="F1090" i="3"/>
  <c r="E1090" i="3"/>
  <c r="D1090" i="3"/>
  <c r="C1090" i="3"/>
  <c r="H1090" i="3" s="1"/>
  <c r="B1090" i="3"/>
  <c r="A1090" i="3"/>
  <c r="N1089" i="3"/>
  <c r="M1089" i="3"/>
  <c r="L1089" i="3"/>
  <c r="K1089" i="3"/>
  <c r="J1089" i="3"/>
  <c r="I1089" i="3"/>
  <c r="G1089" i="3"/>
  <c r="F1089" i="3"/>
  <c r="E1089" i="3"/>
  <c r="D1089" i="3"/>
  <c r="C1089" i="3"/>
  <c r="H1089" i="3" s="1"/>
  <c r="B1089" i="3"/>
  <c r="A1089" i="3"/>
  <c r="N1088" i="3"/>
  <c r="M1088" i="3"/>
  <c r="L1088" i="3"/>
  <c r="K1088" i="3"/>
  <c r="J1088" i="3"/>
  <c r="I1088" i="3"/>
  <c r="G1088" i="3"/>
  <c r="F1088" i="3"/>
  <c r="E1088" i="3"/>
  <c r="D1088" i="3"/>
  <c r="C1088" i="3"/>
  <c r="H1088" i="3" s="1"/>
  <c r="B1088" i="3"/>
  <c r="A1088" i="3"/>
  <c r="N1087" i="3"/>
  <c r="M1087" i="3"/>
  <c r="L1087" i="3"/>
  <c r="K1087" i="3"/>
  <c r="J1087" i="3"/>
  <c r="I1087" i="3"/>
  <c r="G1087" i="3"/>
  <c r="F1087" i="3"/>
  <c r="E1087" i="3"/>
  <c r="D1087" i="3"/>
  <c r="C1087" i="3"/>
  <c r="H1087" i="3" s="1"/>
  <c r="B1087" i="3"/>
  <c r="A1087" i="3"/>
  <c r="N1086" i="3"/>
  <c r="M1086" i="3"/>
  <c r="L1086" i="3"/>
  <c r="K1086" i="3"/>
  <c r="J1086" i="3"/>
  <c r="I1086" i="3"/>
  <c r="G1086" i="3"/>
  <c r="F1086" i="3"/>
  <c r="E1086" i="3"/>
  <c r="D1086" i="3"/>
  <c r="C1086" i="3"/>
  <c r="H1086" i="3" s="1"/>
  <c r="B1086" i="3"/>
  <c r="A1086" i="3"/>
  <c r="N1085" i="3"/>
  <c r="M1085" i="3"/>
  <c r="L1085" i="3"/>
  <c r="K1085" i="3"/>
  <c r="J1085" i="3"/>
  <c r="I1085" i="3"/>
  <c r="G1085" i="3"/>
  <c r="F1085" i="3"/>
  <c r="E1085" i="3"/>
  <c r="D1085" i="3"/>
  <c r="C1085" i="3"/>
  <c r="H1085" i="3" s="1"/>
  <c r="B1085" i="3"/>
  <c r="A1085" i="3"/>
  <c r="N1084" i="3"/>
  <c r="M1084" i="3"/>
  <c r="L1084" i="3"/>
  <c r="K1084" i="3"/>
  <c r="J1084" i="3"/>
  <c r="I1084" i="3"/>
  <c r="G1084" i="3"/>
  <c r="F1084" i="3"/>
  <c r="E1084" i="3"/>
  <c r="D1084" i="3"/>
  <c r="C1084" i="3"/>
  <c r="H1084" i="3" s="1"/>
  <c r="B1084" i="3"/>
  <c r="A1084" i="3"/>
  <c r="N1083" i="3"/>
  <c r="M1083" i="3"/>
  <c r="L1083" i="3"/>
  <c r="K1083" i="3"/>
  <c r="J1083" i="3"/>
  <c r="I1083" i="3"/>
  <c r="G1083" i="3"/>
  <c r="F1083" i="3"/>
  <c r="E1083" i="3"/>
  <c r="D1083" i="3"/>
  <c r="C1083" i="3"/>
  <c r="H1083" i="3" s="1"/>
  <c r="B1083" i="3"/>
  <c r="A1083" i="3"/>
  <c r="N1082" i="3"/>
  <c r="M1082" i="3"/>
  <c r="L1082" i="3"/>
  <c r="K1082" i="3"/>
  <c r="J1082" i="3"/>
  <c r="I1082" i="3"/>
  <c r="G1082" i="3"/>
  <c r="F1082" i="3"/>
  <c r="E1082" i="3"/>
  <c r="D1082" i="3"/>
  <c r="C1082" i="3"/>
  <c r="H1082" i="3" s="1"/>
  <c r="B1082" i="3"/>
  <c r="A1082" i="3"/>
  <c r="N1081" i="3"/>
  <c r="M1081" i="3"/>
  <c r="L1081" i="3"/>
  <c r="K1081" i="3"/>
  <c r="J1081" i="3"/>
  <c r="I1081" i="3"/>
  <c r="G1081" i="3"/>
  <c r="F1081" i="3"/>
  <c r="E1081" i="3"/>
  <c r="D1081" i="3"/>
  <c r="C1081" i="3"/>
  <c r="H1081" i="3" s="1"/>
  <c r="B1081" i="3"/>
  <c r="A1081" i="3"/>
  <c r="N1080" i="3"/>
  <c r="M1080" i="3"/>
  <c r="L1080" i="3"/>
  <c r="K1080" i="3"/>
  <c r="J1080" i="3"/>
  <c r="I1080" i="3"/>
  <c r="G1080" i="3"/>
  <c r="F1080" i="3"/>
  <c r="E1080" i="3"/>
  <c r="D1080" i="3"/>
  <c r="C1080" i="3"/>
  <c r="H1080" i="3" s="1"/>
  <c r="B1080" i="3"/>
  <c r="A1080" i="3"/>
  <c r="N1079" i="3"/>
  <c r="M1079" i="3"/>
  <c r="L1079" i="3"/>
  <c r="K1079" i="3"/>
  <c r="J1079" i="3"/>
  <c r="I1079" i="3"/>
  <c r="G1079" i="3"/>
  <c r="F1079" i="3"/>
  <c r="E1079" i="3"/>
  <c r="D1079" i="3"/>
  <c r="C1079" i="3"/>
  <c r="H1079" i="3" s="1"/>
  <c r="B1079" i="3"/>
  <c r="A1079" i="3"/>
  <c r="N1078" i="3"/>
  <c r="M1078" i="3"/>
  <c r="L1078" i="3"/>
  <c r="K1078" i="3"/>
  <c r="J1078" i="3"/>
  <c r="I1078" i="3"/>
  <c r="G1078" i="3"/>
  <c r="F1078" i="3"/>
  <c r="E1078" i="3"/>
  <c r="D1078" i="3"/>
  <c r="C1078" i="3"/>
  <c r="H1078" i="3" s="1"/>
  <c r="B1078" i="3"/>
  <c r="A1078" i="3"/>
  <c r="N1077" i="3"/>
  <c r="M1077" i="3"/>
  <c r="L1077" i="3"/>
  <c r="K1077" i="3"/>
  <c r="J1077" i="3"/>
  <c r="I1077" i="3"/>
  <c r="G1077" i="3"/>
  <c r="F1077" i="3"/>
  <c r="E1077" i="3"/>
  <c r="D1077" i="3"/>
  <c r="C1077" i="3"/>
  <c r="H1077" i="3" s="1"/>
  <c r="B1077" i="3"/>
  <c r="A1077" i="3"/>
  <c r="N1076" i="3"/>
  <c r="M1076" i="3"/>
  <c r="L1076" i="3"/>
  <c r="K1076" i="3"/>
  <c r="J1076" i="3"/>
  <c r="I1076" i="3"/>
  <c r="G1076" i="3"/>
  <c r="F1076" i="3"/>
  <c r="E1076" i="3"/>
  <c r="D1076" i="3"/>
  <c r="C1076" i="3"/>
  <c r="H1076" i="3" s="1"/>
  <c r="B1076" i="3"/>
  <c r="A1076" i="3"/>
  <c r="N1075" i="3"/>
  <c r="M1075" i="3"/>
  <c r="L1075" i="3"/>
  <c r="K1075" i="3"/>
  <c r="J1075" i="3"/>
  <c r="I1075" i="3"/>
  <c r="G1075" i="3"/>
  <c r="F1075" i="3"/>
  <c r="E1075" i="3"/>
  <c r="D1075" i="3"/>
  <c r="C1075" i="3"/>
  <c r="H1075" i="3" s="1"/>
  <c r="B1075" i="3"/>
  <c r="A1075" i="3"/>
  <c r="N1074" i="3"/>
  <c r="M1074" i="3"/>
  <c r="L1074" i="3"/>
  <c r="K1074" i="3"/>
  <c r="J1074" i="3"/>
  <c r="I1074" i="3"/>
  <c r="G1074" i="3"/>
  <c r="F1074" i="3"/>
  <c r="E1074" i="3"/>
  <c r="D1074" i="3"/>
  <c r="C1074" i="3"/>
  <c r="H1074" i="3" s="1"/>
  <c r="B1074" i="3"/>
  <c r="A1074" i="3"/>
  <c r="N1073" i="3"/>
  <c r="M1073" i="3"/>
  <c r="L1073" i="3"/>
  <c r="K1073" i="3"/>
  <c r="J1073" i="3"/>
  <c r="I1073" i="3"/>
  <c r="G1073" i="3"/>
  <c r="F1073" i="3"/>
  <c r="E1073" i="3"/>
  <c r="D1073" i="3"/>
  <c r="C1073" i="3"/>
  <c r="H1073" i="3" s="1"/>
  <c r="B1073" i="3"/>
  <c r="A1073" i="3"/>
  <c r="N1072" i="3"/>
  <c r="M1072" i="3"/>
  <c r="L1072" i="3"/>
  <c r="K1072" i="3"/>
  <c r="J1072" i="3"/>
  <c r="I1072" i="3"/>
  <c r="G1072" i="3"/>
  <c r="F1072" i="3"/>
  <c r="E1072" i="3"/>
  <c r="D1072" i="3"/>
  <c r="C1072" i="3"/>
  <c r="H1072" i="3" s="1"/>
  <c r="B1072" i="3"/>
  <c r="A1072" i="3"/>
  <c r="N1071" i="3"/>
  <c r="M1071" i="3"/>
  <c r="L1071" i="3"/>
  <c r="K1071" i="3"/>
  <c r="J1071" i="3"/>
  <c r="I1071" i="3"/>
  <c r="G1071" i="3"/>
  <c r="F1071" i="3"/>
  <c r="E1071" i="3"/>
  <c r="D1071" i="3"/>
  <c r="C1071" i="3"/>
  <c r="H1071" i="3" s="1"/>
  <c r="B1071" i="3"/>
  <c r="A1071" i="3"/>
  <c r="N1070" i="3"/>
  <c r="M1070" i="3"/>
  <c r="L1070" i="3"/>
  <c r="K1070" i="3"/>
  <c r="J1070" i="3"/>
  <c r="I1070" i="3"/>
  <c r="G1070" i="3"/>
  <c r="F1070" i="3"/>
  <c r="E1070" i="3"/>
  <c r="D1070" i="3"/>
  <c r="C1070" i="3"/>
  <c r="H1070" i="3" s="1"/>
  <c r="B1070" i="3"/>
  <c r="A1070" i="3"/>
  <c r="N1069" i="3"/>
  <c r="M1069" i="3"/>
  <c r="L1069" i="3"/>
  <c r="K1069" i="3"/>
  <c r="J1069" i="3"/>
  <c r="I1069" i="3"/>
  <c r="G1069" i="3"/>
  <c r="F1069" i="3"/>
  <c r="E1069" i="3"/>
  <c r="D1069" i="3"/>
  <c r="C1069" i="3"/>
  <c r="H1069" i="3" s="1"/>
  <c r="B1069" i="3"/>
  <c r="A1069" i="3"/>
  <c r="N1068" i="3"/>
  <c r="M1068" i="3"/>
  <c r="L1068" i="3"/>
  <c r="K1068" i="3"/>
  <c r="J1068" i="3"/>
  <c r="I1068" i="3"/>
  <c r="G1068" i="3"/>
  <c r="F1068" i="3"/>
  <c r="E1068" i="3"/>
  <c r="D1068" i="3"/>
  <c r="C1068" i="3"/>
  <c r="H1068" i="3" s="1"/>
  <c r="B1068" i="3"/>
  <c r="A1068" i="3"/>
  <c r="N1067" i="3"/>
  <c r="M1067" i="3"/>
  <c r="L1067" i="3"/>
  <c r="K1067" i="3"/>
  <c r="J1067" i="3"/>
  <c r="I1067" i="3"/>
  <c r="G1067" i="3"/>
  <c r="F1067" i="3"/>
  <c r="E1067" i="3"/>
  <c r="D1067" i="3"/>
  <c r="C1067" i="3"/>
  <c r="H1067" i="3" s="1"/>
  <c r="B1067" i="3"/>
  <c r="A1067" i="3"/>
  <c r="N1066" i="3"/>
  <c r="M1066" i="3"/>
  <c r="L1066" i="3"/>
  <c r="K1066" i="3"/>
  <c r="J1066" i="3"/>
  <c r="I1066" i="3"/>
  <c r="G1066" i="3"/>
  <c r="F1066" i="3"/>
  <c r="E1066" i="3"/>
  <c r="D1066" i="3"/>
  <c r="C1066" i="3"/>
  <c r="H1066" i="3" s="1"/>
  <c r="B1066" i="3"/>
  <c r="A1066" i="3"/>
  <c r="N1065" i="3"/>
  <c r="M1065" i="3"/>
  <c r="L1065" i="3"/>
  <c r="K1065" i="3"/>
  <c r="J1065" i="3"/>
  <c r="I1065" i="3"/>
  <c r="G1065" i="3"/>
  <c r="F1065" i="3"/>
  <c r="E1065" i="3"/>
  <c r="D1065" i="3"/>
  <c r="C1065" i="3"/>
  <c r="H1065" i="3" s="1"/>
  <c r="B1065" i="3"/>
  <c r="A1065" i="3"/>
  <c r="N1064" i="3"/>
  <c r="M1064" i="3"/>
  <c r="L1064" i="3"/>
  <c r="K1064" i="3"/>
  <c r="J1064" i="3"/>
  <c r="I1064" i="3"/>
  <c r="G1064" i="3"/>
  <c r="F1064" i="3"/>
  <c r="E1064" i="3"/>
  <c r="D1064" i="3"/>
  <c r="C1064" i="3"/>
  <c r="H1064" i="3" s="1"/>
  <c r="B1064" i="3"/>
  <c r="A1064" i="3"/>
  <c r="N1063" i="3"/>
  <c r="M1063" i="3"/>
  <c r="L1063" i="3"/>
  <c r="K1063" i="3"/>
  <c r="J1063" i="3"/>
  <c r="I1063" i="3"/>
  <c r="G1063" i="3"/>
  <c r="F1063" i="3"/>
  <c r="E1063" i="3"/>
  <c r="D1063" i="3"/>
  <c r="C1063" i="3"/>
  <c r="H1063" i="3" s="1"/>
  <c r="B1063" i="3"/>
  <c r="A1063" i="3"/>
  <c r="N1062" i="3"/>
  <c r="M1062" i="3"/>
  <c r="L1062" i="3"/>
  <c r="K1062" i="3"/>
  <c r="J1062" i="3"/>
  <c r="I1062" i="3"/>
  <c r="G1062" i="3"/>
  <c r="F1062" i="3"/>
  <c r="E1062" i="3"/>
  <c r="D1062" i="3"/>
  <c r="C1062" i="3"/>
  <c r="H1062" i="3" s="1"/>
  <c r="B1062" i="3"/>
  <c r="A1062" i="3"/>
  <c r="N1061" i="3"/>
  <c r="M1061" i="3"/>
  <c r="L1061" i="3"/>
  <c r="K1061" i="3"/>
  <c r="J1061" i="3"/>
  <c r="I1061" i="3"/>
  <c r="G1061" i="3"/>
  <c r="F1061" i="3"/>
  <c r="E1061" i="3"/>
  <c r="D1061" i="3"/>
  <c r="C1061" i="3"/>
  <c r="H1061" i="3" s="1"/>
  <c r="B1061" i="3"/>
  <c r="A1061" i="3"/>
  <c r="N1060" i="3"/>
  <c r="M1060" i="3"/>
  <c r="L1060" i="3"/>
  <c r="K1060" i="3"/>
  <c r="J1060" i="3"/>
  <c r="I1060" i="3"/>
  <c r="G1060" i="3"/>
  <c r="F1060" i="3"/>
  <c r="E1060" i="3"/>
  <c r="D1060" i="3"/>
  <c r="C1060" i="3"/>
  <c r="H1060" i="3" s="1"/>
  <c r="B1060" i="3"/>
  <c r="A1060" i="3"/>
  <c r="N1059" i="3"/>
  <c r="M1059" i="3"/>
  <c r="L1059" i="3"/>
  <c r="K1059" i="3"/>
  <c r="J1059" i="3"/>
  <c r="I1059" i="3"/>
  <c r="G1059" i="3"/>
  <c r="F1059" i="3"/>
  <c r="E1059" i="3"/>
  <c r="D1059" i="3"/>
  <c r="C1059" i="3"/>
  <c r="H1059" i="3" s="1"/>
  <c r="B1059" i="3"/>
  <c r="A1059" i="3"/>
  <c r="N1058" i="3"/>
  <c r="M1058" i="3"/>
  <c r="L1058" i="3"/>
  <c r="K1058" i="3"/>
  <c r="J1058" i="3"/>
  <c r="I1058" i="3"/>
  <c r="G1058" i="3"/>
  <c r="F1058" i="3"/>
  <c r="E1058" i="3"/>
  <c r="D1058" i="3"/>
  <c r="C1058" i="3"/>
  <c r="H1058" i="3" s="1"/>
  <c r="B1058" i="3"/>
  <c r="A1058" i="3"/>
  <c r="N1057" i="3"/>
  <c r="M1057" i="3"/>
  <c r="L1057" i="3"/>
  <c r="K1057" i="3"/>
  <c r="J1057" i="3"/>
  <c r="I1057" i="3"/>
  <c r="G1057" i="3"/>
  <c r="F1057" i="3"/>
  <c r="E1057" i="3"/>
  <c r="D1057" i="3"/>
  <c r="C1057" i="3"/>
  <c r="H1057" i="3" s="1"/>
  <c r="B1057" i="3"/>
  <c r="A1057" i="3"/>
  <c r="N1056" i="3"/>
  <c r="M1056" i="3"/>
  <c r="L1056" i="3"/>
  <c r="K1056" i="3"/>
  <c r="J1056" i="3"/>
  <c r="I1056" i="3"/>
  <c r="G1056" i="3"/>
  <c r="F1056" i="3"/>
  <c r="E1056" i="3"/>
  <c r="D1056" i="3"/>
  <c r="C1056" i="3"/>
  <c r="H1056" i="3" s="1"/>
  <c r="B1056" i="3"/>
  <c r="A1056" i="3"/>
  <c r="N1055" i="3"/>
  <c r="M1055" i="3"/>
  <c r="L1055" i="3"/>
  <c r="K1055" i="3"/>
  <c r="J1055" i="3"/>
  <c r="I1055" i="3"/>
  <c r="G1055" i="3"/>
  <c r="F1055" i="3"/>
  <c r="E1055" i="3"/>
  <c r="D1055" i="3"/>
  <c r="C1055" i="3"/>
  <c r="H1055" i="3" s="1"/>
  <c r="B1055" i="3"/>
  <c r="A1055" i="3"/>
  <c r="N1054" i="3"/>
  <c r="M1054" i="3"/>
  <c r="L1054" i="3"/>
  <c r="K1054" i="3"/>
  <c r="J1054" i="3"/>
  <c r="I1054" i="3"/>
  <c r="G1054" i="3"/>
  <c r="F1054" i="3"/>
  <c r="E1054" i="3"/>
  <c r="D1054" i="3"/>
  <c r="C1054" i="3"/>
  <c r="H1054" i="3" s="1"/>
  <c r="B1054" i="3"/>
  <c r="A1054" i="3"/>
  <c r="N1053" i="3"/>
  <c r="M1053" i="3"/>
  <c r="L1053" i="3"/>
  <c r="K1053" i="3"/>
  <c r="J1053" i="3"/>
  <c r="I1053" i="3"/>
  <c r="G1053" i="3"/>
  <c r="F1053" i="3"/>
  <c r="E1053" i="3"/>
  <c r="D1053" i="3"/>
  <c r="C1053" i="3"/>
  <c r="H1053" i="3" s="1"/>
  <c r="B1053" i="3"/>
  <c r="A1053" i="3"/>
  <c r="N1052" i="3"/>
  <c r="M1052" i="3"/>
  <c r="L1052" i="3"/>
  <c r="K1052" i="3"/>
  <c r="J1052" i="3"/>
  <c r="I1052" i="3"/>
  <c r="G1052" i="3"/>
  <c r="F1052" i="3"/>
  <c r="E1052" i="3"/>
  <c r="D1052" i="3"/>
  <c r="C1052" i="3"/>
  <c r="H1052" i="3" s="1"/>
  <c r="B1052" i="3"/>
  <c r="A1052" i="3"/>
  <c r="N1051" i="3"/>
  <c r="M1051" i="3"/>
  <c r="L1051" i="3"/>
  <c r="K1051" i="3"/>
  <c r="J1051" i="3"/>
  <c r="I1051" i="3"/>
  <c r="G1051" i="3"/>
  <c r="F1051" i="3"/>
  <c r="E1051" i="3"/>
  <c r="D1051" i="3"/>
  <c r="C1051" i="3"/>
  <c r="H1051" i="3" s="1"/>
  <c r="B1051" i="3"/>
  <c r="A1051" i="3"/>
  <c r="N1050" i="3"/>
  <c r="M1050" i="3"/>
  <c r="L1050" i="3"/>
  <c r="K1050" i="3"/>
  <c r="J1050" i="3"/>
  <c r="I1050" i="3"/>
  <c r="G1050" i="3"/>
  <c r="F1050" i="3"/>
  <c r="E1050" i="3"/>
  <c r="D1050" i="3"/>
  <c r="C1050" i="3"/>
  <c r="H1050" i="3" s="1"/>
  <c r="B1050" i="3"/>
  <c r="A1050" i="3"/>
  <c r="N1049" i="3"/>
  <c r="M1049" i="3"/>
  <c r="L1049" i="3"/>
  <c r="K1049" i="3"/>
  <c r="J1049" i="3"/>
  <c r="I1049" i="3"/>
  <c r="G1049" i="3"/>
  <c r="F1049" i="3"/>
  <c r="E1049" i="3"/>
  <c r="D1049" i="3"/>
  <c r="C1049" i="3"/>
  <c r="H1049" i="3" s="1"/>
  <c r="B1049" i="3"/>
  <c r="A1049" i="3"/>
  <c r="N1048" i="3"/>
  <c r="M1048" i="3"/>
  <c r="L1048" i="3"/>
  <c r="K1048" i="3"/>
  <c r="J1048" i="3"/>
  <c r="I1048" i="3"/>
  <c r="G1048" i="3"/>
  <c r="F1048" i="3"/>
  <c r="E1048" i="3"/>
  <c r="D1048" i="3"/>
  <c r="C1048" i="3"/>
  <c r="H1048" i="3" s="1"/>
  <c r="B1048" i="3"/>
  <c r="A1048" i="3"/>
  <c r="N1047" i="3"/>
  <c r="M1047" i="3"/>
  <c r="L1047" i="3"/>
  <c r="K1047" i="3"/>
  <c r="J1047" i="3"/>
  <c r="I1047" i="3"/>
  <c r="G1047" i="3"/>
  <c r="F1047" i="3"/>
  <c r="E1047" i="3"/>
  <c r="D1047" i="3"/>
  <c r="C1047" i="3"/>
  <c r="H1047" i="3" s="1"/>
  <c r="B1047" i="3"/>
  <c r="A1047" i="3"/>
  <c r="N1046" i="3"/>
  <c r="M1046" i="3"/>
  <c r="L1046" i="3"/>
  <c r="K1046" i="3"/>
  <c r="J1046" i="3"/>
  <c r="I1046" i="3"/>
  <c r="G1046" i="3"/>
  <c r="F1046" i="3"/>
  <c r="E1046" i="3"/>
  <c r="D1046" i="3"/>
  <c r="C1046" i="3"/>
  <c r="H1046" i="3" s="1"/>
  <c r="B1046" i="3"/>
  <c r="A1046" i="3"/>
  <c r="N1045" i="3"/>
  <c r="M1045" i="3"/>
  <c r="L1045" i="3"/>
  <c r="K1045" i="3"/>
  <c r="J1045" i="3"/>
  <c r="I1045" i="3"/>
  <c r="G1045" i="3"/>
  <c r="F1045" i="3"/>
  <c r="E1045" i="3"/>
  <c r="D1045" i="3"/>
  <c r="C1045" i="3"/>
  <c r="H1045" i="3" s="1"/>
  <c r="B1045" i="3"/>
  <c r="A1045" i="3"/>
  <c r="N1044" i="3"/>
  <c r="M1044" i="3"/>
  <c r="L1044" i="3"/>
  <c r="K1044" i="3"/>
  <c r="J1044" i="3"/>
  <c r="I1044" i="3"/>
  <c r="G1044" i="3"/>
  <c r="F1044" i="3"/>
  <c r="E1044" i="3"/>
  <c r="D1044" i="3"/>
  <c r="C1044" i="3"/>
  <c r="H1044" i="3" s="1"/>
  <c r="B1044" i="3"/>
  <c r="A1044" i="3"/>
  <c r="N1043" i="3"/>
  <c r="M1043" i="3"/>
  <c r="L1043" i="3"/>
  <c r="K1043" i="3"/>
  <c r="J1043" i="3"/>
  <c r="I1043" i="3"/>
  <c r="G1043" i="3"/>
  <c r="F1043" i="3"/>
  <c r="E1043" i="3"/>
  <c r="D1043" i="3"/>
  <c r="C1043" i="3"/>
  <c r="H1043" i="3" s="1"/>
  <c r="B1043" i="3"/>
  <c r="A1043" i="3"/>
  <c r="N1042" i="3"/>
  <c r="M1042" i="3"/>
  <c r="L1042" i="3"/>
  <c r="K1042" i="3"/>
  <c r="J1042" i="3"/>
  <c r="I1042" i="3"/>
  <c r="G1042" i="3"/>
  <c r="F1042" i="3"/>
  <c r="E1042" i="3"/>
  <c r="D1042" i="3"/>
  <c r="C1042" i="3"/>
  <c r="H1042" i="3" s="1"/>
  <c r="B1042" i="3"/>
  <c r="A1042" i="3"/>
  <c r="N1041" i="3"/>
  <c r="M1041" i="3"/>
  <c r="L1041" i="3"/>
  <c r="K1041" i="3"/>
  <c r="J1041" i="3"/>
  <c r="I1041" i="3"/>
  <c r="G1041" i="3"/>
  <c r="F1041" i="3"/>
  <c r="E1041" i="3"/>
  <c r="D1041" i="3"/>
  <c r="C1041" i="3"/>
  <c r="H1041" i="3" s="1"/>
  <c r="B1041" i="3"/>
  <c r="A1041" i="3"/>
  <c r="N1040" i="3"/>
  <c r="M1040" i="3"/>
  <c r="L1040" i="3"/>
  <c r="K1040" i="3"/>
  <c r="J1040" i="3"/>
  <c r="I1040" i="3"/>
  <c r="G1040" i="3"/>
  <c r="F1040" i="3"/>
  <c r="E1040" i="3"/>
  <c r="D1040" i="3"/>
  <c r="C1040" i="3"/>
  <c r="H1040" i="3" s="1"/>
  <c r="B1040" i="3"/>
  <c r="A1040" i="3"/>
  <c r="N1039" i="3"/>
  <c r="M1039" i="3"/>
  <c r="L1039" i="3"/>
  <c r="K1039" i="3"/>
  <c r="J1039" i="3"/>
  <c r="I1039" i="3"/>
  <c r="G1039" i="3"/>
  <c r="F1039" i="3"/>
  <c r="E1039" i="3"/>
  <c r="D1039" i="3"/>
  <c r="C1039" i="3"/>
  <c r="H1039" i="3" s="1"/>
  <c r="B1039" i="3"/>
  <c r="A1039" i="3"/>
  <c r="N1038" i="3"/>
  <c r="M1038" i="3"/>
  <c r="L1038" i="3"/>
  <c r="K1038" i="3"/>
  <c r="J1038" i="3"/>
  <c r="I1038" i="3"/>
  <c r="G1038" i="3"/>
  <c r="F1038" i="3"/>
  <c r="E1038" i="3"/>
  <c r="D1038" i="3"/>
  <c r="C1038" i="3"/>
  <c r="H1038" i="3" s="1"/>
  <c r="B1038" i="3"/>
  <c r="A1038" i="3"/>
  <c r="N1037" i="3"/>
  <c r="M1037" i="3"/>
  <c r="L1037" i="3"/>
  <c r="K1037" i="3"/>
  <c r="J1037" i="3"/>
  <c r="I1037" i="3"/>
  <c r="G1037" i="3"/>
  <c r="F1037" i="3"/>
  <c r="E1037" i="3"/>
  <c r="D1037" i="3"/>
  <c r="C1037" i="3"/>
  <c r="H1037" i="3" s="1"/>
  <c r="B1037" i="3"/>
  <c r="A1037" i="3"/>
  <c r="N1036" i="3"/>
  <c r="M1036" i="3"/>
  <c r="L1036" i="3"/>
  <c r="K1036" i="3"/>
  <c r="J1036" i="3"/>
  <c r="I1036" i="3"/>
  <c r="G1036" i="3"/>
  <c r="F1036" i="3"/>
  <c r="E1036" i="3"/>
  <c r="D1036" i="3"/>
  <c r="C1036" i="3"/>
  <c r="H1036" i="3" s="1"/>
  <c r="B1036" i="3"/>
  <c r="A1036" i="3"/>
  <c r="N1035" i="3"/>
  <c r="M1035" i="3"/>
  <c r="L1035" i="3"/>
  <c r="K1035" i="3"/>
  <c r="J1035" i="3"/>
  <c r="I1035" i="3"/>
  <c r="G1035" i="3"/>
  <c r="F1035" i="3"/>
  <c r="E1035" i="3"/>
  <c r="D1035" i="3"/>
  <c r="C1035" i="3"/>
  <c r="H1035" i="3" s="1"/>
  <c r="B1035" i="3"/>
  <c r="A1035" i="3"/>
  <c r="N1034" i="3"/>
  <c r="M1034" i="3"/>
  <c r="L1034" i="3"/>
  <c r="K1034" i="3"/>
  <c r="J1034" i="3"/>
  <c r="I1034" i="3"/>
  <c r="G1034" i="3"/>
  <c r="F1034" i="3"/>
  <c r="E1034" i="3"/>
  <c r="D1034" i="3"/>
  <c r="C1034" i="3"/>
  <c r="H1034" i="3" s="1"/>
  <c r="B1034" i="3"/>
  <c r="A1034" i="3"/>
  <c r="N1033" i="3"/>
  <c r="M1033" i="3"/>
  <c r="L1033" i="3"/>
  <c r="K1033" i="3"/>
  <c r="J1033" i="3"/>
  <c r="I1033" i="3"/>
  <c r="G1033" i="3"/>
  <c r="F1033" i="3"/>
  <c r="E1033" i="3"/>
  <c r="D1033" i="3"/>
  <c r="C1033" i="3"/>
  <c r="H1033" i="3" s="1"/>
  <c r="B1033" i="3"/>
  <c r="A1033" i="3"/>
  <c r="N1032" i="3"/>
  <c r="M1032" i="3"/>
  <c r="L1032" i="3"/>
  <c r="K1032" i="3"/>
  <c r="J1032" i="3"/>
  <c r="I1032" i="3"/>
  <c r="G1032" i="3"/>
  <c r="F1032" i="3"/>
  <c r="E1032" i="3"/>
  <c r="D1032" i="3"/>
  <c r="C1032" i="3"/>
  <c r="H1032" i="3" s="1"/>
  <c r="B1032" i="3"/>
  <c r="A1032" i="3"/>
  <c r="N1031" i="3"/>
  <c r="M1031" i="3"/>
  <c r="L1031" i="3"/>
  <c r="K1031" i="3"/>
  <c r="J1031" i="3"/>
  <c r="I1031" i="3"/>
  <c r="G1031" i="3"/>
  <c r="F1031" i="3"/>
  <c r="E1031" i="3"/>
  <c r="D1031" i="3"/>
  <c r="C1031" i="3"/>
  <c r="H1031" i="3" s="1"/>
  <c r="B1031" i="3"/>
  <c r="A1031" i="3"/>
  <c r="N1030" i="3"/>
  <c r="M1030" i="3"/>
  <c r="L1030" i="3"/>
  <c r="K1030" i="3"/>
  <c r="J1030" i="3"/>
  <c r="I1030" i="3"/>
  <c r="G1030" i="3"/>
  <c r="F1030" i="3"/>
  <c r="E1030" i="3"/>
  <c r="D1030" i="3"/>
  <c r="C1030" i="3"/>
  <c r="H1030" i="3" s="1"/>
  <c r="B1030" i="3"/>
  <c r="A1030" i="3"/>
  <c r="N1029" i="3"/>
  <c r="M1029" i="3"/>
  <c r="L1029" i="3"/>
  <c r="K1029" i="3"/>
  <c r="J1029" i="3"/>
  <c r="I1029" i="3"/>
  <c r="G1029" i="3"/>
  <c r="F1029" i="3"/>
  <c r="E1029" i="3"/>
  <c r="D1029" i="3"/>
  <c r="C1029" i="3"/>
  <c r="H1029" i="3" s="1"/>
  <c r="B1029" i="3"/>
  <c r="A1029" i="3"/>
  <c r="N1028" i="3"/>
  <c r="M1028" i="3"/>
  <c r="L1028" i="3"/>
  <c r="K1028" i="3"/>
  <c r="J1028" i="3"/>
  <c r="I1028" i="3"/>
  <c r="G1028" i="3"/>
  <c r="F1028" i="3"/>
  <c r="E1028" i="3"/>
  <c r="D1028" i="3"/>
  <c r="C1028" i="3"/>
  <c r="H1028" i="3" s="1"/>
  <c r="B1028" i="3"/>
  <c r="A1028" i="3"/>
  <c r="N1027" i="3"/>
  <c r="M1027" i="3"/>
  <c r="L1027" i="3"/>
  <c r="K1027" i="3"/>
  <c r="J1027" i="3"/>
  <c r="I1027" i="3"/>
  <c r="G1027" i="3"/>
  <c r="F1027" i="3"/>
  <c r="E1027" i="3"/>
  <c r="D1027" i="3"/>
  <c r="C1027" i="3"/>
  <c r="H1027" i="3" s="1"/>
  <c r="B1027" i="3"/>
  <c r="A1027" i="3"/>
  <c r="N1026" i="3"/>
  <c r="M1026" i="3"/>
  <c r="L1026" i="3"/>
  <c r="K1026" i="3"/>
  <c r="J1026" i="3"/>
  <c r="I1026" i="3"/>
  <c r="G1026" i="3"/>
  <c r="F1026" i="3"/>
  <c r="E1026" i="3"/>
  <c r="D1026" i="3"/>
  <c r="C1026" i="3"/>
  <c r="H1026" i="3" s="1"/>
  <c r="B1026" i="3"/>
  <c r="A1026" i="3"/>
  <c r="N1025" i="3"/>
  <c r="M1025" i="3"/>
  <c r="L1025" i="3"/>
  <c r="K1025" i="3"/>
  <c r="J1025" i="3"/>
  <c r="I1025" i="3"/>
  <c r="G1025" i="3"/>
  <c r="F1025" i="3"/>
  <c r="E1025" i="3"/>
  <c r="D1025" i="3"/>
  <c r="C1025" i="3"/>
  <c r="H1025" i="3" s="1"/>
  <c r="B1025" i="3"/>
  <c r="A1025" i="3"/>
  <c r="N1024" i="3"/>
  <c r="M1024" i="3"/>
  <c r="L1024" i="3"/>
  <c r="K1024" i="3"/>
  <c r="J1024" i="3"/>
  <c r="I1024" i="3"/>
  <c r="G1024" i="3"/>
  <c r="F1024" i="3"/>
  <c r="E1024" i="3"/>
  <c r="D1024" i="3"/>
  <c r="C1024" i="3"/>
  <c r="H1024" i="3" s="1"/>
  <c r="B1024" i="3"/>
  <c r="A1024" i="3"/>
  <c r="N1023" i="3"/>
  <c r="M1023" i="3"/>
  <c r="L1023" i="3"/>
  <c r="K1023" i="3"/>
  <c r="J1023" i="3"/>
  <c r="I1023" i="3"/>
  <c r="G1023" i="3"/>
  <c r="F1023" i="3"/>
  <c r="E1023" i="3"/>
  <c r="D1023" i="3"/>
  <c r="C1023" i="3"/>
  <c r="H1023" i="3" s="1"/>
  <c r="B1023" i="3"/>
  <c r="A1023" i="3"/>
  <c r="N1022" i="3"/>
  <c r="M1022" i="3"/>
  <c r="L1022" i="3"/>
  <c r="K1022" i="3"/>
  <c r="J1022" i="3"/>
  <c r="I1022" i="3"/>
  <c r="G1022" i="3"/>
  <c r="F1022" i="3"/>
  <c r="E1022" i="3"/>
  <c r="D1022" i="3"/>
  <c r="C1022" i="3"/>
  <c r="H1022" i="3" s="1"/>
  <c r="B1022" i="3"/>
  <c r="A1022" i="3"/>
  <c r="N1021" i="3"/>
  <c r="M1021" i="3"/>
  <c r="L1021" i="3"/>
  <c r="K1021" i="3"/>
  <c r="J1021" i="3"/>
  <c r="I1021" i="3"/>
  <c r="G1021" i="3"/>
  <c r="F1021" i="3"/>
  <c r="E1021" i="3"/>
  <c r="D1021" i="3"/>
  <c r="C1021" i="3"/>
  <c r="H1021" i="3" s="1"/>
  <c r="B1021" i="3"/>
  <c r="A1021" i="3"/>
  <c r="N1020" i="3"/>
  <c r="M1020" i="3"/>
  <c r="L1020" i="3"/>
  <c r="K1020" i="3"/>
  <c r="J1020" i="3"/>
  <c r="I1020" i="3"/>
  <c r="G1020" i="3"/>
  <c r="F1020" i="3"/>
  <c r="E1020" i="3"/>
  <c r="D1020" i="3"/>
  <c r="C1020" i="3"/>
  <c r="H1020" i="3" s="1"/>
  <c r="B1020" i="3"/>
  <c r="A1020" i="3"/>
  <c r="N1019" i="3"/>
  <c r="M1019" i="3"/>
  <c r="L1019" i="3"/>
  <c r="K1019" i="3"/>
  <c r="J1019" i="3"/>
  <c r="I1019" i="3"/>
  <c r="G1019" i="3"/>
  <c r="F1019" i="3"/>
  <c r="E1019" i="3"/>
  <c r="D1019" i="3"/>
  <c r="C1019" i="3"/>
  <c r="H1019" i="3" s="1"/>
  <c r="B1019" i="3"/>
  <c r="A1019" i="3"/>
  <c r="N1018" i="3"/>
  <c r="M1018" i="3"/>
  <c r="L1018" i="3"/>
  <c r="K1018" i="3"/>
  <c r="J1018" i="3"/>
  <c r="I1018" i="3"/>
  <c r="G1018" i="3"/>
  <c r="F1018" i="3"/>
  <c r="E1018" i="3"/>
  <c r="D1018" i="3"/>
  <c r="C1018" i="3"/>
  <c r="H1018" i="3" s="1"/>
  <c r="B1018" i="3"/>
  <c r="A1018" i="3"/>
  <c r="N1017" i="3"/>
  <c r="M1017" i="3"/>
  <c r="L1017" i="3"/>
  <c r="K1017" i="3"/>
  <c r="J1017" i="3"/>
  <c r="I1017" i="3"/>
  <c r="G1017" i="3"/>
  <c r="F1017" i="3"/>
  <c r="E1017" i="3"/>
  <c r="D1017" i="3"/>
  <c r="C1017" i="3"/>
  <c r="H1017" i="3" s="1"/>
  <c r="B1017" i="3"/>
  <c r="A1017" i="3"/>
  <c r="N1016" i="3"/>
  <c r="M1016" i="3"/>
  <c r="L1016" i="3"/>
  <c r="K1016" i="3"/>
  <c r="J1016" i="3"/>
  <c r="I1016" i="3"/>
  <c r="G1016" i="3"/>
  <c r="F1016" i="3"/>
  <c r="E1016" i="3"/>
  <c r="D1016" i="3"/>
  <c r="C1016" i="3"/>
  <c r="H1016" i="3" s="1"/>
  <c r="B1016" i="3"/>
  <c r="A1016" i="3"/>
  <c r="N1015" i="3"/>
  <c r="M1015" i="3"/>
  <c r="L1015" i="3"/>
  <c r="K1015" i="3"/>
  <c r="J1015" i="3"/>
  <c r="I1015" i="3"/>
  <c r="G1015" i="3"/>
  <c r="F1015" i="3"/>
  <c r="E1015" i="3"/>
  <c r="D1015" i="3"/>
  <c r="C1015" i="3"/>
  <c r="H1015" i="3" s="1"/>
  <c r="B1015" i="3"/>
  <c r="A1015" i="3"/>
  <c r="N1014" i="3"/>
  <c r="M1014" i="3"/>
  <c r="L1014" i="3"/>
  <c r="K1014" i="3"/>
  <c r="J1014" i="3"/>
  <c r="I1014" i="3"/>
  <c r="G1014" i="3"/>
  <c r="F1014" i="3"/>
  <c r="E1014" i="3"/>
  <c r="D1014" i="3"/>
  <c r="C1014" i="3"/>
  <c r="H1014" i="3" s="1"/>
  <c r="B1014" i="3"/>
  <c r="A1014" i="3"/>
  <c r="N1013" i="3"/>
  <c r="M1013" i="3"/>
  <c r="L1013" i="3"/>
  <c r="K1013" i="3"/>
  <c r="J1013" i="3"/>
  <c r="I1013" i="3"/>
  <c r="G1013" i="3"/>
  <c r="F1013" i="3"/>
  <c r="E1013" i="3"/>
  <c r="D1013" i="3"/>
  <c r="C1013" i="3"/>
  <c r="H1013" i="3" s="1"/>
  <c r="B1013" i="3"/>
  <c r="A1013" i="3"/>
  <c r="N1012" i="3"/>
  <c r="M1012" i="3"/>
  <c r="L1012" i="3"/>
  <c r="K1012" i="3"/>
  <c r="J1012" i="3"/>
  <c r="I1012" i="3"/>
  <c r="G1012" i="3"/>
  <c r="F1012" i="3"/>
  <c r="E1012" i="3"/>
  <c r="D1012" i="3"/>
  <c r="C1012" i="3"/>
  <c r="H1012" i="3" s="1"/>
  <c r="B1012" i="3"/>
  <c r="A1012" i="3"/>
  <c r="N1011" i="3"/>
  <c r="M1011" i="3"/>
  <c r="L1011" i="3"/>
  <c r="K1011" i="3"/>
  <c r="J1011" i="3"/>
  <c r="I1011" i="3"/>
  <c r="G1011" i="3"/>
  <c r="F1011" i="3"/>
  <c r="E1011" i="3"/>
  <c r="D1011" i="3"/>
  <c r="C1011" i="3"/>
  <c r="H1011" i="3" s="1"/>
  <c r="B1011" i="3"/>
  <c r="A1011" i="3"/>
  <c r="N1010" i="3"/>
  <c r="M1010" i="3"/>
  <c r="L1010" i="3"/>
  <c r="K1010" i="3"/>
  <c r="J1010" i="3"/>
  <c r="I1010" i="3"/>
  <c r="G1010" i="3"/>
  <c r="F1010" i="3"/>
  <c r="E1010" i="3"/>
  <c r="D1010" i="3"/>
  <c r="C1010" i="3"/>
  <c r="H1010" i="3" s="1"/>
  <c r="B1010" i="3"/>
  <c r="A1010" i="3"/>
  <c r="N1009" i="3"/>
  <c r="M1009" i="3"/>
  <c r="L1009" i="3"/>
  <c r="K1009" i="3"/>
  <c r="J1009" i="3"/>
  <c r="I1009" i="3"/>
  <c r="G1009" i="3"/>
  <c r="F1009" i="3"/>
  <c r="E1009" i="3"/>
  <c r="D1009" i="3"/>
  <c r="C1009" i="3"/>
  <c r="H1009" i="3" s="1"/>
  <c r="B1009" i="3"/>
  <c r="A1009" i="3"/>
  <c r="N1008" i="3"/>
  <c r="M1008" i="3"/>
  <c r="L1008" i="3"/>
  <c r="K1008" i="3"/>
  <c r="J1008" i="3"/>
  <c r="I1008" i="3"/>
  <c r="G1008" i="3"/>
  <c r="F1008" i="3"/>
  <c r="E1008" i="3"/>
  <c r="D1008" i="3"/>
  <c r="C1008" i="3"/>
  <c r="H1008" i="3" s="1"/>
  <c r="B1008" i="3"/>
  <c r="A1008" i="3"/>
  <c r="N1007" i="3"/>
  <c r="M1007" i="3"/>
  <c r="L1007" i="3"/>
  <c r="K1007" i="3"/>
  <c r="J1007" i="3"/>
  <c r="I1007" i="3"/>
  <c r="G1007" i="3"/>
  <c r="F1007" i="3"/>
  <c r="E1007" i="3"/>
  <c r="D1007" i="3"/>
  <c r="C1007" i="3"/>
  <c r="H1007" i="3" s="1"/>
  <c r="B1007" i="3"/>
  <c r="A1007" i="3"/>
  <c r="N1006" i="3"/>
  <c r="M1006" i="3"/>
  <c r="L1006" i="3"/>
  <c r="K1006" i="3"/>
  <c r="J1006" i="3"/>
  <c r="I1006" i="3"/>
  <c r="G1006" i="3"/>
  <c r="F1006" i="3"/>
  <c r="E1006" i="3"/>
  <c r="D1006" i="3"/>
  <c r="C1006" i="3"/>
  <c r="H1006" i="3" s="1"/>
  <c r="B1006" i="3"/>
  <c r="A1006" i="3"/>
  <c r="N1005" i="3"/>
  <c r="M1005" i="3"/>
  <c r="L1005" i="3"/>
  <c r="K1005" i="3"/>
  <c r="J1005" i="3"/>
  <c r="I1005" i="3"/>
  <c r="G1005" i="3"/>
  <c r="F1005" i="3"/>
  <c r="E1005" i="3"/>
  <c r="D1005" i="3"/>
  <c r="C1005" i="3"/>
  <c r="H1005" i="3" s="1"/>
  <c r="B1005" i="3"/>
  <c r="A1005" i="3"/>
  <c r="N1004" i="3"/>
  <c r="M1004" i="3"/>
  <c r="L1004" i="3"/>
  <c r="K1004" i="3"/>
  <c r="J1004" i="3"/>
  <c r="I1004" i="3"/>
  <c r="G1004" i="3"/>
  <c r="F1004" i="3"/>
  <c r="E1004" i="3"/>
  <c r="D1004" i="3"/>
  <c r="C1004" i="3"/>
  <c r="H1004" i="3" s="1"/>
  <c r="B1004" i="3"/>
  <c r="A1004" i="3"/>
  <c r="N1003" i="3"/>
  <c r="M1003" i="3"/>
  <c r="L1003" i="3"/>
  <c r="K1003" i="3"/>
  <c r="J1003" i="3"/>
  <c r="I1003" i="3"/>
  <c r="G1003" i="3"/>
  <c r="F1003" i="3"/>
  <c r="E1003" i="3"/>
  <c r="D1003" i="3"/>
  <c r="C1003" i="3"/>
  <c r="H1003" i="3" s="1"/>
  <c r="B1003" i="3"/>
  <c r="A1003" i="3"/>
  <c r="N1002" i="3"/>
  <c r="M1002" i="3"/>
  <c r="L1002" i="3"/>
  <c r="K1002" i="3"/>
  <c r="J1002" i="3"/>
  <c r="I1002" i="3"/>
  <c r="G1002" i="3"/>
  <c r="F1002" i="3"/>
  <c r="E1002" i="3"/>
  <c r="D1002" i="3"/>
  <c r="C1002" i="3"/>
  <c r="H1002" i="3" s="1"/>
  <c r="B1002" i="3"/>
  <c r="A1002" i="3"/>
  <c r="N1001" i="3"/>
  <c r="M1001" i="3"/>
  <c r="L1001" i="3"/>
  <c r="K1001" i="3"/>
  <c r="J1001" i="3"/>
  <c r="I1001" i="3"/>
  <c r="G1001" i="3"/>
  <c r="F1001" i="3"/>
  <c r="E1001" i="3"/>
  <c r="D1001" i="3"/>
  <c r="C1001" i="3"/>
  <c r="H1001" i="3" s="1"/>
  <c r="B1001" i="3"/>
  <c r="A1001" i="3"/>
  <c r="N1000" i="3"/>
  <c r="M1000" i="3"/>
  <c r="L1000" i="3"/>
  <c r="K1000" i="3"/>
  <c r="J1000" i="3"/>
  <c r="I1000" i="3"/>
  <c r="G1000" i="3"/>
  <c r="F1000" i="3"/>
  <c r="E1000" i="3"/>
  <c r="D1000" i="3"/>
  <c r="C1000" i="3"/>
  <c r="H1000" i="3" s="1"/>
  <c r="B1000" i="3"/>
  <c r="A1000" i="3"/>
  <c r="N999" i="3"/>
  <c r="M999" i="3"/>
  <c r="L999" i="3"/>
  <c r="K999" i="3"/>
  <c r="J999" i="3"/>
  <c r="I999" i="3"/>
  <c r="G999" i="3"/>
  <c r="F999" i="3"/>
  <c r="E999" i="3"/>
  <c r="D999" i="3"/>
  <c r="C999" i="3"/>
  <c r="H999" i="3" s="1"/>
  <c r="B999" i="3"/>
  <c r="A999" i="3"/>
  <c r="N998" i="3"/>
  <c r="M998" i="3"/>
  <c r="L998" i="3"/>
  <c r="K998" i="3"/>
  <c r="J998" i="3"/>
  <c r="I998" i="3"/>
  <c r="G998" i="3"/>
  <c r="F998" i="3"/>
  <c r="E998" i="3"/>
  <c r="D998" i="3"/>
  <c r="C998" i="3"/>
  <c r="H998" i="3" s="1"/>
  <c r="B998" i="3"/>
  <c r="A998" i="3"/>
  <c r="N997" i="3"/>
  <c r="M997" i="3"/>
  <c r="L997" i="3"/>
  <c r="K997" i="3"/>
  <c r="J997" i="3"/>
  <c r="I997" i="3"/>
  <c r="G997" i="3"/>
  <c r="F997" i="3"/>
  <c r="E997" i="3"/>
  <c r="D997" i="3"/>
  <c r="C997" i="3"/>
  <c r="H997" i="3" s="1"/>
  <c r="B997" i="3"/>
  <c r="A997" i="3"/>
  <c r="N996" i="3"/>
  <c r="M996" i="3"/>
  <c r="L996" i="3"/>
  <c r="K996" i="3"/>
  <c r="J996" i="3"/>
  <c r="I996" i="3"/>
  <c r="G996" i="3"/>
  <c r="F996" i="3"/>
  <c r="E996" i="3"/>
  <c r="D996" i="3"/>
  <c r="C996" i="3"/>
  <c r="H996" i="3" s="1"/>
  <c r="B996" i="3"/>
  <c r="A996" i="3"/>
  <c r="N995" i="3"/>
  <c r="M995" i="3"/>
  <c r="L995" i="3"/>
  <c r="K995" i="3"/>
  <c r="J995" i="3"/>
  <c r="I995" i="3"/>
  <c r="G995" i="3"/>
  <c r="F995" i="3"/>
  <c r="E995" i="3"/>
  <c r="D995" i="3"/>
  <c r="C995" i="3"/>
  <c r="H995" i="3" s="1"/>
  <c r="B995" i="3"/>
  <c r="A995" i="3"/>
  <c r="N994" i="3"/>
  <c r="M994" i="3"/>
  <c r="L994" i="3"/>
  <c r="K994" i="3"/>
  <c r="J994" i="3"/>
  <c r="I994" i="3"/>
  <c r="G994" i="3"/>
  <c r="F994" i="3"/>
  <c r="E994" i="3"/>
  <c r="D994" i="3"/>
  <c r="C994" i="3"/>
  <c r="H994" i="3" s="1"/>
  <c r="B994" i="3"/>
  <c r="A994" i="3"/>
  <c r="N993" i="3"/>
  <c r="M993" i="3"/>
  <c r="L993" i="3"/>
  <c r="K993" i="3"/>
  <c r="J993" i="3"/>
  <c r="I993" i="3"/>
  <c r="G993" i="3"/>
  <c r="F993" i="3"/>
  <c r="E993" i="3"/>
  <c r="D993" i="3"/>
  <c r="C993" i="3"/>
  <c r="H993" i="3" s="1"/>
  <c r="B993" i="3"/>
  <c r="A993" i="3"/>
  <c r="N992" i="3"/>
  <c r="M992" i="3"/>
  <c r="L992" i="3"/>
  <c r="K992" i="3"/>
  <c r="J992" i="3"/>
  <c r="I992" i="3"/>
  <c r="G992" i="3"/>
  <c r="F992" i="3"/>
  <c r="E992" i="3"/>
  <c r="D992" i="3"/>
  <c r="C992" i="3"/>
  <c r="H992" i="3" s="1"/>
  <c r="B992" i="3"/>
  <c r="A992" i="3"/>
  <c r="N991" i="3"/>
  <c r="M991" i="3"/>
  <c r="L991" i="3"/>
  <c r="K991" i="3"/>
  <c r="J991" i="3"/>
  <c r="I991" i="3"/>
  <c r="G991" i="3"/>
  <c r="F991" i="3"/>
  <c r="E991" i="3"/>
  <c r="D991" i="3"/>
  <c r="C991" i="3"/>
  <c r="H991" i="3" s="1"/>
  <c r="B991" i="3"/>
  <c r="A991" i="3"/>
  <c r="N990" i="3"/>
  <c r="M990" i="3"/>
  <c r="L990" i="3"/>
  <c r="K990" i="3"/>
  <c r="J990" i="3"/>
  <c r="I990" i="3"/>
  <c r="G990" i="3"/>
  <c r="F990" i="3"/>
  <c r="E990" i="3"/>
  <c r="D990" i="3"/>
  <c r="C990" i="3"/>
  <c r="H990" i="3" s="1"/>
  <c r="B990" i="3"/>
  <c r="A990" i="3"/>
  <c r="N989" i="3"/>
  <c r="M989" i="3"/>
  <c r="L989" i="3"/>
  <c r="K989" i="3"/>
  <c r="J989" i="3"/>
  <c r="I989" i="3"/>
  <c r="G989" i="3"/>
  <c r="F989" i="3"/>
  <c r="E989" i="3"/>
  <c r="D989" i="3"/>
  <c r="C989" i="3"/>
  <c r="H989" i="3" s="1"/>
  <c r="B989" i="3"/>
  <c r="A989" i="3"/>
  <c r="N988" i="3"/>
  <c r="M988" i="3"/>
  <c r="L988" i="3"/>
  <c r="K988" i="3"/>
  <c r="J988" i="3"/>
  <c r="I988" i="3"/>
  <c r="G988" i="3"/>
  <c r="F988" i="3"/>
  <c r="E988" i="3"/>
  <c r="D988" i="3"/>
  <c r="C988" i="3"/>
  <c r="H988" i="3" s="1"/>
  <c r="B988" i="3"/>
  <c r="A988" i="3"/>
  <c r="N987" i="3"/>
  <c r="M987" i="3"/>
  <c r="L987" i="3"/>
  <c r="K987" i="3"/>
  <c r="J987" i="3"/>
  <c r="I987" i="3"/>
  <c r="G987" i="3"/>
  <c r="F987" i="3"/>
  <c r="E987" i="3"/>
  <c r="D987" i="3"/>
  <c r="C987" i="3"/>
  <c r="H987" i="3" s="1"/>
  <c r="B987" i="3"/>
  <c r="A987" i="3"/>
  <c r="N986" i="3"/>
  <c r="M986" i="3"/>
  <c r="L986" i="3"/>
  <c r="K986" i="3"/>
  <c r="J986" i="3"/>
  <c r="I986" i="3"/>
  <c r="G986" i="3"/>
  <c r="F986" i="3"/>
  <c r="E986" i="3"/>
  <c r="D986" i="3"/>
  <c r="C986" i="3"/>
  <c r="H986" i="3" s="1"/>
  <c r="B986" i="3"/>
  <c r="A986" i="3"/>
  <c r="N985" i="3"/>
  <c r="M985" i="3"/>
  <c r="L985" i="3"/>
  <c r="K985" i="3"/>
  <c r="J985" i="3"/>
  <c r="I985" i="3"/>
  <c r="G985" i="3"/>
  <c r="F985" i="3"/>
  <c r="E985" i="3"/>
  <c r="D985" i="3"/>
  <c r="C985" i="3"/>
  <c r="H985" i="3" s="1"/>
  <c r="B985" i="3"/>
  <c r="A985" i="3"/>
  <c r="N984" i="3"/>
  <c r="M984" i="3"/>
  <c r="L984" i="3"/>
  <c r="K984" i="3"/>
  <c r="J984" i="3"/>
  <c r="I984" i="3"/>
  <c r="G984" i="3"/>
  <c r="F984" i="3"/>
  <c r="E984" i="3"/>
  <c r="D984" i="3"/>
  <c r="C984" i="3"/>
  <c r="H984" i="3" s="1"/>
  <c r="B984" i="3"/>
  <c r="A984" i="3"/>
  <c r="N983" i="3"/>
  <c r="M983" i="3"/>
  <c r="L983" i="3"/>
  <c r="K983" i="3"/>
  <c r="J983" i="3"/>
  <c r="I983" i="3"/>
  <c r="G983" i="3"/>
  <c r="F983" i="3"/>
  <c r="E983" i="3"/>
  <c r="D983" i="3"/>
  <c r="C983" i="3"/>
  <c r="H983" i="3" s="1"/>
  <c r="B983" i="3"/>
  <c r="A983" i="3"/>
  <c r="N982" i="3"/>
  <c r="M982" i="3"/>
  <c r="L982" i="3"/>
  <c r="K982" i="3"/>
  <c r="J982" i="3"/>
  <c r="I982" i="3"/>
  <c r="G982" i="3"/>
  <c r="F982" i="3"/>
  <c r="E982" i="3"/>
  <c r="D982" i="3"/>
  <c r="C982" i="3"/>
  <c r="H982" i="3" s="1"/>
  <c r="B982" i="3"/>
  <c r="A982" i="3"/>
  <c r="N981" i="3"/>
  <c r="M981" i="3"/>
  <c r="L981" i="3"/>
  <c r="K981" i="3"/>
  <c r="J981" i="3"/>
  <c r="I981" i="3"/>
  <c r="G981" i="3"/>
  <c r="F981" i="3"/>
  <c r="E981" i="3"/>
  <c r="D981" i="3"/>
  <c r="C981" i="3"/>
  <c r="H981" i="3" s="1"/>
  <c r="B981" i="3"/>
  <c r="A981" i="3"/>
  <c r="N980" i="3"/>
  <c r="M980" i="3"/>
  <c r="L980" i="3"/>
  <c r="K980" i="3"/>
  <c r="J980" i="3"/>
  <c r="I980" i="3"/>
  <c r="G980" i="3"/>
  <c r="F980" i="3"/>
  <c r="E980" i="3"/>
  <c r="D980" i="3"/>
  <c r="C980" i="3"/>
  <c r="H980" i="3" s="1"/>
  <c r="B980" i="3"/>
  <c r="A980" i="3"/>
  <c r="N979" i="3"/>
  <c r="M979" i="3"/>
  <c r="L979" i="3"/>
  <c r="K979" i="3"/>
  <c r="J979" i="3"/>
  <c r="I979" i="3"/>
  <c r="G979" i="3"/>
  <c r="F979" i="3"/>
  <c r="E979" i="3"/>
  <c r="D979" i="3"/>
  <c r="C979" i="3"/>
  <c r="H979" i="3" s="1"/>
  <c r="B979" i="3"/>
  <c r="A979" i="3"/>
  <c r="N978" i="3"/>
  <c r="M978" i="3"/>
  <c r="L978" i="3"/>
  <c r="K978" i="3"/>
  <c r="J978" i="3"/>
  <c r="I978" i="3"/>
  <c r="G978" i="3"/>
  <c r="F978" i="3"/>
  <c r="E978" i="3"/>
  <c r="D978" i="3"/>
  <c r="C978" i="3"/>
  <c r="H978" i="3" s="1"/>
  <c r="B978" i="3"/>
  <c r="A978" i="3"/>
  <c r="N977" i="3"/>
  <c r="M977" i="3"/>
  <c r="L977" i="3"/>
  <c r="K977" i="3"/>
  <c r="J977" i="3"/>
  <c r="I977" i="3"/>
  <c r="G977" i="3"/>
  <c r="F977" i="3"/>
  <c r="E977" i="3"/>
  <c r="D977" i="3"/>
  <c r="C977" i="3"/>
  <c r="H977" i="3" s="1"/>
  <c r="B977" i="3"/>
  <c r="A977" i="3"/>
  <c r="N976" i="3"/>
  <c r="M976" i="3"/>
  <c r="L976" i="3"/>
  <c r="K976" i="3"/>
  <c r="J976" i="3"/>
  <c r="I976" i="3"/>
  <c r="G976" i="3"/>
  <c r="F976" i="3"/>
  <c r="E976" i="3"/>
  <c r="D976" i="3"/>
  <c r="C976" i="3"/>
  <c r="H976" i="3" s="1"/>
  <c r="B976" i="3"/>
  <c r="A976" i="3"/>
  <c r="N975" i="3"/>
  <c r="M975" i="3"/>
  <c r="L975" i="3"/>
  <c r="K975" i="3"/>
  <c r="J975" i="3"/>
  <c r="I975" i="3"/>
  <c r="G975" i="3"/>
  <c r="F975" i="3"/>
  <c r="E975" i="3"/>
  <c r="D975" i="3"/>
  <c r="C975" i="3"/>
  <c r="H975" i="3" s="1"/>
  <c r="B975" i="3"/>
  <c r="A975" i="3"/>
  <c r="N974" i="3"/>
  <c r="M974" i="3"/>
  <c r="L974" i="3"/>
  <c r="K974" i="3"/>
  <c r="J974" i="3"/>
  <c r="I974" i="3"/>
  <c r="G974" i="3"/>
  <c r="F974" i="3"/>
  <c r="E974" i="3"/>
  <c r="D974" i="3"/>
  <c r="C974" i="3"/>
  <c r="H974" i="3" s="1"/>
  <c r="B974" i="3"/>
  <c r="A974" i="3"/>
  <c r="N973" i="3"/>
  <c r="M973" i="3"/>
  <c r="L973" i="3"/>
  <c r="K973" i="3"/>
  <c r="J973" i="3"/>
  <c r="I973" i="3"/>
  <c r="G973" i="3"/>
  <c r="F973" i="3"/>
  <c r="E973" i="3"/>
  <c r="D973" i="3"/>
  <c r="C973" i="3"/>
  <c r="H973" i="3" s="1"/>
  <c r="B973" i="3"/>
  <c r="A973" i="3"/>
  <c r="N972" i="3"/>
  <c r="M972" i="3"/>
  <c r="L972" i="3"/>
  <c r="K972" i="3"/>
  <c r="J972" i="3"/>
  <c r="I972" i="3"/>
  <c r="G972" i="3"/>
  <c r="F972" i="3"/>
  <c r="E972" i="3"/>
  <c r="D972" i="3"/>
  <c r="C972" i="3"/>
  <c r="H972" i="3" s="1"/>
  <c r="B972" i="3"/>
  <c r="A972" i="3"/>
  <c r="N971" i="3"/>
  <c r="M971" i="3"/>
  <c r="L971" i="3"/>
  <c r="K971" i="3"/>
  <c r="J971" i="3"/>
  <c r="I971" i="3"/>
  <c r="G971" i="3"/>
  <c r="F971" i="3"/>
  <c r="E971" i="3"/>
  <c r="D971" i="3"/>
  <c r="C971" i="3"/>
  <c r="H971" i="3" s="1"/>
  <c r="B971" i="3"/>
  <c r="A971" i="3"/>
  <c r="N970" i="3"/>
  <c r="M970" i="3"/>
  <c r="L970" i="3"/>
  <c r="K970" i="3"/>
  <c r="J970" i="3"/>
  <c r="I970" i="3"/>
  <c r="G970" i="3"/>
  <c r="F970" i="3"/>
  <c r="E970" i="3"/>
  <c r="D970" i="3"/>
  <c r="C970" i="3"/>
  <c r="H970" i="3" s="1"/>
  <c r="B970" i="3"/>
  <c r="A970" i="3"/>
  <c r="N969" i="3"/>
  <c r="M969" i="3"/>
  <c r="L969" i="3"/>
  <c r="K969" i="3"/>
  <c r="J969" i="3"/>
  <c r="I969" i="3"/>
  <c r="G969" i="3"/>
  <c r="F969" i="3"/>
  <c r="E969" i="3"/>
  <c r="D969" i="3"/>
  <c r="C969" i="3"/>
  <c r="H969" i="3" s="1"/>
  <c r="B969" i="3"/>
  <c r="A969" i="3"/>
  <c r="N968" i="3"/>
  <c r="M968" i="3"/>
  <c r="L968" i="3"/>
  <c r="K968" i="3"/>
  <c r="J968" i="3"/>
  <c r="I968" i="3"/>
  <c r="G968" i="3"/>
  <c r="F968" i="3"/>
  <c r="E968" i="3"/>
  <c r="D968" i="3"/>
  <c r="C968" i="3"/>
  <c r="H968" i="3" s="1"/>
  <c r="B968" i="3"/>
  <c r="A968" i="3"/>
  <c r="N967" i="3"/>
  <c r="M967" i="3"/>
  <c r="L967" i="3"/>
  <c r="K967" i="3"/>
  <c r="J967" i="3"/>
  <c r="I967" i="3"/>
  <c r="G967" i="3"/>
  <c r="F967" i="3"/>
  <c r="E967" i="3"/>
  <c r="D967" i="3"/>
  <c r="C967" i="3"/>
  <c r="H967" i="3" s="1"/>
  <c r="B967" i="3"/>
  <c r="A967" i="3"/>
  <c r="N966" i="3"/>
  <c r="M966" i="3"/>
  <c r="L966" i="3"/>
  <c r="K966" i="3"/>
  <c r="J966" i="3"/>
  <c r="I966" i="3"/>
  <c r="G966" i="3"/>
  <c r="F966" i="3"/>
  <c r="E966" i="3"/>
  <c r="D966" i="3"/>
  <c r="C966" i="3"/>
  <c r="H966" i="3" s="1"/>
  <c r="B966" i="3"/>
  <c r="A966" i="3"/>
  <c r="N965" i="3"/>
  <c r="M965" i="3"/>
  <c r="L965" i="3"/>
  <c r="K965" i="3"/>
  <c r="J965" i="3"/>
  <c r="I965" i="3"/>
  <c r="G965" i="3"/>
  <c r="F965" i="3"/>
  <c r="E965" i="3"/>
  <c r="D965" i="3"/>
  <c r="C965" i="3"/>
  <c r="H965" i="3" s="1"/>
  <c r="B965" i="3"/>
  <c r="A965" i="3"/>
  <c r="N964" i="3"/>
  <c r="M964" i="3"/>
  <c r="L964" i="3"/>
  <c r="K964" i="3"/>
  <c r="J964" i="3"/>
  <c r="I964" i="3"/>
  <c r="G964" i="3"/>
  <c r="F964" i="3"/>
  <c r="E964" i="3"/>
  <c r="D964" i="3"/>
  <c r="C964" i="3"/>
  <c r="H964" i="3" s="1"/>
  <c r="B964" i="3"/>
  <c r="A964" i="3"/>
  <c r="N963" i="3"/>
  <c r="M963" i="3"/>
  <c r="L963" i="3"/>
  <c r="K963" i="3"/>
  <c r="J963" i="3"/>
  <c r="I963" i="3"/>
  <c r="G963" i="3"/>
  <c r="F963" i="3"/>
  <c r="E963" i="3"/>
  <c r="D963" i="3"/>
  <c r="C963" i="3"/>
  <c r="H963" i="3" s="1"/>
  <c r="B963" i="3"/>
  <c r="A963" i="3"/>
  <c r="N962" i="3"/>
  <c r="M962" i="3"/>
  <c r="L962" i="3"/>
  <c r="K962" i="3"/>
  <c r="J962" i="3"/>
  <c r="I962" i="3"/>
  <c r="G962" i="3"/>
  <c r="F962" i="3"/>
  <c r="E962" i="3"/>
  <c r="D962" i="3"/>
  <c r="C962" i="3"/>
  <c r="H962" i="3" s="1"/>
  <c r="B962" i="3"/>
  <c r="A962" i="3"/>
  <c r="N961" i="3"/>
  <c r="M961" i="3"/>
  <c r="L961" i="3"/>
  <c r="K961" i="3"/>
  <c r="J961" i="3"/>
  <c r="I961" i="3"/>
  <c r="G961" i="3"/>
  <c r="F961" i="3"/>
  <c r="E961" i="3"/>
  <c r="D961" i="3"/>
  <c r="C961" i="3"/>
  <c r="H961" i="3" s="1"/>
  <c r="B961" i="3"/>
  <c r="A961" i="3"/>
  <c r="N960" i="3"/>
  <c r="M960" i="3"/>
  <c r="L960" i="3"/>
  <c r="K960" i="3"/>
  <c r="J960" i="3"/>
  <c r="I960" i="3"/>
  <c r="G960" i="3"/>
  <c r="F960" i="3"/>
  <c r="E960" i="3"/>
  <c r="D960" i="3"/>
  <c r="C960" i="3"/>
  <c r="H960" i="3" s="1"/>
  <c r="B960" i="3"/>
  <c r="A960" i="3"/>
  <c r="N959" i="3"/>
  <c r="M959" i="3"/>
  <c r="L959" i="3"/>
  <c r="K959" i="3"/>
  <c r="J959" i="3"/>
  <c r="I959" i="3"/>
  <c r="G959" i="3"/>
  <c r="F959" i="3"/>
  <c r="E959" i="3"/>
  <c r="D959" i="3"/>
  <c r="C959" i="3"/>
  <c r="H959" i="3" s="1"/>
  <c r="B959" i="3"/>
  <c r="A959" i="3"/>
  <c r="N958" i="3"/>
  <c r="M958" i="3"/>
  <c r="L958" i="3"/>
  <c r="K958" i="3"/>
  <c r="J958" i="3"/>
  <c r="I958" i="3"/>
  <c r="G958" i="3"/>
  <c r="F958" i="3"/>
  <c r="E958" i="3"/>
  <c r="D958" i="3"/>
  <c r="C958" i="3"/>
  <c r="H958" i="3" s="1"/>
  <c r="B958" i="3"/>
  <c r="A958" i="3"/>
  <c r="N957" i="3"/>
  <c r="M957" i="3"/>
  <c r="L957" i="3"/>
  <c r="K957" i="3"/>
  <c r="J957" i="3"/>
  <c r="I957" i="3"/>
  <c r="G957" i="3"/>
  <c r="F957" i="3"/>
  <c r="E957" i="3"/>
  <c r="D957" i="3"/>
  <c r="C957" i="3"/>
  <c r="H957" i="3" s="1"/>
  <c r="B957" i="3"/>
  <c r="A957" i="3"/>
  <c r="N956" i="3"/>
  <c r="M956" i="3"/>
  <c r="L956" i="3"/>
  <c r="K956" i="3"/>
  <c r="J956" i="3"/>
  <c r="I956" i="3"/>
  <c r="G956" i="3"/>
  <c r="F956" i="3"/>
  <c r="E956" i="3"/>
  <c r="D956" i="3"/>
  <c r="C956" i="3"/>
  <c r="H956" i="3" s="1"/>
  <c r="B956" i="3"/>
  <c r="A956" i="3"/>
  <c r="N955" i="3"/>
  <c r="M955" i="3"/>
  <c r="L955" i="3"/>
  <c r="K955" i="3"/>
  <c r="J955" i="3"/>
  <c r="I955" i="3"/>
  <c r="G955" i="3"/>
  <c r="F955" i="3"/>
  <c r="E955" i="3"/>
  <c r="D955" i="3"/>
  <c r="C955" i="3"/>
  <c r="H955" i="3" s="1"/>
  <c r="B955" i="3"/>
  <c r="A955" i="3"/>
  <c r="N954" i="3"/>
  <c r="M954" i="3"/>
  <c r="L954" i="3"/>
  <c r="K954" i="3"/>
  <c r="J954" i="3"/>
  <c r="I954" i="3"/>
  <c r="G954" i="3"/>
  <c r="F954" i="3"/>
  <c r="E954" i="3"/>
  <c r="D954" i="3"/>
  <c r="C954" i="3"/>
  <c r="H954" i="3" s="1"/>
  <c r="B954" i="3"/>
  <c r="A954" i="3"/>
  <c r="N953" i="3"/>
  <c r="M953" i="3"/>
  <c r="L953" i="3"/>
  <c r="K953" i="3"/>
  <c r="J953" i="3"/>
  <c r="I953" i="3"/>
  <c r="G953" i="3"/>
  <c r="F953" i="3"/>
  <c r="E953" i="3"/>
  <c r="D953" i="3"/>
  <c r="C953" i="3"/>
  <c r="H953" i="3" s="1"/>
  <c r="B953" i="3"/>
  <c r="A953" i="3"/>
  <c r="N952" i="3"/>
  <c r="M952" i="3"/>
  <c r="L952" i="3"/>
  <c r="K952" i="3"/>
  <c r="J952" i="3"/>
  <c r="I952" i="3"/>
  <c r="G952" i="3"/>
  <c r="F952" i="3"/>
  <c r="E952" i="3"/>
  <c r="D952" i="3"/>
  <c r="C952" i="3"/>
  <c r="H952" i="3" s="1"/>
  <c r="B952" i="3"/>
  <c r="A952" i="3"/>
  <c r="N951" i="3"/>
  <c r="M951" i="3"/>
  <c r="L951" i="3"/>
  <c r="K951" i="3"/>
  <c r="J951" i="3"/>
  <c r="I951" i="3"/>
  <c r="G951" i="3"/>
  <c r="F951" i="3"/>
  <c r="E951" i="3"/>
  <c r="D951" i="3"/>
  <c r="C951" i="3"/>
  <c r="H951" i="3" s="1"/>
  <c r="B951" i="3"/>
  <c r="A951" i="3"/>
  <c r="N950" i="3"/>
  <c r="M950" i="3"/>
  <c r="L950" i="3"/>
  <c r="K950" i="3"/>
  <c r="J950" i="3"/>
  <c r="I950" i="3"/>
  <c r="G950" i="3"/>
  <c r="F950" i="3"/>
  <c r="E950" i="3"/>
  <c r="D950" i="3"/>
  <c r="C950" i="3"/>
  <c r="H950" i="3" s="1"/>
  <c r="B950" i="3"/>
  <c r="A950" i="3"/>
  <c r="N949" i="3"/>
  <c r="M949" i="3"/>
  <c r="L949" i="3"/>
  <c r="K949" i="3"/>
  <c r="J949" i="3"/>
  <c r="I949" i="3"/>
  <c r="G949" i="3"/>
  <c r="F949" i="3"/>
  <c r="E949" i="3"/>
  <c r="D949" i="3"/>
  <c r="C949" i="3"/>
  <c r="H949" i="3" s="1"/>
  <c r="B949" i="3"/>
  <c r="A949" i="3"/>
  <c r="N948" i="3"/>
  <c r="M948" i="3"/>
  <c r="L948" i="3"/>
  <c r="K948" i="3"/>
  <c r="J948" i="3"/>
  <c r="I948" i="3"/>
  <c r="G948" i="3"/>
  <c r="F948" i="3"/>
  <c r="E948" i="3"/>
  <c r="D948" i="3"/>
  <c r="C948" i="3"/>
  <c r="H948" i="3" s="1"/>
  <c r="B948" i="3"/>
  <c r="A948" i="3"/>
  <c r="N947" i="3"/>
  <c r="M947" i="3"/>
  <c r="L947" i="3"/>
  <c r="K947" i="3"/>
  <c r="J947" i="3"/>
  <c r="I947" i="3"/>
  <c r="G947" i="3"/>
  <c r="F947" i="3"/>
  <c r="E947" i="3"/>
  <c r="D947" i="3"/>
  <c r="C947" i="3"/>
  <c r="H947" i="3" s="1"/>
  <c r="B947" i="3"/>
  <c r="A947" i="3"/>
  <c r="N946" i="3"/>
  <c r="M946" i="3"/>
  <c r="L946" i="3"/>
  <c r="K946" i="3"/>
  <c r="J946" i="3"/>
  <c r="I946" i="3"/>
  <c r="G946" i="3"/>
  <c r="F946" i="3"/>
  <c r="E946" i="3"/>
  <c r="D946" i="3"/>
  <c r="C946" i="3"/>
  <c r="H946" i="3" s="1"/>
  <c r="B946" i="3"/>
  <c r="A946" i="3"/>
  <c r="N945" i="3"/>
  <c r="M945" i="3"/>
  <c r="L945" i="3"/>
  <c r="K945" i="3"/>
  <c r="J945" i="3"/>
  <c r="I945" i="3"/>
  <c r="G945" i="3"/>
  <c r="F945" i="3"/>
  <c r="E945" i="3"/>
  <c r="D945" i="3"/>
  <c r="C945" i="3"/>
  <c r="H945" i="3" s="1"/>
  <c r="B945" i="3"/>
  <c r="A945" i="3"/>
  <c r="N944" i="3"/>
  <c r="M944" i="3"/>
  <c r="L944" i="3"/>
  <c r="K944" i="3"/>
  <c r="J944" i="3"/>
  <c r="I944" i="3"/>
  <c r="G944" i="3"/>
  <c r="F944" i="3"/>
  <c r="E944" i="3"/>
  <c r="D944" i="3"/>
  <c r="C944" i="3"/>
  <c r="H944" i="3" s="1"/>
  <c r="B944" i="3"/>
  <c r="A944" i="3"/>
  <c r="N943" i="3"/>
  <c r="M943" i="3"/>
  <c r="L943" i="3"/>
  <c r="K943" i="3"/>
  <c r="J943" i="3"/>
  <c r="I943" i="3"/>
  <c r="G943" i="3"/>
  <c r="F943" i="3"/>
  <c r="E943" i="3"/>
  <c r="D943" i="3"/>
  <c r="C943" i="3"/>
  <c r="H943" i="3" s="1"/>
  <c r="B943" i="3"/>
  <c r="A943" i="3"/>
  <c r="N942" i="3"/>
  <c r="M942" i="3"/>
  <c r="L942" i="3"/>
  <c r="K942" i="3"/>
  <c r="J942" i="3"/>
  <c r="I942" i="3"/>
  <c r="G942" i="3"/>
  <c r="F942" i="3"/>
  <c r="E942" i="3"/>
  <c r="D942" i="3"/>
  <c r="C942" i="3"/>
  <c r="H942" i="3" s="1"/>
  <c r="B942" i="3"/>
  <c r="A942" i="3"/>
  <c r="N941" i="3"/>
  <c r="M941" i="3"/>
  <c r="L941" i="3"/>
  <c r="K941" i="3"/>
  <c r="J941" i="3"/>
  <c r="I941" i="3"/>
  <c r="G941" i="3"/>
  <c r="F941" i="3"/>
  <c r="E941" i="3"/>
  <c r="D941" i="3"/>
  <c r="C941" i="3"/>
  <c r="H941" i="3" s="1"/>
  <c r="B941" i="3"/>
  <c r="A941" i="3"/>
  <c r="N940" i="3"/>
  <c r="M940" i="3"/>
  <c r="L940" i="3"/>
  <c r="K940" i="3"/>
  <c r="J940" i="3"/>
  <c r="I940" i="3"/>
  <c r="G940" i="3"/>
  <c r="F940" i="3"/>
  <c r="E940" i="3"/>
  <c r="D940" i="3"/>
  <c r="C940" i="3"/>
  <c r="H940" i="3" s="1"/>
  <c r="B940" i="3"/>
  <c r="A940" i="3"/>
  <c r="N939" i="3"/>
  <c r="M939" i="3"/>
  <c r="L939" i="3"/>
  <c r="K939" i="3"/>
  <c r="J939" i="3"/>
  <c r="I939" i="3"/>
  <c r="G939" i="3"/>
  <c r="F939" i="3"/>
  <c r="E939" i="3"/>
  <c r="D939" i="3"/>
  <c r="C939" i="3"/>
  <c r="H939" i="3" s="1"/>
  <c r="B939" i="3"/>
  <c r="A939" i="3"/>
  <c r="N938" i="3"/>
  <c r="M938" i="3"/>
  <c r="L938" i="3"/>
  <c r="K938" i="3"/>
  <c r="J938" i="3"/>
  <c r="I938" i="3"/>
  <c r="G938" i="3"/>
  <c r="F938" i="3"/>
  <c r="E938" i="3"/>
  <c r="D938" i="3"/>
  <c r="C938" i="3"/>
  <c r="H938" i="3" s="1"/>
  <c r="B938" i="3"/>
  <c r="A938" i="3"/>
  <c r="N937" i="3"/>
  <c r="M937" i="3"/>
  <c r="L937" i="3"/>
  <c r="K937" i="3"/>
  <c r="J937" i="3"/>
  <c r="I937" i="3"/>
  <c r="G937" i="3"/>
  <c r="F937" i="3"/>
  <c r="E937" i="3"/>
  <c r="D937" i="3"/>
  <c r="C937" i="3"/>
  <c r="H937" i="3" s="1"/>
  <c r="B937" i="3"/>
  <c r="A937" i="3"/>
  <c r="N936" i="3"/>
  <c r="M936" i="3"/>
  <c r="L936" i="3"/>
  <c r="K936" i="3"/>
  <c r="J936" i="3"/>
  <c r="I936" i="3"/>
  <c r="G936" i="3"/>
  <c r="F936" i="3"/>
  <c r="E936" i="3"/>
  <c r="D936" i="3"/>
  <c r="C936" i="3"/>
  <c r="H936" i="3" s="1"/>
  <c r="B936" i="3"/>
  <c r="A936" i="3"/>
  <c r="N935" i="3"/>
  <c r="M935" i="3"/>
  <c r="L935" i="3"/>
  <c r="K935" i="3"/>
  <c r="J935" i="3"/>
  <c r="I935" i="3"/>
  <c r="G935" i="3"/>
  <c r="F935" i="3"/>
  <c r="E935" i="3"/>
  <c r="D935" i="3"/>
  <c r="C935" i="3"/>
  <c r="H935" i="3" s="1"/>
  <c r="B935" i="3"/>
  <c r="A935" i="3"/>
  <c r="N934" i="3"/>
  <c r="M934" i="3"/>
  <c r="L934" i="3"/>
  <c r="K934" i="3"/>
  <c r="J934" i="3"/>
  <c r="I934" i="3"/>
  <c r="G934" i="3"/>
  <c r="F934" i="3"/>
  <c r="E934" i="3"/>
  <c r="D934" i="3"/>
  <c r="C934" i="3"/>
  <c r="H934" i="3" s="1"/>
  <c r="B934" i="3"/>
  <c r="A934" i="3"/>
  <c r="N933" i="3"/>
  <c r="M933" i="3"/>
  <c r="L933" i="3"/>
  <c r="K933" i="3"/>
  <c r="J933" i="3"/>
  <c r="I933" i="3"/>
  <c r="G933" i="3"/>
  <c r="F933" i="3"/>
  <c r="E933" i="3"/>
  <c r="D933" i="3"/>
  <c r="C933" i="3"/>
  <c r="H933" i="3" s="1"/>
  <c r="B933" i="3"/>
  <c r="A933" i="3"/>
  <c r="N932" i="3"/>
  <c r="M932" i="3"/>
  <c r="L932" i="3"/>
  <c r="K932" i="3"/>
  <c r="J932" i="3"/>
  <c r="I932" i="3"/>
  <c r="G932" i="3"/>
  <c r="F932" i="3"/>
  <c r="E932" i="3"/>
  <c r="D932" i="3"/>
  <c r="C932" i="3"/>
  <c r="H932" i="3" s="1"/>
  <c r="B932" i="3"/>
  <c r="A932" i="3"/>
  <c r="N931" i="3"/>
  <c r="M931" i="3"/>
  <c r="L931" i="3"/>
  <c r="K931" i="3"/>
  <c r="J931" i="3"/>
  <c r="I931" i="3"/>
  <c r="G931" i="3"/>
  <c r="F931" i="3"/>
  <c r="E931" i="3"/>
  <c r="D931" i="3"/>
  <c r="C931" i="3"/>
  <c r="H931" i="3" s="1"/>
  <c r="B931" i="3"/>
  <c r="A931" i="3"/>
  <c r="N930" i="3"/>
  <c r="M930" i="3"/>
  <c r="L930" i="3"/>
  <c r="K930" i="3"/>
  <c r="J930" i="3"/>
  <c r="I930" i="3"/>
  <c r="G930" i="3"/>
  <c r="F930" i="3"/>
  <c r="E930" i="3"/>
  <c r="D930" i="3"/>
  <c r="C930" i="3"/>
  <c r="H930" i="3" s="1"/>
  <c r="B930" i="3"/>
  <c r="A930" i="3"/>
  <c r="N929" i="3"/>
  <c r="M929" i="3"/>
  <c r="L929" i="3"/>
  <c r="K929" i="3"/>
  <c r="J929" i="3"/>
  <c r="I929" i="3"/>
  <c r="G929" i="3"/>
  <c r="F929" i="3"/>
  <c r="E929" i="3"/>
  <c r="D929" i="3"/>
  <c r="C929" i="3"/>
  <c r="H929" i="3" s="1"/>
  <c r="B929" i="3"/>
  <c r="A929" i="3"/>
  <c r="N928" i="3"/>
  <c r="M928" i="3"/>
  <c r="L928" i="3"/>
  <c r="K928" i="3"/>
  <c r="J928" i="3"/>
  <c r="I928" i="3"/>
  <c r="G928" i="3"/>
  <c r="F928" i="3"/>
  <c r="E928" i="3"/>
  <c r="D928" i="3"/>
  <c r="C928" i="3"/>
  <c r="H928" i="3" s="1"/>
  <c r="B928" i="3"/>
  <c r="A928" i="3"/>
  <c r="N927" i="3"/>
  <c r="M927" i="3"/>
  <c r="L927" i="3"/>
  <c r="K927" i="3"/>
  <c r="J927" i="3"/>
  <c r="I927" i="3"/>
  <c r="G927" i="3"/>
  <c r="F927" i="3"/>
  <c r="E927" i="3"/>
  <c r="D927" i="3"/>
  <c r="C927" i="3"/>
  <c r="H927" i="3" s="1"/>
  <c r="B927" i="3"/>
  <c r="A927" i="3"/>
  <c r="N926" i="3"/>
  <c r="M926" i="3"/>
  <c r="L926" i="3"/>
  <c r="K926" i="3"/>
  <c r="J926" i="3"/>
  <c r="I926" i="3"/>
  <c r="G926" i="3"/>
  <c r="F926" i="3"/>
  <c r="E926" i="3"/>
  <c r="D926" i="3"/>
  <c r="C926" i="3"/>
  <c r="H926" i="3" s="1"/>
  <c r="B926" i="3"/>
  <c r="A926" i="3"/>
  <c r="N925" i="3"/>
  <c r="M925" i="3"/>
  <c r="L925" i="3"/>
  <c r="K925" i="3"/>
  <c r="J925" i="3"/>
  <c r="I925" i="3"/>
  <c r="G925" i="3"/>
  <c r="F925" i="3"/>
  <c r="E925" i="3"/>
  <c r="D925" i="3"/>
  <c r="C925" i="3"/>
  <c r="H925" i="3" s="1"/>
  <c r="B925" i="3"/>
  <c r="A925" i="3"/>
  <c r="N924" i="3"/>
  <c r="M924" i="3"/>
  <c r="L924" i="3"/>
  <c r="K924" i="3"/>
  <c r="J924" i="3"/>
  <c r="I924" i="3"/>
  <c r="G924" i="3"/>
  <c r="F924" i="3"/>
  <c r="E924" i="3"/>
  <c r="D924" i="3"/>
  <c r="C924" i="3"/>
  <c r="H924" i="3" s="1"/>
  <c r="B924" i="3"/>
  <c r="A924" i="3"/>
  <c r="N923" i="3"/>
  <c r="M923" i="3"/>
  <c r="L923" i="3"/>
  <c r="K923" i="3"/>
  <c r="J923" i="3"/>
  <c r="I923" i="3"/>
  <c r="G923" i="3"/>
  <c r="F923" i="3"/>
  <c r="E923" i="3"/>
  <c r="D923" i="3"/>
  <c r="C923" i="3"/>
  <c r="H923" i="3" s="1"/>
  <c r="B923" i="3"/>
  <c r="A923" i="3"/>
  <c r="N922" i="3"/>
  <c r="M922" i="3"/>
  <c r="L922" i="3"/>
  <c r="K922" i="3"/>
  <c r="J922" i="3"/>
  <c r="I922" i="3"/>
  <c r="G922" i="3"/>
  <c r="F922" i="3"/>
  <c r="E922" i="3"/>
  <c r="D922" i="3"/>
  <c r="C922" i="3"/>
  <c r="H922" i="3" s="1"/>
  <c r="B922" i="3"/>
  <c r="A922" i="3"/>
  <c r="N921" i="3"/>
  <c r="M921" i="3"/>
  <c r="L921" i="3"/>
  <c r="K921" i="3"/>
  <c r="J921" i="3"/>
  <c r="I921" i="3"/>
  <c r="G921" i="3"/>
  <c r="F921" i="3"/>
  <c r="E921" i="3"/>
  <c r="D921" i="3"/>
  <c r="C921" i="3"/>
  <c r="H921" i="3" s="1"/>
  <c r="B921" i="3"/>
  <c r="A921" i="3"/>
  <c r="N920" i="3"/>
  <c r="M920" i="3"/>
  <c r="L920" i="3"/>
  <c r="K920" i="3"/>
  <c r="J920" i="3"/>
  <c r="I920" i="3"/>
  <c r="G920" i="3"/>
  <c r="F920" i="3"/>
  <c r="E920" i="3"/>
  <c r="D920" i="3"/>
  <c r="C920" i="3"/>
  <c r="H920" i="3" s="1"/>
  <c r="B920" i="3"/>
  <c r="A920" i="3"/>
  <c r="N919" i="3"/>
  <c r="M919" i="3"/>
  <c r="L919" i="3"/>
  <c r="K919" i="3"/>
  <c r="J919" i="3"/>
  <c r="I919" i="3"/>
  <c r="G919" i="3"/>
  <c r="F919" i="3"/>
  <c r="E919" i="3"/>
  <c r="D919" i="3"/>
  <c r="C919" i="3"/>
  <c r="H919" i="3" s="1"/>
  <c r="B919" i="3"/>
  <c r="A919" i="3"/>
  <c r="N918" i="3"/>
  <c r="M918" i="3"/>
  <c r="L918" i="3"/>
  <c r="K918" i="3"/>
  <c r="J918" i="3"/>
  <c r="I918" i="3"/>
  <c r="G918" i="3"/>
  <c r="F918" i="3"/>
  <c r="E918" i="3"/>
  <c r="D918" i="3"/>
  <c r="C918" i="3"/>
  <c r="H918" i="3" s="1"/>
  <c r="B918" i="3"/>
  <c r="A918" i="3"/>
  <c r="N917" i="3"/>
  <c r="M917" i="3"/>
  <c r="L917" i="3"/>
  <c r="K917" i="3"/>
  <c r="J917" i="3"/>
  <c r="I917" i="3"/>
  <c r="G917" i="3"/>
  <c r="F917" i="3"/>
  <c r="E917" i="3"/>
  <c r="D917" i="3"/>
  <c r="C917" i="3"/>
  <c r="H917" i="3" s="1"/>
  <c r="B917" i="3"/>
  <c r="A917" i="3"/>
  <c r="N916" i="3"/>
  <c r="M916" i="3"/>
  <c r="L916" i="3"/>
  <c r="K916" i="3"/>
  <c r="J916" i="3"/>
  <c r="I916" i="3"/>
  <c r="G916" i="3"/>
  <c r="F916" i="3"/>
  <c r="E916" i="3"/>
  <c r="D916" i="3"/>
  <c r="C916" i="3"/>
  <c r="H916" i="3" s="1"/>
  <c r="B916" i="3"/>
  <c r="A916" i="3"/>
  <c r="N915" i="3"/>
  <c r="M915" i="3"/>
  <c r="L915" i="3"/>
  <c r="K915" i="3"/>
  <c r="J915" i="3"/>
  <c r="I915" i="3"/>
  <c r="G915" i="3"/>
  <c r="F915" i="3"/>
  <c r="E915" i="3"/>
  <c r="D915" i="3"/>
  <c r="C915" i="3"/>
  <c r="H915" i="3" s="1"/>
  <c r="B915" i="3"/>
  <c r="A915" i="3"/>
  <c r="N914" i="3"/>
  <c r="M914" i="3"/>
  <c r="L914" i="3"/>
  <c r="K914" i="3"/>
  <c r="J914" i="3"/>
  <c r="I914" i="3"/>
  <c r="G914" i="3"/>
  <c r="F914" i="3"/>
  <c r="E914" i="3"/>
  <c r="D914" i="3"/>
  <c r="C914" i="3"/>
  <c r="H914" i="3" s="1"/>
  <c r="B914" i="3"/>
  <c r="A914" i="3"/>
  <c r="N913" i="3"/>
  <c r="M913" i="3"/>
  <c r="L913" i="3"/>
  <c r="K913" i="3"/>
  <c r="J913" i="3"/>
  <c r="I913" i="3"/>
  <c r="G913" i="3"/>
  <c r="F913" i="3"/>
  <c r="E913" i="3"/>
  <c r="D913" i="3"/>
  <c r="C913" i="3"/>
  <c r="H913" i="3" s="1"/>
  <c r="B913" i="3"/>
  <c r="A913" i="3"/>
  <c r="N912" i="3"/>
  <c r="M912" i="3"/>
  <c r="L912" i="3"/>
  <c r="K912" i="3"/>
  <c r="J912" i="3"/>
  <c r="I912" i="3"/>
  <c r="G912" i="3"/>
  <c r="F912" i="3"/>
  <c r="E912" i="3"/>
  <c r="D912" i="3"/>
  <c r="C912" i="3"/>
  <c r="H912" i="3" s="1"/>
  <c r="B912" i="3"/>
  <c r="A912" i="3"/>
  <c r="N911" i="3"/>
  <c r="M911" i="3"/>
  <c r="L911" i="3"/>
  <c r="K911" i="3"/>
  <c r="J911" i="3"/>
  <c r="I911" i="3"/>
  <c r="G911" i="3"/>
  <c r="F911" i="3"/>
  <c r="E911" i="3"/>
  <c r="D911" i="3"/>
  <c r="C911" i="3"/>
  <c r="H911" i="3" s="1"/>
  <c r="B911" i="3"/>
  <c r="A911" i="3"/>
  <c r="N910" i="3"/>
  <c r="M910" i="3"/>
  <c r="L910" i="3"/>
  <c r="K910" i="3"/>
  <c r="J910" i="3"/>
  <c r="I910" i="3"/>
  <c r="G910" i="3"/>
  <c r="F910" i="3"/>
  <c r="E910" i="3"/>
  <c r="D910" i="3"/>
  <c r="C910" i="3"/>
  <c r="H910" i="3" s="1"/>
  <c r="B910" i="3"/>
  <c r="A910" i="3"/>
  <c r="N909" i="3"/>
  <c r="M909" i="3"/>
  <c r="L909" i="3"/>
  <c r="K909" i="3"/>
  <c r="J909" i="3"/>
  <c r="I909" i="3"/>
  <c r="G909" i="3"/>
  <c r="F909" i="3"/>
  <c r="E909" i="3"/>
  <c r="D909" i="3"/>
  <c r="C909" i="3"/>
  <c r="H909" i="3" s="1"/>
  <c r="B909" i="3"/>
  <c r="A909" i="3"/>
  <c r="N908" i="3"/>
  <c r="M908" i="3"/>
  <c r="L908" i="3"/>
  <c r="K908" i="3"/>
  <c r="J908" i="3"/>
  <c r="I908" i="3"/>
  <c r="G908" i="3"/>
  <c r="F908" i="3"/>
  <c r="E908" i="3"/>
  <c r="D908" i="3"/>
  <c r="C908" i="3"/>
  <c r="H908" i="3" s="1"/>
  <c r="B908" i="3"/>
  <c r="A908" i="3"/>
  <c r="N907" i="3"/>
  <c r="M907" i="3"/>
  <c r="L907" i="3"/>
  <c r="K907" i="3"/>
  <c r="J907" i="3"/>
  <c r="I907" i="3"/>
  <c r="G907" i="3"/>
  <c r="F907" i="3"/>
  <c r="E907" i="3"/>
  <c r="D907" i="3"/>
  <c r="C907" i="3"/>
  <c r="H907" i="3" s="1"/>
  <c r="B907" i="3"/>
  <c r="A907" i="3"/>
  <c r="N906" i="3"/>
  <c r="M906" i="3"/>
  <c r="L906" i="3"/>
  <c r="K906" i="3"/>
  <c r="J906" i="3"/>
  <c r="I906" i="3"/>
  <c r="G906" i="3"/>
  <c r="F906" i="3"/>
  <c r="E906" i="3"/>
  <c r="D906" i="3"/>
  <c r="C906" i="3"/>
  <c r="H906" i="3" s="1"/>
  <c r="B906" i="3"/>
  <c r="A906" i="3"/>
  <c r="N905" i="3"/>
  <c r="M905" i="3"/>
  <c r="L905" i="3"/>
  <c r="K905" i="3"/>
  <c r="J905" i="3"/>
  <c r="I905" i="3"/>
  <c r="G905" i="3"/>
  <c r="F905" i="3"/>
  <c r="E905" i="3"/>
  <c r="D905" i="3"/>
  <c r="C905" i="3"/>
  <c r="H905" i="3" s="1"/>
  <c r="B905" i="3"/>
  <c r="A905" i="3"/>
  <c r="N904" i="3"/>
  <c r="M904" i="3"/>
  <c r="L904" i="3"/>
  <c r="K904" i="3"/>
  <c r="J904" i="3"/>
  <c r="I904" i="3"/>
  <c r="G904" i="3"/>
  <c r="F904" i="3"/>
  <c r="E904" i="3"/>
  <c r="D904" i="3"/>
  <c r="C904" i="3"/>
  <c r="H904" i="3" s="1"/>
  <c r="B904" i="3"/>
  <c r="A904" i="3"/>
  <c r="N903" i="3"/>
  <c r="M903" i="3"/>
  <c r="L903" i="3"/>
  <c r="K903" i="3"/>
  <c r="J903" i="3"/>
  <c r="I903" i="3"/>
  <c r="G903" i="3"/>
  <c r="F903" i="3"/>
  <c r="E903" i="3"/>
  <c r="D903" i="3"/>
  <c r="C903" i="3"/>
  <c r="H903" i="3" s="1"/>
  <c r="B903" i="3"/>
  <c r="A903" i="3"/>
  <c r="N902" i="3"/>
  <c r="M902" i="3"/>
  <c r="L902" i="3"/>
  <c r="K902" i="3"/>
  <c r="J902" i="3"/>
  <c r="I902" i="3"/>
  <c r="G902" i="3"/>
  <c r="F902" i="3"/>
  <c r="E902" i="3"/>
  <c r="D902" i="3"/>
  <c r="C902" i="3"/>
  <c r="H902" i="3" s="1"/>
  <c r="B902" i="3"/>
  <c r="A902" i="3"/>
  <c r="N901" i="3"/>
  <c r="M901" i="3"/>
  <c r="L901" i="3"/>
  <c r="K901" i="3"/>
  <c r="J901" i="3"/>
  <c r="I901" i="3"/>
  <c r="G901" i="3"/>
  <c r="F901" i="3"/>
  <c r="E901" i="3"/>
  <c r="D901" i="3"/>
  <c r="C901" i="3"/>
  <c r="H901" i="3" s="1"/>
  <c r="B901" i="3"/>
  <c r="A901" i="3"/>
  <c r="N900" i="3"/>
  <c r="M900" i="3"/>
  <c r="L900" i="3"/>
  <c r="K900" i="3"/>
  <c r="J900" i="3"/>
  <c r="I900" i="3"/>
  <c r="G900" i="3"/>
  <c r="F900" i="3"/>
  <c r="E900" i="3"/>
  <c r="D900" i="3"/>
  <c r="C900" i="3"/>
  <c r="H900" i="3" s="1"/>
  <c r="B900" i="3"/>
  <c r="A900" i="3"/>
  <c r="N899" i="3"/>
  <c r="M899" i="3"/>
  <c r="L899" i="3"/>
  <c r="K899" i="3"/>
  <c r="J899" i="3"/>
  <c r="I899" i="3"/>
  <c r="G899" i="3"/>
  <c r="F899" i="3"/>
  <c r="E899" i="3"/>
  <c r="D899" i="3"/>
  <c r="C899" i="3"/>
  <c r="H899" i="3" s="1"/>
  <c r="B899" i="3"/>
  <c r="A899" i="3"/>
  <c r="N898" i="3"/>
  <c r="M898" i="3"/>
  <c r="L898" i="3"/>
  <c r="K898" i="3"/>
  <c r="J898" i="3"/>
  <c r="I898" i="3"/>
  <c r="G898" i="3"/>
  <c r="F898" i="3"/>
  <c r="E898" i="3"/>
  <c r="D898" i="3"/>
  <c r="C898" i="3"/>
  <c r="H898" i="3" s="1"/>
  <c r="B898" i="3"/>
  <c r="A898" i="3"/>
  <c r="N897" i="3"/>
  <c r="M897" i="3"/>
  <c r="L897" i="3"/>
  <c r="K897" i="3"/>
  <c r="J897" i="3"/>
  <c r="I897" i="3"/>
  <c r="G897" i="3"/>
  <c r="F897" i="3"/>
  <c r="E897" i="3"/>
  <c r="D897" i="3"/>
  <c r="C897" i="3"/>
  <c r="H897" i="3" s="1"/>
  <c r="B897" i="3"/>
  <c r="A897" i="3"/>
  <c r="N896" i="3"/>
  <c r="M896" i="3"/>
  <c r="L896" i="3"/>
  <c r="K896" i="3"/>
  <c r="J896" i="3"/>
  <c r="I896" i="3"/>
  <c r="G896" i="3"/>
  <c r="F896" i="3"/>
  <c r="E896" i="3"/>
  <c r="D896" i="3"/>
  <c r="C896" i="3"/>
  <c r="H896" i="3" s="1"/>
  <c r="B896" i="3"/>
  <c r="A896" i="3"/>
  <c r="N895" i="3"/>
  <c r="M895" i="3"/>
  <c r="L895" i="3"/>
  <c r="K895" i="3"/>
  <c r="J895" i="3"/>
  <c r="I895" i="3"/>
  <c r="G895" i="3"/>
  <c r="F895" i="3"/>
  <c r="E895" i="3"/>
  <c r="D895" i="3"/>
  <c r="C895" i="3"/>
  <c r="H895" i="3" s="1"/>
  <c r="B895" i="3"/>
  <c r="A895" i="3"/>
  <c r="N894" i="3"/>
  <c r="M894" i="3"/>
  <c r="L894" i="3"/>
  <c r="K894" i="3"/>
  <c r="J894" i="3"/>
  <c r="I894" i="3"/>
  <c r="G894" i="3"/>
  <c r="F894" i="3"/>
  <c r="E894" i="3"/>
  <c r="D894" i="3"/>
  <c r="C894" i="3"/>
  <c r="H894" i="3" s="1"/>
  <c r="B894" i="3"/>
  <c r="A894" i="3"/>
  <c r="N893" i="3"/>
  <c r="M893" i="3"/>
  <c r="L893" i="3"/>
  <c r="K893" i="3"/>
  <c r="J893" i="3"/>
  <c r="I893" i="3"/>
  <c r="G893" i="3"/>
  <c r="F893" i="3"/>
  <c r="E893" i="3"/>
  <c r="D893" i="3"/>
  <c r="C893" i="3"/>
  <c r="H893" i="3" s="1"/>
  <c r="B893" i="3"/>
  <c r="A893" i="3"/>
  <c r="N892" i="3"/>
  <c r="M892" i="3"/>
  <c r="L892" i="3"/>
  <c r="K892" i="3"/>
  <c r="J892" i="3"/>
  <c r="I892" i="3"/>
  <c r="G892" i="3"/>
  <c r="F892" i="3"/>
  <c r="E892" i="3"/>
  <c r="D892" i="3"/>
  <c r="C892" i="3"/>
  <c r="H892" i="3" s="1"/>
  <c r="B892" i="3"/>
  <c r="A892" i="3"/>
  <c r="N891" i="3"/>
  <c r="M891" i="3"/>
  <c r="L891" i="3"/>
  <c r="K891" i="3"/>
  <c r="J891" i="3"/>
  <c r="I891" i="3"/>
  <c r="G891" i="3"/>
  <c r="F891" i="3"/>
  <c r="E891" i="3"/>
  <c r="D891" i="3"/>
  <c r="C891" i="3"/>
  <c r="H891" i="3" s="1"/>
  <c r="B891" i="3"/>
  <c r="A891" i="3"/>
  <c r="N890" i="3"/>
  <c r="M890" i="3"/>
  <c r="L890" i="3"/>
  <c r="K890" i="3"/>
  <c r="J890" i="3"/>
  <c r="I890" i="3"/>
  <c r="G890" i="3"/>
  <c r="F890" i="3"/>
  <c r="E890" i="3"/>
  <c r="D890" i="3"/>
  <c r="C890" i="3"/>
  <c r="H890" i="3" s="1"/>
  <c r="B890" i="3"/>
  <c r="A890" i="3"/>
  <c r="N889" i="3"/>
  <c r="M889" i="3"/>
  <c r="L889" i="3"/>
  <c r="K889" i="3"/>
  <c r="J889" i="3"/>
  <c r="I889" i="3"/>
  <c r="G889" i="3"/>
  <c r="F889" i="3"/>
  <c r="E889" i="3"/>
  <c r="D889" i="3"/>
  <c r="C889" i="3"/>
  <c r="H889" i="3" s="1"/>
  <c r="B889" i="3"/>
  <c r="A889" i="3"/>
  <c r="N888" i="3"/>
  <c r="M888" i="3"/>
  <c r="L888" i="3"/>
  <c r="K888" i="3"/>
  <c r="J888" i="3"/>
  <c r="I888" i="3"/>
  <c r="G888" i="3"/>
  <c r="F888" i="3"/>
  <c r="E888" i="3"/>
  <c r="D888" i="3"/>
  <c r="C888" i="3"/>
  <c r="H888" i="3" s="1"/>
  <c r="B888" i="3"/>
  <c r="A888" i="3"/>
  <c r="N887" i="3"/>
  <c r="M887" i="3"/>
  <c r="L887" i="3"/>
  <c r="K887" i="3"/>
  <c r="J887" i="3"/>
  <c r="I887" i="3"/>
  <c r="G887" i="3"/>
  <c r="F887" i="3"/>
  <c r="E887" i="3"/>
  <c r="D887" i="3"/>
  <c r="C887" i="3"/>
  <c r="H887" i="3" s="1"/>
  <c r="B887" i="3"/>
  <c r="A887" i="3"/>
  <c r="N886" i="3"/>
  <c r="M886" i="3"/>
  <c r="L886" i="3"/>
  <c r="K886" i="3"/>
  <c r="J886" i="3"/>
  <c r="I886" i="3"/>
  <c r="G886" i="3"/>
  <c r="F886" i="3"/>
  <c r="E886" i="3"/>
  <c r="D886" i="3"/>
  <c r="C886" i="3"/>
  <c r="H886" i="3" s="1"/>
  <c r="B886" i="3"/>
  <c r="A886" i="3"/>
  <c r="N885" i="3"/>
  <c r="M885" i="3"/>
  <c r="L885" i="3"/>
  <c r="K885" i="3"/>
  <c r="J885" i="3"/>
  <c r="I885" i="3"/>
  <c r="G885" i="3"/>
  <c r="F885" i="3"/>
  <c r="E885" i="3"/>
  <c r="D885" i="3"/>
  <c r="C885" i="3"/>
  <c r="H885" i="3" s="1"/>
  <c r="B885" i="3"/>
  <c r="A885" i="3"/>
  <c r="N884" i="3"/>
  <c r="M884" i="3"/>
  <c r="L884" i="3"/>
  <c r="K884" i="3"/>
  <c r="J884" i="3"/>
  <c r="I884" i="3"/>
  <c r="G884" i="3"/>
  <c r="F884" i="3"/>
  <c r="E884" i="3"/>
  <c r="D884" i="3"/>
  <c r="C884" i="3"/>
  <c r="H884" i="3" s="1"/>
  <c r="B884" i="3"/>
  <c r="A884" i="3"/>
  <c r="N883" i="3"/>
  <c r="M883" i="3"/>
  <c r="L883" i="3"/>
  <c r="K883" i="3"/>
  <c r="J883" i="3"/>
  <c r="I883" i="3"/>
  <c r="G883" i="3"/>
  <c r="F883" i="3"/>
  <c r="E883" i="3"/>
  <c r="D883" i="3"/>
  <c r="C883" i="3"/>
  <c r="H883" i="3" s="1"/>
  <c r="B883" i="3"/>
  <c r="A883" i="3"/>
  <c r="N882" i="3"/>
  <c r="M882" i="3"/>
  <c r="L882" i="3"/>
  <c r="K882" i="3"/>
  <c r="J882" i="3"/>
  <c r="I882" i="3"/>
  <c r="G882" i="3"/>
  <c r="F882" i="3"/>
  <c r="E882" i="3"/>
  <c r="D882" i="3"/>
  <c r="C882" i="3"/>
  <c r="H882" i="3" s="1"/>
  <c r="B882" i="3"/>
  <c r="A882" i="3"/>
  <c r="N881" i="3"/>
  <c r="M881" i="3"/>
  <c r="L881" i="3"/>
  <c r="K881" i="3"/>
  <c r="J881" i="3"/>
  <c r="I881" i="3"/>
  <c r="G881" i="3"/>
  <c r="F881" i="3"/>
  <c r="E881" i="3"/>
  <c r="D881" i="3"/>
  <c r="C881" i="3"/>
  <c r="H881" i="3" s="1"/>
  <c r="B881" i="3"/>
  <c r="A881" i="3"/>
  <c r="N880" i="3"/>
  <c r="M880" i="3"/>
  <c r="L880" i="3"/>
  <c r="K880" i="3"/>
  <c r="J880" i="3"/>
  <c r="I880" i="3"/>
  <c r="G880" i="3"/>
  <c r="F880" i="3"/>
  <c r="E880" i="3"/>
  <c r="D880" i="3"/>
  <c r="C880" i="3"/>
  <c r="H880" i="3" s="1"/>
  <c r="B880" i="3"/>
  <c r="A880" i="3"/>
  <c r="N879" i="3"/>
  <c r="M879" i="3"/>
  <c r="L879" i="3"/>
  <c r="K879" i="3"/>
  <c r="J879" i="3"/>
  <c r="I879" i="3"/>
  <c r="G879" i="3"/>
  <c r="F879" i="3"/>
  <c r="E879" i="3"/>
  <c r="D879" i="3"/>
  <c r="C879" i="3"/>
  <c r="H879" i="3" s="1"/>
  <c r="B879" i="3"/>
  <c r="A879" i="3"/>
  <c r="N878" i="3"/>
  <c r="M878" i="3"/>
  <c r="L878" i="3"/>
  <c r="K878" i="3"/>
  <c r="J878" i="3"/>
  <c r="I878" i="3"/>
  <c r="G878" i="3"/>
  <c r="F878" i="3"/>
  <c r="E878" i="3"/>
  <c r="D878" i="3"/>
  <c r="C878" i="3"/>
  <c r="H878" i="3" s="1"/>
  <c r="B878" i="3"/>
  <c r="A878" i="3"/>
  <c r="N877" i="3"/>
  <c r="M877" i="3"/>
  <c r="L877" i="3"/>
  <c r="K877" i="3"/>
  <c r="J877" i="3"/>
  <c r="I877" i="3"/>
  <c r="G877" i="3"/>
  <c r="F877" i="3"/>
  <c r="E877" i="3"/>
  <c r="D877" i="3"/>
  <c r="C877" i="3"/>
  <c r="H877" i="3" s="1"/>
  <c r="B877" i="3"/>
  <c r="A877" i="3"/>
  <c r="N876" i="3"/>
  <c r="M876" i="3"/>
  <c r="L876" i="3"/>
  <c r="K876" i="3"/>
  <c r="J876" i="3"/>
  <c r="I876" i="3"/>
  <c r="G876" i="3"/>
  <c r="F876" i="3"/>
  <c r="E876" i="3"/>
  <c r="D876" i="3"/>
  <c r="C876" i="3"/>
  <c r="H876" i="3" s="1"/>
  <c r="B876" i="3"/>
  <c r="A876" i="3"/>
  <c r="N875" i="3"/>
  <c r="M875" i="3"/>
  <c r="L875" i="3"/>
  <c r="K875" i="3"/>
  <c r="J875" i="3"/>
  <c r="I875" i="3"/>
  <c r="G875" i="3"/>
  <c r="F875" i="3"/>
  <c r="E875" i="3"/>
  <c r="D875" i="3"/>
  <c r="C875" i="3"/>
  <c r="H875" i="3" s="1"/>
  <c r="B875" i="3"/>
  <c r="A875" i="3"/>
  <c r="N874" i="3"/>
  <c r="M874" i="3"/>
  <c r="L874" i="3"/>
  <c r="K874" i="3"/>
  <c r="J874" i="3"/>
  <c r="I874" i="3"/>
  <c r="G874" i="3"/>
  <c r="F874" i="3"/>
  <c r="E874" i="3"/>
  <c r="D874" i="3"/>
  <c r="C874" i="3"/>
  <c r="H874" i="3" s="1"/>
  <c r="B874" i="3"/>
  <c r="A874" i="3"/>
  <c r="N873" i="3"/>
  <c r="M873" i="3"/>
  <c r="L873" i="3"/>
  <c r="K873" i="3"/>
  <c r="J873" i="3"/>
  <c r="I873" i="3"/>
  <c r="G873" i="3"/>
  <c r="F873" i="3"/>
  <c r="E873" i="3"/>
  <c r="D873" i="3"/>
  <c r="C873" i="3"/>
  <c r="H873" i="3" s="1"/>
  <c r="B873" i="3"/>
  <c r="A873" i="3"/>
  <c r="N872" i="3"/>
  <c r="M872" i="3"/>
  <c r="L872" i="3"/>
  <c r="K872" i="3"/>
  <c r="J872" i="3"/>
  <c r="I872" i="3"/>
  <c r="G872" i="3"/>
  <c r="F872" i="3"/>
  <c r="E872" i="3"/>
  <c r="D872" i="3"/>
  <c r="C872" i="3"/>
  <c r="H872" i="3" s="1"/>
  <c r="B872" i="3"/>
  <c r="A872" i="3"/>
  <c r="N871" i="3"/>
  <c r="M871" i="3"/>
  <c r="L871" i="3"/>
  <c r="K871" i="3"/>
  <c r="J871" i="3"/>
  <c r="I871" i="3"/>
  <c r="G871" i="3"/>
  <c r="F871" i="3"/>
  <c r="E871" i="3"/>
  <c r="D871" i="3"/>
  <c r="C871" i="3"/>
  <c r="H871" i="3" s="1"/>
  <c r="B871" i="3"/>
  <c r="A871" i="3"/>
  <c r="N870" i="3"/>
  <c r="M870" i="3"/>
  <c r="L870" i="3"/>
  <c r="K870" i="3"/>
  <c r="J870" i="3"/>
  <c r="I870" i="3"/>
  <c r="G870" i="3"/>
  <c r="F870" i="3"/>
  <c r="E870" i="3"/>
  <c r="D870" i="3"/>
  <c r="C870" i="3"/>
  <c r="H870" i="3" s="1"/>
  <c r="B870" i="3"/>
  <c r="A870" i="3"/>
  <c r="N869" i="3"/>
  <c r="M869" i="3"/>
  <c r="L869" i="3"/>
  <c r="K869" i="3"/>
  <c r="J869" i="3"/>
  <c r="I869" i="3"/>
  <c r="G869" i="3"/>
  <c r="F869" i="3"/>
  <c r="E869" i="3"/>
  <c r="D869" i="3"/>
  <c r="C869" i="3"/>
  <c r="H869" i="3" s="1"/>
  <c r="B869" i="3"/>
  <c r="A869" i="3"/>
  <c r="N868" i="3"/>
  <c r="M868" i="3"/>
  <c r="L868" i="3"/>
  <c r="K868" i="3"/>
  <c r="J868" i="3"/>
  <c r="I868" i="3"/>
  <c r="G868" i="3"/>
  <c r="F868" i="3"/>
  <c r="E868" i="3"/>
  <c r="D868" i="3"/>
  <c r="C868" i="3"/>
  <c r="H868" i="3" s="1"/>
  <c r="B868" i="3"/>
  <c r="A868" i="3"/>
  <c r="N867" i="3"/>
  <c r="M867" i="3"/>
  <c r="L867" i="3"/>
  <c r="K867" i="3"/>
  <c r="J867" i="3"/>
  <c r="I867" i="3"/>
  <c r="G867" i="3"/>
  <c r="F867" i="3"/>
  <c r="E867" i="3"/>
  <c r="D867" i="3"/>
  <c r="C867" i="3"/>
  <c r="H867" i="3" s="1"/>
  <c r="B867" i="3"/>
  <c r="A867" i="3"/>
  <c r="N866" i="3"/>
  <c r="M866" i="3"/>
  <c r="L866" i="3"/>
  <c r="K866" i="3"/>
  <c r="J866" i="3"/>
  <c r="I866" i="3"/>
  <c r="G866" i="3"/>
  <c r="F866" i="3"/>
  <c r="E866" i="3"/>
  <c r="D866" i="3"/>
  <c r="C866" i="3"/>
  <c r="H866" i="3" s="1"/>
  <c r="B866" i="3"/>
  <c r="A866" i="3"/>
  <c r="N865" i="3"/>
  <c r="M865" i="3"/>
  <c r="L865" i="3"/>
  <c r="K865" i="3"/>
  <c r="J865" i="3"/>
  <c r="I865" i="3"/>
  <c r="G865" i="3"/>
  <c r="F865" i="3"/>
  <c r="E865" i="3"/>
  <c r="D865" i="3"/>
  <c r="C865" i="3"/>
  <c r="H865" i="3" s="1"/>
  <c r="B865" i="3"/>
  <c r="A865" i="3"/>
  <c r="N864" i="3"/>
  <c r="M864" i="3"/>
  <c r="L864" i="3"/>
  <c r="K864" i="3"/>
  <c r="J864" i="3"/>
  <c r="I864" i="3"/>
  <c r="G864" i="3"/>
  <c r="F864" i="3"/>
  <c r="E864" i="3"/>
  <c r="D864" i="3"/>
  <c r="C864" i="3"/>
  <c r="H864" i="3" s="1"/>
  <c r="B864" i="3"/>
  <c r="A864" i="3"/>
  <c r="N863" i="3"/>
  <c r="M863" i="3"/>
  <c r="L863" i="3"/>
  <c r="K863" i="3"/>
  <c r="J863" i="3"/>
  <c r="I863" i="3"/>
  <c r="G863" i="3"/>
  <c r="F863" i="3"/>
  <c r="E863" i="3"/>
  <c r="D863" i="3"/>
  <c r="C863" i="3"/>
  <c r="H863" i="3" s="1"/>
  <c r="B863" i="3"/>
  <c r="A863" i="3"/>
  <c r="N862" i="3"/>
  <c r="M862" i="3"/>
  <c r="L862" i="3"/>
  <c r="K862" i="3"/>
  <c r="J862" i="3"/>
  <c r="I862" i="3"/>
  <c r="G862" i="3"/>
  <c r="F862" i="3"/>
  <c r="E862" i="3"/>
  <c r="D862" i="3"/>
  <c r="C862" i="3"/>
  <c r="H862" i="3" s="1"/>
  <c r="B862" i="3"/>
  <c r="A862" i="3"/>
  <c r="N861" i="3"/>
  <c r="M861" i="3"/>
  <c r="L861" i="3"/>
  <c r="K861" i="3"/>
  <c r="J861" i="3"/>
  <c r="I861" i="3"/>
  <c r="G861" i="3"/>
  <c r="F861" i="3"/>
  <c r="E861" i="3"/>
  <c r="D861" i="3"/>
  <c r="C861" i="3"/>
  <c r="H861" i="3" s="1"/>
  <c r="B861" i="3"/>
  <c r="A861" i="3"/>
  <c r="N860" i="3"/>
  <c r="M860" i="3"/>
  <c r="L860" i="3"/>
  <c r="K860" i="3"/>
  <c r="J860" i="3"/>
  <c r="I860" i="3"/>
  <c r="G860" i="3"/>
  <c r="F860" i="3"/>
  <c r="E860" i="3"/>
  <c r="D860" i="3"/>
  <c r="C860" i="3"/>
  <c r="H860" i="3" s="1"/>
  <c r="B860" i="3"/>
  <c r="A860" i="3"/>
  <c r="N859" i="3"/>
  <c r="M859" i="3"/>
  <c r="L859" i="3"/>
  <c r="K859" i="3"/>
  <c r="J859" i="3"/>
  <c r="I859" i="3"/>
  <c r="G859" i="3"/>
  <c r="F859" i="3"/>
  <c r="E859" i="3"/>
  <c r="D859" i="3"/>
  <c r="C859" i="3"/>
  <c r="H859" i="3" s="1"/>
  <c r="B859" i="3"/>
  <c r="A859" i="3"/>
  <c r="N858" i="3"/>
  <c r="M858" i="3"/>
  <c r="L858" i="3"/>
  <c r="K858" i="3"/>
  <c r="J858" i="3"/>
  <c r="I858" i="3"/>
  <c r="G858" i="3"/>
  <c r="F858" i="3"/>
  <c r="E858" i="3"/>
  <c r="D858" i="3"/>
  <c r="C858" i="3"/>
  <c r="H858" i="3" s="1"/>
  <c r="B858" i="3"/>
  <c r="A858" i="3"/>
  <c r="N857" i="3"/>
  <c r="M857" i="3"/>
  <c r="L857" i="3"/>
  <c r="K857" i="3"/>
  <c r="J857" i="3"/>
  <c r="I857" i="3"/>
  <c r="G857" i="3"/>
  <c r="F857" i="3"/>
  <c r="E857" i="3"/>
  <c r="D857" i="3"/>
  <c r="C857" i="3"/>
  <c r="H857" i="3" s="1"/>
  <c r="B857" i="3"/>
  <c r="A857" i="3"/>
  <c r="N856" i="3"/>
  <c r="M856" i="3"/>
  <c r="L856" i="3"/>
  <c r="K856" i="3"/>
  <c r="J856" i="3"/>
  <c r="I856" i="3"/>
  <c r="G856" i="3"/>
  <c r="F856" i="3"/>
  <c r="E856" i="3"/>
  <c r="D856" i="3"/>
  <c r="C856" i="3"/>
  <c r="H856" i="3" s="1"/>
  <c r="B856" i="3"/>
  <c r="A856" i="3"/>
  <c r="N855" i="3"/>
  <c r="M855" i="3"/>
  <c r="L855" i="3"/>
  <c r="K855" i="3"/>
  <c r="J855" i="3"/>
  <c r="I855" i="3"/>
  <c r="G855" i="3"/>
  <c r="F855" i="3"/>
  <c r="E855" i="3"/>
  <c r="D855" i="3"/>
  <c r="C855" i="3"/>
  <c r="H855" i="3" s="1"/>
  <c r="B855" i="3"/>
  <c r="A855" i="3"/>
  <c r="N854" i="3"/>
  <c r="M854" i="3"/>
  <c r="L854" i="3"/>
  <c r="K854" i="3"/>
  <c r="J854" i="3"/>
  <c r="I854" i="3"/>
  <c r="G854" i="3"/>
  <c r="F854" i="3"/>
  <c r="E854" i="3"/>
  <c r="D854" i="3"/>
  <c r="C854" i="3"/>
  <c r="H854" i="3" s="1"/>
  <c r="B854" i="3"/>
  <c r="A854" i="3"/>
  <c r="N853" i="3"/>
  <c r="M853" i="3"/>
  <c r="L853" i="3"/>
  <c r="K853" i="3"/>
  <c r="J853" i="3"/>
  <c r="I853" i="3"/>
  <c r="G853" i="3"/>
  <c r="F853" i="3"/>
  <c r="E853" i="3"/>
  <c r="D853" i="3"/>
  <c r="C853" i="3"/>
  <c r="H853" i="3" s="1"/>
  <c r="B853" i="3"/>
  <c r="A853" i="3"/>
  <c r="N852" i="3"/>
  <c r="M852" i="3"/>
  <c r="L852" i="3"/>
  <c r="K852" i="3"/>
  <c r="J852" i="3"/>
  <c r="I852" i="3"/>
  <c r="G852" i="3"/>
  <c r="F852" i="3"/>
  <c r="E852" i="3"/>
  <c r="D852" i="3"/>
  <c r="C852" i="3"/>
  <c r="H852" i="3" s="1"/>
  <c r="B852" i="3"/>
  <c r="A852" i="3"/>
  <c r="N851" i="3"/>
  <c r="M851" i="3"/>
  <c r="L851" i="3"/>
  <c r="K851" i="3"/>
  <c r="J851" i="3"/>
  <c r="I851" i="3"/>
  <c r="G851" i="3"/>
  <c r="F851" i="3"/>
  <c r="E851" i="3"/>
  <c r="D851" i="3"/>
  <c r="C851" i="3"/>
  <c r="H851" i="3" s="1"/>
  <c r="B851" i="3"/>
  <c r="A851" i="3"/>
  <c r="N850" i="3"/>
  <c r="M850" i="3"/>
  <c r="L850" i="3"/>
  <c r="K850" i="3"/>
  <c r="J850" i="3"/>
  <c r="I850" i="3"/>
  <c r="G850" i="3"/>
  <c r="F850" i="3"/>
  <c r="E850" i="3"/>
  <c r="D850" i="3"/>
  <c r="C850" i="3"/>
  <c r="H850" i="3" s="1"/>
  <c r="B850" i="3"/>
  <c r="A850" i="3"/>
  <c r="N849" i="3"/>
  <c r="M849" i="3"/>
  <c r="L849" i="3"/>
  <c r="K849" i="3"/>
  <c r="J849" i="3"/>
  <c r="I849" i="3"/>
  <c r="G849" i="3"/>
  <c r="F849" i="3"/>
  <c r="E849" i="3"/>
  <c r="D849" i="3"/>
  <c r="C849" i="3"/>
  <c r="H849" i="3" s="1"/>
  <c r="B849" i="3"/>
  <c r="A849" i="3"/>
  <c r="N848" i="3"/>
  <c r="M848" i="3"/>
  <c r="L848" i="3"/>
  <c r="K848" i="3"/>
  <c r="J848" i="3"/>
  <c r="I848" i="3"/>
  <c r="G848" i="3"/>
  <c r="F848" i="3"/>
  <c r="E848" i="3"/>
  <c r="D848" i="3"/>
  <c r="C848" i="3"/>
  <c r="H848" i="3" s="1"/>
  <c r="B848" i="3"/>
  <c r="A848" i="3"/>
  <c r="N847" i="3"/>
  <c r="M847" i="3"/>
  <c r="L847" i="3"/>
  <c r="K847" i="3"/>
  <c r="J847" i="3"/>
  <c r="I847" i="3"/>
  <c r="G847" i="3"/>
  <c r="F847" i="3"/>
  <c r="E847" i="3"/>
  <c r="D847" i="3"/>
  <c r="C847" i="3"/>
  <c r="H847" i="3" s="1"/>
  <c r="B847" i="3"/>
  <c r="A847" i="3"/>
  <c r="N846" i="3"/>
  <c r="M846" i="3"/>
  <c r="L846" i="3"/>
  <c r="K846" i="3"/>
  <c r="J846" i="3"/>
  <c r="I846" i="3"/>
  <c r="G846" i="3"/>
  <c r="F846" i="3"/>
  <c r="E846" i="3"/>
  <c r="D846" i="3"/>
  <c r="C846" i="3"/>
  <c r="H846" i="3" s="1"/>
  <c r="B846" i="3"/>
  <c r="A846" i="3"/>
  <c r="N845" i="3"/>
  <c r="M845" i="3"/>
  <c r="L845" i="3"/>
  <c r="K845" i="3"/>
  <c r="J845" i="3"/>
  <c r="I845" i="3"/>
  <c r="G845" i="3"/>
  <c r="F845" i="3"/>
  <c r="E845" i="3"/>
  <c r="D845" i="3"/>
  <c r="C845" i="3"/>
  <c r="H845" i="3" s="1"/>
  <c r="B845" i="3"/>
  <c r="A845" i="3"/>
  <c r="N844" i="3"/>
  <c r="M844" i="3"/>
  <c r="L844" i="3"/>
  <c r="K844" i="3"/>
  <c r="J844" i="3"/>
  <c r="I844" i="3"/>
  <c r="G844" i="3"/>
  <c r="F844" i="3"/>
  <c r="E844" i="3"/>
  <c r="D844" i="3"/>
  <c r="C844" i="3"/>
  <c r="H844" i="3" s="1"/>
  <c r="B844" i="3"/>
  <c r="A844" i="3"/>
  <c r="N843" i="3"/>
  <c r="M843" i="3"/>
  <c r="L843" i="3"/>
  <c r="K843" i="3"/>
  <c r="J843" i="3"/>
  <c r="I843" i="3"/>
  <c r="G843" i="3"/>
  <c r="F843" i="3"/>
  <c r="E843" i="3"/>
  <c r="D843" i="3"/>
  <c r="C843" i="3"/>
  <c r="H843" i="3" s="1"/>
  <c r="B843" i="3"/>
  <c r="A843" i="3"/>
  <c r="N842" i="3"/>
  <c r="M842" i="3"/>
  <c r="L842" i="3"/>
  <c r="K842" i="3"/>
  <c r="J842" i="3"/>
  <c r="I842" i="3"/>
  <c r="G842" i="3"/>
  <c r="F842" i="3"/>
  <c r="E842" i="3"/>
  <c r="D842" i="3"/>
  <c r="C842" i="3"/>
  <c r="H842" i="3" s="1"/>
  <c r="B842" i="3"/>
  <c r="A842" i="3"/>
  <c r="N841" i="3"/>
  <c r="M841" i="3"/>
  <c r="L841" i="3"/>
  <c r="K841" i="3"/>
  <c r="J841" i="3"/>
  <c r="I841" i="3"/>
  <c r="G841" i="3"/>
  <c r="F841" i="3"/>
  <c r="E841" i="3"/>
  <c r="D841" i="3"/>
  <c r="C841" i="3"/>
  <c r="H841" i="3" s="1"/>
  <c r="B841" i="3"/>
  <c r="A841" i="3"/>
  <c r="N840" i="3"/>
  <c r="M840" i="3"/>
  <c r="L840" i="3"/>
  <c r="K840" i="3"/>
  <c r="J840" i="3"/>
  <c r="I840" i="3"/>
  <c r="G840" i="3"/>
  <c r="F840" i="3"/>
  <c r="E840" i="3"/>
  <c r="D840" i="3"/>
  <c r="C840" i="3"/>
  <c r="H840" i="3" s="1"/>
  <c r="B840" i="3"/>
  <c r="A840" i="3"/>
  <c r="N839" i="3"/>
  <c r="M839" i="3"/>
  <c r="L839" i="3"/>
  <c r="K839" i="3"/>
  <c r="J839" i="3"/>
  <c r="I839" i="3"/>
  <c r="G839" i="3"/>
  <c r="F839" i="3"/>
  <c r="E839" i="3"/>
  <c r="D839" i="3"/>
  <c r="C839" i="3"/>
  <c r="H839" i="3" s="1"/>
  <c r="B839" i="3"/>
  <c r="A839" i="3"/>
  <c r="N838" i="3"/>
  <c r="M838" i="3"/>
  <c r="L838" i="3"/>
  <c r="K838" i="3"/>
  <c r="J838" i="3"/>
  <c r="I838" i="3"/>
  <c r="G838" i="3"/>
  <c r="F838" i="3"/>
  <c r="E838" i="3"/>
  <c r="D838" i="3"/>
  <c r="C838" i="3"/>
  <c r="H838" i="3" s="1"/>
  <c r="B838" i="3"/>
  <c r="A838" i="3"/>
  <c r="N837" i="3"/>
  <c r="M837" i="3"/>
  <c r="L837" i="3"/>
  <c r="K837" i="3"/>
  <c r="J837" i="3"/>
  <c r="I837" i="3"/>
  <c r="G837" i="3"/>
  <c r="F837" i="3"/>
  <c r="E837" i="3"/>
  <c r="D837" i="3"/>
  <c r="C837" i="3"/>
  <c r="H837" i="3" s="1"/>
  <c r="B837" i="3"/>
  <c r="A837" i="3"/>
  <c r="N836" i="3"/>
  <c r="M836" i="3"/>
  <c r="L836" i="3"/>
  <c r="K836" i="3"/>
  <c r="J836" i="3"/>
  <c r="I836" i="3"/>
  <c r="G836" i="3"/>
  <c r="F836" i="3"/>
  <c r="E836" i="3"/>
  <c r="D836" i="3"/>
  <c r="C836" i="3"/>
  <c r="H836" i="3" s="1"/>
  <c r="B836" i="3"/>
  <c r="A836" i="3"/>
  <c r="N835" i="3"/>
  <c r="M835" i="3"/>
  <c r="L835" i="3"/>
  <c r="K835" i="3"/>
  <c r="J835" i="3"/>
  <c r="I835" i="3"/>
  <c r="G835" i="3"/>
  <c r="F835" i="3"/>
  <c r="E835" i="3"/>
  <c r="D835" i="3"/>
  <c r="C835" i="3"/>
  <c r="H835" i="3" s="1"/>
  <c r="B835" i="3"/>
  <c r="A835" i="3"/>
  <c r="N834" i="3"/>
  <c r="M834" i="3"/>
  <c r="L834" i="3"/>
  <c r="K834" i="3"/>
  <c r="J834" i="3"/>
  <c r="I834" i="3"/>
  <c r="G834" i="3"/>
  <c r="F834" i="3"/>
  <c r="E834" i="3"/>
  <c r="D834" i="3"/>
  <c r="C834" i="3"/>
  <c r="H834" i="3" s="1"/>
  <c r="B834" i="3"/>
  <c r="A834" i="3"/>
  <c r="N833" i="3"/>
  <c r="M833" i="3"/>
  <c r="L833" i="3"/>
  <c r="K833" i="3"/>
  <c r="J833" i="3"/>
  <c r="I833" i="3"/>
  <c r="G833" i="3"/>
  <c r="F833" i="3"/>
  <c r="E833" i="3"/>
  <c r="D833" i="3"/>
  <c r="C833" i="3"/>
  <c r="H833" i="3" s="1"/>
  <c r="B833" i="3"/>
  <c r="A833" i="3"/>
  <c r="N832" i="3"/>
  <c r="M832" i="3"/>
  <c r="L832" i="3"/>
  <c r="K832" i="3"/>
  <c r="J832" i="3"/>
  <c r="I832" i="3"/>
  <c r="G832" i="3"/>
  <c r="F832" i="3"/>
  <c r="E832" i="3"/>
  <c r="D832" i="3"/>
  <c r="C832" i="3"/>
  <c r="H832" i="3" s="1"/>
  <c r="B832" i="3"/>
  <c r="A832" i="3"/>
  <c r="N831" i="3"/>
  <c r="M831" i="3"/>
  <c r="L831" i="3"/>
  <c r="K831" i="3"/>
  <c r="J831" i="3"/>
  <c r="I831" i="3"/>
  <c r="G831" i="3"/>
  <c r="F831" i="3"/>
  <c r="E831" i="3"/>
  <c r="D831" i="3"/>
  <c r="C831" i="3"/>
  <c r="H831" i="3" s="1"/>
  <c r="B831" i="3"/>
  <c r="A831" i="3"/>
  <c r="N830" i="3"/>
  <c r="M830" i="3"/>
  <c r="L830" i="3"/>
  <c r="K830" i="3"/>
  <c r="J830" i="3"/>
  <c r="I830" i="3"/>
  <c r="G830" i="3"/>
  <c r="F830" i="3"/>
  <c r="E830" i="3"/>
  <c r="D830" i="3"/>
  <c r="C830" i="3"/>
  <c r="H830" i="3" s="1"/>
  <c r="B830" i="3"/>
  <c r="A830" i="3"/>
  <c r="N829" i="3"/>
  <c r="M829" i="3"/>
  <c r="L829" i="3"/>
  <c r="K829" i="3"/>
  <c r="J829" i="3"/>
  <c r="I829" i="3"/>
  <c r="G829" i="3"/>
  <c r="F829" i="3"/>
  <c r="E829" i="3"/>
  <c r="D829" i="3"/>
  <c r="C829" i="3"/>
  <c r="H829" i="3" s="1"/>
  <c r="B829" i="3"/>
  <c r="A829" i="3"/>
  <c r="N828" i="3"/>
  <c r="M828" i="3"/>
  <c r="L828" i="3"/>
  <c r="K828" i="3"/>
  <c r="J828" i="3"/>
  <c r="I828" i="3"/>
  <c r="G828" i="3"/>
  <c r="F828" i="3"/>
  <c r="E828" i="3"/>
  <c r="D828" i="3"/>
  <c r="C828" i="3"/>
  <c r="H828" i="3" s="1"/>
  <c r="B828" i="3"/>
  <c r="A828" i="3"/>
  <c r="N827" i="3"/>
  <c r="M827" i="3"/>
  <c r="L827" i="3"/>
  <c r="K827" i="3"/>
  <c r="J827" i="3"/>
  <c r="I827" i="3"/>
  <c r="G827" i="3"/>
  <c r="F827" i="3"/>
  <c r="E827" i="3"/>
  <c r="D827" i="3"/>
  <c r="C827" i="3"/>
  <c r="H827" i="3" s="1"/>
  <c r="B827" i="3"/>
  <c r="A827" i="3"/>
  <c r="N826" i="3"/>
  <c r="M826" i="3"/>
  <c r="L826" i="3"/>
  <c r="K826" i="3"/>
  <c r="J826" i="3"/>
  <c r="I826" i="3"/>
  <c r="G826" i="3"/>
  <c r="F826" i="3"/>
  <c r="E826" i="3"/>
  <c r="D826" i="3"/>
  <c r="C826" i="3"/>
  <c r="H826" i="3" s="1"/>
  <c r="B826" i="3"/>
  <c r="A826" i="3"/>
  <c r="N825" i="3"/>
  <c r="M825" i="3"/>
  <c r="L825" i="3"/>
  <c r="K825" i="3"/>
  <c r="J825" i="3"/>
  <c r="I825" i="3"/>
  <c r="G825" i="3"/>
  <c r="F825" i="3"/>
  <c r="E825" i="3"/>
  <c r="D825" i="3"/>
  <c r="C825" i="3"/>
  <c r="H825" i="3" s="1"/>
  <c r="B825" i="3"/>
  <c r="A825" i="3"/>
  <c r="N824" i="3"/>
  <c r="M824" i="3"/>
  <c r="L824" i="3"/>
  <c r="K824" i="3"/>
  <c r="J824" i="3"/>
  <c r="I824" i="3"/>
  <c r="G824" i="3"/>
  <c r="F824" i="3"/>
  <c r="E824" i="3"/>
  <c r="D824" i="3"/>
  <c r="C824" i="3"/>
  <c r="H824" i="3" s="1"/>
  <c r="B824" i="3"/>
  <c r="A824" i="3"/>
  <c r="N823" i="3"/>
  <c r="M823" i="3"/>
  <c r="L823" i="3"/>
  <c r="K823" i="3"/>
  <c r="J823" i="3"/>
  <c r="I823" i="3"/>
  <c r="G823" i="3"/>
  <c r="F823" i="3"/>
  <c r="E823" i="3"/>
  <c r="D823" i="3"/>
  <c r="C823" i="3"/>
  <c r="H823" i="3" s="1"/>
  <c r="B823" i="3"/>
  <c r="A823" i="3"/>
  <c r="N822" i="3"/>
  <c r="M822" i="3"/>
  <c r="L822" i="3"/>
  <c r="K822" i="3"/>
  <c r="J822" i="3"/>
  <c r="I822" i="3"/>
  <c r="G822" i="3"/>
  <c r="F822" i="3"/>
  <c r="E822" i="3"/>
  <c r="D822" i="3"/>
  <c r="C822" i="3"/>
  <c r="H822" i="3" s="1"/>
  <c r="B822" i="3"/>
  <c r="A822" i="3"/>
  <c r="N821" i="3"/>
  <c r="M821" i="3"/>
  <c r="L821" i="3"/>
  <c r="K821" i="3"/>
  <c r="J821" i="3"/>
  <c r="I821" i="3"/>
  <c r="G821" i="3"/>
  <c r="F821" i="3"/>
  <c r="E821" i="3"/>
  <c r="D821" i="3"/>
  <c r="C821" i="3"/>
  <c r="H821" i="3" s="1"/>
  <c r="B821" i="3"/>
  <c r="A821" i="3"/>
  <c r="N820" i="3"/>
  <c r="M820" i="3"/>
  <c r="L820" i="3"/>
  <c r="K820" i="3"/>
  <c r="J820" i="3"/>
  <c r="I820" i="3"/>
  <c r="G820" i="3"/>
  <c r="F820" i="3"/>
  <c r="E820" i="3"/>
  <c r="D820" i="3"/>
  <c r="C820" i="3"/>
  <c r="H820" i="3" s="1"/>
  <c r="B820" i="3"/>
  <c r="A820" i="3"/>
  <c r="N819" i="3"/>
  <c r="M819" i="3"/>
  <c r="L819" i="3"/>
  <c r="K819" i="3"/>
  <c r="J819" i="3"/>
  <c r="I819" i="3"/>
  <c r="G819" i="3"/>
  <c r="F819" i="3"/>
  <c r="E819" i="3"/>
  <c r="D819" i="3"/>
  <c r="C819" i="3"/>
  <c r="H819" i="3" s="1"/>
  <c r="B819" i="3"/>
  <c r="A819" i="3"/>
  <c r="N818" i="3"/>
  <c r="M818" i="3"/>
  <c r="L818" i="3"/>
  <c r="K818" i="3"/>
  <c r="J818" i="3"/>
  <c r="I818" i="3"/>
  <c r="G818" i="3"/>
  <c r="F818" i="3"/>
  <c r="E818" i="3"/>
  <c r="D818" i="3"/>
  <c r="C818" i="3"/>
  <c r="H818" i="3" s="1"/>
  <c r="B818" i="3"/>
  <c r="A818" i="3"/>
  <c r="N817" i="3"/>
  <c r="M817" i="3"/>
  <c r="L817" i="3"/>
  <c r="K817" i="3"/>
  <c r="J817" i="3"/>
  <c r="I817" i="3"/>
  <c r="G817" i="3"/>
  <c r="F817" i="3"/>
  <c r="E817" i="3"/>
  <c r="D817" i="3"/>
  <c r="C817" i="3"/>
  <c r="H817" i="3" s="1"/>
  <c r="B817" i="3"/>
  <c r="A817" i="3"/>
  <c r="N816" i="3"/>
  <c r="M816" i="3"/>
  <c r="L816" i="3"/>
  <c r="K816" i="3"/>
  <c r="J816" i="3"/>
  <c r="I816" i="3"/>
  <c r="G816" i="3"/>
  <c r="F816" i="3"/>
  <c r="E816" i="3"/>
  <c r="D816" i="3"/>
  <c r="C816" i="3"/>
  <c r="H816" i="3" s="1"/>
  <c r="B816" i="3"/>
  <c r="A816" i="3"/>
  <c r="N815" i="3"/>
  <c r="M815" i="3"/>
  <c r="L815" i="3"/>
  <c r="K815" i="3"/>
  <c r="J815" i="3"/>
  <c r="I815" i="3"/>
  <c r="G815" i="3"/>
  <c r="F815" i="3"/>
  <c r="E815" i="3"/>
  <c r="D815" i="3"/>
  <c r="C815" i="3"/>
  <c r="H815" i="3" s="1"/>
  <c r="B815" i="3"/>
  <c r="A815" i="3"/>
  <c r="N814" i="3"/>
  <c r="M814" i="3"/>
  <c r="L814" i="3"/>
  <c r="K814" i="3"/>
  <c r="J814" i="3"/>
  <c r="I814" i="3"/>
  <c r="G814" i="3"/>
  <c r="F814" i="3"/>
  <c r="E814" i="3"/>
  <c r="D814" i="3"/>
  <c r="C814" i="3"/>
  <c r="H814" i="3" s="1"/>
  <c r="B814" i="3"/>
  <c r="A814" i="3"/>
  <c r="N813" i="3"/>
  <c r="M813" i="3"/>
  <c r="L813" i="3"/>
  <c r="K813" i="3"/>
  <c r="J813" i="3"/>
  <c r="I813" i="3"/>
  <c r="G813" i="3"/>
  <c r="F813" i="3"/>
  <c r="E813" i="3"/>
  <c r="D813" i="3"/>
  <c r="C813" i="3"/>
  <c r="H813" i="3" s="1"/>
  <c r="B813" i="3"/>
  <c r="A813" i="3"/>
  <c r="N812" i="3"/>
  <c r="M812" i="3"/>
  <c r="L812" i="3"/>
  <c r="K812" i="3"/>
  <c r="J812" i="3"/>
  <c r="I812" i="3"/>
  <c r="G812" i="3"/>
  <c r="F812" i="3"/>
  <c r="E812" i="3"/>
  <c r="D812" i="3"/>
  <c r="C812" i="3"/>
  <c r="H812" i="3" s="1"/>
  <c r="B812" i="3"/>
  <c r="A812" i="3"/>
  <c r="N811" i="3"/>
  <c r="M811" i="3"/>
  <c r="L811" i="3"/>
  <c r="K811" i="3"/>
  <c r="J811" i="3"/>
  <c r="I811" i="3"/>
  <c r="G811" i="3"/>
  <c r="F811" i="3"/>
  <c r="E811" i="3"/>
  <c r="D811" i="3"/>
  <c r="C811" i="3"/>
  <c r="H811" i="3" s="1"/>
  <c r="B811" i="3"/>
  <c r="A811" i="3"/>
  <c r="N810" i="3"/>
  <c r="M810" i="3"/>
  <c r="L810" i="3"/>
  <c r="K810" i="3"/>
  <c r="J810" i="3"/>
  <c r="I810" i="3"/>
  <c r="G810" i="3"/>
  <c r="F810" i="3"/>
  <c r="E810" i="3"/>
  <c r="D810" i="3"/>
  <c r="C810" i="3"/>
  <c r="H810" i="3" s="1"/>
  <c r="B810" i="3"/>
  <c r="A810" i="3"/>
  <c r="N809" i="3"/>
  <c r="M809" i="3"/>
  <c r="L809" i="3"/>
  <c r="K809" i="3"/>
  <c r="J809" i="3"/>
  <c r="I809" i="3"/>
  <c r="G809" i="3"/>
  <c r="F809" i="3"/>
  <c r="E809" i="3"/>
  <c r="D809" i="3"/>
  <c r="C809" i="3"/>
  <c r="H809" i="3" s="1"/>
  <c r="B809" i="3"/>
  <c r="A809" i="3"/>
  <c r="N808" i="3"/>
  <c r="M808" i="3"/>
  <c r="L808" i="3"/>
  <c r="K808" i="3"/>
  <c r="J808" i="3"/>
  <c r="I808" i="3"/>
  <c r="G808" i="3"/>
  <c r="F808" i="3"/>
  <c r="E808" i="3"/>
  <c r="D808" i="3"/>
  <c r="C808" i="3"/>
  <c r="H808" i="3" s="1"/>
  <c r="B808" i="3"/>
  <c r="A808" i="3"/>
  <c r="N807" i="3"/>
  <c r="M807" i="3"/>
  <c r="L807" i="3"/>
  <c r="K807" i="3"/>
  <c r="J807" i="3"/>
  <c r="I807" i="3"/>
  <c r="G807" i="3"/>
  <c r="F807" i="3"/>
  <c r="E807" i="3"/>
  <c r="D807" i="3"/>
  <c r="C807" i="3"/>
  <c r="H807" i="3" s="1"/>
  <c r="B807" i="3"/>
  <c r="A807" i="3"/>
  <c r="N806" i="3"/>
  <c r="M806" i="3"/>
  <c r="L806" i="3"/>
  <c r="K806" i="3"/>
  <c r="J806" i="3"/>
  <c r="I806" i="3"/>
  <c r="G806" i="3"/>
  <c r="F806" i="3"/>
  <c r="E806" i="3"/>
  <c r="D806" i="3"/>
  <c r="C806" i="3"/>
  <c r="H806" i="3" s="1"/>
  <c r="B806" i="3"/>
  <c r="A806" i="3"/>
  <c r="N805" i="3"/>
  <c r="M805" i="3"/>
  <c r="L805" i="3"/>
  <c r="K805" i="3"/>
  <c r="J805" i="3"/>
  <c r="I805" i="3"/>
  <c r="G805" i="3"/>
  <c r="F805" i="3"/>
  <c r="E805" i="3"/>
  <c r="D805" i="3"/>
  <c r="C805" i="3"/>
  <c r="H805" i="3" s="1"/>
  <c r="B805" i="3"/>
  <c r="A805" i="3"/>
  <c r="N804" i="3"/>
  <c r="M804" i="3"/>
  <c r="L804" i="3"/>
  <c r="K804" i="3"/>
  <c r="J804" i="3"/>
  <c r="I804" i="3"/>
  <c r="G804" i="3"/>
  <c r="F804" i="3"/>
  <c r="E804" i="3"/>
  <c r="D804" i="3"/>
  <c r="C804" i="3"/>
  <c r="H804" i="3" s="1"/>
  <c r="B804" i="3"/>
  <c r="A804" i="3"/>
  <c r="N803" i="3"/>
  <c r="M803" i="3"/>
  <c r="L803" i="3"/>
  <c r="K803" i="3"/>
  <c r="J803" i="3"/>
  <c r="I803" i="3"/>
  <c r="G803" i="3"/>
  <c r="F803" i="3"/>
  <c r="E803" i="3"/>
  <c r="D803" i="3"/>
  <c r="C803" i="3"/>
  <c r="H803" i="3" s="1"/>
  <c r="B803" i="3"/>
  <c r="A803" i="3"/>
  <c r="N802" i="3"/>
  <c r="M802" i="3"/>
  <c r="L802" i="3"/>
  <c r="K802" i="3"/>
  <c r="J802" i="3"/>
  <c r="I802" i="3"/>
  <c r="G802" i="3"/>
  <c r="F802" i="3"/>
  <c r="E802" i="3"/>
  <c r="D802" i="3"/>
  <c r="C802" i="3"/>
  <c r="H802" i="3" s="1"/>
  <c r="B802" i="3"/>
  <c r="A802" i="3"/>
  <c r="N801" i="3"/>
  <c r="M801" i="3"/>
  <c r="L801" i="3"/>
  <c r="K801" i="3"/>
  <c r="J801" i="3"/>
  <c r="I801" i="3"/>
  <c r="G801" i="3"/>
  <c r="F801" i="3"/>
  <c r="E801" i="3"/>
  <c r="D801" i="3"/>
  <c r="C801" i="3"/>
  <c r="H801" i="3" s="1"/>
  <c r="B801" i="3"/>
  <c r="A801" i="3"/>
  <c r="N800" i="3"/>
  <c r="M800" i="3"/>
  <c r="L800" i="3"/>
  <c r="K800" i="3"/>
  <c r="J800" i="3"/>
  <c r="I800" i="3"/>
  <c r="G800" i="3"/>
  <c r="F800" i="3"/>
  <c r="E800" i="3"/>
  <c r="D800" i="3"/>
  <c r="C800" i="3"/>
  <c r="H800" i="3" s="1"/>
  <c r="B800" i="3"/>
  <c r="A800" i="3"/>
  <c r="N799" i="3"/>
  <c r="M799" i="3"/>
  <c r="L799" i="3"/>
  <c r="K799" i="3"/>
  <c r="J799" i="3"/>
  <c r="I799" i="3"/>
  <c r="G799" i="3"/>
  <c r="F799" i="3"/>
  <c r="E799" i="3"/>
  <c r="D799" i="3"/>
  <c r="C799" i="3"/>
  <c r="H799" i="3" s="1"/>
  <c r="B799" i="3"/>
  <c r="A799" i="3"/>
  <c r="N798" i="3"/>
  <c r="M798" i="3"/>
  <c r="L798" i="3"/>
  <c r="K798" i="3"/>
  <c r="J798" i="3"/>
  <c r="I798" i="3"/>
  <c r="G798" i="3"/>
  <c r="F798" i="3"/>
  <c r="E798" i="3"/>
  <c r="D798" i="3"/>
  <c r="C798" i="3"/>
  <c r="H798" i="3" s="1"/>
  <c r="B798" i="3"/>
  <c r="A798" i="3"/>
  <c r="N797" i="3"/>
  <c r="M797" i="3"/>
  <c r="L797" i="3"/>
  <c r="K797" i="3"/>
  <c r="J797" i="3"/>
  <c r="I797" i="3"/>
  <c r="G797" i="3"/>
  <c r="F797" i="3"/>
  <c r="E797" i="3"/>
  <c r="D797" i="3"/>
  <c r="C797" i="3"/>
  <c r="H797" i="3" s="1"/>
  <c r="B797" i="3"/>
  <c r="A797" i="3"/>
  <c r="N796" i="3"/>
  <c r="M796" i="3"/>
  <c r="L796" i="3"/>
  <c r="K796" i="3"/>
  <c r="J796" i="3"/>
  <c r="I796" i="3"/>
  <c r="G796" i="3"/>
  <c r="F796" i="3"/>
  <c r="E796" i="3"/>
  <c r="D796" i="3"/>
  <c r="C796" i="3"/>
  <c r="H796" i="3" s="1"/>
  <c r="B796" i="3"/>
  <c r="A796" i="3"/>
  <c r="N795" i="3"/>
  <c r="M795" i="3"/>
  <c r="L795" i="3"/>
  <c r="K795" i="3"/>
  <c r="J795" i="3"/>
  <c r="I795" i="3"/>
  <c r="G795" i="3"/>
  <c r="F795" i="3"/>
  <c r="E795" i="3"/>
  <c r="D795" i="3"/>
  <c r="C795" i="3"/>
  <c r="H795" i="3" s="1"/>
  <c r="B795" i="3"/>
  <c r="A795" i="3"/>
  <c r="N794" i="3"/>
  <c r="M794" i="3"/>
  <c r="L794" i="3"/>
  <c r="K794" i="3"/>
  <c r="J794" i="3"/>
  <c r="I794" i="3"/>
  <c r="G794" i="3"/>
  <c r="F794" i="3"/>
  <c r="E794" i="3"/>
  <c r="D794" i="3"/>
  <c r="C794" i="3"/>
  <c r="H794" i="3" s="1"/>
  <c r="B794" i="3"/>
  <c r="A794" i="3"/>
  <c r="N793" i="3"/>
  <c r="M793" i="3"/>
  <c r="L793" i="3"/>
  <c r="K793" i="3"/>
  <c r="J793" i="3"/>
  <c r="I793" i="3"/>
  <c r="G793" i="3"/>
  <c r="F793" i="3"/>
  <c r="E793" i="3"/>
  <c r="D793" i="3"/>
  <c r="C793" i="3"/>
  <c r="H793" i="3" s="1"/>
  <c r="B793" i="3"/>
  <c r="A793" i="3"/>
  <c r="N792" i="3"/>
  <c r="M792" i="3"/>
  <c r="L792" i="3"/>
  <c r="K792" i="3"/>
  <c r="J792" i="3"/>
  <c r="I792" i="3"/>
  <c r="G792" i="3"/>
  <c r="F792" i="3"/>
  <c r="E792" i="3"/>
  <c r="D792" i="3"/>
  <c r="C792" i="3"/>
  <c r="H792" i="3" s="1"/>
  <c r="B792" i="3"/>
  <c r="A792" i="3"/>
  <c r="N791" i="3"/>
  <c r="M791" i="3"/>
  <c r="L791" i="3"/>
  <c r="K791" i="3"/>
  <c r="J791" i="3"/>
  <c r="I791" i="3"/>
  <c r="G791" i="3"/>
  <c r="F791" i="3"/>
  <c r="E791" i="3"/>
  <c r="D791" i="3"/>
  <c r="C791" i="3"/>
  <c r="H791" i="3" s="1"/>
  <c r="B791" i="3"/>
  <c r="A791" i="3"/>
  <c r="N790" i="3"/>
  <c r="M790" i="3"/>
  <c r="L790" i="3"/>
  <c r="K790" i="3"/>
  <c r="J790" i="3"/>
  <c r="I790" i="3"/>
  <c r="G790" i="3"/>
  <c r="F790" i="3"/>
  <c r="E790" i="3"/>
  <c r="D790" i="3"/>
  <c r="C790" i="3"/>
  <c r="H790" i="3" s="1"/>
  <c r="B790" i="3"/>
  <c r="A790" i="3"/>
  <c r="N789" i="3"/>
  <c r="M789" i="3"/>
  <c r="L789" i="3"/>
  <c r="K789" i="3"/>
  <c r="J789" i="3"/>
  <c r="I789" i="3"/>
  <c r="G789" i="3"/>
  <c r="F789" i="3"/>
  <c r="E789" i="3"/>
  <c r="D789" i="3"/>
  <c r="C789" i="3"/>
  <c r="H789" i="3" s="1"/>
  <c r="B789" i="3"/>
  <c r="A789" i="3"/>
  <c r="N788" i="3"/>
  <c r="M788" i="3"/>
  <c r="L788" i="3"/>
  <c r="K788" i="3"/>
  <c r="J788" i="3"/>
  <c r="I788" i="3"/>
  <c r="G788" i="3"/>
  <c r="F788" i="3"/>
  <c r="E788" i="3"/>
  <c r="D788" i="3"/>
  <c r="C788" i="3"/>
  <c r="H788" i="3" s="1"/>
  <c r="B788" i="3"/>
  <c r="A788" i="3"/>
  <c r="N787" i="3"/>
  <c r="M787" i="3"/>
  <c r="L787" i="3"/>
  <c r="K787" i="3"/>
  <c r="J787" i="3"/>
  <c r="I787" i="3"/>
  <c r="G787" i="3"/>
  <c r="F787" i="3"/>
  <c r="E787" i="3"/>
  <c r="D787" i="3"/>
  <c r="C787" i="3"/>
  <c r="H787" i="3" s="1"/>
  <c r="B787" i="3"/>
  <c r="A787" i="3"/>
  <c r="N786" i="3"/>
  <c r="M786" i="3"/>
  <c r="L786" i="3"/>
  <c r="K786" i="3"/>
  <c r="J786" i="3"/>
  <c r="I786" i="3"/>
  <c r="G786" i="3"/>
  <c r="F786" i="3"/>
  <c r="E786" i="3"/>
  <c r="D786" i="3"/>
  <c r="C786" i="3"/>
  <c r="H786" i="3" s="1"/>
  <c r="B786" i="3"/>
  <c r="A786" i="3"/>
  <c r="N785" i="3"/>
  <c r="M785" i="3"/>
  <c r="L785" i="3"/>
  <c r="K785" i="3"/>
  <c r="J785" i="3"/>
  <c r="I785" i="3"/>
  <c r="G785" i="3"/>
  <c r="F785" i="3"/>
  <c r="E785" i="3"/>
  <c r="D785" i="3"/>
  <c r="C785" i="3"/>
  <c r="H785" i="3" s="1"/>
  <c r="B785" i="3"/>
  <c r="A785" i="3"/>
  <c r="N784" i="3"/>
  <c r="M784" i="3"/>
  <c r="L784" i="3"/>
  <c r="K784" i="3"/>
  <c r="J784" i="3"/>
  <c r="I784" i="3"/>
  <c r="G784" i="3"/>
  <c r="F784" i="3"/>
  <c r="E784" i="3"/>
  <c r="D784" i="3"/>
  <c r="C784" i="3"/>
  <c r="H784" i="3" s="1"/>
  <c r="B784" i="3"/>
  <c r="A784" i="3"/>
  <c r="N783" i="3"/>
  <c r="M783" i="3"/>
  <c r="L783" i="3"/>
  <c r="K783" i="3"/>
  <c r="J783" i="3"/>
  <c r="I783" i="3"/>
  <c r="G783" i="3"/>
  <c r="F783" i="3"/>
  <c r="E783" i="3"/>
  <c r="D783" i="3"/>
  <c r="C783" i="3"/>
  <c r="H783" i="3" s="1"/>
  <c r="B783" i="3"/>
  <c r="A783" i="3"/>
  <c r="N782" i="3"/>
  <c r="M782" i="3"/>
  <c r="L782" i="3"/>
  <c r="K782" i="3"/>
  <c r="J782" i="3"/>
  <c r="I782" i="3"/>
  <c r="G782" i="3"/>
  <c r="F782" i="3"/>
  <c r="E782" i="3"/>
  <c r="D782" i="3"/>
  <c r="C782" i="3"/>
  <c r="H782" i="3" s="1"/>
  <c r="B782" i="3"/>
  <c r="A782" i="3"/>
  <c r="N781" i="3"/>
  <c r="M781" i="3"/>
  <c r="L781" i="3"/>
  <c r="K781" i="3"/>
  <c r="J781" i="3"/>
  <c r="I781" i="3"/>
  <c r="G781" i="3"/>
  <c r="F781" i="3"/>
  <c r="E781" i="3"/>
  <c r="D781" i="3"/>
  <c r="C781" i="3"/>
  <c r="H781" i="3" s="1"/>
  <c r="B781" i="3"/>
  <c r="A781" i="3"/>
  <c r="N780" i="3"/>
  <c r="M780" i="3"/>
  <c r="L780" i="3"/>
  <c r="K780" i="3"/>
  <c r="J780" i="3"/>
  <c r="I780" i="3"/>
  <c r="G780" i="3"/>
  <c r="F780" i="3"/>
  <c r="E780" i="3"/>
  <c r="D780" i="3"/>
  <c r="C780" i="3"/>
  <c r="H780" i="3" s="1"/>
  <c r="B780" i="3"/>
  <c r="A780" i="3"/>
  <c r="N779" i="3"/>
  <c r="M779" i="3"/>
  <c r="L779" i="3"/>
  <c r="K779" i="3"/>
  <c r="J779" i="3"/>
  <c r="I779" i="3"/>
  <c r="G779" i="3"/>
  <c r="F779" i="3"/>
  <c r="E779" i="3"/>
  <c r="D779" i="3"/>
  <c r="C779" i="3"/>
  <c r="H779" i="3" s="1"/>
  <c r="B779" i="3"/>
  <c r="A779" i="3"/>
  <c r="N778" i="3"/>
  <c r="M778" i="3"/>
  <c r="L778" i="3"/>
  <c r="K778" i="3"/>
  <c r="J778" i="3"/>
  <c r="I778" i="3"/>
  <c r="G778" i="3"/>
  <c r="F778" i="3"/>
  <c r="E778" i="3"/>
  <c r="D778" i="3"/>
  <c r="C778" i="3"/>
  <c r="H778" i="3" s="1"/>
  <c r="B778" i="3"/>
  <c r="A778" i="3"/>
  <c r="N777" i="3"/>
  <c r="M777" i="3"/>
  <c r="L777" i="3"/>
  <c r="K777" i="3"/>
  <c r="J777" i="3"/>
  <c r="I777" i="3"/>
  <c r="G777" i="3"/>
  <c r="F777" i="3"/>
  <c r="E777" i="3"/>
  <c r="D777" i="3"/>
  <c r="C777" i="3"/>
  <c r="H777" i="3" s="1"/>
  <c r="B777" i="3"/>
  <c r="A777" i="3"/>
  <c r="N776" i="3"/>
  <c r="M776" i="3"/>
  <c r="L776" i="3"/>
  <c r="K776" i="3"/>
  <c r="J776" i="3"/>
  <c r="I776" i="3"/>
  <c r="G776" i="3"/>
  <c r="F776" i="3"/>
  <c r="E776" i="3"/>
  <c r="D776" i="3"/>
  <c r="C776" i="3"/>
  <c r="H776" i="3" s="1"/>
  <c r="B776" i="3"/>
  <c r="A776" i="3"/>
  <c r="N775" i="3"/>
  <c r="M775" i="3"/>
  <c r="L775" i="3"/>
  <c r="K775" i="3"/>
  <c r="J775" i="3"/>
  <c r="I775" i="3"/>
  <c r="G775" i="3"/>
  <c r="F775" i="3"/>
  <c r="E775" i="3"/>
  <c r="D775" i="3"/>
  <c r="C775" i="3"/>
  <c r="H775" i="3" s="1"/>
  <c r="B775" i="3"/>
  <c r="A775" i="3"/>
  <c r="N774" i="3"/>
  <c r="M774" i="3"/>
  <c r="L774" i="3"/>
  <c r="K774" i="3"/>
  <c r="J774" i="3"/>
  <c r="I774" i="3"/>
  <c r="G774" i="3"/>
  <c r="F774" i="3"/>
  <c r="E774" i="3"/>
  <c r="D774" i="3"/>
  <c r="C774" i="3"/>
  <c r="H774" i="3" s="1"/>
  <c r="B774" i="3"/>
  <c r="A774" i="3"/>
  <c r="N773" i="3"/>
  <c r="M773" i="3"/>
  <c r="L773" i="3"/>
  <c r="K773" i="3"/>
  <c r="J773" i="3"/>
  <c r="I773" i="3"/>
  <c r="G773" i="3"/>
  <c r="F773" i="3"/>
  <c r="E773" i="3"/>
  <c r="D773" i="3"/>
  <c r="C773" i="3"/>
  <c r="H773" i="3" s="1"/>
  <c r="B773" i="3"/>
  <c r="A773" i="3"/>
  <c r="N772" i="3"/>
  <c r="M772" i="3"/>
  <c r="L772" i="3"/>
  <c r="K772" i="3"/>
  <c r="J772" i="3"/>
  <c r="I772" i="3"/>
  <c r="G772" i="3"/>
  <c r="F772" i="3"/>
  <c r="E772" i="3"/>
  <c r="D772" i="3"/>
  <c r="C772" i="3"/>
  <c r="H772" i="3" s="1"/>
  <c r="B772" i="3"/>
  <c r="A772" i="3"/>
  <c r="N771" i="3"/>
  <c r="M771" i="3"/>
  <c r="L771" i="3"/>
  <c r="K771" i="3"/>
  <c r="J771" i="3"/>
  <c r="I771" i="3"/>
  <c r="G771" i="3"/>
  <c r="F771" i="3"/>
  <c r="E771" i="3"/>
  <c r="D771" i="3"/>
  <c r="C771" i="3"/>
  <c r="H771" i="3" s="1"/>
  <c r="B771" i="3"/>
  <c r="A771" i="3"/>
  <c r="N770" i="3"/>
  <c r="M770" i="3"/>
  <c r="L770" i="3"/>
  <c r="K770" i="3"/>
  <c r="J770" i="3"/>
  <c r="I770" i="3"/>
  <c r="G770" i="3"/>
  <c r="F770" i="3"/>
  <c r="E770" i="3"/>
  <c r="D770" i="3"/>
  <c r="C770" i="3"/>
  <c r="H770" i="3" s="1"/>
  <c r="B770" i="3"/>
  <c r="A770" i="3"/>
  <c r="N769" i="3"/>
  <c r="M769" i="3"/>
  <c r="L769" i="3"/>
  <c r="K769" i="3"/>
  <c r="J769" i="3"/>
  <c r="I769" i="3"/>
  <c r="G769" i="3"/>
  <c r="F769" i="3"/>
  <c r="E769" i="3"/>
  <c r="D769" i="3"/>
  <c r="C769" i="3"/>
  <c r="H769" i="3" s="1"/>
  <c r="B769" i="3"/>
  <c r="A769" i="3"/>
  <c r="N768" i="3"/>
  <c r="M768" i="3"/>
  <c r="L768" i="3"/>
  <c r="K768" i="3"/>
  <c r="J768" i="3"/>
  <c r="I768" i="3"/>
  <c r="G768" i="3"/>
  <c r="F768" i="3"/>
  <c r="E768" i="3"/>
  <c r="D768" i="3"/>
  <c r="C768" i="3"/>
  <c r="H768" i="3" s="1"/>
  <c r="B768" i="3"/>
  <c r="A768" i="3"/>
  <c r="N767" i="3"/>
  <c r="M767" i="3"/>
  <c r="L767" i="3"/>
  <c r="K767" i="3"/>
  <c r="J767" i="3"/>
  <c r="I767" i="3"/>
  <c r="G767" i="3"/>
  <c r="F767" i="3"/>
  <c r="E767" i="3"/>
  <c r="D767" i="3"/>
  <c r="C767" i="3"/>
  <c r="H767" i="3" s="1"/>
  <c r="B767" i="3"/>
  <c r="A767" i="3"/>
  <c r="N766" i="3"/>
  <c r="M766" i="3"/>
  <c r="L766" i="3"/>
  <c r="K766" i="3"/>
  <c r="J766" i="3"/>
  <c r="I766" i="3"/>
  <c r="G766" i="3"/>
  <c r="F766" i="3"/>
  <c r="E766" i="3"/>
  <c r="D766" i="3"/>
  <c r="C766" i="3"/>
  <c r="H766" i="3" s="1"/>
  <c r="B766" i="3"/>
  <c r="A766" i="3"/>
  <c r="N765" i="3"/>
  <c r="M765" i="3"/>
  <c r="L765" i="3"/>
  <c r="K765" i="3"/>
  <c r="J765" i="3"/>
  <c r="I765" i="3"/>
  <c r="G765" i="3"/>
  <c r="F765" i="3"/>
  <c r="E765" i="3"/>
  <c r="D765" i="3"/>
  <c r="C765" i="3"/>
  <c r="H765" i="3" s="1"/>
  <c r="B765" i="3"/>
  <c r="A765" i="3"/>
  <c r="N764" i="3"/>
  <c r="M764" i="3"/>
  <c r="L764" i="3"/>
  <c r="K764" i="3"/>
  <c r="J764" i="3"/>
  <c r="I764" i="3"/>
  <c r="G764" i="3"/>
  <c r="F764" i="3"/>
  <c r="E764" i="3"/>
  <c r="D764" i="3"/>
  <c r="C764" i="3"/>
  <c r="H764" i="3" s="1"/>
  <c r="B764" i="3"/>
  <c r="A764" i="3"/>
  <c r="N763" i="3"/>
  <c r="M763" i="3"/>
  <c r="L763" i="3"/>
  <c r="K763" i="3"/>
  <c r="J763" i="3"/>
  <c r="I763" i="3"/>
  <c r="G763" i="3"/>
  <c r="F763" i="3"/>
  <c r="E763" i="3"/>
  <c r="D763" i="3"/>
  <c r="C763" i="3"/>
  <c r="H763" i="3" s="1"/>
  <c r="B763" i="3"/>
  <c r="A763" i="3"/>
  <c r="N762" i="3"/>
  <c r="M762" i="3"/>
  <c r="L762" i="3"/>
  <c r="K762" i="3"/>
  <c r="J762" i="3"/>
  <c r="I762" i="3"/>
  <c r="G762" i="3"/>
  <c r="F762" i="3"/>
  <c r="E762" i="3"/>
  <c r="D762" i="3"/>
  <c r="C762" i="3"/>
  <c r="H762" i="3" s="1"/>
  <c r="B762" i="3"/>
  <c r="A762" i="3"/>
  <c r="N761" i="3"/>
  <c r="M761" i="3"/>
  <c r="L761" i="3"/>
  <c r="K761" i="3"/>
  <c r="J761" i="3"/>
  <c r="I761" i="3"/>
  <c r="G761" i="3"/>
  <c r="F761" i="3"/>
  <c r="E761" i="3"/>
  <c r="D761" i="3"/>
  <c r="C761" i="3"/>
  <c r="H761" i="3" s="1"/>
  <c r="B761" i="3"/>
  <c r="A761" i="3"/>
  <c r="N760" i="3"/>
  <c r="M760" i="3"/>
  <c r="L760" i="3"/>
  <c r="K760" i="3"/>
  <c r="J760" i="3"/>
  <c r="I760" i="3"/>
  <c r="G760" i="3"/>
  <c r="F760" i="3"/>
  <c r="E760" i="3"/>
  <c r="D760" i="3"/>
  <c r="C760" i="3"/>
  <c r="H760" i="3" s="1"/>
  <c r="B760" i="3"/>
  <c r="A760" i="3"/>
  <c r="N759" i="3"/>
  <c r="M759" i="3"/>
  <c r="L759" i="3"/>
  <c r="K759" i="3"/>
  <c r="J759" i="3"/>
  <c r="I759" i="3"/>
  <c r="G759" i="3"/>
  <c r="F759" i="3"/>
  <c r="E759" i="3"/>
  <c r="D759" i="3"/>
  <c r="C759" i="3"/>
  <c r="H759" i="3" s="1"/>
  <c r="B759" i="3"/>
  <c r="A759" i="3"/>
  <c r="N758" i="3"/>
  <c r="M758" i="3"/>
  <c r="L758" i="3"/>
  <c r="K758" i="3"/>
  <c r="J758" i="3"/>
  <c r="I758" i="3"/>
  <c r="G758" i="3"/>
  <c r="F758" i="3"/>
  <c r="E758" i="3"/>
  <c r="D758" i="3"/>
  <c r="C758" i="3"/>
  <c r="H758" i="3" s="1"/>
  <c r="B758" i="3"/>
  <c r="A758" i="3"/>
  <c r="N757" i="3"/>
  <c r="M757" i="3"/>
  <c r="L757" i="3"/>
  <c r="K757" i="3"/>
  <c r="J757" i="3"/>
  <c r="I757" i="3"/>
  <c r="G757" i="3"/>
  <c r="F757" i="3"/>
  <c r="E757" i="3"/>
  <c r="D757" i="3"/>
  <c r="C757" i="3"/>
  <c r="H757" i="3" s="1"/>
  <c r="B757" i="3"/>
  <c r="A757" i="3"/>
  <c r="N756" i="3"/>
  <c r="M756" i="3"/>
  <c r="L756" i="3"/>
  <c r="K756" i="3"/>
  <c r="J756" i="3"/>
  <c r="I756" i="3"/>
  <c r="G756" i="3"/>
  <c r="F756" i="3"/>
  <c r="E756" i="3"/>
  <c r="D756" i="3"/>
  <c r="C756" i="3"/>
  <c r="H756" i="3" s="1"/>
  <c r="B756" i="3"/>
  <c r="A756" i="3"/>
  <c r="N755" i="3"/>
  <c r="M755" i="3"/>
  <c r="L755" i="3"/>
  <c r="K755" i="3"/>
  <c r="J755" i="3"/>
  <c r="I755" i="3"/>
  <c r="G755" i="3"/>
  <c r="F755" i="3"/>
  <c r="E755" i="3"/>
  <c r="D755" i="3"/>
  <c r="C755" i="3"/>
  <c r="H755" i="3" s="1"/>
  <c r="B755" i="3"/>
  <c r="A755" i="3"/>
  <c r="N754" i="3"/>
  <c r="M754" i="3"/>
  <c r="L754" i="3"/>
  <c r="K754" i="3"/>
  <c r="J754" i="3"/>
  <c r="I754" i="3"/>
  <c r="G754" i="3"/>
  <c r="F754" i="3"/>
  <c r="E754" i="3"/>
  <c r="D754" i="3"/>
  <c r="C754" i="3"/>
  <c r="H754" i="3" s="1"/>
  <c r="B754" i="3"/>
  <c r="A754" i="3"/>
  <c r="N753" i="3"/>
  <c r="M753" i="3"/>
  <c r="L753" i="3"/>
  <c r="K753" i="3"/>
  <c r="J753" i="3"/>
  <c r="I753" i="3"/>
  <c r="G753" i="3"/>
  <c r="F753" i="3"/>
  <c r="E753" i="3"/>
  <c r="D753" i="3"/>
  <c r="C753" i="3"/>
  <c r="H753" i="3" s="1"/>
  <c r="B753" i="3"/>
  <c r="A753" i="3"/>
  <c r="N752" i="3"/>
  <c r="M752" i="3"/>
  <c r="L752" i="3"/>
  <c r="K752" i="3"/>
  <c r="J752" i="3"/>
  <c r="I752" i="3"/>
  <c r="G752" i="3"/>
  <c r="F752" i="3"/>
  <c r="E752" i="3"/>
  <c r="D752" i="3"/>
  <c r="C752" i="3"/>
  <c r="H752" i="3" s="1"/>
  <c r="B752" i="3"/>
  <c r="A752" i="3"/>
  <c r="N751" i="3"/>
  <c r="M751" i="3"/>
  <c r="L751" i="3"/>
  <c r="K751" i="3"/>
  <c r="J751" i="3"/>
  <c r="I751" i="3"/>
  <c r="G751" i="3"/>
  <c r="F751" i="3"/>
  <c r="E751" i="3"/>
  <c r="D751" i="3"/>
  <c r="C751" i="3"/>
  <c r="H751" i="3" s="1"/>
  <c r="B751" i="3"/>
  <c r="A751" i="3"/>
  <c r="N750" i="3"/>
  <c r="M750" i="3"/>
  <c r="L750" i="3"/>
  <c r="K750" i="3"/>
  <c r="J750" i="3"/>
  <c r="I750" i="3"/>
  <c r="G750" i="3"/>
  <c r="F750" i="3"/>
  <c r="E750" i="3"/>
  <c r="D750" i="3"/>
  <c r="C750" i="3"/>
  <c r="H750" i="3" s="1"/>
  <c r="B750" i="3"/>
  <c r="A750" i="3"/>
  <c r="N749" i="3"/>
  <c r="M749" i="3"/>
  <c r="L749" i="3"/>
  <c r="K749" i="3"/>
  <c r="J749" i="3"/>
  <c r="I749" i="3"/>
  <c r="G749" i="3"/>
  <c r="F749" i="3"/>
  <c r="E749" i="3"/>
  <c r="D749" i="3"/>
  <c r="C749" i="3"/>
  <c r="H749" i="3" s="1"/>
  <c r="B749" i="3"/>
  <c r="A749" i="3"/>
  <c r="N748" i="3"/>
  <c r="M748" i="3"/>
  <c r="L748" i="3"/>
  <c r="K748" i="3"/>
  <c r="J748" i="3"/>
  <c r="I748" i="3"/>
  <c r="G748" i="3"/>
  <c r="F748" i="3"/>
  <c r="E748" i="3"/>
  <c r="D748" i="3"/>
  <c r="C748" i="3"/>
  <c r="H748" i="3" s="1"/>
  <c r="B748" i="3"/>
  <c r="A748" i="3"/>
  <c r="N747" i="3"/>
  <c r="M747" i="3"/>
  <c r="L747" i="3"/>
  <c r="K747" i="3"/>
  <c r="J747" i="3"/>
  <c r="I747" i="3"/>
  <c r="G747" i="3"/>
  <c r="F747" i="3"/>
  <c r="E747" i="3"/>
  <c r="D747" i="3"/>
  <c r="C747" i="3"/>
  <c r="H747" i="3" s="1"/>
  <c r="B747" i="3"/>
  <c r="A747" i="3"/>
  <c r="N746" i="3"/>
  <c r="M746" i="3"/>
  <c r="L746" i="3"/>
  <c r="K746" i="3"/>
  <c r="J746" i="3"/>
  <c r="I746" i="3"/>
  <c r="G746" i="3"/>
  <c r="F746" i="3"/>
  <c r="E746" i="3"/>
  <c r="D746" i="3"/>
  <c r="C746" i="3"/>
  <c r="H746" i="3" s="1"/>
  <c r="B746" i="3"/>
  <c r="A746" i="3"/>
  <c r="N745" i="3"/>
  <c r="M745" i="3"/>
  <c r="L745" i="3"/>
  <c r="K745" i="3"/>
  <c r="J745" i="3"/>
  <c r="I745" i="3"/>
  <c r="G745" i="3"/>
  <c r="F745" i="3"/>
  <c r="E745" i="3"/>
  <c r="D745" i="3"/>
  <c r="C745" i="3"/>
  <c r="H745" i="3" s="1"/>
  <c r="B745" i="3"/>
  <c r="A745" i="3"/>
  <c r="N744" i="3"/>
  <c r="M744" i="3"/>
  <c r="L744" i="3"/>
  <c r="K744" i="3"/>
  <c r="J744" i="3"/>
  <c r="I744" i="3"/>
  <c r="G744" i="3"/>
  <c r="F744" i="3"/>
  <c r="E744" i="3"/>
  <c r="D744" i="3"/>
  <c r="C744" i="3"/>
  <c r="H744" i="3" s="1"/>
  <c r="B744" i="3"/>
  <c r="A744" i="3"/>
  <c r="N743" i="3"/>
  <c r="M743" i="3"/>
  <c r="L743" i="3"/>
  <c r="K743" i="3"/>
  <c r="J743" i="3"/>
  <c r="I743" i="3"/>
  <c r="G743" i="3"/>
  <c r="F743" i="3"/>
  <c r="E743" i="3"/>
  <c r="D743" i="3"/>
  <c r="C743" i="3"/>
  <c r="H743" i="3" s="1"/>
  <c r="B743" i="3"/>
  <c r="A743" i="3"/>
  <c r="N742" i="3"/>
  <c r="M742" i="3"/>
  <c r="L742" i="3"/>
  <c r="K742" i="3"/>
  <c r="J742" i="3"/>
  <c r="I742" i="3"/>
  <c r="G742" i="3"/>
  <c r="F742" i="3"/>
  <c r="E742" i="3"/>
  <c r="D742" i="3"/>
  <c r="C742" i="3"/>
  <c r="H742" i="3" s="1"/>
  <c r="B742" i="3"/>
  <c r="A742" i="3"/>
  <c r="N741" i="3"/>
  <c r="M741" i="3"/>
  <c r="L741" i="3"/>
  <c r="K741" i="3"/>
  <c r="J741" i="3"/>
  <c r="I741" i="3"/>
  <c r="G741" i="3"/>
  <c r="F741" i="3"/>
  <c r="E741" i="3"/>
  <c r="D741" i="3"/>
  <c r="C741" i="3"/>
  <c r="H741" i="3" s="1"/>
  <c r="B741" i="3"/>
  <c r="A741" i="3"/>
  <c r="N740" i="3"/>
  <c r="M740" i="3"/>
  <c r="L740" i="3"/>
  <c r="K740" i="3"/>
  <c r="J740" i="3"/>
  <c r="I740" i="3"/>
  <c r="G740" i="3"/>
  <c r="F740" i="3"/>
  <c r="E740" i="3"/>
  <c r="D740" i="3"/>
  <c r="C740" i="3"/>
  <c r="H740" i="3" s="1"/>
  <c r="B740" i="3"/>
  <c r="A740" i="3"/>
  <c r="N739" i="3"/>
  <c r="M739" i="3"/>
  <c r="L739" i="3"/>
  <c r="K739" i="3"/>
  <c r="J739" i="3"/>
  <c r="I739" i="3"/>
  <c r="G739" i="3"/>
  <c r="F739" i="3"/>
  <c r="E739" i="3"/>
  <c r="D739" i="3"/>
  <c r="C739" i="3"/>
  <c r="H739" i="3" s="1"/>
  <c r="B739" i="3"/>
  <c r="A739" i="3"/>
  <c r="N738" i="3"/>
  <c r="M738" i="3"/>
  <c r="L738" i="3"/>
  <c r="K738" i="3"/>
  <c r="J738" i="3"/>
  <c r="I738" i="3"/>
  <c r="G738" i="3"/>
  <c r="F738" i="3"/>
  <c r="E738" i="3"/>
  <c r="D738" i="3"/>
  <c r="C738" i="3"/>
  <c r="H738" i="3" s="1"/>
  <c r="B738" i="3"/>
  <c r="A738" i="3"/>
  <c r="N737" i="3"/>
  <c r="M737" i="3"/>
  <c r="L737" i="3"/>
  <c r="K737" i="3"/>
  <c r="J737" i="3"/>
  <c r="I737" i="3"/>
  <c r="G737" i="3"/>
  <c r="F737" i="3"/>
  <c r="E737" i="3"/>
  <c r="D737" i="3"/>
  <c r="C737" i="3"/>
  <c r="H737" i="3" s="1"/>
  <c r="B737" i="3"/>
  <c r="A737" i="3"/>
  <c r="N736" i="3"/>
  <c r="M736" i="3"/>
  <c r="L736" i="3"/>
  <c r="K736" i="3"/>
  <c r="J736" i="3"/>
  <c r="I736" i="3"/>
  <c r="G736" i="3"/>
  <c r="F736" i="3"/>
  <c r="E736" i="3"/>
  <c r="D736" i="3"/>
  <c r="C736" i="3"/>
  <c r="H736" i="3" s="1"/>
  <c r="B736" i="3"/>
  <c r="A736" i="3"/>
  <c r="N735" i="3"/>
  <c r="M735" i="3"/>
  <c r="L735" i="3"/>
  <c r="K735" i="3"/>
  <c r="J735" i="3"/>
  <c r="I735" i="3"/>
  <c r="G735" i="3"/>
  <c r="F735" i="3"/>
  <c r="E735" i="3"/>
  <c r="D735" i="3"/>
  <c r="C735" i="3"/>
  <c r="H735" i="3" s="1"/>
  <c r="B735" i="3"/>
  <c r="A735" i="3"/>
  <c r="N734" i="3"/>
  <c r="M734" i="3"/>
  <c r="L734" i="3"/>
  <c r="K734" i="3"/>
  <c r="J734" i="3"/>
  <c r="I734" i="3"/>
  <c r="G734" i="3"/>
  <c r="F734" i="3"/>
  <c r="E734" i="3"/>
  <c r="D734" i="3"/>
  <c r="C734" i="3"/>
  <c r="H734" i="3" s="1"/>
  <c r="B734" i="3"/>
  <c r="A734" i="3"/>
  <c r="N733" i="3"/>
  <c r="M733" i="3"/>
  <c r="L733" i="3"/>
  <c r="K733" i="3"/>
  <c r="J733" i="3"/>
  <c r="I733" i="3"/>
  <c r="G733" i="3"/>
  <c r="F733" i="3"/>
  <c r="E733" i="3"/>
  <c r="D733" i="3"/>
  <c r="C733" i="3"/>
  <c r="H733" i="3" s="1"/>
  <c r="B733" i="3"/>
  <c r="A733" i="3"/>
  <c r="N732" i="3"/>
  <c r="M732" i="3"/>
  <c r="L732" i="3"/>
  <c r="K732" i="3"/>
  <c r="J732" i="3"/>
  <c r="I732" i="3"/>
  <c r="G732" i="3"/>
  <c r="F732" i="3"/>
  <c r="E732" i="3"/>
  <c r="D732" i="3"/>
  <c r="C732" i="3"/>
  <c r="H732" i="3" s="1"/>
  <c r="B732" i="3"/>
  <c r="A732" i="3"/>
  <c r="N731" i="3"/>
  <c r="M731" i="3"/>
  <c r="L731" i="3"/>
  <c r="K731" i="3"/>
  <c r="J731" i="3"/>
  <c r="I731" i="3"/>
  <c r="G731" i="3"/>
  <c r="F731" i="3"/>
  <c r="E731" i="3"/>
  <c r="D731" i="3"/>
  <c r="C731" i="3"/>
  <c r="H731" i="3" s="1"/>
  <c r="B731" i="3"/>
  <c r="A731" i="3"/>
  <c r="N730" i="3"/>
  <c r="M730" i="3"/>
  <c r="L730" i="3"/>
  <c r="K730" i="3"/>
  <c r="J730" i="3"/>
  <c r="I730" i="3"/>
  <c r="G730" i="3"/>
  <c r="F730" i="3"/>
  <c r="E730" i="3"/>
  <c r="D730" i="3"/>
  <c r="C730" i="3"/>
  <c r="H730" i="3" s="1"/>
  <c r="B730" i="3"/>
  <c r="A730" i="3"/>
  <c r="N729" i="3"/>
  <c r="M729" i="3"/>
  <c r="L729" i="3"/>
  <c r="K729" i="3"/>
  <c r="J729" i="3"/>
  <c r="I729" i="3"/>
  <c r="G729" i="3"/>
  <c r="F729" i="3"/>
  <c r="E729" i="3"/>
  <c r="D729" i="3"/>
  <c r="C729" i="3"/>
  <c r="H729" i="3" s="1"/>
  <c r="B729" i="3"/>
  <c r="A729" i="3"/>
  <c r="N728" i="3"/>
  <c r="M728" i="3"/>
  <c r="L728" i="3"/>
  <c r="K728" i="3"/>
  <c r="J728" i="3"/>
  <c r="I728" i="3"/>
  <c r="G728" i="3"/>
  <c r="F728" i="3"/>
  <c r="E728" i="3"/>
  <c r="D728" i="3"/>
  <c r="C728" i="3"/>
  <c r="H728" i="3" s="1"/>
  <c r="B728" i="3"/>
  <c r="A728" i="3"/>
  <c r="N727" i="3"/>
  <c r="M727" i="3"/>
  <c r="L727" i="3"/>
  <c r="K727" i="3"/>
  <c r="J727" i="3"/>
  <c r="I727" i="3"/>
  <c r="G727" i="3"/>
  <c r="F727" i="3"/>
  <c r="E727" i="3"/>
  <c r="D727" i="3"/>
  <c r="C727" i="3"/>
  <c r="H727" i="3" s="1"/>
  <c r="B727" i="3"/>
  <c r="A727" i="3"/>
  <c r="N726" i="3"/>
  <c r="M726" i="3"/>
  <c r="L726" i="3"/>
  <c r="K726" i="3"/>
  <c r="J726" i="3"/>
  <c r="I726" i="3"/>
  <c r="G726" i="3"/>
  <c r="F726" i="3"/>
  <c r="E726" i="3"/>
  <c r="D726" i="3"/>
  <c r="C726" i="3"/>
  <c r="H726" i="3" s="1"/>
  <c r="B726" i="3"/>
  <c r="A726" i="3"/>
  <c r="N725" i="3"/>
  <c r="M725" i="3"/>
  <c r="L725" i="3"/>
  <c r="K725" i="3"/>
  <c r="J725" i="3"/>
  <c r="I725" i="3"/>
  <c r="G725" i="3"/>
  <c r="F725" i="3"/>
  <c r="E725" i="3"/>
  <c r="D725" i="3"/>
  <c r="C725" i="3"/>
  <c r="H725" i="3" s="1"/>
  <c r="B725" i="3"/>
  <c r="A725" i="3"/>
  <c r="N724" i="3"/>
  <c r="M724" i="3"/>
  <c r="L724" i="3"/>
  <c r="K724" i="3"/>
  <c r="J724" i="3"/>
  <c r="I724" i="3"/>
  <c r="G724" i="3"/>
  <c r="F724" i="3"/>
  <c r="E724" i="3"/>
  <c r="D724" i="3"/>
  <c r="C724" i="3"/>
  <c r="H724" i="3" s="1"/>
  <c r="B724" i="3"/>
  <c r="A724" i="3"/>
  <c r="N723" i="3"/>
  <c r="M723" i="3"/>
  <c r="L723" i="3"/>
  <c r="K723" i="3"/>
  <c r="J723" i="3"/>
  <c r="I723" i="3"/>
  <c r="G723" i="3"/>
  <c r="F723" i="3"/>
  <c r="E723" i="3"/>
  <c r="D723" i="3"/>
  <c r="C723" i="3"/>
  <c r="H723" i="3" s="1"/>
  <c r="B723" i="3"/>
  <c r="A723" i="3"/>
  <c r="N722" i="3"/>
  <c r="M722" i="3"/>
  <c r="L722" i="3"/>
  <c r="K722" i="3"/>
  <c r="J722" i="3"/>
  <c r="I722" i="3"/>
  <c r="G722" i="3"/>
  <c r="F722" i="3"/>
  <c r="E722" i="3"/>
  <c r="D722" i="3"/>
  <c r="C722" i="3"/>
  <c r="H722" i="3" s="1"/>
  <c r="B722" i="3"/>
  <c r="A722" i="3"/>
  <c r="N721" i="3"/>
  <c r="M721" i="3"/>
  <c r="L721" i="3"/>
  <c r="K721" i="3"/>
  <c r="J721" i="3"/>
  <c r="I721" i="3"/>
  <c r="G721" i="3"/>
  <c r="F721" i="3"/>
  <c r="E721" i="3"/>
  <c r="D721" i="3"/>
  <c r="C721" i="3"/>
  <c r="H721" i="3" s="1"/>
  <c r="B721" i="3"/>
  <c r="A721" i="3"/>
  <c r="N720" i="3"/>
  <c r="M720" i="3"/>
  <c r="L720" i="3"/>
  <c r="K720" i="3"/>
  <c r="J720" i="3"/>
  <c r="I720" i="3"/>
  <c r="G720" i="3"/>
  <c r="F720" i="3"/>
  <c r="E720" i="3"/>
  <c r="D720" i="3"/>
  <c r="C720" i="3"/>
  <c r="H720" i="3" s="1"/>
  <c r="B720" i="3"/>
  <c r="A720" i="3"/>
  <c r="N719" i="3"/>
  <c r="M719" i="3"/>
  <c r="L719" i="3"/>
  <c r="K719" i="3"/>
  <c r="J719" i="3"/>
  <c r="I719" i="3"/>
  <c r="G719" i="3"/>
  <c r="F719" i="3"/>
  <c r="E719" i="3"/>
  <c r="D719" i="3"/>
  <c r="C719" i="3"/>
  <c r="H719" i="3" s="1"/>
  <c r="B719" i="3"/>
  <c r="A719" i="3"/>
  <c r="N718" i="3"/>
  <c r="M718" i="3"/>
  <c r="L718" i="3"/>
  <c r="K718" i="3"/>
  <c r="J718" i="3"/>
  <c r="I718" i="3"/>
  <c r="G718" i="3"/>
  <c r="F718" i="3"/>
  <c r="E718" i="3"/>
  <c r="D718" i="3"/>
  <c r="C718" i="3"/>
  <c r="H718" i="3" s="1"/>
  <c r="B718" i="3"/>
  <c r="A718" i="3"/>
  <c r="N717" i="3"/>
  <c r="M717" i="3"/>
  <c r="L717" i="3"/>
  <c r="K717" i="3"/>
  <c r="J717" i="3"/>
  <c r="I717" i="3"/>
  <c r="G717" i="3"/>
  <c r="F717" i="3"/>
  <c r="E717" i="3"/>
  <c r="D717" i="3"/>
  <c r="C717" i="3"/>
  <c r="H717" i="3" s="1"/>
  <c r="B717" i="3"/>
  <c r="A717" i="3"/>
  <c r="N716" i="3"/>
  <c r="M716" i="3"/>
  <c r="L716" i="3"/>
  <c r="K716" i="3"/>
  <c r="J716" i="3"/>
  <c r="I716" i="3"/>
  <c r="G716" i="3"/>
  <c r="F716" i="3"/>
  <c r="E716" i="3"/>
  <c r="D716" i="3"/>
  <c r="C716" i="3"/>
  <c r="H716" i="3" s="1"/>
  <c r="B716" i="3"/>
  <c r="A716" i="3"/>
  <c r="N715" i="3"/>
  <c r="M715" i="3"/>
  <c r="L715" i="3"/>
  <c r="K715" i="3"/>
  <c r="J715" i="3"/>
  <c r="I715" i="3"/>
  <c r="G715" i="3"/>
  <c r="F715" i="3"/>
  <c r="E715" i="3"/>
  <c r="D715" i="3"/>
  <c r="C715" i="3"/>
  <c r="H715" i="3" s="1"/>
  <c r="B715" i="3"/>
  <c r="A715" i="3"/>
  <c r="N714" i="3"/>
  <c r="M714" i="3"/>
  <c r="L714" i="3"/>
  <c r="K714" i="3"/>
  <c r="J714" i="3"/>
  <c r="I714" i="3"/>
  <c r="G714" i="3"/>
  <c r="F714" i="3"/>
  <c r="E714" i="3"/>
  <c r="D714" i="3"/>
  <c r="C714" i="3"/>
  <c r="H714" i="3" s="1"/>
  <c r="B714" i="3"/>
  <c r="A714" i="3"/>
  <c r="N713" i="3"/>
  <c r="M713" i="3"/>
  <c r="L713" i="3"/>
  <c r="K713" i="3"/>
  <c r="J713" i="3"/>
  <c r="I713" i="3"/>
  <c r="G713" i="3"/>
  <c r="F713" i="3"/>
  <c r="E713" i="3"/>
  <c r="D713" i="3"/>
  <c r="C713" i="3"/>
  <c r="H713" i="3" s="1"/>
  <c r="B713" i="3"/>
  <c r="A713" i="3"/>
  <c r="N712" i="3"/>
  <c r="M712" i="3"/>
  <c r="L712" i="3"/>
  <c r="K712" i="3"/>
  <c r="J712" i="3"/>
  <c r="I712" i="3"/>
  <c r="G712" i="3"/>
  <c r="F712" i="3"/>
  <c r="E712" i="3"/>
  <c r="D712" i="3"/>
  <c r="C712" i="3"/>
  <c r="H712" i="3" s="1"/>
  <c r="B712" i="3"/>
  <c r="A712" i="3"/>
  <c r="N711" i="3"/>
  <c r="M711" i="3"/>
  <c r="L711" i="3"/>
  <c r="K711" i="3"/>
  <c r="J711" i="3"/>
  <c r="I711" i="3"/>
  <c r="G711" i="3"/>
  <c r="F711" i="3"/>
  <c r="E711" i="3"/>
  <c r="D711" i="3"/>
  <c r="C711" i="3"/>
  <c r="H711" i="3" s="1"/>
  <c r="B711" i="3"/>
  <c r="A711" i="3"/>
  <c r="N710" i="3"/>
  <c r="M710" i="3"/>
  <c r="L710" i="3"/>
  <c r="K710" i="3"/>
  <c r="J710" i="3"/>
  <c r="I710" i="3"/>
  <c r="G710" i="3"/>
  <c r="F710" i="3"/>
  <c r="E710" i="3"/>
  <c r="D710" i="3"/>
  <c r="C710" i="3"/>
  <c r="H710" i="3" s="1"/>
  <c r="B710" i="3"/>
  <c r="A710" i="3"/>
  <c r="N709" i="3"/>
  <c r="M709" i="3"/>
  <c r="L709" i="3"/>
  <c r="K709" i="3"/>
  <c r="J709" i="3"/>
  <c r="I709" i="3"/>
  <c r="G709" i="3"/>
  <c r="F709" i="3"/>
  <c r="E709" i="3"/>
  <c r="D709" i="3"/>
  <c r="C709" i="3"/>
  <c r="H709" i="3" s="1"/>
  <c r="B709" i="3"/>
  <c r="A709" i="3"/>
  <c r="N708" i="3"/>
  <c r="M708" i="3"/>
  <c r="L708" i="3"/>
  <c r="K708" i="3"/>
  <c r="J708" i="3"/>
  <c r="I708" i="3"/>
  <c r="G708" i="3"/>
  <c r="F708" i="3"/>
  <c r="E708" i="3"/>
  <c r="D708" i="3"/>
  <c r="C708" i="3"/>
  <c r="H708" i="3" s="1"/>
  <c r="B708" i="3"/>
  <c r="A708" i="3"/>
  <c r="N707" i="3"/>
  <c r="M707" i="3"/>
  <c r="L707" i="3"/>
  <c r="K707" i="3"/>
  <c r="J707" i="3"/>
  <c r="I707" i="3"/>
  <c r="G707" i="3"/>
  <c r="F707" i="3"/>
  <c r="E707" i="3"/>
  <c r="D707" i="3"/>
  <c r="C707" i="3"/>
  <c r="H707" i="3" s="1"/>
  <c r="B707" i="3"/>
  <c r="A707" i="3"/>
  <c r="N706" i="3"/>
  <c r="M706" i="3"/>
  <c r="L706" i="3"/>
  <c r="K706" i="3"/>
  <c r="J706" i="3"/>
  <c r="I706" i="3"/>
  <c r="G706" i="3"/>
  <c r="F706" i="3"/>
  <c r="E706" i="3"/>
  <c r="D706" i="3"/>
  <c r="C706" i="3"/>
  <c r="H706" i="3" s="1"/>
  <c r="B706" i="3"/>
  <c r="A706" i="3"/>
  <c r="N705" i="3"/>
  <c r="M705" i="3"/>
  <c r="L705" i="3"/>
  <c r="K705" i="3"/>
  <c r="J705" i="3"/>
  <c r="I705" i="3"/>
  <c r="G705" i="3"/>
  <c r="F705" i="3"/>
  <c r="E705" i="3"/>
  <c r="D705" i="3"/>
  <c r="C705" i="3"/>
  <c r="H705" i="3" s="1"/>
  <c r="B705" i="3"/>
  <c r="A705" i="3"/>
  <c r="N704" i="3"/>
  <c r="M704" i="3"/>
  <c r="L704" i="3"/>
  <c r="K704" i="3"/>
  <c r="J704" i="3"/>
  <c r="I704" i="3"/>
  <c r="G704" i="3"/>
  <c r="F704" i="3"/>
  <c r="E704" i="3"/>
  <c r="D704" i="3"/>
  <c r="C704" i="3"/>
  <c r="H704" i="3" s="1"/>
  <c r="B704" i="3"/>
  <c r="A704" i="3"/>
  <c r="N703" i="3"/>
  <c r="M703" i="3"/>
  <c r="L703" i="3"/>
  <c r="K703" i="3"/>
  <c r="J703" i="3"/>
  <c r="I703" i="3"/>
  <c r="G703" i="3"/>
  <c r="F703" i="3"/>
  <c r="E703" i="3"/>
  <c r="D703" i="3"/>
  <c r="C703" i="3"/>
  <c r="H703" i="3" s="1"/>
  <c r="B703" i="3"/>
  <c r="A703" i="3"/>
  <c r="N702" i="3"/>
  <c r="M702" i="3"/>
  <c r="L702" i="3"/>
  <c r="K702" i="3"/>
  <c r="J702" i="3"/>
  <c r="I702" i="3"/>
  <c r="G702" i="3"/>
  <c r="F702" i="3"/>
  <c r="E702" i="3"/>
  <c r="D702" i="3"/>
  <c r="C702" i="3"/>
  <c r="H702" i="3" s="1"/>
  <c r="B702" i="3"/>
  <c r="A702" i="3"/>
  <c r="N701" i="3"/>
  <c r="M701" i="3"/>
  <c r="L701" i="3"/>
  <c r="K701" i="3"/>
  <c r="J701" i="3"/>
  <c r="I701" i="3"/>
  <c r="G701" i="3"/>
  <c r="F701" i="3"/>
  <c r="E701" i="3"/>
  <c r="D701" i="3"/>
  <c r="C701" i="3"/>
  <c r="H701" i="3" s="1"/>
  <c r="B701" i="3"/>
  <c r="A701" i="3"/>
  <c r="N700" i="3"/>
  <c r="M700" i="3"/>
  <c r="L700" i="3"/>
  <c r="K700" i="3"/>
  <c r="J700" i="3"/>
  <c r="I700" i="3"/>
  <c r="G700" i="3"/>
  <c r="F700" i="3"/>
  <c r="E700" i="3"/>
  <c r="D700" i="3"/>
  <c r="C700" i="3"/>
  <c r="H700" i="3" s="1"/>
  <c r="B700" i="3"/>
  <c r="A700" i="3"/>
  <c r="N699" i="3"/>
  <c r="M699" i="3"/>
  <c r="L699" i="3"/>
  <c r="K699" i="3"/>
  <c r="J699" i="3"/>
  <c r="I699" i="3"/>
  <c r="G699" i="3"/>
  <c r="F699" i="3"/>
  <c r="E699" i="3"/>
  <c r="D699" i="3"/>
  <c r="C699" i="3"/>
  <c r="H699" i="3" s="1"/>
  <c r="B699" i="3"/>
  <c r="A699" i="3"/>
  <c r="N698" i="3"/>
  <c r="M698" i="3"/>
  <c r="L698" i="3"/>
  <c r="K698" i="3"/>
  <c r="J698" i="3"/>
  <c r="I698" i="3"/>
  <c r="G698" i="3"/>
  <c r="F698" i="3"/>
  <c r="E698" i="3"/>
  <c r="D698" i="3"/>
  <c r="C698" i="3"/>
  <c r="H698" i="3" s="1"/>
  <c r="B698" i="3"/>
  <c r="A698" i="3"/>
  <c r="N697" i="3"/>
  <c r="M697" i="3"/>
  <c r="L697" i="3"/>
  <c r="K697" i="3"/>
  <c r="J697" i="3"/>
  <c r="I697" i="3"/>
  <c r="G697" i="3"/>
  <c r="F697" i="3"/>
  <c r="E697" i="3"/>
  <c r="D697" i="3"/>
  <c r="C697" i="3"/>
  <c r="H697" i="3" s="1"/>
  <c r="B697" i="3"/>
  <c r="A697" i="3"/>
  <c r="N696" i="3"/>
  <c r="M696" i="3"/>
  <c r="L696" i="3"/>
  <c r="K696" i="3"/>
  <c r="J696" i="3"/>
  <c r="I696" i="3"/>
  <c r="G696" i="3"/>
  <c r="F696" i="3"/>
  <c r="E696" i="3"/>
  <c r="D696" i="3"/>
  <c r="C696" i="3"/>
  <c r="H696" i="3" s="1"/>
  <c r="B696" i="3"/>
  <c r="A696" i="3"/>
  <c r="N695" i="3"/>
  <c r="M695" i="3"/>
  <c r="L695" i="3"/>
  <c r="K695" i="3"/>
  <c r="J695" i="3"/>
  <c r="I695" i="3"/>
  <c r="G695" i="3"/>
  <c r="F695" i="3"/>
  <c r="E695" i="3"/>
  <c r="D695" i="3"/>
  <c r="C695" i="3"/>
  <c r="H695" i="3" s="1"/>
  <c r="B695" i="3"/>
  <c r="A695" i="3"/>
  <c r="N694" i="3"/>
  <c r="M694" i="3"/>
  <c r="L694" i="3"/>
  <c r="K694" i="3"/>
  <c r="J694" i="3"/>
  <c r="I694" i="3"/>
  <c r="G694" i="3"/>
  <c r="F694" i="3"/>
  <c r="E694" i="3"/>
  <c r="D694" i="3"/>
  <c r="C694" i="3"/>
  <c r="H694" i="3" s="1"/>
  <c r="B694" i="3"/>
  <c r="A694" i="3"/>
  <c r="N693" i="3"/>
  <c r="M693" i="3"/>
  <c r="L693" i="3"/>
  <c r="K693" i="3"/>
  <c r="J693" i="3"/>
  <c r="I693" i="3"/>
  <c r="G693" i="3"/>
  <c r="F693" i="3"/>
  <c r="E693" i="3"/>
  <c r="D693" i="3"/>
  <c r="C693" i="3"/>
  <c r="H693" i="3" s="1"/>
  <c r="B693" i="3"/>
  <c r="A693" i="3"/>
  <c r="N692" i="3"/>
  <c r="M692" i="3"/>
  <c r="L692" i="3"/>
  <c r="K692" i="3"/>
  <c r="J692" i="3"/>
  <c r="I692" i="3"/>
  <c r="G692" i="3"/>
  <c r="F692" i="3"/>
  <c r="E692" i="3"/>
  <c r="D692" i="3"/>
  <c r="C692" i="3"/>
  <c r="H692" i="3" s="1"/>
  <c r="B692" i="3"/>
  <c r="A692" i="3"/>
  <c r="N691" i="3"/>
  <c r="M691" i="3"/>
  <c r="L691" i="3"/>
  <c r="K691" i="3"/>
  <c r="J691" i="3"/>
  <c r="I691" i="3"/>
  <c r="G691" i="3"/>
  <c r="F691" i="3"/>
  <c r="E691" i="3"/>
  <c r="D691" i="3"/>
  <c r="C691" i="3"/>
  <c r="H691" i="3" s="1"/>
  <c r="B691" i="3"/>
  <c r="A691" i="3"/>
  <c r="N690" i="3"/>
  <c r="M690" i="3"/>
  <c r="L690" i="3"/>
  <c r="K690" i="3"/>
  <c r="J690" i="3"/>
  <c r="I690" i="3"/>
  <c r="G690" i="3"/>
  <c r="F690" i="3"/>
  <c r="E690" i="3"/>
  <c r="D690" i="3"/>
  <c r="C690" i="3"/>
  <c r="H690" i="3" s="1"/>
  <c r="B690" i="3"/>
  <c r="A690" i="3"/>
  <c r="N689" i="3"/>
  <c r="M689" i="3"/>
  <c r="L689" i="3"/>
  <c r="K689" i="3"/>
  <c r="J689" i="3"/>
  <c r="I689" i="3"/>
  <c r="G689" i="3"/>
  <c r="F689" i="3"/>
  <c r="E689" i="3"/>
  <c r="D689" i="3"/>
  <c r="C689" i="3"/>
  <c r="H689" i="3" s="1"/>
  <c r="B689" i="3"/>
  <c r="A689" i="3"/>
  <c r="N688" i="3"/>
  <c r="M688" i="3"/>
  <c r="L688" i="3"/>
  <c r="K688" i="3"/>
  <c r="J688" i="3"/>
  <c r="I688" i="3"/>
  <c r="G688" i="3"/>
  <c r="F688" i="3"/>
  <c r="E688" i="3"/>
  <c r="D688" i="3"/>
  <c r="C688" i="3"/>
  <c r="H688" i="3" s="1"/>
  <c r="B688" i="3"/>
  <c r="A688" i="3"/>
  <c r="N687" i="3"/>
  <c r="M687" i="3"/>
  <c r="L687" i="3"/>
  <c r="K687" i="3"/>
  <c r="J687" i="3"/>
  <c r="I687" i="3"/>
  <c r="G687" i="3"/>
  <c r="F687" i="3"/>
  <c r="E687" i="3"/>
  <c r="D687" i="3"/>
  <c r="C687" i="3"/>
  <c r="H687" i="3" s="1"/>
  <c r="B687" i="3"/>
  <c r="A687" i="3"/>
  <c r="N686" i="3"/>
  <c r="M686" i="3"/>
  <c r="L686" i="3"/>
  <c r="K686" i="3"/>
  <c r="J686" i="3"/>
  <c r="I686" i="3"/>
  <c r="G686" i="3"/>
  <c r="F686" i="3"/>
  <c r="E686" i="3"/>
  <c r="D686" i="3"/>
  <c r="C686" i="3"/>
  <c r="H686" i="3" s="1"/>
  <c r="B686" i="3"/>
  <c r="A686" i="3"/>
  <c r="N685" i="3"/>
  <c r="M685" i="3"/>
  <c r="L685" i="3"/>
  <c r="K685" i="3"/>
  <c r="J685" i="3"/>
  <c r="I685" i="3"/>
  <c r="G685" i="3"/>
  <c r="F685" i="3"/>
  <c r="E685" i="3"/>
  <c r="D685" i="3"/>
  <c r="C685" i="3"/>
  <c r="H685" i="3" s="1"/>
  <c r="B685" i="3"/>
  <c r="A685" i="3"/>
  <c r="N684" i="3"/>
  <c r="M684" i="3"/>
  <c r="L684" i="3"/>
  <c r="K684" i="3"/>
  <c r="J684" i="3"/>
  <c r="I684" i="3"/>
  <c r="G684" i="3"/>
  <c r="F684" i="3"/>
  <c r="E684" i="3"/>
  <c r="D684" i="3"/>
  <c r="C684" i="3"/>
  <c r="H684" i="3" s="1"/>
  <c r="B684" i="3"/>
  <c r="A684" i="3"/>
  <c r="N683" i="3"/>
  <c r="M683" i="3"/>
  <c r="L683" i="3"/>
  <c r="K683" i="3"/>
  <c r="J683" i="3"/>
  <c r="I683" i="3"/>
  <c r="G683" i="3"/>
  <c r="F683" i="3"/>
  <c r="E683" i="3"/>
  <c r="D683" i="3"/>
  <c r="C683" i="3"/>
  <c r="H683" i="3" s="1"/>
  <c r="B683" i="3"/>
  <c r="A683" i="3"/>
  <c r="N682" i="3"/>
  <c r="M682" i="3"/>
  <c r="L682" i="3"/>
  <c r="K682" i="3"/>
  <c r="J682" i="3"/>
  <c r="I682" i="3"/>
  <c r="G682" i="3"/>
  <c r="F682" i="3"/>
  <c r="E682" i="3"/>
  <c r="D682" i="3"/>
  <c r="C682" i="3"/>
  <c r="H682" i="3" s="1"/>
  <c r="B682" i="3"/>
  <c r="A682" i="3"/>
  <c r="N681" i="3"/>
  <c r="M681" i="3"/>
  <c r="L681" i="3"/>
  <c r="K681" i="3"/>
  <c r="J681" i="3"/>
  <c r="I681" i="3"/>
  <c r="G681" i="3"/>
  <c r="F681" i="3"/>
  <c r="E681" i="3"/>
  <c r="D681" i="3"/>
  <c r="C681" i="3"/>
  <c r="H681" i="3" s="1"/>
  <c r="B681" i="3"/>
  <c r="A681" i="3"/>
  <c r="N680" i="3"/>
  <c r="M680" i="3"/>
  <c r="L680" i="3"/>
  <c r="K680" i="3"/>
  <c r="J680" i="3"/>
  <c r="I680" i="3"/>
  <c r="G680" i="3"/>
  <c r="F680" i="3"/>
  <c r="E680" i="3"/>
  <c r="D680" i="3"/>
  <c r="C680" i="3"/>
  <c r="H680" i="3" s="1"/>
  <c r="B680" i="3"/>
  <c r="A680" i="3"/>
  <c r="N679" i="3"/>
  <c r="M679" i="3"/>
  <c r="L679" i="3"/>
  <c r="K679" i="3"/>
  <c r="J679" i="3"/>
  <c r="I679" i="3"/>
  <c r="G679" i="3"/>
  <c r="F679" i="3"/>
  <c r="E679" i="3"/>
  <c r="D679" i="3"/>
  <c r="C679" i="3"/>
  <c r="H679" i="3" s="1"/>
  <c r="B679" i="3"/>
  <c r="A679" i="3"/>
  <c r="N678" i="3"/>
  <c r="M678" i="3"/>
  <c r="L678" i="3"/>
  <c r="K678" i="3"/>
  <c r="J678" i="3"/>
  <c r="I678" i="3"/>
  <c r="G678" i="3"/>
  <c r="F678" i="3"/>
  <c r="E678" i="3"/>
  <c r="D678" i="3"/>
  <c r="C678" i="3"/>
  <c r="H678" i="3" s="1"/>
  <c r="B678" i="3"/>
  <c r="A678" i="3"/>
  <c r="N677" i="3"/>
  <c r="M677" i="3"/>
  <c r="L677" i="3"/>
  <c r="K677" i="3"/>
  <c r="J677" i="3"/>
  <c r="I677" i="3"/>
  <c r="G677" i="3"/>
  <c r="F677" i="3"/>
  <c r="E677" i="3"/>
  <c r="D677" i="3"/>
  <c r="C677" i="3"/>
  <c r="H677" i="3" s="1"/>
  <c r="B677" i="3"/>
  <c r="A677" i="3"/>
  <c r="N676" i="3"/>
  <c r="M676" i="3"/>
  <c r="L676" i="3"/>
  <c r="K676" i="3"/>
  <c r="J676" i="3"/>
  <c r="I676" i="3"/>
  <c r="G676" i="3"/>
  <c r="F676" i="3"/>
  <c r="E676" i="3"/>
  <c r="D676" i="3"/>
  <c r="C676" i="3"/>
  <c r="H676" i="3" s="1"/>
  <c r="B676" i="3"/>
  <c r="A676" i="3"/>
  <c r="N675" i="3"/>
  <c r="M675" i="3"/>
  <c r="L675" i="3"/>
  <c r="K675" i="3"/>
  <c r="J675" i="3"/>
  <c r="I675" i="3"/>
  <c r="G675" i="3"/>
  <c r="F675" i="3"/>
  <c r="E675" i="3"/>
  <c r="D675" i="3"/>
  <c r="C675" i="3"/>
  <c r="H675" i="3" s="1"/>
  <c r="B675" i="3"/>
  <c r="A675" i="3"/>
  <c r="N674" i="3"/>
  <c r="M674" i="3"/>
  <c r="L674" i="3"/>
  <c r="K674" i="3"/>
  <c r="J674" i="3"/>
  <c r="I674" i="3"/>
  <c r="G674" i="3"/>
  <c r="F674" i="3"/>
  <c r="E674" i="3"/>
  <c r="D674" i="3"/>
  <c r="C674" i="3"/>
  <c r="H674" i="3" s="1"/>
  <c r="B674" i="3"/>
  <c r="A674" i="3"/>
  <c r="N673" i="3"/>
  <c r="M673" i="3"/>
  <c r="L673" i="3"/>
  <c r="K673" i="3"/>
  <c r="J673" i="3"/>
  <c r="I673" i="3"/>
  <c r="G673" i="3"/>
  <c r="F673" i="3"/>
  <c r="E673" i="3"/>
  <c r="D673" i="3"/>
  <c r="C673" i="3"/>
  <c r="H673" i="3" s="1"/>
  <c r="B673" i="3"/>
  <c r="A673" i="3"/>
  <c r="N672" i="3"/>
  <c r="M672" i="3"/>
  <c r="L672" i="3"/>
  <c r="K672" i="3"/>
  <c r="J672" i="3"/>
  <c r="I672" i="3"/>
  <c r="G672" i="3"/>
  <c r="F672" i="3"/>
  <c r="E672" i="3"/>
  <c r="D672" i="3"/>
  <c r="C672" i="3"/>
  <c r="H672" i="3" s="1"/>
  <c r="B672" i="3"/>
  <c r="A672" i="3"/>
  <c r="N671" i="3"/>
  <c r="M671" i="3"/>
  <c r="L671" i="3"/>
  <c r="K671" i="3"/>
  <c r="J671" i="3"/>
  <c r="I671" i="3"/>
  <c r="G671" i="3"/>
  <c r="F671" i="3"/>
  <c r="E671" i="3"/>
  <c r="D671" i="3"/>
  <c r="C671" i="3"/>
  <c r="H671" i="3" s="1"/>
  <c r="B671" i="3"/>
  <c r="A671" i="3"/>
  <c r="N670" i="3"/>
  <c r="M670" i="3"/>
  <c r="L670" i="3"/>
  <c r="K670" i="3"/>
  <c r="J670" i="3"/>
  <c r="I670" i="3"/>
  <c r="G670" i="3"/>
  <c r="F670" i="3"/>
  <c r="E670" i="3"/>
  <c r="D670" i="3"/>
  <c r="C670" i="3"/>
  <c r="H670" i="3" s="1"/>
  <c r="B670" i="3"/>
  <c r="A670" i="3"/>
  <c r="N669" i="3"/>
  <c r="M669" i="3"/>
  <c r="L669" i="3"/>
  <c r="K669" i="3"/>
  <c r="J669" i="3"/>
  <c r="I669" i="3"/>
  <c r="G669" i="3"/>
  <c r="F669" i="3"/>
  <c r="E669" i="3"/>
  <c r="D669" i="3"/>
  <c r="C669" i="3"/>
  <c r="H669" i="3" s="1"/>
  <c r="B669" i="3"/>
  <c r="A669" i="3"/>
  <c r="N668" i="3"/>
  <c r="M668" i="3"/>
  <c r="L668" i="3"/>
  <c r="K668" i="3"/>
  <c r="J668" i="3"/>
  <c r="I668" i="3"/>
  <c r="G668" i="3"/>
  <c r="F668" i="3"/>
  <c r="E668" i="3"/>
  <c r="D668" i="3"/>
  <c r="C668" i="3"/>
  <c r="H668" i="3" s="1"/>
  <c r="B668" i="3"/>
  <c r="A668" i="3"/>
  <c r="N667" i="3"/>
  <c r="M667" i="3"/>
  <c r="L667" i="3"/>
  <c r="K667" i="3"/>
  <c r="J667" i="3"/>
  <c r="I667" i="3"/>
  <c r="G667" i="3"/>
  <c r="F667" i="3"/>
  <c r="E667" i="3"/>
  <c r="D667" i="3"/>
  <c r="C667" i="3"/>
  <c r="H667" i="3" s="1"/>
  <c r="B667" i="3"/>
  <c r="A667" i="3"/>
  <c r="N666" i="3"/>
  <c r="M666" i="3"/>
  <c r="L666" i="3"/>
  <c r="K666" i="3"/>
  <c r="J666" i="3"/>
  <c r="I666" i="3"/>
  <c r="G666" i="3"/>
  <c r="F666" i="3"/>
  <c r="E666" i="3"/>
  <c r="D666" i="3"/>
  <c r="C666" i="3"/>
  <c r="H666" i="3" s="1"/>
  <c r="B666" i="3"/>
  <c r="A666" i="3"/>
  <c r="N665" i="3"/>
  <c r="M665" i="3"/>
  <c r="L665" i="3"/>
  <c r="K665" i="3"/>
  <c r="J665" i="3"/>
  <c r="I665" i="3"/>
  <c r="G665" i="3"/>
  <c r="F665" i="3"/>
  <c r="E665" i="3"/>
  <c r="D665" i="3"/>
  <c r="C665" i="3"/>
  <c r="H665" i="3" s="1"/>
  <c r="B665" i="3"/>
  <c r="A665" i="3"/>
  <c r="N664" i="3"/>
  <c r="M664" i="3"/>
  <c r="L664" i="3"/>
  <c r="K664" i="3"/>
  <c r="J664" i="3"/>
  <c r="I664" i="3"/>
  <c r="G664" i="3"/>
  <c r="F664" i="3"/>
  <c r="E664" i="3"/>
  <c r="D664" i="3"/>
  <c r="C664" i="3"/>
  <c r="H664" i="3" s="1"/>
  <c r="B664" i="3"/>
  <c r="A664" i="3"/>
  <c r="N663" i="3"/>
  <c r="M663" i="3"/>
  <c r="L663" i="3"/>
  <c r="K663" i="3"/>
  <c r="J663" i="3"/>
  <c r="I663" i="3"/>
  <c r="G663" i="3"/>
  <c r="F663" i="3"/>
  <c r="E663" i="3"/>
  <c r="D663" i="3"/>
  <c r="C663" i="3"/>
  <c r="H663" i="3" s="1"/>
  <c r="B663" i="3"/>
  <c r="A663" i="3"/>
  <c r="N662" i="3"/>
  <c r="M662" i="3"/>
  <c r="L662" i="3"/>
  <c r="K662" i="3"/>
  <c r="J662" i="3"/>
  <c r="I662" i="3"/>
  <c r="G662" i="3"/>
  <c r="F662" i="3"/>
  <c r="E662" i="3"/>
  <c r="D662" i="3"/>
  <c r="C662" i="3"/>
  <c r="H662" i="3" s="1"/>
  <c r="B662" i="3"/>
  <c r="A662" i="3"/>
  <c r="N661" i="3"/>
  <c r="M661" i="3"/>
  <c r="L661" i="3"/>
  <c r="K661" i="3"/>
  <c r="J661" i="3"/>
  <c r="I661" i="3"/>
  <c r="G661" i="3"/>
  <c r="F661" i="3"/>
  <c r="E661" i="3"/>
  <c r="D661" i="3"/>
  <c r="C661" i="3"/>
  <c r="H661" i="3" s="1"/>
  <c r="B661" i="3"/>
  <c r="A661" i="3"/>
  <c r="N660" i="3"/>
  <c r="M660" i="3"/>
  <c r="L660" i="3"/>
  <c r="K660" i="3"/>
  <c r="J660" i="3"/>
  <c r="I660" i="3"/>
  <c r="G660" i="3"/>
  <c r="F660" i="3"/>
  <c r="E660" i="3"/>
  <c r="D660" i="3"/>
  <c r="C660" i="3"/>
  <c r="H660" i="3" s="1"/>
  <c r="B660" i="3"/>
  <c r="A660" i="3"/>
  <c r="N659" i="3"/>
  <c r="M659" i="3"/>
  <c r="L659" i="3"/>
  <c r="K659" i="3"/>
  <c r="J659" i="3"/>
  <c r="I659" i="3"/>
  <c r="G659" i="3"/>
  <c r="F659" i="3"/>
  <c r="E659" i="3"/>
  <c r="D659" i="3"/>
  <c r="C659" i="3"/>
  <c r="H659" i="3" s="1"/>
  <c r="B659" i="3"/>
  <c r="A659" i="3"/>
  <c r="N658" i="3"/>
  <c r="M658" i="3"/>
  <c r="L658" i="3"/>
  <c r="K658" i="3"/>
  <c r="J658" i="3"/>
  <c r="I658" i="3"/>
  <c r="G658" i="3"/>
  <c r="F658" i="3"/>
  <c r="E658" i="3"/>
  <c r="D658" i="3"/>
  <c r="C658" i="3"/>
  <c r="H658" i="3" s="1"/>
  <c r="B658" i="3"/>
  <c r="A658" i="3"/>
  <c r="N657" i="3"/>
  <c r="M657" i="3"/>
  <c r="L657" i="3"/>
  <c r="K657" i="3"/>
  <c r="J657" i="3"/>
  <c r="I657" i="3"/>
  <c r="G657" i="3"/>
  <c r="F657" i="3"/>
  <c r="E657" i="3"/>
  <c r="D657" i="3"/>
  <c r="C657" i="3"/>
  <c r="H657" i="3" s="1"/>
  <c r="B657" i="3"/>
  <c r="A657" i="3"/>
  <c r="N656" i="3"/>
  <c r="M656" i="3"/>
  <c r="L656" i="3"/>
  <c r="K656" i="3"/>
  <c r="J656" i="3"/>
  <c r="I656" i="3"/>
  <c r="G656" i="3"/>
  <c r="F656" i="3"/>
  <c r="E656" i="3"/>
  <c r="D656" i="3"/>
  <c r="C656" i="3"/>
  <c r="H656" i="3" s="1"/>
  <c r="B656" i="3"/>
  <c r="A656" i="3"/>
  <c r="N655" i="3"/>
  <c r="M655" i="3"/>
  <c r="L655" i="3"/>
  <c r="K655" i="3"/>
  <c r="J655" i="3"/>
  <c r="I655" i="3"/>
  <c r="G655" i="3"/>
  <c r="F655" i="3"/>
  <c r="E655" i="3"/>
  <c r="D655" i="3"/>
  <c r="C655" i="3"/>
  <c r="H655" i="3" s="1"/>
  <c r="B655" i="3"/>
  <c r="A655" i="3"/>
  <c r="N654" i="3"/>
  <c r="M654" i="3"/>
  <c r="L654" i="3"/>
  <c r="K654" i="3"/>
  <c r="J654" i="3"/>
  <c r="I654" i="3"/>
  <c r="G654" i="3"/>
  <c r="F654" i="3"/>
  <c r="E654" i="3"/>
  <c r="D654" i="3"/>
  <c r="C654" i="3"/>
  <c r="H654" i="3" s="1"/>
  <c r="B654" i="3"/>
  <c r="A654" i="3"/>
  <c r="N653" i="3"/>
  <c r="M653" i="3"/>
  <c r="L653" i="3"/>
  <c r="K653" i="3"/>
  <c r="J653" i="3"/>
  <c r="I653" i="3"/>
  <c r="G653" i="3"/>
  <c r="F653" i="3"/>
  <c r="E653" i="3"/>
  <c r="D653" i="3"/>
  <c r="C653" i="3"/>
  <c r="H653" i="3" s="1"/>
  <c r="B653" i="3"/>
  <c r="A653" i="3"/>
  <c r="N652" i="3"/>
  <c r="M652" i="3"/>
  <c r="L652" i="3"/>
  <c r="K652" i="3"/>
  <c r="J652" i="3"/>
  <c r="I652" i="3"/>
  <c r="G652" i="3"/>
  <c r="F652" i="3"/>
  <c r="E652" i="3"/>
  <c r="D652" i="3"/>
  <c r="C652" i="3"/>
  <c r="H652" i="3" s="1"/>
  <c r="B652" i="3"/>
  <c r="A652" i="3"/>
  <c r="N651" i="3"/>
  <c r="M651" i="3"/>
  <c r="L651" i="3"/>
  <c r="K651" i="3"/>
  <c r="J651" i="3"/>
  <c r="I651" i="3"/>
  <c r="G651" i="3"/>
  <c r="F651" i="3"/>
  <c r="E651" i="3"/>
  <c r="D651" i="3"/>
  <c r="C651" i="3"/>
  <c r="H651" i="3" s="1"/>
  <c r="B651" i="3"/>
  <c r="A651" i="3"/>
  <c r="N650" i="3"/>
  <c r="M650" i="3"/>
  <c r="L650" i="3"/>
  <c r="K650" i="3"/>
  <c r="J650" i="3"/>
  <c r="I650" i="3"/>
  <c r="G650" i="3"/>
  <c r="F650" i="3"/>
  <c r="E650" i="3"/>
  <c r="D650" i="3"/>
  <c r="C650" i="3"/>
  <c r="H650" i="3" s="1"/>
  <c r="B650" i="3"/>
  <c r="A650" i="3"/>
  <c r="N649" i="3"/>
  <c r="M649" i="3"/>
  <c r="L649" i="3"/>
  <c r="K649" i="3"/>
  <c r="J649" i="3"/>
  <c r="I649" i="3"/>
  <c r="G649" i="3"/>
  <c r="F649" i="3"/>
  <c r="E649" i="3"/>
  <c r="D649" i="3"/>
  <c r="C649" i="3"/>
  <c r="H649" i="3" s="1"/>
  <c r="B649" i="3"/>
  <c r="A649" i="3"/>
  <c r="N648" i="3"/>
  <c r="M648" i="3"/>
  <c r="L648" i="3"/>
  <c r="K648" i="3"/>
  <c r="J648" i="3"/>
  <c r="I648" i="3"/>
  <c r="G648" i="3"/>
  <c r="F648" i="3"/>
  <c r="E648" i="3"/>
  <c r="D648" i="3"/>
  <c r="C648" i="3"/>
  <c r="H648" i="3" s="1"/>
  <c r="B648" i="3"/>
  <c r="A648" i="3"/>
  <c r="N647" i="3"/>
  <c r="M647" i="3"/>
  <c r="L647" i="3"/>
  <c r="K647" i="3"/>
  <c r="J647" i="3"/>
  <c r="I647" i="3"/>
  <c r="G647" i="3"/>
  <c r="F647" i="3"/>
  <c r="E647" i="3"/>
  <c r="D647" i="3"/>
  <c r="C647" i="3"/>
  <c r="H647" i="3" s="1"/>
  <c r="B647" i="3"/>
  <c r="A647" i="3"/>
  <c r="N646" i="3"/>
  <c r="M646" i="3"/>
  <c r="L646" i="3"/>
  <c r="K646" i="3"/>
  <c r="J646" i="3"/>
  <c r="I646" i="3"/>
  <c r="G646" i="3"/>
  <c r="F646" i="3"/>
  <c r="E646" i="3"/>
  <c r="D646" i="3"/>
  <c r="C646" i="3"/>
  <c r="H646" i="3" s="1"/>
  <c r="B646" i="3"/>
  <c r="A646" i="3"/>
  <c r="N645" i="3"/>
  <c r="M645" i="3"/>
  <c r="L645" i="3"/>
  <c r="K645" i="3"/>
  <c r="J645" i="3"/>
  <c r="I645" i="3"/>
  <c r="G645" i="3"/>
  <c r="F645" i="3"/>
  <c r="E645" i="3"/>
  <c r="D645" i="3"/>
  <c r="C645" i="3"/>
  <c r="H645" i="3" s="1"/>
  <c r="B645" i="3"/>
  <c r="A645" i="3"/>
  <c r="N644" i="3"/>
  <c r="M644" i="3"/>
  <c r="L644" i="3"/>
  <c r="K644" i="3"/>
  <c r="J644" i="3"/>
  <c r="I644" i="3"/>
  <c r="G644" i="3"/>
  <c r="F644" i="3"/>
  <c r="E644" i="3"/>
  <c r="D644" i="3"/>
  <c r="C644" i="3"/>
  <c r="H644" i="3" s="1"/>
  <c r="B644" i="3"/>
  <c r="A644" i="3"/>
  <c r="N643" i="3"/>
  <c r="M643" i="3"/>
  <c r="L643" i="3"/>
  <c r="K643" i="3"/>
  <c r="J643" i="3"/>
  <c r="I643" i="3"/>
  <c r="G643" i="3"/>
  <c r="F643" i="3"/>
  <c r="E643" i="3"/>
  <c r="D643" i="3"/>
  <c r="C643" i="3"/>
  <c r="H643" i="3" s="1"/>
  <c r="B643" i="3"/>
  <c r="A643" i="3"/>
  <c r="N642" i="3"/>
  <c r="M642" i="3"/>
  <c r="L642" i="3"/>
  <c r="K642" i="3"/>
  <c r="J642" i="3"/>
  <c r="I642" i="3"/>
  <c r="G642" i="3"/>
  <c r="F642" i="3"/>
  <c r="E642" i="3"/>
  <c r="D642" i="3"/>
  <c r="C642" i="3"/>
  <c r="H642" i="3" s="1"/>
  <c r="B642" i="3"/>
  <c r="A642" i="3"/>
  <c r="N641" i="3"/>
  <c r="M641" i="3"/>
  <c r="L641" i="3"/>
  <c r="K641" i="3"/>
  <c r="J641" i="3"/>
  <c r="I641" i="3"/>
  <c r="G641" i="3"/>
  <c r="F641" i="3"/>
  <c r="E641" i="3"/>
  <c r="D641" i="3"/>
  <c r="C641" i="3"/>
  <c r="H641" i="3" s="1"/>
  <c r="B641" i="3"/>
  <c r="A641" i="3"/>
  <c r="N640" i="3"/>
  <c r="M640" i="3"/>
  <c r="L640" i="3"/>
  <c r="K640" i="3"/>
  <c r="J640" i="3"/>
  <c r="I640" i="3"/>
  <c r="G640" i="3"/>
  <c r="F640" i="3"/>
  <c r="E640" i="3"/>
  <c r="D640" i="3"/>
  <c r="C640" i="3"/>
  <c r="H640" i="3" s="1"/>
  <c r="B640" i="3"/>
  <c r="A640" i="3"/>
  <c r="N639" i="3"/>
  <c r="M639" i="3"/>
  <c r="L639" i="3"/>
  <c r="K639" i="3"/>
  <c r="J639" i="3"/>
  <c r="I639" i="3"/>
  <c r="G639" i="3"/>
  <c r="F639" i="3"/>
  <c r="E639" i="3"/>
  <c r="D639" i="3"/>
  <c r="C639" i="3"/>
  <c r="H639" i="3" s="1"/>
  <c r="B639" i="3"/>
  <c r="A639" i="3"/>
  <c r="N638" i="3"/>
  <c r="M638" i="3"/>
  <c r="L638" i="3"/>
  <c r="K638" i="3"/>
  <c r="J638" i="3"/>
  <c r="I638" i="3"/>
  <c r="G638" i="3"/>
  <c r="F638" i="3"/>
  <c r="E638" i="3"/>
  <c r="D638" i="3"/>
  <c r="C638" i="3"/>
  <c r="H638" i="3" s="1"/>
  <c r="B638" i="3"/>
  <c r="A638" i="3"/>
  <c r="N637" i="3"/>
  <c r="M637" i="3"/>
  <c r="L637" i="3"/>
  <c r="K637" i="3"/>
  <c r="J637" i="3"/>
  <c r="I637" i="3"/>
  <c r="G637" i="3"/>
  <c r="F637" i="3"/>
  <c r="E637" i="3"/>
  <c r="D637" i="3"/>
  <c r="C637" i="3"/>
  <c r="H637" i="3" s="1"/>
  <c r="B637" i="3"/>
  <c r="A637" i="3"/>
  <c r="N636" i="3"/>
  <c r="M636" i="3"/>
  <c r="L636" i="3"/>
  <c r="K636" i="3"/>
  <c r="J636" i="3"/>
  <c r="I636" i="3"/>
  <c r="G636" i="3"/>
  <c r="F636" i="3"/>
  <c r="E636" i="3"/>
  <c r="D636" i="3"/>
  <c r="C636" i="3"/>
  <c r="H636" i="3" s="1"/>
  <c r="B636" i="3"/>
  <c r="A636" i="3"/>
  <c r="N635" i="3"/>
  <c r="M635" i="3"/>
  <c r="L635" i="3"/>
  <c r="K635" i="3"/>
  <c r="J635" i="3"/>
  <c r="I635" i="3"/>
  <c r="G635" i="3"/>
  <c r="F635" i="3"/>
  <c r="E635" i="3"/>
  <c r="D635" i="3"/>
  <c r="C635" i="3"/>
  <c r="H635" i="3" s="1"/>
  <c r="B635" i="3"/>
  <c r="A635" i="3"/>
  <c r="N634" i="3"/>
  <c r="M634" i="3"/>
  <c r="L634" i="3"/>
  <c r="K634" i="3"/>
  <c r="J634" i="3"/>
  <c r="I634" i="3"/>
  <c r="G634" i="3"/>
  <c r="F634" i="3"/>
  <c r="E634" i="3"/>
  <c r="D634" i="3"/>
  <c r="C634" i="3"/>
  <c r="H634" i="3" s="1"/>
  <c r="B634" i="3"/>
  <c r="A634" i="3"/>
  <c r="N633" i="3"/>
  <c r="M633" i="3"/>
  <c r="L633" i="3"/>
  <c r="K633" i="3"/>
  <c r="J633" i="3"/>
  <c r="I633" i="3"/>
  <c r="G633" i="3"/>
  <c r="F633" i="3"/>
  <c r="E633" i="3"/>
  <c r="D633" i="3"/>
  <c r="C633" i="3"/>
  <c r="H633" i="3" s="1"/>
  <c r="B633" i="3"/>
  <c r="A633" i="3"/>
  <c r="N632" i="3"/>
  <c r="M632" i="3"/>
  <c r="L632" i="3"/>
  <c r="K632" i="3"/>
  <c r="J632" i="3"/>
  <c r="I632" i="3"/>
  <c r="G632" i="3"/>
  <c r="F632" i="3"/>
  <c r="E632" i="3"/>
  <c r="D632" i="3"/>
  <c r="C632" i="3"/>
  <c r="H632" i="3" s="1"/>
  <c r="B632" i="3"/>
  <c r="A632" i="3"/>
  <c r="N631" i="3"/>
  <c r="M631" i="3"/>
  <c r="L631" i="3"/>
  <c r="K631" i="3"/>
  <c r="J631" i="3"/>
  <c r="I631" i="3"/>
  <c r="G631" i="3"/>
  <c r="F631" i="3"/>
  <c r="E631" i="3"/>
  <c r="D631" i="3"/>
  <c r="C631" i="3"/>
  <c r="H631" i="3" s="1"/>
  <c r="B631" i="3"/>
  <c r="A631" i="3"/>
  <c r="N630" i="3"/>
  <c r="M630" i="3"/>
  <c r="L630" i="3"/>
  <c r="K630" i="3"/>
  <c r="J630" i="3"/>
  <c r="I630" i="3"/>
  <c r="G630" i="3"/>
  <c r="F630" i="3"/>
  <c r="E630" i="3"/>
  <c r="D630" i="3"/>
  <c r="C630" i="3"/>
  <c r="H630" i="3" s="1"/>
  <c r="B630" i="3"/>
  <c r="A630" i="3"/>
  <c r="N629" i="3"/>
  <c r="M629" i="3"/>
  <c r="L629" i="3"/>
  <c r="K629" i="3"/>
  <c r="J629" i="3"/>
  <c r="I629" i="3"/>
  <c r="G629" i="3"/>
  <c r="F629" i="3"/>
  <c r="E629" i="3"/>
  <c r="D629" i="3"/>
  <c r="C629" i="3"/>
  <c r="H629" i="3" s="1"/>
  <c r="B629" i="3"/>
  <c r="A629" i="3"/>
  <c r="N628" i="3"/>
  <c r="M628" i="3"/>
  <c r="L628" i="3"/>
  <c r="K628" i="3"/>
  <c r="J628" i="3"/>
  <c r="I628" i="3"/>
  <c r="G628" i="3"/>
  <c r="F628" i="3"/>
  <c r="E628" i="3"/>
  <c r="D628" i="3"/>
  <c r="C628" i="3"/>
  <c r="H628" i="3" s="1"/>
  <c r="B628" i="3"/>
  <c r="A628" i="3"/>
  <c r="N627" i="3"/>
  <c r="M627" i="3"/>
  <c r="L627" i="3"/>
  <c r="K627" i="3"/>
  <c r="J627" i="3"/>
  <c r="I627" i="3"/>
  <c r="G627" i="3"/>
  <c r="F627" i="3"/>
  <c r="E627" i="3"/>
  <c r="D627" i="3"/>
  <c r="C627" i="3"/>
  <c r="H627" i="3" s="1"/>
  <c r="B627" i="3"/>
  <c r="A627" i="3"/>
  <c r="N626" i="3"/>
  <c r="M626" i="3"/>
  <c r="L626" i="3"/>
  <c r="K626" i="3"/>
  <c r="J626" i="3"/>
  <c r="I626" i="3"/>
  <c r="G626" i="3"/>
  <c r="F626" i="3"/>
  <c r="E626" i="3"/>
  <c r="D626" i="3"/>
  <c r="C626" i="3"/>
  <c r="H626" i="3" s="1"/>
  <c r="B626" i="3"/>
  <c r="A626" i="3"/>
  <c r="N625" i="3"/>
  <c r="M625" i="3"/>
  <c r="L625" i="3"/>
  <c r="K625" i="3"/>
  <c r="J625" i="3"/>
  <c r="I625" i="3"/>
  <c r="G625" i="3"/>
  <c r="F625" i="3"/>
  <c r="E625" i="3"/>
  <c r="D625" i="3"/>
  <c r="C625" i="3"/>
  <c r="H625" i="3" s="1"/>
  <c r="B625" i="3"/>
  <c r="A625" i="3"/>
  <c r="N624" i="3"/>
  <c r="M624" i="3"/>
  <c r="L624" i="3"/>
  <c r="K624" i="3"/>
  <c r="J624" i="3"/>
  <c r="I624" i="3"/>
  <c r="G624" i="3"/>
  <c r="F624" i="3"/>
  <c r="E624" i="3"/>
  <c r="D624" i="3"/>
  <c r="C624" i="3"/>
  <c r="H624" i="3" s="1"/>
  <c r="B624" i="3"/>
  <c r="A624" i="3"/>
  <c r="N623" i="3"/>
  <c r="M623" i="3"/>
  <c r="L623" i="3"/>
  <c r="K623" i="3"/>
  <c r="J623" i="3"/>
  <c r="I623" i="3"/>
  <c r="G623" i="3"/>
  <c r="F623" i="3"/>
  <c r="E623" i="3"/>
  <c r="D623" i="3"/>
  <c r="C623" i="3"/>
  <c r="H623" i="3" s="1"/>
  <c r="B623" i="3"/>
  <c r="A623" i="3"/>
  <c r="N622" i="3"/>
  <c r="M622" i="3"/>
  <c r="L622" i="3"/>
  <c r="K622" i="3"/>
  <c r="J622" i="3"/>
  <c r="I622" i="3"/>
  <c r="G622" i="3"/>
  <c r="F622" i="3"/>
  <c r="E622" i="3"/>
  <c r="D622" i="3"/>
  <c r="C622" i="3"/>
  <c r="H622" i="3" s="1"/>
  <c r="B622" i="3"/>
  <c r="A622" i="3"/>
  <c r="N621" i="3"/>
  <c r="M621" i="3"/>
  <c r="L621" i="3"/>
  <c r="K621" i="3"/>
  <c r="J621" i="3"/>
  <c r="I621" i="3"/>
  <c r="G621" i="3"/>
  <c r="F621" i="3"/>
  <c r="E621" i="3"/>
  <c r="D621" i="3"/>
  <c r="C621" i="3"/>
  <c r="H621" i="3" s="1"/>
  <c r="B621" i="3"/>
  <c r="A621" i="3"/>
  <c r="N620" i="3"/>
  <c r="M620" i="3"/>
  <c r="L620" i="3"/>
  <c r="K620" i="3"/>
  <c r="J620" i="3"/>
  <c r="I620" i="3"/>
  <c r="G620" i="3"/>
  <c r="F620" i="3"/>
  <c r="E620" i="3"/>
  <c r="D620" i="3"/>
  <c r="C620" i="3"/>
  <c r="H620" i="3" s="1"/>
  <c r="B620" i="3"/>
  <c r="A620" i="3"/>
  <c r="N619" i="3"/>
  <c r="M619" i="3"/>
  <c r="L619" i="3"/>
  <c r="K619" i="3"/>
  <c r="J619" i="3"/>
  <c r="I619" i="3"/>
  <c r="G619" i="3"/>
  <c r="F619" i="3"/>
  <c r="E619" i="3"/>
  <c r="D619" i="3"/>
  <c r="C619" i="3"/>
  <c r="H619" i="3" s="1"/>
  <c r="B619" i="3"/>
  <c r="A619" i="3"/>
  <c r="N618" i="3"/>
  <c r="M618" i="3"/>
  <c r="L618" i="3"/>
  <c r="K618" i="3"/>
  <c r="J618" i="3"/>
  <c r="I618" i="3"/>
  <c r="G618" i="3"/>
  <c r="F618" i="3"/>
  <c r="E618" i="3"/>
  <c r="D618" i="3"/>
  <c r="C618" i="3"/>
  <c r="H618" i="3" s="1"/>
  <c r="B618" i="3"/>
  <c r="A618" i="3"/>
  <c r="N617" i="3"/>
  <c r="M617" i="3"/>
  <c r="L617" i="3"/>
  <c r="K617" i="3"/>
  <c r="J617" i="3"/>
  <c r="I617" i="3"/>
  <c r="G617" i="3"/>
  <c r="F617" i="3"/>
  <c r="E617" i="3"/>
  <c r="D617" i="3"/>
  <c r="C617" i="3"/>
  <c r="H617" i="3" s="1"/>
  <c r="B617" i="3"/>
  <c r="A617" i="3"/>
  <c r="N616" i="3"/>
  <c r="M616" i="3"/>
  <c r="L616" i="3"/>
  <c r="K616" i="3"/>
  <c r="J616" i="3"/>
  <c r="I616" i="3"/>
  <c r="G616" i="3"/>
  <c r="F616" i="3"/>
  <c r="E616" i="3"/>
  <c r="D616" i="3"/>
  <c r="C616" i="3"/>
  <c r="H616" i="3" s="1"/>
  <c r="B616" i="3"/>
  <c r="A616" i="3"/>
  <c r="N615" i="3"/>
  <c r="M615" i="3"/>
  <c r="L615" i="3"/>
  <c r="K615" i="3"/>
  <c r="J615" i="3"/>
  <c r="I615" i="3"/>
  <c r="G615" i="3"/>
  <c r="F615" i="3"/>
  <c r="E615" i="3"/>
  <c r="D615" i="3"/>
  <c r="C615" i="3"/>
  <c r="H615" i="3" s="1"/>
  <c r="B615" i="3"/>
  <c r="A615" i="3"/>
  <c r="N614" i="3"/>
  <c r="M614" i="3"/>
  <c r="L614" i="3"/>
  <c r="K614" i="3"/>
  <c r="J614" i="3"/>
  <c r="I614" i="3"/>
  <c r="G614" i="3"/>
  <c r="F614" i="3"/>
  <c r="E614" i="3"/>
  <c r="D614" i="3"/>
  <c r="C614" i="3"/>
  <c r="H614" i="3" s="1"/>
  <c r="B614" i="3"/>
  <c r="A614" i="3"/>
  <c r="N613" i="3"/>
  <c r="M613" i="3"/>
  <c r="L613" i="3"/>
  <c r="K613" i="3"/>
  <c r="J613" i="3"/>
  <c r="I613" i="3"/>
  <c r="G613" i="3"/>
  <c r="F613" i="3"/>
  <c r="E613" i="3"/>
  <c r="D613" i="3"/>
  <c r="C613" i="3"/>
  <c r="H613" i="3" s="1"/>
  <c r="B613" i="3"/>
  <c r="A613" i="3"/>
  <c r="N612" i="3"/>
  <c r="M612" i="3"/>
  <c r="L612" i="3"/>
  <c r="K612" i="3"/>
  <c r="J612" i="3"/>
  <c r="I612" i="3"/>
  <c r="G612" i="3"/>
  <c r="F612" i="3"/>
  <c r="E612" i="3"/>
  <c r="D612" i="3"/>
  <c r="C612" i="3"/>
  <c r="H612" i="3" s="1"/>
  <c r="B612" i="3"/>
  <c r="A612" i="3"/>
  <c r="N611" i="3"/>
  <c r="M611" i="3"/>
  <c r="L611" i="3"/>
  <c r="K611" i="3"/>
  <c r="J611" i="3"/>
  <c r="I611" i="3"/>
  <c r="G611" i="3"/>
  <c r="F611" i="3"/>
  <c r="E611" i="3"/>
  <c r="D611" i="3"/>
  <c r="C611" i="3"/>
  <c r="H611" i="3" s="1"/>
  <c r="B611" i="3"/>
  <c r="A611" i="3"/>
  <c r="N610" i="3"/>
  <c r="M610" i="3"/>
  <c r="L610" i="3"/>
  <c r="K610" i="3"/>
  <c r="J610" i="3"/>
  <c r="I610" i="3"/>
  <c r="G610" i="3"/>
  <c r="F610" i="3"/>
  <c r="E610" i="3"/>
  <c r="D610" i="3"/>
  <c r="C610" i="3"/>
  <c r="H610" i="3" s="1"/>
  <c r="B610" i="3"/>
  <c r="A610" i="3"/>
  <c r="N609" i="3"/>
  <c r="M609" i="3"/>
  <c r="L609" i="3"/>
  <c r="K609" i="3"/>
  <c r="J609" i="3"/>
  <c r="I609" i="3"/>
  <c r="G609" i="3"/>
  <c r="F609" i="3"/>
  <c r="E609" i="3"/>
  <c r="D609" i="3"/>
  <c r="C609" i="3"/>
  <c r="H609" i="3" s="1"/>
  <c r="B609" i="3"/>
  <c r="A609" i="3"/>
  <c r="N608" i="3"/>
  <c r="M608" i="3"/>
  <c r="L608" i="3"/>
  <c r="K608" i="3"/>
  <c r="J608" i="3"/>
  <c r="I608" i="3"/>
  <c r="G608" i="3"/>
  <c r="F608" i="3"/>
  <c r="E608" i="3"/>
  <c r="D608" i="3"/>
  <c r="C608" i="3"/>
  <c r="H608" i="3" s="1"/>
  <c r="B608" i="3"/>
  <c r="A608" i="3"/>
  <c r="N607" i="3"/>
  <c r="M607" i="3"/>
  <c r="L607" i="3"/>
  <c r="K607" i="3"/>
  <c r="J607" i="3"/>
  <c r="I607" i="3"/>
  <c r="G607" i="3"/>
  <c r="F607" i="3"/>
  <c r="E607" i="3"/>
  <c r="D607" i="3"/>
  <c r="C607" i="3"/>
  <c r="H607" i="3" s="1"/>
  <c r="B607" i="3"/>
  <c r="A607" i="3"/>
  <c r="N606" i="3"/>
  <c r="M606" i="3"/>
  <c r="L606" i="3"/>
  <c r="K606" i="3"/>
  <c r="J606" i="3"/>
  <c r="I606" i="3"/>
  <c r="G606" i="3"/>
  <c r="F606" i="3"/>
  <c r="E606" i="3"/>
  <c r="D606" i="3"/>
  <c r="C606" i="3"/>
  <c r="H606" i="3" s="1"/>
  <c r="B606" i="3"/>
  <c r="A606" i="3"/>
  <c r="N605" i="3"/>
  <c r="M605" i="3"/>
  <c r="L605" i="3"/>
  <c r="K605" i="3"/>
  <c r="J605" i="3"/>
  <c r="I605" i="3"/>
  <c r="G605" i="3"/>
  <c r="F605" i="3"/>
  <c r="E605" i="3"/>
  <c r="D605" i="3"/>
  <c r="C605" i="3"/>
  <c r="H605" i="3" s="1"/>
  <c r="B605" i="3"/>
  <c r="A605" i="3"/>
  <c r="N604" i="3"/>
  <c r="M604" i="3"/>
  <c r="L604" i="3"/>
  <c r="K604" i="3"/>
  <c r="J604" i="3"/>
  <c r="I604" i="3"/>
  <c r="G604" i="3"/>
  <c r="F604" i="3"/>
  <c r="E604" i="3"/>
  <c r="D604" i="3"/>
  <c r="C604" i="3"/>
  <c r="H604" i="3" s="1"/>
  <c r="B604" i="3"/>
  <c r="A604" i="3"/>
  <c r="N603" i="3"/>
  <c r="M603" i="3"/>
  <c r="L603" i="3"/>
  <c r="K603" i="3"/>
  <c r="J603" i="3"/>
  <c r="I603" i="3"/>
  <c r="G603" i="3"/>
  <c r="F603" i="3"/>
  <c r="E603" i="3"/>
  <c r="D603" i="3"/>
  <c r="C603" i="3"/>
  <c r="H603" i="3" s="1"/>
  <c r="B603" i="3"/>
  <c r="A603" i="3"/>
  <c r="N602" i="3"/>
  <c r="M602" i="3"/>
  <c r="L602" i="3"/>
  <c r="K602" i="3"/>
  <c r="J602" i="3"/>
  <c r="I602" i="3"/>
  <c r="G602" i="3"/>
  <c r="F602" i="3"/>
  <c r="E602" i="3"/>
  <c r="D602" i="3"/>
  <c r="C602" i="3"/>
  <c r="H602" i="3" s="1"/>
  <c r="B602" i="3"/>
  <c r="A602" i="3"/>
  <c r="N601" i="3"/>
  <c r="M601" i="3"/>
  <c r="L601" i="3"/>
  <c r="K601" i="3"/>
  <c r="J601" i="3"/>
  <c r="I601" i="3"/>
  <c r="G601" i="3"/>
  <c r="F601" i="3"/>
  <c r="E601" i="3"/>
  <c r="D601" i="3"/>
  <c r="C601" i="3"/>
  <c r="H601" i="3" s="1"/>
  <c r="B601" i="3"/>
  <c r="A601" i="3"/>
  <c r="N600" i="3"/>
  <c r="M600" i="3"/>
  <c r="L600" i="3"/>
  <c r="K600" i="3"/>
  <c r="J600" i="3"/>
  <c r="I600" i="3"/>
  <c r="G600" i="3"/>
  <c r="F600" i="3"/>
  <c r="E600" i="3"/>
  <c r="D600" i="3"/>
  <c r="C600" i="3"/>
  <c r="H600" i="3" s="1"/>
  <c r="B600" i="3"/>
  <c r="A600" i="3"/>
  <c r="N599" i="3"/>
  <c r="M599" i="3"/>
  <c r="L599" i="3"/>
  <c r="K599" i="3"/>
  <c r="J599" i="3"/>
  <c r="I599" i="3"/>
  <c r="G599" i="3"/>
  <c r="F599" i="3"/>
  <c r="E599" i="3"/>
  <c r="D599" i="3"/>
  <c r="C599" i="3"/>
  <c r="H599" i="3" s="1"/>
  <c r="B599" i="3"/>
  <c r="A599" i="3"/>
  <c r="N598" i="3"/>
  <c r="M598" i="3"/>
  <c r="L598" i="3"/>
  <c r="K598" i="3"/>
  <c r="J598" i="3"/>
  <c r="I598" i="3"/>
  <c r="G598" i="3"/>
  <c r="F598" i="3"/>
  <c r="E598" i="3"/>
  <c r="D598" i="3"/>
  <c r="C598" i="3"/>
  <c r="H598" i="3" s="1"/>
  <c r="B598" i="3"/>
  <c r="A598" i="3"/>
  <c r="N597" i="3"/>
  <c r="M597" i="3"/>
  <c r="L597" i="3"/>
  <c r="K597" i="3"/>
  <c r="J597" i="3"/>
  <c r="I597" i="3"/>
  <c r="G597" i="3"/>
  <c r="F597" i="3"/>
  <c r="E597" i="3"/>
  <c r="D597" i="3"/>
  <c r="C597" i="3"/>
  <c r="H597" i="3" s="1"/>
  <c r="B597" i="3"/>
  <c r="A597" i="3"/>
  <c r="N596" i="3"/>
  <c r="M596" i="3"/>
  <c r="L596" i="3"/>
  <c r="K596" i="3"/>
  <c r="J596" i="3"/>
  <c r="I596" i="3"/>
  <c r="G596" i="3"/>
  <c r="F596" i="3"/>
  <c r="E596" i="3"/>
  <c r="D596" i="3"/>
  <c r="C596" i="3"/>
  <c r="H596" i="3" s="1"/>
  <c r="B596" i="3"/>
  <c r="A596" i="3"/>
  <c r="N595" i="3"/>
  <c r="M595" i="3"/>
  <c r="L595" i="3"/>
  <c r="K595" i="3"/>
  <c r="J595" i="3"/>
  <c r="I595" i="3"/>
  <c r="G595" i="3"/>
  <c r="F595" i="3"/>
  <c r="E595" i="3"/>
  <c r="D595" i="3"/>
  <c r="C595" i="3"/>
  <c r="H595" i="3" s="1"/>
  <c r="B595" i="3"/>
  <c r="A595" i="3"/>
  <c r="N594" i="3"/>
  <c r="M594" i="3"/>
  <c r="L594" i="3"/>
  <c r="K594" i="3"/>
  <c r="J594" i="3"/>
  <c r="I594" i="3"/>
  <c r="G594" i="3"/>
  <c r="F594" i="3"/>
  <c r="E594" i="3"/>
  <c r="D594" i="3"/>
  <c r="C594" i="3"/>
  <c r="H594" i="3" s="1"/>
  <c r="B594" i="3"/>
  <c r="A594" i="3"/>
  <c r="N593" i="3"/>
  <c r="M593" i="3"/>
  <c r="L593" i="3"/>
  <c r="K593" i="3"/>
  <c r="J593" i="3"/>
  <c r="I593" i="3"/>
  <c r="G593" i="3"/>
  <c r="F593" i="3"/>
  <c r="E593" i="3"/>
  <c r="D593" i="3"/>
  <c r="C593" i="3"/>
  <c r="H593" i="3" s="1"/>
  <c r="B593" i="3"/>
  <c r="A593" i="3"/>
  <c r="N592" i="3"/>
  <c r="M592" i="3"/>
  <c r="L592" i="3"/>
  <c r="K592" i="3"/>
  <c r="J592" i="3"/>
  <c r="I592" i="3"/>
  <c r="G592" i="3"/>
  <c r="F592" i="3"/>
  <c r="E592" i="3"/>
  <c r="D592" i="3"/>
  <c r="C592" i="3"/>
  <c r="H592" i="3" s="1"/>
  <c r="B592" i="3"/>
  <c r="A592" i="3"/>
  <c r="N591" i="3"/>
  <c r="M591" i="3"/>
  <c r="L591" i="3"/>
  <c r="K591" i="3"/>
  <c r="J591" i="3"/>
  <c r="I591" i="3"/>
  <c r="G591" i="3"/>
  <c r="F591" i="3"/>
  <c r="E591" i="3"/>
  <c r="D591" i="3"/>
  <c r="C591" i="3"/>
  <c r="H591" i="3" s="1"/>
  <c r="B591" i="3"/>
  <c r="A591" i="3"/>
  <c r="N590" i="3"/>
  <c r="M590" i="3"/>
  <c r="L590" i="3"/>
  <c r="K590" i="3"/>
  <c r="J590" i="3"/>
  <c r="I590" i="3"/>
  <c r="G590" i="3"/>
  <c r="F590" i="3"/>
  <c r="E590" i="3"/>
  <c r="D590" i="3"/>
  <c r="C590" i="3"/>
  <c r="H590" i="3" s="1"/>
  <c r="B590" i="3"/>
  <c r="A590" i="3"/>
  <c r="N589" i="3"/>
  <c r="M589" i="3"/>
  <c r="L589" i="3"/>
  <c r="K589" i="3"/>
  <c r="J589" i="3"/>
  <c r="I589" i="3"/>
  <c r="G589" i="3"/>
  <c r="F589" i="3"/>
  <c r="E589" i="3"/>
  <c r="D589" i="3"/>
  <c r="C589" i="3"/>
  <c r="H589" i="3" s="1"/>
  <c r="B589" i="3"/>
  <c r="A589" i="3"/>
  <c r="N588" i="3"/>
  <c r="M588" i="3"/>
  <c r="L588" i="3"/>
  <c r="K588" i="3"/>
  <c r="J588" i="3"/>
  <c r="I588" i="3"/>
  <c r="G588" i="3"/>
  <c r="F588" i="3"/>
  <c r="E588" i="3"/>
  <c r="D588" i="3"/>
  <c r="C588" i="3"/>
  <c r="H588" i="3" s="1"/>
  <c r="B588" i="3"/>
  <c r="A588" i="3"/>
  <c r="N587" i="3"/>
  <c r="M587" i="3"/>
  <c r="L587" i="3"/>
  <c r="K587" i="3"/>
  <c r="J587" i="3"/>
  <c r="I587" i="3"/>
  <c r="G587" i="3"/>
  <c r="F587" i="3"/>
  <c r="E587" i="3"/>
  <c r="D587" i="3"/>
  <c r="C587" i="3"/>
  <c r="H587" i="3" s="1"/>
  <c r="B587" i="3"/>
  <c r="A587" i="3"/>
  <c r="N586" i="3"/>
  <c r="M586" i="3"/>
  <c r="L586" i="3"/>
  <c r="K586" i="3"/>
  <c r="J586" i="3"/>
  <c r="I586" i="3"/>
  <c r="G586" i="3"/>
  <c r="F586" i="3"/>
  <c r="E586" i="3"/>
  <c r="D586" i="3"/>
  <c r="C586" i="3"/>
  <c r="H586" i="3" s="1"/>
  <c r="B586" i="3"/>
  <c r="A586" i="3"/>
  <c r="N585" i="3"/>
  <c r="M585" i="3"/>
  <c r="L585" i="3"/>
  <c r="K585" i="3"/>
  <c r="J585" i="3"/>
  <c r="I585" i="3"/>
  <c r="G585" i="3"/>
  <c r="F585" i="3"/>
  <c r="E585" i="3"/>
  <c r="D585" i="3"/>
  <c r="C585" i="3"/>
  <c r="H585" i="3" s="1"/>
  <c r="B585" i="3"/>
  <c r="A585" i="3"/>
  <c r="N584" i="3"/>
  <c r="M584" i="3"/>
  <c r="L584" i="3"/>
  <c r="K584" i="3"/>
  <c r="J584" i="3"/>
  <c r="I584" i="3"/>
  <c r="G584" i="3"/>
  <c r="F584" i="3"/>
  <c r="E584" i="3"/>
  <c r="D584" i="3"/>
  <c r="C584" i="3"/>
  <c r="H584" i="3" s="1"/>
  <c r="B584" i="3"/>
  <c r="A584" i="3"/>
  <c r="N583" i="3"/>
  <c r="M583" i="3"/>
  <c r="L583" i="3"/>
  <c r="K583" i="3"/>
  <c r="J583" i="3"/>
  <c r="I583" i="3"/>
  <c r="G583" i="3"/>
  <c r="F583" i="3"/>
  <c r="E583" i="3"/>
  <c r="D583" i="3"/>
  <c r="C583" i="3"/>
  <c r="H583" i="3" s="1"/>
  <c r="B583" i="3"/>
  <c r="A583" i="3"/>
  <c r="N582" i="3"/>
  <c r="M582" i="3"/>
  <c r="L582" i="3"/>
  <c r="K582" i="3"/>
  <c r="J582" i="3"/>
  <c r="I582" i="3"/>
  <c r="G582" i="3"/>
  <c r="F582" i="3"/>
  <c r="E582" i="3"/>
  <c r="D582" i="3"/>
  <c r="C582" i="3"/>
  <c r="H582" i="3" s="1"/>
  <c r="B582" i="3"/>
  <c r="A582" i="3"/>
  <c r="N581" i="3"/>
  <c r="M581" i="3"/>
  <c r="L581" i="3"/>
  <c r="K581" i="3"/>
  <c r="J581" i="3"/>
  <c r="I581" i="3"/>
  <c r="G581" i="3"/>
  <c r="F581" i="3"/>
  <c r="E581" i="3"/>
  <c r="D581" i="3"/>
  <c r="C581" i="3"/>
  <c r="H581" i="3" s="1"/>
  <c r="B581" i="3"/>
  <c r="A581" i="3"/>
  <c r="N580" i="3"/>
  <c r="M580" i="3"/>
  <c r="L580" i="3"/>
  <c r="K580" i="3"/>
  <c r="J580" i="3"/>
  <c r="I580" i="3"/>
  <c r="G580" i="3"/>
  <c r="F580" i="3"/>
  <c r="E580" i="3"/>
  <c r="D580" i="3"/>
  <c r="C580" i="3"/>
  <c r="H580" i="3" s="1"/>
  <c r="B580" i="3"/>
  <c r="A580" i="3"/>
  <c r="N579" i="3"/>
  <c r="M579" i="3"/>
  <c r="L579" i="3"/>
  <c r="K579" i="3"/>
  <c r="J579" i="3"/>
  <c r="I579" i="3"/>
  <c r="G579" i="3"/>
  <c r="F579" i="3"/>
  <c r="E579" i="3"/>
  <c r="D579" i="3"/>
  <c r="C579" i="3"/>
  <c r="H579" i="3" s="1"/>
  <c r="B579" i="3"/>
  <c r="A579" i="3"/>
  <c r="N578" i="3"/>
  <c r="M578" i="3"/>
  <c r="L578" i="3"/>
  <c r="K578" i="3"/>
  <c r="J578" i="3"/>
  <c r="I578" i="3"/>
  <c r="G578" i="3"/>
  <c r="F578" i="3"/>
  <c r="E578" i="3"/>
  <c r="D578" i="3"/>
  <c r="C578" i="3"/>
  <c r="H578" i="3" s="1"/>
  <c r="B578" i="3"/>
  <c r="A578" i="3"/>
  <c r="N577" i="3"/>
  <c r="M577" i="3"/>
  <c r="L577" i="3"/>
  <c r="K577" i="3"/>
  <c r="J577" i="3"/>
  <c r="I577" i="3"/>
  <c r="G577" i="3"/>
  <c r="F577" i="3"/>
  <c r="E577" i="3"/>
  <c r="D577" i="3"/>
  <c r="C577" i="3"/>
  <c r="H577" i="3" s="1"/>
  <c r="B577" i="3"/>
  <c r="A577" i="3"/>
  <c r="N576" i="3"/>
  <c r="M576" i="3"/>
  <c r="L576" i="3"/>
  <c r="K576" i="3"/>
  <c r="J576" i="3"/>
  <c r="I576" i="3"/>
  <c r="G576" i="3"/>
  <c r="F576" i="3"/>
  <c r="E576" i="3"/>
  <c r="D576" i="3"/>
  <c r="C576" i="3"/>
  <c r="H576" i="3" s="1"/>
  <c r="B576" i="3"/>
  <c r="A576" i="3"/>
  <c r="N575" i="3"/>
  <c r="M575" i="3"/>
  <c r="L575" i="3"/>
  <c r="K575" i="3"/>
  <c r="J575" i="3"/>
  <c r="I575" i="3"/>
  <c r="G575" i="3"/>
  <c r="F575" i="3"/>
  <c r="E575" i="3"/>
  <c r="D575" i="3"/>
  <c r="C575" i="3"/>
  <c r="H575" i="3" s="1"/>
  <c r="B575" i="3"/>
  <c r="A575" i="3"/>
  <c r="N574" i="3"/>
  <c r="M574" i="3"/>
  <c r="L574" i="3"/>
  <c r="K574" i="3"/>
  <c r="J574" i="3"/>
  <c r="I574" i="3"/>
  <c r="G574" i="3"/>
  <c r="F574" i="3"/>
  <c r="E574" i="3"/>
  <c r="D574" i="3"/>
  <c r="C574" i="3"/>
  <c r="H574" i="3" s="1"/>
  <c r="B574" i="3"/>
  <c r="A574" i="3"/>
  <c r="N573" i="3"/>
  <c r="M573" i="3"/>
  <c r="L573" i="3"/>
  <c r="K573" i="3"/>
  <c r="J573" i="3"/>
  <c r="I573" i="3"/>
  <c r="G573" i="3"/>
  <c r="F573" i="3"/>
  <c r="E573" i="3"/>
  <c r="D573" i="3"/>
  <c r="C573" i="3"/>
  <c r="H573" i="3" s="1"/>
  <c r="B573" i="3"/>
  <c r="A573" i="3"/>
  <c r="N572" i="3"/>
  <c r="M572" i="3"/>
  <c r="L572" i="3"/>
  <c r="K572" i="3"/>
  <c r="J572" i="3"/>
  <c r="I572" i="3"/>
  <c r="G572" i="3"/>
  <c r="F572" i="3"/>
  <c r="E572" i="3"/>
  <c r="D572" i="3"/>
  <c r="C572" i="3"/>
  <c r="H572" i="3" s="1"/>
  <c r="B572" i="3"/>
  <c r="A572" i="3"/>
  <c r="N571" i="3"/>
  <c r="M571" i="3"/>
  <c r="L571" i="3"/>
  <c r="K571" i="3"/>
  <c r="J571" i="3"/>
  <c r="I571" i="3"/>
  <c r="G571" i="3"/>
  <c r="F571" i="3"/>
  <c r="E571" i="3"/>
  <c r="D571" i="3"/>
  <c r="C571" i="3"/>
  <c r="H571" i="3" s="1"/>
  <c r="B571" i="3"/>
  <c r="A571" i="3"/>
  <c r="N570" i="3"/>
  <c r="M570" i="3"/>
  <c r="L570" i="3"/>
  <c r="K570" i="3"/>
  <c r="J570" i="3"/>
  <c r="I570" i="3"/>
  <c r="G570" i="3"/>
  <c r="F570" i="3"/>
  <c r="E570" i="3"/>
  <c r="D570" i="3"/>
  <c r="C570" i="3"/>
  <c r="H570" i="3" s="1"/>
  <c r="B570" i="3"/>
  <c r="A570" i="3"/>
  <c r="N569" i="3"/>
  <c r="M569" i="3"/>
  <c r="L569" i="3"/>
  <c r="K569" i="3"/>
  <c r="J569" i="3"/>
  <c r="I569" i="3"/>
  <c r="G569" i="3"/>
  <c r="F569" i="3"/>
  <c r="E569" i="3"/>
  <c r="D569" i="3"/>
  <c r="C569" i="3"/>
  <c r="H569" i="3" s="1"/>
  <c r="B569" i="3"/>
  <c r="A569" i="3"/>
  <c r="N568" i="3"/>
  <c r="M568" i="3"/>
  <c r="L568" i="3"/>
  <c r="K568" i="3"/>
  <c r="J568" i="3"/>
  <c r="I568" i="3"/>
  <c r="G568" i="3"/>
  <c r="F568" i="3"/>
  <c r="E568" i="3"/>
  <c r="D568" i="3"/>
  <c r="C568" i="3"/>
  <c r="H568" i="3" s="1"/>
  <c r="B568" i="3"/>
  <c r="A568" i="3"/>
  <c r="N567" i="3"/>
  <c r="M567" i="3"/>
  <c r="L567" i="3"/>
  <c r="K567" i="3"/>
  <c r="J567" i="3"/>
  <c r="I567" i="3"/>
  <c r="G567" i="3"/>
  <c r="F567" i="3"/>
  <c r="E567" i="3"/>
  <c r="D567" i="3"/>
  <c r="C567" i="3"/>
  <c r="H567" i="3" s="1"/>
  <c r="B567" i="3"/>
  <c r="A567" i="3"/>
  <c r="N566" i="3"/>
  <c r="M566" i="3"/>
  <c r="L566" i="3"/>
  <c r="K566" i="3"/>
  <c r="J566" i="3"/>
  <c r="I566" i="3"/>
  <c r="G566" i="3"/>
  <c r="F566" i="3"/>
  <c r="E566" i="3"/>
  <c r="D566" i="3"/>
  <c r="C566" i="3"/>
  <c r="H566" i="3" s="1"/>
  <c r="B566" i="3"/>
  <c r="A566" i="3"/>
  <c r="N565" i="3"/>
  <c r="M565" i="3"/>
  <c r="L565" i="3"/>
  <c r="K565" i="3"/>
  <c r="J565" i="3"/>
  <c r="I565" i="3"/>
  <c r="G565" i="3"/>
  <c r="F565" i="3"/>
  <c r="E565" i="3"/>
  <c r="D565" i="3"/>
  <c r="C565" i="3"/>
  <c r="H565" i="3" s="1"/>
  <c r="B565" i="3"/>
  <c r="A565" i="3"/>
  <c r="N564" i="3"/>
  <c r="M564" i="3"/>
  <c r="L564" i="3"/>
  <c r="K564" i="3"/>
  <c r="J564" i="3"/>
  <c r="I564" i="3"/>
  <c r="G564" i="3"/>
  <c r="F564" i="3"/>
  <c r="E564" i="3"/>
  <c r="D564" i="3"/>
  <c r="C564" i="3"/>
  <c r="H564" i="3" s="1"/>
  <c r="B564" i="3"/>
  <c r="A564" i="3"/>
  <c r="N563" i="3"/>
  <c r="M563" i="3"/>
  <c r="L563" i="3"/>
  <c r="K563" i="3"/>
  <c r="J563" i="3"/>
  <c r="I563" i="3"/>
  <c r="G563" i="3"/>
  <c r="F563" i="3"/>
  <c r="E563" i="3"/>
  <c r="D563" i="3"/>
  <c r="C563" i="3"/>
  <c r="H563" i="3" s="1"/>
  <c r="B563" i="3"/>
  <c r="A563" i="3"/>
  <c r="N562" i="3"/>
  <c r="M562" i="3"/>
  <c r="L562" i="3"/>
  <c r="K562" i="3"/>
  <c r="J562" i="3"/>
  <c r="I562" i="3"/>
  <c r="G562" i="3"/>
  <c r="F562" i="3"/>
  <c r="E562" i="3"/>
  <c r="D562" i="3"/>
  <c r="C562" i="3"/>
  <c r="H562" i="3" s="1"/>
  <c r="B562" i="3"/>
  <c r="A562" i="3"/>
  <c r="N561" i="3"/>
  <c r="M561" i="3"/>
  <c r="L561" i="3"/>
  <c r="K561" i="3"/>
  <c r="J561" i="3"/>
  <c r="I561" i="3"/>
  <c r="G561" i="3"/>
  <c r="F561" i="3"/>
  <c r="E561" i="3"/>
  <c r="D561" i="3"/>
  <c r="C561" i="3"/>
  <c r="H561" i="3" s="1"/>
  <c r="B561" i="3"/>
  <c r="A561" i="3"/>
  <c r="N560" i="3"/>
  <c r="M560" i="3"/>
  <c r="L560" i="3"/>
  <c r="K560" i="3"/>
  <c r="J560" i="3"/>
  <c r="I560" i="3"/>
  <c r="G560" i="3"/>
  <c r="F560" i="3"/>
  <c r="E560" i="3"/>
  <c r="D560" i="3"/>
  <c r="C560" i="3"/>
  <c r="H560" i="3" s="1"/>
  <c r="B560" i="3"/>
  <c r="A560" i="3"/>
  <c r="N559" i="3"/>
  <c r="M559" i="3"/>
  <c r="L559" i="3"/>
  <c r="K559" i="3"/>
  <c r="J559" i="3"/>
  <c r="I559" i="3"/>
  <c r="G559" i="3"/>
  <c r="F559" i="3"/>
  <c r="E559" i="3"/>
  <c r="D559" i="3"/>
  <c r="C559" i="3"/>
  <c r="H559" i="3" s="1"/>
  <c r="B559" i="3"/>
  <c r="A559" i="3"/>
  <c r="N558" i="3"/>
  <c r="M558" i="3"/>
  <c r="L558" i="3"/>
  <c r="K558" i="3"/>
  <c r="J558" i="3"/>
  <c r="I558" i="3"/>
  <c r="G558" i="3"/>
  <c r="F558" i="3"/>
  <c r="E558" i="3"/>
  <c r="D558" i="3"/>
  <c r="C558" i="3"/>
  <c r="H558" i="3" s="1"/>
  <c r="B558" i="3"/>
  <c r="A558" i="3"/>
  <c r="N557" i="3"/>
  <c r="M557" i="3"/>
  <c r="L557" i="3"/>
  <c r="K557" i="3"/>
  <c r="J557" i="3"/>
  <c r="I557" i="3"/>
  <c r="G557" i="3"/>
  <c r="F557" i="3"/>
  <c r="E557" i="3"/>
  <c r="D557" i="3"/>
  <c r="C557" i="3"/>
  <c r="H557" i="3" s="1"/>
  <c r="B557" i="3"/>
  <c r="A557" i="3"/>
  <c r="N556" i="3"/>
  <c r="M556" i="3"/>
  <c r="L556" i="3"/>
  <c r="K556" i="3"/>
  <c r="J556" i="3"/>
  <c r="I556" i="3"/>
  <c r="G556" i="3"/>
  <c r="F556" i="3"/>
  <c r="E556" i="3"/>
  <c r="D556" i="3"/>
  <c r="C556" i="3"/>
  <c r="H556" i="3" s="1"/>
  <c r="B556" i="3"/>
  <c r="A556" i="3"/>
  <c r="N555" i="3"/>
  <c r="M555" i="3"/>
  <c r="L555" i="3"/>
  <c r="K555" i="3"/>
  <c r="J555" i="3"/>
  <c r="I555" i="3"/>
  <c r="G555" i="3"/>
  <c r="F555" i="3"/>
  <c r="E555" i="3"/>
  <c r="D555" i="3"/>
  <c r="C555" i="3"/>
  <c r="H555" i="3" s="1"/>
  <c r="B555" i="3"/>
  <c r="A555" i="3"/>
  <c r="N554" i="3"/>
  <c r="M554" i="3"/>
  <c r="L554" i="3"/>
  <c r="K554" i="3"/>
  <c r="J554" i="3"/>
  <c r="I554" i="3"/>
  <c r="G554" i="3"/>
  <c r="F554" i="3"/>
  <c r="E554" i="3"/>
  <c r="D554" i="3"/>
  <c r="C554" i="3"/>
  <c r="H554" i="3" s="1"/>
  <c r="B554" i="3"/>
  <c r="A554" i="3"/>
  <c r="N553" i="3"/>
  <c r="M553" i="3"/>
  <c r="L553" i="3"/>
  <c r="K553" i="3"/>
  <c r="J553" i="3"/>
  <c r="I553" i="3"/>
  <c r="G553" i="3"/>
  <c r="F553" i="3"/>
  <c r="E553" i="3"/>
  <c r="D553" i="3"/>
  <c r="C553" i="3"/>
  <c r="H553" i="3" s="1"/>
  <c r="B553" i="3"/>
  <c r="A553" i="3"/>
  <c r="N552" i="3"/>
  <c r="M552" i="3"/>
  <c r="L552" i="3"/>
  <c r="K552" i="3"/>
  <c r="J552" i="3"/>
  <c r="I552" i="3"/>
  <c r="G552" i="3"/>
  <c r="F552" i="3"/>
  <c r="E552" i="3"/>
  <c r="D552" i="3"/>
  <c r="C552" i="3"/>
  <c r="H552" i="3" s="1"/>
  <c r="B552" i="3"/>
  <c r="A552" i="3"/>
  <c r="N551" i="3"/>
  <c r="M551" i="3"/>
  <c r="L551" i="3"/>
  <c r="K551" i="3"/>
  <c r="J551" i="3"/>
  <c r="I551" i="3"/>
  <c r="G551" i="3"/>
  <c r="F551" i="3"/>
  <c r="E551" i="3"/>
  <c r="D551" i="3"/>
  <c r="C551" i="3"/>
  <c r="H551" i="3" s="1"/>
  <c r="B551" i="3"/>
  <c r="A551" i="3"/>
  <c r="N550" i="3"/>
  <c r="M550" i="3"/>
  <c r="L550" i="3"/>
  <c r="K550" i="3"/>
  <c r="J550" i="3"/>
  <c r="I550" i="3"/>
  <c r="G550" i="3"/>
  <c r="F550" i="3"/>
  <c r="E550" i="3"/>
  <c r="D550" i="3"/>
  <c r="C550" i="3"/>
  <c r="H550" i="3" s="1"/>
  <c r="B550" i="3"/>
  <c r="A550" i="3"/>
  <c r="N549" i="3"/>
  <c r="M549" i="3"/>
  <c r="L549" i="3"/>
  <c r="K549" i="3"/>
  <c r="J549" i="3"/>
  <c r="I549" i="3"/>
  <c r="G549" i="3"/>
  <c r="F549" i="3"/>
  <c r="E549" i="3"/>
  <c r="D549" i="3"/>
  <c r="C549" i="3"/>
  <c r="H549" i="3" s="1"/>
  <c r="B549" i="3"/>
  <c r="A549" i="3"/>
  <c r="N548" i="3"/>
  <c r="M548" i="3"/>
  <c r="L548" i="3"/>
  <c r="K548" i="3"/>
  <c r="J548" i="3"/>
  <c r="I548" i="3"/>
  <c r="G548" i="3"/>
  <c r="F548" i="3"/>
  <c r="E548" i="3"/>
  <c r="D548" i="3"/>
  <c r="C548" i="3"/>
  <c r="H548" i="3" s="1"/>
  <c r="B548" i="3"/>
  <c r="A548" i="3"/>
  <c r="N547" i="3"/>
  <c r="M547" i="3"/>
  <c r="L547" i="3"/>
  <c r="K547" i="3"/>
  <c r="J547" i="3"/>
  <c r="I547" i="3"/>
  <c r="G547" i="3"/>
  <c r="F547" i="3"/>
  <c r="E547" i="3"/>
  <c r="D547" i="3"/>
  <c r="C547" i="3"/>
  <c r="H547" i="3" s="1"/>
  <c r="B547" i="3"/>
  <c r="A547" i="3"/>
  <c r="N546" i="3"/>
  <c r="M546" i="3"/>
  <c r="L546" i="3"/>
  <c r="K546" i="3"/>
  <c r="J546" i="3"/>
  <c r="I546" i="3"/>
  <c r="G546" i="3"/>
  <c r="F546" i="3"/>
  <c r="E546" i="3"/>
  <c r="D546" i="3"/>
  <c r="C546" i="3"/>
  <c r="H546" i="3" s="1"/>
  <c r="B546" i="3"/>
  <c r="A546" i="3"/>
  <c r="N545" i="3"/>
  <c r="M545" i="3"/>
  <c r="L545" i="3"/>
  <c r="K545" i="3"/>
  <c r="J545" i="3"/>
  <c r="I545" i="3"/>
  <c r="G545" i="3"/>
  <c r="F545" i="3"/>
  <c r="E545" i="3"/>
  <c r="D545" i="3"/>
  <c r="C545" i="3"/>
  <c r="H545" i="3" s="1"/>
  <c r="B545" i="3"/>
  <c r="A545" i="3"/>
  <c r="N544" i="3"/>
  <c r="M544" i="3"/>
  <c r="L544" i="3"/>
  <c r="K544" i="3"/>
  <c r="J544" i="3"/>
  <c r="I544" i="3"/>
  <c r="G544" i="3"/>
  <c r="F544" i="3"/>
  <c r="E544" i="3"/>
  <c r="D544" i="3"/>
  <c r="C544" i="3"/>
  <c r="H544" i="3" s="1"/>
  <c r="B544" i="3"/>
  <c r="A544" i="3"/>
  <c r="N543" i="3"/>
  <c r="M543" i="3"/>
  <c r="L543" i="3"/>
  <c r="K543" i="3"/>
  <c r="J543" i="3"/>
  <c r="I543" i="3"/>
  <c r="G543" i="3"/>
  <c r="F543" i="3"/>
  <c r="E543" i="3"/>
  <c r="D543" i="3"/>
  <c r="C543" i="3"/>
  <c r="H543" i="3" s="1"/>
  <c r="B543" i="3"/>
  <c r="A543" i="3"/>
  <c r="N542" i="3"/>
  <c r="M542" i="3"/>
  <c r="L542" i="3"/>
  <c r="K542" i="3"/>
  <c r="J542" i="3"/>
  <c r="I542" i="3"/>
  <c r="G542" i="3"/>
  <c r="F542" i="3"/>
  <c r="E542" i="3"/>
  <c r="D542" i="3"/>
  <c r="C542" i="3"/>
  <c r="H542" i="3" s="1"/>
  <c r="B542" i="3"/>
  <c r="A542" i="3"/>
  <c r="N541" i="3"/>
  <c r="M541" i="3"/>
  <c r="L541" i="3"/>
  <c r="K541" i="3"/>
  <c r="J541" i="3"/>
  <c r="I541" i="3"/>
  <c r="G541" i="3"/>
  <c r="F541" i="3"/>
  <c r="E541" i="3"/>
  <c r="D541" i="3"/>
  <c r="C541" i="3"/>
  <c r="H541" i="3" s="1"/>
  <c r="B541" i="3"/>
  <c r="A541" i="3"/>
  <c r="N540" i="3"/>
  <c r="M540" i="3"/>
  <c r="L540" i="3"/>
  <c r="K540" i="3"/>
  <c r="J540" i="3"/>
  <c r="I540" i="3"/>
  <c r="G540" i="3"/>
  <c r="F540" i="3"/>
  <c r="E540" i="3"/>
  <c r="D540" i="3"/>
  <c r="C540" i="3"/>
  <c r="H540" i="3" s="1"/>
  <c r="B540" i="3"/>
  <c r="A540" i="3"/>
  <c r="N539" i="3"/>
  <c r="M539" i="3"/>
  <c r="L539" i="3"/>
  <c r="K539" i="3"/>
  <c r="J539" i="3"/>
  <c r="I539" i="3"/>
  <c r="G539" i="3"/>
  <c r="F539" i="3"/>
  <c r="E539" i="3"/>
  <c r="D539" i="3"/>
  <c r="C539" i="3"/>
  <c r="H539" i="3" s="1"/>
  <c r="B539" i="3"/>
  <c r="A539" i="3"/>
  <c r="N538" i="3"/>
  <c r="M538" i="3"/>
  <c r="L538" i="3"/>
  <c r="K538" i="3"/>
  <c r="J538" i="3"/>
  <c r="I538" i="3"/>
  <c r="G538" i="3"/>
  <c r="F538" i="3"/>
  <c r="E538" i="3"/>
  <c r="D538" i="3"/>
  <c r="C538" i="3"/>
  <c r="H538" i="3" s="1"/>
  <c r="B538" i="3"/>
  <c r="A538" i="3"/>
  <c r="N537" i="3"/>
  <c r="M537" i="3"/>
  <c r="L537" i="3"/>
  <c r="K537" i="3"/>
  <c r="J537" i="3"/>
  <c r="I537" i="3"/>
  <c r="G537" i="3"/>
  <c r="F537" i="3"/>
  <c r="E537" i="3"/>
  <c r="D537" i="3"/>
  <c r="C537" i="3"/>
  <c r="H537" i="3" s="1"/>
  <c r="B537" i="3"/>
  <c r="A537" i="3"/>
  <c r="N536" i="3"/>
  <c r="M536" i="3"/>
  <c r="L536" i="3"/>
  <c r="K536" i="3"/>
  <c r="J536" i="3"/>
  <c r="I536" i="3"/>
  <c r="G536" i="3"/>
  <c r="F536" i="3"/>
  <c r="E536" i="3"/>
  <c r="D536" i="3"/>
  <c r="C536" i="3"/>
  <c r="H536" i="3" s="1"/>
  <c r="B536" i="3"/>
  <c r="A536" i="3"/>
  <c r="N535" i="3"/>
  <c r="M535" i="3"/>
  <c r="L535" i="3"/>
  <c r="K535" i="3"/>
  <c r="J535" i="3"/>
  <c r="I535" i="3"/>
  <c r="G535" i="3"/>
  <c r="F535" i="3"/>
  <c r="E535" i="3"/>
  <c r="D535" i="3"/>
  <c r="C535" i="3"/>
  <c r="H535" i="3" s="1"/>
  <c r="B535" i="3"/>
  <c r="A535" i="3"/>
  <c r="N534" i="3"/>
  <c r="M534" i="3"/>
  <c r="L534" i="3"/>
  <c r="K534" i="3"/>
  <c r="J534" i="3"/>
  <c r="I534" i="3"/>
  <c r="G534" i="3"/>
  <c r="F534" i="3"/>
  <c r="E534" i="3"/>
  <c r="D534" i="3"/>
  <c r="C534" i="3"/>
  <c r="H534" i="3" s="1"/>
  <c r="B534" i="3"/>
  <c r="A534" i="3"/>
  <c r="N533" i="3"/>
  <c r="M533" i="3"/>
  <c r="L533" i="3"/>
  <c r="K533" i="3"/>
  <c r="J533" i="3"/>
  <c r="I533" i="3"/>
  <c r="G533" i="3"/>
  <c r="F533" i="3"/>
  <c r="E533" i="3"/>
  <c r="D533" i="3"/>
  <c r="C533" i="3"/>
  <c r="H533" i="3" s="1"/>
  <c r="B533" i="3"/>
  <c r="A533" i="3"/>
  <c r="N532" i="3"/>
  <c r="M532" i="3"/>
  <c r="L532" i="3"/>
  <c r="K532" i="3"/>
  <c r="J532" i="3"/>
  <c r="I532" i="3"/>
  <c r="G532" i="3"/>
  <c r="F532" i="3"/>
  <c r="E532" i="3"/>
  <c r="D532" i="3"/>
  <c r="C532" i="3"/>
  <c r="H532" i="3" s="1"/>
  <c r="B532" i="3"/>
  <c r="A532" i="3"/>
  <c r="N531" i="3"/>
  <c r="M531" i="3"/>
  <c r="L531" i="3"/>
  <c r="K531" i="3"/>
  <c r="J531" i="3"/>
  <c r="I531" i="3"/>
  <c r="G531" i="3"/>
  <c r="F531" i="3"/>
  <c r="E531" i="3"/>
  <c r="D531" i="3"/>
  <c r="C531" i="3"/>
  <c r="H531" i="3" s="1"/>
  <c r="B531" i="3"/>
  <c r="A531" i="3"/>
  <c r="N530" i="3"/>
  <c r="M530" i="3"/>
  <c r="L530" i="3"/>
  <c r="K530" i="3"/>
  <c r="J530" i="3"/>
  <c r="I530" i="3"/>
  <c r="G530" i="3"/>
  <c r="F530" i="3"/>
  <c r="E530" i="3"/>
  <c r="D530" i="3"/>
  <c r="C530" i="3"/>
  <c r="H530" i="3" s="1"/>
  <c r="B530" i="3"/>
  <c r="A530" i="3"/>
  <c r="N529" i="3"/>
  <c r="M529" i="3"/>
  <c r="L529" i="3"/>
  <c r="K529" i="3"/>
  <c r="J529" i="3"/>
  <c r="I529" i="3"/>
  <c r="G529" i="3"/>
  <c r="F529" i="3"/>
  <c r="E529" i="3"/>
  <c r="D529" i="3"/>
  <c r="C529" i="3"/>
  <c r="H529" i="3" s="1"/>
  <c r="B529" i="3"/>
  <c r="A529" i="3"/>
  <c r="N528" i="3"/>
  <c r="M528" i="3"/>
  <c r="L528" i="3"/>
  <c r="K528" i="3"/>
  <c r="J528" i="3"/>
  <c r="I528" i="3"/>
  <c r="G528" i="3"/>
  <c r="F528" i="3"/>
  <c r="E528" i="3"/>
  <c r="D528" i="3"/>
  <c r="C528" i="3"/>
  <c r="H528" i="3" s="1"/>
  <c r="B528" i="3"/>
  <c r="A528" i="3"/>
  <c r="N527" i="3"/>
  <c r="M527" i="3"/>
  <c r="L527" i="3"/>
  <c r="K527" i="3"/>
  <c r="J527" i="3"/>
  <c r="I527" i="3"/>
  <c r="G527" i="3"/>
  <c r="F527" i="3"/>
  <c r="E527" i="3"/>
  <c r="D527" i="3"/>
  <c r="C527" i="3"/>
  <c r="H527" i="3" s="1"/>
  <c r="B527" i="3"/>
  <c r="A527" i="3"/>
  <c r="N526" i="3"/>
  <c r="M526" i="3"/>
  <c r="L526" i="3"/>
  <c r="K526" i="3"/>
  <c r="J526" i="3"/>
  <c r="I526" i="3"/>
  <c r="G526" i="3"/>
  <c r="F526" i="3"/>
  <c r="E526" i="3"/>
  <c r="D526" i="3"/>
  <c r="C526" i="3"/>
  <c r="H526" i="3" s="1"/>
  <c r="B526" i="3"/>
  <c r="A526" i="3"/>
  <c r="N525" i="3"/>
  <c r="M525" i="3"/>
  <c r="L525" i="3"/>
  <c r="K525" i="3"/>
  <c r="J525" i="3"/>
  <c r="I525" i="3"/>
  <c r="G525" i="3"/>
  <c r="F525" i="3"/>
  <c r="E525" i="3"/>
  <c r="D525" i="3"/>
  <c r="C525" i="3"/>
  <c r="H525" i="3" s="1"/>
  <c r="B525" i="3"/>
  <c r="A525" i="3"/>
  <c r="N524" i="3"/>
  <c r="M524" i="3"/>
  <c r="L524" i="3"/>
  <c r="K524" i="3"/>
  <c r="J524" i="3"/>
  <c r="I524" i="3"/>
  <c r="G524" i="3"/>
  <c r="F524" i="3"/>
  <c r="E524" i="3"/>
  <c r="D524" i="3"/>
  <c r="C524" i="3"/>
  <c r="H524" i="3" s="1"/>
  <c r="B524" i="3"/>
  <c r="A524" i="3"/>
  <c r="N523" i="3"/>
  <c r="M523" i="3"/>
  <c r="L523" i="3"/>
  <c r="K523" i="3"/>
  <c r="J523" i="3"/>
  <c r="I523" i="3"/>
  <c r="G523" i="3"/>
  <c r="F523" i="3"/>
  <c r="E523" i="3"/>
  <c r="D523" i="3"/>
  <c r="C523" i="3"/>
  <c r="H523" i="3" s="1"/>
  <c r="B523" i="3"/>
  <c r="A523" i="3"/>
  <c r="N522" i="3"/>
  <c r="M522" i="3"/>
  <c r="L522" i="3"/>
  <c r="K522" i="3"/>
  <c r="J522" i="3"/>
  <c r="I522" i="3"/>
  <c r="G522" i="3"/>
  <c r="F522" i="3"/>
  <c r="E522" i="3"/>
  <c r="D522" i="3"/>
  <c r="C522" i="3"/>
  <c r="H522" i="3" s="1"/>
  <c r="B522" i="3"/>
  <c r="A522" i="3"/>
  <c r="N521" i="3"/>
  <c r="M521" i="3"/>
  <c r="L521" i="3"/>
  <c r="K521" i="3"/>
  <c r="J521" i="3"/>
  <c r="I521" i="3"/>
  <c r="G521" i="3"/>
  <c r="F521" i="3"/>
  <c r="E521" i="3"/>
  <c r="D521" i="3"/>
  <c r="C521" i="3"/>
  <c r="H521" i="3" s="1"/>
  <c r="B521" i="3"/>
  <c r="A521" i="3"/>
  <c r="N520" i="3"/>
  <c r="M520" i="3"/>
  <c r="L520" i="3"/>
  <c r="K520" i="3"/>
  <c r="J520" i="3"/>
  <c r="I520" i="3"/>
  <c r="G520" i="3"/>
  <c r="F520" i="3"/>
  <c r="E520" i="3"/>
  <c r="D520" i="3"/>
  <c r="C520" i="3"/>
  <c r="H520" i="3" s="1"/>
  <c r="B520" i="3"/>
  <c r="A520" i="3"/>
  <c r="N519" i="3"/>
  <c r="M519" i="3"/>
  <c r="L519" i="3"/>
  <c r="K519" i="3"/>
  <c r="J519" i="3"/>
  <c r="I519" i="3"/>
  <c r="G519" i="3"/>
  <c r="F519" i="3"/>
  <c r="E519" i="3"/>
  <c r="D519" i="3"/>
  <c r="C519" i="3"/>
  <c r="H519" i="3" s="1"/>
  <c r="B519" i="3"/>
  <c r="A519" i="3"/>
  <c r="N518" i="3"/>
  <c r="M518" i="3"/>
  <c r="L518" i="3"/>
  <c r="K518" i="3"/>
  <c r="J518" i="3"/>
  <c r="I518" i="3"/>
  <c r="G518" i="3"/>
  <c r="F518" i="3"/>
  <c r="E518" i="3"/>
  <c r="D518" i="3"/>
  <c r="C518" i="3"/>
  <c r="H518" i="3" s="1"/>
  <c r="B518" i="3"/>
  <c r="A518" i="3"/>
  <c r="N517" i="3"/>
  <c r="M517" i="3"/>
  <c r="L517" i="3"/>
  <c r="K517" i="3"/>
  <c r="J517" i="3"/>
  <c r="I517" i="3"/>
  <c r="G517" i="3"/>
  <c r="F517" i="3"/>
  <c r="E517" i="3"/>
  <c r="D517" i="3"/>
  <c r="C517" i="3"/>
  <c r="H517" i="3" s="1"/>
  <c r="B517" i="3"/>
  <c r="A517" i="3"/>
  <c r="N516" i="3"/>
  <c r="M516" i="3"/>
  <c r="L516" i="3"/>
  <c r="K516" i="3"/>
  <c r="J516" i="3"/>
  <c r="I516" i="3"/>
  <c r="G516" i="3"/>
  <c r="F516" i="3"/>
  <c r="E516" i="3"/>
  <c r="D516" i="3"/>
  <c r="C516" i="3"/>
  <c r="H516" i="3" s="1"/>
  <c r="B516" i="3"/>
  <c r="A516" i="3"/>
  <c r="N515" i="3"/>
  <c r="M515" i="3"/>
  <c r="L515" i="3"/>
  <c r="K515" i="3"/>
  <c r="J515" i="3"/>
  <c r="I515" i="3"/>
  <c r="G515" i="3"/>
  <c r="F515" i="3"/>
  <c r="E515" i="3"/>
  <c r="D515" i="3"/>
  <c r="C515" i="3"/>
  <c r="H515" i="3" s="1"/>
  <c r="B515" i="3"/>
  <c r="A515" i="3"/>
  <c r="N514" i="3"/>
  <c r="M514" i="3"/>
  <c r="L514" i="3"/>
  <c r="K514" i="3"/>
  <c r="J514" i="3"/>
  <c r="I514" i="3"/>
  <c r="G514" i="3"/>
  <c r="F514" i="3"/>
  <c r="E514" i="3"/>
  <c r="D514" i="3"/>
  <c r="C514" i="3"/>
  <c r="H514" i="3" s="1"/>
  <c r="B514" i="3"/>
  <c r="A514" i="3"/>
  <c r="N513" i="3"/>
  <c r="M513" i="3"/>
  <c r="L513" i="3"/>
  <c r="K513" i="3"/>
  <c r="J513" i="3"/>
  <c r="I513" i="3"/>
  <c r="G513" i="3"/>
  <c r="F513" i="3"/>
  <c r="E513" i="3"/>
  <c r="D513" i="3"/>
  <c r="C513" i="3"/>
  <c r="H513" i="3" s="1"/>
  <c r="B513" i="3"/>
  <c r="A513" i="3"/>
  <c r="N512" i="3"/>
  <c r="M512" i="3"/>
  <c r="L512" i="3"/>
  <c r="K512" i="3"/>
  <c r="J512" i="3"/>
  <c r="I512" i="3"/>
  <c r="G512" i="3"/>
  <c r="F512" i="3"/>
  <c r="E512" i="3"/>
  <c r="D512" i="3"/>
  <c r="C512" i="3"/>
  <c r="H512" i="3" s="1"/>
  <c r="B512" i="3"/>
  <c r="A512" i="3"/>
  <c r="N511" i="3"/>
  <c r="M511" i="3"/>
  <c r="L511" i="3"/>
  <c r="K511" i="3"/>
  <c r="J511" i="3"/>
  <c r="I511" i="3"/>
  <c r="G511" i="3"/>
  <c r="F511" i="3"/>
  <c r="E511" i="3"/>
  <c r="D511" i="3"/>
  <c r="C511" i="3"/>
  <c r="H511" i="3" s="1"/>
  <c r="B511" i="3"/>
  <c r="A511" i="3"/>
  <c r="N510" i="3"/>
  <c r="M510" i="3"/>
  <c r="L510" i="3"/>
  <c r="K510" i="3"/>
  <c r="J510" i="3"/>
  <c r="I510" i="3"/>
  <c r="G510" i="3"/>
  <c r="F510" i="3"/>
  <c r="E510" i="3"/>
  <c r="D510" i="3"/>
  <c r="C510" i="3"/>
  <c r="H510" i="3" s="1"/>
  <c r="B510" i="3"/>
  <c r="A510" i="3"/>
  <c r="N509" i="3"/>
  <c r="M509" i="3"/>
  <c r="L509" i="3"/>
  <c r="K509" i="3"/>
  <c r="J509" i="3"/>
  <c r="I509" i="3"/>
  <c r="G509" i="3"/>
  <c r="F509" i="3"/>
  <c r="E509" i="3"/>
  <c r="D509" i="3"/>
  <c r="C509" i="3"/>
  <c r="H509" i="3" s="1"/>
  <c r="B509" i="3"/>
  <c r="A509" i="3"/>
  <c r="N508" i="3"/>
  <c r="M508" i="3"/>
  <c r="L508" i="3"/>
  <c r="K508" i="3"/>
  <c r="J508" i="3"/>
  <c r="I508" i="3"/>
  <c r="G508" i="3"/>
  <c r="F508" i="3"/>
  <c r="E508" i="3"/>
  <c r="D508" i="3"/>
  <c r="C508" i="3"/>
  <c r="H508" i="3" s="1"/>
  <c r="B508" i="3"/>
  <c r="A508" i="3"/>
  <c r="N507" i="3"/>
  <c r="M507" i="3"/>
  <c r="L507" i="3"/>
  <c r="K507" i="3"/>
  <c r="J507" i="3"/>
  <c r="I507" i="3"/>
  <c r="G507" i="3"/>
  <c r="F507" i="3"/>
  <c r="E507" i="3"/>
  <c r="D507" i="3"/>
  <c r="C507" i="3"/>
  <c r="H507" i="3" s="1"/>
  <c r="B507" i="3"/>
  <c r="A507" i="3"/>
  <c r="N506" i="3"/>
  <c r="M506" i="3"/>
  <c r="L506" i="3"/>
  <c r="K506" i="3"/>
  <c r="J506" i="3"/>
  <c r="I506" i="3"/>
  <c r="G506" i="3"/>
  <c r="F506" i="3"/>
  <c r="E506" i="3"/>
  <c r="D506" i="3"/>
  <c r="C506" i="3"/>
  <c r="H506" i="3" s="1"/>
  <c r="B506" i="3"/>
  <c r="A506" i="3"/>
  <c r="N505" i="3"/>
  <c r="M505" i="3"/>
  <c r="L505" i="3"/>
  <c r="K505" i="3"/>
  <c r="J505" i="3"/>
  <c r="I505" i="3"/>
  <c r="G505" i="3"/>
  <c r="F505" i="3"/>
  <c r="E505" i="3"/>
  <c r="D505" i="3"/>
  <c r="C505" i="3"/>
  <c r="H505" i="3" s="1"/>
  <c r="B505" i="3"/>
  <c r="A505" i="3"/>
  <c r="N504" i="3"/>
  <c r="M504" i="3"/>
  <c r="L504" i="3"/>
  <c r="K504" i="3"/>
  <c r="J504" i="3"/>
  <c r="I504" i="3"/>
  <c r="G504" i="3"/>
  <c r="F504" i="3"/>
  <c r="E504" i="3"/>
  <c r="D504" i="3"/>
  <c r="C504" i="3"/>
  <c r="H504" i="3" s="1"/>
  <c r="B504" i="3"/>
  <c r="A504" i="3"/>
  <c r="N503" i="3"/>
  <c r="M503" i="3"/>
  <c r="L503" i="3"/>
  <c r="K503" i="3"/>
  <c r="J503" i="3"/>
  <c r="I503" i="3"/>
  <c r="G503" i="3"/>
  <c r="F503" i="3"/>
  <c r="E503" i="3"/>
  <c r="D503" i="3"/>
  <c r="C503" i="3"/>
  <c r="H503" i="3" s="1"/>
  <c r="B503" i="3"/>
  <c r="A503" i="3"/>
  <c r="N502" i="3"/>
  <c r="M502" i="3"/>
  <c r="L502" i="3"/>
  <c r="K502" i="3"/>
  <c r="J502" i="3"/>
  <c r="I502" i="3"/>
  <c r="G502" i="3"/>
  <c r="F502" i="3"/>
  <c r="E502" i="3"/>
  <c r="D502" i="3"/>
  <c r="C502" i="3"/>
  <c r="H502" i="3" s="1"/>
  <c r="B502" i="3"/>
  <c r="A502" i="3"/>
  <c r="N501" i="3"/>
  <c r="M501" i="3"/>
  <c r="L501" i="3"/>
  <c r="K501" i="3"/>
  <c r="J501" i="3"/>
  <c r="I501" i="3"/>
  <c r="G501" i="3"/>
  <c r="F501" i="3"/>
  <c r="E501" i="3"/>
  <c r="D501" i="3"/>
  <c r="C501" i="3"/>
  <c r="H501" i="3" s="1"/>
  <c r="B501" i="3"/>
  <c r="A501" i="3"/>
  <c r="N500" i="3"/>
  <c r="M500" i="3"/>
  <c r="L500" i="3"/>
  <c r="K500" i="3"/>
  <c r="J500" i="3"/>
  <c r="I500" i="3"/>
  <c r="G500" i="3"/>
  <c r="F500" i="3"/>
  <c r="E500" i="3"/>
  <c r="D500" i="3"/>
  <c r="C500" i="3"/>
  <c r="H500" i="3" s="1"/>
  <c r="B500" i="3"/>
  <c r="A500" i="3"/>
  <c r="N499" i="3"/>
  <c r="M499" i="3"/>
  <c r="L499" i="3"/>
  <c r="K499" i="3"/>
  <c r="J499" i="3"/>
  <c r="I499" i="3"/>
  <c r="G499" i="3"/>
  <c r="F499" i="3"/>
  <c r="E499" i="3"/>
  <c r="D499" i="3"/>
  <c r="C499" i="3"/>
  <c r="H499" i="3" s="1"/>
  <c r="B499" i="3"/>
  <c r="A499" i="3"/>
  <c r="N498" i="3"/>
  <c r="M498" i="3"/>
  <c r="L498" i="3"/>
  <c r="K498" i="3"/>
  <c r="J498" i="3"/>
  <c r="I498" i="3"/>
  <c r="G498" i="3"/>
  <c r="F498" i="3"/>
  <c r="E498" i="3"/>
  <c r="D498" i="3"/>
  <c r="C498" i="3"/>
  <c r="H498" i="3" s="1"/>
  <c r="B498" i="3"/>
  <c r="A498" i="3"/>
  <c r="N497" i="3"/>
  <c r="M497" i="3"/>
  <c r="L497" i="3"/>
  <c r="K497" i="3"/>
  <c r="J497" i="3"/>
  <c r="I497" i="3"/>
  <c r="G497" i="3"/>
  <c r="F497" i="3"/>
  <c r="E497" i="3"/>
  <c r="D497" i="3"/>
  <c r="C497" i="3"/>
  <c r="H497" i="3" s="1"/>
  <c r="B497" i="3"/>
  <c r="A497" i="3"/>
  <c r="N496" i="3"/>
  <c r="M496" i="3"/>
  <c r="L496" i="3"/>
  <c r="K496" i="3"/>
  <c r="J496" i="3"/>
  <c r="I496" i="3"/>
  <c r="G496" i="3"/>
  <c r="F496" i="3"/>
  <c r="E496" i="3"/>
  <c r="D496" i="3"/>
  <c r="C496" i="3"/>
  <c r="H496" i="3" s="1"/>
  <c r="B496" i="3"/>
  <c r="A496" i="3"/>
  <c r="N495" i="3"/>
  <c r="M495" i="3"/>
  <c r="L495" i="3"/>
  <c r="K495" i="3"/>
  <c r="J495" i="3"/>
  <c r="I495" i="3"/>
  <c r="G495" i="3"/>
  <c r="F495" i="3"/>
  <c r="E495" i="3"/>
  <c r="D495" i="3"/>
  <c r="C495" i="3"/>
  <c r="H495" i="3" s="1"/>
  <c r="B495" i="3"/>
  <c r="A495" i="3"/>
  <c r="N494" i="3"/>
  <c r="M494" i="3"/>
  <c r="L494" i="3"/>
  <c r="K494" i="3"/>
  <c r="J494" i="3"/>
  <c r="I494" i="3"/>
  <c r="G494" i="3"/>
  <c r="F494" i="3"/>
  <c r="E494" i="3"/>
  <c r="D494" i="3"/>
  <c r="C494" i="3"/>
  <c r="H494" i="3" s="1"/>
  <c r="B494" i="3"/>
  <c r="A494" i="3"/>
  <c r="N493" i="3"/>
  <c r="M493" i="3"/>
  <c r="L493" i="3"/>
  <c r="K493" i="3"/>
  <c r="J493" i="3"/>
  <c r="I493" i="3"/>
  <c r="G493" i="3"/>
  <c r="F493" i="3"/>
  <c r="E493" i="3"/>
  <c r="D493" i="3"/>
  <c r="C493" i="3"/>
  <c r="H493" i="3" s="1"/>
  <c r="B493" i="3"/>
  <c r="A493" i="3"/>
  <c r="N492" i="3"/>
  <c r="M492" i="3"/>
  <c r="L492" i="3"/>
  <c r="K492" i="3"/>
  <c r="J492" i="3"/>
  <c r="I492" i="3"/>
  <c r="G492" i="3"/>
  <c r="F492" i="3"/>
  <c r="E492" i="3"/>
  <c r="D492" i="3"/>
  <c r="C492" i="3"/>
  <c r="H492" i="3" s="1"/>
  <c r="B492" i="3"/>
  <c r="A492" i="3"/>
  <c r="N491" i="3"/>
  <c r="M491" i="3"/>
  <c r="L491" i="3"/>
  <c r="K491" i="3"/>
  <c r="J491" i="3"/>
  <c r="I491" i="3"/>
  <c r="G491" i="3"/>
  <c r="F491" i="3"/>
  <c r="E491" i="3"/>
  <c r="D491" i="3"/>
  <c r="C491" i="3"/>
  <c r="H491" i="3" s="1"/>
  <c r="B491" i="3"/>
  <c r="A491" i="3"/>
  <c r="N490" i="3"/>
  <c r="M490" i="3"/>
  <c r="L490" i="3"/>
  <c r="K490" i="3"/>
  <c r="J490" i="3"/>
  <c r="I490" i="3"/>
  <c r="G490" i="3"/>
  <c r="F490" i="3"/>
  <c r="E490" i="3"/>
  <c r="D490" i="3"/>
  <c r="C490" i="3"/>
  <c r="H490" i="3" s="1"/>
  <c r="B490" i="3"/>
  <c r="A490" i="3"/>
  <c r="N489" i="3"/>
  <c r="M489" i="3"/>
  <c r="L489" i="3"/>
  <c r="K489" i="3"/>
  <c r="J489" i="3"/>
  <c r="I489" i="3"/>
  <c r="G489" i="3"/>
  <c r="F489" i="3"/>
  <c r="E489" i="3"/>
  <c r="D489" i="3"/>
  <c r="C489" i="3"/>
  <c r="H489" i="3" s="1"/>
  <c r="B489" i="3"/>
  <c r="A489" i="3"/>
  <c r="N488" i="3"/>
  <c r="M488" i="3"/>
  <c r="L488" i="3"/>
  <c r="K488" i="3"/>
  <c r="J488" i="3"/>
  <c r="I488" i="3"/>
  <c r="G488" i="3"/>
  <c r="F488" i="3"/>
  <c r="E488" i="3"/>
  <c r="D488" i="3"/>
  <c r="C488" i="3"/>
  <c r="H488" i="3" s="1"/>
  <c r="B488" i="3"/>
  <c r="A488" i="3"/>
  <c r="N487" i="3"/>
  <c r="M487" i="3"/>
  <c r="L487" i="3"/>
  <c r="K487" i="3"/>
  <c r="J487" i="3"/>
  <c r="I487" i="3"/>
  <c r="G487" i="3"/>
  <c r="F487" i="3"/>
  <c r="E487" i="3"/>
  <c r="D487" i="3"/>
  <c r="C487" i="3"/>
  <c r="H487" i="3" s="1"/>
  <c r="B487" i="3"/>
  <c r="A487" i="3"/>
  <c r="N486" i="3"/>
  <c r="M486" i="3"/>
  <c r="L486" i="3"/>
  <c r="K486" i="3"/>
  <c r="J486" i="3"/>
  <c r="I486" i="3"/>
  <c r="G486" i="3"/>
  <c r="F486" i="3"/>
  <c r="E486" i="3"/>
  <c r="D486" i="3"/>
  <c r="C486" i="3"/>
  <c r="H486" i="3" s="1"/>
  <c r="B486" i="3"/>
  <c r="A486" i="3"/>
  <c r="N485" i="3"/>
  <c r="M485" i="3"/>
  <c r="L485" i="3"/>
  <c r="K485" i="3"/>
  <c r="J485" i="3"/>
  <c r="I485" i="3"/>
  <c r="G485" i="3"/>
  <c r="F485" i="3"/>
  <c r="E485" i="3"/>
  <c r="D485" i="3"/>
  <c r="C485" i="3"/>
  <c r="H485" i="3" s="1"/>
  <c r="B485" i="3"/>
  <c r="A485" i="3"/>
  <c r="N484" i="3"/>
  <c r="M484" i="3"/>
  <c r="L484" i="3"/>
  <c r="K484" i="3"/>
  <c r="J484" i="3"/>
  <c r="I484" i="3"/>
  <c r="G484" i="3"/>
  <c r="F484" i="3"/>
  <c r="E484" i="3"/>
  <c r="D484" i="3"/>
  <c r="C484" i="3"/>
  <c r="H484" i="3" s="1"/>
  <c r="B484" i="3"/>
  <c r="A484" i="3"/>
  <c r="N483" i="3"/>
  <c r="M483" i="3"/>
  <c r="L483" i="3"/>
  <c r="K483" i="3"/>
  <c r="J483" i="3"/>
  <c r="I483" i="3"/>
  <c r="G483" i="3"/>
  <c r="F483" i="3"/>
  <c r="E483" i="3"/>
  <c r="D483" i="3"/>
  <c r="C483" i="3"/>
  <c r="H483" i="3" s="1"/>
  <c r="B483" i="3"/>
  <c r="A483" i="3"/>
  <c r="N482" i="3"/>
  <c r="M482" i="3"/>
  <c r="L482" i="3"/>
  <c r="K482" i="3"/>
  <c r="J482" i="3"/>
  <c r="I482" i="3"/>
  <c r="G482" i="3"/>
  <c r="F482" i="3"/>
  <c r="E482" i="3"/>
  <c r="D482" i="3"/>
  <c r="C482" i="3"/>
  <c r="H482" i="3" s="1"/>
  <c r="B482" i="3"/>
  <c r="A482" i="3"/>
  <c r="N481" i="3"/>
  <c r="M481" i="3"/>
  <c r="L481" i="3"/>
  <c r="K481" i="3"/>
  <c r="J481" i="3"/>
  <c r="I481" i="3"/>
  <c r="G481" i="3"/>
  <c r="F481" i="3"/>
  <c r="E481" i="3"/>
  <c r="D481" i="3"/>
  <c r="C481" i="3"/>
  <c r="H481" i="3" s="1"/>
  <c r="B481" i="3"/>
  <c r="A481" i="3"/>
  <c r="N480" i="3"/>
  <c r="M480" i="3"/>
  <c r="L480" i="3"/>
  <c r="K480" i="3"/>
  <c r="J480" i="3"/>
  <c r="I480" i="3"/>
  <c r="G480" i="3"/>
  <c r="F480" i="3"/>
  <c r="E480" i="3"/>
  <c r="D480" i="3"/>
  <c r="C480" i="3"/>
  <c r="H480" i="3" s="1"/>
  <c r="B480" i="3"/>
  <c r="A480" i="3"/>
  <c r="N479" i="3"/>
  <c r="M479" i="3"/>
  <c r="L479" i="3"/>
  <c r="K479" i="3"/>
  <c r="J479" i="3"/>
  <c r="I479" i="3"/>
  <c r="G479" i="3"/>
  <c r="F479" i="3"/>
  <c r="E479" i="3"/>
  <c r="D479" i="3"/>
  <c r="C479" i="3"/>
  <c r="H479" i="3" s="1"/>
  <c r="B479" i="3"/>
  <c r="A479" i="3"/>
  <c r="N478" i="3"/>
  <c r="M478" i="3"/>
  <c r="L478" i="3"/>
  <c r="K478" i="3"/>
  <c r="J478" i="3"/>
  <c r="I478" i="3"/>
  <c r="G478" i="3"/>
  <c r="F478" i="3"/>
  <c r="E478" i="3"/>
  <c r="D478" i="3"/>
  <c r="C478" i="3"/>
  <c r="H478" i="3" s="1"/>
  <c r="B478" i="3"/>
  <c r="A478" i="3"/>
  <c r="N477" i="3"/>
  <c r="M477" i="3"/>
  <c r="L477" i="3"/>
  <c r="K477" i="3"/>
  <c r="J477" i="3"/>
  <c r="I477" i="3"/>
  <c r="G477" i="3"/>
  <c r="F477" i="3"/>
  <c r="E477" i="3"/>
  <c r="D477" i="3"/>
  <c r="C477" i="3"/>
  <c r="H477" i="3" s="1"/>
  <c r="B477" i="3"/>
  <c r="A477" i="3"/>
  <c r="N476" i="3"/>
  <c r="M476" i="3"/>
  <c r="L476" i="3"/>
  <c r="K476" i="3"/>
  <c r="J476" i="3"/>
  <c r="I476" i="3"/>
  <c r="G476" i="3"/>
  <c r="F476" i="3"/>
  <c r="E476" i="3"/>
  <c r="D476" i="3"/>
  <c r="C476" i="3"/>
  <c r="H476" i="3" s="1"/>
  <c r="B476" i="3"/>
  <c r="A476" i="3"/>
  <c r="N475" i="3"/>
  <c r="M475" i="3"/>
  <c r="L475" i="3"/>
  <c r="K475" i="3"/>
  <c r="J475" i="3"/>
  <c r="I475" i="3"/>
  <c r="G475" i="3"/>
  <c r="F475" i="3"/>
  <c r="E475" i="3"/>
  <c r="D475" i="3"/>
  <c r="C475" i="3"/>
  <c r="H475" i="3" s="1"/>
  <c r="B475" i="3"/>
  <c r="A475" i="3"/>
  <c r="N474" i="3"/>
  <c r="M474" i="3"/>
  <c r="L474" i="3"/>
  <c r="K474" i="3"/>
  <c r="J474" i="3"/>
  <c r="I474" i="3"/>
  <c r="G474" i="3"/>
  <c r="F474" i="3"/>
  <c r="E474" i="3"/>
  <c r="D474" i="3"/>
  <c r="C474" i="3"/>
  <c r="H474" i="3" s="1"/>
  <c r="B474" i="3"/>
  <c r="A474" i="3"/>
  <c r="N473" i="3"/>
  <c r="M473" i="3"/>
  <c r="L473" i="3"/>
  <c r="K473" i="3"/>
  <c r="J473" i="3"/>
  <c r="I473" i="3"/>
  <c r="G473" i="3"/>
  <c r="F473" i="3"/>
  <c r="E473" i="3"/>
  <c r="D473" i="3"/>
  <c r="C473" i="3"/>
  <c r="H473" i="3" s="1"/>
  <c r="B473" i="3"/>
  <c r="A473" i="3"/>
  <c r="N472" i="3"/>
  <c r="M472" i="3"/>
  <c r="L472" i="3"/>
  <c r="K472" i="3"/>
  <c r="J472" i="3"/>
  <c r="I472" i="3"/>
  <c r="G472" i="3"/>
  <c r="F472" i="3"/>
  <c r="E472" i="3"/>
  <c r="D472" i="3"/>
  <c r="C472" i="3"/>
  <c r="H472" i="3" s="1"/>
  <c r="B472" i="3"/>
  <c r="A472" i="3"/>
  <c r="N471" i="3"/>
  <c r="M471" i="3"/>
  <c r="L471" i="3"/>
  <c r="K471" i="3"/>
  <c r="J471" i="3"/>
  <c r="I471" i="3"/>
  <c r="G471" i="3"/>
  <c r="F471" i="3"/>
  <c r="E471" i="3"/>
  <c r="D471" i="3"/>
  <c r="C471" i="3"/>
  <c r="H471" i="3" s="1"/>
  <c r="B471" i="3"/>
  <c r="A471" i="3"/>
  <c r="N470" i="3"/>
  <c r="M470" i="3"/>
  <c r="L470" i="3"/>
  <c r="K470" i="3"/>
  <c r="J470" i="3"/>
  <c r="I470" i="3"/>
  <c r="G470" i="3"/>
  <c r="F470" i="3"/>
  <c r="E470" i="3"/>
  <c r="D470" i="3"/>
  <c r="C470" i="3"/>
  <c r="H470" i="3" s="1"/>
  <c r="B470" i="3"/>
  <c r="A470" i="3"/>
  <c r="N469" i="3"/>
  <c r="M469" i="3"/>
  <c r="L469" i="3"/>
  <c r="K469" i="3"/>
  <c r="J469" i="3"/>
  <c r="I469" i="3"/>
  <c r="G469" i="3"/>
  <c r="F469" i="3"/>
  <c r="E469" i="3"/>
  <c r="D469" i="3"/>
  <c r="C469" i="3"/>
  <c r="H469" i="3" s="1"/>
  <c r="B469" i="3"/>
  <c r="A469" i="3"/>
  <c r="N468" i="3"/>
  <c r="M468" i="3"/>
  <c r="L468" i="3"/>
  <c r="K468" i="3"/>
  <c r="J468" i="3"/>
  <c r="I468" i="3"/>
  <c r="G468" i="3"/>
  <c r="F468" i="3"/>
  <c r="E468" i="3"/>
  <c r="D468" i="3"/>
  <c r="C468" i="3"/>
  <c r="H468" i="3" s="1"/>
  <c r="B468" i="3"/>
  <c r="A468" i="3"/>
  <c r="N467" i="3"/>
  <c r="M467" i="3"/>
  <c r="L467" i="3"/>
  <c r="K467" i="3"/>
  <c r="J467" i="3"/>
  <c r="I467" i="3"/>
  <c r="G467" i="3"/>
  <c r="F467" i="3"/>
  <c r="E467" i="3"/>
  <c r="D467" i="3"/>
  <c r="C467" i="3"/>
  <c r="H467" i="3" s="1"/>
  <c r="B467" i="3"/>
  <c r="A467" i="3"/>
  <c r="N466" i="3"/>
  <c r="M466" i="3"/>
  <c r="L466" i="3"/>
  <c r="K466" i="3"/>
  <c r="J466" i="3"/>
  <c r="I466" i="3"/>
  <c r="G466" i="3"/>
  <c r="F466" i="3"/>
  <c r="E466" i="3"/>
  <c r="D466" i="3"/>
  <c r="C466" i="3"/>
  <c r="H466" i="3" s="1"/>
  <c r="B466" i="3"/>
  <c r="A466" i="3"/>
  <c r="N465" i="3"/>
  <c r="M465" i="3"/>
  <c r="L465" i="3"/>
  <c r="K465" i="3"/>
  <c r="J465" i="3"/>
  <c r="I465" i="3"/>
  <c r="G465" i="3"/>
  <c r="F465" i="3"/>
  <c r="E465" i="3"/>
  <c r="D465" i="3"/>
  <c r="C465" i="3"/>
  <c r="H465" i="3" s="1"/>
  <c r="B465" i="3"/>
  <c r="A465" i="3"/>
  <c r="N464" i="3"/>
  <c r="M464" i="3"/>
  <c r="L464" i="3"/>
  <c r="K464" i="3"/>
  <c r="J464" i="3"/>
  <c r="I464" i="3"/>
  <c r="G464" i="3"/>
  <c r="F464" i="3"/>
  <c r="E464" i="3"/>
  <c r="D464" i="3"/>
  <c r="C464" i="3"/>
  <c r="H464" i="3" s="1"/>
  <c r="B464" i="3"/>
  <c r="A464" i="3"/>
  <c r="N463" i="3"/>
  <c r="M463" i="3"/>
  <c r="L463" i="3"/>
  <c r="K463" i="3"/>
  <c r="J463" i="3"/>
  <c r="I463" i="3"/>
  <c r="G463" i="3"/>
  <c r="F463" i="3"/>
  <c r="E463" i="3"/>
  <c r="D463" i="3"/>
  <c r="C463" i="3"/>
  <c r="H463" i="3" s="1"/>
  <c r="B463" i="3"/>
  <c r="A463" i="3"/>
  <c r="N462" i="3"/>
  <c r="M462" i="3"/>
  <c r="L462" i="3"/>
  <c r="K462" i="3"/>
  <c r="J462" i="3"/>
  <c r="I462" i="3"/>
  <c r="G462" i="3"/>
  <c r="F462" i="3"/>
  <c r="E462" i="3"/>
  <c r="D462" i="3"/>
  <c r="C462" i="3"/>
  <c r="H462" i="3" s="1"/>
  <c r="B462" i="3"/>
  <c r="A462" i="3"/>
  <c r="N461" i="3"/>
  <c r="M461" i="3"/>
  <c r="L461" i="3"/>
  <c r="K461" i="3"/>
  <c r="J461" i="3"/>
  <c r="I461" i="3"/>
  <c r="G461" i="3"/>
  <c r="F461" i="3"/>
  <c r="E461" i="3"/>
  <c r="D461" i="3"/>
  <c r="C461" i="3"/>
  <c r="H461" i="3" s="1"/>
  <c r="B461" i="3"/>
  <c r="A461" i="3"/>
  <c r="N460" i="3"/>
  <c r="M460" i="3"/>
  <c r="L460" i="3"/>
  <c r="K460" i="3"/>
  <c r="J460" i="3"/>
  <c r="I460" i="3"/>
  <c r="G460" i="3"/>
  <c r="F460" i="3"/>
  <c r="E460" i="3"/>
  <c r="D460" i="3"/>
  <c r="C460" i="3"/>
  <c r="H460" i="3" s="1"/>
  <c r="B460" i="3"/>
  <c r="A460" i="3"/>
  <c r="N459" i="3"/>
  <c r="M459" i="3"/>
  <c r="L459" i="3"/>
  <c r="K459" i="3"/>
  <c r="J459" i="3"/>
  <c r="I459" i="3"/>
  <c r="G459" i="3"/>
  <c r="F459" i="3"/>
  <c r="E459" i="3"/>
  <c r="D459" i="3"/>
  <c r="C459" i="3"/>
  <c r="H459" i="3" s="1"/>
  <c r="B459" i="3"/>
  <c r="A459" i="3"/>
  <c r="N458" i="3"/>
  <c r="M458" i="3"/>
  <c r="L458" i="3"/>
  <c r="K458" i="3"/>
  <c r="J458" i="3"/>
  <c r="I458" i="3"/>
  <c r="G458" i="3"/>
  <c r="F458" i="3"/>
  <c r="E458" i="3"/>
  <c r="D458" i="3"/>
  <c r="C458" i="3"/>
  <c r="H458" i="3" s="1"/>
  <c r="B458" i="3"/>
  <c r="A458" i="3"/>
  <c r="N457" i="3"/>
  <c r="M457" i="3"/>
  <c r="L457" i="3"/>
  <c r="K457" i="3"/>
  <c r="J457" i="3"/>
  <c r="I457" i="3"/>
  <c r="G457" i="3"/>
  <c r="F457" i="3"/>
  <c r="E457" i="3"/>
  <c r="D457" i="3"/>
  <c r="C457" i="3"/>
  <c r="H457" i="3" s="1"/>
  <c r="B457" i="3"/>
  <c r="A457" i="3"/>
  <c r="N456" i="3"/>
  <c r="M456" i="3"/>
  <c r="L456" i="3"/>
  <c r="K456" i="3"/>
  <c r="J456" i="3"/>
  <c r="I456" i="3"/>
  <c r="G456" i="3"/>
  <c r="F456" i="3"/>
  <c r="E456" i="3"/>
  <c r="D456" i="3"/>
  <c r="C456" i="3"/>
  <c r="H456" i="3" s="1"/>
  <c r="B456" i="3"/>
  <c r="A456" i="3"/>
  <c r="N455" i="3"/>
  <c r="M455" i="3"/>
  <c r="L455" i="3"/>
  <c r="K455" i="3"/>
  <c r="J455" i="3"/>
  <c r="I455" i="3"/>
  <c r="G455" i="3"/>
  <c r="F455" i="3"/>
  <c r="E455" i="3"/>
  <c r="D455" i="3"/>
  <c r="C455" i="3"/>
  <c r="H455" i="3" s="1"/>
  <c r="B455" i="3"/>
  <c r="A455" i="3"/>
  <c r="N454" i="3"/>
  <c r="M454" i="3"/>
  <c r="L454" i="3"/>
  <c r="K454" i="3"/>
  <c r="J454" i="3"/>
  <c r="I454" i="3"/>
  <c r="G454" i="3"/>
  <c r="F454" i="3"/>
  <c r="E454" i="3"/>
  <c r="D454" i="3"/>
  <c r="C454" i="3"/>
  <c r="H454" i="3" s="1"/>
  <c r="B454" i="3"/>
  <c r="A454" i="3"/>
  <c r="N453" i="3"/>
  <c r="M453" i="3"/>
  <c r="L453" i="3"/>
  <c r="K453" i="3"/>
  <c r="J453" i="3"/>
  <c r="I453" i="3"/>
  <c r="G453" i="3"/>
  <c r="F453" i="3"/>
  <c r="E453" i="3"/>
  <c r="D453" i="3"/>
  <c r="C453" i="3"/>
  <c r="H453" i="3" s="1"/>
  <c r="B453" i="3"/>
  <c r="A453" i="3"/>
  <c r="N452" i="3"/>
  <c r="M452" i="3"/>
  <c r="L452" i="3"/>
  <c r="K452" i="3"/>
  <c r="J452" i="3"/>
  <c r="I452" i="3"/>
  <c r="G452" i="3"/>
  <c r="F452" i="3"/>
  <c r="E452" i="3"/>
  <c r="D452" i="3"/>
  <c r="C452" i="3"/>
  <c r="H452" i="3" s="1"/>
  <c r="B452" i="3"/>
  <c r="A452" i="3"/>
  <c r="N451" i="3"/>
  <c r="M451" i="3"/>
  <c r="L451" i="3"/>
  <c r="K451" i="3"/>
  <c r="J451" i="3"/>
  <c r="I451" i="3"/>
  <c r="G451" i="3"/>
  <c r="F451" i="3"/>
  <c r="E451" i="3"/>
  <c r="D451" i="3"/>
  <c r="C451" i="3"/>
  <c r="H451" i="3" s="1"/>
  <c r="B451" i="3"/>
  <c r="A451" i="3"/>
  <c r="N450" i="3"/>
  <c r="M450" i="3"/>
  <c r="L450" i="3"/>
  <c r="K450" i="3"/>
  <c r="J450" i="3"/>
  <c r="I450" i="3"/>
  <c r="G450" i="3"/>
  <c r="F450" i="3"/>
  <c r="E450" i="3"/>
  <c r="D450" i="3"/>
  <c r="C450" i="3"/>
  <c r="H450" i="3" s="1"/>
  <c r="B450" i="3"/>
  <c r="A450" i="3"/>
  <c r="N449" i="3"/>
  <c r="M449" i="3"/>
  <c r="L449" i="3"/>
  <c r="K449" i="3"/>
  <c r="J449" i="3"/>
  <c r="I449" i="3"/>
  <c r="G449" i="3"/>
  <c r="F449" i="3"/>
  <c r="E449" i="3"/>
  <c r="D449" i="3"/>
  <c r="C449" i="3"/>
  <c r="H449" i="3" s="1"/>
  <c r="B449" i="3"/>
  <c r="A449" i="3"/>
  <c r="N448" i="3"/>
  <c r="M448" i="3"/>
  <c r="L448" i="3"/>
  <c r="K448" i="3"/>
  <c r="J448" i="3"/>
  <c r="I448" i="3"/>
  <c r="G448" i="3"/>
  <c r="F448" i="3"/>
  <c r="E448" i="3"/>
  <c r="D448" i="3"/>
  <c r="C448" i="3"/>
  <c r="H448" i="3" s="1"/>
  <c r="B448" i="3"/>
  <c r="A448" i="3"/>
  <c r="N447" i="3"/>
  <c r="M447" i="3"/>
  <c r="L447" i="3"/>
  <c r="K447" i="3"/>
  <c r="J447" i="3"/>
  <c r="I447" i="3"/>
  <c r="G447" i="3"/>
  <c r="F447" i="3"/>
  <c r="E447" i="3"/>
  <c r="D447" i="3"/>
  <c r="C447" i="3"/>
  <c r="H447" i="3" s="1"/>
  <c r="B447" i="3"/>
  <c r="A447" i="3"/>
  <c r="N446" i="3"/>
  <c r="M446" i="3"/>
  <c r="L446" i="3"/>
  <c r="K446" i="3"/>
  <c r="J446" i="3"/>
  <c r="I446" i="3"/>
  <c r="G446" i="3"/>
  <c r="F446" i="3"/>
  <c r="E446" i="3"/>
  <c r="D446" i="3"/>
  <c r="C446" i="3"/>
  <c r="H446" i="3" s="1"/>
  <c r="B446" i="3"/>
  <c r="A446" i="3"/>
  <c r="N445" i="3"/>
  <c r="M445" i="3"/>
  <c r="L445" i="3"/>
  <c r="K445" i="3"/>
  <c r="J445" i="3"/>
  <c r="I445" i="3"/>
  <c r="G445" i="3"/>
  <c r="F445" i="3"/>
  <c r="E445" i="3"/>
  <c r="D445" i="3"/>
  <c r="C445" i="3"/>
  <c r="H445" i="3" s="1"/>
  <c r="B445" i="3"/>
  <c r="A445" i="3"/>
  <c r="N444" i="3"/>
  <c r="M444" i="3"/>
  <c r="L444" i="3"/>
  <c r="K444" i="3"/>
  <c r="J444" i="3"/>
  <c r="I444" i="3"/>
  <c r="G444" i="3"/>
  <c r="F444" i="3"/>
  <c r="E444" i="3"/>
  <c r="D444" i="3"/>
  <c r="C444" i="3"/>
  <c r="H444" i="3" s="1"/>
  <c r="B444" i="3"/>
  <c r="A444" i="3"/>
  <c r="N443" i="3"/>
  <c r="M443" i="3"/>
  <c r="L443" i="3"/>
  <c r="K443" i="3"/>
  <c r="J443" i="3"/>
  <c r="I443" i="3"/>
  <c r="G443" i="3"/>
  <c r="F443" i="3"/>
  <c r="E443" i="3"/>
  <c r="D443" i="3"/>
  <c r="C443" i="3"/>
  <c r="H443" i="3" s="1"/>
  <c r="B443" i="3"/>
  <c r="A443" i="3"/>
  <c r="N442" i="3"/>
  <c r="M442" i="3"/>
  <c r="L442" i="3"/>
  <c r="K442" i="3"/>
  <c r="J442" i="3"/>
  <c r="I442" i="3"/>
  <c r="G442" i="3"/>
  <c r="F442" i="3"/>
  <c r="E442" i="3"/>
  <c r="D442" i="3"/>
  <c r="C442" i="3"/>
  <c r="H442" i="3" s="1"/>
  <c r="B442" i="3"/>
  <c r="A442" i="3"/>
  <c r="N441" i="3"/>
  <c r="M441" i="3"/>
  <c r="L441" i="3"/>
  <c r="K441" i="3"/>
  <c r="J441" i="3"/>
  <c r="I441" i="3"/>
  <c r="G441" i="3"/>
  <c r="F441" i="3"/>
  <c r="E441" i="3"/>
  <c r="D441" i="3"/>
  <c r="C441" i="3"/>
  <c r="H441" i="3" s="1"/>
  <c r="B441" i="3"/>
  <c r="A441" i="3"/>
  <c r="N440" i="3"/>
  <c r="M440" i="3"/>
  <c r="L440" i="3"/>
  <c r="K440" i="3"/>
  <c r="J440" i="3"/>
  <c r="I440" i="3"/>
  <c r="G440" i="3"/>
  <c r="F440" i="3"/>
  <c r="E440" i="3"/>
  <c r="D440" i="3"/>
  <c r="C440" i="3"/>
  <c r="H440" i="3" s="1"/>
  <c r="B440" i="3"/>
  <c r="A440" i="3"/>
  <c r="N439" i="3"/>
  <c r="M439" i="3"/>
  <c r="L439" i="3"/>
  <c r="K439" i="3"/>
  <c r="J439" i="3"/>
  <c r="I439" i="3"/>
  <c r="G439" i="3"/>
  <c r="F439" i="3"/>
  <c r="E439" i="3"/>
  <c r="D439" i="3"/>
  <c r="C439" i="3"/>
  <c r="H439" i="3" s="1"/>
  <c r="B439" i="3"/>
  <c r="A439" i="3"/>
  <c r="N438" i="3"/>
  <c r="M438" i="3"/>
  <c r="L438" i="3"/>
  <c r="K438" i="3"/>
  <c r="J438" i="3"/>
  <c r="I438" i="3"/>
  <c r="G438" i="3"/>
  <c r="F438" i="3"/>
  <c r="E438" i="3"/>
  <c r="D438" i="3"/>
  <c r="C438" i="3"/>
  <c r="H438" i="3" s="1"/>
  <c r="B438" i="3"/>
  <c r="A438" i="3"/>
  <c r="N437" i="3"/>
  <c r="M437" i="3"/>
  <c r="L437" i="3"/>
  <c r="K437" i="3"/>
  <c r="J437" i="3"/>
  <c r="I437" i="3"/>
  <c r="G437" i="3"/>
  <c r="F437" i="3"/>
  <c r="E437" i="3"/>
  <c r="D437" i="3"/>
  <c r="C437" i="3"/>
  <c r="H437" i="3" s="1"/>
  <c r="B437" i="3"/>
  <c r="A437" i="3"/>
  <c r="N436" i="3"/>
  <c r="M436" i="3"/>
  <c r="L436" i="3"/>
  <c r="K436" i="3"/>
  <c r="J436" i="3"/>
  <c r="I436" i="3"/>
  <c r="G436" i="3"/>
  <c r="F436" i="3"/>
  <c r="E436" i="3"/>
  <c r="D436" i="3"/>
  <c r="C436" i="3"/>
  <c r="H436" i="3" s="1"/>
  <c r="B436" i="3"/>
  <c r="A436" i="3"/>
  <c r="N435" i="3"/>
  <c r="M435" i="3"/>
  <c r="L435" i="3"/>
  <c r="K435" i="3"/>
  <c r="J435" i="3"/>
  <c r="I435" i="3"/>
  <c r="G435" i="3"/>
  <c r="F435" i="3"/>
  <c r="E435" i="3"/>
  <c r="D435" i="3"/>
  <c r="C435" i="3"/>
  <c r="H435" i="3" s="1"/>
  <c r="B435" i="3"/>
  <c r="A435" i="3"/>
  <c r="N434" i="3"/>
  <c r="M434" i="3"/>
  <c r="L434" i="3"/>
  <c r="K434" i="3"/>
  <c r="J434" i="3"/>
  <c r="I434" i="3"/>
  <c r="G434" i="3"/>
  <c r="F434" i="3"/>
  <c r="E434" i="3"/>
  <c r="D434" i="3"/>
  <c r="C434" i="3"/>
  <c r="H434" i="3" s="1"/>
  <c r="B434" i="3"/>
  <c r="A434" i="3"/>
  <c r="N433" i="3"/>
  <c r="M433" i="3"/>
  <c r="L433" i="3"/>
  <c r="K433" i="3"/>
  <c r="J433" i="3"/>
  <c r="I433" i="3"/>
  <c r="G433" i="3"/>
  <c r="F433" i="3"/>
  <c r="E433" i="3"/>
  <c r="D433" i="3"/>
  <c r="C433" i="3"/>
  <c r="H433" i="3" s="1"/>
  <c r="B433" i="3"/>
  <c r="A433" i="3"/>
  <c r="N432" i="3"/>
  <c r="M432" i="3"/>
  <c r="L432" i="3"/>
  <c r="K432" i="3"/>
  <c r="J432" i="3"/>
  <c r="I432" i="3"/>
  <c r="G432" i="3"/>
  <c r="F432" i="3"/>
  <c r="E432" i="3"/>
  <c r="D432" i="3"/>
  <c r="C432" i="3"/>
  <c r="H432" i="3" s="1"/>
  <c r="B432" i="3"/>
  <c r="A432" i="3"/>
  <c r="N431" i="3"/>
  <c r="M431" i="3"/>
  <c r="L431" i="3"/>
  <c r="K431" i="3"/>
  <c r="J431" i="3"/>
  <c r="I431" i="3"/>
  <c r="G431" i="3"/>
  <c r="F431" i="3"/>
  <c r="E431" i="3"/>
  <c r="D431" i="3"/>
  <c r="C431" i="3"/>
  <c r="H431" i="3" s="1"/>
  <c r="B431" i="3"/>
  <c r="A431" i="3"/>
  <c r="N430" i="3"/>
  <c r="M430" i="3"/>
  <c r="L430" i="3"/>
  <c r="K430" i="3"/>
  <c r="J430" i="3"/>
  <c r="I430" i="3"/>
  <c r="G430" i="3"/>
  <c r="F430" i="3"/>
  <c r="E430" i="3"/>
  <c r="D430" i="3"/>
  <c r="C430" i="3"/>
  <c r="H430" i="3" s="1"/>
  <c r="B430" i="3"/>
  <c r="A430" i="3"/>
  <c r="N429" i="3"/>
  <c r="M429" i="3"/>
  <c r="L429" i="3"/>
  <c r="K429" i="3"/>
  <c r="J429" i="3"/>
  <c r="I429" i="3"/>
  <c r="G429" i="3"/>
  <c r="F429" i="3"/>
  <c r="E429" i="3"/>
  <c r="D429" i="3"/>
  <c r="C429" i="3"/>
  <c r="H429" i="3" s="1"/>
  <c r="B429" i="3"/>
  <c r="A429" i="3"/>
  <c r="N428" i="3"/>
  <c r="M428" i="3"/>
  <c r="L428" i="3"/>
  <c r="K428" i="3"/>
  <c r="J428" i="3"/>
  <c r="I428" i="3"/>
  <c r="G428" i="3"/>
  <c r="F428" i="3"/>
  <c r="E428" i="3"/>
  <c r="D428" i="3"/>
  <c r="C428" i="3"/>
  <c r="H428" i="3" s="1"/>
  <c r="B428" i="3"/>
  <c r="A428" i="3"/>
  <c r="N427" i="3"/>
  <c r="M427" i="3"/>
  <c r="L427" i="3"/>
  <c r="K427" i="3"/>
  <c r="J427" i="3"/>
  <c r="I427" i="3"/>
  <c r="G427" i="3"/>
  <c r="F427" i="3"/>
  <c r="E427" i="3"/>
  <c r="D427" i="3"/>
  <c r="C427" i="3"/>
  <c r="H427" i="3" s="1"/>
  <c r="B427" i="3"/>
  <c r="A427" i="3"/>
  <c r="N426" i="3"/>
  <c r="M426" i="3"/>
  <c r="L426" i="3"/>
  <c r="K426" i="3"/>
  <c r="J426" i="3"/>
  <c r="I426" i="3"/>
  <c r="G426" i="3"/>
  <c r="F426" i="3"/>
  <c r="E426" i="3"/>
  <c r="D426" i="3"/>
  <c r="C426" i="3"/>
  <c r="H426" i="3" s="1"/>
  <c r="B426" i="3"/>
  <c r="A426" i="3"/>
  <c r="N425" i="3"/>
  <c r="M425" i="3"/>
  <c r="L425" i="3"/>
  <c r="K425" i="3"/>
  <c r="J425" i="3"/>
  <c r="I425" i="3"/>
  <c r="G425" i="3"/>
  <c r="F425" i="3"/>
  <c r="E425" i="3"/>
  <c r="D425" i="3"/>
  <c r="C425" i="3"/>
  <c r="H425" i="3" s="1"/>
  <c r="B425" i="3"/>
  <c r="A425" i="3"/>
  <c r="N424" i="3"/>
  <c r="M424" i="3"/>
  <c r="L424" i="3"/>
  <c r="K424" i="3"/>
  <c r="J424" i="3"/>
  <c r="I424" i="3"/>
  <c r="G424" i="3"/>
  <c r="F424" i="3"/>
  <c r="E424" i="3"/>
  <c r="D424" i="3"/>
  <c r="C424" i="3"/>
  <c r="H424" i="3" s="1"/>
  <c r="B424" i="3"/>
  <c r="A424" i="3"/>
  <c r="N423" i="3"/>
  <c r="M423" i="3"/>
  <c r="L423" i="3"/>
  <c r="K423" i="3"/>
  <c r="J423" i="3"/>
  <c r="I423" i="3"/>
  <c r="G423" i="3"/>
  <c r="F423" i="3"/>
  <c r="E423" i="3"/>
  <c r="D423" i="3"/>
  <c r="C423" i="3"/>
  <c r="H423" i="3" s="1"/>
  <c r="B423" i="3"/>
  <c r="A423" i="3"/>
  <c r="N422" i="3"/>
  <c r="M422" i="3"/>
  <c r="L422" i="3"/>
  <c r="K422" i="3"/>
  <c r="J422" i="3"/>
  <c r="I422" i="3"/>
  <c r="G422" i="3"/>
  <c r="F422" i="3"/>
  <c r="E422" i="3"/>
  <c r="D422" i="3"/>
  <c r="C422" i="3"/>
  <c r="H422" i="3" s="1"/>
  <c r="B422" i="3"/>
  <c r="A422" i="3"/>
  <c r="N421" i="3"/>
  <c r="M421" i="3"/>
  <c r="L421" i="3"/>
  <c r="K421" i="3"/>
  <c r="J421" i="3"/>
  <c r="I421" i="3"/>
  <c r="G421" i="3"/>
  <c r="F421" i="3"/>
  <c r="E421" i="3"/>
  <c r="D421" i="3"/>
  <c r="C421" i="3"/>
  <c r="H421" i="3" s="1"/>
  <c r="B421" i="3"/>
  <c r="A421" i="3"/>
  <c r="N420" i="3"/>
  <c r="M420" i="3"/>
  <c r="L420" i="3"/>
  <c r="K420" i="3"/>
  <c r="J420" i="3"/>
  <c r="I420" i="3"/>
  <c r="G420" i="3"/>
  <c r="F420" i="3"/>
  <c r="E420" i="3"/>
  <c r="D420" i="3"/>
  <c r="C420" i="3"/>
  <c r="H420" i="3" s="1"/>
  <c r="B420" i="3"/>
  <c r="A420" i="3"/>
  <c r="N419" i="3"/>
  <c r="M419" i="3"/>
  <c r="L419" i="3"/>
  <c r="K419" i="3"/>
  <c r="J419" i="3"/>
  <c r="I419" i="3"/>
  <c r="G419" i="3"/>
  <c r="F419" i="3"/>
  <c r="E419" i="3"/>
  <c r="D419" i="3"/>
  <c r="C419" i="3"/>
  <c r="H419" i="3" s="1"/>
  <c r="B419" i="3"/>
  <c r="A419" i="3"/>
  <c r="N418" i="3"/>
  <c r="M418" i="3"/>
  <c r="L418" i="3"/>
  <c r="K418" i="3"/>
  <c r="J418" i="3"/>
  <c r="I418" i="3"/>
  <c r="G418" i="3"/>
  <c r="F418" i="3"/>
  <c r="E418" i="3"/>
  <c r="D418" i="3"/>
  <c r="C418" i="3"/>
  <c r="H418" i="3" s="1"/>
  <c r="B418" i="3"/>
  <c r="A418" i="3"/>
  <c r="N417" i="3"/>
  <c r="M417" i="3"/>
  <c r="L417" i="3"/>
  <c r="K417" i="3"/>
  <c r="J417" i="3"/>
  <c r="I417" i="3"/>
  <c r="G417" i="3"/>
  <c r="F417" i="3"/>
  <c r="E417" i="3"/>
  <c r="D417" i="3"/>
  <c r="C417" i="3"/>
  <c r="H417" i="3" s="1"/>
  <c r="B417" i="3"/>
  <c r="A417" i="3"/>
  <c r="N416" i="3"/>
  <c r="M416" i="3"/>
  <c r="L416" i="3"/>
  <c r="K416" i="3"/>
  <c r="J416" i="3"/>
  <c r="I416" i="3"/>
  <c r="G416" i="3"/>
  <c r="F416" i="3"/>
  <c r="E416" i="3"/>
  <c r="D416" i="3"/>
  <c r="C416" i="3"/>
  <c r="H416" i="3" s="1"/>
  <c r="B416" i="3"/>
  <c r="A416" i="3"/>
  <c r="N415" i="3"/>
  <c r="M415" i="3"/>
  <c r="L415" i="3"/>
  <c r="K415" i="3"/>
  <c r="J415" i="3"/>
  <c r="I415" i="3"/>
  <c r="G415" i="3"/>
  <c r="F415" i="3"/>
  <c r="E415" i="3"/>
  <c r="D415" i="3"/>
  <c r="C415" i="3"/>
  <c r="H415" i="3" s="1"/>
  <c r="B415" i="3"/>
  <c r="A415" i="3"/>
  <c r="N414" i="3"/>
  <c r="M414" i="3"/>
  <c r="L414" i="3"/>
  <c r="K414" i="3"/>
  <c r="J414" i="3"/>
  <c r="I414" i="3"/>
  <c r="G414" i="3"/>
  <c r="F414" i="3"/>
  <c r="E414" i="3"/>
  <c r="D414" i="3"/>
  <c r="C414" i="3"/>
  <c r="H414" i="3" s="1"/>
  <c r="B414" i="3"/>
  <c r="A414" i="3"/>
  <c r="N413" i="3"/>
  <c r="M413" i="3"/>
  <c r="L413" i="3"/>
  <c r="K413" i="3"/>
  <c r="J413" i="3"/>
  <c r="I413" i="3"/>
  <c r="G413" i="3"/>
  <c r="F413" i="3"/>
  <c r="E413" i="3"/>
  <c r="D413" i="3"/>
  <c r="C413" i="3"/>
  <c r="H413" i="3" s="1"/>
  <c r="B413" i="3"/>
  <c r="A413" i="3"/>
  <c r="N410" i="3"/>
  <c r="M410" i="3"/>
  <c r="L410" i="3"/>
  <c r="K410" i="3"/>
  <c r="J410" i="3"/>
  <c r="I410" i="3"/>
  <c r="G410" i="3"/>
  <c r="F410" i="3"/>
  <c r="E410" i="3"/>
  <c r="D410" i="3"/>
  <c r="C410" i="3"/>
  <c r="H410" i="3" s="1"/>
  <c r="B410" i="3"/>
  <c r="A410" i="3"/>
  <c r="N409" i="3"/>
  <c r="M409" i="3"/>
  <c r="L409" i="3"/>
  <c r="K409" i="3"/>
  <c r="J409" i="3"/>
  <c r="I409" i="3"/>
  <c r="G409" i="3"/>
  <c r="F409" i="3"/>
  <c r="E409" i="3"/>
  <c r="D409" i="3"/>
  <c r="C409" i="3"/>
  <c r="H409" i="3" s="1"/>
  <c r="B409" i="3"/>
  <c r="A409" i="3"/>
  <c r="N408" i="3"/>
  <c r="M408" i="3"/>
  <c r="L408" i="3"/>
  <c r="K408" i="3"/>
  <c r="J408" i="3"/>
  <c r="I408" i="3"/>
  <c r="G408" i="3"/>
  <c r="F408" i="3"/>
  <c r="E408" i="3"/>
  <c r="D408" i="3"/>
  <c r="C408" i="3"/>
  <c r="H408" i="3" s="1"/>
  <c r="B408" i="3"/>
  <c r="A408" i="3"/>
  <c r="N407" i="3"/>
  <c r="M407" i="3"/>
  <c r="L407" i="3"/>
  <c r="K407" i="3"/>
  <c r="J407" i="3"/>
  <c r="I407" i="3"/>
  <c r="G407" i="3"/>
  <c r="F407" i="3"/>
  <c r="E407" i="3"/>
  <c r="D407" i="3"/>
  <c r="C407" i="3"/>
  <c r="H407" i="3" s="1"/>
  <c r="B407" i="3"/>
  <c r="A407" i="3"/>
  <c r="N406" i="3"/>
  <c r="M406" i="3"/>
  <c r="L406" i="3"/>
  <c r="K406" i="3"/>
  <c r="J406" i="3"/>
  <c r="I406" i="3"/>
  <c r="G406" i="3"/>
  <c r="F406" i="3"/>
  <c r="E406" i="3"/>
  <c r="D406" i="3"/>
  <c r="C406" i="3"/>
  <c r="H406" i="3" s="1"/>
  <c r="B406" i="3"/>
  <c r="A406" i="3"/>
  <c r="N405" i="3"/>
  <c r="M405" i="3"/>
  <c r="L405" i="3"/>
  <c r="K405" i="3"/>
  <c r="J405" i="3"/>
  <c r="I405" i="3"/>
  <c r="G405" i="3"/>
  <c r="F405" i="3"/>
  <c r="E405" i="3"/>
  <c r="D405" i="3"/>
  <c r="C405" i="3"/>
  <c r="H405" i="3" s="1"/>
  <c r="B405" i="3"/>
  <c r="A405" i="3"/>
  <c r="N404" i="3"/>
  <c r="M404" i="3"/>
  <c r="L404" i="3"/>
  <c r="K404" i="3"/>
  <c r="J404" i="3"/>
  <c r="I404" i="3"/>
  <c r="G404" i="3"/>
  <c r="F404" i="3"/>
  <c r="E404" i="3"/>
  <c r="D404" i="3"/>
  <c r="C404" i="3"/>
  <c r="H404" i="3" s="1"/>
  <c r="B404" i="3"/>
  <c r="A404" i="3"/>
  <c r="N403" i="3"/>
  <c r="M403" i="3"/>
  <c r="L403" i="3"/>
  <c r="K403" i="3"/>
  <c r="J403" i="3"/>
  <c r="I403" i="3"/>
  <c r="G403" i="3"/>
  <c r="F403" i="3"/>
  <c r="E403" i="3"/>
  <c r="D403" i="3"/>
  <c r="C403" i="3"/>
  <c r="H403" i="3" s="1"/>
  <c r="B403" i="3"/>
  <c r="A403" i="3"/>
  <c r="N402" i="3"/>
  <c r="M402" i="3"/>
  <c r="L402" i="3"/>
  <c r="K402" i="3"/>
  <c r="J402" i="3"/>
  <c r="I402" i="3"/>
  <c r="G402" i="3"/>
  <c r="F402" i="3"/>
  <c r="E402" i="3"/>
  <c r="D402" i="3"/>
  <c r="C402" i="3"/>
  <c r="H402" i="3" s="1"/>
  <c r="B402" i="3"/>
  <c r="A402" i="3"/>
  <c r="N401" i="3"/>
  <c r="M401" i="3"/>
  <c r="L401" i="3"/>
  <c r="K401" i="3"/>
  <c r="J401" i="3"/>
  <c r="I401" i="3"/>
  <c r="G401" i="3"/>
  <c r="F401" i="3"/>
  <c r="E401" i="3"/>
  <c r="D401" i="3"/>
  <c r="C401" i="3"/>
  <c r="H401" i="3" s="1"/>
  <c r="B401" i="3"/>
  <c r="A401" i="3"/>
  <c r="N400" i="3"/>
  <c r="M400" i="3"/>
  <c r="L400" i="3"/>
  <c r="K400" i="3"/>
  <c r="J400" i="3"/>
  <c r="I400" i="3"/>
  <c r="G400" i="3"/>
  <c r="F400" i="3"/>
  <c r="E400" i="3"/>
  <c r="D400" i="3"/>
  <c r="C400" i="3"/>
  <c r="H400" i="3" s="1"/>
  <c r="B400" i="3"/>
  <c r="A400" i="3"/>
  <c r="N399" i="3"/>
  <c r="M399" i="3"/>
  <c r="L399" i="3"/>
  <c r="K399" i="3"/>
  <c r="J399" i="3"/>
  <c r="I399" i="3"/>
  <c r="G399" i="3"/>
  <c r="F399" i="3"/>
  <c r="E399" i="3"/>
  <c r="D399" i="3"/>
  <c r="C399" i="3"/>
  <c r="H399" i="3" s="1"/>
  <c r="B399" i="3"/>
  <c r="A399" i="3"/>
  <c r="N398" i="3"/>
  <c r="M398" i="3"/>
  <c r="L398" i="3"/>
  <c r="K398" i="3"/>
  <c r="J398" i="3"/>
  <c r="I398" i="3"/>
  <c r="G398" i="3"/>
  <c r="F398" i="3"/>
  <c r="E398" i="3"/>
  <c r="D398" i="3"/>
  <c r="C398" i="3"/>
  <c r="H398" i="3" s="1"/>
  <c r="B398" i="3"/>
  <c r="A398" i="3"/>
  <c r="N397" i="3"/>
  <c r="M397" i="3"/>
  <c r="L397" i="3"/>
  <c r="K397" i="3"/>
  <c r="J397" i="3"/>
  <c r="I397" i="3"/>
  <c r="G397" i="3"/>
  <c r="F397" i="3"/>
  <c r="E397" i="3"/>
  <c r="D397" i="3"/>
  <c r="C397" i="3"/>
  <c r="H397" i="3" s="1"/>
  <c r="B397" i="3"/>
  <c r="A397" i="3"/>
  <c r="N396" i="3"/>
  <c r="M396" i="3"/>
  <c r="L396" i="3"/>
  <c r="K396" i="3"/>
  <c r="J396" i="3"/>
  <c r="I396" i="3"/>
  <c r="G396" i="3"/>
  <c r="F396" i="3"/>
  <c r="E396" i="3"/>
  <c r="D396" i="3"/>
  <c r="C396" i="3"/>
  <c r="H396" i="3" s="1"/>
  <c r="B396" i="3"/>
  <c r="A396" i="3"/>
  <c r="N395" i="3"/>
  <c r="M395" i="3"/>
  <c r="L395" i="3"/>
  <c r="K395" i="3"/>
  <c r="J395" i="3"/>
  <c r="I395" i="3"/>
  <c r="G395" i="3"/>
  <c r="F395" i="3"/>
  <c r="E395" i="3"/>
  <c r="D395" i="3"/>
  <c r="C395" i="3"/>
  <c r="H395" i="3" s="1"/>
  <c r="B395" i="3"/>
  <c r="A395" i="3"/>
  <c r="N394" i="3"/>
  <c r="M394" i="3"/>
  <c r="L394" i="3"/>
  <c r="K394" i="3"/>
  <c r="J394" i="3"/>
  <c r="I394" i="3"/>
  <c r="G394" i="3"/>
  <c r="F394" i="3"/>
  <c r="E394" i="3"/>
  <c r="D394" i="3"/>
  <c r="C394" i="3"/>
  <c r="H394" i="3" s="1"/>
  <c r="B394" i="3"/>
  <c r="A394" i="3"/>
  <c r="N393" i="3"/>
  <c r="M393" i="3"/>
  <c r="L393" i="3"/>
  <c r="K393" i="3"/>
  <c r="J393" i="3"/>
  <c r="I393" i="3"/>
  <c r="G393" i="3"/>
  <c r="F393" i="3"/>
  <c r="E393" i="3"/>
  <c r="D393" i="3"/>
  <c r="C393" i="3"/>
  <c r="H393" i="3" s="1"/>
  <c r="B393" i="3"/>
  <c r="A393" i="3"/>
  <c r="N392" i="3"/>
  <c r="M392" i="3"/>
  <c r="L392" i="3"/>
  <c r="K392" i="3"/>
  <c r="J392" i="3"/>
  <c r="I392" i="3"/>
  <c r="G392" i="3"/>
  <c r="F392" i="3"/>
  <c r="E392" i="3"/>
  <c r="D392" i="3"/>
  <c r="C392" i="3"/>
  <c r="H392" i="3" s="1"/>
  <c r="B392" i="3"/>
  <c r="A392" i="3"/>
  <c r="N391" i="3"/>
  <c r="M391" i="3"/>
  <c r="L391" i="3"/>
  <c r="K391" i="3"/>
  <c r="J391" i="3"/>
  <c r="I391" i="3"/>
  <c r="G391" i="3"/>
  <c r="F391" i="3"/>
  <c r="E391" i="3"/>
  <c r="D391" i="3"/>
  <c r="C391" i="3"/>
  <c r="H391" i="3" s="1"/>
  <c r="B391" i="3"/>
  <c r="A391" i="3"/>
  <c r="N390" i="3"/>
  <c r="M390" i="3"/>
  <c r="L390" i="3"/>
  <c r="K390" i="3"/>
  <c r="J390" i="3"/>
  <c r="I390" i="3"/>
  <c r="G390" i="3"/>
  <c r="F390" i="3"/>
  <c r="E390" i="3"/>
  <c r="D390" i="3"/>
  <c r="C390" i="3"/>
  <c r="H390" i="3" s="1"/>
  <c r="B390" i="3"/>
  <c r="A390" i="3"/>
  <c r="N389" i="3"/>
  <c r="M389" i="3"/>
  <c r="L389" i="3"/>
  <c r="K389" i="3"/>
  <c r="J389" i="3"/>
  <c r="I389" i="3"/>
  <c r="G389" i="3"/>
  <c r="F389" i="3"/>
  <c r="E389" i="3"/>
  <c r="D389" i="3"/>
  <c r="C389" i="3"/>
  <c r="H389" i="3" s="1"/>
  <c r="B389" i="3"/>
  <c r="A389" i="3"/>
  <c r="N388" i="3"/>
  <c r="M388" i="3"/>
  <c r="L388" i="3"/>
  <c r="K388" i="3"/>
  <c r="J388" i="3"/>
  <c r="I388" i="3"/>
  <c r="G388" i="3"/>
  <c r="F388" i="3"/>
  <c r="E388" i="3"/>
  <c r="D388" i="3"/>
  <c r="C388" i="3"/>
  <c r="H388" i="3" s="1"/>
  <c r="B388" i="3"/>
  <c r="A388" i="3"/>
  <c r="N387" i="3"/>
  <c r="M387" i="3"/>
  <c r="L387" i="3"/>
  <c r="K387" i="3"/>
  <c r="J387" i="3"/>
  <c r="I387" i="3"/>
  <c r="G387" i="3"/>
  <c r="F387" i="3"/>
  <c r="E387" i="3"/>
  <c r="D387" i="3"/>
  <c r="C387" i="3"/>
  <c r="H387" i="3" s="1"/>
  <c r="B387" i="3"/>
  <c r="A387" i="3"/>
  <c r="N386" i="3"/>
  <c r="M386" i="3"/>
  <c r="L386" i="3"/>
  <c r="K386" i="3"/>
  <c r="J386" i="3"/>
  <c r="I386" i="3"/>
  <c r="G386" i="3"/>
  <c r="F386" i="3"/>
  <c r="E386" i="3"/>
  <c r="D386" i="3"/>
  <c r="C386" i="3"/>
  <c r="H386" i="3" s="1"/>
  <c r="B386" i="3"/>
  <c r="A386" i="3"/>
  <c r="N385" i="3"/>
  <c r="M385" i="3"/>
  <c r="L385" i="3"/>
  <c r="K385" i="3"/>
  <c r="J385" i="3"/>
  <c r="I385" i="3"/>
  <c r="G385" i="3"/>
  <c r="F385" i="3"/>
  <c r="E385" i="3"/>
  <c r="D385" i="3"/>
  <c r="C385" i="3"/>
  <c r="H385" i="3" s="1"/>
  <c r="B385" i="3"/>
  <c r="A385" i="3"/>
  <c r="N384" i="3"/>
  <c r="M384" i="3"/>
  <c r="L384" i="3"/>
  <c r="K384" i="3"/>
  <c r="J384" i="3"/>
  <c r="I384" i="3"/>
  <c r="G384" i="3"/>
  <c r="F384" i="3"/>
  <c r="E384" i="3"/>
  <c r="D384" i="3"/>
  <c r="C384" i="3"/>
  <c r="H384" i="3" s="1"/>
  <c r="B384" i="3"/>
  <c r="A384" i="3"/>
  <c r="N383" i="3"/>
  <c r="M383" i="3"/>
  <c r="L383" i="3"/>
  <c r="K383" i="3"/>
  <c r="J383" i="3"/>
  <c r="I383" i="3"/>
  <c r="G383" i="3"/>
  <c r="F383" i="3"/>
  <c r="E383" i="3"/>
  <c r="D383" i="3"/>
  <c r="C383" i="3"/>
  <c r="H383" i="3" s="1"/>
  <c r="B383" i="3"/>
  <c r="A383" i="3"/>
  <c r="N382" i="3"/>
  <c r="M382" i="3"/>
  <c r="L382" i="3"/>
  <c r="K382" i="3"/>
  <c r="J382" i="3"/>
  <c r="I382" i="3"/>
  <c r="G382" i="3"/>
  <c r="F382" i="3"/>
  <c r="E382" i="3"/>
  <c r="D382" i="3"/>
  <c r="C382" i="3"/>
  <c r="H382" i="3" s="1"/>
  <c r="B382" i="3"/>
  <c r="A382" i="3"/>
  <c r="N381" i="3"/>
  <c r="M381" i="3"/>
  <c r="L381" i="3"/>
  <c r="K381" i="3"/>
  <c r="J381" i="3"/>
  <c r="I381" i="3"/>
  <c r="G381" i="3"/>
  <c r="F381" i="3"/>
  <c r="E381" i="3"/>
  <c r="D381" i="3"/>
  <c r="C381" i="3"/>
  <c r="H381" i="3" s="1"/>
  <c r="B381" i="3"/>
  <c r="A381" i="3"/>
  <c r="N380" i="3"/>
  <c r="M380" i="3"/>
  <c r="L380" i="3"/>
  <c r="K380" i="3"/>
  <c r="J380" i="3"/>
  <c r="I380" i="3"/>
  <c r="G380" i="3"/>
  <c r="F380" i="3"/>
  <c r="E380" i="3"/>
  <c r="D380" i="3"/>
  <c r="C380" i="3"/>
  <c r="H380" i="3" s="1"/>
  <c r="B380" i="3"/>
  <c r="A380" i="3"/>
  <c r="N379" i="3"/>
  <c r="M379" i="3"/>
  <c r="L379" i="3"/>
  <c r="K379" i="3"/>
  <c r="J379" i="3"/>
  <c r="I379" i="3"/>
  <c r="G379" i="3"/>
  <c r="F379" i="3"/>
  <c r="E379" i="3"/>
  <c r="D379" i="3"/>
  <c r="C379" i="3"/>
  <c r="H379" i="3" s="1"/>
  <c r="B379" i="3"/>
  <c r="A379" i="3"/>
  <c r="N378" i="3"/>
  <c r="M378" i="3"/>
  <c r="L378" i="3"/>
  <c r="K378" i="3"/>
  <c r="J378" i="3"/>
  <c r="I378" i="3"/>
  <c r="G378" i="3"/>
  <c r="F378" i="3"/>
  <c r="E378" i="3"/>
  <c r="D378" i="3"/>
  <c r="C378" i="3"/>
  <c r="H378" i="3" s="1"/>
  <c r="B378" i="3"/>
  <c r="A378" i="3"/>
  <c r="N377" i="3"/>
  <c r="M377" i="3"/>
  <c r="L377" i="3"/>
  <c r="K377" i="3"/>
  <c r="J377" i="3"/>
  <c r="I377" i="3"/>
  <c r="G377" i="3"/>
  <c r="F377" i="3"/>
  <c r="E377" i="3"/>
  <c r="D377" i="3"/>
  <c r="C377" i="3"/>
  <c r="H377" i="3" s="1"/>
  <c r="B377" i="3"/>
  <c r="A377" i="3"/>
  <c r="N376" i="3"/>
  <c r="M376" i="3"/>
  <c r="L376" i="3"/>
  <c r="K376" i="3"/>
  <c r="J376" i="3"/>
  <c r="I376" i="3"/>
  <c r="G376" i="3"/>
  <c r="F376" i="3"/>
  <c r="E376" i="3"/>
  <c r="D376" i="3"/>
  <c r="C376" i="3"/>
  <c r="H376" i="3" s="1"/>
  <c r="B376" i="3"/>
  <c r="A376" i="3"/>
  <c r="N375" i="3"/>
  <c r="M375" i="3"/>
  <c r="L375" i="3"/>
  <c r="K375" i="3"/>
  <c r="J375" i="3"/>
  <c r="I375" i="3"/>
  <c r="G375" i="3"/>
  <c r="F375" i="3"/>
  <c r="E375" i="3"/>
  <c r="D375" i="3"/>
  <c r="C375" i="3"/>
  <c r="H375" i="3" s="1"/>
  <c r="B375" i="3"/>
  <c r="A375" i="3"/>
  <c r="N374" i="3"/>
  <c r="M374" i="3"/>
  <c r="L374" i="3"/>
  <c r="K374" i="3"/>
  <c r="J374" i="3"/>
  <c r="I374" i="3"/>
  <c r="G374" i="3"/>
  <c r="F374" i="3"/>
  <c r="E374" i="3"/>
  <c r="D374" i="3"/>
  <c r="C374" i="3"/>
  <c r="H374" i="3" s="1"/>
  <c r="B374" i="3"/>
  <c r="A374" i="3"/>
  <c r="N373" i="3"/>
  <c r="M373" i="3"/>
  <c r="L373" i="3"/>
  <c r="K373" i="3"/>
  <c r="J373" i="3"/>
  <c r="I373" i="3"/>
  <c r="G373" i="3"/>
  <c r="F373" i="3"/>
  <c r="E373" i="3"/>
  <c r="D373" i="3"/>
  <c r="C373" i="3"/>
  <c r="H373" i="3" s="1"/>
  <c r="B373" i="3"/>
  <c r="A373" i="3"/>
  <c r="N372" i="3"/>
  <c r="M372" i="3"/>
  <c r="L372" i="3"/>
  <c r="K372" i="3"/>
  <c r="J372" i="3"/>
  <c r="I372" i="3"/>
  <c r="G372" i="3"/>
  <c r="F372" i="3"/>
  <c r="E372" i="3"/>
  <c r="D372" i="3"/>
  <c r="C372" i="3"/>
  <c r="H372" i="3" s="1"/>
  <c r="B372" i="3"/>
  <c r="A372" i="3"/>
  <c r="N371" i="3"/>
  <c r="M371" i="3"/>
  <c r="L371" i="3"/>
  <c r="K371" i="3"/>
  <c r="J371" i="3"/>
  <c r="I371" i="3"/>
  <c r="G371" i="3"/>
  <c r="F371" i="3"/>
  <c r="E371" i="3"/>
  <c r="D371" i="3"/>
  <c r="C371" i="3"/>
  <c r="H371" i="3" s="1"/>
  <c r="B371" i="3"/>
  <c r="A371" i="3"/>
  <c r="N370" i="3"/>
  <c r="M370" i="3"/>
  <c r="L370" i="3"/>
  <c r="K370" i="3"/>
  <c r="J370" i="3"/>
  <c r="I370" i="3"/>
  <c r="G370" i="3"/>
  <c r="F370" i="3"/>
  <c r="E370" i="3"/>
  <c r="D370" i="3"/>
  <c r="C370" i="3"/>
  <c r="H370" i="3" s="1"/>
  <c r="B370" i="3"/>
  <c r="A370" i="3"/>
  <c r="N369" i="3"/>
  <c r="M369" i="3"/>
  <c r="L369" i="3"/>
  <c r="K369" i="3"/>
  <c r="J369" i="3"/>
  <c r="I369" i="3"/>
  <c r="G369" i="3"/>
  <c r="F369" i="3"/>
  <c r="E369" i="3"/>
  <c r="D369" i="3"/>
  <c r="C369" i="3"/>
  <c r="H369" i="3" s="1"/>
  <c r="B369" i="3"/>
  <c r="A369" i="3"/>
  <c r="N368" i="3"/>
  <c r="M368" i="3"/>
  <c r="L368" i="3"/>
  <c r="K368" i="3"/>
  <c r="J368" i="3"/>
  <c r="I368" i="3"/>
  <c r="G368" i="3"/>
  <c r="F368" i="3"/>
  <c r="E368" i="3"/>
  <c r="D368" i="3"/>
  <c r="C368" i="3"/>
  <c r="H368" i="3" s="1"/>
  <c r="B368" i="3"/>
  <c r="A368" i="3"/>
  <c r="N367" i="3"/>
  <c r="M367" i="3"/>
  <c r="L367" i="3"/>
  <c r="K367" i="3"/>
  <c r="J367" i="3"/>
  <c r="I367" i="3"/>
  <c r="G367" i="3"/>
  <c r="F367" i="3"/>
  <c r="E367" i="3"/>
  <c r="D367" i="3"/>
  <c r="C367" i="3"/>
  <c r="H367" i="3" s="1"/>
  <c r="B367" i="3"/>
  <c r="A367" i="3"/>
  <c r="N366" i="3"/>
  <c r="M366" i="3"/>
  <c r="L366" i="3"/>
  <c r="K366" i="3"/>
  <c r="J366" i="3"/>
  <c r="I366" i="3"/>
  <c r="G366" i="3"/>
  <c r="F366" i="3"/>
  <c r="E366" i="3"/>
  <c r="D366" i="3"/>
  <c r="C366" i="3"/>
  <c r="H366" i="3" s="1"/>
  <c r="B366" i="3"/>
  <c r="A366" i="3"/>
  <c r="N365" i="3"/>
  <c r="M365" i="3"/>
  <c r="L365" i="3"/>
  <c r="K365" i="3"/>
  <c r="J365" i="3"/>
  <c r="I365" i="3"/>
  <c r="G365" i="3"/>
  <c r="F365" i="3"/>
  <c r="E365" i="3"/>
  <c r="D365" i="3"/>
  <c r="C365" i="3"/>
  <c r="H365" i="3" s="1"/>
  <c r="B365" i="3"/>
  <c r="A365" i="3"/>
  <c r="N364" i="3"/>
  <c r="M364" i="3"/>
  <c r="L364" i="3"/>
  <c r="K364" i="3"/>
  <c r="J364" i="3"/>
  <c r="I364" i="3"/>
  <c r="G364" i="3"/>
  <c r="F364" i="3"/>
  <c r="E364" i="3"/>
  <c r="D364" i="3"/>
  <c r="C364" i="3"/>
  <c r="H364" i="3" s="1"/>
  <c r="B364" i="3"/>
  <c r="A364" i="3"/>
  <c r="N363" i="3"/>
  <c r="M363" i="3"/>
  <c r="L363" i="3"/>
  <c r="K363" i="3"/>
  <c r="J363" i="3"/>
  <c r="I363" i="3"/>
  <c r="G363" i="3"/>
  <c r="F363" i="3"/>
  <c r="E363" i="3"/>
  <c r="D363" i="3"/>
  <c r="C363" i="3"/>
  <c r="H363" i="3" s="1"/>
  <c r="B363" i="3"/>
  <c r="A363" i="3"/>
  <c r="N362" i="3"/>
  <c r="M362" i="3"/>
  <c r="L362" i="3"/>
  <c r="K362" i="3"/>
  <c r="J362" i="3"/>
  <c r="I362" i="3"/>
  <c r="G362" i="3"/>
  <c r="F362" i="3"/>
  <c r="E362" i="3"/>
  <c r="D362" i="3"/>
  <c r="C362" i="3"/>
  <c r="H362" i="3" s="1"/>
  <c r="B362" i="3"/>
  <c r="A362" i="3"/>
  <c r="N361" i="3"/>
  <c r="M361" i="3"/>
  <c r="L361" i="3"/>
  <c r="K361" i="3"/>
  <c r="J361" i="3"/>
  <c r="I361" i="3"/>
  <c r="G361" i="3"/>
  <c r="F361" i="3"/>
  <c r="E361" i="3"/>
  <c r="D361" i="3"/>
  <c r="C361" i="3"/>
  <c r="H361" i="3" s="1"/>
  <c r="B361" i="3"/>
  <c r="A361" i="3"/>
  <c r="N360" i="3"/>
  <c r="M360" i="3"/>
  <c r="L360" i="3"/>
  <c r="K360" i="3"/>
  <c r="J360" i="3"/>
  <c r="I360" i="3"/>
  <c r="G360" i="3"/>
  <c r="F360" i="3"/>
  <c r="E360" i="3"/>
  <c r="D360" i="3"/>
  <c r="C360" i="3"/>
  <c r="H360" i="3" s="1"/>
  <c r="B360" i="3"/>
  <c r="A360" i="3"/>
  <c r="N359" i="3"/>
  <c r="M359" i="3"/>
  <c r="L359" i="3"/>
  <c r="K359" i="3"/>
  <c r="J359" i="3"/>
  <c r="I359" i="3"/>
  <c r="G359" i="3"/>
  <c r="F359" i="3"/>
  <c r="E359" i="3"/>
  <c r="D359" i="3"/>
  <c r="C359" i="3"/>
  <c r="H359" i="3" s="1"/>
  <c r="B359" i="3"/>
  <c r="A359" i="3"/>
  <c r="N358" i="3"/>
  <c r="M358" i="3"/>
  <c r="L358" i="3"/>
  <c r="K358" i="3"/>
  <c r="J358" i="3"/>
  <c r="I358" i="3"/>
  <c r="G358" i="3"/>
  <c r="F358" i="3"/>
  <c r="E358" i="3"/>
  <c r="D358" i="3"/>
  <c r="C358" i="3"/>
  <c r="H358" i="3" s="1"/>
  <c r="B358" i="3"/>
  <c r="A358" i="3"/>
  <c r="N357" i="3"/>
  <c r="M357" i="3"/>
  <c r="L357" i="3"/>
  <c r="K357" i="3"/>
  <c r="J357" i="3"/>
  <c r="I357" i="3"/>
  <c r="G357" i="3"/>
  <c r="F357" i="3"/>
  <c r="E357" i="3"/>
  <c r="D357" i="3"/>
  <c r="C357" i="3"/>
  <c r="H357" i="3" s="1"/>
  <c r="B357" i="3"/>
  <c r="A357" i="3"/>
  <c r="N356" i="3"/>
  <c r="M356" i="3"/>
  <c r="L356" i="3"/>
  <c r="K356" i="3"/>
  <c r="J356" i="3"/>
  <c r="I356" i="3"/>
  <c r="G356" i="3"/>
  <c r="F356" i="3"/>
  <c r="E356" i="3"/>
  <c r="D356" i="3"/>
  <c r="C356" i="3"/>
  <c r="H356" i="3" s="1"/>
  <c r="B356" i="3"/>
  <c r="A356" i="3"/>
  <c r="N355" i="3"/>
  <c r="M355" i="3"/>
  <c r="L355" i="3"/>
  <c r="K355" i="3"/>
  <c r="J355" i="3"/>
  <c r="I355" i="3"/>
  <c r="G355" i="3"/>
  <c r="F355" i="3"/>
  <c r="E355" i="3"/>
  <c r="D355" i="3"/>
  <c r="C355" i="3"/>
  <c r="H355" i="3" s="1"/>
  <c r="B355" i="3"/>
  <c r="A355" i="3"/>
  <c r="N354" i="3"/>
  <c r="M354" i="3"/>
  <c r="L354" i="3"/>
  <c r="K354" i="3"/>
  <c r="J354" i="3"/>
  <c r="I354" i="3"/>
  <c r="G354" i="3"/>
  <c r="F354" i="3"/>
  <c r="E354" i="3"/>
  <c r="D354" i="3"/>
  <c r="C354" i="3"/>
  <c r="H354" i="3" s="1"/>
  <c r="B354" i="3"/>
  <c r="A354" i="3"/>
  <c r="N353" i="3"/>
  <c r="M353" i="3"/>
  <c r="L353" i="3"/>
  <c r="K353" i="3"/>
  <c r="J353" i="3"/>
  <c r="I353" i="3"/>
  <c r="G353" i="3"/>
  <c r="F353" i="3"/>
  <c r="E353" i="3"/>
  <c r="D353" i="3"/>
  <c r="C353" i="3"/>
  <c r="H353" i="3" s="1"/>
  <c r="B353" i="3"/>
  <c r="A353" i="3"/>
  <c r="N352" i="3"/>
  <c r="M352" i="3"/>
  <c r="L352" i="3"/>
  <c r="K352" i="3"/>
  <c r="J352" i="3"/>
  <c r="I352" i="3"/>
  <c r="G352" i="3"/>
  <c r="F352" i="3"/>
  <c r="E352" i="3"/>
  <c r="D352" i="3"/>
  <c r="C352" i="3"/>
  <c r="H352" i="3" s="1"/>
  <c r="B352" i="3"/>
  <c r="A352" i="3"/>
  <c r="N351" i="3"/>
  <c r="M351" i="3"/>
  <c r="L351" i="3"/>
  <c r="K351" i="3"/>
  <c r="J351" i="3"/>
  <c r="I351" i="3"/>
  <c r="G351" i="3"/>
  <c r="F351" i="3"/>
  <c r="E351" i="3"/>
  <c r="D351" i="3"/>
  <c r="C351" i="3"/>
  <c r="H351" i="3" s="1"/>
  <c r="B351" i="3"/>
  <c r="A351" i="3"/>
  <c r="N350" i="3"/>
  <c r="M350" i="3"/>
  <c r="L350" i="3"/>
  <c r="K350" i="3"/>
  <c r="J350" i="3"/>
  <c r="I350" i="3"/>
  <c r="G350" i="3"/>
  <c r="F350" i="3"/>
  <c r="E350" i="3"/>
  <c r="D350" i="3"/>
  <c r="C350" i="3"/>
  <c r="H350" i="3" s="1"/>
  <c r="B350" i="3"/>
  <c r="A350" i="3"/>
  <c r="N349" i="3"/>
  <c r="M349" i="3"/>
  <c r="L349" i="3"/>
  <c r="K349" i="3"/>
  <c r="J349" i="3"/>
  <c r="I349" i="3"/>
  <c r="G349" i="3"/>
  <c r="F349" i="3"/>
  <c r="E349" i="3"/>
  <c r="D349" i="3"/>
  <c r="C349" i="3"/>
  <c r="H349" i="3" s="1"/>
  <c r="B349" i="3"/>
  <c r="A349" i="3"/>
  <c r="N348" i="3"/>
  <c r="M348" i="3"/>
  <c r="L348" i="3"/>
  <c r="K348" i="3"/>
  <c r="J348" i="3"/>
  <c r="I348" i="3"/>
  <c r="G348" i="3"/>
  <c r="F348" i="3"/>
  <c r="E348" i="3"/>
  <c r="D348" i="3"/>
  <c r="C348" i="3"/>
  <c r="H348" i="3" s="1"/>
  <c r="B348" i="3"/>
  <c r="A348" i="3"/>
  <c r="N347" i="3"/>
  <c r="M347" i="3"/>
  <c r="L347" i="3"/>
  <c r="K347" i="3"/>
  <c r="J347" i="3"/>
  <c r="I347" i="3"/>
  <c r="G347" i="3"/>
  <c r="F347" i="3"/>
  <c r="E347" i="3"/>
  <c r="D347" i="3"/>
  <c r="C347" i="3"/>
  <c r="H347" i="3" s="1"/>
  <c r="B347" i="3"/>
  <c r="A347" i="3"/>
  <c r="N346" i="3"/>
  <c r="M346" i="3"/>
  <c r="L346" i="3"/>
  <c r="K346" i="3"/>
  <c r="J346" i="3"/>
  <c r="I346" i="3"/>
  <c r="G346" i="3"/>
  <c r="F346" i="3"/>
  <c r="E346" i="3"/>
  <c r="D346" i="3"/>
  <c r="C346" i="3"/>
  <c r="H346" i="3" s="1"/>
  <c r="B346" i="3"/>
  <c r="A346" i="3"/>
  <c r="N345" i="3"/>
  <c r="M345" i="3"/>
  <c r="L345" i="3"/>
  <c r="K345" i="3"/>
  <c r="J345" i="3"/>
  <c r="I345" i="3"/>
  <c r="G345" i="3"/>
  <c r="F345" i="3"/>
  <c r="E345" i="3"/>
  <c r="D345" i="3"/>
  <c r="C345" i="3"/>
  <c r="H345" i="3" s="1"/>
  <c r="B345" i="3"/>
  <c r="A345" i="3"/>
  <c r="N344" i="3"/>
  <c r="M344" i="3"/>
  <c r="L344" i="3"/>
  <c r="K344" i="3"/>
  <c r="J344" i="3"/>
  <c r="I344" i="3"/>
  <c r="G344" i="3"/>
  <c r="F344" i="3"/>
  <c r="E344" i="3"/>
  <c r="D344" i="3"/>
  <c r="C344" i="3"/>
  <c r="H344" i="3" s="1"/>
  <c r="B344" i="3"/>
  <c r="A344" i="3"/>
  <c r="N343" i="3"/>
  <c r="M343" i="3"/>
  <c r="L343" i="3"/>
  <c r="K343" i="3"/>
  <c r="J343" i="3"/>
  <c r="I343" i="3"/>
  <c r="G343" i="3"/>
  <c r="F343" i="3"/>
  <c r="E343" i="3"/>
  <c r="D343" i="3"/>
  <c r="C343" i="3"/>
  <c r="H343" i="3" s="1"/>
  <c r="B343" i="3"/>
  <c r="A343" i="3"/>
  <c r="N342" i="3"/>
  <c r="M342" i="3"/>
  <c r="L342" i="3"/>
  <c r="K342" i="3"/>
  <c r="J342" i="3"/>
  <c r="I342" i="3"/>
  <c r="G342" i="3"/>
  <c r="F342" i="3"/>
  <c r="E342" i="3"/>
  <c r="D342" i="3"/>
  <c r="C342" i="3"/>
  <c r="H342" i="3" s="1"/>
  <c r="B342" i="3"/>
  <c r="A342" i="3"/>
  <c r="N341" i="3"/>
  <c r="M341" i="3"/>
  <c r="L341" i="3"/>
  <c r="K341" i="3"/>
  <c r="J341" i="3"/>
  <c r="I341" i="3"/>
  <c r="G341" i="3"/>
  <c r="F341" i="3"/>
  <c r="E341" i="3"/>
  <c r="D341" i="3"/>
  <c r="C341" i="3"/>
  <c r="H341" i="3" s="1"/>
  <c r="B341" i="3"/>
  <c r="A341" i="3"/>
  <c r="N340" i="3"/>
  <c r="M340" i="3"/>
  <c r="L340" i="3"/>
  <c r="K340" i="3"/>
  <c r="J340" i="3"/>
  <c r="I340" i="3"/>
  <c r="G340" i="3"/>
  <c r="F340" i="3"/>
  <c r="E340" i="3"/>
  <c r="D340" i="3"/>
  <c r="C340" i="3"/>
  <c r="H340" i="3" s="1"/>
  <c r="B340" i="3"/>
  <c r="A340" i="3"/>
  <c r="N339" i="3"/>
  <c r="M339" i="3"/>
  <c r="L339" i="3"/>
  <c r="K339" i="3"/>
  <c r="J339" i="3"/>
  <c r="I339" i="3"/>
  <c r="G339" i="3"/>
  <c r="F339" i="3"/>
  <c r="E339" i="3"/>
  <c r="D339" i="3"/>
  <c r="C339" i="3"/>
  <c r="H339" i="3" s="1"/>
  <c r="B339" i="3"/>
  <c r="A339" i="3"/>
  <c r="N338" i="3"/>
  <c r="M338" i="3"/>
  <c r="L338" i="3"/>
  <c r="K338" i="3"/>
  <c r="J338" i="3"/>
  <c r="I338" i="3"/>
  <c r="G338" i="3"/>
  <c r="F338" i="3"/>
  <c r="E338" i="3"/>
  <c r="D338" i="3"/>
  <c r="C338" i="3"/>
  <c r="H338" i="3" s="1"/>
  <c r="B338" i="3"/>
  <c r="A338" i="3"/>
  <c r="N337" i="3"/>
  <c r="M337" i="3"/>
  <c r="L337" i="3"/>
  <c r="K337" i="3"/>
  <c r="J337" i="3"/>
  <c r="I337" i="3"/>
  <c r="G337" i="3"/>
  <c r="F337" i="3"/>
  <c r="E337" i="3"/>
  <c r="D337" i="3"/>
  <c r="C337" i="3"/>
  <c r="H337" i="3" s="1"/>
  <c r="B337" i="3"/>
  <c r="A337" i="3"/>
  <c r="N336" i="3"/>
  <c r="M336" i="3"/>
  <c r="L336" i="3"/>
  <c r="K336" i="3"/>
  <c r="J336" i="3"/>
  <c r="I336" i="3"/>
  <c r="G336" i="3"/>
  <c r="F336" i="3"/>
  <c r="E336" i="3"/>
  <c r="D336" i="3"/>
  <c r="C336" i="3"/>
  <c r="H336" i="3" s="1"/>
  <c r="B336" i="3"/>
  <c r="A336" i="3"/>
  <c r="N335" i="3"/>
  <c r="M335" i="3"/>
  <c r="L335" i="3"/>
  <c r="K335" i="3"/>
  <c r="J335" i="3"/>
  <c r="I335" i="3"/>
  <c r="G335" i="3"/>
  <c r="F335" i="3"/>
  <c r="E335" i="3"/>
  <c r="D335" i="3"/>
  <c r="C335" i="3"/>
  <c r="H335" i="3" s="1"/>
  <c r="B335" i="3"/>
  <c r="A335" i="3"/>
  <c r="N334" i="3"/>
  <c r="M334" i="3"/>
  <c r="L334" i="3"/>
  <c r="K334" i="3"/>
  <c r="J334" i="3"/>
  <c r="I334" i="3"/>
  <c r="G334" i="3"/>
  <c r="F334" i="3"/>
  <c r="E334" i="3"/>
  <c r="D334" i="3"/>
  <c r="C334" i="3"/>
  <c r="H334" i="3" s="1"/>
  <c r="B334" i="3"/>
  <c r="A334" i="3"/>
  <c r="N333" i="3"/>
  <c r="M333" i="3"/>
  <c r="L333" i="3"/>
  <c r="K333" i="3"/>
  <c r="J333" i="3"/>
  <c r="I333" i="3"/>
  <c r="G333" i="3"/>
  <c r="F333" i="3"/>
  <c r="E333" i="3"/>
  <c r="D333" i="3"/>
  <c r="C333" i="3"/>
  <c r="H333" i="3" s="1"/>
  <c r="B333" i="3"/>
  <c r="A333" i="3"/>
  <c r="N332" i="3"/>
  <c r="M332" i="3"/>
  <c r="L332" i="3"/>
  <c r="K332" i="3"/>
  <c r="J332" i="3"/>
  <c r="I332" i="3"/>
  <c r="G332" i="3"/>
  <c r="F332" i="3"/>
  <c r="E332" i="3"/>
  <c r="D332" i="3"/>
  <c r="C332" i="3"/>
  <c r="H332" i="3" s="1"/>
  <c r="B332" i="3"/>
  <c r="A332" i="3"/>
  <c r="N331" i="3"/>
  <c r="M331" i="3"/>
  <c r="L331" i="3"/>
  <c r="K331" i="3"/>
  <c r="J331" i="3"/>
  <c r="I331" i="3"/>
  <c r="G331" i="3"/>
  <c r="F331" i="3"/>
  <c r="E331" i="3"/>
  <c r="D331" i="3"/>
  <c r="C331" i="3"/>
  <c r="H331" i="3" s="1"/>
  <c r="B331" i="3"/>
  <c r="A331" i="3"/>
  <c r="N330" i="3"/>
  <c r="M330" i="3"/>
  <c r="L330" i="3"/>
  <c r="K330" i="3"/>
  <c r="J330" i="3"/>
  <c r="I330" i="3"/>
  <c r="G330" i="3"/>
  <c r="F330" i="3"/>
  <c r="E330" i="3"/>
  <c r="D330" i="3"/>
  <c r="C330" i="3"/>
  <c r="H330" i="3" s="1"/>
  <c r="B330" i="3"/>
  <c r="A330" i="3"/>
  <c r="N329" i="3"/>
  <c r="M329" i="3"/>
  <c r="L329" i="3"/>
  <c r="K329" i="3"/>
  <c r="J329" i="3"/>
  <c r="I329" i="3"/>
  <c r="G329" i="3"/>
  <c r="F329" i="3"/>
  <c r="E329" i="3"/>
  <c r="D329" i="3"/>
  <c r="C329" i="3"/>
  <c r="H329" i="3" s="1"/>
  <c r="B329" i="3"/>
  <c r="A329" i="3"/>
  <c r="N328" i="3"/>
  <c r="M328" i="3"/>
  <c r="L328" i="3"/>
  <c r="K328" i="3"/>
  <c r="J328" i="3"/>
  <c r="I328" i="3"/>
  <c r="G328" i="3"/>
  <c r="F328" i="3"/>
  <c r="E328" i="3"/>
  <c r="D328" i="3"/>
  <c r="C328" i="3"/>
  <c r="H328" i="3" s="1"/>
  <c r="B328" i="3"/>
  <c r="A328" i="3"/>
  <c r="N327" i="3"/>
  <c r="M327" i="3"/>
  <c r="L327" i="3"/>
  <c r="K327" i="3"/>
  <c r="J327" i="3"/>
  <c r="I327" i="3"/>
  <c r="G327" i="3"/>
  <c r="F327" i="3"/>
  <c r="E327" i="3"/>
  <c r="D327" i="3"/>
  <c r="C327" i="3"/>
  <c r="H327" i="3" s="1"/>
  <c r="B327" i="3"/>
  <c r="A327" i="3"/>
  <c r="N326" i="3"/>
  <c r="M326" i="3"/>
  <c r="L326" i="3"/>
  <c r="K326" i="3"/>
  <c r="J326" i="3"/>
  <c r="I326" i="3"/>
  <c r="G326" i="3"/>
  <c r="F326" i="3"/>
  <c r="E326" i="3"/>
  <c r="D326" i="3"/>
  <c r="C326" i="3"/>
  <c r="H326" i="3" s="1"/>
  <c r="B326" i="3"/>
  <c r="A326" i="3"/>
  <c r="N325" i="3"/>
  <c r="M325" i="3"/>
  <c r="L325" i="3"/>
  <c r="K325" i="3"/>
  <c r="J325" i="3"/>
  <c r="I325" i="3"/>
  <c r="G325" i="3"/>
  <c r="F325" i="3"/>
  <c r="E325" i="3"/>
  <c r="D325" i="3"/>
  <c r="C325" i="3"/>
  <c r="H325" i="3" s="1"/>
  <c r="B325" i="3"/>
  <c r="A325" i="3"/>
  <c r="N324" i="3"/>
  <c r="M324" i="3"/>
  <c r="L324" i="3"/>
  <c r="K324" i="3"/>
  <c r="J324" i="3"/>
  <c r="I324" i="3"/>
  <c r="G324" i="3"/>
  <c r="F324" i="3"/>
  <c r="E324" i="3"/>
  <c r="D324" i="3"/>
  <c r="C324" i="3"/>
  <c r="H324" i="3" s="1"/>
  <c r="B324" i="3"/>
  <c r="A324" i="3"/>
  <c r="N323" i="3"/>
  <c r="M323" i="3"/>
  <c r="L323" i="3"/>
  <c r="K323" i="3"/>
  <c r="J323" i="3"/>
  <c r="I323" i="3"/>
  <c r="G323" i="3"/>
  <c r="F323" i="3"/>
  <c r="E323" i="3"/>
  <c r="D323" i="3"/>
  <c r="C323" i="3"/>
  <c r="H323" i="3" s="1"/>
  <c r="B323" i="3"/>
  <c r="A323" i="3"/>
  <c r="N322" i="3"/>
  <c r="M322" i="3"/>
  <c r="L322" i="3"/>
  <c r="K322" i="3"/>
  <c r="J322" i="3"/>
  <c r="I322" i="3"/>
  <c r="G322" i="3"/>
  <c r="F322" i="3"/>
  <c r="E322" i="3"/>
  <c r="D322" i="3"/>
  <c r="C322" i="3"/>
  <c r="H322" i="3" s="1"/>
  <c r="B322" i="3"/>
  <c r="A322" i="3"/>
  <c r="N321" i="3"/>
  <c r="M321" i="3"/>
  <c r="L321" i="3"/>
  <c r="K321" i="3"/>
  <c r="J321" i="3"/>
  <c r="I321" i="3"/>
  <c r="G321" i="3"/>
  <c r="F321" i="3"/>
  <c r="E321" i="3"/>
  <c r="D321" i="3"/>
  <c r="C321" i="3"/>
  <c r="H321" i="3" s="1"/>
  <c r="B321" i="3"/>
  <c r="A321" i="3"/>
  <c r="N320" i="3"/>
  <c r="M320" i="3"/>
  <c r="L320" i="3"/>
  <c r="K320" i="3"/>
  <c r="J320" i="3"/>
  <c r="I320" i="3"/>
  <c r="G320" i="3"/>
  <c r="F320" i="3"/>
  <c r="E320" i="3"/>
  <c r="D320" i="3"/>
  <c r="C320" i="3"/>
  <c r="H320" i="3" s="1"/>
  <c r="B320" i="3"/>
  <c r="A320" i="3"/>
  <c r="N319" i="3"/>
  <c r="M319" i="3"/>
  <c r="L319" i="3"/>
  <c r="K319" i="3"/>
  <c r="J319" i="3"/>
  <c r="I319" i="3"/>
  <c r="G319" i="3"/>
  <c r="F319" i="3"/>
  <c r="E319" i="3"/>
  <c r="D319" i="3"/>
  <c r="C319" i="3"/>
  <c r="H319" i="3" s="1"/>
  <c r="B319" i="3"/>
  <c r="A319" i="3"/>
  <c r="N318" i="3"/>
  <c r="M318" i="3"/>
  <c r="L318" i="3"/>
  <c r="K318" i="3"/>
  <c r="J318" i="3"/>
  <c r="I318" i="3"/>
  <c r="G318" i="3"/>
  <c r="F318" i="3"/>
  <c r="E318" i="3"/>
  <c r="D318" i="3"/>
  <c r="C318" i="3"/>
  <c r="H318" i="3" s="1"/>
  <c r="B318" i="3"/>
  <c r="A318" i="3"/>
  <c r="N317" i="3"/>
  <c r="M317" i="3"/>
  <c r="L317" i="3"/>
  <c r="K317" i="3"/>
  <c r="J317" i="3"/>
  <c r="I317" i="3"/>
  <c r="G317" i="3"/>
  <c r="F317" i="3"/>
  <c r="E317" i="3"/>
  <c r="D317" i="3"/>
  <c r="C317" i="3"/>
  <c r="H317" i="3" s="1"/>
  <c r="B317" i="3"/>
  <c r="A317" i="3"/>
  <c r="N316" i="3"/>
  <c r="M316" i="3"/>
  <c r="L316" i="3"/>
  <c r="K316" i="3"/>
  <c r="J316" i="3"/>
  <c r="I316" i="3"/>
  <c r="G316" i="3"/>
  <c r="F316" i="3"/>
  <c r="E316" i="3"/>
  <c r="D316" i="3"/>
  <c r="C316" i="3"/>
  <c r="H316" i="3" s="1"/>
  <c r="B316" i="3"/>
  <c r="A316" i="3"/>
  <c r="N315" i="3"/>
  <c r="M315" i="3"/>
  <c r="L315" i="3"/>
  <c r="K315" i="3"/>
  <c r="J315" i="3"/>
  <c r="I315" i="3"/>
  <c r="G315" i="3"/>
  <c r="F315" i="3"/>
  <c r="E315" i="3"/>
  <c r="D315" i="3"/>
  <c r="C315" i="3"/>
  <c r="H315" i="3" s="1"/>
  <c r="B315" i="3"/>
  <c r="A315" i="3"/>
  <c r="N314" i="3"/>
  <c r="M314" i="3"/>
  <c r="L314" i="3"/>
  <c r="K314" i="3"/>
  <c r="J314" i="3"/>
  <c r="I314" i="3"/>
  <c r="G314" i="3"/>
  <c r="F314" i="3"/>
  <c r="E314" i="3"/>
  <c r="D314" i="3"/>
  <c r="C314" i="3"/>
  <c r="H314" i="3" s="1"/>
  <c r="B314" i="3"/>
  <c r="A314" i="3"/>
  <c r="N313" i="3"/>
  <c r="M313" i="3"/>
  <c r="L313" i="3"/>
  <c r="K313" i="3"/>
  <c r="J313" i="3"/>
  <c r="I313" i="3"/>
  <c r="G313" i="3"/>
  <c r="F313" i="3"/>
  <c r="E313" i="3"/>
  <c r="D313" i="3"/>
  <c r="C313" i="3"/>
  <c r="H313" i="3" s="1"/>
  <c r="B313" i="3"/>
  <c r="A313" i="3"/>
  <c r="N312" i="3"/>
  <c r="M312" i="3"/>
  <c r="L312" i="3"/>
  <c r="K312" i="3"/>
  <c r="J312" i="3"/>
  <c r="I312" i="3"/>
  <c r="G312" i="3"/>
  <c r="F312" i="3"/>
  <c r="E312" i="3"/>
  <c r="D312" i="3"/>
  <c r="C312" i="3"/>
  <c r="H312" i="3" s="1"/>
  <c r="B312" i="3"/>
  <c r="A312" i="3"/>
  <c r="N311" i="3"/>
  <c r="M311" i="3"/>
  <c r="L311" i="3"/>
  <c r="K311" i="3"/>
  <c r="J311" i="3"/>
  <c r="I311" i="3"/>
  <c r="G311" i="3"/>
  <c r="F311" i="3"/>
  <c r="E311" i="3"/>
  <c r="D311" i="3"/>
  <c r="C311" i="3"/>
  <c r="H311" i="3" s="1"/>
  <c r="B311" i="3"/>
  <c r="A311" i="3"/>
  <c r="N310" i="3"/>
  <c r="M310" i="3"/>
  <c r="L310" i="3"/>
  <c r="K310" i="3"/>
  <c r="J310" i="3"/>
  <c r="I310" i="3"/>
  <c r="G310" i="3"/>
  <c r="F310" i="3"/>
  <c r="E310" i="3"/>
  <c r="D310" i="3"/>
  <c r="C310" i="3"/>
  <c r="H310" i="3" s="1"/>
  <c r="B310" i="3"/>
  <c r="A310" i="3"/>
  <c r="N309" i="3"/>
  <c r="M309" i="3"/>
  <c r="L309" i="3"/>
  <c r="K309" i="3"/>
  <c r="J309" i="3"/>
  <c r="I309" i="3"/>
  <c r="G309" i="3"/>
  <c r="F309" i="3"/>
  <c r="E309" i="3"/>
  <c r="D309" i="3"/>
  <c r="C309" i="3"/>
  <c r="H309" i="3" s="1"/>
  <c r="B309" i="3"/>
  <c r="A309" i="3"/>
  <c r="N308" i="3"/>
  <c r="M308" i="3"/>
  <c r="L308" i="3"/>
  <c r="K308" i="3"/>
  <c r="J308" i="3"/>
  <c r="I308" i="3"/>
  <c r="G308" i="3"/>
  <c r="F308" i="3"/>
  <c r="E308" i="3"/>
  <c r="D308" i="3"/>
  <c r="C308" i="3"/>
  <c r="H308" i="3" s="1"/>
  <c r="B308" i="3"/>
  <c r="A308" i="3"/>
  <c r="N307" i="3"/>
  <c r="M307" i="3"/>
  <c r="L307" i="3"/>
  <c r="K307" i="3"/>
  <c r="J307" i="3"/>
  <c r="I307" i="3"/>
  <c r="G307" i="3"/>
  <c r="F307" i="3"/>
  <c r="E307" i="3"/>
  <c r="D307" i="3"/>
  <c r="C307" i="3"/>
  <c r="H307" i="3" s="1"/>
  <c r="B307" i="3"/>
  <c r="A307" i="3"/>
  <c r="N306" i="3"/>
  <c r="M306" i="3"/>
  <c r="L306" i="3"/>
  <c r="K306" i="3"/>
  <c r="J306" i="3"/>
  <c r="I306" i="3"/>
  <c r="G306" i="3"/>
  <c r="F306" i="3"/>
  <c r="E306" i="3"/>
  <c r="D306" i="3"/>
  <c r="C306" i="3"/>
  <c r="H306" i="3" s="1"/>
  <c r="B306" i="3"/>
  <c r="A306" i="3"/>
  <c r="N305" i="3"/>
  <c r="M305" i="3"/>
  <c r="L305" i="3"/>
  <c r="K305" i="3"/>
  <c r="J305" i="3"/>
  <c r="I305" i="3"/>
  <c r="G305" i="3"/>
  <c r="F305" i="3"/>
  <c r="E305" i="3"/>
  <c r="D305" i="3"/>
  <c r="C305" i="3"/>
  <c r="H305" i="3" s="1"/>
  <c r="B305" i="3"/>
  <c r="A305" i="3"/>
  <c r="N304" i="3"/>
  <c r="M304" i="3"/>
  <c r="L304" i="3"/>
  <c r="K304" i="3"/>
  <c r="J304" i="3"/>
  <c r="I304" i="3"/>
  <c r="G304" i="3"/>
  <c r="F304" i="3"/>
  <c r="E304" i="3"/>
  <c r="D304" i="3"/>
  <c r="C304" i="3"/>
  <c r="H304" i="3" s="1"/>
  <c r="B304" i="3"/>
  <c r="A304" i="3"/>
  <c r="N303" i="3"/>
  <c r="M303" i="3"/>
  <c r="L303" i="3"/>
  <c r="K303" i="3"/>
  <c r="J303" i="3"/>
  <c r="I303" i="3"/>
  <c r="G303" i="3"/>
  <c r="F303" i="3"/>
  <c r="E303" i="3"/>
  <c r="D303" i="3"/>
  <c r="C303" i="3"/>
  <c r="H303" i="3" s="1"/>
  <c r="B303" i="3"/>
  <c r="A303" i="3"/>
  <c r="N302" i="3"/>
  <c r="M302" i="3"/>
  <c r="L302" i="3"/>
  <c r="K302" i="3"/>
  <c r="J302" i="3"/>
  <c r="I302" i="3"/>
  <c r="G302" i="3"/>
  <c r="F302" i="3"/>
  <c r="E302" i="3"/>
  <c r="D302" i="3"/>
  <c r="C302" i="3"/>
  <c r="H302" i="3" s="1"/>
  <c r="B302" i="3"/>
  <c r="A302" i="3"/>
  <c r="N301" i="3"/>
  <c r="M301" i="3"/>
  <c r="L301" i="3"/>
  <c r="K301" i="3"/>
  <c r="J301" i="3"/>
  <c r="I301" i="3"/>
  <c r="G301" i="3"/>
  <c r="F301" i="3"/>
  <c r="E301" i="3"/>
  <c r="D301" i="3"/>
  <c r="C301" i="3"/>
  <c r="H301" i="3" s="1"/>
  <c r="B301" i="3"/>
  <c r="A301" i="3"/>
  <c r="N300" i="3"/>
  <c r="M300" i="3"/>
  <c r="L300" i="3"/>
  <c r="K300" i="3"/>
  <c r="J300" i="3"/>
  <c r="I300" i="3"/>
  <c r="G300" i="3"/>
  <c r="F300" i="3"/>
  <c r="E300" i="3"/>
  <c r="D300" i="3"/>
  <c r="C300" i="3"/>
  <c r="H300" i="3" s="1"/>
  <c r="B300" i="3"/>
  <c r="A300" i="3"/>
  <c r="N299" i="3"/>
  <c r="M299" i="3"/>
  <c r="L299" i="3"/>
  <c r="K299" i="3"/>
  <c r="J299" i="3"/>
  <c r="I299" i="3"/>
  <c r="G299" i="3"/>
  <c r="F299" i="3"/>
  <c r="E299" i="3"/>
  <c r="D299" i="3"/>
  <c r="C299" i="3"/>
  <c r="H299" i="3" s="1"/>
  <c r="B299" i="3"/>
  <c r="A299" i="3"/>
  <c r="N298" i="3"/>
  <c r="M298" i="3"/>
  <c r="L298" i="3"/>
  <c r="K298" i="3"/>
  <c r="J298" i="3"/>
  <c r="I298" i="3"/>
  <c r="G298" i="3"/>
  <c r="F298" i="3"/>
  <c r="E298" i="3"/>
  <c r="D298" i="3"/>
  <c r="C298" i="3"/>
  <c r="H298" i="3" s="1"/>
  <c r="B298" i="3"/>
  <c r="A298" i="3"/>
  <c r="N297" i="3"/>
  <c r="M297" i="3"/>
  <c r="L297" i="3"/>
  <c r="K297" i="3"/>
  <c r="J297" i="3"/>
  <c r="I297" i="3"/>
  <c r="G297" i="3"/>
  <c r="F297" i="3"/>
  <c r="E297" i="3"/>
  <c r="D297" i="3"/>
  <c r="C297" i="3"/>
  <c r="H297" i="3" s="1"/>
  <c r="B297" i="3"/>
  <c r="A297" i="3"/>
  <c r="N296" i="3"/>
  <c r="M296" i="3"/>
  <c r="L296" i="3"/>
  <c r="K296" i="3"/>
  <c r="J296" i="3"/>
  <c r="I296" i="3"/>
  <c r="G296" i="3"/>
  <c r="F296" i="3"/>
  <c r="E296" i="3"/>
  <c r="D296" i="3"/>
  <c r="C296" i="3"/>
  <c r="H296" i="3" s="1"/>
  <c r="B296" i="3"/>
  <c r="A296" i="3"/>
  <c r="N295" i="3"/>
  <c r="M295" i="3"/>
  <c r="L295" i="3"/>
  <c r="K295" i="3"/>
  <c r="J295" i="3"/>
  <c r="I295" i="3"/>
  <c r="G295" i="3"/>
  <c r="F295" i="3"/>
  <c r="E295" i="3"/>
  <c r="D295" i="3"/>
  <c r="C295" i="3"/>
  <c r="H295" i="3" s="1"/>
  <c r="B295" i="3"/>
  <c r="A295" i="3"/>
  <c r="N294" i="3"/>
  <c r="M294" i="3"/>
  <c r="L294" i="3"/>
  <c r="K294" i="3"/>
  <c r="J294" i="3"/>
  <c r="I294" i="3"/>
  <c r="G294" i="3"/>
  <c r="F294" i="3"/>
  <c r="E294" i="3"/>
  <c r="D294" i="3"/>
  <c r="C294" i="3"/>
  <c r="H294" i="3" s="1"/>
  <c r="B294" i="3"/>
  <c r="A294" i="3"/>
  <c r="N293" i="3"/>
  <c r="M293" i="3"/>
  <c r="L293" i="3"/>
  <c r="K293" i="3"/>
  <c r="J293" i="3"/>
  <c r="I293" i="3"/>
  <c r="G293" i="3"/>
  <c r="F293" i="3"/>
  <c r="E293" i="3"/>
  <c r="D293" i="3"/>
  <c r="C293" i="3"/>
  <c r="H293" i="3" s="1"/>
  <c r="B293" i="3"/>
  <c r="A293" i="3"/>
  <c r="N292" i="3"/>
  <c r="M292" i="3"/>
  <c r="L292" i="3"/>
  <c r="K292" i="3"/>
  <c r="J292" i="3"/>
  <c r="I292" i="3"/>
  <c r="G292" i="3"/>
  <c r="F292" i="3"/>
  <c r="E292" i="3"/>
  <c r="D292" i="3"/>
  <c r="C292" i="3"/>
  <c r="H292" i="3" s="1"/>
  <c r="B292" i="3"/>
  <c r="A292" i="3"/>
  <c r="N291" i="3"/>
  <c r="M291" i="3"/>
  <c r="L291" i="3"/>
  <c r="K291" i="3"/>
  <c r="J291" i="3"/>
  <c r="I291" i="3"/>
  <c r="G291" i="3"/>
  <c r="F291" i="3"/>
  <c r="E291" i="3"/>
  <c r="D291" i="3"/>
  <c r="C291" i="3"/>
  <c r="H291" i="3" s="1"/>
  <c r="B291" i="3"/>
  <c r="A291" i="3"/>
  <c r="N290" i="3"/>
  <c r="M290" i="3"/>
  <c r="L290" i="3"/>
  <c r="K290" i="3"/>
  <c r="J290" i="3"/>
  <c r="I290" i="3"/>
  <c r="G290" i="3"/>
  <c r="F290" i="3"/>
  <c r="E290" i="3"/>
  <c r="D290" i="3"/>
  <c r="C290" i="3"/>
  <c r="H290" i="3" s="1"/>
  <c r="B290" i="3"/>
  <c r="A290" i="3"/>
  <c r="N289" i="3"/>
  <c r="M289" i="3"/>
  <c r="L289" i="3"/>
  <c r="K289" i="3"/>
  <c r="J289" i="3"/>
  <c r="I289" i="3"/>
  <c r="G289" i="3"/>
  <c r="F289" i="3"/>
  <c r="E289" i="3"/>
  <c r="D289" i="3"/>
  <c r="C289" i="3"/>
  <c r="H289" i="3" s="1"/>
  <c r="B289" i="3"/>
  <c r="A289" i="3"/>
  <c r="N288" i="3"/>
  <c r="M288" i="3"/>
  <c r="L288" i="3"/>
  <c r="K288" i="3"/>
  <c r="J288" i="3"/>
  <c r="I288" i="3"/>
  <c r="G288" i="3"/>
  <c r="F288" i="3"/>
  <c r="E288" i="3"/>
  <c r="D288" i="3"/>
  <c r="C288" i="3"/>
  <c r="H288" i="3" s="1"/>
  <c r="B288" i="3"/>
  <c r="A288" i="3"/>
  <c r="N287" i="3"/>
  <c r="M287" i="3"/>
  <c r="L287" i="3"/>
  <c r="K287" i="3"/>
  <c r="J287" i="3"/>
  <c r="I287" i="3"/>
  <c r="G287" i="3"/>
  <c r="F287" i="3"/>
  <c r="E287" i="3"/>
  <c r="D287" i="3"/>
  <c r="C287" i="3"/>
  <c r="H287" i="3" s="1"/>
  <c r="B287" i="3"/>
  <c r="A287" i="3"/>
  <c r="N286" i="3"/>
  <c r="M286" i="3"/>
  <c r="L286" i="3"/>
  <c r="K286" i="3"/>
  <c r="J286" i="3"/>
  <c r="I286" i="3"/>
  <c r="G286" i="3"/>
  <c r="F286" i="3"/>
  <c r="E286" i="3"/>
  <c r="D286" i="3"/>
  <c r="C286" i="3"/>
  <c r="H286" i="3" s="1"/>
  <c r="B286" i="3"/>
  <c r="A286" i="3"/>
  <c r="N285" i="3"/>
  <c r="M285" i="3"/>
  <c r="L285" i="3"/>
  <c r="K285" i="3"/>
  <c r="J285" i="3"/>
  <c r="I285" i="3"/>
  <c r="G285" i="3"/>
  <c r="F285" i="3"/>
  <c r="E285" i="3"/>
  <c r="D285" i="3"/>
  <c r="C285" i="3"/>
  <c r="H285" i="3" s="1"/>
  <c r="B285" i="3"/>
  <c r="A285" i="3"/>
  <c r="N284" i="3"/>
  <c r="M284" i="3"/>
  <c r="L284" i="3"/>
  <c r="K284" i="3"/>
  <c r="J284" i="3"/>
  <c r="I284" i="3"/>
  <c r="G284" i="3"/>
  <c r="F284" i="3"/>
  <c r="E284" i="3"/>
  <c r="D284" i="3"/>
  <c r="C284" i="3"/>
  <c r="H284" i="3" s="1"/>
  <c r="B284" i="3"/>
  <c r="A284" i="3"/>
  <c r="N283" i="3"/>
  <c r="M283" i="3"/>
  <c r="L283" i="3"/>
  <c r="K283" i="3"/>
  <c r="J283" i="3"/>
  <c r="I283" i="3"/>
  <c r="G283" i="3"/>
  <c r="F283" i="3"/>
  <c r="E283" i="3"/>
  <c r="D283" i="3"/>
  <c r="C283" i="3"/>
  <c r="H283" i="3" s="1"/>
  <c r="B283" i="3"/>
  <c r="A283" i="3"/>
  <c r="N282" i="3"/>
  <c r="M282" i="3"/>
  <c r="L282" i="3"/>
  <c r="K282" i="3"/>
  <c r="J282" i="3"/>
  <c r="I282" i="3"/>
  <c r="G282" i="3"/>
  <c r="F282" i="3"/>
  <c r="E282" i="3"/>
  <c r="D282" i="3"/>
  <c r="C282" i="3"/>
  <c r="H282" i="3" s="1"/>
  <c r="B282" i="3"/>
  <c r="A282" i="3"/>
  <c r="N281" i="3"/>
  <c r="M281" i="3"/>
  <c r="L281" i="3"/>
  <c r="K281" i="3"/>
  <c r="J281" i="3"/>
  <c r="I281" i="3"/>
  <c r="G281" i="3"/>
  <c r="F281" i="3"/>
  <c r="E281" i="3"/>
  <c r="D281" i="3"/>
  <c r="C281" i="3"/>
  <c r="H281" i="3" s="1"/>
  <c r="B281" i="3"/>
  <c r="A281" i="3"/>
  <c r="N280" i="3"/>
  <c r="M280" i="3"/>
  <c r="L280" i="3"/>
  <c r="K280" i="3"/>
  <c r="J280" i="3"/>
  <c r="I280" i="3"/>
  <c r="G280" i="3"/>
  <c r="F280" i="3"/>
  <c r="E280" i="3"/>
  <c r="D280" i="3"/>
  <c r="C280" i="3"/>
  <c r="H280" i="3" s="1"/>
  <c r="B280" i="3"/>
  <c r="A280" i="3"/>
  <c r="N279" i="3"/>
  <c r="M279" i="3"/>
  <c r="L279" i="3"/>
  <c r="K279" i="3"/>
  <c r="J279" i="3"/>
  <c r="I279" i="3"/>
  <c r="G279" i="3"/>
  <c r="F279" i="3"/>
  <c r="E279" i="3"/>
  <c r="D279" i="3"/>
  <c r="C279" i="3"/>
  <c r="H279" i="3" s="1"/>
  <c r="B279" i="3"/>
  <c r="A279" i="3"/>
  <c r="N278" i="3"/>
  <c r="M278" i="3"/>
  <c r="L278" i="3"/>
  <c r="K278" i="3"/>
  <c r="J278" i="3"/>
  <c r="I278" i="3"/>
  <c r="G278" i="3"/>
  <c r="F278" i="3"/>
  <c r="E278" i="3"/>
  <c r="D278" i="3"/>
  <c r="C278" i="3"/>
  <c r="H278" i="3" s="1"/>
  <c r="B278" i="3"/>
  <c r="A278" i="3"/>
  <c r="N277" i="3"/>
  <c r="M277" i="3"/>
  <c r="L277" i="3"/>
  <c r="K277" i="3"/>
  <c r="J277" i="3"/>
  <c r="I277" i="3"/>
  <c r="G277" i="3"/>
  <c r="F277" i="3"/>
  <c r="E277" i="3"/>
  <c r="D277" i="3"/>
  <c r="C277" i="3"/>
  <c r="H277" i="3" s="1"/>
  <c r="B277" i="3"/>
  <c r="A277" i="3"/>
  <c r="N276" i="3"/>
  <c r="M276" i="3"/>
  <c r="L276" i="3"/>
  <c r="K276" i="3"/>
  <c r="J276" i="3"/>
  <c r="I276" i="3"/>
  <c r="G276" i="3"/>
  <c r="F276" i="3"/>
  <c r="E276" i="3"/>
  <c r="D276" i="3"/>
  <c r="C276" i="3"/>
  <c r="H276" i="3" s="1"/>
  <c r="B276" i="3"/>
  <c r="A276" i="3"/>
  <c r="N275" i="3"/>
  <c r="M275" i="3"/>
  <c r="L275" i="3"/>
  <c r="K275" i="3"/>
  <c r="J275" i="3"/>
  <c r="I275" i="3"/>
  <c r="G275" i="3"/>
  <c r="F275" i="3"/>
  <c r="E275" i="3"/>
  <c r="D275" i="3"/>
  <c r="C275" i="3"/>
  <c r="H275" i="3" s="1"/>
  <c r="B275" i="3"/>
  <c r="A275" i="3"/>
  <c r="N274" i="3"/>
  <c r="M274" i="3"/>
  <c r="L274" i="3"/>
  <c r="K274" i="3"/>
  <c r="J274" i="3"/>
  <c r="I274" i="3"/>
  <c r="G274" i="3"/>
  <c r="F274" i="3"/>
  <c r="E274" i="3"/>
  <c r="D274" i="3"/>
  <c r="C274" i="3"/>
  <c r="H274" i="3" s="1"/>
  <c r="B274" i="3"/>
  <c r="A274" i="3"/>
  <c r="N273" i="3"/>
  <c r="M273" i="3"/>
  <c r="L273" i="3"/>
  <c r="K273" i="3"/>
  <c r="J273" i="3"/>
  <c r="I273" i="3"/>
  <c r="G273" i="3"/>
  <c r="F273" i="3"/>
  <c r="E273" i="3"/>
  <c r="D273" i="3"/>
  <c r="C273" i="3"/>
  <c r="H273" i="3" s="1"/>
  <c r="B273" i="3"/>
  <c r="A273" i="3"/>
  <c r="N272" i="3"/>
  <c r="M272" i="3"/>
  <c r="L272" i="3"/>
  <c r="K272" i="3"/>
  <c r="J272" i="3"/>
  <c r="I272" i="3"/>
  <c r="G272" i="3"/>
  <c r="F272" i="3"/>
  <c r="E272" i="3"/>
  <c r="D272" i="3"/>
  <c r="C272" i="3"/>
  <c r="H272" i="3" s="1"/>
  <c r="B272" i="3"/>
  <c r="A272" i="3"/>
  <c r="N271" i="3"/>
  <c r="M271" i="3"/>
  <c r="L271" i="3"/>
  <c r="K271" i="3"/>
  <c r="J271" i="3"/>
  <c r="I271" i="3"/>
  <c r="G271" i="3"/>
  <c r="F271" i="3"/>
  <c r="E271" i="3"/>
  <c r="D271" i="3"/>
  <c r="C271" i="3"/>
  <c r="H271" i="3" s="1"/>
  <c r="B271" i="3"/>
  <c r="A271" i="3"/>
  <c r="N270" i="3"/>
  <c r="M270" i="3"/>
  <c r="L270" i="3"/>
  <c r="K270" i="3"/>
  <c r="J270" i="3"/>
  <c r="I270" i="3"/>
  <c r="G270" i="3"/>
  <c r="F270" i="3"/>
  <c r="E270" i="3"/>
  <c r="D270" i="3"/>
  <c r="C270" i="3"/>
  <c r="H270" i="3" s="1"/>
  <c r="B270" i="3"/>
  <c r="A270" i="3"/>
  <c r="N269" i="3"/>
  <c r="M269" i="3"/>
  <c r="L269" i="3"/>
  <c r="K269" i="3"/>
  <c r="J269" i="3"/>
  <c r="I269" i="3"/>
  <c r="G269" i="3"/>
  <c r="F269" i="3"/>
  <c r="E269" i="3"/>
  <c r="D269" i="3"/>
  <c r="C269" i="3"/>
  <c r="H269" i="3" s="1"/>
  <c r="B269" i="3"/>
  <c r="A269" i="3"/>
  <c r="N268" i="3"/>
  <c r="M268" i="3"/>
  <c r="L268" i="3"/>
  <c r="K268" i="3"/>
  <c r="J268" i="3"/>
  <c r="I268" i="3"/>
  <c r="G268" i="3"/>
  <c r="F268" i="3"/>
  <c r="E268" i="3"/>
  <c r="D268" i="3"/>
  <c r="C268" i="3"/>
  <c r="H268" i="3" s="1"/>
  <c r="B268" i="3"/>
  <c r="A268" i="3"/>
  <c r="N267" i="3"/>
  <c r="M267" i="3"/>
  <c r="L267" i="3"/>
  <c r="K267" i="3"/>
  <c r="J267" i="3"/>
  <c r="I267" i="3"/>
  <c r="G267" i="3"/>
  <c r="F267" i="3"/>
  <c r="E267" i="3"/>
  <c r="D267" i="3"/>
  <c r="C267" i="3"/>
  <c r="H267" i="3" s="1"/>
  <c r="B267" i="3"/>
  <c r="A267" i="3"/>
  <c r="N266" i="3"/>
  <c r="M266" i="3"/>
  <c r="L266" i="3"/>
  <c r="K266" i="3"/>
  <c r="J266" i="3"/>
  <c r="I266" i="3"/>
  <c r="G266" i="3"/>
  <c r="F266" i="3"/>
  <c r="E266" i="3"/>
  <c r="D266" i="3"/>
  <c r="C266" i="3"/>
  <c r="H266" i="3" s="1"/>
  <c r="B266" i="3"/>
  <c r="A266" i="3"/>
  <c r="N265" i="3"/>
  <c r="M265" i="3"/>
  <c r="L265" i="3"/>
  <c r="K265" i="3"/>
  <c r="J265" i="3"/>
  <c r="I265" i="3"/>
  <c r="G265" i="3"/>
  <c r="F265" i="3"/>
  <c r="E265" i="3"/>
  <c r="D265" i="3"/>
  <c r="C265" i="3"/>
  <c r="H265" i="3" s="1"/>
  <c r="B265" i="3"/>
  <c r="A265" i="3"/>
  <c r="N264" i="3"/>
  <c r="M264" i="3"/>
  <c r="L264" i="3"/>
  <c r="K264" i="3"/>
  <c r="J264" i="3"/>
  <c r="I264" i="3"/>
  <c r="G264" i="3"/>
  <c r="F264" i="3"/>
  <c r="E264" i="3"/>
  <c r="D264" i="3"/>
  <c r="C264" i="3"/>
  <c r="H264" i="3" s="1"/>
  <c r="B264" i="3"/>
  <c r="A264" i="3"/>
  <c r="N263" i="3"/>
  <c r="M263" i="3"/>
  <c r="L263" i="3"/>
  <c r="K263" i="3"/>
  <c r="J263" i="3"/>
  <c r="I263" i="3"/>
  <c r="G263" i="3"/>
  <c r="F263" i="3"/>
  <c r="E263" i="3"/>
  <c r="D263" i="3"/>
  <c r="C263" i="3"/>
  <c r="H263" i="3" s="1"/>
  <c r="B263" i="3"/>
  <c r="A263" i="3"/>
  <c r="N262" i="3"/>
  <c r="M262" i="3"/>
  <c r="L262" i="3"/>
  <c r="K262" i="3"/>
  <c r="J262" i="3"/>
  <c r="I262" i="3"/>
  <c r="G262" i="3"/>
  <c r="F262" i="3"/>
  <c r="E262" i="3"/>
  <c r="D262" i="3"/>
  <c r="C262" i="3"/>
  <c r="H262" i="3" s="1"/>
  <c r="B262" i="3"/>
  <c r="A262" i="3"/>
  <c r="N261" i="3"/>
  <c r="M261" i="3"/>
  <c r="L261" i="3"/>
  <c r="K261" i="3"/>
  <c r="J261" i="3"/>
  <c r="I261" i="3"/>
  <c r="G261" i="3"/>
  <c r="F261" i="3"/>
  <c r="E261" i="3"/>
  <c r="D261" i="3"/>
  <c r="C261" i="3"/>
  <c r="H261" i="3" s="1"/>
  <c r="B261" i="3"/>
  <c r="A261" i="3"/>
  <c r="N260" i="3"/>
  <c r="M260" i="3"/>
  <c r="L260" i="3"/>
  <c r="K260" i="3"/>
  <c r="J260" i="3"/>
  <c r="I260" i="3"/>
  <c r="G260" i="3"/>
  <c r="F260" i="3"/>
  <c r="E260" i="3"/>
  <c r="D260" i="3"/>
  <c r="C260" i="3"/>
  <c r="H260" i="3" s="1"/>
  <c r="B260" i="3"/>
  <c r="A260" i="3"/>
  <c r="N259" i="3"/>
  <c r="M259" i="3"/>
  <c r="L259" i="3"/>
  <c r="K259" i="3"/>
  <c r="J259" i="3"/>
  <c r="I259" i="3"/>
  <c r="G259" i="3"/>
  <c r="F259" i="3"/>
  <c r="E259" i="3"/>
  <c r="D259" i="3"/>
  <c r="C259" i="3"/>
  <c r="H259" i="3" s="1"/>
  <c r="B259" i="3"/>
  <c r="A259" i="3"/>
  <c r="N258" i="3"/>
  <c r="M258" i="3"/>
  <c r="L258" i="3"/>
  <c r="K258" i="3"/>
  <c r="J258" i="3"/>
  <c r="I258" i="3"/>
  <c r="G258" i="3"/>
  <c r="F258" i="3"/>
  <c r="E258" i="3"/>
  <c r="D258" i="3"/>
  <c r="C258" i="3"/>
  <c r="H258" i="3" s="1"/>
  <c r="B258" i="3"/>
  <c r="A258" i="3"/>
  <c r="N257" i="3"/>
  <c r="M257" i="3"/>
  <c r="L257" i="3"/>
  <c r="K257" i="3"/>
  <c r="J257" i="3"/>
  <c r="I257" i="3"/>
  <c r="G257" i="3"/>
  <c r="F257" i="3"/>
  <c r="E257" i="3"/>
  <c r="D257" i="3"/>
  <c r="C257" i="3"/>
  <c r="H257" i="3" s="1"/>
  <c r="B257" i="3"/>
  <c r="A257" i="3"/>
  <c r="N256" i="3"/>
  <c r="M256" i="3"/>
  <c r="L256" i="3"/>
  <c r="K256" i="3"/>
  <c r="J256" i="3"/>
  <c r="I256" i="3"/>
  <c r="G256" i="3"/>
  <c r="F256" i="3"/>
  <c r="E256" i="3"/>
  <c r="D256" i="3"/>
  <c r="C256" i="3"/>
  <c r="H256" i="3" s="1"/>
  <c r="B256" i="3"/>
  <c r="A256" i="3"/>
  <c r="N255" i="3"/>
  <c r="M255" i="3"/>
  <c r="L255" i="3"/>
  <c r="K255" i="3"/>
  <c r="J255" i="3"/>
  <c r="I255" i="3"/>
  <c r="G255" i="3"/>
  <c r="F255" i="3"/>
  <c r="E255" i="3"/>
  <c r="D255" i="3"/>
  <c r="C255" i="3"/>
  <c r="H255" i="3" s="1"/>
  <c r="B255" i="3"/>
  <c r="A255" i="3"/>
  <c r="N254" i="3"/>
  <c r="M254" i="3"/>
  <c r="L254" i="3"/>
  <c r="K254" i="3"/>
  <c r="J254" i="3"/>
  <c r="I254" i="3"/>
  <c r="G254" i="3"/>
  <c r="F254" i="3"/>
  <c r="E254" i="3"/>
  <c r="D254" i="3"/>
  <c r="C254" i="3"/>
  <c r="H254" i="3" s="1"/>
  <c r="B254" i="3"/>
  <c r="A254" i="3"/>
  <c r="N253" i="3"/>
  <c r="M253" i="3"/>
  <c r="L253" i="3"/>
  <c r="K253" i="3"/>
  <c r="J253" i="3"/>
  <c r="I253" i="3"/>
  <c r="G253" i="3"/>
  <c r="F253" i="3"/>
  <c r="E253" i="3"/>
  <c r="D253" i="3"/>
  <c r="C253" i="3"/>
  <c r="H253" i="3" s="1"/>
  <c r="B253" i="3"/>
  <c r="A253" i="3"/>
  <c r="N252" i="3"/>
  <c r="M252" i="3"/>
  <c r="L252" i="3"/>
  <c r="K252" i="3"/>
  <c r="J252" i="3"/>
  <c r="I252" i="3"/>
  <c r="G252" i="3"/>
  <c r="F252" i="3"/>
  <c r="E252" i="3"/>
  <c r="D252" i="3"/>
  <c r="C252" i="3"/>
  <c r="H252" i="3" s="1"/>
  <c r="B252" i="3"/>
  <c r="A252" i="3"/>
  <c r="N251" i="3"/>
  <c r="M251" i="3"/>
  <c r="L251" i="3"/>
  <c r="K251" i="3"/>
  <c r="J251" i="3"/>
  <c r="I251" i="3"/>
  <c r="G251" i="3"/>
  <c r="F251" i="3"/>
  <c r="E251" i="3"/>
  <c r="D251" i="3"/>
  <c r="C251" i="3"/>
  <c r="H251" i="3" s="1"/>
  <c r="B251" i="3"/>
  <c r="A251" i="3"/>
  <c r="N250" i="3"/>
  <c r="M250" i="3"/>
  <c r="L250" i="3"/>
  <c r="K250" i="3"/>
  <c r="J250" i="3"/>
  <c r="I250" i="3"/>
  <c r="G250" i="3"/>
  <c r="F250" i="3"/>
  <c r="E250" i="3"/>
  <c r="D250" i="3"/>
  <c r="C250" i="3"/>
  <c r="H250" i="3" s="1"/>
  <c r="B250" i="3"/>
  <c r="A250" i="3"/>
  <c r="N249" i="3"/>
  <c r="M249" i="3"/>
  <c r="L249" i="3"/>
  <c r="K249" i="3"/>
  <c r="J249" i="3"/>
  <c r="I249" i="3"/>
  <c r="G249" i="3"/>
  <c r="F249" i="3"/>
  <c r="E249" i="3"/>
  <c r="D249" i="3"/>
  <c r="C249" i="3"/>
  <c r="H249" i="3" s="1"/>
  <c r="B249" i="3"/>
  <c r="A249" i="3"/>
  <c r="N248" i="3"/>
  <c r="M248" i="3"/>
  <c r="L248" i="3"/>
  <c r="K248" i="3"/>
  <c r="J248" i="3"/>
  <c r="I248" i="3"/>
  <c r="G248" i="3"/>
  <c r="F248" i="3"/>
  <c r="E248" i="3"/>
  <c r="D248" i="3"/>
  <c r="C248" i="3"/>
  <c r="H248" i="3" s="1"/>
  <c r="B248" i="3"/>
  <c r="A248" i="3"/>
  <c r="N247" i="3"/>
  <c r="M247" i="3"/>
  <c r="L247" i="3"/>
  <c r="K247" i="3"/>
  <c r="J247" i="3"/>
  <c r="I247" i="3"/>
  <c r="G247" i="3"/>
  <c r="F247" i="3"/>
  <c r="E247" i="3"/>
  <c r="D247" i="3"/>
  <c r="C247" i="3"/>
  <c r="H247" i="3" s="1"/>
  <c r="B247" i="3"/>
  <c r="A247" i="3"/>
  <c r="N246" i="3"/>
  <c r="M246" i="3"/>
  <c r="L246" i="3"/>
  <c r="K246" i="3"/>
  <c r="J246" i="3"/>
  <c r="I246" i="3"/>
  <c r="G246" i="3"/>
  <c r="F246" i="3"/>
  <c r="E246" i="3"/>
  <c r="D246" i="3"/>
  <c r="C246" i="3"/>
  <c r="H246" i="3" s="1"/>
  <c r="B246" i="3"/>
  <c r="A246" i="3"/>
  <c r="N245" i="3"/>
  <c r="M245" i="3"/>
  <c r="L245" i="3"/>
  <c r="K245" i="3"/>
  <c r="J245" i="3"/>
  <c r="I245" i="3"/>
  <c r="G245" i="3"/>
  <c r="F245" i="3"/>
  <c r="E245" i="3"/>
  <c r="D245" i="3"/>
  <c r="C245" i="3"/>
  <c r="H245" i="3" s="1"/>
  <c r="B245" i="3"/>
  <c r="A245" i="3"/>
  <c r="N244" i="3"/>
  <c r="M244" i="3"/>
  <c r="L244" i="3"/>
  <c r="K244" i="3"/>
  <c r="J244" i="3"/>
  <c r="I244" i="3"/>
  <c r="G244" i="3"/>
  <c r="F244" i="3"/>
  <c r="E244" i="3"/>
  <c r="D244" i="3"/>
  <c r="C244" i="3"/>
  <c r="H244" i="3" s="1"/>
  <c r="B244" i="3"/>
  <c r="A244" i="3"/>
  <c r="N243" i="3"/>
  <c r="M243" i="3"/>
  <c r="L243" i="3"/>
  <c r="K243" i="3"/>
  <c r="J243" i="3"/>
  <c r="I243" i="3"/>
  <c r="G243" i="3"/>
  <c r="F243" i="3"/>
  <c r="E243" i="3"/>
  <c r="D243" i="3"/>
  <c r="C243" i="3"/>
  <c r="H243" i="3" s="1"/>
  <c r="B243" i="3"/>
  <c r="A243" i="3"/>
  <c r="N242" i="3"/>
  <c r="M242" i="3"/>
  <c r="L242" i="3"/>
  <c r="K242" i="3"/>
  <c r="J242" i="3"/>
  <c r="I242" i="3"/>
  <c r="G242" i="3"/>
  <c r="F242" i="3"/>
  <c r="E242" i="3"/>
  <c r="D242" i="3"/>
  <c r="C242" i="3"/>
  <c r="H242" i="3" s="1"/>
  <c r="B242" i="3"/>
  <c r="A242" i="3"/>
  <c r="N241" i="3"/>
  <c r="M241" i="3"/>
  <c r="L241" i="3"/>
  <c r="K241" i="3"/>
  <c r="J241" i="3"/>
  <c r="I241" i="3"/>
  <c r="G241" i="3"/>
  <c r="F241" i="3"/>
  <c r="E241" i="3"/>
  <c r="D241" i="3"/>
  <c r="C241" i="3"/>
  <c r="H241" i="3" s="1"/>
  <c r="B241" i="3"/>
  <c r="A241" i="3"/>
  <c r="N240" i="3"/>
  <c r="M240" i="3"/>
  <c r="L240" i="3"/>
  <c r="K240" i="3"/>
  <c r="J240" i="3"/>
  <c r="I240" i="3"/>
  <c r="G240" i="3"/>
  <c r="F240" i="3"/>
  <c r="E240" i="3"/>
  <c r="D240" i="3"/>
  <c r="C240" i="3"/>
  <c r="H240" i="3" s="1"/>
  <c r="B240" i="3"/>
  <c r="A240" i="3"/>
  <c r="N239" i="3"/>
  <c r="M239" i="3"/>
  <c r="L239" i="3"/>
  <c r="K239" i="3"/>
  <c r="J239" i="3"/>
  <c r="I239" i="3"/>
  <c r="G239" i="3"/>
  <c r="F239" i="3"/>
  <c r="E239" i="3"/>
  <c r="D239" i="3"/>
  <c r="C239" i="3"/>
  <c r="H239" i="3" s="1"/>
  <c r="B239" i="3"/>
  <c r="A239" i="3"/>
  <c r="N238" i="3"/>
  <c r="M238" i="3"/>
  <c r="L238" i="3"/>
  <c r="K238" i="3"/>
  <c r="J238" i="3"/>
  <c r="I238" i="3"/>
  <c r="G238" i="3"/>
  <c r="F238" i="3"/>
  <c r="E238" i="3"/>
  <c r="D238" i="3"/>
  <c r="C238" i="3"/>
  <c r="H238" i="3" s="1"/>
  <c r="B238" i="3"/>
  <c r="A238" i="3"/>
  <c r="N237" i="3"/>
  <c r="M237" i="3"/>
  <c r="L237" i="3"/>
  <c r="K237" i="3"/>
  <c r="J237" i="3"/>
  <c r="I237" i="3"/>
  <c r="G237" i="3"/>
  <c r="F237" i="3"/>
  <c r="E237" i="3"/>
  <c r="D237" i="3"/>
  <c r="C237" i="3"/>
  <c r="H237" i="3" s="1"/>
  <c r="B237" i="3"/>
  <c r="A237" i="3"/>
  <c r="N236" i="3"/>
  <c r="M236" i="3"/>
  <c r="L236" i="3"/>
  <c r="K236" i="3"/>
  <c r="J236" i="3"/>
  <c r="I236" i="3"/>
  <c r="G236" i="3"/>
  <c r="F236" i="3"/>
  <c r="E236" i="3"/>
  <c r="D236" i="3"/>
  <c r="C236" i="3"/>
  <c r="H236" i="3" s="1"/>
  <c r="B236" i="3"/>
  <c r="A236" i="3"/>
  <c r="N235" i="3"/>
  <c r="M235" i="3"/>
  <c r="L235" i="3"/>
  <c r="K235" i="3"/>
  <c r="J235" i="3"/>
  <c r="I235" i="3"/>
  <c r="G235" i="3"/>
  <c r="F235" i="3"/>
  <c r="E235" i="3"/>
  <c r="D235" i="3"/>
  <c r="C235" i="3"/>
  <c r="H235" i="3" s="1"/>
  <c r="B235" i="3"/>
  <c r="A235" i="3"/>
  <c r="N234" i="3"/>
  <c r="M234" i="3"/>
  <c r="L234" i="3"/>
  <c r="K234" i="3"/>
  <c r="J234" i="3"/>
  <c r="I234" i="3"/>
  <c r="G234" i="3"/>
  <c r="F234" i="3"/>
  <c r="E234" i="3"/>
  <c r="D234" i="3"/>
  <c r="C234" i="3"/>
  <c r="H234" i="3" s="1"/>
  <c r="B234" i="3"/>
  <c r="A234" i="3"/>
  <c r="N233" i="3"/>
  <c r="M233" i="3"/>
  <c r="L233" i="3"/>
  <c r="K233" i="3"/>
  <c r="J233" i="3"/>
  <c r="I233" i="3"/>
  <c r="G233" i="3"/>
  <c r="F233" i="3"/>
  <c r="E233" i="3"/>
  <c r="D233" i="3"/>
  <c r="C233" i="3"/>
  <c r="H233" i="3" s="1"/>
  <c r="B233" i="3"/>
  <c r="A233" i="3"/>
  <c r="N232" i="3"/>
  <c r="M232" i="3"/>
  <c r="L232" i="3"/>
  <c r="K232" i="3"/>
  <c r="J232" i="3"/>
  <c r="I232" i="3"/>
  <c r="G232" i="3"/>
  <c r="F232" i="3"/>
  <c r="E232" i="3"/>
  <c r="D232" i="3"/>
  <c r="C232" i="3"/>
  <c r="H232" i="3" s="1"/>
  <c r="B232" i="3"/>
  <c r="A232" i="3"/>
  <c r="N231" i="3"/>
  <c r="M231" i="3"/>
  <c r="L231" i="3"/>
  <c r="K231" i="3"/>
  <c r="J231" i="3"/>
  <c r="I231" i="3"/>
  <c r="G231" i="3"/>
  <c r="F231" i="3"/>
  <c r="E231" i="3"/>
  <c r="D231" i="3"/>
  <c r="C231" i="3"/>
  <c r="H231" i="3" s="1"/>
  <c r="B231" i="3"/>
  <c r="A231" i="3"/>
  <c r="N230" i="3"/>
  <c r="M230" i="3"/>
  <c r="L230" i="3"/>
  <c r="K230" i="3"/>
  <c r="J230" i="3"/>
  <c r="I230" i="3"/>
  <c r="G230" i="3"/>
  <c r="F230" i="3"/>
  <c r="E230" i="3"/>
  <c r="D230" i="3"/>
  <c r="C230" i="3"/>
  <c r="H230" i="3" s="1"/>
  <c r="B230" i="3"/>
  <c r="A230" i="3"/>
  <c r="N229" i="3"/>
  <c r="M229" i="3"/>
  <c r="L229" i="3"/>
  <c r="K229" i="3"/>
  <c r="J229" i="3"/>
  <c r="I229" i="3"/>
  <c r="G229" i="3"/>
  <c r="F229" i="3"/>
  <c r="E229" i="3"/>
  <c r="D229" i="3"/>
  <c r="C229" i="3"/>
  <c r="H229" i="3" s="1"/>
  <c r="B229" i="3"/>
  <c r="A229" i="3"/>
  <c r="N228" i="3"/>
  <c r="M228" i="3"/>
  <c r="L228" i="3"/>
  <c r="K228" i="3"/>
  <c r="J228" i="3"/>
  <c r="I228" i="3"/>
  <c r="G228" i="3"/>
  <c r="F228" i="3"/>
  <c r="E228" i="3"/>
  <c r="D228" i="3"/>
  <c r="C228" i="3"/>
  <c r="H228" i="3" s="1"/>
  <c r="B228" i="3"/>
  <c r="A228" i="3"/>
  <c r="N227" i="3"/>
  <c r="M227" i="3"/>
  <c r="L227" i="3"/>
  <c r="K227" i="3"/>
  <c r="J227" i="3"/>
  <c r="I227" i="3"/>
  <c r="G227" i="3"/>
  <c r="F227" i="3"/>
  <c r="E227" i="3"/>
  <c r="D227" i="3"/>
  <c r="C227" i="3"/>
  <c r="H227" i="3" s="1"/>
  <c r="B227" i="3"/>
  <c r="A227" i="3"/>
  <c r="N226" i="3"/>
  <c r="M226" i="3"/>
  <c r="L226" i="3"/>
  <c r="K226" i="3"/>
  <c r="J226" i="3"/>
  <c r="I226" i="3"/>
  <c r="G226" i="3"/>
  <c r="F226" i="3"/>
  <c r="E226" i="3"/>
  <c r="D226" i="3"/>
  <c r="C226" i="3"/>
  <c r="H226" i="3" s="1"/>
  <c r="B226" i="3"/>
  <c r="A226" i="3"/>
  <c r="N225" i="3"/>
  <c r="M225" i="3"/>
  <c r="L225" i="3"/>
  <c r="K225" i="3"/>
  <c r="J225" i="3"/>
  <c r="I225" i="3"/>
  <c r="G225" i="3"/>
  <c r="F225" i="3"/>
  <c r="E225" i="3"/>
  <c r="D225" i="3"/>
  <c r="C225" i="3"/>
  <c r="H225" i="3" s="1"/>
  <c r="B225" i="3"/>
  <c r="A225" i="3"/>
  <c r="N224" i="3"/>
  <c r="M224" i="3"/>
  <c r="L224" i="3"/>
  <c r="K224" i="3"/>
  <c r="J224" i="3"/>
  <c r="I224" i="3"/>
  <c r="G224" i="3"/>
  <c r="F224" i="3"/>
  <c r="E224" i="3"/>
  <c r="D224" i="3"/>
  <c r="C224" i="3"/>
  <c r="H224" i="3" s="1"/>
  <c r="B224" i="3"/>
  <c r="A224" i="3"/>
  <c r="N223" i="3"/>
  <c r="M223" i="3"/>
  <c r="L223" i="3"/>
  <c r="K223" i="3"/>
  <c r="J223" i="3"/>
  <c r="I223" i="3"/>
  <c r="G223" i="3"/>
  <c r="F223" i="3"/>
  <c r="E223" i="3"/>
  <c r="D223" i="3"/>
  <c r="C223" i="3"/>
  <c r="H223" i="3" s="1"/>
  <c r="B223" i="3"/>
  <c r="A223" i="3"/>
  <c r="N222" i="3"/>
  <c r="M222" i="3"/>
  <c r="L222" i="3"/>
  <c r="K222" i="3"/>
  <c r="J222" i="3"/>
  <c r="I222" i="3"/>
  <c r="G222" i="3"/>
  <c r="F222" i="3"/>
  <c r="E222" i="3"/>
  <c r="D222" i="3"/>
  <c r="C222" i="3"/>
  <c r="H222" i="3" s="1"/>
  <c r="B222" i="3"/>
  <c r="A222" i="3"/>
  <c r="N221" i="3"/>
  <c r="M221" i="3"/>
  <c r="L221" i="3"/>
  <c r="K221" i="3"/>
  <c r="J221" i="3"/>
  <c r="I221" i="3"/>
  <c r="G221" i="3"/>
  <c r="F221" i="3"/>
  <c r="E221" i="3"/>
  <c r="D221" i="3"/>
  <c r="C221" i="3"/>
  <c r="H221" i="3" s="1"/>
  <c r="B221" i="3"/>
  <c r="A221" i="3"/>
  <c r="N220" i="3"/>
  <c r="M220" i="3"/>
  <c r="L220" i="3"/>
  <c r="K220" i="3"/>
  <c r="J220" i="3"/>
  <c r="I220" i="3"/>
  <c r="G220" i="3"/>
  <c r="F220" i="3"/>
  <c r="E220" i="3"/>
  <c r="D220" i="3"/>
  <c r="C220" i="3"/>
  <c r="H220" i="3" s="1"/>
  <c r="B220" i="3"/>
  <c r="A220" i="3"/>
  <c r="N219" i="3"/>
  <c r="M219" i="3"/>
  <c r="L219" i="3"/>
  <c r="K219" i="3"/>
  <c r="J219" i="3"/>
  <c r="I219" i="3"/>
  <c r="G219" i="3"/>
  <c r="F219" i="3"/>
  <c r="E219" i="3"/>
  <c r="D219" i="3"/>
  <c r="C219" i="3"/>
  <c r="H219" i="3" s="1"/>
  <c r="B219" i="3"/>
  <c r="A219" i="3"/>
  <c r="N218" i="3"/>
  <c r="M218" i="3"/>
  <c r="L218" i="3"/>
  <c r="K218" i="3"/>
  <c r="J218" i="3"/>
  <c r="I218" i="3"/>
  <c r="G218" i="3"/>
  <c r="F218" i="3"/>
  <c r="E218" i="3"/>
  <c r="D218" i="3"/>
  <c r="C218" i="3"/>
  <c r="H218" i="3" s="1"/>
  <c r="B218" i="3"/>
  <c r="A218" i="3"/>
  <c r="N217" i="3"/>
  <c r="M217" i="3"/>
  <c r="L217" i="3"/>
  <c r="K217" i="3"/>
  <c r="J217" i="3"/>
  <c r="I217" i="3"/>
  <c r="G217" i="3"/>
  <c r="F217" i="3"/>
  <c r="E217" i="3"/>
  <c r="D217" i="3"/>
  <c r="C217" i="3"/>
  <c r="H217" i="3" s="1"/>
  <c r="B217" i="3"/>
  <c r="A217" i="3"/>
  <c r="N216" i="3"/>
  <c r="M216" i="3"/>
  <c r="L216" i="3"/>
  <c r="K216" i="3"/>
  <c r="J216" i="3"/>
  <c r="I216" i="3"/>
  <c r="G216" i="3"/>
  <c r="F216" i="3"/>
  <c r="E216" i="3"/>
  <c r="D216" i="3"/>
  <c r="C216" i="3"/>
  <c r="H216" i="3" s="1"/>
  <c r="B216" i="3"/>
  <c r="A216" i="3"/>
  <c r="N215" i="3"/>
  <c r="M215" i="3"/>
  <c r="L215" i="3"/>
  <c r="K215" i="3"/>
  <c r="J215" i="3"/>
  <c r="I215" i="3"/>
  <c r="G215" i="3"/>
  <c r="F215" i="3"/>
  <c r="E215" i="3"/>
  <c r="D215" i="3"/>
  <c r="C215" i="3"/>
  <c r="H215" i="3" s="1"/>
  <c r="B215" i="3"/>
  <c r="A215" i="3"/>
  <c r="N214" i="3"/>
  <c r="M214" i="3"/>
  <c r="L214" i="3"/>
  <c r="K214" i="3"/>
  <c r="J214" i="3"/>
  <c r="I214" i="3"/>
  <c r="G214" i="3"/>
  <c r="F214" i="3"/>
  <c r="E214" i="3"/>
  <c r="D214" i="3"/>
  <c r="C214" i="3"/>
  <c r="H214" i="3" s="1"/>
  <c r="B214" i="3"/>
  <c r="A214" i="3"/>
  <c r="N213" i="3"/>
  <c r="M213" i="3"/>
  <c r="L213" i="3"/>
  <c r="K213" i="3"/>
  <c r="J213" i="3"/>
  <c r="I213" i="3"/>
  <c r="G213" i="3"/>
  <c r="F213" i="3"/>
  <c r="E213" i="3"/>
  <c r="D213" i="3"/>
  <c r="C213" i="3"/>
  <c r="H213" i="3" s="1"/>
  <c r="B213" i="3"/>
  <c r="A213" i="3"/>
  <c r="N212" i="3"/>
  <c r="M212" i="3"/>
  <c r="L212" i="3"/>
  <c r="K212" i="3"/>
  <c r="J212" i="3"/>
  <c r="I212" i="3"/>
  <c r="G212" i="3"/>
  <c r="F212" i="3"/>
  <c r="E212" i="3"/>
  <c r="D212" i="3"/>
  <c r="C212" i="3"/>
  <c r="H212" i="3" s="1"/>
  <c r="B212" i="3"/>
  <c r="A212" i="3"/>
  <c r="N211" i="3"/>
  <c r="M211" i="3"/>
  <c r="L211" i="3"/>
  <c r="K211" i="3"/>
  <c r="J211" i="3"/>
  <c r="I211" i="3"/>
  <c r="G211" i="3"/>
  <c r="F211" i="3"/>
  <c r="E211" i="3"/>
  <c r="D211" i="3"/>
  <c r="C211" i="3"/>
  <c r="H211" i="3" s="1"/>
  <c r="B211" i="3"/>
  <c r="A211" i="3"/>
  <c r="N210" i="3"/>
  <c r="M210" i="3"/>
  <c r="L210" i="3"/>
  <c r="K210" i="3"/>
  <c r="J210" i="3"/>
  <c r="I210" i="3"/>
  <c r="G210" i="3"/>
  <c r="F210" i="3"/>
  <c r="E210" i="3"/>
  <c r="D210" i="3"/>
  <c r="C210" i="3"/>
  <c r="H210" i="3" s="1"/>
  <c r="B210" i="3"/>
  <c r="A210" i="3"/>
  <c r="N209" i="3"/>
  <c r="M209" i="3"/>
  <c r="L209" i="3"/>
  <c r="K209" i="3"/>
  <c r="J209" i="3"/>
  <c r="I209" i="3"/>
  <c r="G209" i="3"/>
  <c r="F209" i="3"/>
  <c r="E209" i="3"/>
  <c r="D209" i="3"/>
  <c r="C209" i="3"/>
  <c r="H209" i="3" s="1"/>
  <c r="B209" i="3"/>
  <c r="A209" i="3"/>
  <c r="N208" i="3"/>
  <c r="M208" i="3"/>
  <c r="L208" i="3"/>
  <c r="K208" i="3"/>
  <c r="J208" i="3"/>
  <c r="I208" i="3"/>
  <c r="G208" i="3"/>
  <c r="F208" i="3"/>
  <c r="E208" i="3"/>
  <c r="D208" i="3"/>
  <c r="C208" i="3"/>
  <c r="H208" i="3" s="1"/>
  <c r="B208" i="3"/>
  <c r="A208" i="3"/>
  <c r="N207" i="3"/>
  <c r="M207" i="3"/>
  <c r="L207" i="3"/>
  <c r="K207" i="3"/>
  <c r="J207" i="3"/>
  <c r="I207" i="3"/>
  <c r="G207" i="3"/>
  <c r="F207" i="3"/>
  <c r="E207" i="3"/>
  <c r="D207" i="3"/>
  <c r="C207" i="3"/>
  <c r="H207" i="3" s="1"/>
  <c r="B207" i="3"/>
  <c r="A207" i="3"/>
  <c r="N206" i="3"/>
  <c r="M206" i="3"/>
  <c r="L206" i="3"/>
  <c r="K206" i="3"/>
  <c r="J206" i="3"/>
  <c r="I206" i="3"/>
  <c r="G206" i="3"/>
  <c r="F206" i="3"/>
  <c r="E206" i="3"/>
  <c r="D206" i="3"/>
  <c r="C206" i="3"/>
  <c r="H206" i="3" s="1"/>
  <c r="B206" i="3"/>
  <c r="A206" i="3"/>
  <c r="N205" i="3"/>
  <c r="M205" i="3"/>
  <c r="L205" i="3"/>
  <c r="K205" i="3"/>
  <c r="J205" i="3"/>
  <c r="I205" i="3"/>
  <c r="G205" i="3"/>
  <c r="F205" i="3"/>
  <c r="E205" i="3"/>
  <c r="D205" i="3"/>
  <c r="C205" i="3"/>
  <c r="H205" i="3" s="1"/>
  <c r="B205" i="3"/>
  <c r="A205" i="3"/>
  <c r="N204" i="3"/>
  <c r="M204" i="3"/>
  <c r="L204" i="3"/>
  <c r="K204" i="3"/>
  <c r="J204" i="3"/>
  <c r="I204" i="3"/>
  <c r="G204" i="3"/>
  <c r="F204" i="3"/>
  <c r="E204" i="3"/>
  <c r="D204" i="3"/>
  <c r="C204" i="3"/>
  <c r="H204" i="3" s="1"/>
  <c r="B204" i="3"/>
  <c r="A204" i="3"/>
  <c r="N203" i="3"/>
  <c r="M203" i="3"/>
  <c r="L203" i="3"/>
  <c r="K203" i="3"/>
  <c r="J203" i="3"/>
  <c r="I203" i="3"/>
  <c r="G203" i="3"/>
  <c r="F203" i="3"/>
  <c r="E203" i="3"/>
  <c r="D203" i="3"/>
  <c r="C203" i="3"/>
  <c r="H203" i="3" s="1"/>
  <c r="B203" i="3"/>
  <c r="A203" i="3"/>
  <c r="N202" i="3"/>
  <c r="M202" i="3"/>
  <c r="L202" i="3"/>
  <c r="K202" i="3"/>
  <c r="J202" i="3"/>
  <c r="I202" i="3"/>
  <c r="G202" i="3"/>
  <c r="F202" i="3"/>
  <c r="E202" i="3"/>
  <c r="D202" i="3"/>
  <c r="C202" i="3"/>
  <c r="H202" i="3" s="1"/>
  <c r="B202" i="3"/>
  <c r="A202" i="3"/>
  <c r="N201" i="3"/>
  <c r="M201" i="3"/>
  <c r="L201" i="3"/>
  <c r="K201" i="3"/>
  <c r="J201" i="3"/>
  <c r="I201" i="3"/>
  <c r="G201" i="3"/>
  <c r="F201" i="3"/>
  <c r="E201" i="3"/>
  <c r="D201" i="3"/>
  <c r="C201" i="3"/>
  <c r="H201" i="3" s="1"/>
  <c r="B201" i="3"/>
  <c r="A201" i="3"/>
  <c r="N200" i="3"/>
  <c r="M200" i="3"/>
  <c r="L200" i="3"/>
  <c r="K200" i="3"/>
  <c r="J200" i="3"/>
  <c r="I200" i="3"/>
  <c r="G200" i="3"/>
  <c r="F200" i="3"/>
  <c r="E200" i="3"/>
  <c r="D200" i="3"/>
  <c r="C200" i="3"/>
  <c r="H200" i="3" s="1"/>
  <c r="B200" i="3"/>
  <c r="A200" i="3"/>
  <c r="N199" i="3"/>
  <c r="M199" i="3"/>
  <c r="L199" i="3"/>
  <c r="K199" i="3"/>
  <c r="J199" i="3"/>
  <c r="I199" i="3"/>
  <c r="G199" i="3"/>
  <c r="F199" i="3"/>
  <c r="E199" i="3"/>
  <c r="D199" i="3"/>
  <c r="C199" i="3"/>
  <c r="H199" i="3" s="1"/>
  <c r="B199" i="3"/>
  <c r="A199" i="3"/>
  <c r="N198" i="3"/>
  <c r="M198" i="3"/>
  <c r="L198" i="3"/>
  <c r="K198" i="3"/>
  <c r="J198" i="3"/>
  <c r="I198" i="3"/>
  <c r="G198" i="3"/>
  <c r="F198" i="3"/>
  <c r="E198" i="3"/>
  <c r="D198" i="3"/>
  <c r="C198" i="3"/>
  <c r="H198" i="3" s="1"/>
  <c r="B198" i="3"/>
  <c r="A198" i="3"/>
  <c r="N197" i="3"/>
  <c r="M197" i="3"/>
  <c r="L197" i="3"/>
  <c r="K197" i="3"/>
  <c r="J197" i="3"/>
  <c r="I197" i="3"/>
  <c r="G197" i="3"/>
  <c r="F197" i="3"/>
  <c r="E197" i="3"/>
  <c r="D197" i="3"/>
  <c r="C197" i="3"/>
  <c r="H197" i="3" s="1"/>
  <c r="B197" i="3"/>
  <c r="A197" i="3"/>
  <c r="N196" i="3"/>
  <c r="M196" i="3"/>
  <c r="L196" i="3"/>
  <c r="K196" i="3"/>
  <c r="J196" i="3"/>
  <c r="I196" i="3"/>
  <c r="G196" i="3"/>
  <c r="F196" i="3"/>
  <c r="E196" i="3"/>
  <c r="D196" i="3"/>
  <c r="C196" i="3"/>
  <c r="H196" i="3" s="1"/>
  <c r="B196" i="3"/>
  <c r="A196" i="3"/>
  <c r="N195" i="3"/>
  <c r="M195" i="3"/>
  <c r="L195" i="3"/>
  <c r="K195" i="3"/>
  <c r="J195" i="3"/>
  <c r="I195" i="3"/>
  <c r="G195" i="3"/>
  <c r="F195" i="3"/>
  <c r="E195" i="3"/>
  <c r="D195" i="3"/>
  <c r="C195" i="3"/>
  <c r="H195" i="3" s="1"/>
  <c r="B195" i="3"/>
  <c r="A195" i="3"/>
  <c r="N194" i="3"/>
  <c r="M194" i="3"/>
  <c r="L194" i="3"/>
  <c r="K194" i="3"/>
  <c r="J194" i="3"/>
  <c r="I194" i="3"/>
  <c r="G194" i="3"/>
  <c r="F194" i="3"/>
  <c r="E194" i="3"/>
  <c r="D194" i="3"/>
  <c r="C194" i="3"/>
  <c r="H194" i="3" s="1"/>
  <c r="B194" i="3"/>
  <c r="A194" i="3"/>
  <c r="N193" i="3"/>
  <c r="M193" i="3"/>
  <c r="L193" i="3"/>
  <c r="K193" i="3"/>
  <c r="J193" i="3"/>
  <c r="I193" i="3"/>
  <c r="G193" i="3"/>
  <c r="F193" i="3"/>
  <c r="E193" i="3"/>
  <c r="D193" i="3"/>
  <c r="C193" i="3"/>
  <c r="H193" i="3" s="1"/>
  <c r="B193" i="3"/>
  <c r="A193" i="3"/>
  <c r="N192" i="3"/>
  <c r="M192" i="3"/>
  <c r="L192" i="3"/>
  <c r="K192" i="3"/>
  <c r="J192" i="3"/>
  <c r="I192" i="3"/>
  <c r="G192" i="3"/>
  <c r="F192" i="3"/>
  <c r="E192" i="3"/>
  <c r="D192" i="3"/>
  <c r="C192" i="3"/>
  <c r="H192" i="3" s="1"/>
  <c r="B192" i="3"/>
  <c r="A192" i="3"/>
  <c r="N191" i="3"/>
  <c r="M191" i="3"/>
  <c r="L191" i="3"/>
  <c r="K191" i="3"/>
  <c r="J191" i="3"/>
  <c r="I191" i="3"/>
  <c r="G191" i="3"/>
  <c r="F191" i="3"/>
  <c r="E191" i="3"/>
  <c r="D191" i="3"/>
  <c r="C191" i="3"/>
  <c r="H191" i="3" s="1"/>
  <c r="B191" i="3"/>
  <c r="A191" i="3"/>
  <c r="N190" i="3"/>
  <c r="M190" i="3"/>
  <c r="L190" i="3"/>
  <c r="K190" i="3"/>
  <c r="J190" i="3"/>
  <c r="I190" i="3"/>
  <c r="G190" i="3"/>
  <c r="F190" i="3"/>
  <c r="E190" i="3"/>
  <c r="D190" i="3"/>
  <c r="C190" i="3"/>
  <c r="H190" i="3" s="1"/>
  <c r="B190" i="3"/>
  <c r="A190" i="3"/>
  <c r="N189" i="3"/>
  <c r="M189" i="3"/>
  <c r="L189" i="3"/>
  <c r="K189" i="3"/>
  <c r="J189" i="3"/>
  <c r="I189" i="3"/>
  <c r="G189" i="3"/>
  <c r="F189" i="3"/>
  <c r="E189" i="3"/>
  <c r="D189" i="3"/>
  <c r="C189" i="3"/>
  <c r="H189" i="3" s="1"/>
  <c r="B189" i="3"/>
  <c r="A189" i="3"/>
  <c r="N188" i="3"/>
  <c r="M188" i="3"/>
  <c r="L188" i="3"/>
  <c r="K188" i="3"/>
  <c r="J188" i="3"/>
  <c r="I188" i="3"/>
  <c r="G188" i="3"/>
  <c r="F188" i="3"/>
  <c r="E188" i="3"/>
  <c r="D188" i="3"/>
  <c r="C188" i="3"/>
  <c r="H188" i="3" s="1"/>
  <c r="B188" i="3"/>
  <c r="A188" i="3"/>
  <c r="N187" i="3"/>
  <c r="M187" i="3"/>
  <c r="L187" i="3"/>
  <c r="K187" i="3"/>
  <c r="J187" i="3"/>
  <c r="I187" i="3"/>
  <c r="G187" i="3"/>
  <c r="F187" i="3"/>
  <c r="E187" i="3"/>
  <c r="D187" i="3"/>
  <c r="C187" i="3"/>
  <c r="H187" i="3" s="1"/>
  <c r="B187" i="3"/>
  <c r="A187" i="3"/>
  <c r="N186" i="3"/>
  <c r="M186" i="3"/>
  <c r="L186" i="3"/>
  <c r="K186" i="3"/>
  <c r="J186" i="3"/>
  <c r="I186" i="3"/>
  <c r="G186" i="3"/>
  <c r="F186" i="3"/>
  <c r="E186" i="3"/>
  <c r="D186" i="3"/>
  <c r="C186" i="3"/>
  <c r="H186" i="3" s="1"/>
  <c r="B186" i="3"/>
  <c r="A186" i="3"/>
  <c r="N185" i="3"/>
  <c r="M185" i="3"/>
  <c r="L185" i="3"/>
  <c r="K185" i="3"/>
  <c r="J185" i="3"/>
  <c r="I185" i="3"/>
  <c r="G185" i="3"/>
  <c r="F185" i="3"/>
  <c r="E185" i="3"/>
  <c r="D185" i="3"/>
  <c r="C185" i="3"/>
  <c r="H185" i="3" s="1"/>
  <c r="B185" i="3"/>
  <c r="A185" i="3"/>
  <c r="N184" i="3"/>
  <c r="M184" i="3"/>
  <c r="L184" i="3"/>
  <c r="K184" i="3"/>
  <c r="J184" i="3"/>
  <c r="I184" i="3"/>
  <c r="G184" i="3"/>
  <c r="F184" i="3"/>
  <c r="E184" i="3"/>
  <c r="D184" i="3"/>
  <c r="C184" i="3"/>
  <c r="H184" i="3" s="1"/>
  <c r="B184" i="3"/>
  <c r="A184" i="3"/>
  <c r="N183" i="3"/>
  <c r="M183" i="3"/>
  <c r="L183" i="3"/>
  <c r="K183" i="3"/>
  <c r="J183" i="3"/>
  <c r="I183" i="3"/>
  <c r="G183" i="3"/>
  <c r="F183" i="3"/>
  <c r="E183" i="3"/>
  <c r="D183" i="3"/>
  <c r="C183" i="3"/>
  <c r="H183" i="3" s="1"/>
  <c r="B183" i="3"/>
  <c r="A183" i="3"/>
  <c r="N182" i="3"/>
  <c r="M182" i="3"/>
  <c r="L182" i="3"/>
  <c r="K182" i="3"/>
  <c r="J182" i="3"/>
  <c r="I182" i="3"/>
  <c r="G182" i="3"/>
  <c r="F182" i="3"/>
  <c r="E182" i="3"/>
  <c r="D182" i="3"/>
  <c r="C182" i="3"/>
  <c r="H182" i="3" s="1"/>
  <c r="B182" i="3"/>
  <c r="A182" i="3"/>
  <c r="N181" i="3"/>
  <c r="M181" i="3"/>
  <c r="L181" i="3"/>
  <c r="K181" i="3"/>
  <c r="J181" i="3"/>
  <c r="I181" i="3"/>
  <c r="G181" i="3"/>
  <c r="F181" i="3"/>
  <c r="E181" i="3"/>
  <c r="D181" i="3"/>
  <c r="C181" i="3"/>
  <c r="H181" i="3" s="1"/>
  <c r="B181" i="3"/>
  <c r="A181" i="3"/>
  <c r="N180" i="3"/>
  <c r="M180" i="3"/>
  <c r="L180" i="3"/>
  <c r="K180" i="3"/>
  <c r="J180" i="3"/>
  <c r="I180" i="3"/>
  <c r="G180" i="3"/>
  <c r="F180" i="3"/>
  <c r="E180" i="3"/>
  <c r="D180" i="3"/>
  <c r="C180" i="3"/>
  <c r="H180" i="3" s="1"/>
  <c r="B180" i="3"/>
  <c r="A180" i="3"/>
  <c r="N179" i="3"/>
  <c r="M179" i="3"/>
  <c r="L179" i="3"/>
  <c r="K179" i="3"/>
  <c r="J179" i="3"/>
  <c r="I179" i="3"/>
  <c r="G179" i="3"/>
  <c r="F179" i="3"/>
  <c r="E179" i="3"/>
  <c r="D179" i="3"/>
  <c r="C179" i="3"/>
  <c r="H179" i="3" s="1"/>
  <c r="B179" i="3"/>
  <c r="A179" i="3"/>
  <c r="N178" i="3"/>
  <c r="M178" i="3"/>
  <c r="L178" i="3"/>
  <c r="K178" i="3"/>
  <c r="J178" i="3"/>
  <c r="I178" i="3"/>
  <c r="G178" i="3"/>
  <c r="F178" i="3"/>
  <c r="E178" i="3"/>
  <c r="D178" i="3"/>
  <c r="C178" i="3"/>
  <c r="H178" i="3" s="1"/>
  <c r="B178" i="3"/>
  <c r="A178" i="3"/>
  <c r="N177" i="3"/>
  <c r="M177" i="3"/>
  <c r="L177" i="3"/>
  <c r="K177" i="3"/>
  <c r="J177" i="3"/>
  <c r="I177" i="3"/>
  <c r="G177" i="3"/>
  <c r="F177" i="3"/>
  <c r="E177" i="3"/>
  <c r="D177" i="3"/>
  <c r="C177" i="3"/>
  <c r="H177" i="3" s="1"/>
  <c r="B177" i="3"/>
  <c r="A177" i="3"/>
  <c r="N176" i="3"/>
  <c r="M176" i="3"/>
  <c r="L176" i="3"/>
  <c r="K176" i="3"/>
  <c r="J176" i="3"/>
  <c r="I176" i="3"/>
  <c r="G176" i="3"/>
  <c r="F176" i="3"/>
  <c r="E176" i="3"/>
  <c r="D176" i="3"/>
  <c r="C176" i="3"/>
  <c r="H176" i="3" s="1"/>
  <c r="B176" i="3"/>
  <c r="A176" i="3"/>
  <c r="N175" i="3"/>
  <c r="M175" i="3"/>
  <c r="L175" i="3"/>
  <c r="K175" i="3"/>
  <c r="J175" i="3"/>
  <c r="I175" i="3"/>
  <c r="G175" i="3"/>
  <c r="F175" i="3"/>
  <c r="E175" i="3"/>
  <c r="D175" i="3"/>
  <c r="C175" i="3"/>
  <c r="H175" i="3" s="1"/>
  <c r="B175" i="3"/>
  <c r="A175" i="3"/>
  <c r="N174" i="3"/>
  <c r="M174" i="3"/>
  <c r="L174" i="3"/>
  <c r="K174" i="3"/>
  <c r="J174" i="3"/>
  <c r="I174" i="3"/>
  <c r="G174" i="3"/>
  <c r="F174" i="3"/>
  <c r="E174" i="3"/>
  <c r="D174" i="3"/>
  <c r="C174" i="3"/>
  <c r="H174" i="3" s="1"/>
  <c r="B174" i="3"/>
  <c r="A174" i="3"/>
  <c r="N173" i="3"/>
  <c r="M173" i="3"/>
  <c r="L173" i="3"/>
  <c r="K173" i="3"/>
  <c r="J173" i="3"/>
  <c r="I173" i="3"/>
  <c r="G173" i="3"/>
  <c r="F173" i="3"/>
  <c r="E173" i="3"/>
  <c r="D173" i="3"/>
  <c r="C173" i="3"/>
  <c r="H173" i="3" s="1"/>
  <c r="B173" i="3"/>
  <c r="A173" i="3"/>
  <c r="N172" i="3"/>
  <c r="M172" i="3"/>
  <c r="L172" i="3"/>
  <c r="K172" i="3"/>
  <c r="J172" i="3"/>
  <c r="I172" i="3"/>
  <c r="G172" i="3"/>
  <c r="F172" i="3"/>
  <c r="E172" i="3"/>
  <c r="D172" i="3"/>
  <c r="C172" i="3"/>
  <c r="H172" i="3" s="1"/>
  <c r="B172" i="3"/>
  <c r="A172" i="3"/>
  <c r="N171" i="3"/>
  <c r="M171" i="3"/>
  <c r="L171" i="3"/>
  <c r="K171" i="3"/>
  <c r="J171" i="3"/>
  <c r="I171" i="3"/>
  <c r="G171" i="3"/>
  <c r="F171" i="3"/>
  <c r="E171" i="3"/>
  <c r="D171" i="3"/>
  <c r="C171" i="3"/>
  <c r="H171" i="3" s="1"/>
  <c r="B171" i="3"/>
  <c r="A171" i="3"/>
  <c r="N170" i="3"/>
  <c r="M170" i="3"/>
  <c r="L170" i="3"/>
  <c r="K170" i="3"/>
  <c r="J170" i="3"/>
  <c r="I170" i="3"/>
  <c r="G170" i="3"/>
  <c r="F170" i="3"/>
  <c r="E170" i="3"/>
  <c r="D170" i="3"/>
  <c r="C170" i="3"/>
  <c r="H170" i="3" s="1"/>
  <c r="B170" i="3"/>
  <c r="A170" i="3"/>
  <c r="N169" i="3"/>
  <c r="M169" i="3"/>
  <c r="L169" i="3"/>
  <c r="K169" i="3"/>
  <c r="J169" i="3"/>
  <c r="I169" i="3"/>
  <c r="G169" i="3"/>
  <c r="F169" i="3"/>
  <c r="E169" i="3"/>
  <c r="D169" i="3"/>
  <c r="C169" i="3"/>
  <c r="H169" i="3" s="1"/>
  <c r="B169" i="3"/>
  <c r="A169" i="3"/>
  <c r="N168" i="3"/>
  <c r="M168" i="3"/>
  <c r="L168" i="3"/>
  <c r="K168" i="3"/>
  <c r="J168" i="3"/>
  <c r="I168" i="3"/>
  <c r="G168" i="3"/>
  <c r="F168" i="3"/>
  <c r="E168" i="3"/>
  <c r="D168" i="3"/>
  <c r="C168" i="3"/>
  <c r="H168" i="3" s="1"/>
  <c r="B168" i="3"/>
  <c r="A168" i="3"/>
  <c r="N167" i="3"/>
  <c r="M167" i="3"/>
  <c r="L167" i="3"/>
  <c r="K167" i="3"/>
  <c r="J167" i="3"/>
  <c r="I167" i="3"/>
  <c r="G167" i="3"/>
  <c r="F167" i="3"/>
  <c r="E167" i="3"/>
  <c r="D167" i="3"/>
  <c r="C167" i="3"/>
  <c r="H167" i="3" s="1"/>
  <c r="B167" i="3"/>
  <c r="A167" i="3"/>
  <c r="N166" i="3"/>
  <c r="M166" i="3"/>
  <c r="L166" i="3"/>
  <c r="K166" i="3"/>
  <c r="J166" i="3"/>
  <c r="I166" i="3"/>
  <c r="G166" i="3"/>
  <c r="F166" i="3"/>
  <c r="E166" i="3"/>
  <c r="D166" i="3"/>
  <c r="C166" i="3"/>
  <c r="H166" i="3" s="1"/>
  <c r="B166" i="3"/>
  <c r="A166" i="3"/>
  <c r="N165" i="3"/>
  <c r="M165" i="3"/>
  <c r="L165" i="3"/>
  <c r="K165" i="3"/>
  <c r="J165" i="3"/>
  <c r="I165" i="3"/>
  <c r="G165" i="3"/>
  <c r="F165" i="3"/>
  <c r="E165" i="3"/>
  <c r="D165" i="3"/>
  <c r="C165" i="3"/>
  <c r="H165" i="3" s="1"/>
  <c r="B165" i="3"/>
  <c r="A165" i="3"/>
  <c r="N164" i="3"/>
  <c r="M164" i="3"/>
  <c r="L164" i="3"/>
  <c r="K164" i="3"/>
  <c r="J164" i="3"/>
  <c r="I164" i="3"/>
  <c r="G164" i="3"/>
  <c r="F164" i="3"/>
  <c r="E164" i="3"/>
  <c r="D164" i="3"/>
  <c r="C164" i="3"/>
  <c r="H164" i="3" s="1"/>
  <c r="B164" i="3"/>
  <c r="A164" i="3"/>
  <c r="N163" i="3"/>
  <c r="M163" i="3"/>
  <c r="L163" i="3"/>
  <c r="K163" i="3"/>
  <c r="J163" i="3"/>
  <c r="I163" i="3"/>
  <c r="G163" i="3"/>
  <c r="F163" i="3"/>
  <c r="E163" i="3"/>
  <c r="D163" i="3"/>
  <c r="C163" i="3"/>
  <c r="H163" i="3" s="1"/>
  <c r="B163" i="3"/>
  <c r="A163" i="3"/>
  <c r="N162" i="3"/>
  <c r="M162" i="3"/>
  <c r="L162" i="3"/>
  <c r="K162" i="3"/>
  <c r="J162" i="3"/>
  <c r="I162" i="3"/>
  <c r="G162" i="3"/>
  <c r="F162" i="3"/>
  <c r="E162" i="3"/>
  <c r="D162" i="3"/>
  <c r="C162" i="3"/>
  <c r="H162" i="3" s="1"/>
  <c r="B162" i="3"/>
  <c r="A162" i="3"/>
  <c r="N161" i="3"/>
  <c r="M161" i="3"/>
  <c r="L161" i="3"/>
  <c r="K161" i="3"/>
  <c r="J161" i="3"/>
  <c r="I161" i="3"/>
  <c r="G161" i="3"/>
  <c r="F161" i="3"/>
  <c r="E161" i="3"/>
  <c r="D161" i="3"/>
  <c r="C161" i="3"/>
  <c r="H161" i="3" s="1"/>
  <c r="B161" i="3"/>
  <c r="A161" i="3"/>
  <c r="N160" i="3"/>
  <c r="M160" i="3"/>
  <c r="L160" i="3"/>
  <c r="K160" i="3"/>
  <c r="J160" i="3"/>
  <c r="I160" i="3"/>
  <c r="G160" i="3"/>
  <c r="F160" i="3"/>
  <c r="E160" i="3"/>
  <c r="D160" i="3"/>
  <c r="C160" i="3"/>
  <c r="H160" i="3" s="1"/>
  <c r="B160" i="3"/>
  <c r="A160" i="3"/>
  <c r="N159" i="3"/>
  <c r="M159" i="3"/>
  <c r="L159" i="3"/>
  <c r="K159" i="3"/>
  <c r="J159" i="3"/>
  <c r="I159" i="3"/>
  <c r="G159" i="3"/>
  <c r="F159" i="3"/>
  <c r="E159" i="3"/>
  <c r="D159" i="3"/>
  <c r="C159" i="3"/>
  <c r="H159" i="3" s="1"/>
  <c r="B159" i="3"/>
  <c r="A159" i="3"/>
  <c r="N158" i="3"/>
  <c r="M158" i="3"/>
  <c r="L158" i="3"/>
  <c r="K158" i="3"/>
  <c r="J158" i="3"/>
  <c r="I158" i="3"/>
  <c r="G158" i="3"/>
  <c r="F158" i="3"/>
  <c r="E158" i="3"/>
  <c r="D158" i="3"/>
  <c r="C158" i="3"/>
  <c r="H158" i="3" s="1"/>
  <c r="B158" i="3"/>
  <c r="A158" i="3"/>
  <c r="N157" i="3"/>
  <c r="M157" i="3"/>
  <c r="L157" i="3"/>
  <c r="K157" i="3"/>
  <c r="J157" i="3"/>
  <c r="I157" i="3"/>
  <c r="G157" i="3"/>
  <c r="F157" i="3"/>
  <c r="E157" i="3"/>
  <c r="D157" i="3"/>
  <c r="C157" i="3"/>
  <c r="H157" i="3" s="1"/>
  <c r="B157" i="3"/>
  <c r="A157" i="3"/>
  <c r="N156" i="3"/>
  <c r="M156" i="3"/>
  <c r="L156" i="3"/>
  <c r="K156" i="3"/>
  <c r="J156" i="3"/>
  <c r="I156" i="3"/>
  <c r="G156" i="3"/>
  <c r="F156" i="3"/>
  <c r="E156" i="3"/>
  <c r="D156" i="3"/>
  <c r="C156" i="3"/>
  <c r="H156" i="3" s="1"/>
  <c r="B156" i="3"/>
  <c r="A156" i="3"/>
  <c r="N155" i="3"/>
  <c r="M155" i="3"/>
  <c r="L155" i="3"/>
  <c r="K155" i="3"/>
  <c r="J155" i="3"/>
  <c r="I155" i="3"/>
  <c r="G155" i="3"/>
  <c r="F155" i="3"/>
  <c r="E155" i="3"/>
  <c r="D155" i="3"/>
  <c r="C155" i="3"/>
  <c r="H155" i="3" s="1"/>
  <c r="B155" i="3"/>
  <c r="A155" i="3"/>
  <c r="N154" i="3"/>
  <c r="M154" i="3"/>
  <c r="L154" i="3"/>
  <c r="K154" i="3"/>
  <c r="J154" i="3"/>
  <c r="I154" i="3"/>
  <c r="G154" i="3"/>
  <c r="F154" i="3"/>
  <c r="E154" i="3"/>
  <c r="D154" i="3"/>
  <c r="C154" i="3"/>
  <c r="H154" i="3" s="1"/>
  <c r="B154" i="3"/>
  <c r="A154" i="3"/>
  <c r="N153" i="3"/>
  <c r="M153" i="3"/>
  <c r="L153" i="3"/>
  <c r="K153" i="3"/>
  <c r="J153" i="3"/>
  <c r="I153" i="3"/>
  <c r="G153" i="3"/>
  <c r="F153" i="3"/>
  <c r="E153" i="3"/>
  <c r="D153" i="3"/>
  <c r="C153" i="3"/>
  <c r="H153" i="3" s="1"/>
  <c r="B153" i="3"/>
  <c r="A153" i="3"/>
  <c r="N152" i="3"/>
  <c r="M152" i="3"/>
  <c r="L152" i="3"/>
  <c r="K152" i="3"/>
  <c r="J152" i="3"/>
  <c r="I152" i="3"/>
  <c r="G152" i="3"/>
  <c r="F152" i="3"/>
  <c r="E152" i="3"/>
  <c r="D152" i="3"/>
  <c r="C152" i="3"/>
  <c r="H152" i="3" s="1"/>
  <c r="B152" i="3"/>
  <c r="A152" i="3"/>
  <c r="N151" i="3"/>
  <c r="M151" i="3"/>
  <c r="L151" i="3"/>
  <c r="K151" i="3"/>
  <c r="J151" i="3"/>
  <c r="I151" i="3"/>
  <c r="G151" i="3"/>
  <c r="F151" i="3"/>
  <c r="E151" i="3"/>
  <c r="D151" i="3"/>
  <c r="C151" i="3"/>
  <c r="H151" i="3" s="1"/>
  <c r="B151" i="3"/>
  <c r="A151" i="3"/>
  <c r="N150" i="3"/>
  <c r="M150" i="3"/>
  <c r="L150" i="3"/>
  <c r="K150" i="3"/>
  <c r="J150" i="3"/>
  <c r="I150" i="3"/>
  <c r="G150" i="3"/>
  <c r="F150" i="3"/>
  <c r="E150" i="3"/>
  <c r="D150" i="3"/>
  <c r="C150" i="3"/>
  <c r="H150" i="3" s="1"/>
  <c r="B150" i="3"/>
  <c r="A150" i="3"/>
  <c r="N149" i="3"/>
  <c r="M149" i="3"/>
  <c r="L149" i="3"/>
  <c r="K149" i="3"/>
  <c r="J149" i="3"/>
  <c r="I149" i="3"/>
  <c r="G149" i="3"/>
  <c r="F149" i="3"/>
  <c r="E149" i="3"/>
  <c r="D149" i="3"/>
  <c r="C149" i="3"/>
  <c r="H149" i="3" s="1"/>
  <c r="B149" i="3"/>
  <c r="A149" i="3"/>
  <c r="N148" i="3"/>
  <c r="M148" i="3"/>
  <c r="L148" i="3"/>
  <c r="K148" i="3"/>
  <c r="J148" i="3"/>
  <c r="I148" i="3"/>
  <c r="G148" i="3"/>
  <c r="F148" i="3"/>
  <c r="E148" i="3"/>
  <c r="D148" i="3"/>
  <c r="C148" i="3"/>
  <c r="H148" i="3" s="1"/>
  <c r="B148" i="3"/>
  <c r="A148" i="3"/>
  <c r="N147" i="3"/>
  <c r="M147" i="3"/>
  <c r="L147" i="3"/>
  <c r="K147" i="3"/>
  <c r="J147" i="3"/>
  <c r="I147" i="3"/>
  <c r="G147" i="3"/>
  <c r="F147" i="3"/>
  <c r="E147" i="3"/>
  <c r="D147" i="3"/>
  <c r="C147" i="3"/>
  <c r="H147" i="3" s="1"/>
  <c r="B147" i="3"/>
  <c r="A147" i="3"/>
  <c r="N146" i="3"/>
  <c r="M146" i="3"/>
  <c r="L146" i="3"/>
  <c r="K146" i="3"/>
  <c r="J146" i="3"/>
  <c r="I146" i="3"/>
  <c r="G146" i="3"/>
  <c r="F146" i="3"/>
  <c r="E146" i="3"/>
  <c r="D146" i="3"/>
  <c r="C146" i="3"/>
  <c r="H146" i="3" s="1"/>
  <c r="B146" i="3"/>
  <c r="A146" i="3"/>
  <c r="N145" i="3"/>
  <c r="M145" i="3"/>
  <c r="L145" i="3"/>
  <c r="K145" i="3"/>
  <c r="J145" i="3"/>
  <c r="I145" i="3"/>
  <c r="G145" i="3"/>
  <c r="F145" i="3"/>
  <c r="E145" i="3"/>
  <c r="D145" i="3"/>
  <c r="C145" i="3"/>
  <c r="H145" i="3" s="1"/>
  <c r="B145" i="3"/>
  <c r="A145" i="3"/>
  <c r="N144" i="3"/>
  <c r="M144" i="3"/>
  <c r="L144" i="3"/>
  <c r="K144" i="3"/>
  <c r="J144" i="3"/>
  <c r="I144" i="3"/>
  <c r="G144" i="3"/>
  <c r="F144" i="3"/>
  <c r="E144" i="3"/>
  <c r="D144" i="3"/>
  <c r="C144" i="3"/>
  <c r="H144" i="3" s="1"/>
  <c r="B144" i="3"/>
  <c r="A144" i="3"/>
  <c r="N143" i="3"/>
  <c r="M143" i="3"/>
  <c r="L143" i="3"/>
  <c r="K143" i="3"/>
  <c r="J143" i="3"/>
  <c r="I143" i="3"/>
  <c r="G143" i="3"/>
  <c r="F143" i="3"/>
  <c r="E143" i="3"/>
  <c r="D143" i="3"/>
  <c r="C143" i="3"/>
  <c r="H143" i="3" s="1"/>
  <c r="B143" i="3"/>
  <c r="A143" i="3"/>
  <c r="N142" i="3"/>
  <c r="M142" i="3"/>
  <c r="L142" i="3"/>
  <c r="K142" i="3"/>
  <c r="J142" i="3"/>
  <c r="I142" i="3"/>
  <c r="G142" i="3"/>
  <c r="F142" i="3"/>
  <c r="E142" i="3"/>
  <c r="D142" i="3"/>
  <c r="C142" i="3"/>
  <c r="H142" i="3" s="1"/>
  <c r="B142" i="3"/>
  <c r="A142" i="3"/>
  <c r="N141" i="3"/>
  <c r="M141" i="3"/>
  <c r="L141" i="3"/>
  <c r="K141" i="3"/>
  <c r="J141" i="3"/>
  <c r="I141" i="3"/>
  <c r="G141" i="3"/>
  <c r="F141" i="3"/>
  <c r="E141" i="3"/>
  <c r="D141" i="3"/>
  <c r="C141" i="3"/>
  <c r="H141" i="3" s="1"/>
  <c r="B141" i="3"/>
  <c r="A141" i="3"/>
  <c r="N140" i="3"/>
  <c r="M140" i="3"/>
  <c r="L140" i="3"/>
  <c r="K140" i="3"/>
  <c r="J140" i="3"/>
  <c r="I140" i="3"/>
  <c r="G140" i="3"/>
  <c r="F140" i="3"/>
  <c r="E140" i="3"/>
  <c r="D140" i="3"/>
  <c r="C140" i="3"/>
  <c r="H140" i="3" s="1"/>
  <c r="B140" i="3"/>
  <c r="A140" i="3"/>
  <c r="N139" i="3"/>
  <c r="M139" i="3"/>
  <c r="L139" i="3"/>
  <c r="K139" i="3"/>
  <c r="J139" i="3"/>
  <c r="I139" i="3"/>
  <c r="G139" i="3"/>
  <c r="F139" i="3"/>
  <c r="E139" i="3"/>
  <c r="D139" i="3"/>
  <c r="C139" i="3"/>
  <c r="H139" i="3" s="1"/>
  <c r="B139" i="3"/>
  <c r="A139" i="3"/>
  <c r="N138" i="3"/>
  <c r="M138" i="3"/>
  <c r="L138" i="3"/>
  <c r="K138" i="3"/>
  <c r="J138" i="3"/>
  <c r="I138" i="3"/>
  <c r="G138" i="3"/>
  <c r="F138" i="3"/>
  <c r="E138" i="3"/>
  <c r="D138" i="3"/>
  <c r="C138" i="3"/>
  <c r="H138" i="3" s="1"/>
  <c r="B138" i="3"/>
  <c r="A138" i="3"/>
  <c r="N137" i="3"/>
  <c r="M137" i="3"/>
  <c r="L137" i="3"/>
  <c r="K137" i="3"/>
  <c r="J137" i="3"/>
  <c r="I137" i="3"/>
  <c r="G137" i="3"/>
  <c r="F137" i="3"/>
  <c r="E137" i="3"/>
  <c r="D137" i="3"/>
  <c r="C137" i="3"/>
  <c r="H137" i="3" s="1"/>
  <c r="B137" i="3"/>
  <c r="A137" i="3"/>
  <c r="N136" i="3"/>
  <c r="M136" i="3"/>
  <c r="L136" i="3"/>
  <c r="K136" i="3"/>
  <c r="J136" i="3"/>
  <c r="I136" i="3"/>
  <c r="G136" i="3"/>
  <c r="F136" i="3"/>
  <c r="E136" i="3"/>
  <c r="D136" i="3"/>
  <c r="C136" i="3"/>
  <c r="H136" i="3" s="1"/>
  <c r="B136" i="3"/>
  <c r="A136" i="3"/>
  <c r="N135" i="3"/>
  <c r="M135" i="3"/>
  <c r="L135" i="3"/>
  <c r="K135" i="3"/>
  <c r="J135" i="3"/>
  <c r="I135" i="3"/>
  <c r="G135" i="3"/>
  <c r="F135" i="3"/>
  <c r="E135" i="3"/>
  <c r="D135" i="3"/>
  <c r="C135" i="3"/>
  <c r="H135" i="3" s="1"/>
  <c r="B135" i="3"/>
  <c r="A135" i="3"/>
  <c r="N134" i="3"/>
  <c r="M134" i="3"/>
  <c r="L134" i="3"/>
  <c r="K134" i="3"/>
  <c r="J134" i="3"/>
  <c r="I134" i="3"/>
  <c r="G134" i="3"/>
  <c r="F134" i="3"/>
  <c r="E134" i="3"/>
  <c r="D134" i="3"/>
  <c r="C134" i="3"/>
  <c r="H134" i="3" s="1"/>
  <c r="B134" i="3"/>
  <c r="A134" i="3"/>
  <c r="N133" i="3"/>
  <c r="M133" i="3"/>
  <c r="L133" i="3"/>
  <c r="K133" i="3"/>
  <c r="J133" i="3"/>
  <c r="I133" i="3"/>
  <c r="G133" i="3"/>
  <c r="F133" i="3"/>
  <c r="E133" i="3"/>
  <c r="D133" i="3"/>
  <c r="C133" i="3"/>
  <c r="H133" i="3" s="1"/>
  <c r="B133" i="3"/>
  <c r="A133" i="3"/>
  <c r="N132" i="3"/>
  <c r="M132" i="3"/>
  <c r="L132" i="3"/>
  <c r="K132" i="3"/>
  <c r="J132" i="3"/>
  <c r="I132" i="3"/>
  <c r="G132" i="3"/>
  <c r="F132" i="3"/>
  <c r="E132" i="3"/>
  <c r="D132" i="3"/>
  <c r="C132" i="3"/>
  <c r="H132" i="3" s="1"/>
  <c r="B132" i="3"/>
  <c r="A132" i="3"/>
  <c r="N131" i="3"/>
  <c r="M131" i="3"/>
  <c r="L131" i="3"/>
  <c r="K131" i="3"/>
  <c r="J131" i="3"/>
  <c r="I131" i="3"/>
  <c r="G131" i="3"/>
  <c r="F131" i="3"/>
  <c r="E131" i="3"/>
  <c r="D131" i="3"/>
  <c r="C131" i="3"/>
  <c r="H131" i="3" s="1"/>
  <c r="B131" i="3"/>
  <c r="A131" i="3"/>
  <c r="N130" i="3"/>
  <c r="M130" i="3"/>
  <c r="L130" i="3"/>
  <c r="K130" i="3"/>
  <c r="J130" i="3"/>
  <c r="I130" i="3"/>
  <c r="G130" i="3"/>
  <c r="F130" i="3"/>
  <c r="E130" i="3"/>
  <c r="D130" i="3"/>
  <c r="C130" i="3"/>
  <c r="H130" i="3" s="1"/>
  <c r="B130" i="3"/>
  <c r="A130" i="3"/>
  <c r="N129" i="3"/>
  <c r="M129" i="3"/>
  <c r="L129" i="3"/>
  <c r="K129" i="3"/>
  <c r="J129" i="3"/>
  <c r="I129" i="3"/>
  <c r="G129" i="3"/>
  <c r="F129" i="3"/>
  <c r="E129" i="3"/>
  <c r="D129" i="3"/>
  <c r="C129" i="3"/>
  <c r="H129" i="3" s="1"/>
  <c r="B129" i="3"/>
  <c r="A129" i="3"/>
  <c r="N128" i="3"/>
  <c r="M128" i="3"/>
  <c r="L128" i="3"/>
  <c r="K128" i="3"/>
  <c r="J128" i="3"/>
  <c r="I128" i="3"/>
  <c r="G128" i="3"/>
  <c r="F128" i="3"/>
  <c r="E128" i="3"/>
  <c r="D128" i="3"/>
  <c r="C128" i="3"/>
  <c r="H128" i="3" s="1"/>
  <c r="B128" i="3"/>
  <c r="A128" i="3"/>
  <c r="N127" i="3"/>
  <c r="M127" i="3"/>
  <c r="L127" i="3"/>
  <c r="K127" i="3"/>
  <c r="J127" i="3"/>
  <c r="I127" i="3"/>
  <c r="G127" i="3"/>
  <c r="F127" i="3"/>
  <c r="E127" i="3"/>
  <c r="D127" i="3"/>
  <c r="C127" i="3"/>
  <c r="H127" i="3" s="1"/>
  <c r="B127" i="3"/>
  <c r="A127" i="3"/>
  <c r="N126" i="3"/>
  <c r="M126" i="3"/>
  <c r="L126" i="3"/>
  <c r="K126" i="3"/>
  <c r="J126" i="3"/>
  <c r="I126" i="3"/>
  <c r="G126" i="3"/>
  <c r="F126" i="3"/>
  <c r="E126" i="3"/>
  <c r="D126" i="3"/>
  <c r="C126" i="3"/>
  <c r="H126" i="3" s="1"/>
  <c r="B126" i="3"/>
  <c r="A126" i="3"/>
  <c r="N125" i="3"/>
  <c r="M125" i="3"/>
  <c r="L125" i="3"/>
  <c r="K125" i="3"/>
  <c r="J125" i="3"/>
  <c r="I125" i="3"/>
  <c r="G125" i="3"/>
  <c r="F125" i="3"/>
  <c r="E125" i="3"/>
  <c r="D125" i="3"/>
  <c r="C125" i="3"/>
  <c r="H125" i="3" s="1"/>
  <c r="B125" i="3"/>
  <c r="A125" i="3"/>
  <c r="N124" i="3"/>
  <c r="M124" i="3"/>
  <c r="L124" i="3"/>
  <c r="K124" i="3"/>
  <c r="J124" i="3"/>
  <c r="I124" i="3"/>
  <c r="G124" i="3"/>
  <c r="F124" i="3"/>
  <c r="E124" i="3"/>
  <c r="D124" i="3"/>
  <c r="C124" i="3"/>
  <c r="H124" i="3" s="1"/>
  <c r="B124" i="3"/>
  <c r="A124" i="3"/>
  <c r="N123" i="3"/>
  <c r="M123" i="3"/>
  <c r="L123" i="3"/>
  <c r="K123" i="3"/>
  <c r="J123" i="3"/>
  <c r="I123" i="3"/>
  <c r="G123" i="3"/>
  <c r="F123" i="3"/>
  <c r="E123" i="3"/>
  <c r="D123" i="3"/>
  <c r="C123" i="3"/>
  <c r="H123" i="3" s="1"/>
  <c r="B123" i="3"/>
  <c r="A123" i="3"/>
  <c r="N122" i="3"/>
  <c r="M122" i="3"/>
  <c r="L122" i="3"/>
  <c r="K122" i="3"/>
  <c r="J122" i="3"/>
  <c r="I122" i="3"/>
  <c r="G122" i="3"/>
  <c r="F122" i="3"/>
  <c r="E122" i="3"/>
  <c r="D122" i="3"/>
  <c r="C122" i="3"/>
  <c r="H122" i="3" s="1"/>
  <c r="B122" i="3"/>
  <c r="A122" i="3"/>
  <c r="N121" i="3"/>
  <c r="M121" i="3"/>
  <c r="L121" i="3"/>
  <c r="K121" i="3"/>
  <c r="J121" i="3"/>
  <c r="I121" i="3"/>
  <c r="G121" i="3"/>
  <c r="F121" i="3"/>
  <c r="E121" i="3"/>
  <c r="D121" i="3"/>
  <c r="C121" i="3"/>
  <c r="H121" i="3" s="1"/>
  <c r="B121" i="3"/>
  <c r="A121" i="3"/>
  <c r="N120" i="3"/>
  <c r="M120" i="3"/>
  <c r="L120" i="3"/>
  <c r="K120" i="3"/>
  <c r="J120" i="3"/>
  <c r="I120" i="3"/>
  <c r="G120" i="3"/>
  <c r="F120" i="3"/>
  <c r="E120" i="3"/>
  <c r="D120" i="3"/>
  <c r="C120" i="3"/>
  <c r="H120" i="3" s="1"/>
  <c r="B120" i="3"/>
  <c r="A120" i="3"/>
  <c r="N119" i="3"/>
  <c r="M119" i="3"/>
  <c r="L119" i="3"/>
  <c r="K119" i="3"/>
  <c r="J119" i="3"/>
  <c r="I119" i="3"/>
  <c r="G119" i="3"/>
  <c r="F119" i="3"/>
  <c r="E119" i="3"/>
  <c r="D119" i="3"/>
  <c r="C119" i="3"/>
  <c r="H119" i="3" s="1"/>
  <c r="B119" i="3"/>
  <c r="A119" i="3"/>
  <c r="N118" i="3"/>
  <c r="M118" i="3"/>
  <c r="L118" i="3"/>
  <c r="K118" i="3"/>
  <c r="J118" i="3"/>
  <c r="I118" i="3"/>
  <c r="G118" i="3"/>
  <c r="F118" i="3"/>
  <c r="E118" i="3"/>
  <c r="D118" i="3"/>
  <c r="C118" i="3"/>
  <c r="H118" i="3" s="1"/>
  <c r="B118" i="3"/>
  <c r="A118" i="3"/>
  <c r="N117" i="3"/>
  <c r="M117" i="3"/>
  <c r="L117" i="3"/>
  <c r="K117" i="3"/>
  <c r="J117" i="3"/>
  <c r="I117" i="3"/>
  <c r="G117" i="3"/>
  <c r="F117" i="3"/>
  <c r="E117" i="3"/>
  <c r="D117" i="3"/>
  <c r="C117" i="3"/>
  <c r="H117" i="3" s="1"/>
  <c r="B117" i="3"/>
  <c r="A117" i="3"/>
  <c r="N116" i="3"/>
  <c r="M116" i="3"/>
  <c r="L116" i="3"/>
  <c r="K116" i="3"/>
  <c r="J116" i="3"/>
  <c r="I116" i="3"/>
  <c r="G116" i="3"/>
  <c r="F116" i="3"/>
  <c r="E116" i="3"/>
  <c r="D116" i="3"/>
  <c r="C116" i="3"/>
  <c r="H116" i="3" s="1"/>
  <c r="B116" i="3"/>
  <c r="A116" i="3"/>
  <c r="N115" i="3"/>
  <c r="M115" i="3"/>
  <c r="L115" i="3"/>
  <c r="K115" i="3"/>
  <c r="J115" i="3"/>
  <c r="I115" i="3"/>
  <c r="G115" i="3"/>
  <c r="F115" i="3"/>
  <c r="E115" i="3"/>
  <c r="D115" i="3"/>
  <c r="C115" i="3"/>
  <c r="H115" i="3" s="1"/>
  <c r="B115" i="3"/>
  <c r="A115" i="3"/>
  <c r="N114" i="3"/>
  <c r="M114" i="3"/>
  <c r="L114" i="3"/>
  <c r="K114" i="3"/>
  <c r="J114" i="3"/>
  <c r="I114" i="3"/>
  <c r="G114" i="3"/>
  <c r="F114" i="3"/>
  <c r="E114" i="3"/>
  <c r="D114" i="3"/>
  <c r="C114" i="3"/>
  <c r="H114" i="3" s="1"/>
  <c r="B114" i="3"/>
  <c r="A114" i="3"/>
  <c r="N113" i="3"/>
  <c r="M113" i="3"/>
  <c r="L113" i="3"/>
  <c r="K113" i="3"/>
  <c r="J113" i="3"/>
  <c r="I113" i="3"/>
  <c r="G113" i="3"/>
  <c r="F113" i="3"/>
  <c r="E113" i="3"/>
  <c r="D113" i="3"/>
  <c r="C113" i="3"/>
  <c r="H113" i="3" s="1"/>
  <c r="B113" i="3"/>
  <c r="A113" i="3"/>
  <c r="N112" i="3"/>
  <c r="M112" i="3"/>
  <c r="L112" i="3"/>
  <c r="K112" i="3"/>
  <c r="J112" i="3"/>
  <c r="I112" i="3"/>
  <c r="G112" i="3"/>
  <c r="F112" i="3"/>
  <c r="E112" i="3"/>
  <c r="D112" i="3"/>
  <c r="C112" i="3"/>
  <c r="H112" i="3" s="1"/>
  <c r="B112" i="3"/>
  <c r="A112" i="3"/>
  <c r="N111" i="3"/>
  <c r="M111" i="3"/>
  <c r="L111" i="3"/>
  <c r="K111" i="3"/>
  <c r="J111" i="3"/>
  <c r="I111" i="3"/>
  <c r="G111" i="3"/>
  <c r="F111" i="3"/>
  <c r="E111" i="3"/>
  <c r="D111" i="3"/>
  <c r="C111" i="3"/>
  <c r="H111" i="3" s="1"/>
  <c r="B111" i="3"/>
  <c r="A111" i="3"/>
  <c r="N110" i="3"/>
  <c r="M110" i="3"/>
  <c r="L110" i="3"/>
  <c r="K110" i="3"/>
  <c r="J110" i="3"/>
  <c r="I110" i="3"/>
  <c r="G110" i="3"/>
  <c r="F110" i="3"/>
  <c r="E110" i="3"/>
  <c r="D110" i="3"/>
  <c r="C110" i="3"/>
  <c r="H110" i="3" s="1"/>
  <c r="B110" i="3"/>
  <c r="A110" i="3"/>
  <c r="N109" i="3"/>
  <c r="M109" i="3"/>
  <c r="L109" i="3"/>
  <c r="K109" i="3"/>
  <c r="J109" i="3"/>
  <c r="I109" i="3"/>
  <c r="G109" i="3"/>
  <c r="F109" i="3"/>
  <c r="E109" i="3"/>
  <c r="D109" i="3"/>
  <c r="C109" i="3"/>
  <c r="H109" i="3" s="1"/>
  <c r="B109" i="3"/>
  <c r="A109" i="3"/>
  <c r="N108" i="3"/>
  <c r="M108" i="3"/>
  <c r="L108" i="3"/>
  <c r="K108" i="3"/>
  <c r="J108" i="3"/>
  <c r="I108" i="3"/>
  <c r="G108" i="3"/>
  <c r="F108" i="3"/>
  <c r="E108" i="3"/>
  <c r="D108" i="3"/>
  <c r="C108" i="3"/>
  <c r="H108" i="3" s="1"/>
  <c r="B108" i="3"/>
  <c r="A108" i="3"/>
  <c r="N107" i="3"/>
  <c r="M107" i="3"/>
  <c r="L107" i="3"/>
  <c r="K107" i="3"/>
  <c r="J107" i="3"/>
  <c r="I107" i="3"/>
  <c r="G107" i="3"/>
  <c r="F107" i="3"/>
  <c r="E107" i="3"/>
  <c r="D107" i="3"/>
  <c r="C107" i="3"/>
  <c r="H107" i="3" s="1"/>
  <c r="B107" i="3"/>
  <c r="A107" i="3"/>
  <c r="N106" i="3"/>
  <c r="M106" i="3"/>
  <c r="L106" i="3"/>
  <c r="K106" i="3"/>
  <c r="J106" i="3"/>
  <c r="I106" i="3"/>
  <c r="G106" i="3"/>
  <c r="F106" i="3"/>
  <c r="E106" i="3"/>
  <c r="D106" i="3"/>
  <c r="C106" i="3"/>
  <c r="H106" i="3" s="1"/>
  <c r="B106" i="3"/>
  <c r="A106" i="3"/>
  <c r="N105" i="3"/>
  <c r="M105" i="3"/>
  <c r="L105" i="3"/>
  <c r="K105" i="3"/>
  <c r="J105" i="3"/>
  <c r="I105" i="3"/>
  <c r="G105" i="3"/>
  <c r="F105" i="3"/>
  <c r="E105" i="3"/>
  <c r="D105" i="3"/>
  <c r="C105" i="3"/>
  <c r="H105" i="3" s="1"/>
  <c r="B105" i="3"/>
  <c r="A105" i="3"/>
  <c r="N104" i="3"/>
  <c r="M104" i="3"/>
  <c r="L104" i="3"/>
  <c r="K104" i="3"/>
  <c r="J104" i="3"/>
  <c r="I104" i="3"/>
  <c r="G104" i="3"/>
  <c r="F104" i="3"/>
  <c r="E104" i="3"/>
  <c r="D104" i="3"/>
  <c r="C104" i="3"/>
  <c r="H104" i="3" s="1"/>
  <c r="B104" i="3"/>
  <c r="A104" i="3"/>
  <c r="N103" i="3"/>
  <c r="M103" i="3"/>
  <c r="L103" i="3"/>
  <c r="K103" i="3"/>
  <c r="J103" i="3"/>
  <c r="I103" i="3"/>
  <c r="G103" i="3"/>
  <c r="F103" i="3"/>
  <c r="E103" i="3"/>
  <c r="D103" i="3"/>
  <c r="C103" i="3"/>
  <c r="H103" i="3" s="1"/>
  <c r="B103" i="3"/>
  <c r="A103" i="3"/>
  <c r="N102" i="3"/>
  <c r="M102" i="3"/>
  <c r="L102" i="3"/>
  <c r="K102" i="3"/>
  <c r="J102" i="3"/>
  <c r="I102" i="3"/>
  <c r="G102" i="3"/>
  <c r="F102" i="3"/>
  <c r="E102" i="3"/>
  <c r="D102" i="3"/>
  <c r="C102" i="3"/>
  <c r="H102" i="3" s="1"/>
  <c r="B102" i="3"/>
  <c r="A102" i="3"/>
  <c r="N101" i="3"/>
  <c r="M101" i="3"/>
  <c r="L101" i="3"/>
  <c r="K101" i="3"/>
  <c r="J101" i="3"/>
  <c r="I101" i="3"/>
  <c r="G101" i="3"/>
  <c r="F101" i="3"/>
  <c r="E101" i="3"/>
  <c r="D101" i="3"/>
  <c r="C101" i="3"/>
  <c r="H101" i="3" s="1"/>
  <c r="B101" i="3"/>
  <c r="A101" i="3"/>
  <c r="N100" i="3"/>
  <c r="M100" i="3"/>
  <c r="L100" i="3"/>
  <c r="K100" i="3"/>
  <c r="J100" i="3"/>
  <c r="I100" i="3"/>
  <c r="G100" i="3"/>
  <c r="F100" i="3"/>
  <c r="E100" i="3"/>
  <c r="D100" i="3"/>
  <c r="C100" i="3"/>
  <c r="H100" i="3" s="1"/>
  <c r="B100" i="3"/>
  <c r="A100" i="3"/>
  <c r="N99" i="3"/>
  <c r="M99" i="3"/>
  <c r="L99" i="3"/>
  <c r="K99" i="3"/>
  <c r="J99" i="3"/>
  <c r="I99" i="3"/>
  <c r="G99" i="3"/>
  <c r="F99" i="3"/>
  <c r="E99" i="3"/>
  <c r="D99" i="3"/>
  <c r="C99" i="3"/>
  <c r="H99" i="3" s="1"/>
  <c r="B99" i="3"/>
  <c r="A99" i="3"/>
  <c r="N98" i="3"/>
  <c r="M98" i="3"/>
  <c r="L98" i="3"/>
  <c r="K98" i="3"/>
  <c r="J98" i="3"/>
  <c r="I98" i="3"/>
  <c r="G98" i="3"/>
  <c r="F98" i="3"/>
  <c r="E98" i="3"/>
  <c r="D98" i="3"/>
  <c r="C98" i="3"/>
  <c r="H98" i="3" s="1"/>
  <c r="B98" i="3"/>
  <c r="A98" i="3"/>
  <c r="N97" i="3"/>
  <c r="M97" i="3"/>
  <c r="L97" i="3"/>
  <c r="K97" i="3"/>
  <c r="J97" i="3"/>
  <c r="I97" i="3"/>
  <c r="G97" i="3"/>
  <c r="F97" i="3"/>
  <c r="E97" i="3"/>
  <c r="D97" i="3"/>
  <c r="C97" i="3"/>
  <c r="H97" i="3" s="1"/>
  <c r="B97" i="3"/>
  <c r="A97" i="3"/>
  <c r="N96" i="3"/>
  <c r="M96" i="3"/>
  <c r="L96" i="3"/>
  <c r="K96" i="3"/>
  <c r="J96" i="3"/>
  <c r="I96" i="3"/>
  <c r="G96" i="3"/>
  <c r="F96" i="3"/>
  <c r="E96" i="3"/>
  <c r="D96" i="3"/>
  <c r="C96" i="3"/>
  <c r="H96" i="3" s="1"/>
  <c r="B96" i="3"/>
  <c r="A96" i="3"/>
  <c r="N95" i="3"/>
  <c r="M95" i="3"/>
  <c r="L95" i="3"/>
  <c r="K95" i="3"/>
  <c r="J95" i="3"/>
  <c r="I95" i="3"/>
  <c r="G95" i="3"/>
  <c r="F95" i="3"/>
  <c r="E95" i="3"/>
  <c r="D95" i="3"/>
  <c r="C95" i="3"/>
  <c r="H95" i="3" s="1"/>
  <c r="B95" i="3"/>
  <c r="A95" i="3"/>
  <c r="N94" i="3"/>
  <c r="M94" i="3"/>
  <c r="L94" i="3"/>
  <c r="K94" i="3"/>
  <c r="J94" i="3"/>
  <c r="I94" i="3"/>
  <c r="G94" i="3"/>
  <c r="F94" i="3"/>
  <c r="E94" i="3"/>
  <c r="D94" i="3"/>
  <c r="C94" i="3"/>
  <c r="H94" i="3" s="1"/>
  <c r="B94" i="3"/>
  <c r="A94" i="3"/>
  <c r="N93" i="3"/>
  <c r="M93" i="3"/>
  <c r="L93" i="3"/>
  <c r="K93" i="3"/>
  <c r="J93" i="3"/>
  <c r="I93" i="3"/>
  <c r="G93" i="3"/>
  <c r="F93" i="3"/>
  <c r="E93" i="3"/>
  <c r="D93" i="3"/>
  <c r="C93" i="3"/>
  <c r="H93" i="3" s="1"/>
  <c r="B93" i="3"/>
  <c r="A93" i="3"/>
  <c r="N92" i="3"/>
  <c r="M92" i="3"/>
  <c r="L92" i="3"/>
  <c r="K92" i="3"/>
  <c r="J92" i="3"/>
  <c r="I92" i="3"/>
  <c r="G92" i="3"/>
  <c r="F92" i="3"/>
  <c r="E92" i="3"/>
  <c r="D92" i="3"/>
  <c r="C92" i="3"/>
  <c r="H92" i="3" s="1"/>
  <c r="B92" i="3"/>
  <c r="A92" i="3"/>
  <c r="N91" i="3"/>
  <c r="M91" i="3"/>
  <c r="L91" i="3"/>
  <c r="K91" i="3"/>
  <c r="J91" i="3"/>
  <c r="I91" i="3"/>
  <c r="G91" i="3"/>
  <c r="F91" i="3"/>
  <c r="E91" i="3"/>
  <c r="D91" i="3"/>
  <c r="C91" i="3"/>
  <c r="H91" i="3" s="1"/>
  <c r="B91" i="3"/>
  <c r="A91" i="3"/>
  <c r="N90" i="3"/>
  <c r="M90" i="3"/>
  <c r="L90" i="3"/>
  <c r="K90" i="3"/>
  <c r="J90" i="3"/>
  <c r="I90" i="3"/>
  <c r="G90" i="3"/>
  <c r="F90" i="3"/>
  <c r="E90" i="3"/>
  <c r="D90" i="3"/>
  <c r="C90" i="3"/>
  <c r="H90" i="3" s="1"/>
  <c r="B90" i="3"/>
  <c r="A90" i="3"/>
  <c r="N89" i="3"/>
  <c r="M89" i="3"/>
  <c r="L89" i="3"/>
  <c r="K89" i="3"/>
  <c r="J89" i="3"/>
  <c r="I89" i="3"/>
  <c r="G89" i="3"/>
  <c r="F89" i="3"/>
  <c r="E89" i="3"/>
  <c r="D89" i="3"/>
  <c r="C89" i="3"/>
  <c r="H89" i="3" s="1"/>
  <c r="B89" i="3"/>
  <c r="A89" i="3"/>
  <c r="N88" i="3"/>
  <c r="M88" i="3"/>
  <c r="L88" i="3"/>
  <c r="K88" i="3"/>
  <c r="J88" i="3"/>
  <c r="I88" i="3"/>
  <c r="G88" i="3"/>
  <c r="F88" i="3"/>
  <c r="E88" i="3"/>
  <c r="D88" i="3"/>
  <c r="C88" i="3"/>
  <c r="H88" i="3" s="1"/>
  <c r="B88" i="3"/>
  <c r="A88" i="3"/>
  <c r="N87" i="3"/>
  <c r="M87" i="3"/>
  <c r="L87" i="3"/>
  <c r="K87" i="3"/>
  <c r="J87" i="3"/>
  <c r="I87" i="3"/>
  <c r="G87" i="3"/>
  <c r="F87" i="3"/>
  <c r="E87" i="3"/>
  <c r="D87" i="3"/>
  <c r="C87" i="3"/>
  <c r="H87" i="3" s="1"/>
  <c r="B87" i="3"/>
  <c r="A87" i="3"/>
  <c r="N86" i="3"/>
  <c r="M86" i="3"/>
  <c r="L86" i="3"/>
  <c r="K86" i="3"/>
  <c r="J86" i="3"/>
  <c r="I86" i="3"/>
  <c r="G86" i="3"/>
  <c r="F86" i="3"/>
  <c r="E86" i="3"/>
  <c r="D86" i="3"/>
  <c r="C86" i="3"/>
  <c r="H86" i="3" s="1"/>
  <c r="B86" i="3"/>
  <c r="A86" i="3"/>
  <c r="N85" i="3"/>
  <c r="M85" i="3"/>
  <c r="L85" i="3"/>
  <c r="K85" i="3"/>
  <c r="J85" i="3"/>
  <c r="I85" i="3"/>
  <c r="G85" i="3"/>
  <c r="F85" i="3"/>
  <c r="E85" i="3"/>
  <c r="D85" i="3"/>
  <c r="C85" i="3"/>
  <c r="H85" i="3" s="1"/>
  <c r="B85" i="3"/>
  <c r="A85" i="3"/>
  <c r="N84" i="3"/>
  <c r="M84" i="3"/>
  <c r="L84" i="3"/>
  <c r="K84" i="3"/>
  <c r="J84" i="3"/>
  <c r="I84" i="3"/>
  <c r="G84" i="3"/>
  <c r="F84" i="3"/>
  <c r="E84" i="3"/>
  <c r="D84" i="3"/>
  <c r="C84" i="3"/>
  <c r="H84" i="3" s="1"/>
  <c r="B84" i="3"/>
  <c r="A84" i="3"/>
  <c r="N83" i="3"/>
  <c r="M83" i="3"/>
  <c r="L83" i="3"/>
  <c r="K83" i="3"/>
  <c r="J83" i="3"/>
  <c r="I83" i="3"/>
  <c r="G83" i="3"/>
  <c r="F83" i="3"/>
  <c r="E83" i="3"/>
  <c r="D83" i="3"/>
  <c r="C83" i="3"/>
  <c r="H83" i="3" s="1"/>
  <c r="B83" i="3"/>
  <c r="A83" i="3"/>
  <c r="N82" i="3"/>
  <c r="M82" i="3"/>
  <c r="L82" i="3"/>
  <c r="K82" i="3"/>
  <c r="J82" i="3"/>
  <c r="I82" i="3"/>
  <c r="G82" i="3"/>
  <c r="F82" i="3"/>
  <c r="E82" i="3"/>
  <c r="D82" i="3"/>
  <c r="C82" i="3"/>
  <c r="H82" i="3" s="1"/>
  <c r="B82" i="3"/>
  <c r="A82" i="3"/>
  <c r="N81" i="3"/>
  <c r="M81" i="3"/>
  <c r="L81" i="3"/>
  <c r="K81" i="3"/>
  <c r="J81" i="3"/>
  <c r="I81" i="3"/>
  <c r="G81" i="3"/>
  <c r="F81" i="3"/>
  <c r="E81" i="3"/>
  <c r="D81" i="3"/>
  <c r="C81" i="3"/>
  <c r="H81" i="3" s="1"/>
  <c r="B81" i="3"/>
  <c r="A81" i="3"/>
  <c r="N80" i="3"/>
  <c r="M80" i="3"/>
  <c r="L80" i="3"/>
  <c r="K80" i="3"/>
  <c r="J80" i="3"/>
  <c r="I80" i="3"/>
  <c r="G80" i="3"/>
  <c r="F80" i="3"/>
  <c r="E80" i="3"/>
  <c r="D80" i="3"/>
  <c r="C80" i="3"/>
  <c r="H80" i="3" s="1"/>
  <c r="B80" i="3"/>
  <c r="A80" i="3"/>
  <c r="N79" i="3"/>
  <c r="M79" i="3"/>
  <c r="L79" i="3"/>
  <c r="K79" i="3"/>
  <c r="J79" i="3"/>
  <c r="I79" i="3"/>
  <c r="G79" i="3"/>
  <c r="F79" i="3"/>
  <c r="E79" i="3"/>
  <c r="D79" i="3"/>
  <c r="C79" i="3"/>
  <c r="H79" i="3" s="1"/>
  <c r="B79" i="3"/>
  <c r="A79" i="3"/>
  <c r="N77" i="3"/>
  <c r="M77" i="3"/>
  <c r="L77" i="3"/>
  <c r="K77" i="3"/>
  <c r="J77" i="3"/>
  <c r="I77" i="3"/>
  <c r="G77" i="3"/>
  <c r="F77" i="3"/>
  <c r="E77" i="3"/>
  <c r="D77" i="3"/>
  <c r="C77" i="3"/>
  <c r="H77" i="3" s="1"/>
  <c r="B77" i="3"/>
  <c r="A77" i="3"/>
  <c r="N76" i="3"/>
  <c r="M76" i="3"/>
  <c r="L76" i="3"/>
  <c r="K76" i="3"/>
  <c r="J76" i="3"/>
  <c r="I76" i="3"/>
  <c r="G76" i="3"/>
  <c r="F76" i="3"/>
  <c r="E76" i="3"/>
  <c r="D76" i="3"/>
  <c r="C76" i="3"/>
  <c r="H76" i="3" s="1"/>
  <c r="B76" i="3"/>
  <c r="A76" i="3"/>
  <c r="N75" i="3"/>
  <c r="M75" i="3"/>
  <c r="L75" i="3"/>
  <c r="K75" i="3"/>
  <c r="J75" i="3"/>
  <c r="I75" i="3"/>
  <c r="G75" i="3"/>
  <c r="F75" i="3"/>
  <c r="E75" i="3"/>
  <c r="D75" i="3"/>
  <c r="C75" i="3"/>
  <c r="H75" i="3" s="1"/>
  <c r="B75" i="3"/>
  <c r="A75" i="3"/>
  <c r="N74" i="3"/>
  <c r="M74" i="3"/>
  <c r="L74" i="3"/>
  <c r="K74" i="3"/>
  <c r="J74" i="3"/>
  <c r="I74" i="3"/>
  <c r="G74" i="3"/>
  <c r="F74" i="3"/>
  <c r="E74" i="3"/>
  <c r="D74" i="3"/>
  <c r="C74" i="3"/>
  <c r="H74" i="3" s="1"/>
  <c r="B74" i="3"/>
  <c r="A74" i="3"/>
  <c r="N73" i="3"/>
  <c r="M73" i="3"/>
  <c r="L73" i="3"/>
  <c r="K73" i="3"/>
  <c r="J73" i="3"/>
  <c r="I73" i="3"/>
  <c r="G73" i="3"/>
  <c r="F73" i="3"/>
  <c r="E73" i="3"/>
  <c r="D73" i="3"/>
  <c r="C73" i="3"/>
  <c r="H73" i="3" s="1"/>
  <c r="B73" i="3"/>
  <c r="A73" i="3"/>
  <c r="N72" i="3"/>
  <c r="M72" i="3"/>
  <c r="L72" i="3"/>
  <c r="K72" i="3"/>
  <c r="J72" i="3"/>
  <c r="I72" i="3"/>
  <c r="G72" i="3"/>
  <c r="F72" i="3"/>
  <c r="E72" i="3"/>
  <c r="D72" i="3"/>
  <c r="C72" i="3"/>
  <c r="H72" i="3" s="1"/>
  <c r="B72" i="3"/>
  <c r="A72" i="3"/>
  <c r="N71" i="3"/>
  <c r="M71" i="3"/>
  <c r="L71" i="3"/>
  <c r="K71" i="3"/>
  <c r="J71" i="3"/>
  <c r="I71" i="3"/>
  <c r="G71" i="3"/>
  <c r="F71" i="3"/>
  <c r="E71" i="3"/>
  <c r="D71" i="3"/>
  <c r="C71" i="3"/>
  <c r="H71" i="3" s="1"/>
  <c r="B71" i="3"/>
  <c r="A71" i="3"/>
  <c r="N70" i="3"/>
  <c r="M70" i="3"/>
  <c r="L70" i="3"/>
  <c r="K70" i="3"/>
  <c r="J70" i="3"/>
  <c r="I70" i="3"/>
  <c r="G70" i="3"/>
  <c r="F70" i="3"/>
  <c r="E70" i="3"/>
  <c r="D70" i="3"/>
  <c r="C70" i="3"/>
  <c r="H70" i="3" s="1"/>
  <c r="B70" i="3"/>
  <c r="A70" i="3"/>
  <c r="N69" i="3"/>
  <c r="M69" i="3"/>
  <c r="L69" i="3"/>
  <c r="K69" i="3"/>
  <c r="J69" i="3"/>
  <c r="I69" i="3"/>
  <c r="G69" i="3"/>
  <c r="F69" i="3"/>
  <c r="E69" i="3"/>
  <c r="D69" i="3"/>
  <c r="C69" i="3"/>
  <c r="H69" i="3" s="1"/>
  <c r="B69" i="3"/>
  <c r="A69" i="3"/>
  <c r="N68" i="3"/>
  <c r="M68" i="3"/>
  <c r="L68" i="3"/>
  <c r="K68" i="3"/>
  <c r="J68" i="3"/>
  <c r="I68" i="3"/>
  <c r="G68" i="3"/>
  <c r="F68" i="3"/>
  <c r="E68" i="3"/>
  <c r="D68" i="3"/>
  <c r="C68" i="3"/>
  <c r="H68" i="3" s="1"/>
  <c r="B68" i="3"/>
  <c r="A68" i="3"/>
  <c r="N67" i="3"/>
  <c r="M67" i="3"/>
  <c r="L67" i="3"/>
  <c r="K67" i="3"/>
  <c r="J67" i="3"/>
  <c r="I67" i="3"/>
  <c r="G67" i="3"/>
  <c r="F67" i="3"/>
  <c r="E67" i="3"/>
  <c r="D67" i="3"/>
  <c r="C67" i="3"/>
  <c r="H67" i="3" s="1"/>
  <c r="B67" i="3"/>
  <c r="A67" i="3"/>
  <c r="N66" i="3"/>
  <c r="M66" i="3"/>
  <c r="L66" i="3"/>
  <c r="K66" i="3"/>
  <c r="J66" i="3"/>
  <c r="I66" i="3"/>
  <c r="G66" i="3"/>
  <c r="F66" i="3"/>
  <c r="E66" i="3"/>
  <c r="D66" i="3"/>
  <c r="C66" i="3"/>
  <c r="H66" i="3" s="1"/>
  <c r="B66" i="3"/>
  <c r="A66" i="3"/>
  <c r="N65" i="3"/>
  <c r="M65" i="3"/>
  <c r="L65" i="3"/>
  <c r="K65" i="3"/>
  <c r="J65" i="3"/>
  <c r="I65" i="3"/>
  <c r="G65" i="3"/>
  <c r="F65" i="3"/>
  <c r="E65" i="3"/>
  <c r="D65" i="3"/>
  <c r="C65" i="3"/>
  <c r="H65" i="3" s="1"/>
  <c r="B65" i="3"/>
  <c r="A65" i="3"/>
  <c r="N64" i="3"/>
  <c r="M64" i="3"/>
  <c r="L64" i="3"/>
  <c r="K64" i="3"/>
  <c r="J64" i="3"/>
  <c r="I64" i="3"/>
  <c r="G64" i="3"/>
  <c r="F64" i="3"/>
  <c r="E64" i="3"/>
  <c r="D64" i="3"/>
  <c r="C64" i="3"/>
  <c r="H64" i="3" s="1"/>
  <c r="B64" i="3"/>
  <c r="A64" i="3"/>
  <c r="N63" i="3"/>
  <c r="M63" i="3"/>
  <c r="L63" i="3"/>
  <c r="K63" i="3"/>
  <c r="J63" i="3"/>
  <c r="I63" i="3"/>
  <c r="G63" i="3"/>
  <c r="F63" i="3"/>
  <c r="E63" i="3"/>
  <c r="D63" i="3"/>
  <c r="C63" i="3"/>
  <c r="H63" i="3" s="1"/>
  <c r="B63" i="3"/>
  <c r="A63" i="3"/>
  <c r="N62" i="3"/>
  <c r="M62" i="3"/>
  <c r="L62" i="3"/>
  <c r="K62" i="3"/>
  <c r="J62" i="3"/>
  <c r="I62" i="3"/>
  <c r="G62" i="3"/>
  <c r="F62" i="3"/>
  <c r="E62" i="3"/>
  <c r="D62" i="3"/>
  <c r="C62" i="3"/>
  <c r="H62" i="3" s="1"/>
  <c r="B62" i="3"/>
  <c r="A62" i="3"/>
  <c r="N61" i="3"/>
  <c r="M61" i="3"/>
  <c r="L61" i="3"/>
  <c r="K61" i="3"/>
  <c r="J61" i="3"/>
  <c r="I61" i="3"/>
  <c r="G61" i="3"/>
  <c r="F61" i="3"/>
  <c r="E61" i="3"/>
  <c r="D61" i="3"/>
  <c r="C61" i="3"/>
  <c r="H61" i="3" s="1"/>
  <c r="B61" i="3"/>
  <c r="A61" i="3"/>
  <c r="N60" i="3"/>
  <c r="M60" i="3"/>
  <c r="L60" i="3"/>
  <c r="K60" i="3"/>
  <c r="J60" i="3"/>
  <c r="I60" i="3"/>
  <c r="G60" i="3"/>
  <c r="F60" i="3"/>
  <c r="E60" i="3"/>
  <c r="D60" i="3"/>
  <c r="C60" i="3"/>
  <c r="H60" i="3" s="1"/>
  <c r="B60" i="3"/>
  <c r="A60" i="3"/>
  <c r="N59" i="3"/>
  <c r="M59" i="3"/>
  <c r="L59" i="3"/>
  <c r="K59" i="3"/>
  <c r="J59" i="3"/>
  <c r="I59" i="3"/>
  <c r="G59" i="3"/>
  <c r="F59" i="3"/>
  <c r="E59" i="3"/>
  <c r="D59" i="3"/>
  <c r="C59" i="3"/>
  <c r="H59" i="3" s="1"/>
  <c r="B59" i="3"/>
  <c r="A59" i="3"/>
  <c r="N58" i="3"/>
  <c r="M58" i="3"/>
  <c r="L58" i="3"/>
  <c r="K58" i="3"/>
  <c r="J58" i="3"/>
  <c r="I58" i="3"/>
  <c r="G58" i="3"/>
  <c r="F58" i="3"/>
  <c r="E58" i="3"/>
  <c r="D58" i="3"/>
  <c r="C58" i="3"/>
  <c r="H58" i="3" s="1"/>
  <c r="B58" i="3"/>
  <c r="A58" i="3"/>
  <c r="N57" i="3"/>
  <c r="M57" i="3"/>
  <c r="L57" i="3"/>
  <c r="K57" i="3"/>
  <c r="J57" i="3"/>
  <c r="I57" i="3"/>
  <c r="G57" i="3"/>
  <c r="F57" i="3"/>
  <c r="E57" i="3"/>
  <c r="D57" i="3"/>
  <c r="C57" i="3"/>
  <c r="H57" i="3" s="1"/>
  <c r="B57" i="3"/>
  <c r="A57" i="3"/>
  <c r="N56" i="3"/>
  <c r="M56" i="3"/>
  <c r="L56" i="3"/>
  <c r="K56" i="3"/>
  <c r="J56" i="3"/>
  <c r="I56" i="3"/>
  <c r="G56" i="3"/>
  <c r="F56" i="3"/>
  <c r="E56" i="3"/>
  <c r="D56" i="3"/>
  <c r="C56" i="3"/>
  <c r="H56" i="3" s="1"/>
  <c r="B56" i="3"/>
  <c r="A56" i="3"/>
  <c r="N55" i="3"/>
  <c r="M55" i="3"/>
  <c r="L55" i="3"/>
  <c r="K55" i="3"/>
  <c r="J55" i="3"/>
  <c r="I55" i="3"/>
  <c r="G55" i="3"/>
  <c r="F55" i="3"/>
  <c r="E55" i="3"/>
  <c r="D55" i="3"/>
  <c r="C55" i="3"/>
  <c r="H55" i="3" s="1"/>
  <c r="B55" i="3"/>
  <c r="A55" i="3"/>
  <c r="N54" i="3"/>
  <c r="M54" i="3"/>
  <c r="L54" i="3"/>
  <c r="K54" i="3"/>
  <c r="J54" i="3"/>
  <c r="I54" i="3"/>
  <c r="G54" i="3"/>
  <c r="F54" i="3"/>
  <c r="E54" i="3"/>
  <c r="D54" i="3"/>
  <c r="C54" i="3"/>
  <c r="H54" i="3" s="1"/>
  <c r="B54" i="3"/>
  <c r="A54" i="3"/>
  <c r="N53" i="3"/>
  <c r="M53" i="3"/>
  <c r="L53" i="3"/>
  <c r="K53" i="3"/>
  <c r="J53" i="3"/>
  <c r="I53" i="3"/>
  <c r="G53" i="3"/>
  <c r="F53" i="3"/>
  <c r="E53" i="3"/>
  <c r="D53" i="3"/>
  <c r="C53" i="3"/>
  <c r="H53" i="3" s="1"/>
  <c r="B53" i="3"/>
  <c r="A53" i="3"/>
  <c r="N52" i="3"/>
  <c r="M52" i="3"/>
  <c r="L52" i="3"/>
  <c r="K52" i="3"/>
  <c r="J52" i="3"/>
  <c r="I52" i="3"/>
  <c r="G52" i="3"/>
  <c r="F52" i="3"/>
  <c r="E52" i="3"/>
  <c r="D52" i="3"/>
  <c r="C52" i="3"/>
  <c r="H52" i="3" s="1"/>
  <c r="B52" i="3"/>
  <c r="A52" i="3"/>
  <c r="N51" i="3"/>
  <c r="M51" i="3"/>
  <c r="L51" i="3"/>
  <c r="K51" i="3"/>
  <c r="J51" i="3"/>
  <c r="I51" i="3"/>
  <c r="G51" i="3"/>
  <c r="F51" i="3"/>
  <c r="E51" i="3"/>
  <c r="D51" i="3"/>
  <c r="C51" i="3"/>
  <c r="H51" i="3" s="1"/>
  <c r="B51" i="3"/>
  <c r="A51" i="3"/>
  <c r="N50" i="3"/>
  <c r="M50" i="3"/>
  <c r="L50" i="3"/>
  <c r="K50" i="3"/>
  <c r="J50" i="3"/>
  <c r="I50" i="3"/>
  <c r="G50" i="3"/>
  <c r="F50" i="3"/>
  <c r="E50" i="3"/>
  <c r="D50" i="3"/>
  <c r="C50" i="3"/>
  <c r="H50" i="3" s="1"/>
  <c r="B50" i="3"/>
  <c r="A50" i="3"/>
  <c r="N49" i="3"/>
  <c r="M49" i="3"/>
  <c r="L49" i="3"/>
  <c r="K49" i="3"/>
  <c r="J49" i="3"/>
  <c r="I49" i="3"/>
  <c r="G49" i="3"/>
  <c r="F49" i="3"/>
  <c r="E49" i="3"/>
  <c r="D49" i="3"/>
  <c r="C49" i="3"/>
  <c r="H49" i="3" s="1"/>
  <c r="B49" i="3"/>
  <c r="A49" i="3"/>
  <c r="N48" i="3"/>
  <c r="M48" i="3"/>
  <c r="L48" i="3"/>
  <c r="K48" i="3"/>
  <c r="J48" i="3"/>
  <c r="I48" i="3"/>
  <c r="G48" i="3"/>
  <c r="F48" i="3"/>
  <c r="E48" i="3"/>
  <c r="D48" i="3"/>
  <c r="C48" i="3"/>
  <c r="H48" i="3" s="1"/>
  <c r="B48" i="3"/>
  <c r="A48" i="3"/>
  <c r="N47" i="3"/>
  <c r="M47" i="3"/>
  <c r="L47" i="3"/>
  <c r="K47" i="3"/>
  <c r="J47" i="3"/>
  <c r="I47" i="3"/>
  <c r="G47" i="3"/>
  <c r="F47" i="3"/>
  <c r="E47" i="3"/>
  <c r="D47" i="3"/>
  <c r="C47" i="3"/>
  <c r="H47" i="3" s="1"/>
  <c r="B47" i="3"/>
  <c r="A47" i="3"/>
  <c r="N46" i="3"/>
  <c r="M46" i="3"/>
  <c r="L46" i="3"/>
  <c r="K46" i="3"/>
  <c r="J46" i="3"/>
  <c r="I46" i="3"/>
  <c r="G46" i="3"/>
  <c r="F46" i="3"/>
  <c r="E46" i="3"/>
  <c r="D46" i="3"/>
  <c r="C46" i="3"/>
  <c r="H46" i="3" s="1"/>
  <c r="B46" i="3"/>
  <c r="A46" i="3"/>
  <c r="N45" i="3"/>
  <c r="M45" i="3"/>
  <c r="L45" i="3"/>
  <c r="K45" i="3"/>
  <c r="J45" i="3"/>
  <c r="I45" i="3"/>
  <c r="G45" i="3"/>
  <c r="F45" i="3"/>
  <c r="E45" i="3"/>
  <c r="D45" i="3"/>
  <c r="C45" i="3"/>
  <c r="H45" i="3" s="1"/>
  <c r="B45" i="3"/>
  <c r="A45" i="3"/>
  <c r="N44" i="3"/>
  <c r="M44" i="3"/>
  <c r="L44" i="3"/>
  <c r="K44" i="3"/>
  <c r="J44" i="3"/>
  <c r="I44" i="3"/>
  <c r="G44" i="3"/>
  <c r="F44" i="3"/>
  <c r="E44" i="3"/>
  <c r="D44" i="3"/>
  <c r="C44" i="3"/>
  <c r="H44" i="3" s="1"/>
  <c r="B44" i="3"/>
  <c r="A44" i="3"/>
  <c r="N43" i="3"/>
  <c r="M43" i="3"/>
  <c r="L43" i="3"/>
  <c r="K43" i="3"/>
  <c r="J43" i="3"/>
  <c r="I43" i="3"/>
  <c r="G43" i="3"/>
  <c r="F43" i="3"/>
  <c r="E43" i="3"/>
  <c r="D43" i="3"/>
  <c r="C43" i="3"/>
  <c r="H43" i="3" s="1"/>
  <c r="B43" i="3"/>
  <c r="A43" i="3"/>
  <c r="N42" i="3"/>
  <c r="M42" i="3"/>
  <c r="L42" i="3"/>
  <c r="K42" i="3"/>
  <c r="J42" i="3"/>
  <c r="I42" i="3"/>
  <c r="G42" i="3"/>
  <c r="F42" i="3"/>
  <c r="E42" i="3"/>
  <c r="D42" i="3"/>
  <c r="C42" i="3"/>
  <c r="H42" i="3" s="1"/>
  <c r="B42" i="3"/>
  <c r="A42" i="3"/>
  <c r="N41" i="3"/>
  <c r="M41" i="3"/>
  <c r="L41" i="3"/>
  <c r="K41" i="3"/>
  <c r="J41" i="3"/>
  <c r="I41" i="3"/>
  <c r="G41" i="3"/>
  <c r="F41" i="3"/>
  <c r="E41" i="3"/>
  <c r="D41" i="3"/>
  <c r="C41" i="3"/>
  <c r="H41" i="3" s="1"/>
  <c r="B41" i="3"/>
  <c r="A41" i="3"/>
  <c r="N40" i="3"/>
  <c r="M40" i="3"/>
  <c r="L40" i="3"/>
  <c r="K40" i="3"/>
  <c r="J40" i="3"/>
  <c r="I40" i="3"/>
  <c r="G40" i="3"/>
  <c r="F40" i="3"/>
  <c r="E40" i="3"/>
  <c r="D40" i="3"/>
  <c r="C40" i="3"/>
  <c r="H40" i="3" s="1"/>
  <c r="B40" i="3"/>
  <c r="A40" i="3"/>
  <c r="N39" i="3"/>
  <c r="M39" i="3"/>
  <c r="L39" i="3"/>
  <c r="K39" i="3"/>
  <c r="J39" i="3"/>
  <c r="I39" i="3"/>
  <c r="G39" i="3"/>
  <c r="F39" i="3"/>
  <c r="E39" i="3"/>
  <c r="D39" i="3"/>
  <c r="C39" i="3"/>
  <c r="H39" i="3" s="1"/>
  <c r="B39" i="3"/>
  <c r="A39" i="3"/>
  <c r="N38" i="3"/>
  <c r="M38" i="3"/>
  <c r="L38" i="3"/>
  <c r="K38" i="3"/>
  <c r="J38" i="3"/>
  <c r="I38" i="3"/>
  <c r="G38" i="3"/>
  <c r="F38" i="3"/>
  <c r="E38" i="3"/>
  <c r="D38" i="3"/>
  <c r="C38" i="3"/>
  <c r="H38" i="3" s="1"/>
  <c r="B38" i="3"/>
  <c r="A38" i="3"/>
  <c r="N37" i="3"/>
  <c r="M37" i="3"/>
  <c r="L37" i="3"/>
  <c r="K37" i="3"/>
  <c r="J37" i="3"/>
  <c r="I37" i="3"/>
  <c r="G37" i="3"/>
  <c r="F37" i="3"/>
  <c r="E37" i="3"/>
  <c r="D37" i="3"/>
  <c r="C37" i="3"/>
  <c r="H37" i="3" s="1"/>
  <c r="B37" i="3"/>
  <c r="A37" i="3"/>
  <c r="N36" i="3"/>
  <c r="M36" i="3"/>
  <c r="L36" i="3"/>
  <c r="K36" i="3"/>
  <c r="J36" i="3"/>
  <c r="I36" i="3"/>
  <c r="G36" i="3"/>
  <c r="F36" i="3"/>
  <c r="E36" i="3"/>
  <c r="D36" i="3"/>
  <c r="C36" i="3"/>
  <c r="H36" i="3" s="1"/>
  <c r="B36" i="3"/>
  <c r="A36" i="3"/>
  <c r="N35" i="3"/>
  <c r="M35" i="3"/>
  <c r="L35" i="3"/>
  <c r="K35" i="3"/>
  <c r="J35" i="3"/>
  <c r="I35" i="3"/>
  <c r="G35" i="3"/>
  <c r="F35" i="3"/>
  <c r="E35" i="3"/>
  <c r="D35" i="3"/>
  <c r="C35" i="3"/>
  <c r="H35" i="3" s="1"/>
  <c r="B35" i="3"/>
  <c r="A35" i="3"/>
  <c r="N34" i="3"/>
  <c r="M34" i="3"/>
  <c r="L34" i="3"/>
  <c r="K34" i="3"/>
  <c r="J34" i="3"/>
  <c r="I34" i="3"/>
  <c r="G34" i="3"/>
  <c r="F34" i="3"/>
  <c r="E34" i="3"/>
  <c r="D34" i="3"/>
  <c r="C34" i="3"/>
  <c r="H34" i="3" s="1"/>
  <c r="B34" i="3"/>
  <c r="A34" i="3"/>
  <c r="N33" i="3"/>
  <c r="M33" i="3"/>
  <c r="L33" i="3"/>
  <c r="K33" i="3"/>
  <c r="J33" i="3"/>
  <c r="I33" i="3"/>
  <c r="G33" i="3"/>
  <c r="F33" i="3"/>
  <c r="E33" i="3"/>
  <c r="D33" i="3"/>
  <c r="C33" i="3"/>
  <c r="H33" i="3" s="1"/>
  <c r="B33" i="3"/>
  <c r="A33" i="3"/>
  <c r="N32" i="3"/>
  <c r="M32" i="3"/>
  <c r="L32" i="3"/>
  <c r="K32" i="3"/>
  <c r="J32" i="3"/>
  <c r="I32" i="3"/>
  <c r="G32" i="3"/>
  <c r="F32" i="3"/>
  <c r="E32" i="3"/>
  <c r="D32" i="3"/>
  <c r="C32" i="3"/>
  <c r="H32" i="3" s="1"/>
  <c r="B32" i="3"/>
  <c r="A32" i="3"/>
  <c r="N31" i="3"/>
  <c r="M31" i="3"/>
  <c r="L31" i="3"/>
  <c r="K31" i="3"/>
  <c r="J31" i="3"/>
  <c r="I31" i="3"/>
  <c r="G31" i="3"/>
  <c r="F31" i="3"/>
  <c r="E31" i="3"/>
  <c r="D31" i="3"/>
  <c r="C31" i="3"/>
  <c r="H31" i="3" s="1"/>
  <c r="B31" i="3"/>
  <c r="A31" i="3"/>
  <c r="N30" i="3"/>
  <c r="M30" i="3"/>
  <c r="L30" i="3"/>
  <c r="K30" i="3"/>
  <c r="J30" i="3"/>
  <c r="I30" i="3"/>
  <c r="G30" i="3"/>
  <c r="F30" i="3"/>
  <c r="E30" i="3"/>
  <c r="D30" i="3"/>
  <c r="C30" i="3"/>
  <c r="H30" i="3" s="1"/>
  <c r="B30" i="3"/>
  <c r="A30" i="3"/>
  <c r="N29" i="3"/>
  <c r="M29" i="3"/>
  <c r="L29" i="3"/>
  <c r="K29" i="3"/>
  <c r="J29" i="3"/>
  <c r="I29" i="3"/>
  <c r="G29" i="3"/>
  <c r="F29" i="3"/>
  <c r="E29" i="3"/>
  <c r="D29" i="3"/>
  <c r="C29" i="3"/>
  <c r="H29" i="3" s="1"/>
  <c r="B29" i="3"/>
  <c r="A29" i="3"/>
  <c r="N28" i="3"/>
  <c r="M28" i="3"/>
  <c r="L28" i="3"/>
  <c r="K28" i="3"/>
  <c r="J28" i="3"/>
  <c r="I28" i="3"/>
  <c r="G28" i="3"/>
  <c r="F28" i="3"/>
  <c r="E28" i="3"/>
  <c r="D28" i="3"/>
  <c r="C28" i="3"/>
  <c r="H28" i="3" s="1"/>
  <c r="B28" i="3"/>
  <c r="A28" i="3"/>
  <c r="N27" i="3"/>
  <c r="M27" i="3"/>
  <c r="L27" i="3"/>
  <c r="K27" i="3"/>
  <c r="J27" i="3"/>
  <c r="I27" i="3"/>
  <c r="G27" i="3"/>
  <c r="F27" i="3"/>
  <c r="E27" i="3"/>
  <c r="D27" i="3"/>
  <c r="C27" i="3"/>
  <c r="H27" i="3" s="1"/>
  <c r="B27" i="3"/>
  <c r="A27" i="3"/>
  <c r="N26" i="3"/>
  <c r="M26" i="3"/>
  <c r="L26" i="3"/>
  <c r="K26" i="3"/>
  <c r="J26" i="3"/>
  <c r="I26" i="3"/>
  <c r="G26" i="3"/>
  <c r="F26" i="3"/>
  <c r="E26" i="3"/>
  <c r="D26" i="3"/>
  <c r="C26" i="3"/>
  <c r="H26" i="3" s="1"/>
  <c r="B26" i="3"/>
  <c r="A26" i="3"/>
  <c r="N25" i="3"/>
  <c r="M25" i="3"/>
  <c r="L25" i="3"/>
  <c r="K25" i="3"/>
  <c r="J25" i="3"/>
  <c r="I25" i="3"/>
  <c r="G25" i="3"/>
  <c r="F25" i="3"/>
  <c r="E25" i="3"/>
  <c r="D25" i="3"/>
  <c r="C25" i="3"/>
  <c r="H25" i="3" s="1"/>
  <c r="B25" i="3"/>
  <c r="A25" i="3"/>
  <c r="N24" i="3"/>
  <c r="M24" i="3"/>
  <c r="L24" i="3"/>
  <c r="K24" i="3"/>
  <c r="J24" i="3"/>
  <c r="I24" i="3"/>
  <c r="G24" i="3"/>
  <c r="F24" i="3"/>
  <c r="E24" i="3"/>
  <c r="D24" i="3"/>
  <c r="C24" i="3"/>
  <c r="H24" i="3" s="1"/>
  <c r="B24" i="3"/>
  <c r="A24" i="3"/>
  <c r="N23" i="3"/>
  <c r="M23" i="3"/>
  <c r="L23" i="3"/>
  <c r="K23" i="3"/>
  <c r="J23" i="3"/>
  <c r="I23" i="3"/>
  <c r="G23" i="3"/>
  <c r="F23" i="3"/>
  <c r="E23" i="3"/>
  <c r="D23" i="3"/>
  <c r="C23" i="3"/>
  <c r="H23" i="3" s="1"/>
  <c r="B23" i="3"/>
  <c r="A23" i="3"/>
  <c r="N22" i="3"/>
  <c r="M22" i="3"/>
  <c r="L22" i="3"/>
  <c r="K22" i="3"/>
  <c r="J22" i="3"/>
  <c r="I22" i="3"/>
  <c r="G22" i="3"/>
  <c r="F22" i="3"/>
  <c r="E22" i="3"/>
  <c r="D22" i="3"/>
  <c r="C22" i="3"/>
  <c r="H22" i="3" s="1"/>
  <c r="B22" i="3"/>
  <c r="A22" i="3"/>
  <c r="N21" i="3"/>
  <c r="M21" i="3"/>
  <c r="L21" i="3"/>
  <c r="K21" i="3"/>
  <c r="J21" i="3"/>
  <c r="I21" i="3"/>
  <c r="G21" i="3"/>
  <c r="F21" i="3"/>
  <c r="E21" i="3"/>
  <c r="D21" i="3"/>
  <c r="C21" i="3"/>
  <c r="H21" i="3" s="1"/>
  <c r="B21" i="3"/>
  <c r="A21" i="3"/>
  <c r="N20" i="3"/>
  <c r="M20" i="3"/>
  <c r="L20" i="3"/>
  <c r="K20" i="3"/>
  <c r="J20" i="3"/>
  <c r="I20" i="3"/>
  <c r="G20" i="3"/>
  <c r="F20" i="3"/>
  <c r="E20" i="3"/>
  <c r="D20" i="3"/>
  <c r="C20" i="3"/>
  <c r="H20" i="3" s="1"/>
  <c r="B20" i="3"/>
  <c r="A20" i="3"/>
  <c r="N19" i="3"/>
  <c r="M19" i="3"/>
  <c r="L19" i="3"/>
  <c r="K19" i="3"/>
  <c r="J19" i="3"/>
  <c r="I19" i="3"/>
  <c r="G19" i="3"/>
  <c r="F19" i="3"/>
  <c r="E19" i="3"/>
  <c r="D19" i="3"/>
  <c r="C19" i="3"/>
  <c r="H19" i="3" s="1"/>
  <c r="B19" i="3"/>
  <c r="A19" i="3"/>
  <c r="N18" i="3"/>
  <c r="M18" i="3"/>
  <c r="L18" i="3"/>
  <c r="K18" i="3"/>
  <c r="J18" i="3"/>
  <c r="I18" i="3"/>
  <c r="G18" i="3"/>
  <c r="F18" i="3"/>
  <c r="E18" i="3"/>
  <c r="D18" i="3"/>
  <c r="C18" i="3"/>
  <c r="H18" i="3" s="1"/>
  <c r="B18" i="3"/>
  <c r="A18" i="3"/>
  <c r="N17" i="3"/>
  <c r="M17" i="3"/>
  <c r="L17" i="3"/>
  <c r="K17" i="3"/>
  <c r="J17" i="3"/>
  <c r="I17" i="3"/>
  <c r="G17" i="3"/>
  <c r="F17" i="3"/>
  <c r="E17" i="3"/>
  <c r="D17" i="3"/>
  <c r="C17" i="3"/>
  <c r="H17" i="3" s="1"/>
  <c r="B17" i="3"/>
  <c r="A17" i="3"/>
  <c r="N16" i="3"/>
  <c r="M16" i="3"/>
  <c r="L16" i="3"/>
  <c r="K16" i="3"/>
  <c r="J16" i="3"/>
  <c r="I16" i="3"/>
  <c r="G16" i="3"/>
  <c r="F16" i="3"/>
  <c r="E16" i="3"/>
  <c r="D16" i="3"/>
  <c r="C16" i="3"/>
  <c r="H16" i="3" s="1"/>
  <c r="B16" i="3"/>
  <c r="A16" i="3"/>
  <c r="N15" i="3"/>
  <c r="M15" i="3"/>
  <c r="L15" i="3"/>
  <c r="K15" i="3"/>
  <c r="J15" i="3"/>
  <c r="I15" i="3"/>
  <c r="G15" i="3"/>
  <c r="F15" i="3"/>
  <c r="E15" i="3"/>
  <c r="D15" i="3"/>
  <c r="C15" i="3"/>
  <c r="H15" i="3" s="1"/>
  <c r="B15" i="3"/>
  <c r="A15" i="3"/>
  <c r="N14" i="3"/>
  <c r="M14" i="3"/>
  <c r="L14" i="3"/>
  <c r="K14" i="3"/>
  <c r="J14" i="3"/>
  <c r="I14" i="3"/>
  <c r="G14" i="3"/>
  <c r="F14" i="3"/>
  <c r="E14" i="3"/>
  <c r="D14" i="3"/>
  <c r="C14" i="3"/>
  <c r="H14" i="3" s="1"/>
  <c r="B14" i="3"/>
  <c r="A14" i="3"/>
  <c r="N13" i="3"/>
  <c r="M13" i="3"/>
  <c r="L13" i="3"/>
  <c r="K13" i="3"/>
  <c r="J13" i="3"/>
  <c r="I13" i="3"/>
  <c r="G13" i="3"/>
  <c r="F13" i="3"/>
  <c r="E13" i="3"/>
  <c r="D13" i="3"/>
  <c r="C13" i="3"/>
  <c r="H13" i="3" s="1"/>
  <c r="B13" i="3"/>
  <c r="A13" i="3"/>
  <c r="N12" i="3"/>
  <c r="M12" i="3"/>
  <c r="L12" i="3"/>
  <c r="K12" i="3"/>
  <c r="J12" i="3"/>
  <c r="I12" i="3"/>
  <c r="G12" i="3"/>
  <c r="F12" i="3"/>
  <c r="E12" i="3"/>
  <c r="D12" i="3"/>
  <c r="C12" i="3"/>
  <c r="H12" i="3" s="1"/>
  <c r="B12" i="3"/>
  <c r="A12" i="3"/>
  <c r="N11" i="3"/>
  <c r="M11" i="3"/>
  <c r="L11" i="3"/>
  <c r="K11" i="3"/>
  <c r="J11" i="3"/>
  <c r="I11" i="3"/>
  <c r="G11" i="3"/>
  <c r="F11" i="3"/>
  <c r="E11" i="3"/>
  <c r="D11" i="3"/>
  <c r="C11" i="3"/>
  <c r="H11" i="3" s="1"/>
  <c r="B11" i="3"/>
  <c r="A11" i="3"/>
  <c r="N10" i="3"/>
  <c r="M10" i="3"/>
  <c r="L10" i="3"/>
  <c r="K10" i="3"/>
  <c r="J10" i="3"/>
  <c r="I10" i="3"/>
  <c r="G10" i="3"/>
  <c r="F10" i="3"/>
  <c r="E10" i="3"/>
  <c r="D10" i="3"/>
  <c r="C10" i="3"/>
  <c r="H10" i="3" s="1"/>
  <c r="B10" i="3"/>
  <c r="A10" i="3"/>
  <c r="N9" i="3"/>
  <c r="M9" i="3"/>
  <c r="L9" i="3"/>
  <c r="K9" i="3"/>
  <c r="J9" i="3"/>
  <c r="I9" i="3"/>
  <c r="G9" i="3"/>
  <c r="F9" i="3"/>
  <c r="E9" i="3"/>
  <c r="D9" i="3"/>
  <c r="C9" i="3"/>
  <c r="H9" i="3" s="1"/>
  <c r="B9" i="3"/>
  <c r="A9" i="3"/>
  <c r="N8" i="3"/>
  <c r="M8" i="3"/>
  <c r="L8" i="3"/>
  <c r="K8" i="3"/>
  <c r="J8" i="3"/>
  <c r="I8" i="3"/>
  <c r="G8" i="3"/>
  <c r="F8" i="3"/>
  <c r="E8" i="3"/>
  <c r="D8" i="3"/>
  <c r="C8" i="3"/>
  <c r="H8" i="3" s="1"/>
  <c r="B8" i="3"/>
  <c r="A8" i="3"/>
  <c r="N7" i="3"/>
  <c r="M7" i="3"/>
  <c r="L7" i="3"/>
  <c r="K7" i="3"/>
  <c r="J7" i="3"/>
  <c r="I7" i="3"/>
  <c r="G7" i="3"/>
  <c r="F7" i="3"/>
  <c r="E7" i="3"/>
  <c r="D7" i="3"/>
  <c r="C7" i="3"/>
  <c r="H7" i="3" s="1"/>
  <c r="B7" i="3"/>
  <c r="A7" i="3"/>
  <c r="N6" i="3"/>
  <c r="M6" i="3"/>
  <c r="L6" i="3"/>
  <c r="K6" i="3"/>
  <c r="J6" i="3"/>
  <c r="I6" i="3"/>
  <c r="G6" i="3"/>
  <c r="F6" i="3"/>
  <c r="E6" i="3"/>
  <c r="D6" i="3"/>
  <c r="C6" i="3"/>
  <c r="H6" i="3" s="1"/>
  <c r="B6" i="3"/>
  <c r="A6" i="3"/>
  <c r="E3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EQUIPO</author>
  </authors>
  <commentList>
    <comment ref="Y763" authorId="0" shapeId="0" xr:uid="{8CC64604-F8DD-4CBF-B1F8-130C14FED5BF}">
      <text>
        <r>
          <rPr>
            <b/>
            <sz val="9"/>
            <color indexed="81"/>
            <rFont val="Tahoma"/>
            <family val="2"/>
          </rPr>
          <t>USUARIO:</t>
        </r>
        <r>
          <rPr>
            <sz val="9"/>
            <color indexed="81"/>
            <rFont val="Tahoma"/>
            <family val="2"/>
          </rPr>
          <t xml:space="preserve">
demolicion 4 casas</t>
        </r>
      </text>
    </comment>
    <comment ref="Y2058" authorId="1" shapeId="0" xr:uid="{A27057FD-20E3-4419-9945-33FC338ECB32}">
      <text>
        <r>
          <rPr>
            <b/>
            <sz val="9"/>
            <color indexed="81"/>
            <rFont val="Tahoma"/>
            <family val="2"/>
          </rPr>
          <t>EQUIPO:</t>
        </r>
        <r>
          <rPr>
            <sz val="9"/>
            <color indexed="81"/>
            <rFont val="Tahoma"/>
            <family val="2"/>
          </rPr>
          <t xml:space="preserve">
uot</t>
        </r>
      </text>
    </comment>
    <comment ref="Y2089" authorId="1" shapeId="0" xr:uid="{41EDF0DB-EF9B-4788-BD44-860AF0DA8645}">
      <text>
        <r>
          <rPr>
            <b/>
            <sz val="9"/>
            <color indexed="81"/>
            <rFont val="Tahoma"/>
            <family val="2"/>
          </rPr>
          <t>EQUIPO:</t>
        </r>
        <r>
          <rPr>
            <sz val="9"/>
            <color indexed="81"/>
            <rFont val="Tahoma"/>
            <family val="2"/>
          </rPr>
          <t xml:space="preserve">
pvc</t>
        </r>
      </text>
    </comment>
  </commentList>
</comments>
</file>

<file path=xl/sharedStrings.xml><?xml version="1.0" encoding="utf-8"?>
<sst xmlns="http://schemas.openxmlformats.org/spreadsheetml/2006/main" count="65506" uniqueCount="2945">
  <si>
    <t xml:space="preserve">SECCIÓN 1 - INFORMACIÓN DE LOS RESPONSABLES </t>
  </si>
  <si>
    <t>SECCIÓN 2 - INFORMACIÓN PRESUPUESTAL</t>
  </si>
  <si>
    <t>SECCIÓN 3 - INFORMACIÓN COMPLEMENTARIA</t>
  </si>
  <si>
    <t xml:space="preserve">                              SECCIÓN 4 - INFORMACIÓN - CADENA DE VALOR PROYECTOS DE INVERSIÓN</t>
  </si>
  <si>
    <t>IMPACTO DONDE SE DA EL BENEFICIO</t>
  </si>
  <si>
    <t>seccion1</t>
  </si>
  <si>
    <t>seccion2</t>
  </si>
  <si>
    <t>seccion3</t>
  </si>
  <si>
    <t>seccion4</t>
  </si>
  <si>
    <t>seccion5</t>
  </si>
  <si>
    <t>seccion6</t>
  </si>
  <si>
    <t>seccion7</t>
  </si>
  <si>
    <t>seccion8</t>
  </si>
  <si>
    <t>seccion9</t>
  </si>
  <si>
    <t>seccion10</t>
  </si>
  <si>
    <t>seccion11</t>
  </si>
  <si>
    <t>seccion12</t>
  </si>
  <si>
    <t>seccion13</t>
  </si>
  <si>
    <t>CONSECUTIVO PAA 2023</t>
  </si>
  <si>
    <t>NIVEL DE GESTIÓN</t>
  </si>
  <si>
    <t>DEPENDENCIA</t>
  </si>
  <si>
    <t>SUB DEPENDENCIA</t>
  </si>
  <si>
    <t>RECURSO</t>
  </si>
  <si>
    <t>ENTIDAD</t>
  </si>
  <si>
    <t>GRUPO PARTICULAR</t>
  </si>
  <si>
    <t>CUENTA</t>
  </si>
  <si>
    <t>DESCRIPCIÓN</t>
  </si>
  <si>
    <t>VALOR TOTAL</t>
  </si>
  <si>
    <t>VALOR VIGENCIA EJECUTADA 2023</t>
  </si>
  <si>
    <t>VALOR VIGENCIA FUTURA 2023</t>
  </si>
  <si>
    <t>NÚMERO DE LA VIGENCIA FUTURA 2023</t>
  </si>
  <si>
    <t>DEPARTAMENTO</t>
  </si>
  <si>
    <t>MUNICIPIO</t>
  </si>
  <si>
    <t>TEMAS TRANSVERSALES</t>
  </si>
  <si>
    <t>DESCRIPCIÓN TEMA TRANSVERSAL</t>
  </si>
  <si>
    <t>SENTENCIAS</t>
  </si>
  <si>
    <t>DESCRIPCIÓN DE LAS SETENCIAS Y/O ACCIONES PROGRAMADAS</t>
  </si>
  <si>
    <t>TRAZADORES PRESUPUESTALES</t>
  </si>
  <si>
    <t>DESCRIPCIÓN TRAZADOR PRESUPUESTAL</t>
  </si>
  <si>
    <t>CONPES</t>
  </si>
  <si>
    <t>DESCRIPCIÓN CONPES</t>
  </si>
  <si>
    <t>PROGRAMA</t>
  </si>
  <si>
    <t>PROYECTO DE INVERSIÓN</t>
  </si>
  <si>
    <t>OBJETIVO GENERAL</t>
  </si>
  <si>
    <t>OBJETIVO ESPECIFICO DEL PROYECTO</t>
  </si>
  <si>
    <t>PRODUCTO</t>
  </si>
  <si>
    <t>CÓDIGO PRODUCTO SIIF</t>
  </si>
  <si>
    <t>INDICADOR DE PRODUCTO</t>
  </si>
  <si>
    <t>ACTIVIDAD</t>
  </si>
  <si>
    <t>CENTRAL</t>
  </si>
  <si>
    <t>1. DIRECCION GENERAL - DG</t>
  </si>
  <si>
    <t>DIRECCION GENERAL</t>
  </si>
  <si>
    <t>REC 11</t>
  </si>
  <si>
    <t>PNNC</t>
  </si>
  <si>
    <t>GENERAL</t>
  </si>
  <si>
    <t>02 ADQUISICIÓN DE BIENES  Y SERVICIOS</t>
  </si>
  <si>
    <t>TRANSPORTE-TIQUETES NACIONALES</t>
  </si>
  <si>
    <t>CAMPO ABIERTO PARA SU LIBRE DILIGENCIAMIENTO</t>
  </si>
  <si>
    <t>NACIÓN</t>
  </si>
  <si>
    <t>1. META PND</t>
  </si>
  <si>
    <t>3202 CONSERVACIÓN DE LA BIODIVERSIDAD Y SUS SERVICIOS ECOSISTÉMICOS</t>
  </si>
  <si>
    <t>1. ADMINISTRACIÓN DE LAS ÁREAS DEL SISTEMA DE PARQUES NACIONALES NATURALES Y COORDINACIÓN DEL SISTEMA NACIONAL DE ÁREAS PROTEGIDAS. NACIÓN</t>
  </si>
  <si>
    <t xml:space="preserve">CONTRIBUIR A LA CONSERVACIÓN IN SITU DE LA DIVERSIDAD BIOLÓGICA Y ECOSISTÉMICA REPRESENTATIVA DEL PAÍS </t>
  </si>
  <si>
    <t>4 - FORTALECER EL MANEJO EFECTIVO DE LAS ÁREAS PROTEGIDAS Y LA CAPACIDAD PARA MEJORAR LA CONECTIVIDAD ENTRE LAS ÁREAS DEL SISTEMA NACIONAL DE ÁREAS PROTEGIDAS, SINAP</t>
  </si>
  <si>
    <t xml:space="preserve">6 - SERVICIO DE ADMINISTRACIÓN Y MANEJO DE ÁREAS PROTEGIDAS </t>
  </si>
  <si>
    <t>ÁREAS ADMINISTRADAS</t>
  </si>
  <si>
    <t xml:space="preserve">53. PROMOVER LA PARTICIPACIÓN DE ACTORES ESTRATÉGICOS EN LA CONSOLIDACIÓN DEL SISTEMA NACIONAL DE ÁREAS PROTEGIDAS, SINAP. </t>
  </si>
  <si>
    <t>GASTOS DE VIAJE - NACIONALES</t>
  </si>
  <si>
    <t>TRANSPORTE-TIQUETES INTERNACIONALES</t>
  </si>
  <si>
    <t>GASTOS DE VIAJE - INTERNACIONALES</t>
  </si>
  <si>
    <t>GRUPO DE COMUNICACIONES</t>
  </si>
  <si>
    <t>GASTOS DE VIAJE</t>
  </si>
  <si>
    <t>Pacto por una Gestión Pública y Efectiva para el fortalecimiento institucional</t>
  </si>
  <si>
    <t>3299 FORTALECIMIENTO DE LA GESTIÓN Y DIRECCIÓN DEL SECTOR AMBIENTE Y DESARROLLO SOSTENIBLE</t>
  </si>
  <si>
    <t>3. FORTALECIMIENTO DE LA CAPACIDAD INSTITUCIONAL DE PARQUES NACIONALES NATURALES A NIVEL NACIONAL.</t>
  </si>
  <si>
    <t>FORTALECER LA IMPLEMENTACIÓN DEL MODELO DE GESTIÓN PÚBLICA NACIONAL EN PNN</t>
  </si>
  <si>
    <t>1 - FORTALECER LAS HERRAMIENTAS DE PLANEACIÓN, SEGUIMIENTO Y GESTIÓN INSTITUCIONAL</t>
  </si>
  <si>
    <t>2 - SERVICIO DE IMPLEMENTACIÓN SISTEMAS DE GESTIÓN</t>
  </si>
  <si>
    <t>SISTEMA DE GESTIÓN IMPLEMENTADO</t>
  </si>
  <si>
    <t>9. IMPLEMENTAR ESTRATEGIAS DE COMUNICACIÓN INSTITUCIONAL DEFINIDA.</t>
  </si>
  <si>
    <t xml:space="preserve">Asesor  especializado en comunicación social yrelacionamiento con medios masivos de comunciación, gremios, entidades del sector (publicas y privadas) y demás aliados estrategicos.  </t>
  </si>
  <si>
    <t xml:space="preserve">Profesional especializado en comunicación, manejo de prensa y opinión publica con experiencia para el GCM 
</t>
  </si>
  <si>
    <t xml:space="preserve">profesional universitario en comunicación social para la implemetacióin de la estrategia de comunicaciónes.  </t>
  </si>
  <si>
    <t xml:space="preserve">Profesional en sociología y/o comunicación con enfasis en educación y comunicación para el GCM  </t>
  </si>
  <si>
    <t xml:space="preserve">Profesional universitario en comunicación social para el GCM  </t>
  </si>
  <si>
    <t>Profesional especializado en web master para el GCM</t>
  </si>
  <si>
    <t xml:space="preserve">profesional especializado en planeaación, calidad y presupuesto.  </t>
  </si>
  <si>
    <t xml:space="preserve">Técnico en producción de radio para el GCM </t>
  </si>
  <si>
    <t xml:space="preserve">Tecnico en gestión documental para el GCM </t>
  </si>
  <si>
    <t>profesional universitario en comunicación social para el GCM  para implementar la estrategia de comunicacin interna</t>
  </si>
  <si>
    <t xml:space="preserve">Profesional en Artes Plásticas y/o Ilustrador y/o Diseño Gráfico con conocimientos en ilustración para el GCM </t>
  </si>
  <si>
    <t>Profesional Ingeniera de Sistemas Especialista en Comunicaciones Digitales para el GCM.</t>
  </si>
  <si>
    <t xml:space="preserve">Profesional en comunicación social para relacionamiento con areas protegidas y comunidades GCM  </t>
  </si>
  <si>
    <t xml:space="preserve">Profesional en realización audiovidual con conocimientos en animación para el GCM </t>
  </si>
  <si>
    <t xml:space="preserve">Profesional Universitario en comunicación social-periodismo con énfasis en comunicaciones estratégicas para el GCM </t>
  </si>
  <si>
    <t xml:space="preserve">Profesional en comunicación social y/o periodismo con énfasis en administración de redes sociales </t>
  </si>
  <si>
    <t xml:space="preserve">Profesional Historiador y/o comunicación social para la Investigaciones Periodística y Generacion de Contenidos. </t>
  </si>
  <si>
    <t xml:space="preserve">
Contrato de Licencia otorgada por SAYCO a In Situ Radio, de uso temporal, no exclusivo y oneroso para la comunicación pública, a través de la puesta a disposición, de las obras musicales de su repertorio en el servicio que presta In Situ Radio a través de la URL http://www.parquesnacionales.gov.co/portal/es/insitu/</t>
  </si>
  <si>
    <t>Suministro de productos de impresión de gran formato de material de divulgación y promoción de Parques Nacionales Naturales de Colombia</t>
  </si>
  <si>
    <t>STREAMING</t>
  </si>
  <si>
    <t xml:space="preserve">COM PARA DE EQUIPOS DE VIDEO Y SONIDO </t>
  </si>
  <si>
    <t>ASESOR 1 DIRECCIÓN GENERAL</t>
  </si>
  <si>
    <t>GRUPO DE CONTROL INTERNO</t>
  </si>
  <si>
    <t>SEIS (6) PROFESIONALES</t>
  </si>
  <si>
    <t>10. EJECUTAR EL PLAN DE AUDITORIA.</t>
  </si>
  <si>
    <t>CAPACITACIONES FORMACIÓN AUDITORES</t>
  </si>
  <si>
    <t>GRUPO DE TECNOLOGÍAS DE LA INFORMACIÓN Y COMUNICACIONES</t>
  </si>
  <si>
    <t>4000 Prestar servicios profesionales para realizar la documentación  resultante del ejercicio operativo y estratégico del Grupo de Tecnologías de Información y las Comunicaciones, contribuyendo al Proyecto de fortalecimiento de la capacidad institucional.</t>
  </si>
  <si>
    <t>BOGOTÁ D.C.</t>
  </si>
  <si>
    <t>3 - AUMENTAR LA DISPONIBILIDAD Y COBERTURA DE LOS SERVICIOS DE TIC Y DE RADIOCOMUNICACIONES EN PNN</t>
  </si>
  <si>
    <t>1 - SERVICIOS TECNOLÓGICOS</t>
  </si>
  <si>
    <t>ÍNDICE DE CAPACIDAD EN  LA PRESTACIÓN DE SERVICIOS DE TECNOLOGÍA</t>
  </si>
  <si>
    <t>19. MANTENER Y SOPORTAR LA INFRAESTRUCTURA DE HARDWARE Y SOFTWARE DE PNN.</t>
  </si>
  <si>
    <t>4001 Prestar  servicios profesionales para administrar, monitorear y soportar la Infraestructura de radiocomunicaciones de la entidad a nivel nacional, contribuyendo al Proyecto de fortalecimiento de la capacidad institucional.</t>
  </si>
  <si>
    <t>2 - SERVICIOS DE INFORMACIÓN IMPLEMENTADOS</t>
  </si>
  <si>
    <t>SISTEMAS DE INFORMACIÓN IMPLEMENTADOS</t>
  </si>
  <si>
    <t>22. IMPLEMENTAR LA(S) SOLUCIÓN(ES) DE TIC DEFINIDAS.</t>
  </si>
  <si>
    <t>4002 Prestar  servicios profesionales para realizar la planificación, definición de soluciones, seguimiento y ejecución de los proyectos de radiocomunicaciones de la entidad, contribuyendo al Proyecto de fortalecimiento de la capacidad institucional.</t>
  </si>
  <si>
    <t>4003 Prestar  servicios técnicos para el soporte de los componentes de tecnología de la entidad, contribuyendo al Proyecto del fortalecimiento de la capacidad institucional.</t>
  </si>
  <si>
    <t>4004 Prestar  servicios profesionales para planificar, administrar y monitorear la Infraestructura tecnológica del centro de computo, y los componentes de seguridad perimetral de la entidad, contribuyendo al Proyecto de fortalecimiento de la capacidad institucional.</t>
  </si>
  <si>
    <t>4005 Prestar  servicios profesionales para soportar y mantener la infraestructura tecnológica del centro de computo de la entidad, contribuyendo al Proyecto de fortalecimiento de la capacidad institucional.</t>
  </si>
  <si>
    <t>4006 Prestar  servicios profesionales para realizar la definición y gestión de proyectos que le sean asignados, y realizar seguimiento a la planeación y el cumplimiento de la estrategia de TI de la entidad, contribuyendo al Proyecto de fortalecimiento de la capacidad institucional.</t>
  </si>
  <si>
    <t>Prestar  servicios profesionales para gestionar el dominio de Arquitectura Misional, gobierno y estrategia de TI de acuerdo con las políticas de Gobierno Digital, contribuyendo al Proyecto de fortalecimiento de la capacidad institucional.</t>
  </si>
  <si>
    <t>4008 Prestar servicios profesionales para realizar la gestión presupuestal, administrativa y el seguimiento a la documentación de los contratos  del Grupo de Tecnologías de la Información y Comunicaciones,  contribuyendo al Proyecto de fortalecimiento de la capacidad institucional.</t>
  </si>
  <si>
    <t>4009 Prestar servicios profesionales para administrar el Sistema de Información Geográfico de la entidad, contribuyendo al Proyecto de Administración de SPNN.</t>
  </si>
  <si>
    <t xml:space="preserve">1 - DISMINUIR LAS PRESIONES POR USO, OCUPACIÓN Y TENENCIA EN LAS ÁREAS PROTEGIDAS QUE AFECTAN SU CONSERVACIÓN </t>
  </si>
  <si>
    <t xml:space="preserve">1 - SERVICIO DE PREVENCIÓN, VIGILANCIA Y CONTROL DE LAS ÁREAS PROTEGIDAS </t>
  </si>
  <si>
    <t>ÁREAS CUBIERTAS CON JORNADAS DE VIGILANCIA</t>
  </si>
  <si>
    <t xml:space="preserve">1. PREVENIR Y MITIGAR RIESGOS Y ATENDER EVENTOS GENERADOS POR FENÓMENOS NATURALES E INCENDIOS FORESTALES U OTRAS SITUACIONES DE RIESGO QUE AFECTEN LA GOBERNABILIDAD DE LAS ÁREAS PROTEGIDAS. </t>
  </si>
  <si>
    <t>4010 Prestar servicios profesionales para implementar, actualizar y documentar la arquitectura de las aplicaciones y apoyar la implementación y el soporte a los desarrollos de los sistemas de información de la entidad, contribuyendo al Proyecto de fortalecimiento de la capacidad institucional.</t>
  </si>
  <si>
    <t>4011 Prestar servicios profesionales para soportar y administrar los servicios de nube, desarrollar y soportar los sistemas de información de la entidad que le sean asignados,contribuyendo al Proyecto de Administración de SPNN.</t>
  </si>
  <si>
    <t>Prestar servicios profesionales para la documentación, mantenimiento, desarrollo e integración de las aplicaciones del sistema de información geografico de la entidad  contribuyendo al Proyecto de fortalecimiento de la capacidad institucional.</t>
  </si>
  <si>
    <t>Prestar  servicios profesionales que apoyen el ciclo de vida en los sistemas de información, mantenimiento, implementación, migraciones, integración y actualización de aplicaciones de la entidad, contribuyendo al Proyecto de fortalecimiento de la capacidad institucional.</t>
  </si>
  <si>
    <t>Prestar  servicios profesionales para mantener y generar desarrollos relacionados con la aplicación de gestión documental y de correspondencia de la entidad , contribuyendo al Proyecto de fortalecimiento de la capacidad institucional</t>
  </si>
  <si>
    <t>4016 Prestar  servicios profesionales para administrar la base de datos geográfica institucional, garantizando la calidad de los metadatos de cada uno de los objetos geográficos que lo conforman, contribuyendo al Proyecto de Administración de SPNN.</t>
  </si>
  <si>
    <t>Renovación del pool de direcciones IPv6 de la entidad contribuyendo al Proyecto del fortalecimiento de la capacidad institucional.</t>
  </si>
  <si>
    <t>20. ADQUIRIR LA INFRAESTRUCTURA DE HARDWARE Y SOFTWARE DE LA ENTIDAD.</t>
  </si>
  <si>
    <t>Adquisición de plan de datos para equipos de localización y comunicación por satélite con la suscripción del servicio de monitoreo, seguimiento y rastreo satelital, con visualización cartográfica web para cada uno de los equipos , en cumplimiento del Proyecto de Administración de las áreas del sistema de Parques Nacionales Naturales y Coordinación del sistema Nacional de áreas preotegidas</t>
  </si>
  <si>
    <t xml:space="preserve">Contratar el Servicio de Soporte Técnico y Mantenimiento del Sistema NEON Almacén y Activos Fijos
de Parques Nacionales Naturales de colombia,  en cumplimiento del fortalecimiento de la capacidad institucional </t>
  </si>
  <si>
    <t xml:space="preserve">Adhesión al Instrumento CCE-139-IAD-2020 de agregación por demanda para la adquisición de software por catálogo para contratar la renovación de los servicios de correo electrónico y herramientascolaborativas de la plataforma de comunicación y colaboración Google Workspace para Parques NacionalesNaturales de Colombia, en cumplimiento del fortalecimiento de la capacidad institucional </t>
  </si>
  <si>
    <t xml:space="preserve">ADQUISICIÓN DE UNA UNIDAD DE AIRE ACONDICIONADO PARA EL CENTRO DE COMPUTO Y EQUIPOS DE RESPALDO DE ENERGIA UPS DE LA ENTIDAD.
SE COMPRA CON GARANTIA DE 1 A 3 AÑOS, en cumplimiento del fortalecimiento de la capacidad institucional </t>
  </si>
  <si>
    <t xml:space="preserve">Adhesión Acuerdo Marco CCE-273-AM–2020 de adquisición de software empresarial para contratar la renovación del Software de Antivirus para Parques Nacionales Naturales de Colombia , en cumplimiento del fortalecimiento de la capacidad institucional </t>
  </si>
  <si>
    <t>ADQUISICIÓN DE LICENCIAS AUTOCAD PARA EL GRUPO DE INFRAESTRUCTURA DE PARQUES NACIONALES NATURALES DE COLOMBIA,  en cumplimiento del fortalecimiento de la capacidad institucional .</t>
  </si>
  <si>
    <t>Adhesión al acuerdo marco de nube pública IV para la renovación de nube sobre Google Cloud Plattform (GCP)para los servicios y aplicaciones Web de Parques Nacionales Naturales de Colombia, en cumplimiento del Proyecto de Administración de las áreas del sistema de Parques Nacionales Naturales y Coordinación del sistema Nacional de áreas preotegidas</t>
  </si>
  <si>
    <t xml:space="preserve">RENOVACIÓN DE GARANTÍA Y AMPLIACIÓN DEL ALMACENAMIENTO UNITY (ALMACENAMIENTO VIRTUAL Y DE INFORMACIÓN DE LA ENTIDAD)
,en cumplimiento del fortalecimiento de la capacidad institucional </t>
  </si>
  <si>
    <t>08 GASTOS POR TRIBUTOS, MULTAS, SANCIONES E INTERESES DE MORA</t>
  </si>
  <si>
    <t>IMPUESTO ANE - MINTIC</t>
  </si>
  <si>
    <t>4028 Contratar el servicio de mantenimiento preventivo y correctivo a los equipos tecnológicos de la sede Nivel Central Bogotá de Parques Nacionales Naturales de Colombia contribuyendo al cumplimiento del fortalecimiento de la capacidad institucional</t>
  </si>
  <si>
    <t xml:space="preserve">Realizar el soporte, mantenimiento y actualización del sistema de información Humano Web de Parques Nacionales Naturales de Colombia, en cumplimiento del fortalecimiento de la capacidad institucional </t>
  </si>
  <si>
    <t>AMPLIACION LICENCIAS CAL USUARIO DIRECTORIO ACTIVO
 contribuyendo al cumplimiento del fortalecimiento de la capacidad   institucional.</t>
  </si>
  <si>
    <t xml:space="preserve">Adhesión al acuerdo marco CCENEG-248-AMP-2020, Prestar el Servicio de conectividad para Parques Nacionales Naturales de Colombia </t>
  </si>
  <si>
    <t>2-2022-050481</t>
  </si>
  <si>
    <t>SUMINISTRO DE CERTIFICADOS DE FIRMA DIGITAL PARA SER UTILIZADOS EN EL GESTOR DOCUMENTAL ORFEO
SERVICIO ANUAL</t>
  </si>
  <si>
    <t>REC 20</t>
  </si>
  <si>
    <t>FONAM</t>
  </si>
  <si>
    <t xml:space="preserve"> Adhesión al Instrumento de agregación de demanda CCE-139-IAD-2020 Software por Catálogo para la renovación del volumen de usuarios y créditos para uso de la plataforma ArcGIS online y sus herramientas web incluidas para dar continuidad a los procesos de publicación de servicios de mapa, tableros de control sobre información geográfica y herramientas de captura en campo contribuyendo al cumplimiento del fortalecimiento de la capacidad   institucional .</t>
  </si>
  <si>
    <t xml:space="preserve">INTERNET SEGUNDO PERÍODO 2023
</t>
  </si>
  <si>
    <t>Adquisición y/o actualización de equipos de radiocomunicaciones para las áreas protegidas contribuyendo al cumplimiento del fortalecimiento de la capacidad institucional</t>
  </si>
  <si>
    <t>OFICINA ASESORA JURÍDICA</t>
  </si>
  <si>
    <t>(1) TECNICO 3 - (3) PROFESIONAL 3, 5 y 8</t>
  </si>
  <si>
    <t>CONTRATACION EN FUNCION DEL SANEAMIENTO DE LAS AREAS DEL SISTEMA NACIONAL DE AREAS PROTEGIDAS</t>
  </si>
  <si>
    <t>2. SENTENCIA STL 10716-2020 NEVADOS SUJETO DE DERECHOS.</t>
  </si>
  <si>
    <t>APOYO JURÍDICO PREDIAL</t>
  </si>
  <si>
    <t>PREDIOS SANEADOS</t>
  </si>
  <si>
    <t xml:space="preserve">3. REALIZAR ESTUDIOS JURÍDICOS Y TÉCNICOS PARA EL SANEAMIENTO PREDIAL DE LAS ÁREAS PROTEGIDAS Y ADELANTAR SU ADQUISICIÓN. </t>
  </si>
  <si>
    <t xml:space="preserve">TRANSPORTE-TIQUETES NACIONALES para atender actividades de la oficina asesora jurídica y grupo de predios en temas de saneamiento predial  </t>
  </si>
  <si>
    <t xml:space="preserve">GASTOS DE VIAJE para funcionarios y contratistas para atender actividades de la oficina asesora jurídica y grupo de predios en temas de saneamiento predial  </t>
  </si>
  <si>
    <t>(1) PROFESIONAL 8</t>
  </si>
  <si>
    <t xml:space="preserve">2 - DOCUMENTOS DE LINEAMIENTOS TÉCNICOS CON ACUERDOS DE USO, OCUPACIÓN Y TENENCIA EN LAS ÁREAS PROTEGIDAS </t>
  </si>
  <si>
    <t>DOCUMENTOS DE ACUERDOS DE USO SUSCRITOS CON CAMPESINOS QUE OCUPAN LAS ÁREAS PROTEGIDAS</t>
  </si>
  <si>
    <t>4. SUSCRIBIR E IMPLEMENTAR LOS ACUERDOS DE CONSERVACIÓN Y EL BUEN VIVIR CON FAMILIAS CAMPESINAS QUE USAN O HABITAN LAS ÁREAS PROTEGIDAS.</t>
  </si>
  <si>
    <t>2. CAMPESINOS</t>
  </si>
  <si>
    <t>CONTRATACION PARA APOYAR EL RELACIONAMIENTO CON COMUNIDADES ETNICAS</t>
  </si>
  <si>
    <t>5. SENTENCIA T-052 DE 2017 PNN CATATUMBO BARÍ</t>
  </si>
  <si>
    <t xml:space="preserve">SEGUIMIENTO - T/021  </t>
  </si>
  <si>
    <t>54. CONCERTAR ESTRATEGIAS ESPECIALES DE MANEJO CON GRUPOS ÉTNICOS QUE PERMITAN ARTICULAR DISTINTAS VISIONES DEL TERRITORIO.</t>
  </si>
  <si>
    <t xml:space="preserve">TRANSPORTE-TIQUETES NACIONALES para atender actividades de la oficina asesora jurídica y grupo de predios en temas de saneamiento predial </t>
  </si>
  <si>
    <t>52. CONTAR CON UN MARCO DE POLÍTICA Y NORMATIVO ADECUADO QUE DINAMICE EL CUMPLIMIENTO DE LA MISIÓN INSTITUCIONAL.</t>
  </si>
  <si>
    <t xml:space="preserve">TRANSPORTE-TIQUETES NACIONALES para atender actividades de la oficina asesora jurídica en temas de defensa judicial, misionales, marco normativo y participación social </t>
  </si>
  <si>
    <t xml:space="preserve">GASTOS DE VIAJE para funcionarios y contratistas para atender actividades de la oficina asesora jurídica en temas de defensa judicial, misionales, marco normativo y participación social </t>
  </si>
  <si>
    <t>(1) ASESOR 1</t>
  </si>
  <si>
    <t>CONTRATACIÓN PARA PARA ASESORAR Y EJERCER LA DEFENSA Y REPRESENTACIÓN JUDICIAL DE LA ENTIDAD EN LOS PROCESOS PENALES, POLICIVOS, AMBIENTALES E INCIDENTES DE REPARACIÓN INTEGRAL EN CURSO Y LOS QUE SURJAN FRENTE AL COMETIMIENTO DE CONDUCTAS PUNIBLES CONTRA LOS RECURSOS NATURALES Y EL MEDIO AMBIENTE.</t>
  </si>
  <si>
    <t>1. SENTENCIA STC-4360 DE 2018 AMAZONÍA SUJETA DE DERECHOS.</t>
  </si>
  <si>
    <t>SEGUIMIENTO EN MATERIA PENAL Y POLICIVO</t>
  </si>
  <si>
    <t>CONTRATACIÓN PARA EJERCER LA DEFENSA Y REPRESENTACIÓN JUDICIAL Y EXTRAJUDICIAL Y DE DERECHO AMBIENTAL DE LA ENTIDAD EN LOS PROCESOS Y ASUNTOS EN LOS CUALES PUEDA LLEGAR A HACER PARTE</t>
  </si>
  <si>
    <t>11. OTRA</t>
  </si>
  <si>
    <t>DEFENSA JUDICIAL, 88001233100020160006600 ISLA PROVIDENCIA ACCION POPULAR</t>
  </si>
  <si>
    <t>CONTRATACION PARA APOYAR ASUNTOS MISIONALES EN ESPECIAL LO REFERENTE AL SISTEMA DE AREAS PROTEGIDAS PARA APOYAR LA REVISIÓN DE LOS PLANES DE MANEJO O INSTRUMENTOS DE PLANIFICACIÓN DE LAS ÁREAS PROTEGIDAS, DISEÑO DE INSTRUMENTOS NORMATIVOS  Y APOYO EN LA SUSTANCIACIÓN DE LOS FALLOS DE SEGUNDA INSTANCIA DE LOS PROCESOS DISCIPLINARIOS Y SANCIONATORIOS AMBIENTALES</t>
  </si>
  <si>
    <t>SEGUIMIENTO</t>
  </si>
  <si>
    <t>3 - DOCUMENTOS NORMATIVOS</t>
  </si>
  <si>
    <t>DOCUMENTOS NORMATIVOS REALIZADOS</t>
  </si>
  <si>
    <t>12. DISEÑAR INICIATIVAS NORMATIVAS E INSTRUMENTOS NORMATIVOS.</t>
  </si>
  <si>
    <t>(1) PROFESIONAL 9</t>
  </si>
  <si>
    <t>CONTRATACIÓN PARA PARA ASESORAR EN LA REVISIÓN Y ESTUDIO DE LOS PROCESOS, CONVENIOS, CONTRATOS, Y DEMÁS ACTOS CONTRACTUALES SOMETIDOS A CONSIDERACIÓN O ANÁLISIS DE LA OFICINA CON ENFASIS EN INFRAESTRUCTURA</t>
  </si>
  <si>
    <t>ACOMPAÑAMIENTO JURIDICO</t>
  </si>
  <si>
    <t>13. REVISAR EL CUMPLIMIENTO EN LA CONSTRUCCIÓN Y DISEÑO DE LOS PRODUCTOS NORMATIVOS PLANEADOS.</t>
  </si>
  <si>
    <t>Servicio de publicación de los actos administrativos de carácter general en el Diario Oficial- Imprenta</t>
  </si>
  <si>
    <t>14. AJUSTAR EL PLAN DE TRABAJO.</t>
  </si>
  <si>
    <t xml:space="preserve">Gastos judiciales relacionados con diligencias notariales para la defensa juridica </t>
  </si>
  <si>
    <t xml:space="preserve">CONTRATACIÓN PARA PARA APOYAR LAS ACTIVIDADES RELACIONADAS CON EL SISTEMA INTEGRADO DE GESTIÓN Y PLANEACIÓN, ASÍ COMO EN LOS PROCESOS PRESUPUESTALES Y FINANCIEROS </t>
  </si>
  <si>
    <t>APOYP SIG</t>
  </si>
  <si>
    <t>7. EJECUTAR LOS PLANES DE TRABAJO Y/O MEJORAMIENTO.</t>
  </si>
  <si>
    <t>OFICINA ASESORA PLANEACIÓN</t>
  </si>
  <si>
    <t>PROFESIONALES KFW FASE I y II</t>
  </si>
  <si>
    <t>TÉCNICO KFW FASE I y II</t>
  </si>
  <si>
    <t>PROFESIONALES KFW HECO</t>
  </si>
  <si>
    <t>TÉCNICO KFW HECO</t>
  </si>
  <si>
    <t>TRANSPORTE-TIQUETES NACIONALES KFW</t>
  </si>
  <si>
    <t>GASTOS DE VIAJE KFW</t>
  </si>
  <si>
    <t>PROFESIONALES FG COOP</t>
  </si>
  <si>
    <t>1 - DOCUMENTOS DE PLANEACIÓN</t>
  </si>
  <si>
    <t>DOCUMENTOS DE PLANEACIÓN REALIZADOS</t>
  </si>
  <si>
    <t>5. GESTIONAR PROCESOS DE COOPERACIÓN INTERNACIONAL.</t>
  </si>
  <si>
    <t>PROFESIONALES LC COOP</t>
  </si>
  <si>
    <t>PROFESIONALES ML COOP</t>
  </si>
  <si>
    <t>PROFESIONALES AS COOP</t>
  </si>
  <si>
    <t>PROFESIONALES PPTO WG</t>
  </si>
  <si>
    <t>2. ADELANTAR EJERCICIOS DE PLANEACIÓN FINANCIERA PARA PRESENTAR EL ANTEPROYECTO DE INGRESOS Y GASTOS DE LA ENTIDAD.</t>
  </si>
  <si>
    <t>PROFESIONALES PPTO UF</t>
  </si>
  <si>
    <t>PROFESIONALES MM</t>
  </si>
  <si>
    <t>1. FORMULAR LOS PLANES INSTITUCIONALES.</t>
  </si>
  <si>
    <t>PROFESIONALES</t>
  </si>
  <si>
    <t>GASTOS DE VIAJE INTERNACIONALES</t>
  </si>
  <si>
    <t>PROFESIONALES SGI MS</t>
  </si>
  <si>
    <t>PROFESIONALES SGI BC</t>
  </si>
  <si>
    <t>PROFESIONALES SGI CP</t>
  </si>
  <si>
    <t>PROFESIONALES SGI SA</t>
  </si>
  <si>
    <t>PROFESIONALES SGI BASES DE DATOS</t>
  </si>
  <si>
    <t>RENDICIÓN DE CUENTAS</t>
  </si>
  <si>
    <t>8. REALIZAR ACCIONES DE DIÁLOGO Y PARTICIPACIÓN CIUDADANA.</t>
  </si>
  <si>
    <t>AUDITORÍA DE CALIDAD ESTADÍSTICA</t>
  </si>
  <si>
    <t xml:space="preserve">SISTEMA DE INFORMACIÓN </t>
  </si>
  <si>
    <t>PROFESIONAL 1 DIRECCIÓN GENERAL</t>
  </si>
  <si>
    <t>OFICINA DE CONTROL DISCIPLINARIO INTERNO</t>
  </si>
  <si>
    <t>PROFESIONAL ESPECIALIZADO CON  MAS DE SIETE AÑOS DE EXPERIENCIA</t>
  </si>
  <si>
    <t xml:space="preserve">TECNICO </t>
  </si>
  <si>
    <t>OFICINA DE GESTION DEL RIESGO</t>
  </si>
  <si>
    <t>Prestar los servicios profesionales en la Oficina de Gestión del Riesgo para la revisión y asistencia técnica de los planes de emergencias y contingencias por desastres naturales y socionaturales de las areas protegidas administradas por Parques Nacionales Naturales de  Colombia, asdcritas a las direcciones territoriales Andes Occidentales y Pacífico en su formulación, actualización e implementación; así como la preparación y revisión técnica de otros instrumentos institucionales que requieran el análisis para la gestión del riesgo de desastres naturales y socionaturales.</t>
  </si>
  <si>
    <t>Participación  desde el marco de actividades y productos de la OGR en los lineamientos institucionales dirigidos al Ordenamiento del territorio alrededor del agua y justicia
ambiental</t>
  </si>
  <si>
    <t>Se participará en actividades tendientes al cumplimiento de cada una de las sentencias que tengan que ver con las actividades pertinentes en el marco de los compromisos de la Oficina de Gestión del Riesgo. (1. SENTENCIA STC-4360 DE 2018 AMAZONÍA SUJETA DE DERECHOS, 2. SENTENCIA STL 10716-2020 PNN LOS NEVADOS, 3. SENTENCIA T-606 DE 2015 PNN TAYRONA, 4.SENTENCIA T-806-14 PNN TINIGUA, 5. SENTENCIA T-052 DE 2017 PNN CATATUMBO BARÍ, 6. SENTENCIA T-021 DE 2019 PNN CORALES DEL ROSARIO Y SAN BERNARDO, 7. SENTENCIA STC-3872 DE 2020 VÍA PARQUE ISLA SALAMANCA, 8. SENTENCIA T-019 DE 2018 PNN KATÍOS, 9. SENTENCIA ACCIÓN POPULAR 19 DE DICIEMBRE DE 2018 PNN PISBA, 10. SENTENCIA 2003-91193-01 PNN CORALES DEL ROSARIO Y SAN BERNARDO)</t>
  </si>
  <si>
    <t>7. CONPES - 4021 - DEFORESTACIÓN</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</si>
  <si>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4021</t>
  </si>
  <si>
    <t>Prestar los servicios profesionales en la Oficina de Gestión del Riesgo para la revisión y asistencia técnica de los planes de emergencias y contingencias por desastres naturales y socionaturales de las areas protegidas administradas por Parques Nacionales Naturales de  Colombia, asdcritas a las direcciones territoriales Andes Nororientales y Amazonía en su formulación, actualización e implementación; así como la preparación y revisión técnica de otros instrumentos institucionales que requieran el análisis para la gestión del riesgo de desastres naturales y socionaturales.</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</si>
  <si>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4022</t>
  </si>
  <si>
    <t>Prestar los servicios profesionales en la Oficina de Gestión del Riesgo en el análisis espacial de información de infraestructura y amenazas, por fenómenos naturales y socionaturales en áreas protegidas administradas por  Parques Nacionales Naturales de  Colombia a partir de información oficial existente.</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</si>
  <si>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4023</t>
  </si>
  <si>
    <t>Prestar los servicios profesionales en la Oficina de Gestión del Riesgo en el análisis espacial de información de deforestación, cultivos ilicitos, minería, minas antipersonas e incendios forestales y riesgo público en áreas protegidas administradas por Parques Nacionales Naturales de  Colombia a partir de información oficial existente.</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</si>
  <si>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4024</t>
  </si>
  <si>
    <t>Prestar los servicios profesionales en la Oficina de Gestión del Riesgo para la gestión de riesgo público en el cumplimento de la mision de Parques Nacionales Naturales de  Colombia en áreas protegidas adcritas a las direcciones territoriales Andes Occidentales y  Pacífico.</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</si>
  <si>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4025</t>
  </si>
  <si>
    <t>Prestar los servicios profesionales en la Oficina de Gestión del Riesgo para la gestión de riesgo público en el cumplimento de la mision de Parques Nacionales Naturales de  Colombia en áreas protegidas adcritas a las direcciones territoriales Andes Nororientales y  Caribe.</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</si>
  <si>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4026</t>
  </si>
  <si>
    <t>Prestar los servicios profesionales en la Oficina de Gestión del Riesgo que contribuyan a la formulación e implementación de las acciones que debe desarrollar la oficina en el marco del Modelo Integrado de Planeación y Gestión de Parques Nacionales Naturales de  Colombia.</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</si>
  <si>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4027</t>
  </si>
  <si>
    <t>Prestar los servicios profesionales en la Oficina de Gestión del Riesgo en el análisis de riesgo en áreas protegidas y ecosistemas amenazados a partir de información oficial existente. Proyecto del plan nacional de gestión del riesgo de desastres.</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</si>
  <si>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4028</t>
  </si>
  <si>
    <t>Prestar los servicios profesionales en la Oficina de Gestión del Riesgo para el análisis general de escenarios de cambio climatico y su relación con amenazas naturales y socionaturales en áreas protegidas y ecosistemas a partir de información oficial existente.</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</si>
  <si>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4029</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</si>
  <si>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4030</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</si>
  <si>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4031</t>
  </si>
  <si>
    <t>CONVENIOS INTERINSTITUCIONALES</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</si>
  <si>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4032</t>
  </si>
  <si>
    <t>CAPACITACIONES</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</si>
  <si>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 asi como en el compes de deforestación 4033</t>
  </si>
  <si>
    <t>2. SUBDIRECCION ADMINISTRATIVA Y FINANCIERA - SAF</t>
  </si>
  <si>
    <t>GRUPO DE ATENCIÓN AL CIUDADANO</t>
  </si>
  <si>
    <t>Prestación de servicios profesionales y tecnicos</t>
  </si>
  <si>
    <t>Prestación de servicio de medición de los tiempos de atención al cuidadano</t>
  </si>
  <si>
    <t>Servicio de tipografia material didactico atención al usuario</t>
  </si>
  <si>
    <t>GRUPO DE CONTRATOS</t>
  </si>
  <si>
    <t>GRUPO DE GESTIÓN FINANCIERA</t>
  </si>
  <si>
    <t>BOLETERÍA INGRESO PARQUES</t>
  </si>
  <si>
    <t>3 - INCREMENTAR EL RECONOCIMIENTO DE LA SOCIEDAD COLOMBIANA RESPECTO A LA IMPORTANCIA DE LA CONSERVACIÓN IN SITU DE LA BIODIVERSIDAD</t>
  </si>
  <si>
    <t>1 - SERVICIO DE  ECOTURISMO EN LAS ÁREAS PROTEGIDAS</t>
  </si>
  <si>
    <t xml:space="preserve">VISITANTES QUE INGRESAN A LAS ÁREAS PROTEGIDAS NACIONALES </t>
  </si>
  <si>
    <t xml:space="preserve">15. REALIZAR SEGUIMIENTO Y MONITOREO A LA IMPLEMENTACIÓN DE LOS PLANES DE ORDENAMIENTO ECOTURÍSTICO (POE) PARA LA TOMA DE DECISIONES. </t>
  </si>
  <si>
    <t>GASTOS BANCARIOS</t>
  </si>
  <si>
    <t>CERTIFICADOS DIGITALES</t>
  </si>
  <si>
    <t>GRUPO DE GESTIÓN HUMANA</t>
  </si>
  <si>
    <t>Prestar servicios de capacitación del personal de la entidad  en el marco del servicio de educación para la gestión administrativa gestión del conocimiento PNNC.</t>
  </si>
  <si>
    <t>2 - FORTALECER LOS PROCESOS DE GESTIÓN DEL CONOCIMIENTO EN PNN</t>
  </si>
  <si>
    <t>1 - SERVICIO DE EDUCACIÓN INFORMAL PARA LA GESTIÓN ADMINISTRATIVA</t>
  </si>
  <si>
    <t>PERSONAS CAPACITADAS</t>
  </si>
  <si>
    <t>18. DESARROLLAR ACCIONES DE GESTIÓN DEL CONOCIMIENTO.</t>
  </si>
  <si>
    <t>COMPROMISOS SINDICALES</t>
  </si>
  <si>
    <t xml:space="preserve">Actividades de bienestar </t>
  </si>
  <si>
    <t>GRUPO DE INFRAESTRUCTURA</t>
  </si>
  <si>
    <t xml:space="preserve">Prestación de servicios profesionales </t>
  </si>
  <si>
    <t>5 - INFRAESTRUCTURA MEJORADA PARA LA ADMINISTRACIÓN, LA VIGILANCIA Y EL CONTROL DE LAS ÁREAS PROTEGIDAS</t>
  </si>
  <si>
    <t>INFRAESTRUCTURA MEJORADA PARA LA ADMINISTRACIÓN, LA VIGILANCIA Y EL CONTROL DE LAS ÁREAS PROTEGIDA</t>
  </si>
  <si>
    <t xml:space="preserve">51. REALIZAR LOS MANTENIMIENTOS PREVENTIVOS Y CORRECTIVOS DE ACUERDO A LO CONSIGNADO EN EL PLAN DE MANTENIMIENTO DE LA ENTIDAD PARA LOS SERVICIOS DE AGUA, ENERGÍA Y DE TRATAMIENTO DE RESIDUOS EN LAS ÁREAS PROTEGIDAS. </t>
  </si>
  <si>
    <t>GRUPO DE PROCESOS CORPORATIVOS</t>
  </si>
  <si>
    <t>SERVICIO DE SEGURIDAD Y VIGILANCIA</t>
  </si>
  <si>
    <t xml:space="preserve">2. CONTROLAR EL USO Y APROVECHAMIENTO DE LOS RECURSOS NATURALES EN LAS ÁREAS PROTEGIDAS. </t>
  </si>
  <si>
    <t>ASEO Y CAFETERÍA</t>
  </si>
  <si>
    <t>57. PROMOVER LA CONSERVACIÓN PRIVADA PARA CONTRIBUIR AL ATRIBUTO COMPLETO DEL SINAP A TRAVÉS DE ESPACIOS DE TRABAJO Y FORTALECIMIENTO DE CAPACIDADES.</t>
  </si>
  <si>
    <t>Suministro de uniformes para el posicionamiento institucional en el territorio para evitar indebidas  ocupaciones dentro del sistema de Areas Protegidas en el marco del control y vigilancia de PNNC</t>
  </si>
  <si>
    <t>Prestacion de servicios profesionales y técnicos</t>
  </si>
  <si>
    <t>ADQUISICIÓN DE PAPELERÍA Y CONSUMIBLES DE IMPRESIÓN PARA EL NIVEL CENTRAL DE PNNC</t>
  </si>
  <si>
    <t>Gastos para atender oportunamente los gastos relacionados con diligencias notariales en defensa juridica de la entidad, asi como eventuales necesidades imprevistas, urgentes e imprescindibles y que son requeridos en el desarrollo de la mision institucional</t>
  </si>
  <si>
    <t>Contratar el suministro de combustible, para los vehículos de propiedad de Parques Nacionales Naturales de Colombia con
asignación en la ciudad de Bogotá.</t>
  </si>
  <si>
    <t>Tasas Gastos para atender oportunamente los gastos relacionados con diligencias notariales en defensa juridica de la entidad, asi como eventuales necesidades imprevistas, urgentes e imprescindibles y que son requeridos en el desarrollo de la mision institucional</t>
  </si>
  <si>
    <t>Servicio de mantenimiento preventivo y correctivo, incluyendo repuestos originales y mano de obra calificada, para los vehículos y los extintores asignados al nivel central de Parques Nacionales Naturales de Colombia.</t>
  </si>
  <si>
    <t>Prestar los servicios de Recolección, Clasificación, Transporte y Entrega de correspondencia y demás envíos postales que requiera EL NIVEL CENTRAL DE PARQUES NACIONALES NATURALES DE COLOMBIA, en las modalidades de correo normal, certificado urbano nacional e internacional, servicios Post- Express a nivel urbano y nacional.</t>
  </si>
  <si>
    <t>ELEMENTOS Y PRODUCTOS TIENDA PARQUES</t>
  </si>
  <si>
    <t>16. DESARROLLAR ACCIONES QUE CONTRIBUYEN A LA IMPLEMENTACIÓN DE ESTRATEGIAS DE NEGOCIOS AMBIENTALES CON BASE EN EL ECOTURISMO, PARA EL RECONOCIMIENTO DE LA IMPORTANCIA DE LA CONSERVACIÓN DE LAS ÁREAS DEL SPNN.</t>
  </si>
  <si>
    <t>SUBDIRECCIÓN ADMINISTRATIVA Y FINANCIERA</t>
  </si>
  <si>
    <t>Prestacion de servicios profesionales subdirección</t>
  </si>
  <si>
    <t>4. REALIZAR EL SEGUIMIENTO A PLANES INSTITUCIONALES.</t>
  </si>
  <si>
    <t>3. SUBDIRECCION DE GESTION Y MANEJO DE AREAS PROTEGIDAS - SGM</t>
  </si>
  <si>
    <t>GRUPO DE GESTIÓN DEL CONOCIMIENTO E INNOVACIÓN</t>
  </si>
  <si>
    <t>Prestación de servicios profesionales para la orientación técnica, definición y estructuración de la información misional, así como la implementación de procesos de Gestión del Conocimiento asociados a cada línea temática  en articulación con los responsables temáticos.</t>
  </si>
  <si>
    <t>Prestación de servicios profesionales para generar los lineamientos técnicos y metodólogicos para la administración y consolidación del sistema de información de la Entidad, en articulación con el grupo Tecnologías de la Información y las Comunicaciones de la Entidad.</t>
  </si>
  <si>
    <t>Prestación de servicios profesionales para estructurar la información geográfica y alfanumérica para las líneas temáticas asignadas cumpliendo los requisitos del sistema de información institucional y  aplicando los criterios de gestión del conocimiento.</t>
  </si>
  <si>
    <t>Prestación de servicios profesionales para  estructuración y tratamiento de los datos institucionales para las líneas temáticas asignadas cumpliendo los requisitos del sistema de información institucional y  aplicando los criterios de gestión del conocimiento.</t>
  </si>
  <si>
    <t>Prestación de servicios profesionales para  administrar el componente espacial  en las aplicaciones  utilizadas en el proceso de relacionamiento con campesinos respecto a caracterización, suscripción de acuerdos. Así mismo las  Iniciativas Ambientales – INA</t>
  </si>
  <si>
    <t>Prestación de servicios profesionales para  generar y aplicar  los documentos de lineamientos  metodológicos  y operativos para los procesos de limites y  uso de  aeronaves no tripuladas (  UAS - drones)</t>
  </si>
  <si>
    <t>Prestación de servicios profesionales para el seguimiento  a acuerdos de restauración ecológica, a partir de la lectura y análisis de sensores remotos  para las coberturas de la tierra aplicando los criterios de gestión del conocimiento.</t>
  </si>
  <si>
    <t>Prestación de servicios profesionales para la administración y gestión de las herramientas del componente predial y catastral de la entidad.</t>
  </si>
  <si>
    <t>Prestación de servicios profesionales para  estructurar los datos  del monitoreo de coberturas de la tierra, generados a partir de interpretacion de sensoramiento remoto ,  aplicando los criterios de gestión del conocimiento</t>
  </si>
  <si>
    <t>Prestación de servicios profesionales para  la revisión temática, coherencia y  actualización de los datos de lectura y análisis de sensoramiento remoto para coberturas de la tierra, aplicando los criterios de gestión del conocimiento.</t>
  </si>
  <si>
    <t>Prestación de servicios profesionales para la gestión y seguimiento de la información espacial  relacionada con los temas  sectoriales aplicando los criterios de gestión del conocimiento</t>
  </si>
  <si>
    <t>Prestación de servicios profesionales para implementar  metodologíca  y  tecnicamente  los lineamientos de los procesos de sensoramiento remoto para el monitoreo de coberturas de la tierra, aplicando los criterios de gestión del conocimiento.</t>
  </si>
  <si>
    <t>Prestación de servicios profesionales para  estructurar los datos de los acuerdos de restauración con campesinos, de acuerdo con los resultados de análisis de información satelital y criterios de gestión del conocimiento.</t>
  </si>
  <si>
    <t>3 - SERVICIO DE RESTAURACIÓN DE ECOSISTEMAS </t>
  </si>
  <si>
    <t xml:space="preserve">ÁREAS EN PROCESO DE RESTAURACIÓN </t>
  </si>
  <si>
    <t>7. REALIZAR EL MONITOREO Y SEGUIMIENTO A LOS PROCESOS DE RESTAURACIÓN EN LAS ÁREAS PROTEGIDAS NACIONALES.</t>
  </si>
  <si>
    <t>Prestación de servicios profesionales para  implementar  lineamientos de análisis, de calidad y monitoreo de la información de coberturas de la tierra, aplicando los criterios de gestión del conocimiento</t>
  </si>
  <si>
    <t>Prestación de servicios profesionales para la orientación técnica de la conceptualización, diseño e  implementación del sistema de información misional de Parques Nacionales Naturales.</t>
  </si>
  <si>
    <t>Prestación de servicios profesionales para estructuración y tratamiento de los datos institucionales de prevención, vigilancia y control a través de la plataforma SMART, aplicando los criterios de gestión del conocimiento.</t>
  </si>
  <si>
    <t>Prestación de servicios profesionales para gestionar el conocimiento en el marco de la implementación de la Politica pública CONPES  4050  en la  linea estratégica 11.</t>
  </si>
  <si>
    <t>Prestación de servicios profesionales para administrar la plataforma de información de acuerdos de Uso, Ocupación y Tenencia e INA de estrategias especiales de manejo de Parques Nacionales Naturales de Colombia.</t>
  </si>
  <si>
    <t>TRANSPORTE-TIQUETES NACIONALES GGCI</t>
  </si>
  <si>
    <t xml:space="preserve">GASTOS DE VIAJE GGCI </t>
  </si>
  <si>
    <t>Prestación de servicios profesionales para diseñar e implementar una estrategia que permita la construcción y consolidación de la memoria institucional de Parques Nacionales Naturales, según los criterios del proceso de Gestión del Conocimiento y la Innovación (GESCO + I), tendiente a optimizar el uso y aprovechamiento de la información producida por la Entidad</t>
  </si>
  <si>
    <t>5 - DOCUMENTOS DE INVESTIGACIÓN PARA LA CONSERVACIÓN DE LA BIODIVERSIDAD Y SUS SERVICIOS ECO SISTÉMICOS</t>
  </si>
  <si>
    <t>DOCUMENTOS DE INVESTIGACIÓN REALIZADOS</t>
  </si>
  <si>
    <t xml:space="preserve">31. IMPLEMENTAR LOS PROGRAMAS DE MONITOREO Y PORTAFOLIOS DE INVESTIGACIÓN DE LAS ÁREAS PROTEGIDAS DEL SPNN. </t>
  </si>
  <si>
    <t xml:space="preserve">Prestación de servicios profesionales para  apoyar la implementación de la politica pública de catastro multiproposito que contribuya a la gobernanza en las areas protegidas administradas por Parques Nacionales Naturales de Colombia. </t>
  </si>
  <si>
    <t>Prestación de servicios profesionales para orientar la puesta en marcha del Programa de Estímulos a la Investigación e Innovación, según los critewrios de Gestión del Conocimiento en Parques Nacionales Naturales.</t>
  </si>
  <si>
    <t>Prestación de servicios profesionales para desarrollar y ejecutar los requisitos del proceso de apoyo de Gestión del Conocimiento e Innovación en articulación con las dependencias relacionadas,dentro del MIPG.</t>
  </si>
  <si>
    <t>Licencias para equipos de precisión de límites.
Servicio de corrección diferencial por Banda L para 3 equipos GNSS CHC I90 Pro (estos equipos son propios de la entidad adquiridos en el año 2020 y por ende el servicio se requiere específicamente para estos equipos. No se puede solicitar un servicio de corrección por banda L de otro tipo o de otra referencia de equipos)</t>
  </si>
  <si>
    <t>Compra de Imágenes para Monitoreo de Acuerdos de Restauración Ecológica en Parques Nacionales</t>
  </si>
  <si>
    <t>Equipo de escritorio
Estación de trabajo para procesamiento fotogramétrico de imágenes obtenidas a partir de UAS (drones).</t>
  </si>
  <si>
    <t>Equipo para precisión de límites
Receptor GNSS de precisión con corrección diferencial por Banda L.</t>
  </si>
  <si>
    <t>Servicio Planet Scope para Monitoreo de Coberturas de la tierra a partir de Sensores Remotos sobre el área continental de Parques Nacionales</t>
  </si>
  <si>
    <t>GRUPO DE GESTIÓN E INTEGRACIÓN DEL SINAP</t>
  </si>
  <si>
    <t>Prestación de servicios profesionales para gestionar y realizar seguimiento a recursos provenientes de compensaciones e inversión forzosa de proyectos licenciados aplicables a procesos de nuevas áreas protegidas y ampliaciones del ámbito nacional, así como a acciones tempranas de manejo de las áreas administradas por Parques Nacionales Naturales de Colombia.</t>
  </si>
  <si>
    <t>2 - AUMENTAR LA REPRESENTATIVIDAD DE LA CONSERVACIÓN DE LA BIODIVERSIDAD IN SITU EN LAS ÁREAS PROTEGIDAS</t>
  </si>
  <si>
    <t>1 - SERVICIO DECLARACIÓN DE ÁREAS PROTEGIDAS</t>
  </si>
  <si>
    <t>ÁREAS PROTEGIDAS AMPLIADAS</t>
  </si>
  <si>
    <t>12. IMPLEMENTAR LAS TRES FASES DE LA RUTA DE DECLARATORIA PARA AMPLIACIÓN DE ÁREAS PROTEGIDAS EXISTENTES DE ACUERDO A LA RESOLUCIÓN 1125 DE 2015.</t>
  </si>
  <si>
    <t>Convenio NUAR</t>
  </si>
  <si>
    <t xml:space="preserve">NUEVAS ÁREAS DECLARADAS PROTEGIDAS </t>
  </si>
  <si>
    <t>11. IMPLEMENTAR LAS TRES FASES DE LA RUTA DE DECLARATORIA PARA NUEVAS ÁREAS DE ACUERDO A LA RESOLUCIÓN 1125 DE 2015.</t>
  </si>
  <si>
    <t>Prestación de servicios profesionales para formular, hacer seguimiento, evaluar y reportar los proyectos y convenios que permitan implementar la ruta declaratoria en cada uno de los procesos de nuevas áreas protegidas y ampliaciones liderados por Parques Nacionales Naturales de Colombia, así como contribuir con el diligenciamiento de reportes en la plataforma Sisconpes.</t>
  </si>
  <si>
    <t>Prestación de servicios profesionales para gestionar y analizar la información geográfica necesaria para la aplicación de los criterios biofísicos, socioeconómicos y culturales en el marco de los procesos de declaratoria y ampliación de áreas protegidas del ámbito nacional liderados por Parques Nacionales Naturales de Colombia.</t>
  </si>
  <si>
    <t>Prestación de servicios profesionales para aplicar criterios socioculturales desde la gestión jurídica y de derechos para los procesos de declaratoria y ampliación de áreas protegidas del ámbito nacional liderados por Parques Nacionales Naturales de Colombia.</t>
  </si>
  <si>
    <t>Prestación de servicios profesionales para gestionar y hacer seguimiento a las agendas intersectoriales de los procesos de declaratoria y ampliación de áreas protegidas del ámbito nacional liderados por Parques Nacionales de Colombia, así como las relacionadas con los sectores de minería e hidrocarburos.</t>
  </si>
  <si>
    <t>Prestación de servicios profesionales para desarrollar acciones en el marco de las necesidades de comunicación de la Subdirección de Gestión y Manejo de Áreas Protegidas y contribuir en la implementación de la estrategia de comunicación de SINAP liderada por Parques Nacionales Naturales de Colombia.</t>
  </si>
  <si>
    <t>Prestación de servicios profesionales para la gestión de información técnico-científica desde el ámbito biótico que sustente los procesos de declaratoria y ampliación de áreas protegidas del ámbito nacional liderados por Parques Nacionales Naturales de Colombia, así como coadyuvar en el desarrollo del objetivo 1 del Conpes 4050</t>
  </si>
  <si>
    <t>Prestación de servicios profesionales para asesorar a la SGM en el desarrollo de los procesos de declaratoria y ampliación de áreas protegidas del ámbito nacional liderados por Parques Nacionales Naturales de Colombia, así como orientar el desarrollo del objetivo 1 del Conpes 4050, en especial las líneas estratégicas 1, 2 y 3.</t>
  </si>
  <si>
    <t>Prestación de servicios profesionales para gestionar con comunidades locales la aplicación de criterios socioeconómicos y culturales en procesos de declaratoria y ampliación de áreas protegidas del ámbito nacional liderados por Parques Nacionales Naturales de Colombia y así como coadyuvar en el desarrollo del objetivo 3 del Conpes 4050.</t>
  </si>
  <si>
    <t>GASTOS DE VIAJE POLITICA SINAP</t>
  </si>
  <si>
    <t>Prestación de servicios profesionales para contribuir al desarrollo de los componentes de representatividad ecosistémica y conectividad ecológica de la política para la consolidación del SINAP, así como a la evaluación del estado de conservación de las áreas protegidas a registrar en el RUNAP en el marco de la misionalidad de Parques Nacionales Naturales de Colombia.</t>
  </si>
  <si>
    <t>Prestación de servicios profesionales para gestionar y hacer seguimiento a la implementación de la política pública para la consolidación del SINAP - Conpes 4050, así como consolidar los reportes e informes que correspondan en el marco de dicha política desde las responsabilidades de la Subdirección de Gestión y Manejo de Áreas Protegidas de Parques Nacionales Naturales de Colombia.</t>
  </si>
  <si>
    <t>Prestación de servicios profesionales en la orientación a las autoridades ambientales responsables de la declaratoria o ampliación de áreas protegidas para el uso correcto del Registro Único Nacional de Áreas Protegidas – RUNAP y administrar desde el componente temático este aplicativo, según las funciones de Parques Nacionales Naturales de Colombia.</t>
  </si>
  <si>
    <t>58. CONTAR CON UN RUNAP ACTUALIZADO, OPERANDO Y CON AUTORIDADES FORTALECIDAS EN SU UTILIZACIÓN.</t>
  </si>
  <si>
    <t>Prestación de servicios profesionales para la implementación y seguimiento de la política pública CONPES 4050 para la consolidación del SINAP, desde la Subdirección de Gestión y Manejo de Áreas Protegidas, en lo relacionado con el objetivo 4 de manejo equitativo de las áreas protegidas, así como contribuir con los reportes que se deban hacer sobre el mismo tema.</t>
  </si>
  <si>
    <t>Prestación de servicios profesionales para la implementación y seguimiento de la política pública CONPES 4050 para la consolidación del SINAP, desde la Subdirección de Gestión y Manejo de Áreas Protegidas, en lo relacionado con los Objetivos 1 y 2 de conectividad ecológica, así como contribuir con los reportes que se deban hacer sobre el mismo tema.</t>
  </si>
  <si>
    <t>Prestación de servicios profesionales para la implementación y seguimiento de la política pública CONPES 4050 para la consolidación del SINAP, desde la Subdirección de Gestión y Manejo de Áreas Protegidas, en lo relacionado con el objetivo 3 de manejo efectivo de las áreas protegidas, así como contribuir con los reportes que se deban hacer sobre el mismo tema.</t>
  </si>
  <si>
    <t>Prestación de servicios profesionales para la administración en el componente geográfico del Registro Único Nacional de Áreas Protegidas – RUNAP en el marco de las funciones de Parques Nacionales de Colombia.</t>
  </si>
  <si>
    <t>Prestación de servicios para asesorar a Parques Nacionales Naturales de Colombia en los diferentes procesos de declaratoria y ampliación de áreas protegidas del ámbito nacional, así como en implementación de la política pública Conpes 4050 para la consolidación del SINAP.</t>
  </si>
  <si>
    <t>Prestación de servicios profesionales para asesorar a la Dirección General de Parques Nacionales Naturales en la implementación del Conpes 4050 de 2021, con especial atención en la revisión y socialización del sistema de categorías de áreas protegidas del SINAP.</t>
  </si>
  <si>
    <t>TRANSPORTE-TIQUETES NACIONALES NUAR</t>
  </si>
  <si>
    <t>GASTOS DE VIAJE NUAR</t>
  </si>
  <si>
    <t>TRANSPORTE-TIQUETES NACIONALES AMPLIACIONES</t>
  </si>
  <si>
    <t>GASTOS DE VIAJE AMPLIACIONES</t>
  </si>
  <si>
    <t>TRANSPORTE-TIQUETES NACIONALES POLITICA SINAP</t>
  </si>
  <si>
    <t>56. IMPLEMENTAR EL PLAN DE ACCIÓN DEL SINAP EN LOS SIRAPS Y DEMÁS INSTANCIAS DE PARTICIPACIÓN DEL SINAP.</t>
  </si>
  <si>
    <t>TRANSPORTE-TIQUETES NACIONALES ACOMPAÑAMIENTOS SIRAPS</t>
  </si>
  <si>
    <t>Prestar servicios profesionales, en materia jurídica a la Subdirección de Gestión y Manejo en la estructuración, acompañamiento y desarrollo de los diferentes procesos, convenios y proyectos relacionados con la administración y manejo de las áreas protegidas</t>
  </si>
  <si>
    <t>Prestación de servicios técnicos para contribuir con la gestión del conocimiento, gestión administrativa, reportes y demás labores asistenciales para Grupo de Gestión e Integración del SINAP</t>
  </si>
  <si>
    <t>Prestación de servicios profesionales para realizar actividades de la operación estadística "áreas protegidas integrantes del SINAP inscritas en el RUNAP", así como orientar la implementación de los lineamientos del Sistema de Gestión Integrado de Parques Nacionales Naturales de Colombia en el Grupo de Gestión e Integración del SINAP.</t>
  </si>
  <si>
    <t>6. ACTUALIZAR AUTODIAGNÓSTICO, PLANES DE TRABAJO Y/O MEJORAMIENTO ANUAL.</t>
  </si>
  <si>
    <t>GRUPO DE PLANEACIÓN Y MANEJO DE AREAS PROTEGIDAS</t>
  </si>
  <si>
    <t>Prestación de servicios profesionales para asesorar tecnicamente los procesos de restauración ecológica y sistemas sostenibles para la conservacion de las areas protegidas administradas por Parques Nacionales Naturales de Colombia y su area de influencia, y asesorar técnicamente la implementación del CONPES 4050 en temas relacionados</t>
  </si>
  <si>
    <t>4. CONPES - 4050 - POLÍTICA SINAP</t>
  </si>
  <si>
    <t xml:space="preserve">APORTE EN TEMAS DE RESTAURACION ECOLOGICA EN SINAP </t>
  </si>
  <si>
    <t>6. IMPLEMENTAR EL PROCESO DE RESTAURACIÓN EN LAS ÁREAS DEGRADADAS Y/O ALTERADAS DE LAS ÁREAS PROTEGIDAS NACIONALES.</t>
  </si>
  <si>
    <t xml:space="preserve">Prestación de servicios profesionales para articular con las dependencias de Parques Nacionales Naturales de Colombia y demás instituciones y organizaciones, la formulación, diseño e implementación a largo plazo de acciones de restauración para las areas protegidas del SINAP con enfasis en las administradas por la entidad y su zona de influencia. </t>
  </si>
  <si>
    <t>Prestación de servicios profesionales para realizar monitoreo a la restauración ecológica de las areas protegidas administradas por Parques Nacionales Naturales de Colombia.</t>
  </si>
  <si>
    <t xml:space="preserve">Prestación de servicios profesionales para el realizar el seguimiento administrativo y financiero de los proyectos de restauración que se adelantan en las areas protegidas administradas por  Parques Nacionales Naturales de Colombia y su zona de influencia. </t>
  </si>
  <si>
    <t>Prestación de servicios profesionales para realizar el análisis, gestión y actualización de  la información espacial de la temática de restauración ecológica en las áreas protegidas administradas por Parques Nacionales Naturales de Colombia,  aplicando los criterios de gestión del conocimiento</t>
  </si>
  <si>
    <t>Prestación de servicios profesionales para orientar acuerdos de restauración ecológica y sistemas sostenibles con comunidades locales en las áreas administradas por Parques Nacionales Naturales de Colombia y su zona de influencia.</t>
  </si>
  <si>
    <t>Prestación de servicios profesionales para orientar el manejo de los viveros,  la sistematización y planes de propagación de material vegetal en las áreas protegidas administradas por Parques Nacionales Naturales de Colombia.</t>
  </si>
  <si>
    <t>Prestación de servicios profesionales para orientar técnicamente los sistemas sostenibles para la conservación con enfoque agroecológico en las zonas de influencia de las áreas protegidas administradas por Parques Nacionales Naturales de Colombia.</t>
  </si>
  <si>
    <t>Prestación de servicios profesionales para desarrollar espacios de relacionamiento con campesinos que promuevan acuerdos para la solucion de conflictos socioambientales en las areas administradas por Parques Nacionales Naturales de Colombia, asi como apoyar la implementación y seguimiento del Plan Nacional de Desarrollo en lo concerniente a Gobernanza y Participación.</t>
  </si>
  <si>
    <t>Prestación de servicios profesionales para realizar la formulación, actualización y seguimiento de los indicadores de restauración ecológica para las áreas protegidas administradas por Parques Nacionales Naturales de Colombia y sus zonas de influencia.</t>
  </si>
  <si>
    <t>Prestación de servicios profesionales para el monitoreo y  tratamiento de los datos derivados  de la lectura de sensores remotos para los procesos de restauración ecológica en areas administradas por Parques Nacionales Naturales de Colombia  aplicando los criterios de gestión del conocimiento.</t>
  </si>
  <si>
    <t>Prestación de servicios profesionales para el desarrollo de espacios de diálogo con las comunidades y organizaciones campesinas en las áreas administradas por Parques Nacionales Naturales de Colombia, con énfasis en la gestión de conflictos territoriales por cultivos ilícitos y tenencia de la tierra.</t>
  </si>
  <si>
    <t>Prestación de servicios profesionales para apoyar los espacios de relacionamiento con campesinos y aportar  juridicamente a la gestión de los conflictos socioambientales en las áreas protegidas administradas por Parques Nacionales Naturales de Colombia y sus zonas de influencia.</t>
  </si>
  <si>
    <t>Prestación de servicios profesionales para orientar técnicamente en el proceso de relacionamiento con los campesinos que habitan al interior de las áreas protegidas del SINAP y con los actores que inciden en su manejo con base en los lineamientos normativos, rutas institucionales y políticas públicas vigentes asociadas.</t>
  </si>
  <si>
    <t>Prestación de servicios profesionales para asesorar técnicamente a la entidad en la gestión e implementación del turismo de naturaleza en el Sistema Nacional de Areas Protegidas.</t>
  </si>
  <si>
    <t>CONPES 4050</t>
  </si>
  <si>
    <t xml:space="preserve">13. FORMULAR LOS PLANES DE ORDENAMIENTO ECOTURÍSTICO DE LAS ÁREAS PROTEGIDAS CON VOCACIÓN DE ECOTURISMO. </t>
  </si>
  <si>
    <t>Prestación de servicios profesionales para orientar técnicamente a las áreas protegidas con vocación ecoturística, en la consolidación de información relacionada con turismo de naturaleza basada en los planes de ordenamiento ecoturístico y herramientas de seguimiento a los planes estratégicos.</t>
  </si>
  <si>
    <t>14. IMPLEMENTAR LOS PLANES DE ORDENAMIENTO ECOTURÍSTICO DE ÁREAS PROTEGIDAS CON VOCACIÓN DE ECOTURISMO.</t>
  </si>
  <si>
    <t>Prestación de servicios profesionales para orientar técnicamente la formulación de los planes de ordenamiento ecoturistico y generación de alianzas estratégicas para su implementación.</t>
  </si>
  <si>
    <t>Prestación de servicios profesionales para analizar y presentar información relacionada con las diferentes estrategias de manejo que se implementan en las áreas protegidas administradas por Parques Nacionales Naturales de Colombia.</t>
  </si>
  <si>
    <t>Prestación de servicios profesionales para orientar técnicamente a las áreas protegidas administradas por Parques Nacionales Naturales de Colombia para la gestión integral del agua y la implementación del programa de conservación del agua.</t>
  </si>
  <si>
    <t>Prestación de servicios profesionales para orientar técnicamente el desarrollo de estrategias de manejo desde los servicios ecosistémicos para la mitigación y adaptación al cambio climático en las áreas administradas por Parques Nacionales Naturales de Colombia.</t>
  </si>
  <si>
    <t>Prestación de servicios profesionales para fortalecer la estrategia de Educación Ambiental en los procesos de planeación de las áreas protegidas y realizar el seguimiento de las acciones proyectadas en las áreas administradas por Parques Nacionales Naturales de Colombia.</t>
  </si>
  <si>
    <t>4 - SERVICIO DE EDUCACIÓN INFORMAL EN EL MARCO DE LA CONSERVACIÓN DE LA BIODIVERSIDAD Y LOS SERVICIO ECOSTÉMICOS</t>
  </si>
  <si>
    <t xml:space="preserve">PERSONAS CAPACITADAS  </t>
  </si>
  <si>
    <t>26. FORTALECER LA IMPLEMENTACIÓN DE LA ESTRATEGIA DE EDUCACION AMBIENTAL E INTERPRETACIÓN DEL PATRIMONIO NATURAL Y CULTURAL EN LAS AREAS ADMINISTRADAS POR PNNC.</t>
  </si>
  <si>
    <t>Prestación de servicios profesionales para acompañar el diseño e implementación de Programas Educativos en Parques Nacionales Naturales de Colombia en el marco del plan de formación para el SINAP.</t>
  </si>
  <si>
    <t>Prestación de servicios profesionales para promover la apropiación social de las áreas protegidas, en el marco de los lineamientos de Educación Ambiental de Parques Nacionales Naturales de Colombia, vinculando los diferentes actores relacionados con la gestión de los procesos de conservación.</t>
  </si>
  <si>
    <t>TALLERES REALIZADOS</t>
  </si>
  <si>
    <t>Prestación de servicios técnicos para acompañar la instrumentalización y mejoramiento de las herramientas técnicas institucionales diseñadas para la interpretación del patrimonio natural y cultural en Parques Nacionales Naturales de Colombia</t>
  </si>
  <si>
    <t>Prestación de servicios profesionales para apoyar la formulación e implementación de planes interpretativos y el fortalecimiento de capacidades en intrpretacion del patrimonio natural y cultural en Parques Nacionales Naturales</t>
  </si>
  <si>
    <t>Prestación de servicios profesionales para la formulación, actualización y seguimiento de programas de monitoreo y portafolios de investigación de las áreas protegidas</t>
  </si>
  <si>
    <t xml:space="preserve">30. FORMULAR LOS PROGRAMAS DE MONITOREO Y PORTAFOLIOS DE INVESTIGACIÓN PARA CONOCER EL ESTADO DE CONSERVACIÓN DE LOS VALORES NATURALES, CULTURALES Y BENEFICIOS AMBIENTALES DE LAS ÁREAS DEL SPNN. </t>
  </si>
  <si>
    <t>Prestación de servicios profesionales para generar lineamientos técnicos para el manejo de vida silvestre con especial atención al manejo de especies exoticas, programas de conservación y liberaciones en las áreas administradas por Parques Nacionales Naturales de Colombia.</t>
  </si>
  <si>
    <t>Prestación de servicios profesionales para la consolidación de líneas base de los VOC, interacciones de la biodiversidad con la gente y gestión de la investigación en biodiversidad en las áreas administradas por Parques Nacionales Naturales de Colombia</t>
  </si>
  <si>
    <t>Prestación de servicios profesionales para la implementación de los programas de monitoreo y portafolios de investigación, en el marco de la gestión de convenios y alianzas con aliados estratégicos, así como apoyo en el análisis de información generada por las áreas protegidas.</t>
  </si>
  <si>
    <t xml:space="preserve">32. REALIZAR SEGUIMIENTO A LOS PROGRAMAS DE MONITOREO Y PORTAFOLIOS DE INVESTIGACIÓN QUE SE IMPLEMENTAN EN LAS ÁREAS PROTEGIDAS DEL SPNN.  </t>
  </si>
  <si>
    <t>Prestación de servicios profesionales para la administración del módulo de registros ecológicos de SMART, conforme los lineamientos y flujos de información establecidos en las temáticas de investigación y monitoreo, así como su articulación con otros sistemas de información internos y externo que determine Parques Nacionales Naturales.</t>
  </si>
  <si>
    <t>Prestación de servicios profesionales para implementar el análisis de integridad ecológica a escala de fina y de paisaje en el marco de la formulación y actualización de planes de manejo y de los análisis de efectividad de manejo de las áreas administradas por Parques Nacionales Naturales de Colombia, así como su integración y consolidación en los sistemas de información dispuestos por la Entidad.</t>
  </si>
  <si>
    <t xml:space="preserve">34. REALIZAR EL ANÁLISIS DE INTEGRIDAD ECOLÓGICA DE LAS ÁREAS PROTEGIDAS ADMINISTRADAS POR PNNC. </t>
  </si>
  <si>
    <t>Prestación de servicios profesionales para desarrollar e implementar lineamientos en bioeconomía y aprovechamiento sostenible de la naturaleza en el marco de los diferentes programas y proyectos liderados por Parques Nacionales Naturales de Colombia</t>
  </si>
  <si>
    <t>Prestación de servicios profesionales para orientar y fortalecer los procesos de relacionamiento y construcción de arreglos de gobernanza a través de la participación y suscripción de acuerdos de conservación con actores sociales y comunitarios en las áreas protegidas en las escalas nacional, regional y local dentro de la misionalidad de Parques Nacionales Naturales de Colombia.</t>
  </si>
  <si>
    <t>Prestación de servicios profesionales para adelantar los procesos de consulta previa, en sus diferentes fases para medidas administrativas y planes de manejo de las áreas administradas por Parques Nacionales Naturales de Colombia.</t>
  </si>
  <si>
    <t>55. IMPLEMENTAR LOS PLANES DE ACCIÓN DE LOS REGÍMENES ESPECIALES DE MANEJO (INDÍGENAS) Y A LOS ACUERDOS DE USO Y MANEJO SUSCRITOS (AFRODESCENDIENTE Y RAIZAL).</t>
  </si>
  <si>
    <t>Prestación servicios profesionales para orientar la formulación, seguimiento, evaluación y gestión conjunta de instrumentos de planeación en las áreas protegidas administradas por Parques Nacionales Naturales de Colombia, traslapadas o relacionadas con territorios de grupos étnicos donde se implementan las Estrategias especiales de manejo y acciones para la gobernanza.</t>
  </si>
  <si>
    <t>Prestación de servicios profesionales para orientar y acompañar técnicamente los procesos de gobernanza y participación asociados a instrumentos de planeación y manejo, mecanismos de coordinación y apoyo a procesos consultivos que fortalezcan los procesos de manejo y generación de acuerdos con comunidades étnicas en las areas protegidas administradas por Parques Nacionales Naturales de Colombia.</t>
  </si>
  <si>
    <t>Prestación de servicios profesionales para realizar la formulación y seguimiento técnico y financiero de los proyectos de inversión y otros instrumentos de planeación a cargo de la Subdirección de Gestión y Manejo de Areas Protegidas de Parques Nacionales Naturales de Colombia.</t>
  </si>
  <si>
    <t>Prestación de servicios profesionales para acompañar la candidatura de nuevos sitios al Programa Lista Verde y los análisis de efectividad del manejo en diferentes ámbitos de gestión (sitio, subsistema y sistema), de manera que sus resultados aporten a la actualización de los planes de acción de los SIRAP y a la consolidación del Sistema Nacional de Áreas Protegidas.</t>
  </si>
  <si>
    <t xml:space="preserve">60. LEVANTAR INFORMACIÓN DE LINEA DE SEGUIMIENTO DE EFECTIVIDAD DEL MANEJO PARA LAS ÁREAS ADMINISTRADAS POR PNNC. </t>
  </si>
  <si>
    <t>Prestación de servicios profesionales en el análisis de la efectividad del manejo a nivel de sitio, subsistema y sistema así como en el procesamiento geográfico y análisis de información, de manera que sus resultados aporten a los compromisos del CONPES 4050.</t>
  </si>
  <si>
    <t>Prestación de servicios profesionales para orientar y acompañar las evaluaciones de término medio de las áreas Lista Verde, así como la implementación de la metodología de efectividad del manejo a nivel del Sistema Nacional de Áreas Protegidas y de las áreas protegidas de carácter público, de tal manera que los resultados aporten en la medición de los compromisos del Programa Herencia Colombia.</t>
  </si>
  <si>
    <t>Prestación de servicios profesionales para orientar el proceso de seguimiento a la implementación de los planes de manejo de las áreas administradas por Parques Nacionales Naturales de Colombia</t>
  </si>
  <si>
    <t>1 - DOCUMENTOS DE PLANEACIÓN PARA LA CONSERVACIÓN DE LA BIODIVERSIDAD Y SUS SERVICIOS ECOSISTÉMICOS</t>
  </si>
  <si>
    <t xml:space="preserve">39. REALIZAR SEGUIMIENTO A LA IMPLEMENTACIÓN DE LOS INSTRUMENTOS DE PLANEACIÓN DE LAS ÁREAS DEL SPNN  </t>
  </si>
  <si>
    <t>Prestación de servicios profesionales en el desarrollo de las acciones de ordenamiento de los recursos hidrobiológicos y pesqueros articulado con actores que inciden en el proceso de manejo adaptativo de los ecosistemas acuáticos en las áreas protegidas administradas por Parques Nacionales Naturales de Colombia.</t>
  </si>
  <si>
    <t>Prestación de servicios profesionales para orientar técnicamente a las áreas protegidas en análisis y procesamiento de la información de monitoreo y restauración de los recursos hidrobiológicos y ecosistemas acuáticos.</t>
  </si>
  <si>
    <t>Prestación de servicios profesionales para apoyar la formulación y/o actualización de los instrumentos de planeación de las areas protegidas en Parques Nacionales Naturales de Colombia.</t>
  </si>
  <si>
    <t xml:space="preserve">38. FORMULAR LOS INSTRUMENTOS DE PLANEACIÓN DE LAS ÁREAS PROTEGIDAS DEL SPNN. </t>
  </si>
  <si>
    <t>Prestación de servicios profesionales para liderar los diferentes proyectos, programas y asistencias técnicas que financia la Unión Europea y se implementan en areas administradas por Parques Nacionales Naturales de Colombia.</t>
  </si>
  <si>
    <t>Prestación de servicios profesionales para realizar el diagnóstico, seguimiento y apoyo en aspectos asociativos y empresariales de los emprendimientos y proyectos productivos en areas protegidas administradas por Parques Nacionales Naturales de Colombia.</t>
  </si>
  <si>
    <t>Prestación de servicios profesionales para realizar el diagnóstico, seguimiento y apoyo en aspectos mercantil, empresarial y alianzas de comercialización de los emprendimientos y proyectos productivos en areas protegidas administradas por Parques Nacionales Naturales de Colombia</t>
  </si>
  <si>
    <t xml:space="preserve">Prestación de servicios profesionales para realizar la formulación y seguimiento de los instrumentos de planeación asi como la implementación del CONPES 4050 en las  áreas administradas por Parques Nacionales Naturales de Colombia.  </t>
  </si>
  <si>
    <t>6. CONPES - POLÍTICA SINAP</t>
  </si>
  <si>
    <t xml:space="preserve">Actividades CONPES 4050 </t>
  </si>
  <si>
    <t>Prestación de servicios profesionales para la inclusión de la gestión de los servicios ecosistemicos en la planeación del manejo de las áreas protegidas administradas por Parques Nacionales Naturales de Colombia.</t>
  </si>
  <si>
    <t>TRANSPORTE-TIQUETES NACIONALES REC HIDROBIOLOGICO</t>
  </si>
  <si>
    <t>TRANSPORTE-TIQUETES NACIONALES PLANES DE MANEJO</t>
  </si>
  <si>
    <t>TRANSPORTE-TIQUETES NACIONALES ECOTURISMO</t>
  </si>
  <si>
    <t>TRANSPORTE-TIQUETES NACIONALES UOT</t>
  </si>
  <si>
    <t xml:space="preserve">TRANSPORTE-TIQUETES NACIONALES CC Y REC HIDRICO </t>
  </si>
  <si>
    <t>TRANSPORTE-TIQUETES NACIONALES VIDA SILVESTRE</t>
  </si>
  <si>
    <t>TRANSPORTE-TIQUETES NACIONALES MONITOREO</t>
  </si>
  <si>
    <t>TRANSPORTE-TIQUETES NACIONALES RESTAURACION</t>
  </si>
  <si>
    <t>TRANSPORTE-TIQUETES NACIONALES EEM</t>
  </si>
  <si>
    <t>GASTOS DE VIAJE REC HIDROBIOLOGICO</t>
  </si>
  <si>
    <t xml:space="preserve">GASTOS DE VIAJE PLANES DE MANEJO </t>
  </si>
  <si>
    <t>GASTOS DE VIAJE ECOTURISMO</t>
  </si>
  <si>
    <t>GASTOS DE VIAJE UOT</t>
  </si>
  <si>
    <t xml:space="preserve">GASTOS DE VIAJE CAMBIO CLIMATICO </t>
  </si>
  <si>
    <t>GASTOS DE VIAJE RESTAURACION ECOLOGICA</t>
  </si>
  <si>
    <t>GASTOS DE VIAJE VIDA SILVESTRE</t>
  </si>
  <si>
    <t>GASTOS DE VIAJE MONITOREO</t>
  </si>
  <si>
    <t>GASTOS DE VIAJE EEM</t>
  </si>
  <si>
    <t>GRUPO DE TRÁMITES Y EVALUACIÓN AMBIENTAL</t>
  </si>
  <si>
    <t xml:space="preserve">Prestación de servicios profesionales para impulso y seguimiento a trámites ambientales de competencia de la Subdirección de Gestión y Manejo de Áreas Protegidas, como apoyo a los procesos de Autoridad Ambiental y Coordinación del SINAP </t>
  </si>
  <si>
    <t>Prestación de servicios jurídicos, para gestionar los trámites de solicitudes de permisos, concesiones y autorizaciones ambientales, en el marco del Proceso de Autoridad Ambiental</t>
  </si>
  <si>
    <t>Prestación de servicios profesionales para la gestión de trámites ambientales relacionados con la regulación del recurso hídrico y demás trámites de competencia de la Subdirección de Gestión y Manejo de Áreas Protegidas, en el marco del Proceso de Autoridad Ambiental.</t>
  </si>
  <si>
    <t>Prestación de servicios profesionales jurídicos para la gestión de los expedientes sancionatorios  en segunda instancia, de conformidad con lo estipulado en la normativa vigente en la materia, como apoyo al proceso de Autoridad Ambiental.</t>
  </si>
  <si>
    <t>Prestación de servicios profesionales para realizar el impulso técnico y seguimiento a los trámites de competencia de la Subdirección de Gestión y Manejo de Áreas Protegidas, como apoyo a los procesos de Autoridad Ambiental y Coordinación del SINAP</t>
  </si>
  <si>
    <t xml:space="preserve">Prestación de servicios profesionales en ciencias naturales, para la evaluación de solicitudes relacionadas con investigación científica en el marco del Proceso de Autoridad Ambiental. </t>
  </si>
  <si>
    <t>Prestación de servicios profesionales para la gestión de proyectos, obras o actividades de infraestructura, que se pretenda ejecutar en las áreas administradas por Parques Nacionales Naturales, en el marco del Proceso de Autoridad Ambiental</t>
  </si>
  <si>
    <t>Prestación de servicios profesionales  para realizar la evaluación y seguimiento de estudios, diseños, proyectos de infraestructura y demás relacionados con obras civiles en el marco del Proceso de Autoridad Ambiental</t>
  </si>
  <si>
    <t>Prestación de servicios profesionales para el seguimiento de las diferentes sentencias en las que está vinculada la Entidad y donde la Subdirección de Gestión y Manejo de Areas Protegidas es participe.</t>
  </si>
  <si>
    <t xml:space="preserve">Componente tecnológico: Medidor de caudal magnético-inductivo OTT MF pro
COMPRA DE MOLINETE </t>
  </si>
  <si>
    <t>2 - DOCUMENTOS DE LINEAMIENTOS TÉCNICOS PARA LA CONSERVACIÓN DE LA BIODIVERSIDAD Y SUS SERVICIOS ECOSISTÉMICOS</t>
  </si>
  <si>
    <t>DOCUMENTOS DE LINEAMIENTOS TÉCNICOS REALIZADOS</t>
  </si>
  <si>
    <t>19. DESARROLLAR EL LINEAMIENTO DE SERVICIOS ECOSISTEMICOS.</t>
  </si>
  <si>
    <t>Prestación de servicios técnicos para realizar la validación  de la cartografía, en el marco del registro y seguimiento de reservas naturales de la sociedad civil, de conformidad con el proceso de coordinación del SINAP</t>
  </si>
  <si>
    <t>Prestación de servicios técnicos para corroborar y ajustar la cartografía, en el marco del registro y seguimiento de reservas naturales de la sociedad civil, de conformidad con el proceso de coordinación del SINAP</t>
  </si>
  <si>
    <t>Prestación de servicios profesionales para la verificación de información técnica necesaria en el proceso de Registro de Reservas Naturales de la Sociedad Civil, en el marco del proceso de Coordinación del SINAP</t>
  </si>
  <si>
    <t>Prestación de servicios en el área jurídica, para apoyar la verificación y documentación de las solicitudes de RNSC y otras actuaciones jurídicas relacionadas con los trámites ambientales, en el marco de las competencias de Parques Nacionales Naturales</t>
  </si>
  <si>
    <t>Prestación de servicios profesionales para revisar técnicamente las solicitudes de registro de RNSC en el marco del proceso de Coordinación del SINAP</t>
  </si>
  <si>
    <t>Prestación de servicios profesionales para examinar y documentar las solcitudes, trámite y seguimiento para el registro de RNSC dentro de las competencias de Parques Nacionales Naturales, de acuerdo con las disposiciones legales y reglamentarias que rigen dicha materia, en el marco del proceso de Coordinación del SINAP</t>
  </si>
  <si>
    <t>Prestación de servicios profesionales para apoyar la revisión y validación jurídica de las solicitudes  de trámite y seguimiento de registro de Reservas Naturales de la Sociedad Civil, en el marco del proceso de Coordinación del SINAP</t>
  </si>
  <si>
    <t>Prestación de servicios profesionales, para la verificación jurídica  de las solicitudes de  registro de Reservas Naturales de la Sociedad Civil, en el marco del proceso de Coordinación del SINAP</t>
  </si>
  <si>
    <t>Prestación de servicios profesionales en ciencias naturales, para generar los insumos técnicos necesarios para el trámite y seguimiento de RNSC en el marco del proceso de Coordinación del SINAP.</t>
  </si>
  <si>
    <t>Prestación de servicios profesionales para gestionar y apoyar el  direccionamiento técnico del trámite de registro y seguimiento de Reservas Naturales de la Sociedad Civil, en el marco del proceso de Coordinación del SINAP</t>
  </si>
  <si>
    <t>GASTOS DE VIAJE RNSC</t>
  </si>
  <si>
    <t>TRANSPORTE-TIQUETES NACIONALES AEREOS RNSC</t>
  </si>
  <si>
    <t>Prestación de servicios técnicos para verificar la cartografía, en el marco del registro y seguimiento de Reservas Naturales de la Sociedad Civil, de conformidad con el proceso de coordinación del SINAP.</t>
  </si>
  <si>
    <t>Prestación de servicios técnicos para realizar el seguimiento administrativo a los trámites de Reservas Naturales de La Sociedad Civil de conformidad con el proceso de Coordinación del SINAP.</t>
  </si>
  <si>
    <t>Prestación de servicios jurídicos, para el impulso de solicitudes de  registro de Reservas Naturales de la Sociedad Civil, en el marco del proceso de Coordinación del SINAP</t>
  </si>
  <si>
    <t>Prestación de servicios profesionales para verificar los requisitos técnicos asociados a las solicitudes de registro y seguimiento de Reservas Naturales de la Sociedad Civil de conformidad con el proceso de Coordinación del SINAP.</t>
  </si>
  <si>
    <t>Prestación de servicios profesionales para validar los requisitos técnicos asociados a las solicitudes de registro y seguimiento de  de Reservas Naturales de la Sociedad Civil de conformidad con el proceso de Coordinación del SINAP.</t>
  </si>
  <si>
    <t>Prestación de servicios profesionales para apoyar jurídicamente el trámite de registro y seguimiento de reservas naturales de la sociedad civil dentro del procedimiento establecido para tal fin por la Subdirección de Gestión y Manejo de Áreas Protegidas de Parques Nacionales Naturales de Colombia.</t>
  </si>
  <si>
    <t>Prestación de servicios profesionales para el apoyo a los procesos de planeación, reportes y Sistema Integrado de Gestión, de competencia del Grupo de Trámites y Evaluación Ambiental</t>
  </si>
  <si>
    <t>Prestación de servicios profesionales para impulsar la gestión jurídica de reservas naturales de la sociedad civil dentro del procedimiento establecido para tal fin por la Subdirección de Gestión y Manejo de Áreas Protegidas de Parques Nacionales Naturales de Colombia</t>
  </si>
  <si>
    <t>Prestación de servicios profesionales para apoyar la gestión del trámite y seguimiento al Registro de Reservas Naturales de la Sociedad Civil, generando los insumos técnicos y de campo necesarios  dentro del procedimiento establecido para tal fin por la Subdirección de Gestión y Manejo de Áreas Protegidas.</t>
  </si>
  <si>
    <t>Prestación de servicios técnicos, para apoyar la gestión administrativa del trámite de registro de Reservas Naturales de la Sociedad Civil a cargo del Grupo de Trámites y Evaluación Ambiental dentro del procedimiento establecido para tal fin por la Subdirección de Gestión y Manejo de Áreas Protegidas.</t>
  </si>
  <si>
    <t>TRANSPORTE-TIQUETES NACIONALES PVC GTEA</t>
  </si>
  <si>
    <t>GASTOS DE VIAJE PVC GTEA</t>
  </si>
  <si>
    <t>TRANSPORTE-TIQUETES NACIONALES GTEA</t>
  </si>
  <si>
    <t>GASTOS DE VIAJE GTEA</t>
  </si>
  <si>
    <t>Prestación de servicios tecnicos para apoyar el trámite y seguimiento de reservas naturales de la sociedad civil dentro del procedimiento establecido para tal fin por la Subdirección de Gestión y Manejo de Áreas Protegidas de Parques Nacionales Naturales de Colombia</t>
  </si>
  <si>
    <t>SUBDIRECCIÓN DE GESTION Y MANEJO DE AREAS PROTEGIDAS</t>
  </si>
  <si>
    <t>Prestación de servicios profesionales de asesoría y acompañamiento jurídico en materia contractual a la Subdirección de Gestión y Manejo de Áreas protegidas, para garantizar el cumplimiento de la normatividad en los procesos  de contratación que se deban adelantar en virtud de las funciones asignadas a la citada área.</t>
  </si>
  <si>
    <t>Prestación de servicios profesionales para orientar y acompañar desde la Subdirección de Gestión y Manejo, el monitoreo y seguimiento a la efectividad del manejo de las áreas administradas por Parques Nacionales en el marco de los compromisos de la Política del SINAP así como la implementación de la Estrategia Nacional del Programa Lista Verde de Áreas Protegidas y Conservadas.</t>
  </si>
  <si>
    <t xml:space="preserve">Actividad 3.9 </t>
  </si>
  <si>
    <t>Prestación de servicios profesionales en la asesoría para la orientación de un enfoque integral y efectivo en la planeación y el manejo de las áreas administradas por PNNC y en los requerimientos de gestión de la entidad en su función de coordinación del SINAP.</t>
  </si>
  <si>
    <t>Seguimiento actividades del CONPES</t>
  </si>
  <si>
    <t xml:space="preserve">37. OPTIMIZAR LOS INSTRUMENTOS DE PLANEACIÓN PARA LA CONSERVACIÓN DE LAS ÁREAS PROTEGIDAS NACIONALES. </t>
  </si>
  <si>
    <t>Prestación de servicios profesionales en la Subdirección de Gestión y Manejo de Áreas Protegidas para el desarrollo de estrategias de seguimiento y articulación que impulsen el cumplimiento de los objetivos de las líneas temáticas, tendientes a la disminución de presiones en las áreas administradas del Sistema de Parques Nacionales Naturales, acorde con las prioridades definidas en el Plan Nacional de Desarrollo vigente.</t>
  </si>
  <si>
    <t>TRANSPORTE-TIQUETES NACIONALES SGM</t>
  </si>
  <si>
    <t xml:space="preserve">GASTOS DE VIAJE SGM </t>
  </si>
  <si>
    <t xml:space="preserve">Prestación de servicios profesionales para realizar el seguimiento financiero de los recursos asignados asi como liderar el componente de MIPG a cargo de la SGM. </t>
  </si>
  <si>
    <t>4. SUBDIRECCION DE SOSTENIBILIDAD Y NEGOCIOS AMBIENTALES - SSNA</t>
  </si>
  <si>
    <t>SUBDIRECCIÓN DE SOSTENIBILIDAD Y NEGOCIOS AMBIENTALES</t>
  </si>
  <si>
    <t>TRANSPORTE - TIQUETES NACIONALES</t>
  </si>
  <si>
    <t>DOCUMENTOS DE LINEAMIENTOS TÉCNICOS CON INSTRUMENTOS ECONÓMICOS Y FINANCIEROS REALIZADOS</t>
  </si>
  <si>
    <t>21. DISEÑAR E IMPLEMENTAR ESTRATEGIAS DE NEGOCIOS CON BASE EN LA VALORACIÓN DE LOS BIENES Y BENEFICIOS ECOSISTÉMICOS GENERADOS POR LAS ÁREAS DEL SISTEMA DE PARQUES NACIONALES NATURALES.</t>
  </si>
  <si>
    <t>17. IMPLEMENTAR INSTRUMENTOS PARA LA VALORACIÓN, NEGOCIACIÓN Y RECONOCIMIENTO DE LOS BENEFICIOS ECOSISTÉMICOS Y CULTURALES DE LAS ÁREAS PROTEGIDAS.</t>
  </si>
  <si>
    <t>18. GENERAR OPCIONES DE COMPENSACIÓN PARA LA CONSERVACIÓN DE LAS ÁREAS PROTEGIDAS.</t>
  </si>
  <si>
    <t>20. DISEÑAR E IMPLEMENTAR ESTRATEGIAS DE SOSTENIBILIDAD FINANCIERA PARA LA GENERACIÓN DE RECURSOS TENDIENTES AL CUMPLIMIENTO DE LOS OBJETIVOS INSTITUCIONALES.</t>
  </si>
  <si>
    <t>DOCUMENTOS DE LINEAMIENTOS TÉCNICOS PARA COMPENSACIONES POR PERDIDA DE BIODIVERSIDAD REALIZADOS</t>
  </si>
  <si>
    <t>22. DISEÑAR Y/O IMPLEMENTAR INSTRUMENTOS PARA LA VALORACIÓN NEGOCIACIÓN Y RECONOCIMIENTO DE LOS BENEFICIOS ECOSISTEMICOS Y CULTURALES DE LAS ÁREAS PROTEGIDAS.</t>
  </si>
  <si>
    <t>23. REALIZAR SEGUIMIENTO A LA IMPLEMENTACIÓN DE LOS LINEAMIENTOS.</t>
  </si>
  <si>
    <t>3 - SERVICIO APOYO FINANCIERO PARA LA IMPLEMENTACIÓN DE ESQUEMAS DE PAGO POR SERVICIOS AMBIENTALES </t>
  </si>
  <si>
    <t xml:space="preserve">ESQUEMAS DE PAGO POR SERVICIO AMBIENTALES IMPLEMENTADOS </t>
  </si>
  <si>
    <t>24. DISEÑAR LOS INSTRUMENTOS DE PAGO POR SERVICIOS AMBIENTALES PARA LA CONSERVACIÓN DE LAS ÁREAS PROTEGIDAS NACIONALES.</t>
  </si>
  <si>
    <t xml:space="preserve">25. IMPLEMENTAR LOS INSTRUMENTOS DE ESQUEMA DE PAGO POR SERVICIOS AMBIENTALES. </t>
  </si>
  <si>
    <t>TERRITORIAL</t>
  </si>
  <si>
    <t>DIRECCIÓN TERRITORIAL AMAZONÍA - DTAM</t>
  </si>
  <si>
    <t xml:space="preserve">22000 Prestar servicios profesionales en el componente de sistemas de información geográfica, así como brindar orientación y soporte a las áreas protegidas en la utilización de plataformas de sensores remotos y cartografía de acuerdo a los lineamientos institucionales en el marco del proyecto de Administración de las áreas del sistema, en el marco del proyecto de Administración de las áreas del sistema.
</t>
  </si>
  <si>
    <t>Ejecución plan de accion sentencia Amazonia</t>
  </si>
  <si>
    <t>22001;22015;22019;22028;22029; Contratar el apoyo logístico para la realización de Espacios de fortalecimiento de los equipos de la Dirección Territorial Amazonia y sus 11 Áreas Protegidas en materia de Prevención, Vigilancia y Control, Educación Informal Ambiental, gestión del conocimiento, servicio de administración de las Áreas Protegidas y la implentación del Plan Estratégico Territorial  en el marco del proyecto de Administración de las áreas del sistema.</t>
  </si>
  <si>
    <t>22002 Adquisición de elemntos tecnológicos para la Generación de cartografía y material didactico</t>
  </si>
  <si>
    <t xml:space="preserve">22003;22006;22010;22013;22017;22021;22030;22032;22034;22039;23003;24029;25011;25012;25021;26015;27008;28010;28018;29008;29020;30010;31002;31039;32003;33017  Suministro de tiquetes aereos para la Dirección Territorial amazonia y sus areas adscritas en cumplimiento de su misión por linea temática </t>
  </si>
  <si>
    <t xml:space="preserve">22004; 22007; 22009; 22012; 22016; 22022; 22031; 22033; 22035 Viaticos y gastos de viaje para funcionarios y contratistas por linea tematica </t>
  </si>
  <si>
    <t>22008 Prestar servicios profesionales para  la suscripción y el seguimiento de acuerdos para la conservación y  el manejo de conflictos, asociados al uso y ocupación de las áreas protegidas  en la Dirección Territorial Amazonía de acuerdo a los lineamientos institucionales en el marco del proyecto de Administración de las áreas del sistema.</t>
  </si>
  <si>
    <t>5. REALIZAR SEGUIMIENTO A LOS ACUERDOS DE CONSERVACIÓN Y EL BUEN VIVIR CON FAMILIAS CAMPESINAS QUE USAN O HABITAN LAS ÁREAS PROTEGIDAS.</t>
  </si>
  <si>
    <t>22014 Prestar los servicios profesionales para orientar y fortalecer la implementación de acciones de educación ambiental  y realizar el acompañamiento a las áreas protegidas de la Dirección Territorial Amazonia como aporte a su gestión  en el marco del proyecto de Administración de las áreas del sistema.</t>
  </si>
  <si>
    <t>22018 Prestar servicios profesionales para orientar y retroalimentar los procesos de gestión del conocimiento en torno a las Prioridades Integrales de Conservación y/o Valores Objeto de Conservación (PIC/VOC) de las áreas protegidas de la Dirección Territorial Amazonía en la implementación de sus programas de monitoreo y portafolios de investigación en el marco del proyecto de Administración de las áreas del sistema.</t>
  </si>
  <si>
    <t>22020 Adquisición de Equipos para medición de parametros fisicoquimicos para el fortalecimiento de la línea de investigación para la conservación de la biodiversidad</t>
  </si>
  <si>
    <t>22023 Realizar mantenimiento en la sede administrativa de la DTAM, baños y cocina en el marco del proyecto de Administración de las áreas del sistema.</t>
  </si>
  <si>
    <t>SEDE ADMINISTRATIVA MEJORADA PARA EL ÁREA PROTEGIDA</t>
  </si>
  <si>
    <t xml:space="preserve">49. REALIZAR LOS MANTENIMIENTOS PREVENTIVOS Y CORRECTIVOS DE ACUERDO A LO CONSIGNADO EN EL PLAN DE MANTENIMIENTO DE LA ENTIDAD PARA SEDES ADMINISTRATIVAS DE LAS ÁREAS PROTEGIDAS. </t>
  </si>
  <si>
    <t>22024 Prestar servicios profesionales como arquitecto en los procesos de contratación de obras públicas y mantenimiento de infraestructura, así como en las demás actuaciones requeridas por la Dirección Territorial Amazonia  relacionadas con dicha temática en el marco del proyecto de Administración de las áreas del sistema.</t>
  </si>
  <si>
    <t>22025 Prestar servicios profesionales para acompañar y articular el proceso de la conformación del Sistema Regional de Áreas protegidas de la Amazonia y otros componentes del SINAP  de acuerdo a los lineamientos de la política conpes 4050 de 2021 y demás lineamientos institucionales y de autoridades competentes,  incorporando a su vez el enfoque de género como un elemento fundamental en la conservación, en el marco del proyecto de Administración de las áreas del sistema.</t>
  </si>
  <si>
    <t xml:space="preserve">22026 Prestar los servicios profesionales para el relacionamiento con pueblos indígenas, el fortalecimiento de la gobernanza ambiental y las prácticas culturales materiales e inmateriales asociadas al cuidado y manejo del territorio de las áreas protegidas de la Dirección Territorial Amazonia  en el marco del proyecto de Administración de las áreas del sistema </t>
  </si>
  <si>
    <t>22027 Prestar servicios profesiones a la Dirección Territorial Amazonia en el proceso de integración de las Areas Protegidas como determinantes ambientales en instrumentos de desarrollo y ordenamiento territorial, así como en el fortalecimiento de la gestión fronteriza de acuerdo a los lineamientos institucionales; en el marco del proyecto de Administración de las áreas del sistema.</t>
  </si>
  <si>
    <t>22037 Prestar servicios profesionales en psicología   con el propósito de evaluar y ejecutar el plan de acompañamiento psicosocial  en la Dirección Territorial Amazonia y sus  áreas protegidas mediante  estrategias individualess y grupales que  favorezcan la disminución del nivel de riesgo psicosocial y el mejoramiento del bienestar psicológico de  los  equipos de trabajo en el marco del proyecto de fortalecimiento de la capacidad institucional</t>
  </si>
  <si>
    <t>22038 Realizar dos comités territoriales tendientes a abordar la política de planeación institucional y la politica de seguimmiento y evaluación del desempeño institucional</t>
  </si>
  <si>
    <t xml:space="preserve">22039 25021 31039 Suministro de tiquetes aereos para la Dirección Territorial amazonia y sus areas adscritas en cumplimiento de su misión por linea temática </t>
  </si>
  <si>
    <t xml:space="preserve">22040 Viaticos y gastos de viaje para funcionarios y contratistas por linea tematica </t>
  </si>
  <si>
    <t xml:space="preserve">22041 Prestar servicios Profesionales brindando acompañamiento jurídico a la Dirección Amazonia en la estructuración, acompañamiento y desarrollo de los diferentes procesos de selección durante las etapas precontractual, contractual y post contractual enmarcadas  en el proyecto Fortalecimiento de la capacidad institucional </t>
  </si>
  <si>
    <t>22042  prestar servicios técnicos y de apoyo a la gestión en los diferentes procesos contractuales y organización del archivo histórico que se adelanten en la Dirección Territorial Amazonia; a través de los aplicativos establecidos por el gobierno nacional y la entidad en concordancia con los procedimientos vigentes,  en el proyecto Fortalecimiento de la capacidad institucional</t>
  </si>
  <si>
    <t>22043 Prestar servicios de mateniemiento en la infraestructura de la sede de la Dirección Trritorial Amazonia. Asi  como participar en el manejo de las basuras y disposición final</t>
  </si>
  <si>
    <t>N/A</t>
  </si>
  <si>
    <t>22044 Prestar servicios operativos en la Dirección Territorial Amazonia de Parques Nacionales Naturales de Colombia, para garantizar las actividades en el área de almacén e inventarios, seguimiento a la facturación de servicios públicos, gestión para el pago de impuestos apoyado en los aplicativos dispuestos por la nación y la entidad</t>
  </si>
  <si>
    <t>22045 Compra  de elementos de papeleria y utilesde oficina para el desarrollo de las funciones administrativas y misionales de la DTAM</t>
  </si>
  <si>
    <t>22046; Suministro de combustibles para las camionetas de la DTAM por el sistema de chip</t>
  </si>
  <si>
    <t>22047 Prestación del servicio integral en el proceso de chatarrización de vehiculos dados de baja de trasporte de vehiculos dados de baja para la chatarrización</t>
  </si>
  <si>
    <t>22048  Mantenimiento preventivo y correctivo de las camionetas asignadas a la Dirección Territorial Amazonia, incluyendo repuestos originales y mano de obra calificada, en la ciudad de Bogotá D.C.</t>
  </si>
  <si>
    <t>22000 Prestar servicios profesionales y de apoyo jurídico a la gestión misional de la Dirección Territorial Amazonia y sus áreas adscritas, así como adelantar el trámite y sustanciación de los procesos administrativos ambientales de carácter sancionatorio conforme a la normatividad vigente; en el marco del proyecto de Administración de las áreas del sistema.</t>
  </si>
  <si>
    <t>22000 Prestar servicios profesionales en el ejercicio de la Autoridad Ambiental y de la gestión del riesgo de desastres de acuerdo con los lineamientos institucionales en el marco del proyecto de Administración de las áreas del sistema.</t>
  </si>
  <si>
    <t>22005 Prestar servicios profesionales para adelantar la geoespacialización de los procesos de restauración ecológica, los de uso, ocupación y tenencia y de precisión de límites que se adelanten en las áreas protegidas de la Dirección Territorial de la Amazonía acorde con los lineamientos institucionales en el marco del proyecto de Administración de las áreas del sistema.</t>
  </si>
  <si>
    <t>22005 Prestar los servicios profesionales en la Dirección Territorial Amazonia para los trámites y actividades de carácter jurídico que determinan la situación y estado de sanemiento  de los predios  que se prioricen para tal fin; en el marco del proyecto de Administración de las áreas del sistema.</t>
  </si>
  <si>
    <t>22011 Prestar servicios profesionales para apoyar técnicamente los procesos, proyectos y actividades de restauración ecológica de las áreas protegidas adscritas a la DTAM de acuerdo a lineamientos institucionales en el marco del proyecto de Administración de las áreas del sistema.</t>
  </si>
  <si>
    <t>22011 Prestar servicios profesionales para el apoyo técnico a los procesos, proyectos y actividades asociadas a sistemas sostenibles para la conservación, aprovechamiento de productos forestales no maderables y emprendimientos productivos sostenibles que adelanten las áreas protegidas de la DTAM con las comunidades asociadas a su gestión, de acuerdo a lineamientos institucionales en el marco del proyecto de Administración de las áreas del sistema..</t>
  </si>
  <si>
    <t>22037 Prestar servicios  profesionales a la Dirección Territorial Amazonia en la formulación, seguimiento, evaluación y reportes de planes institucionales y proyectos de inversión, en el ámbito del modelo integrado de planeación y gestión, en el marco del proyecto de Fortalecimiento  de capacidades institucionales.</t>
  </si>
  <si>
    <t>22037 Prestar servicios profesionales en la Dirección Territorial Amazonia de Parques Nacionales Naturales de Colombia, para realizar el seguimiento, autodiagnóstico y mejoramiento en temas relacionados con el Sistema de Gestión integrado aplicando la normatividad vigente y los lineamientos en el marco del proyecto de fortalecimiento de la capacidad institucional de Parques Nacionales Naturales</t>
  </si>
  <si>
    <t>22041  Prestar servicios profesionales y de apoyo a la gestión como Contador de la DTAM, elaboración de estados financieros, y contables (SE RETIRA YA QUE HACE PARTE DEL PERSONAL DE PLANTA POR NOMBRAR)</t>
  </si>
  <si>
    <t>22041 Prestar servicios Profesionales brindando acompañamiento jurídico a la Dirección Amazonia en la estructuración, acompañamiento y desarrollo de los diferentes procesos de selección durante las etapas precontractual, contractual y post contractual enmarcadas en el proyecto Fortalecimiento de la capacidad institucional</t>
  </si>
  <si>
    <t>22041 Prestar servicios profesionales en la Dirección Territorial Amazonia, como ingeniero de sistemas para brindar el soporte requerido en la infraestructura de hardware y software, así como la implementación de proyectos de seguridad de la información  en el proyecto Fortalecimiento de la capacidad institucional</t>
  </si>
  <si>
    <t>22041 Prestar servicios profesionales para ejecutar las actividades relacionadas con el manejo,  registro y control de la propiedad  planta y equipos asignados a la DTAM, en el proyecto Fortalecimiento de la capacidad institucional</t>
  </si>
  <si>
    <t>22042 Prestar servicios técnicos y de apoyo a la gestión con el fin de adelantar los tramites presupuestales en el aplicativo SIIF  Nación y la gestión de comisiones, viáticos, gastos de viajes y tiquetes de la DTAM . (SE RETIRA YA QUE HACE PARTE DEL PERSONAL DE PLANTA POR NOMBRAR)</t>
  </si>
  <si>
    <t>22042 Prestar  servicios técnicos y de apoyo a la gestión Administrativa y Financiera  en  el registro y control de las cuentas por pagar, a través de los  aplicativos establecidos por el gobierno nacional  y la entidad;  que garanticen  la seguridad de la información,  en el proyecto Fortalecimiento de la capacidad institucional</t>
  </si>
  <si>
    <t>22042.  Prestar servicios técnicos y de apoyo a la gestión  en el desarrollo del proceso de gestión documental de acuerdo a los lineamientos del Nivel Central y la normatividad vigente en la Dirección Territorial Amazonia,  en el proyecto Fortalecimiento de la capacidad institucional</t>
  </si>
  <si>
    <t>22042 Prestar apoyo a la gestión en el proceso contable para la generación de los estados financieros de la Dirección Territorial Amazonía y el registro de las obligaciones en el SIIF Nación de acuerdo a la normatividad vigente,  en el proyecto Fortalecimiento de la capacidad institucional</t>
  </si>
  <si>
    <t>22042 Prestación de servicios técnicos y de apoyo a la gestión en la Dirección Territorial Amazonia de Parques Nacionales Naturales de Colombia, con el fin de escanear, descarta y organizar   el archivo de gestión e histórico, de acuerdo con los lineamientos del Archivo General de la Nación, para proteger y conservar la memoria de la Entidad en el proyecto de digitalización. (Se unificó con la línea 426 $34.504.500)</t>
  </si>
  <si>
    <t>22042 Prestar servicios técnicos y de apoyo a la gestión en el área de archivo de gestión de la Dirección Territorial Amazonía para la organización de la documentación física, así como foliación, rotulación e inventario documental. Así mismo recibir, clasificar y radicar en el aplicativo interno ORFEO toda la documentación y corespondencia de la DTAM (SE RETIRA YA QUE HACE PARTE DEL PERSONAL DE PLANTA POR NOMBRAR)</t>
  </si>
  <si>
    <t>22068 Prestar servicios de apoyo a la gestión, en temas relacionados con las reparaciones locativas de la sede administrativa de la Dirección Territorial Amazonia, así como aquellas actividades de foliación del archivo de gestión de la Dirección Territorial Amazonia en el marco l  del proyecto Fortalecimiento de la capacidad institucional.</t>
  </si>
  <si>
    <t>PNN ALTO FRAGUA INDI WASI</t>
  </si>
  <si>
    <t>23000 Prestar servicios profesionales para la implementacion de las acciones priorizadas en el ejercicio de la autoridad ambiental para controlar el uso y aprovechamiento de los recursos naturales del PNN Alto Fragua Indi Wasi durante la vigencia 2023, en el marco del proyecto “Administración de las Áreas del Sistema de Parques Nacionales Naturales y Coordinación del Sistema Nacional de Áreas Protegidas”</t>
  </si>
  <si>
    <t xml:space="preserve">23001 Prestar servicios operarios  y de apoyo a la gestión del Parque Nacional Natural Alto Fragua Indi Wasi en sus procesos misionales durante la vigencia 2023 como aporte al proyecto "Administración de las áreas del sistema de PNNC y Coordinación del SINAP"  </t>
  </si>
  <si>
    <t>23002 Suministrar servicios de apoyo logístico para la realización de eventos y talleres priorizadas en la gestión del PNN Alto Fragua Indi Wasi vigencia 2023 en el marco del proyecto “Administración de las Áreas del Sistema de Parques Nacionales Naturales y Coordinación del Sistema Nacional de Áreas Protegidas”.</t>
  </si>
  <si>
    <t>23004 Suministrar  elementos de papelería y útiles de escritorio para educación e interpretación ambiental en el PNN Alto Fragua Indi Wasi vigencia 2023 en el marco del proyecto “Administración de las Áreas del Sistema de Parques Nacionales Naturales y Coordinación del Sistema Nacional de Áreas Protegidas”.</t>
  </si>
  <si>
    <t>23005 23016Suministrar víveres y raciones alimentarias que permitan suplir necesidades  del normal desarrollo de las acciones en campo en los sectores de gestión del PNN Alto Fragua Indi Wasi y su zona de influencia para la vigencia 2023 en el marco del proyecto “Administración de las Áreas del Sistema de Parques Nacionales Naturales y Coordinación del Sistema Nacional de Áreas Protegidas”</t>
  </si>
  <si>
    <t>23006  Suministrar llantas y accesorios para los vehículos del parque automotor del PNN Alto Fragua Indi Wasi, incluido la instalación en los casos requeridos en la vigencia 2023, en el marco del proyecto “Administración de las Áreas del Sistema de Parques Nacionales Naturales y Coordinación del Sistema Nacional de Áreas Protegidas”.</t>
  </si>
  <si>
    <t>23007  Realizar el mantenimiento preventivo y correctivo de los vehículos (camionetas y motocicletas) asignados al PNN AFIW, con suministro de repuestos originales y mano de obra calificada, en el marco del proyecto “Administración de las Áreas del Sistema de Parques Nacionales Naturales y Coordinación del Sistema Nacional de Áreas Protegidas”.</t>
  </si>
  <si>
    <t>23008 Suministrar motocicleta 0 km al PNN Alto Fragua Indi Wasi para la optimización de la gestión, en el marco del proyecto “Administración de las Áreas del Sistema de Parques Nacionales Naturales y Coordinación del Sistema Nacional de Áreas Protegidas”.</t>
  </si>
  <si>
    <t>23009 Prestar servicios profesionales para liderar la implementación de la estrategia de uso, ocupación y tenencia sobre el Parque Nacional Natural Alto Fragua Indi Wasi durante la vigencia 2023, en el marco del proyecto “Administración de las Áreas del Sistema de Parques Nacionales Naturales y Coordinación del Sistema Nacional de Áreas Protegidas”</t>
  </si>
  <si>
    <t>23010  Suministrar insumos agropecuarios y maquinaria agrícola para el cumplimiento de los compromisos de las iniciativas económicas y acuerdos de restauración del Programa Desarrollo Local Sostenible en el PNN Alto Fragua Indi Wasi en el marco del proyecto “Administración de las Áreas del Sistema de Parques Nacionales Naturales y Coordinación del Sistema Nacional de Áreas Protegidas”.</t>
  </si>
  <si>
    <t xml:space="preserve">23011 Prestar servicios operarios y de apoyo a la gestión del Parque Nacional Natural Alto Fragua Indi Wasi en el relacionamiento con comunidades indígenas y campesinas durante la vigencia 2023 en marco del proyecto "Administración de las áreas del sistema de PNNC y Coordinación del SINAP" </t>
  </si>
  <si>
    <t xml:space="preserve">23012 Suministro de servicios de apoyo logístico para la realización de eventos y talleres priorizadas en el marco de la gestión del Parque Nacional Natural Alto Fragua Indi Wasi vigencia 2023. </t>
  </si>
  <si>
    <t xml:space="preserve">23013 Viaticos y gastos de viaje para funcionarios y contratistas por linea tematica en el marco del proyecto "Administración de las áreas del sistema de PNNC y Coordinación del SINAP" </t>
  </si>
  <si>
    <t>23014; 23015 Aunar esfuerzos técnicos y operativos para continuar con la implementación de los acuerdos protocolizados en la consulta previa del plan de manejo del Parque Nacional Natural Alto Fragua Indi Wasi con las comunidades ingas de los Resguardos San Miguel, Brisas, Yurayaco, Cusumbe Agua Blanca y Niñeras, y con  el Resguardo indígena paéz de la Esperanza según plan de trabajo concertado para la vigencia 2023.</t>
  </si>
  <si>
    <t xml:space="preserve">23015 Aunar esfuerzos técnicos, operativos y financieros para el fortalecimiento de iniciativas económicas de comunidades indígenas relacionadas con el PNN Alto Fragua Indi Wasi. </t>
  </si>
  <si>
    <t>23017  Contrato de suministro del servicio de recarga de extintores asignados al Parque Nacional Natural Alto Fragua Indi Wasi.</t>
  </si>
  <si>
    <t>23018 Contratar el mantenimiento preventivo y correctivo de plantas eléctricas, regulador y ahoyadoras asignadas al Parque Nacional Natural Alto Fragua Indi Wasi, incluyendo el suministro de repuestos originales y mano de obra calificada.</t>
  </si>
  <si>
    <t>23020 Suministro de insumos agropecuarios y maquinaria agrícola para  el cumplimiento de los compromisos de la vigencia 2021 en el desarrollo de las iniciativas económicas agropecuarias y acuerdos de restauracion apoyados en el marco del Programa Desarrollo Local Sostenible en Parques Nacionales Naturales de Colombia en el PNN Alto Fragua Indi Wasi.</t>
  </si>
  <si>
    <t>23021 Prestar servicios profesionales para el diseño e implementación del programa de restauración ecológica de ecosistemas y desarrollo de acciones de sistemas sostenibles para la conservación en el PNN Alto Fragua Indi Wasi y su zona de influencia durante la vigencia 2023 en el marco del proyecto "Administración de las áreas del sistema de Parques Nacionales Naturales y Coordinación del Sistema Nacional de Áreas Protegidas".</t>
  </si>
  <si>
    <t>23022 Prestar servicios técnicos y de apoyo a la gestión para la implementación y seguimiento a los procesos de restauración ecológica y relacionamiento con comunidades campesinas en el PNN Alto Fragua Indi Wasi y su zona de influencia que aporte al proyecto "Administración de las Áreas del Sistema de Parques Nacionales Naturales y Coordinación del Sistema Nacional de Áreas Protegidas".</t>
  </si>
  <si>
    <t>23023 Aunar esfuerzos técnicos, administrativos y financieros para continuar con el sostenimiento de las acciones de restauración ecológica y sistemas sostenibles para la conservación, implementadas en el Parque Nacional Natural Alto Fragua Indi Wasi y su zona de influencia.</t>
  </si>
  <si>
    <t>23024 Prestar servicios profesionales y de apoyo a la gestión para implementar los procesos de educación ambiental del Parque Nacional Natural Alto Fragua Indi Wasi durante la vigencia 2023.</t>
  </si>
  <si>
    <t xml:space="preserve">23025 Contratar el mantenimiento y mejoras de la sede administrativa del Parque Nacional Natural Alto Fragua Indi Wasi incluido el suministro de materiales y mano de obra calificada. </t>
  </si>
  <si>
    <t>23026 Prestar servicios profesionales y de apoyo a  la gestión del Parque Nacional Natural Alto Fragua Indi Wasi  en cumplimiento de los proceso de apoyo del modelo integrado de planeación y gestión – SGI.</t>
  </si>
  <si>
    <t xml:space="preserve">23027 Viaticos y gastos de viaje para funcionarios y contratistas por linea tematica </t>
  </si>
  <si>
    <t>23019 Servicio de mantenimiento preventivo y correctivo incluyendo repuestos a los equipos tecnológicos del Parque Nacional Natural Alto Fragua Indi Wasi durante la vigencia 2023.</t>
  </si>
  <si>
    <t>PNN AMACAYACU</t>
  </si>
  <si>
    <t>24000 Prestar servicios profesionales especializados para la consolidación, actualización y fortalecimiento del Sistema de Información del PNN AMACAYACU para la implementación de su Programa de Monitoreo y portafolio de investigaciones, en el marco del proyecto de administración de las AP en jurisdicción del municipio de Leticia</t>
  </si>
  <si>
    <t>24001; 24023; 24026; 24048; 24049; 27014; 27015 Adquirir equipos tecnológicos que fortalezcan los procesos misionales y de apoyo a la gestión de los PNN Amacayacu y Río Puré, en el marco del proyecto de Administración de las AP</t>
  </si>
  <si>
    <t>24002: 24015; 24044; 25006; 27012; 30007  Suministrar   víveres y raciones alimentarias que permitan suplir necesidades en salidas de campo de los PNN Cahuinarí, Yaigojé Apaporis, Río Puré y Amacayacu en el marco de la administración de las AP</t>
  </si>
  <si>
    <t>24003 Adquirir redes o mallas que fortalezcan los ejercicios de monitoreo de peces y aves en el Parque Nacional Natural Amacayacu en el marco de la administración de las AP</t>
  </si>
  <si>
    <t>24004 Prestar de servicios asistenciales y de apoyo al componente de prevención y el ejercicio de la autoridad ambiental, con énfasis en prevención, vigilancia y control y desarrollo de actividades de mantenimiento a la infraestructura en el sector norte del Parque Nacional Natural Amacayacu.</t>
  </si>
  <si>
    <t xml:space="preserve">24005 Prestar de servicios asistenciales para apoyar la estrategia de Prevención, Vigilancia y control, apoyo logístico y desarrollo de actividades de mantenimiento a la infraestructura de los sectores al sur del Parque Nacional Natural Amacayacu. </t>
  </si>
  <si>
    <t>24006 Prestar de servicios asistenciales y de apoyo a la gestión en actividades operativas del Parque Nacional Natural Amacayacu desde la ciudad de Leticia a todos los sectores y garantizar que la balsa flotante en madera a orillas del río Amazonas preste adecuadamente sus servicios.</t>
  </si>
  <si>
    <t>24007 Prestar de servicios asistenciales y de apoyo a la gestión del Parque Nacional Natural Amacayacu relacionados con la estrategia de Prevención, Vigilancia y control, así como el apoyo logístico en los dos sectores al sur del Área Protegida.</t>
  </si>
  <si>
    <t>24008 Prestar de servicios asistenciales y de apoyo en la gestión del Parque Nacional Natural Amacayacu en el marco de acciones de regulación, uso y aprovechamiento de los recursos naturales en los dos sectores al sur del Parque Nacional Natural Amacayacu.</t>
  </si>
  <si>
    <t>24009 Prestar de servicios asistenciales y de apoyo a la gestión como operario para el mantenimiento de la infraestructura de las Sedes Operativas de Matamatá y Amacayacu, ubicadas al sur del Parque Nacional Natural Amacayacu en el marco de la estrategia de Prevención, Vigilancia y control</t>
  </si>
  <si>
    <t>24010 Prestar servicios operativos y de apoyo a la gestión en actividades de regulación, uso y aprovechamiento de los recursos naturales en el sector Amacayacu ubicado al sur del Parque Nacional Natural Amacayacu, municipio de Leticia en el marco del proyecto de Administración de las AP</t>
  </si>
  <si>
    <t>24011 Prestar servicios operativos y de apoyo a la gestión en el Parque Amacayacu como operador de los equipos y motores estacionarios y fluviales, al sur del área protegida municipio de Leticia, en el marco del proyecto de Administración de las AP</t>
  </si>
  <si>
    <t>24010 Prestar servicios operativos y de apoyo a la gestión en actividades de regulación, uso y aprovechamiento de los recursos naturales en el sector Matamatá ubicado al sur del Parque Nacional Natural Amacayacu, municipio de Leticia, en el marco del proyecto de Administración de las AP</t>
  </si>
  <si>
    <t xml:space="preserve">24013 Prestar servicios operativos y de apoyo a la gestión en el sector norte del Parque Nacional Natural Amacayacu, específicamente en la implementación de acciones de prevención, de acuerdo al protocolo de PVC aprobado para el AP, en el marco del proyecto de Administración de las AP </t>
  </si>
  <si>
    <t>24014 Suministro de combustible que permita el funcionamiento y operatividad de los vehículos fluviales y motores estacionarios del Parque Nacional Natural Amacayacu, en el marco de la Administración de las AP</t>
  </si>
  <si>
    <t>24017; 2717; 30009 Suministro de transporte aéreo para llevar a cabo sobrevuelo que permita recolectar información para actualizar diagnóstico de presiones y amenazas para los PNN Amacayacu, Río Puré y Yaigojé Apaporis en el marco del proyecto de administración de las AP</t>
  </si>
  <si>
    <t>24018; 24019 Adquirir equipos de navegación fluvial (motor 50 HP y motor Pequepeque 8,5) que fortalezcan la gestión en el sector sur del PNN Amacayacu en el marco de la administración de las AP</t>
  </si>
  <si>
    <t>24020; 24021; 25007; 25016; 27013; 30008  Mantenimiento preventivo y correctivo a equipos de navegación, estacionarios y motoimplementos de los PNN Amacayacu, Cahuinarí, Río Puré y Yaigojé Apaporis</t>
  </si>
  <si>
    <t>24022 Compra de Guadaña, pulidora, lijadora, taladro, generador eléctrico</t>
  </si>
  <si>
    <t>24024 Compra de productos químicos básicos para la potabilización del agua que se capta para el consumo humano en sedes del PNN Amacayacu, así como el suministro de medicamentos básicos</t>
  </si>
  <si>
    <t>24025 Compra de extintores para las sedes operativas del PNN Amacayacu</t>
  </si>
  <si>
    <t xml:space="preserve">24027 Compra de elementos de campo o de campaña para funcionarios y contratistas para fortalecer la impelmentación del programa de seguridad y salud en el trabajo del PNN Amacayacu. </t>
  </si>
  <si>
    <t xml:space="preserve">24028 Adquirir equipos (discos duros) que permitan el almacenamiento de información en archivo digital relacionada con los procesos misionales y de apopyo a la gestión en el parque Nacional Natural Amacayacu. </t>
  </si>
  <si>
    <t>24030 Viaticos y gastos de viaje para funcionarios y contratistas por linea tematica en el marco de la administración de las AP</t>
  </si>
  <si>
    <t>24031; 24032 Mantenimiento preventivo y corectivo de la infraestructura ubicada en el sector Administrativo de Matamatá y la cabaña de PVC sector Amacayacu</t>
  </si>
  <si>
    <t>INFRAESTRUCTURA DE CONTROL Y VIGILANCIA MEJORADA PARA EL ÁREA PROTEGIDA</t>
  </si>
  <si>
    <t>24033 Prestar servicios técnicos de apoyo a la gestión que en el marco de la aadministarción de las AP, permitan fortalecer las acciones que en materia de restauración de ecosistemas se llevan a cabo al interior del sector sur del Parque Amacayacu municipio de Leticia, en el marco de la administración de las AP</t>
  </si>
  <si>
    <t xml:space="preserve">24034 Prestación de servicios operativos y de apoyo a la gestión,  que en el marco del proyecto de administarción de las AP, permitan llevar a cabo las actividades programadas para el 2023 en materia de restauración ecológica al interior del AP, específicamente en la comunidad de San Martín de Amacayacu,  municipio de Leticia. 
</t>
  </si>
  <si>
    <t xml:space="preserve">24034 Prestación de servicios operativos y de apoyo a la gestión,  que en el marco del proyecto de administarción de las AP, permitan llevar a cabo las actividades programadas para el 2023 en materia de restauración ecológica al interior del AP, específicamente en la comunidad de Palmeras,  municipio de Leticia. 
</t>
  </si>
  <si>
    <t>24036 Aunar esfuerzos para el sostenimiento de las acciones de restauración ecológica implementadas en el PNN Amacayacu en los territorios traslapados con Mocagua, Palmeras y San Martín de Amacayacu.</t>
  </si>
  <si>
    <t>24037 Prestar servicios profesionales especializados que permitan la implementación del plan de interpretación de PNN Amacayacu y apoyar el desarrollo de las acciones consideradas en el plan de ordenamiento ecoturístico en el marco del proyecto de administración de las AP en jurisdicción del municipio de Leticia</t>
  </si>
  <si>
    <t>24038 Prestar servicios técnicos de apoyo a la gestión que faciliten la implementación de acciones del plan de Ordenamiento Ecoturístico (POE) y del plan de interpretación del patrimonio del Parque Amacayacu, en el marco de la administración de las AP</t>
  </si>
  <si>
    <t>24039; 24047; 30002 Suministrar apoyo logistico para el desarrollo de talleres, encuentros y reuniones, que permitan fortalecer procesos como el ordenameinto ecoturístico, educación ambiental, PVC en el PNN Amacayacu y seguimiento al proceso de consulta previa del PNN Yaigojé Apaporis.</t>
  </si>
  <si>
    <t>24040 Viaticos y gastos de viaje para funcionarios y contratistas por linea tematica en el marco de la administración de las AP</t>
  </si>
  <si>
    <t>24041 Suministro de aceites y lubricantes que permitan el funcionamiento y operatividad de los vehículos fluviales (motores fuera de borda), así como los motores estacionarios (plantas, motobombas, guadañas y motosierras), del Parque Nacional Natural Amacayacu, en el marco de la Administración de las AP</t>
  </si>
  <si>
    <t>24016  24042; 24056 Suministro de tiquetes para el servicio de transporte fluvial que permitan el desplazamiento de funcionarios y contratistas del Parque Nacional Natural Amacayacu, así como el envío de carga y documentos, en el marco de los procesos que se adelantan en los diferentes sectores del Área protegida en el marco de la Administración de las AP</t>
  </si>
  <si>
    <t>24043; 24050; 25005; 25014; 27016; 30013 Suministro de insumos de papelería, útiles de escritorio y oficina, destinados a los diferentes sectores operativos y administrativos de las areas protegidas Amacayacu, Cahuinarí, Río Puré y Yaigojé Apaporis en el marco del proyecto de administración de las AP</t>
  </si>
  <si>
    <t>24045 Prestar servicios profesionales que permitan conforme a los lineamientos institucionales, adelantar acciones de educación ambiental para visibilizar la importancia de los PNN del departamento y fortalecer los procesos de aprendizaje de estudiantes de centros educativos del municipio de Leticia en el marco del proyecto de administración de las AP</t>
  </si>
  <si>
    <t xml:space="preserve">24046 Prestar  servicios operatiovos y de apoyo a la promoción, divulgación y posicionamiento de los Parques Nacionales Naturales en el departamento del Amazonas, con enfasis en las instituciones educativas del Municipio de Leticia, en el marco del proyecto de administración de las AP </t>
  </si>
  <si>
    <t>24051 Prestar servicios técnicos y de apoyo a la gestión del Parque Amacayacu que permitan llevar a cabo el mantenimiento preventivo de la infraestructura ubicada en el sector sur del área protegida (Amacayacu - Matamatá) municipio de Leticia en el marco de la administración de las AP</t>
  </si>
  <si>
    <t xml:space="preserve">24052 Prestar servicios profesionales para fortalecer el proceso de coordinación de la función pública de la conservación entre el PNN Amacayacu y las Autoridades Indígenas presentes al interior y en la zona de influencia del sector sur del parque municipio de Leticia, en el marco del proyecto de administración de las AP
</t>
  </si>
  <si>
    <t>24053 Prestar servicios asistenciales y de apoyo a la gestión para fortalecer el proceso de coordinación de la función pública de la conservación entre el PNN Amacayacu y elcabildo de San Martín de Amacayacu, sector sur del parque Amacayacu municipio de Leticia, en el marco del proyecto de administración de las AP</t>
  </si>
  <si>
    <t>24054 Prestar los servicios asistenciales y de apoyo a la gestión para fortalecer la gobernanza ambiental indígena en el sector sur del área protegida a partir del acompañamiento en ejercicios de monitoreo de biodiversidad, servicios ecoosistémicos, así como de presiones y amenazas en el marco del proyecto de administración de las AP</t>
  </si>
  <si>
    <t>24055 Prestar servicios asistenciales y de apoyo a la gestión para fortalecer el proceso de coordinación de la función pública de la conservación entre el PNN Amacayacu y el resguardo indígena de Mocagua, sector sur del parque Amacayacu municipio de Leticia, en el marco del proyecto de administración de las AP y Acuerdo político de voluntades</t>
  </si>
  <si>
    <t>24057 Viaticos y gastos de viaje para funcionarios y contratistas por linea tematica en el marco de la administración de las AP</t>
  </si>
  <si>
    <t xml:space="preserve">24058; 24059 Aunar esfuerzos para la implementación de acuerdos politicos  de voluntades resguardo San Martín y Mocagua </t>
  </si>
  <si>
    <t xml:space="preserve">24060 Aunar esfuerzos para la implementación de acuerdos del Plan de Manejo resguardo Cotuhé Putumayo </t>
  </si>
  <si>
    <t xml:space="preserve">24061 Convenio ATICOYA Consulta Plan de Manejo 
-Aunar esfuerzos para la realización del proceso de consulta previa con el Resguardo Indígena Ticuna Cocama Yagua De Puerto Nariño que permita avanzar hacia la adopción del Plan De Manejo del Parque Nacional Natural Amacayacu
</t>
  </si>
  <si>
    <t>24062 Prestar servicios asistenciales y de apoyo a la gestión como conductor de  vehículos y labores de mantenimiento, mensajería en la sede administrativa de Parques Nacionales en el municipio de Leticia, en el marco del proyecto de Administración de las AP</t>
  </si>
  <si>
    <t>24063; 24064  Suministrar el mantenimiento correctivo y preventivo a los radios VHF y HF y a las antenas de radios de comunicación  de los diferentes sectores del PNN Amacayacu</t>
  </si>
  <si>
    <t>24065 Prestar Servicios Técnicos y de apoyo a la gestión en los procesos administrativos, de ejecución presupuestal, manejo de propiedad planta y equipo, procesos de contratación y de soporte a los mecanismos de planeación, evaluación, seguimiento y Sistema Integrado de Gestión del PNN Amacayacu en el marco del fortalecimiento de la capacidad institucional de PNNC.</t>
  </si>
  <si>
    <t>24066 Viaticos y gastos de viaje para funcionarios y contratistas por linea tematica en el marco del fortalecimiento de la capacidad institucional de PNN</t>
  </si>
  <si>
    <t>PNN CAHUINARÍ</t>
  </si>
  <si>
    <t>25000 Mantenimiento preventivo y correctivode los aires acondicionados  y alarmas de la sede administrativa de Paques ubicada en la ciudad de Leticia.</t>
  </si>
  <si>
    <t xml:space="preserve">25001 Viaticos y gastos de viaje para funcionarios y contratistas por linea tematica </t>
  </si>
  <si>
    <t>25003Prestar  Servicios  operativos en la regulacion, acciones monitoreo  del uso y manejo de los recursos naturales ,formulacion del programa de  investigacion  y monitoreo  con especial enfasis   en  las Prioridades integral de Conservacion de Animales  (Danta ) y recursos Hidrobilogico  del PNN Cahuinari en las areas no municipalizadas de Puerto Santader y Arica en el marco del proyecto Administración de las áreas del sistema de PNNC Y coordinación del SINAP</t>
  </si>
  <si>
    <t>25004 suministro de productos primordiales de primeros auxilios con destino a los sectores de los Parques Nacionales Cahuinarí, hasta agotar el presupuesto asignado.</t>
  </si>
  <si>
    <t>25008; 25013;27010;27011;30005;30006 Suministro de lubricantes y combustibles para los equipos de navegación, transporte y estacionarios del sector de la Pedrera - Amazonas PNN Cahuinarí, Yaigojé Apaporis y Río Puré.</t>
  </si>
  <si>
    <t>25009 Implementación del REM  con las comunidades que integran la Asociación de Autoridades Tradicionales Indígenas del Pueblo Bora Miraña – PANI, que permita el desarrollo de actividades estratégicas priorizadas (Coordinacion,Ordenamiento,Gestion y Cultura) entre las dos entidades para fortalecer el ejercicio de la coordinación de la función pública  del PNN Cahuinari en la vigencia 2023</t>
  </si>
  <si>
    <t xml:space="preserve">25015 Viaticos y gastos de viaje para funcionarios y contratistas por linea tematica </t>
  </si>
  <si>
    <t>25017 Realizar el Mantenimiento   de la Infraestructura y red Electrica de los Sectores  del PNN Cahuinari.</t>
  </si>
  <si>
    <t xml:space="preserve">50. REALIZAR LOS MANTENIMIENTOS PREVENTIVOS Y CORRECTIVOS DE ACUERDO A LO CONSIGNADO EN EL PLAN DE MANTENIMIENTO DE LA ENTIDAD PARA SEDES DE CONTROL Y VIGILANCIA DE LAS ÁREAS PROTEGIDAS. </t>
  </si>
  <si>
    <t xml:space="preserve">25019 Viaticos y gastos de viaje para funcionarios y contratistas por linea tematica </t>
  </si>
  <si>
    <t>25020  Prestar servicios profesionales para la consolidación y fortalecimiento del Sistema de Información del PNN Cahuinari  en la  formulacion Programa de Monitoreo en el marco del proyecto de administración de las AP</t>
  </si>
  <si>
    <t>25022 Prestar Servicios Técnicos  y de apoyo a la gestion en los procesos administrativos, de ejecución presupuestal, manejo de propiedad planta y equipo, procesos de contratación y de soporte a los mecanismos de planeación, evaluación, seguimiento y Sistema Integrado de Gestión del PNN Cahuinari por el fortalecimiento de la capacidad institucional</t>
  </si>
  <si>
    <t xml:space="preserve">25023 Viaticos y gastos de viaje para funcionarios y contratistas por linea tematica </t>
  </si>
  <si>
    <t>25003 Prestar  Servicios operarios   en la realizacion de acciones monitoreo (Tortuga Charapa y taricaya) y en la  formulacion del programa de  investigacion  y monitoreo  con especial enfasis   en  las Prioridades integral de Conservacion de  Chagra y recursos Hidrobilogico  del PNN Cahuinari en las areas No Municializadas de Puerto Santder y Miriti Parana en el marco del proyecto Administración de las áreas del sistema de PNNC Y coordinación del SINAP</t>
  </si>
  <si>
    <t>PNN LA PAYA</t>
  </si>
  <si>
    <t>26000 Prestar servicios operativos de apoyo a las actividades de prevención vigilancia y control de los recursos naturales del PNN La Paya, en el municipio de Leguizamo- Putumayo.</t>
  </si>
  <si>
    <t xml:space="preserve">26001 Prestar servicios profesionales para la implementación de las estrategias de comunicación y educación ambiental para la conservación y el cuido del  Parque Nacional Natural la Paya, con enfoque diferencial y aportando a los procesos de Planeación del Area protegida, en el municipio de Leguizamo- Putumayo. </t>
  </si>
  <si>
    <t xml:space="preserve">26002 Prestar servicios profesionales para la Gestión del conocimiento con enfoque diferencial con autoridades indígenas y mestizo amazónicos, en el marco del programa de monitoreo y la plataforma de investigación en el Parque Nacional Natural La Paya, del municipio de Leguizamo- Putumayo. </t>
  </si>
  <si>
    <t>26003 Prestar servicios operativos de apoyo  a las actividades  de prevención, vigilancia y control; y mantenimiento preventivo de los recursos fisicos, que redunden en mejorar la  seguridad y salud en el trabajo del PNN La Paya, en el municipio de Leguizamo- Putumayo.</t>
  </si>
  <si>
    <t xml:space="preserve">26004 Prestar servicios operativos- indígenas  para el acompañamiento de actividades relacionadas con los procesos de coordinación de la función pública de la conservación entre Autoridades Indigenas y el  PNN La Paya, en el municipio de Leguizamo- Putumayo. </t>
  </si>
  <si>
    <t xml:space="preserve">26006 Prestar servicios técnicos y de apoyo a la gestión en los procesos administrativos, de ejecución presupuestal, manejo de planta y equipo, procesos de contratación y de soporte a los mecanismos de planeación, evaluación, seguimiento y Sistema Integrado de Gestión del PNN La Paya, en el municipio de  Leguizamo- Putumayo, como fortalecimiento a capacidad institucional. </t>
  </si>
  <si>
    <t>26007 Prestar servicios técnicos y de apoyo administrativo de los proyectos de cooperación relacionados con el PNN La Paya,  que aporten a la implementacion de las  Estrategias de Uso, ocupación y Tenencia y las Estrategias Especiales de Manejo con Autoridades Indígenas, en el municipio de Leguizamo- Putumayo.</t>
  </si>
  <si>
    <t xml:space="preserve">26008 Suministro de servicio logístico para el desarrolllo de espacios tecnicos e interinstitucionales, mesas de trabajo y acciones de administración y manejo de áreas protegidas, en marco a los procesos de gestión del Parque Nacional Natural La Paya, en el municipio de Leguizamo- Putumayo. </t>
  </si>
  <si>
    <t xml:space="preserve">26009 Suministrar combustibles y lubricantes  (gasolina, acpm, aceites y grasas) que garanticen su disponibilidad inmediata, para los equipos, motores, automotores y vehículos con los que cuenta el PNN La Paya, que permitan la operatividad, cuidado y funcionamiento, en el municipio de Leguizamo- Putumayo. </t>
  </si>
  <si>
    <t xml:space="preserve">26010 Suministrar elementos de papeleria y útiles de escritorio para la administración y manejo del área protegida del PNN La Paya, en el municipio de Leguizamo- Putumayo. </t>
  </si>
  <si>
    <t>26011 Suministrar víveres y raciones alimentarias que permitan suplir necesidades del normal desarrollo de las acciones en campo en los sectores de gestión del área protegida, para el servicio de prevención, vigilancia y control del PNN La Paya, en el municipio de Leguizamo- Putumayo.</t>
  </si>
  <si>
    <t xml:space="preserve">26012 Viaticos y gastos de viaje para funcionarios y contratistas por linea tematica </t>
  </si>
  <si>
    <t xml:space="preserve">26013 Prestar servicio de mantenimiento correctivo y preventivo para los vehículos fluviales y terrestres de propiedad del PNN La paya, incluyendo los repuestos necesarios, para el servicio de prevención, vigilancia y control del área protegida, en el municipio de Leguizamo- Putumayo. </t>
  </si>
  <si>
    <t xml:space="preserve">26014 Prestar servicio de mantenimiento preventivo y correctivo  incluyendo repuestos necesarios para los equipos de cómputo, impresoras, escaner, video beam y tablet, de propiedad del PNN La Paya, para el servicio de prevención, vigilancia y control del área protegida, en el municipio de Leguizamo- Putumayo.  </t>
  </si>
  <si>
    <t>26016 Aunar esfuerzos técnicos y operativos para el manejo adaptativo y cultural en procesos de restauración ecológica, enriquecimiento de chagras y procesos etnoeducativos que permitan el fortalecimiento cultural del pueblo Siona, considerando los objetivos comunes del PNN La Paya y de la Asociación de Cabildos Indígenas del Pueblo Siona, en el marco de los Acuerdos Políticos de Voluntades.</t>
  </si>
  <si>
    <t xml:space="preserve">26017 Suministrar elementos, materiales y herramientas para el mantenimiento preventivo de los recursos físicos de las sedes administrativas y operativas del PNN La Paya, de la infraestructura mejorada para la administración, vigilancia y control del área protegida, de Leguizamo- Putumayo. </t>
  </si>
  <si>
    <t xml:space="preserve">26018 Prestar servicios operativos que apoyen las actividades de prevención vigilancia y control en el marco de la coordinación de la función pública de conservación entre autoridades indígenas y el  PNN La Paya, en el sector Caucaya del municipio de Leguizamo- Putumayo. </t>
  </si>
  <si>
    <t>26019 Suministrar cinco (5) llantas para camioneta TOYOTA HILUX de placa OKZ760 de propiedad del PNN La Paya, incluyendo instalación, alineación, balanceo, accesorios y materiales necesarios, para el servicio de prevención, vigilancia y control del área protegida, en el municipio de Leguizamo- Putumayo.</t>
  </si>
  <si>
    <t>26020 Prestar servicios profesionales para la construcción conjunta con autoridades Indígenas y mestizo amazónicas del Plan de Manejo del Parque Nacional Natural la Paya, con enfoque diferencial, en el municipio de Leguizamo - Putumayo</t>
  </si>
  <si>
    <t xml:space="preserve">26021 Aunar esfuerzos técnicos y operativos para la implementación de los planes de acción conjunta entre los pueblos indigenas y el PNN La Paya, en el marco de los Acuerdos políticos de Voluntades para la vigencia 2023, en el municipio de Leguizamo- Putumayo. </t>
  </si>
  <si>
    <t>PNN RIO PURÉ</t>
  </si>
  <si>
    <t>27000 Prestar Servicios Técnicos y de apoyo a la gestión en los procesos administrativos, de ejecución presupuestal, manejo de propiedad planta y equipo, procesos de contratación y de soporte a los mecanismos de planeación, evaluación, seguimiento y Sistema Integrado de Gestión del PNN Río Puré en el marco de la administración de las AP</t>
  </si>
  <si>
    <t>27001 Mantenimiento preventivo y correctivo, incluyendo repuestos y mano de obra calificada, para el sistema de aires acondicionados ubicados en la sede administrativa de los Parques de Planicie Amazónica de la Dirección Territorial Amazonia en el marco de la administración de las AP.</t>
  </si>
  <si>
    <t>27002 Mantenimiento a todo costo de la infraestructura (sede operativa) del Parque Nacional Natural Río Puré, ubicada en la cabecera del área no municipalizada de La Pedrera – Amazonas, según las cantidades y especificaciones de obra determinadas en el presente estudio previo en el marco de la administración de las AP.</t>
  </si>
  <si>
    <t>27003 Prestar servicios de apoyo a la gestión que permitan llevar a cabo las acciones de prevención, control y vigilancia definidas en el Protocolo del PNN Río Puré para las vigencias 2022 – 2023 acorde lineamientos emitidos por PNNC en el marco de la administración de las AP del SPNN</t>
  </si>
  <si>
    <t>27004 Prestación de servicios técnicos y de apoyo a la gestión en Comunicación y Educación Ambiental, valoración social del territorio como estrategia de conservación del área protegida, en zonas de colindancia al sur en el área no municipalizada de Tarapacá  en el marco de la administración de las AP.</t>
  </si>
  <si>
    <t>27005 Prestar servicios profesionales para la consolidación, actualización y fortalecimiento del Sistema de Información del PNN Río Puré para la implementación de su Programa de Monitoreo en el marco del proyecto de administración de las AP</t>
  </si>
  <si>
    <t>27006Prestar servicios profesionales para fortalecer el proceso de coordinación de la función pública de la conservación entre el PNN Río Puré y las Autoridades Indígenas presentes en la zona de influencia del sector sur, área no municipalizada de Tarapacá (AIZA) en el marco del proyecto de administración de las AP</t>
  </si>
  <si>
    <t>27007  Prestar servicios asistenciales y de apoyo a la gestión del PNN Río Puré con énfasis en las actividades de prevención y de fortalecimiento a la gobernanza ambiental en su zona de influencia en sector sur ,área no municipalizada de Tarapacá  en el marco de la administración de las AP del SPNN</t>
  </si>
  <si>
    <t>27009 Viaticos y gastos de viaje para funcionarios y contratistas por linea tematica en el marco de la administración de las AP.</t>
  </si>
  <si>
    <t>27018 Mantenimiento preventivo y correctivo de los aires acondicionados  y alarmas de la sede administrativa de Paques ubicada en la ciudad de Leticia en el marco de la administración de las AP.</t>
  </si>
  <si>
    <t>27019 Suministro del servicio de apoyo logístico para el desarrollo del primer comité local del equipo del Parque Nacional Natural Río Puré vigencia 2023, a realizar en el área no municipalizada de La Pedrera – Amazonas por fortalecimiento de la capacidad institucional en el marco de la administración de las AP.</t>
  </si>
  <si>
    <t>27004 Prestar servicios técnicos y de apoyo a la gestión en el área no municipalizada de la Pedrera en los procesos de ordenamiento en los que participa el PNN Río Puré a partir de los planes de trabajo consensuados, en torno a la valoración social y educación ambiental en el marco de la administración de las AP.</t>
  </si>
  <si>
    <t>27003  Prestar apoyo como operario para las actividades de aseo general, mantenimiento preventivo de la sede administrativa y operativa,  y apoyar labores administrativas del PNN Río Puré</t>
  </si>
  <si>
    <t>PNN SERRANÍA DE CHIRIBIQUETE</t>
  </si>
  <si>
    <t>28000 Prestar servicios asistenciales y de apoyo a la gestión del PNN Serranía de Chiribiquete para la implementación de acciones en el relacionamiento con las comunidades locales que aporten a la gobernabilidad de las comunidades del sector Sur (Araracuara) con el fin de prevenir la perdida y el deterioro del área protegida en marco del proyecto Administración de las áreas de SPNN</t>
  </si>
  <si>
    <t>28001 Prestar servicios técnicos y de apoyo a la gestión para la implementación de acciones en los procesos de autoridad ambiental, ordenamiento y educación ambiental que contribuyan al posicionamiento y a la disminución de presiones y amenazas que afecten el PNN Serranía de Chiribiquete sector San José del Guaviare en el marco del proyecto Administración de las áreas de SPNN</t>
  </si>
  <si>
    <t>28002 Prestar servicios profesionales para la construcción del programa de monitoreo y del portafolio de investigaciones en articulación con el proceso de actualización del Plan de Manejo y de relacionamiento interinstitucional del PNN Serranía de Chiribiquete en su calidad de Patrimonio Mixto de la Humanidad en marco del proyecto Administración de las áreas de SPNN en Bogotá D.C.</t>
  </si>
  <si>
    <t>28003 Prestar servicios técnicos y de apoyo a procesos de relacionamiento con comunidades indígenas y campesinas relevantes para el área y de planeación y seguimiento que aporten al fortalecimiento de la gestión del Parque Nacional Natural Serranía de Chiribiquete en el sector Florencia, Caquetá en marco del proyecto Administración de las áreas de SPNN</t>
  </si>
  <si>
    <t>28005 Prestar servicios profesionales para la implementación de acciones enmarcadas en el relacionamiento con comunidades indígenas y campesinas relevantes para la gobernanza del PNN Serranía de Chiribiquete en el sector Florencia, Caquetá, en marco del proyecto Administración de las áreas de SPNN</t>
  </si>
  <si>
    <t>28006 Contrato de suministro de Insumos de Papelería, útiles de escritorio y oficina para la sede administrativa del Parque Nacional Natural Serranía de Chiribiquete en el municipio de Florencia.</t>
  </si>
  <si>
    <t xml:space="preserve">28007 Viaticos y gastos de viaje para funcionarios y contratistas por linea tematica </t>
  </si>
  <si>
    <t xml:space="preserve">28008 Contratar el Servicio de mantenimiento preventivo y correctivo incluyendo repuestos a los equipos tecnológicos del Parque Nacional Natural Serranía de Chiribiquete </t>
  </si>
  <si>
    <t>28009; 31004; 31018; 31027 Suministrar   víveres y raciones alimentarias que permitan suplir necesidadesl del  normal desarrollo de las acciones en campo en los sectores de gestión de las AP NUKAK y S.Chiribiquete</t>
  </si>
  <si>
    <t xml:space="preserve">28011 Viaticos y gastos de viaje para funcionarios y contratistas por linea tematica </t>
  </si>
  <si>
    <t xml:space="preserve">28012 Suministro de valeras para el abastecimiento de combustible, gasolina corriente, diésel y lubricantes para el parque automotor del PNN Serranía </t>
  </si>
  <si>
    <t>28013  Mantenimiento general preventivo y correctivo de los vehiculos terretres y fluviales asignados al PNN Chiribiquete</t>
  </si>
  <si>
    <t>28014 Implementación de acciones de restauración</t>
  </si>
  <si>
    <t xml:space="preserve">28015  Suministro de valeras para el abastecimiento de combustible, gasolina corriente, diésel y lubricantes para el parque automotor del PNN Serranía </t>
  </si>
  <si>
    <t xml:space="preserve">28016 Suministro de valeras para el abastecimiento de combustible, gasolina corriente, diésel y lubricantes para el parque automotor del PNN Serranía </t>
  </si>
  <si>
    <t xml:space="preserve">28017 Contratar el suministro de servicios de apoyo logístico para la realización de talleres en el marco de la línea de educación ambiental para el posicionamiento del Parque Nacional Natural Serranía de Chiribiquete en los departamentos de Caquetá y Guaviare. </t>
  </si>
  <si>
    <t xml:space="preserve">28019 Viaticos y gastos de viaje para funcionarios y contratistas por linea tematica </t>
  </si>
  <si>
    <t xml:space="preserve">28020 Contratar el mantenimiento de la infraestructura física de la sede del Parque Nacional Natural Serranía de Chiribiquete </t>
  </si>
  <si>
    <t>Prestar servicios profesionales para la implementación y seguimiento de procesos, proyectos y actividades de restauración ecológica y de sistemas sostenibles del PNN Serranía de Chiribiquete sector Calamar, Guaviare de acuerdo a lineamientos institucionales en marco del proyecto Administración de las áreas del SPNN</t>
  </si>
  <si>
    <t>Prestar servicios técnicos y de apoyo a la gestión para la implementación de acciones de restauración que contribuyan a la disminución de presiones y amenazas que afecten el PNN Serranía de Chiribiquete en el sector Calamar, Guaviare en marco del proyecto Administración de las áreas de SPNN</t>
  </si>
  <si>
    <t xml:space="preserve">Suministro de valeras para el abastecimiento de combustible, gasolina corriente, diésel y lubricantes para el parque automotor del PNN Serranía </t>
  </si>
  <si>
    <t xml:space="preserve">28000 Prestar servicios operativos y de apoyo a la gestión del personal técnico y profesional para la implementación de acciones de PVyC, en articulación con las demás líneas temáticas que se ejecutan en el sector de Solano, Caquetá,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</si>
  <si>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Cartagena del Chairá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</si>
  <si>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Cartagena del Chaira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</si>
  <si>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Calamar Guaviare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</si>
  <si>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San José del Guaviare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</si>
  <si>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Calamar, Guaviare que aporten a la gestión y conservación del PNN Serranía de Chiribiquete en marco del proyecto Administración de las áreas de SPNN. </t>
  </si>
  <si>
    <t xml:space="preserve">28000 Prestar servicios operativos y de apoyo a la gestión del personal técnico y profesional para la implementación de acciones de PVyC, en articulación con las demás líneas temáticas que se ejecutan en el sector de Miraflores, Guaviare que aporten a la gestión y conservación del PNN Serranía de Chiribiquete en marco del proyecto Administración de las áreas de SPNN. </t>
  </si>
  <si>
    <t>28000 Prestar servicios operativos y de apoyo a la gestión del personal técnico y profesional para la implementación de acciones en las diferentes líneas que aporten al relacionamiento institucional y con comunidades para disminuir las presiones y amenazas que afecten el PNN Serranía de Chiribiquete sector San Vicente del Caguán, en marco del proyecto Administración de las áreas de SPNN</t>
  </si>
  <si>
    <t>28000 Prestar servicios operativos y de apoyo a la gestión del personal técnico y profesional para la implementación de acciones en las diferentes líneas que aporten al relacionamiento institucional y con comunidades para disminuir las presiones y amenazas que afecten el PNN Serranía de Chiribiquete en el sector Florencia, en marco del proyecto Administración de las áreas de SPNN</t>
  </si>
  <si>
    <t>28001 Prestar servicios técnicos y de apoyo a la gestión para la implementación de acciones en los procesos de autoridad ambiental, ordenamiento y educación ambiental que contribuyan al posicionamiento y a la disminución de presiones y amenazas que afecten el PNN Serranía de Chiribiquete sector Solano en marco del proyecto Administración de las áreas de SPNN</t>
  </si>
  <si>
    <t>28001 Prestar servicios técnicos y de apoyo a la gestión para la implementación de acciones en los procesos de autoridad ambiental, ordenamiento y educación ambiental que contribuyan al posicionamiento y a la disminución de presiones y amenazas que afecten el PNN Serranía de Chiribiquete en el sector de San Vicente del Caguán en marco del proyecto Administración de las áreas de SPNN</t>
  </si>
  <si>
    <t>28001 Prestar servicios técnicos y de apoyo a la gestión para la implementación de acciones en los procesos de autoridad ambiental, ordenamiento y educación ambiental que contribuyan al posicionamiento y a la disminución de presiones y amenazas que afecten el PNN Serranía de Chiribiquete sector de Cartagena del Chairá en el marco del proyecto Administración de las áreas de SPNN</t>
  </si>
  <si>
    <t>28001 Prestar servicios técnicos y de apoyo a la gestión del personal técnico y profesional para la implementación de acciones de PVyC, en articulación con las demás líneas temáticas que se ejecutan en el sector Miraflores, Guaviare que aporten a la gestión y conservación del PNN Serranía de Chiribiquete en marco del proyecto Administración de las áreas de SPNN</t>
  </si>
  <si>
    <t>PNN SERRANÍA DE LOS CHURUMBELOS AUKA WASI</t>
  </si>
  <si>
    <t>29000 Prestar apoyo técnico a la gestión operativa en Prevencion, Vigilancia y Control y  a los procesos de atención a situación de UOT y en los sectores de Santa Rosa, Cauca y Palestina, Huila  del Parque Nacional Natural Serranía de los Churumbelos Auka Wasi en el marco del proyecto Administración de las Areas del Sistema de Parques Nacionales Naturales y
coordinación del Sistema Nacional de Areas Protegidas.</t>
  </si>
  <si>
    <t>29001 Prestar apoyo Operativo a la gestión para adelantar actividades de control y vigilancia en el sector de Piamonte, Cauca,  del  Parque Nacional Natural Serranía de los Churumbelos Auka Wasi, en el marco del proyecto Administración de las Areas del Sistema de Parques Nacionales Naturales y coordinación del Sistema Nacional de Areas Protegidas.</t>
  </si>
  <si>
    <t>29002 Prestar apoyo operativo o a la gestión operativa en los procesos de Prevención, Vigilancia y Control y Educación Ambiental  y para adelantar actividades que permitan mantener adecuadamente el flujo de las labores operativas en el sector de Mocoa, del Parque Nacional Natural Serranía de los Churumbelos Auka Wasi, en el marco del proyecto Administración de las Areas del Sistema de Parques Nacionales Naturales y coordinación del Sistema Nacional de Areas Protegidas.</t>
  </si>
  <si>
    <t>29003 Suministrar   víveres y raciones alimentarias que permitan suplir necesidadesl del  normal desarrollo de las acciones en campo en los sectores de gestión del Area Protegida, que aporten al proyecto Administración de las Areas del Sistema de Parques Nacionales Naturales y coordinación del Sistema Nacional de Areas Protegidas.</t>
  </si>
  <si>
    <t>29004 Contratar la compraventa de llantas y accesorios para los vehículos adscritos al inventario del  Parque Nacional Natural Serranía de los Churumbelos Auka Wasi, que aporten al proyecto Administración de las Areas del Sistema de Parques Nacionales Naturales y coordinación del Sistema Nacional de Areas Protegidas.</t>
  </si>
  <si>
    <t>29005  Realizar el Mantenimiento general preventivo y correctivo de los vehiculos terretres y fluviales asignados al PNN Serrania de los Churumbelos Auka Wasi, que aporten al proyecto Administración de las Areas del Sistema de Parques Nacionales Naturales y coordinación del Sistema Nacional de Areas Protegidas.</t>
  </si>
  <si>
    <t>29006 29013 29017 Suministrar  servicios de apoyo logístico para la realización de talleres y/o capacitaciones con las diferentes comunidades locales en los sectores de gestión del Parque Nacional Natural Serranía de los Churumbelos Auka Wasi, que aporten al proyecto Administración de las Areas del Sistema de Parques Nacionales Naturales y coordinación del Sistema Nacional de Areas Protegidas.</t>
  </si>
  <si>
    <t xml:space="preserve">29007 Viaticos y gastos de viaje para funcionarios y contratistas por linea tematica </t>
  </si>
  <si>
    <t>29009 Realizar Servicio consultoria para estudio de factibilidad de riesgo en cumplimiento del  PECDN  de la sede administrativa del Parque Nacional Natural Serranía de los Churumbelos Auka Wasi, que aporten al proyecto Administración de las Areas del Sistema de Parques Nacionales Naturales y coordinación del Sistema Nacional de Areas Protegidas.</t>
  </si>
  <si>
    <t>29010 Prestar apoyo técnico  para  la implementación de actividades de educación ambiental asociadas a la atención de la situación de Uso , ocupación y Tenencia  en el sector de Piamonte, Cauca, del Parque Nacional Natural Serranía de los Churumbelos Auka Wasi,en el marco del proyecto Administración de las Areas del Sistema de Parques Nacionales Naturales y coordinación del Sistema Nacional de Areas Protegidas.</t>
  </si>
  <si>
    <t>29011 Prestar apoyo técnico a la gestión operativa en los procesos de atención a situación de UOT y Prevencion, Vigilancia y Control en el sector de Mocoa, Putumayo,  del Parque Nacional Natural Serranía de los Churumbelos Auka Wasi en el marco del proyecto Administración de las Areas del Sistema de Parques Nacionales Naturales y coordinación del Sistema Nacional de Areas Protegidas.</t>
  </si>
  <si>
    <t>29012 Suministrar   víveres y raciones alimentarias que permitan suplir necesidadesl del  normal desarrollo de las acciones en campo en los sectores de gestión del Area Protegida en el marco del proyecto Administración de las Areas del Sistema de Parques Nacionales Naturales y coordinación del Sistema Nacional de Areas Protegidas.</t>
  </si>
  <si>
    <t xml:space="preserve">29014 Viaticos y gastos de viaje para funcionarios y contratistas por linea tematica </t>
  </si>
  <si>
    <t>29015 Prestar servicios Profesionales para fortalecer el proceso de coordinación de la función pública de la conservación entre en el Parque Nacional Serrania de los Churumbelos Auka wasi y su  zona de influencia y las Autoridades Indígenas presentes, en el marco del proyecto Administración de las Areas del Sistema de Parques Nacionales Naturales y coordinación del Sistema Nacional de Areas Protegidas.</t>
  </si>
  <si>
    <t>29016 Prestar servicios de apoyo técnico para fortalecer el proceso de coordinación de la función pública de la conservación entre en el Parque Nacional Serrania de los Churumbelos Auka wasi y su  zona de influencia y las Autoridades Indígenas presentes, en el marco del proyecto Administración de las Areas del Sistema de Parques Nacionales Naturales y coordinación del Sistema Nacional de Areas Protegidas.</t>
  </si>
  <si>
    <t>29018 Convenios interadministrativos de relacionamiento "Aunar esfuerzos institucionales y técnicos para fortalecer el manejo de los sectores de gestión  del Parque Nacional Natural Serranía de los Churumbelos Auka Wasi con la articulación de acciones, capacidades y conocimientos , que aporten al proyecto Administración de las áreas del sistema de Parques Nacionales Naturales y coordinación del Sistema Nacional de Areas Protegidas".</t>
  </si>
  <si>
    <t xml:space="preserve">29019 Viaticos y gastos de viaje para funcionarios y contratistas por linea tematica </t>
  </si>
  <si>
    <t>29021 Prestar servicios profesionales para actividades de Educación Ambiental y para la consolidación, actualización y fortalecimiento del Sistema de Información para la implementación del  Programa de Monitoreo  del PNN Serrania de los Churumbelos Auka wasi en el marco del proyecto Administración de las Areas del Sistema de Parques Nacionales Naturales y coordinación del Sistema Nacional de Areas Protegidas.</t>
  </si>
  <si>
    <t xml:space="preserve">29023 Viaticos y gastos de viaje para funcionarios y contratistas por linea tematica </t>
  </si>
  <si>
    <t xml:space="preserve">29025 Viaticos y gastos de viaje para funcionarios y contratistas por linea tematica </t>
  </si>
  <si>
    <t>29026 Suministrar Productos de aseo y limpieza, productos de cafetería y restaurantes, para la sede administrativa del PNN Serranía de los Churumbelos Auka Wasi ubicada en el municipio de Mocoa Putumayo, que aporten al proyecto Administración de las Areas del Sistema de Parques Nacionales Naturales y coordinación del Sistema Nacional de Areas Protegidas.</t>
  </si>
  <si>
    <t>29027 Prestar servicios profesionales en temas relacionados con la administración en procesos de contratación, ejecución presupuestal, propiedad planta y equipo y talento humano del Parque Nacional Natural Serranía de los Churumbelos Auka Wasi, que aporten al proyecto fortalecimiento de la capacidad institucional de Parques Nacionales Naturales a nivel nacional.</t>
  </si>
  <si>
    <t>PNN YAIGOJÉ APAPORIS</t>
  </si>
  <si>
    <t>30000 Convenio Interadministrativo para Fortalecer las acciones coordinadas  entre las dos autoridades para el plan de Acción del REM,.</t>
  </si>
  <si>
    <t>30001 Prestar servicios Profesionales  los procesos de Monitoreo y Investigación  y con enfoque intercultural para consolidar conjuntamente el  portafolio de investigaciones e implementar el monitoreo filtro grueso PIC chagra y la articulación de acciones con aliados en el marco del proyecto de administración de las AP del SPNN.</t>
  </si>
  <si>
    <t>30003 Prestar apoyo en la gestión para dar cumplimiento las acciones acordadas  en el marco de la coordinación en el proceso de autoridad conjunta. ( presiones y amenazas en el área de gestión priorizada de la libertad en el marco del proyecto administración de las AP del SPNN ).</t>
  </si>
  <si>
    <t>30004 Prestar apoyo en la gestión para dar cumplimiento las acciones acordar en el marco de la coordinación en el proceso de autoridad conjunta. ( presiones y amenazas en los   sectores parte alta y baja del PNN Yaigojé Apaporis en el marco del proyecto  administración de las AP del SPNN)</t>
  </si>
  <si>
    <t xml:space="preserve">30011 Viaticos y gastos de viaje para funcionarios y contratistas por linea tematica </t>
  </si>
  <si>
    <t xml:space="preserve">30012 Viaticos y gastos de viaje para funcionarios y contratistas por linea tematica </t>
  </si>
  <si>
    <t>30014 Transporte aéreo de correo y carga  enviados hacia los sectores del PNN Yaigojé Apaporis</t>
  </si>
  <si>
    <t>30015 Suministro del mantenimiento preventivo y correctivo a todo costo, de acuerdo a las cantidades, para la cabaña operativa Jirijirimo del PNN Yaigojé Apaporis</t>
  </si>
  <si>
    <t>30016 Prestar Servicios Técnicos   en los procesos administrativos, de ejecución presupuestal, manejo de propiedad planta y equipo, procesos de contratación y de soporte a los mecanismos de planeación, evaluación, seguimiento y Sistema Integrado de Gestión del PNN Yaigojé Apaporis  en el marco del  fortalecimiento de la capacidad institucional</t>
  </si>
  <si>
    <t>30017 Mantenimiento preventivo y correctivo de los aires acondicionados de la sede administrativa de Parques ubicada en la ciudad de Leticia. en el marco del  fortalecimiento de la capacidad institucional</t>
  </si>
  <si>
    <t>30018 Mantenimiento preventivo y correctivo del sistema de alarma de los Parques Amacayacu, Cahuinari, Río Puré y Yaigojé Apaporis en la ciudad de Leticia. en el marco del  fortalecimiento de la capacidad institucional</t>
  </si>
  <si>
    <t>30019 Recargar los extintores del área protegida del PNN Yaigojé Apaporis en el marco del  fortalecimiento de la capacidad institucional</t>
  </si>
  <si>
    <t>RNN NUKAK</t>
  </si>
  <si>
    <t xml:space="preserve">31000 Viaticos y gastos de viaje para funcionarios y contratistas por linea tematica </t>
  </si>
  <si>
    <t xml:space="preserve">31001 Contratar el mantenimiento de equipos de navegacion (GPS) asignados a la RNN Nukak en el marco del proyecto de ADMINISTRACIÓN DE LAS ÁREAS DEL SISTEMA DE PARQUES NACIONALES NATURALES Y COORDINACIÓN DEL SISTEMA NACIONAL DE ÁREAS PROTEGIDAS. NACIÓN. </t>
  </si>
  <si>
    <t>31003 Compraventa de llantas y accesorios para la camioneta, las motocicletas y botes adscritos al inventario de la Reserva Nacional Natural Nukak en San José de Guaviare en el marco del proyecto de  ADMINISTRACIÓN DE LAS ÁREAS DEL SISTEMA DE PARQUES NACIONALES NATURALES Y COORDINACIÓN DEL SISTEMA NACIONAL DE ÁREAS PROTEGIDAS. NACIÓN.</t>
  </si>
  <si>
    <t>31005, 28013  Mantenimiento Preventivo y Correctivo que incluya repuestos originales y mano de obra calificada para el parque automotor asignado a la Reserva Nacional Natural Nukak y PNN S.Chiribiquete ubicados en los municipios de San José del Guaviare, Miraflores y Calamar, incluida la revisión técnico mecánica, emisión de gases y expedición del respectivo certificado para las motocicletas en el marco del proyecto de ADMINISTRACIÓN DE LAS ÁREAS DEL SISTEMA DE PARQUES NACIONALES NATURALES Y COORDINACIÓN DEL SISTEMA NACIONAL DE ÁREAS PROTEGIDAS. NACIÓN</t>
  </si>
  <si>
    <t>31006 Prestar servicios técnicos y de apoyo a la gestión para adelantar acciones de prevención, vigilancia y control en la RNN Nukak en el marco del proyecto administración de las áreas del sistema de parques nacionales naturales y coordinación del sistema nacional de áreas protegidas</t>
  </si>
  <si>
    <t>31007 Prestar servicios operativos y de apoyo a la gestión para adelantar acciones que aporten a la prevención, vigilancia y control de las presiones y amenazas que afectan la RNN Nukak en el sector Alto Inírida (Municipio de El Retorno), en el marco del proyecto administración de las áreas del sistema de parques nacionales naturales y coordinación del sistema nacional de áreas protegidas</t>
  </si>
  <si>
    <t>31008; 31013; 31028; 31033; 31037 Contratar el suministro de apoyo logístico para la realización de reuniones de capacitación o talleres de trabajo, con comunidades e instituciones de interés directo a la Reserva Nacional Natural Nukak en el departamento del Guaviare, en el marco del Proyecto de  ADMINISTRACIÓN DE LAS ÁREAS DEL SISTEMA DE PARQUES NACIONALES NATURALES Y COORDINACIÓN DEL SISTEMA NACIONAL DE ÁREAS PROTEGIDAS. NACIÓN .</t>
  </si>
  <si>
    <t xml:space="preserve">31009 Prestar servicios profesionales y de gestión para apoyar el ejercicio de la Autoridad Ambiental donde se aborde de manera estratégica las situaciones que afectan la RNN Nukak y favorezca la coordinación interinstitucional con actores sociales en materia de Prevención, Vigilancia y Control, y Gestión del Riesgo de Desastres Naturales en el marco del proyecto administración de las AP.
</t>
  </si>
  <si>
    <t xml:space="preserve">31010   Suministro de valeras para el abastecimiento de combustibles y lubricantes, para la Reserva Nacional Natural Nukak en el municipio de San José del Guaviare en el marco del proyecto de ADMINISTRACIÓN DE LAS ÁREAS DEL SISTEMA DE PARQUES NACIONALES NATURALES Y COORDINACIÓN DEL SISTEMA NACIONAL DE ÁREAS PROTEGIDAS. NACIÓN </t>
  </si>
  <si>
    <t>31011 Prestar servicios técnicos y apoyo a la gestión en el seguimiento e implementación de acciones de restauración ecológica al interior y en zona de influencia de la RNN Nukak, en el marco del proyecto administración de las áreas del sistema de parques nacionales naturales y coordinación del sistema nacional de áreas protegidas.</t>
  </si>
  <si>
    <t>31012 Prestar servicios profesionales para orientar los procesos de restauración ecológica, suscripción y sostenimiento de acuerdos de conservación y manejo de los conflictos por uso y ocupación que contribuyan a la mitigación de presiones al interior y en zona de influencia de la RNN Nukak, en el marco del proyecto administración de las AP.</t>
  </si>
  <si>
    <t>31014 Viaticos y gastos de viaje para funcionarios y contratistas por linea tematica en el marco del proyecto de ADMINISTRACIÓN DE LAS ÁREAS DEL SISTEMA DE PARQUES NACIONALES NATURALES Y COORDINACIÓN DEL SISTEMA NACIONAL DE ÁREAS PROTEGIDAS. NACIÓN</t>
  </si>
  <si>
    <t>31015 Aunar esfuerzos para la implementación de acciones de restauración ecológica participativa al interior de la Reserva Nacional Natural Nukak en el marco del proyecto ADMINISTRACIÓN DE LAS ÁREAS DEL SISTEMA DE PARQUES NACIONALES NATURALES Y COORDINACIÓN DEL SISTEMA NACIONAL DE ÁREAS PROTEGIDAS. NACIÓN</t>
  </si>
  <si>
    <t>31016  suministro de elementos de ferreteria para preparar sitios de propagacion de material vegetal de la RNN Nukak en el marco del proyecto de ADMINISTRACIÓN DE LAS ÁREAS DEL SISTEMA DE PARQUES NACIONALES NATURALES Y COORDINACIÓN DEL SISTEMA NACIONAL DE ÁREAS PROTEGIDAS. NACIÓN</t>
  </si>
  <si>
    <t xml:space="preserve">31017 Adquisición, de materiales de ferreteria e insumos para el establecimiento de SSC, fortaleciendo la implementación de acuerdos con familias campesinas de la RNN Nukak en el marco del proyecto de ADMINISTRACIÓN DE LAS ÁREAS DEL SISTEMA DE PARQUES NACIONALES NATURALES Y COORDINACIÓN DEL SISTEMA NACIONAL DE ÁREAS PROTEGIDAS. NACIÓN </t>
  </si>
  <si>
    <t>31019 Prestar servicios técnicos y apoyo a la gestión en el seguimiento y desarrollo de la línea de Uso, Ocupación y Tenencia para la conservación RNN Nukak en articulación con diversos actores estratégicos, en el marco del proyecto administración de las áreas del sistema de parques nacionales naturales y coordinación del sistema nacional de áreas protegidas.</t>
  </si>
  <si>
    <t>31020 PPrestar servicios operativos y de apoyo a la gestión en los espacios de relacionamiento social, caracterización e implementación de las acciones y proyectos enmarcados en la línea estratégica de Uso, Ocupación y Tenencia  en la RNN Nukak en el sector Alto Inírida (Municipio de El Retorno), en el marco del proyecto administración de las AP.</t>
  </si>
  <si>
    <t>31021 Viaticos y gastos de viaje para funcionarios y contratistas por linea tematica en el marco del proyecto de ADMINISTRACIÓN DE LAS ÁREAS DEL SISTEMA DE PARQUES NACIONALES NATURALES Y COORDINACIÓN DEL SISTEMA NACIONAL DE ÁREAS PROTEGIDAS. NACIÓN</t>
  </si>
  <si>
    <t xml:space="preserve">31022  Suministro de valeras para el abastecimiento de combustibles y lubricantes, para la Reserva Nacional Natural Nukak en el municipio de San José del Guaviare en el marco del proyecto de ADMINISTRACIÓN DE LAS ÁREAS DEL SISTEMA DE PARQUES NACIONALES NATURALES Y COORDINACIÓN DEL SISTEMA NACIONAL DE ÁREAS PROTEGIDAS. NACIÓN </t>
  </si>
  <si>
    <t>31023; 31030 Suministro de Insumos de Papelería, útiles de escritorio y oficina para las sedes administrativas y operativas de la Reserva Nacional Natural Nukak en el municipio de San José del Guaviare, en el marco del proyecto de ADMINISTRACIÓN DE LAS ÁREAS DEL SISTEMA DE PARQUES NACIONALES NATURALES Y COORDINACIÓN DEL SISTEMA NACIONAL DE ÁREAS PROTEGIDAS. NACIÓN.</t>
  </si>
  <si>
    <t>31024 suministro de materiales y elementos de laboratorio para toma y analisis de muestas de Agua, dentro del ejerccion de monitorio del RH de la RNN Nukak en el marco del proyecto de ADMINISTRACIÓN DE LAS ÁREAS DEL SISTEMA DE PARQUES NACIONALES NATURALES Y COORDINACIÓN DEL SISTEMA NACIONAL DE ÁREAS PROTEGIDAS. NACIÓN</t>
  </si>
  <si>
    <t>31025; 28008 Contratar el Servicio de mantenimiento preventivo y correctivo incluyendo repuestos a los equipos tecnológicos de la Reserva Nacional Natural Nukak y el PNN S. Chiribiquete ubicados en el municipio de San José del Guaviare en el marco del proyecto de ADMINISTRACIÓN DE LAS ÁREAS DEL SISTEMA DE PARQUES NACIONALES NATURALES Y COORDINACIÓN DEL SISTEMA NACIONAL DE ÁREAS PROTEGIDAS. NACIÓN</t>
  </si>
  <si>
    <t xml:space="preserve">31026   Suministro de valeras para el abastecimiento de combustibles y lubricantes, para la Reserva Nacional Natural Nukak en el municipio de San José del Guaviare en el marco del proyecto de ADMINISTRACIÓN DE LAS ÁREAS DEL SISTEMA DE PARQUES NACIONALES NATURALES Y COORDINACIÓN DEL SISTEMA NACIONAL DE ÁREAS PROTEGIDAS. NACIÓN </t>
  </si>
  <si>
    <t xml:space="preserve">31029  Suministro de valeras para el abastecimiento de combustibles y lubricantes, para la Reserva Nacional Natural Nukak en el municipio de San José del Guaviare en el marco del proyecto de ADMINISTRACIÓN DE LAS ÁREAS DEL SISTEMA DE PARQUES NACIONALES NATURALES Y COORDINACIÓN DEL SISTEMA NACIONAL DE ÁREAS PROTEGIDAS. NACIÓN </t>
  </si>
  <si>
    <t>31031 Prestar servicios profesionales para fortalecer el proceso de coordinación de la función pública de la conservación entre la Reserva Nacional Natural Nukak y las Autoridades Indígenas presentes en la zona de influencia del área protegida, en el marco del proyecto de administración de las áreas del sistema de parques nacionales naturales y coordinación del sistema nacional de áreas protegidas.</t>
  </si>
  <si>
    <t>31032 Prestar servicios operativos y de apoyo a la gestión, para desarrollar las actividades apoyo a la RNN Nukak y el PNN Serranía de Chiribiquete, para el diligenciamiento de diferentes formatos, encuestas, archivo y seguimiento a dicha información, en el marco del proyecto de administración de las áreas del sistema de parques nacionales</t>
  </si>
  <si>
    <t>31034 Viaticos y gastos de viaje para funcionarios y contratistas por linea tematica en el marco del proyecto de ADMINISTRACIÓN DE LAS ÁREAS DEL SISTEMA DE PARQUES NACIONALES NATURALES Y COORDINACIÓN DEL SISTEMA NACIONAL DE ÁREAS PROTEGIDAS. NACIÓN</t>
  </si>
  <si>
    <t xml:space="preserve">31035  Suministro de valeras para el abastecimiento de combustibles y lubricantes, para la Reserva Nacional Natural Nukak en el municipios de Miraflores en el marco del proyecto de ADMINISTRACIÓN DE LAS ÁREAS DEL SISTEMA DE PARQUES NACIONALES NATURALES Y COORDINACIÓN DEL SISTEMA NACIONAL DE ÁREAS PROTEGIDAS. NACIÓN </t>
  </si>
  <si>
    <t>31036 Adquisicion de materiales y elementos para la implementacion acciones para fortalecimiento del conocimiento cultural de comunidades indígenas relacionadas con la RNN Nukak en el marco del proyecto ADMINISTRACIÓN DE LAS ÁREAS DEL SISTEMA DE PARQUES NACIONALES NATURALES Y COORDINACIÓN DEL SISTEMA NACIONAL DE ÁREAS PROTEGIDAS. NACIÓN</t>
  </si>
  <si>
    <t>31038 Prestar servicios profesionales en temas relacionados con la administración en procesos de contratación, ejecución presupuestal, propiedad planta y equipo y talento humano de la Reserva Nacional Natural Nukak  que aporten al proyecto fortalecimiento de la capacidad institucional de Parques Nacionales Naturales a nivel nacional.</t>
  </si>
  <si>
    <t xml:space="preserve">31040 Contratar el mantenimiento y recarga de extintores de fuego asignados a la RNN Nukak en el marco del proyecto de FORTALECIMIENTO DE LA CAPACIDAD INSTITUCIONAL DE PARQUES NACIONALES NATURALES A NIVEL NACIONAL. </t>
  </si>
  <si>
    <t>31041 Mantenimiento Aires Acondiconados de la sede administratica de la RNN Nukak en el marco del proyecto de FORTALECIMIENTO DE LA CAPACIDAD INSTITUCIONAL DE PARQUES NACIONALES NATURALES A NIVEL NACIONAL</t>
  </si>
  <si>
    <t>31042 Compra 2 Tablet tipo rugget con tecnología Android en el marco del proyecto de FORTALECIMIENTO DE LA CAPACIDAD INSTITUCIONAL DE PARQUES NACIONALES NATURALES A NIVEL NACIONAL.</t>
  </si>
  <si>
    <t>31006Prestar servicios técnicos y de apoyo a la gestión para adelantar acciones de prevención, vigilancia y control en la RNN Nukak en el marco del proyecto administración de las áreas del sistema de parques nacionales naturales y coordinación del sistema nacional de áreas protegidas</t>
  </si>
  <si>
    <t>31007 Prestar servicios operativos y de apoyo a la gestión para adelantar acciones que aporten a la prevención, vigilancia y control de las presiones y amenazas que afectan la RNN Nukak en el sector Miraflores, en el marco del proyecto administración de las áreas del sistema de parques nacionales naturales y coordinación del sistema nacional de áreas protegidas</t>
  </si>
  <si>
    <t>31020 PPrestar servicios operativos y de apoyo a la gestión en los espacios de relacionamiento social, caracterización e implementación de las acciones y proyectos enmarcados en la línea estratégica de Uso, Ocupación y Tenencia  en la RNN Nukak en el sector Miraflores, en el marco del proyecto administración de las AP</t>
  </si>
  <si>
    <t>31032 Prestar servicios de un Operario (Experto Local) y de apoyo a la gestión con comunidades indígenas del Resguardo Indígena Cuenca Media Rio Inírida y Rio Papunaua (Guaviare) para la Reserva Nacional Natural Nukak, en el marco del proyecto de administración de las áreas del sistema de parques nacionales</t>
  </si>
  <si>
    <t>31032 Prestación de servicios de un Operario (Experto Local) y de apoyo a la gestión con comunidades indígenas del Resguardo Indígena Nukak Maku (Guaviare) para la Reserva Nacional Natural Nukak, , en el marco del proyecto de administración de las áreas del sistema de parques nacionales</t>
  </si>
  <si>
    <t>RNN PUINAWAI</t>
  </si>
  <si>
    <t>32000 Prestar servicios profesionales en la atualización del documento "Planificación Institucional para la Gestión de la RNN Puinawai" y sus anexos, elaborado en 2017. En el marco del proyecto administracion de las AP.</t>
  </si>
  <si>
    <t>32001 Prestar servicios tecnologicos para acompañar el  relacionamiento con las comunidades indígenas e instituciones en la ciudad de Inírida – Guainía. En el marco del proyecto administracion de las AP.</t>
  </si>
  <si>
    <t>32002 Aunar esfuerzos técnicos, financieros y operativos, para dar continuidad a la implementación de las acciones acordadas en el marco de la agenda temática construida en 2017 con las autoridades indígenas de los cuatro resguardos traslapados con la RNN PUINAWAI, que aporta al fortalecimiento del proceso de conservación, gestión y manejo del área protegida.  En el marco del proyecto administracion de las AP.</t>
  </si>
  <si>
    <t xml:space="preserve">32004 Viaticos y gastos de viaje para funcionarios y contratistas por linea tematica </t>
  </si>
  <si>
    <t>32005 Prestar servicios profesionales para fortalecer, conjuntamente con los representantes indígenas de los resguardos traslapados el proceso de investigación y monitoreo de la RNN Puinawai.  En el marco del proyecto administración de las AP.</t>
  </si>
  <si>
    <t>32006 Prestar servicios profesionales para adelantar las acciones y procedimientos relacionados a PVC de la RNN Puinawai. En el marco del proyecto administración de las AP.</t>
  </si>
  <si>
    <t>32007 Prestar Servicios Tecnológicos  y de apoyo a la gestión en los procesos administrativos, de ejecución presupuestal, manejo de propiedad planta y equipo, procesos de contratación y de soporte a los mecanismos de planeación, evaluación, seguimiento y Sistema Integrado de Gestión de la RNN Puinawai  para el fortalecimiento de la capacidad institucional.</t>
  </si>
  <si>
    <t>contratar el r Servicio de sobre vuelos para la reserva y sus zonas de influenciEn el marco del proyecto administración de las AP.</t>
  </si>
  <si>
    <t>Adquirir suministro de combustibles y lubricantes que garanticen el desplazamiento y operatividad del personal del área proteServicio de combustibles y lubricantes que garanticen el desplazamiento y operatividad del personal del área protegida en la ciudad de Inírida - Guainíai. En el marco del proyecto administración de las AP.</t>
  </si>
  <si>
    <t>SF PLANTAS MEDICINALES ORITO INGI ANDE</t>
  </si>
  <si>
    <t>33000 Prestar servicios operativos en la línea de prevención vigilancia y control y servir de enlace con las comunidades campesinas de la Zona con Función Amortiguadora del SF PMOIA en el marco del proyecto "Administración de las áreas del sistema de PNN y Coordinación del SINAP".</t>
  </si>
  <si>
    <t>33001, 33016; 33023; 33026 Suministrar apoyo logístico para la realización de talleres y capacitaciones del Santuario de Flora Plantas Medicinales Orito Ingi Ande en el marco del proyecto "Administración de las áreas del sistema de PNN y Coordinación del SINAP".</t>
  </si>
  <si>
    <t xml:space="preserve">33002 Suministrar viaticos y gastos de viaje para funcionarios y contratistas  del SF PMOIA en el marco del proyecto "Administración de las áreas del sistema de PNN y Coordinación del SINAP". </t>
  </si>
  <si>
    <t xml:space="preserve">33003 Suministrar de viaticos y gastos de viaje para funcionarios y contratistas  del SF PMOIA en el marco del proyecto "Administración de las áreas del sistema de PNN y Coordinación del SINAP". </t>
  </si>
  <si>
    <t>33004 Suministrar productos de papelería y útiles de escritorio en el municipio de Orito para el SF PMOIA en el marco del proyecto "Administración de las áreas del sistema de PNN y Coordinación del SINAP".</t>
  </si>
  <si>
    <t>33005 Suministrar víveres y raciones alimentarias en el municipio de Ortito para la realización de actividades de la línea de Prevención, Vigilancia y Control del SF PMOIA  en el marco del proyecto "Administración de las áreas del sistema de PNN y Coordinación del SINAP".</t>
  </si>
  <si>
    <t>33006 Realizar matenimiento preventivo y correctivo en el municipio de Orito, para los automotores del SF PMOIA en el marco del proyecto "Administración de las áreas del sistema de PNN y Coordinación del SINAP".</t>
  </si>
  <si>
    <t>33007 Realizar matenimiento preventivo y correctivo de equipos del SF PMOIA en el municipio de Orito en el marco del proyecto "Administración de las áreas del sistema de PNN y Coordinación del SINAP".</t>
  </si>
  <si>
    <t>33008 Realizar el mantenimiento preventivo y correctivo para los equipos tecnológicos del SF PMOIA en el Municipio de Orito para apoyar las labores de apoyo operativo en el marco del proyecto "Administración de las áreas del sistema de PNN y Coordinación del SINAP".</t>
  </si>
  <si>
    <t>33009 Realizar suministro de llantas y accesorios en el Municipio de Orito, para los vehículos del SF PMOIA en el marco del proyecto "Administración de las áreas del sistema de PNN y Coordinación del SINAP".</t>
  </si>
  <si>
    <t>33010 Prestar servicio técnicos y de apoyo para la implementación de acciones del programa de restauración ecológica y cultural del SF PMOIA en el marco del proyecto de "Administración de las áreas del sistema de PNN y coordinación del SINAP"</t>
  </si>
  <si>
    <t>33011 Prestar servicios profesionales para el proceso de registro de las Reservas Naturales de la Sociedad Civil y la elaboración de los planes de manejo y apoyo a la elaboración de propuestas de Pago por Servicios Ambientales en el área Zona con Función Amortiguadora en el marco del proyecto  "Administración de las áreas del sistema de PNN y coordinación del SINAP".</t>
  </si>
  <si>
    <t>33012 Suministrar Viaticos y gastos de viaje para funcionarios y contratistas para las comisiones  en el marco del proyecto  "Administración de las áreas del sistema de PNN y coordinación del SINAP".</t>
  </si>
  <si>
    <t>33013 Prestar servicios profesionales para la consolidación, actualización y fortalecimiento del Sistema de Información y  para la implementación del Programa de Monitoreo del SF PMOIA en el marco del proyecto de "Administración de las áreas del sistema de PNN y coordinación del SINAP".</t>
  </si>
  <si>
    <t>33014 Suministrar elementos de bioseguridad para el Santuario de Flora Plantas Medicinales Orito Ingi Ande en el marco del proyecto "Administración de las áreas del sistema de PNN y Coordinación del SINAP".</t>
  </si>
  <si>
    <t>33015 Prestar servicios operativos y de apoyo en los proceso de  coordinación e implementación de estrategias especiales de manejo conjunto del SF PMOIA y servir de enlace con el resguardo Santa Rosa del Guamuez en el marco del proyecto  "Administración de las áreas del sistema de PNN y coordinación del SINAP".</t>
  </si>
  <si>
    <t>33018 Suministrar viaticos y gastos de viaje para funcionarios y contratistas para las comisiones de EEM en el marco del proyecto  "Administración de las áreas del sistema de PNN y coordinación del SINAP".</t>
  </si>
  <si>
    <t>33020 Suministrar equipos tecnologicos y perifericos para el Santuario de Flora Plantas Medicinales Orito Ingi Ande  en el marco del proyecto  "Administración de las áreas del sistema de PNN y coordinación del SINAP".</t>
  </si>
  <si>
    <t>33021  Suministro de valeras para el abastecimiento de combustibles y lubricantes para el SF PMOIA  en el marco del proyecto  "Administración de las áreas del sistema de PNN y coordinación del SINAP".</t>
  </si>
  <si>
    <t>33022 Prestar apoyo operativo y de apoyo en los proceso de  coordinación e implementación de estrategias especiales de manejo conjunto del SF PMOIA y servir de enlace con el resguardo Yarinal San Marcelino en el marco del proyecto  "Administración de las áreas del sistema de PNN y coordinación del SINAP"</t>
  </si>
  <si>
    <t>33024 Prestar servicios profesionales para la implementación de mecanismos de comunicación y educación ambiental en el SF PMOIA en el marco del proyecto  "Administración de las áreas del sistema de PNN y coordinación del SINAP"</t>
  </si>
  <si>
    <t>33025 Suministrar Viaticos y gastos de viaje para funcionarios y contratistas de comisiones en la linea de investigación y monitoreo en el marco del  proyecto de "Administración de las áreas del sistema de PNN y coordinación del SINAP".</t>
  </si>
  <si>
    <t>33028 Suministrar materiales (pilas recargables, cargadadores de pilas y  memorias cd para camaras trampa) en el municipio de Orito para la implementación de actividades de investigación y monitoreo en el marco del  proyecto de "Administración de las áreas del sistema de PNN y coordinación del SINAP"..</t>
  </si>
  <si>
    <t>33030 Prestar servicios profesionales en temas relacionados con la administración en procesos de contratación, ejecución presupuestal, propiedad planta y equipo, talento humano y de soporte a los mecanismos de planeación, evaluación, seguimiento y Sistema Integrado de Gestión del SF PMOIA  en el marco del proyecto de que aporten al proyecto fortalecimiento de la capacidad institucional.</t>
  </si>
  <si>
    <t>33000 Prestar servicios operativos en la línea de prevención vigilancia y control, y servir de enlace con las autoridades tradicionales del pueblo Cofan en el marco del proyecto "Administración de las áreas del sistema de PNN y Coordinación del SINAP".</t>
  </si>
  <si>
    <t>33000 Prestar servicios operativos en la línea de prevención vigilancia y control, y servir de enlace con el Resguardo Alto Orito del pueblo Embera en el marco del proyecto "Administración de las áreas del sistema de PNN y Coordinación del SINAP".</t>
  </si>
  <si>
    <t>33000  Prestar servicios operativos en la línea de prevención vigilancia y control,  y servir de enlace con el resguardo Yarinal San Marcelino en el marco del proyecto "Administración de las áreas del sistema de PNN y Coordinación del SINAP".</t>
  </si>
  <si>
    <t>33015 Prestar servicios de operativos y de apoyo en los proceso de  coordinación e implementación de estrategias especiales de manejo conjunto del SF PMOIA y servir de enlace con el resguardo Campo Alegre del Afilador  en el marco del proyecto  "Administración de las áreas del sistema de PNN y coordinación del SINAP".</t>
  </si>
  <si>
    <t>33015 Prestar servicios operativos y de apoyo para las actividades de servicios generales en el marco del proyecto  "Administración de las áreas del sistema de PNN y coordinación del SINAP".</t>
  </si>
  <si>
    <t>33022 Prestar servicio técnico y de apoyo  para la implementación de actividades que promuevan la conservación privada en la zona de influencia del SF PMOIA  en el marco del proyecto "administración de las áreas del sistema de PNN y coordinación del SINAP".</t>
  </si>
  <si>
    <t>DIRECCIÓN TERRITORIAL ANDES NORORIENTALES - DTAN</t>
  </si>
  <si>
    <t>ANU LOS ESTORAQUES</t>
  </si>
  <si>
    <t>34000 Contrato para realizar la Plantacionde material vegetal y el suministro de insumos requeridos, con el fin de contribuir a fortalecer los procesos de restauración ecológica en el área protegida ANU LOS ESTORAQUES .</t>
  </si>
  <si>
    <t>NORTE DE SANTANDER</t>
  </si>
  <si>
    <t>LA PLAYA</t>
  </si>
  <si>
    <t>34001 Prestación de servicios profesionales del área Natural única los estoraques para desarrollar actividades de Restauración Ecologica</t>
  </si>
  <si>
    <t>34002 Prestación de servicios de apoyo a la gestión  del ANU LOS ESTORAQUES bajo la línea de restauración ecologica del área protegida.</t>
  </si>
  <si>
    <t>34003  Prestación de servicios de apoyo para la restauración vivero piritama y Heliodoro Sánchez bajo la línea de restauración ecologica del área protegida ANU LOS ESTORAQUES.</t>
  </si>
  <si>
    <t>34004  Prestación de servicios de apoyo para la restauración vivero piritama y Heliodoro Sánchez bajo la línea de restauración ecologica del área protegida ANU LOS ESTORAQUES.</t>
  </si>
  <si>
    <t>34005 OPERARIO RESTAURACIÓN VIVIERO PIRITAMA Y HELIODORO SANCHEZ PARA EL ANU LOS ESTORAQUES</t>
  </si>
  <si>
    <t>34006 Prestación de servicios de apoyo para la restauración vivero piritama y Heliodoro Sánchez bajo la línea de restauración ecologica del área protegida ANU LOS ESTORAQUES.</t>
  </si>
  <si>
    <t>34007 Adquisición de equipos posicionamiento global para el registro de la información tomada en las salidas a campo de las áreas protegidas del ANU LOS ESTORAQUES</t>
  </si>
  <si>
    <t>34009 Adquisición de insumos para viveros bajo la línea de restauración ecologica del área protegida ANU LOS ESTORAQUES.</t>
  </si>
  <si>
    <t>34010 Adquisición de herramientas para viveros bajo la línea de restauración ecologica del área protegida ANU LOS ESTORAQUES.</t>
  </si>
  <si>
    <t>34012 Prestación de servicios de apoyo a la gestión del portafolio de investigación y el programa monitoreo del área protegida ANU LOS ESTORAQUES.</t>
  </si>
  <si>
    <t xml:space="preserve">29. EFECTUAR MONITOREO Y SEGUIMIENTO DE LOS VALORES OBJETO DE CONSERVACIÓN. </t>
  </si>
  <si>
    <t>34013 Prestación de servicios profesionales para el ANU LOS ESTORAQUES para articular, construir, gestiónar y apoyar la implementación del programa de investigación y monitoreo que se lleve a cabo en el área protegida , conforme a los líneamientos institucionales.</t>
  </si>
  <si>
    <t>34016 Adquisición de  cámaras trampa para lograr iniciar labores de monitoreo  en el marco de la línea de monitoreo e investigación del área protegida ANU LOS ESTORAQUES</t>
  </si>
  <si>
    <t>34017 Contrato de mantenimiento y calibración de equipos de monitoreo ddel ANU LOS ESTORAQUES como medida preventiva para su buen funcionamiento.</t>
  </si>
  <si>
    <t>34018 Adquisición de binoculares para observación de aves en el marco de la línea de monitoreo e investigación del área protegida ANU LOS ESTORAQUES.</t>
  </si>
  <si>
    <t>34019 Adquisición de Insumos para señalización, marcaje y parcelaje de áreas de monitoreo del área protegida ANU LOS ESTORAQUES</t>
  </si>
  <si>
    <t>34020 Contrato para toma de muestras del Recurso Hidrico en el marco de la línea de investigación y monitoreo priorzado en el área protegida ANU LOS ESTORAQUES</t>
  </si>
  <si>
    <t>34021 Prestación de servicios de apoyo a la gestión para el desarrollo de actividades enmarcadas en los procesos de sistemas sostenibles para la conservación del área protegida ANU LOS ESTORAQUES.</t>
  </si>
  <si>
    <t>34023 Prestación de servicios profesionales para la ejecución actividades vinculadas al Plan de Ordenamiento Ecoturistico del ANU LOS ESTORAQUES.</t>
  </si>
  <si>
    <t>34024 Prestación de servicios de apoyo a la gestión en los procesos de implementación del ordenamiento ecoturístico del  ANU LOS ESTORAQUES</t>
  </si>
  <si>
    <t>34025 Contrato de suministro para la realización de talleres y curso de primeros auxilios para la atención de emergencias en el desarrollo de las actividades ecoturisticas del ANU LOS ESTORAQUES</t>
  </si>
  <si>
    <t>34026 Adquisición de equipos de computo bajo la línea de la prevención, vigilancia y control del área ANU LOS ESTORAQUES</t>
  </si>
  <si>
    <t>34027 Adquisición de pantalla interactiva para inducción en el centro de visitantes en el marco de la línea de ecoturismo del ANU LOS ESTORAQUES</t>
  </si>
  <si>
    <t>34028 Contrato para la confección e instalación de vallas informativas para el sector de Piritama del ANU LOS ESTORAQUES.</t>
  </si>
  <si>
    <t>34029 Adquisición de KIT de primeros auxilios para adelantar acciones tecnicas de asistencia medica que permitan la atencion inmediata al personal requerido para el ANU LOS ESTORAQUES.</t>
  </si>
  <si>
    <t>34030 Prestación de servicios profesionales para desarrollar actividades del programa de educación ambiental e interpretación del patrimonio comunitario en la jurisdiccion del área protegida ANU LOS ESTORAQUES.</t>
  </si>
  <si>
    <t>34033 Prestación de servicios de apoyo en sectores Piritama, Honda y Rosa Blanca en actividades de Prevención, vigilancia y control del ANU LOS ESTORAQUES.</t>
  </si>
  <si>
    <t>34034 Prestación de servicios de apoyo en sectores Piritama, Honda y Rosa Blanca en actividades de Prevención, vigilancia y control del ANU LOS ESTORAQUES.</t>
  </si>
  <si>
    <t>34035 Prestación de servicios de apoyo en sectores Piritama, Honda y Rosa Blanca en actividades de Prevención, vigilancia y control del ANU LOS ESTORAQUES.</t>
  </si>
  <si>
    <t>34036 Prestación de servicios de apoyo en sectores Piritama, Honda y Rosa Blanca en actividades de Prevención, vigilancia y control del ANU LOS ESTORAQUES.</t>
  </si>
  <si>
    <t>34037 Prestación de servicios de apoyo en sectores Piritama, Honda y Rosa Blanca en actividades de Prevención, vigilancia y control del ANU LOS ESTORAQUES.</t>
  </si>
  <si>
    <t>34038Adquisición de equipos posicionamiento global para el registro de la información tomada en las salidas a campo de las áreas protegidas del ANU LOS ESTORAQUES</t>
  </si>
  <si>
    <t>34039 COMPRA COMPUTADOR PARA SISTEMATIZAR INFORMACIÓN RECOLECTADA EN CAMPO DEL ANU LOS ESTORAQUES</t>
  </si>
  <si>
    <t>34041 Contrato de suministro para raciones con el fin de apoyar labores de campo realizadas en el área protegida ANU LOS ESTORAQUES.</t>
  </si>
  <si>
    <t>34042 Adquisición de elementos de campo para el fortalecimiento de recorridos en el marco de las actividades de prevención vigilancia y control para ANU LOS ESTORAQUES..</t>
  </si>
  <si>
    <t>34043 Adquisición de Herramientas para el control de incendios forestales como apoyo a la mitigación de situaciones de emergencia para el ANU LOS ESTORAQUES.</t>
  </si>
  <si>
    <t>34044 Adquisición de Bomba minimark con manguera forestal y acoples como apoyo a la mitigación de situaciones de incendios forestales para el ANU LOS ESTORAQUES.</t>
  </si>
  <si>
    <t>34045 Contrato para realización y pago de tramites para obtener la Declaración de construcción de la sede administrativa como apoyo al saneamiento predial del ANU LOS ESTORAQUES.</t>
  </si>
  <si>
    <t>34046 Contrato de suministro de Combustible y lubricantes para parque automotor como apoyo de las actividades misionales del área protegida  ANU LOS ESTORAQUES.</t>
  </si>
  <si>
    <t>34047 Contrato de obra para infraestructura de prevención vigilacia y control del área protegida ANU LOS ESTORAQUES.</t>
  </si>
  <si>
    <t>34048 Prestación de servicios profesionales para la implementación del sistema integrado de gestión, procesos administrativos, contratación y gestión presupuestal del Área protegida ANU LOS ESTORAQUES.</t>
  </si>
  <si>
    <t>35000 Contrato para realizar Avaluos a Predios priorizados para compra en las áreas protegidas de la Dirección Territorial Andes Nororientales</t>
  </si>
  <si>
    <t>SANTANDER</t>
  </si>
  <si>
    <t>BUCARAMANGA</t>
  </si>
  <si>
    <t>35001 Prestación de servicios profesionales a la Dirección Territorial Andes Nororientales para la consolidacion de la informacion espacial geografia, la precision de limites y sus analisis.</t>
  </si>
  <si>
    <t>35002 Prestación de servicios profesionales a la Dirección Territorial Andes Nororientales para la planificación e implementación y consolidación de las actividades de prevención, vigilancia y control de la territorial y sus áreas protegidas.</t>
  </si>
  <si>
    <t>35003 Prestación de servicios profesionales a la Dirección Territorial Andes Nororientales para la gestión en procesos sancionatorios ambientales y/o, asuntos penales derivados de conductas punibles contra el medio ambiente generados por el ejercicio de la autoridad ambiental en las áreas protegidas adscritas a la Dirección Territorial Andes Nororientales del Sistema de Parques Nacionales Naturales de Colombia</t>
  </si>
  <si>
    <t>35005 Prestación de servicios de apoyo a la gestión en la Dirección Territorial Andes Nororientales para la elaboracion del levantamiento topografico que contribuya a la recolección de datos para el sanemiento de los predios priorizados por la territorial y sus áreas protegidas.</t>
  </si>
  <si>
    <t xml:space="preserve">35007 Contrato de suministro de Combustible y lubricantes para parque automotor como apoyo de las actividades misionales del área protegida </t>
  </si>
  <si>
    <t>35009 Prestación de servicios profesionales a la Dirección Territorial Andes Nororientales para la implementación de la estrategia de Sistemas Sostenibles para la Conservación en las áreas protegidas adscritas a la Dirección Territorial Andes Nororientales</t>
  </si>
  <si>
    <t>35011Prestación de servicios profesionales a la Dirección Territorial Andes Nororientales para la implementación de actividades de la línea estratégica de restauración ecológica participativa, para aportar al cumplimiento de las metas del Gobierno Nacional.</t>
  </si>
  <si>
    <t>35013 Prestación de servicios profesionales para la planificación e implementar los planes de ordenamiento ecoturistico en la Dirección Territorial Andes Nororientales y sus áreas protegidas.</t>
  </si>
  <si>
    <t>35015 Prestación de servicios profesionales a la Dirección Territorial Andes Nororientales para planificación e implementación y consolidación de procesos de investigación y monitoreo que se lleve a cabo en las áreas protegidas , conforme a los líneamientos institucionales.</t>
  </si>
  <si>
    <t>35017 Prestación de servicios profesionales a la Dirección Territorial Andes Nororientales para la planificación e implementación de actividades de la línea Tematica de Ordenamiento y Sinap en el marco de la implementación CONPES 4050 en la territorial.</t>
  </si>
  <si>
    <t>35018 Prestación de servicios de apoyo a la gestión para articular los documentos sintesis del SIRAP y los formatos de cada una de las áreas protegidas a la territorial Andes Nororientales.</t>
  </si>
  <si>
    <t>35019 Prestación de servicios profesionales a la Dirección Territorial Andes Nororientales para el Relacionamiento de Estrategias Especiales de Manejo en los parques Nacionales Naturales Catatumbo y El Cocuy</t>
  </si>
  <si>
    <t>35024 Adquisición de insumos para relaización de Cartilla de divulgación Sirap y Ordenamiento  para las áreas protegidas de la Dirección Territorial Andes Nororientales</t>
  </si>
  <si>
    <t>35025 Prestación de servicios profesionales a la Dirección Territorial Andes Nororientales para el apoyo a la implementación de las inversiones previstas en infraestructura para la Dirección Territorial Andes Nororientales y sus áreas protegidas adscritas</t>
  </si>
  <si>
    <t>35026 Prestación de servicios profesionales a la Dirección Territorial Andes Nororientales para la implementación de la línea temática de educación ambiental.</t>
  </si>
  <si>
    <t>35028 Contratación de interventoría integral  sobre el contrato de obra para la adecuación del edificio MINAMBIENTE Bucaramanga Fase II, sede administrativa de la Dirección Territorial Andes Nororientales de Parques Nacionales Naturales de Colombia.</t>
  </si>
  <si>
    <t>35029 Adquisición de licencia de cerramiento para la sede adminrstrativa de la Dirección Territorial Andes Nororientales.</t>
  </si>
  <si>
    <t>35030 Adquisición de mobiliario para la tienda de Parques Nacionales Naturales de Colombia en la Dirección Territorial Andes Nororientales ciudad de Bucaramanga.</t>
  </si>
  <si>
    <t>35031 Prestación de servicios profesionales a la Dirección Territorial Andes Nororientales para gestiónar y apoyar la implementación del Sistema Integrado de Gestión y el Sistema de Gestión de Calidad definido en Parques Nacionales Naturales de Colombia.</t>
  </si>
  <si>
    <t>35033 Prestación de servicios de apoyo a la gestión en los tramites y actividades de procesos corporativos, plan de compras y seguimiento a los servicios publicos que se adelantan desde la Dirección Territorial Andes Nororientales y sus áreas protegidas.</t>
  </si>
  <si>
    <t>35036 Prestación de servicios profesionales a la Dirección Territorial Andes Nororientales para acompañar y desarrollar los diferentes procesos de selección durante las etapas precontractual, contractual y post contractual.</t>
  </si>
  <si>
    <t xml:space="preserve">35037 Prestación de servicios profesionales a la Dirección Territorial Andes Nororientales para acompañar al fortalecimiento y mejoramiento del estado de conservación de las áreas Protegidas en las diferentes líneas estrategias e institucionales y proyectos de cooperación que se manejen en la Dirección Territorial Andes Nororientales y sus áreas adscritas.        </t>
  </si>
  <si>
    <t>35039 Prestación de servicios profesionales a la Dirección Territorial Andes Nororientales para el desarrollo de las actividades provenientes de la gestión en riesgo psicosocial, bienestar y capacitación enlazado con el plan talento humano de la territorial y sus áreas protegidas.</t>
  </si>
  <si>
    <t>35042 Prestación de servicios de apoyo a la gestión en los tramites, procesos y actividades de cuentas por pagar de la Direccion Territorial Andes Nororientales.</t>
  </si>
  <si>
    <t>35043 Prestación de servicios de apoyo a la gestión documental y organización fisica del archivo de gestión de la Dirección Territorial Andes Nororientales.</t>
  </si>
  <si>
    <t>35044 Prestación de servicios de apoyo a la gestión de los procesos y procedimientos administrativos del talento humano de la Dirección Territorial Andes Nororientales</t>
  </si>
  <si>
    <t>35046 Prestación de servicios profesionales a la Dirección Territorial Andes Nororientales para acompañar y desarrollar los diferentes procesos de selección durante las etapas precontractual, contractual y post contractual.</t>
  </si>
  <si>
    <t>35047  Prestación de servicios profesionales a la Dirección Territorial Andes Nororientales para desarrollar temas Administrativo y Financiero -Obligaciones</t>
  </si>
  <si>
    <t>35048 Prestación de servicios de apoyo a la gestión adelantada en la oficina jurídica de la Dirección Territorial Andes Nororientales y sus áreas protegidas, en los trámites y procedimientos de índole contractual y administrativo que requiera la territorial, de acuerdo con los procedimientos de Ley</t>
  </si>
  <si>
    <t>35050 Suministro de tiquetes aéreos a nivel nacional para el desplazamiento de funcionarios y contratistas de la Dirección Territorial Andes Nororientales y sus áreas protegidas, en cumplimiento de la misión institucional.</t>
  </si>
  <si>
    <t>35051 Contrato de Mantenimiento preventivo y/o correctivo con insumos para equipos de computo y audiovisuales que apoyan las actividades misionales de la territorial y sus áreas protegidas.</t>
  </si>
  <si>
    <t>35052 Contrato de Mantenimiento preventivo y/o correctivo para fotocopiadoras que apoyan las actividades administrativas de la territorial y sus áreas protegidas.</t>
  </si>
  <si>
    <t>35053 Prestación de servicios deTransporte para realizar trasteo de oficinas a la sede adminsitrativa la Dirección Territorial Andes Nororientales.</t>
  </si>
  <si>
    <t>35055 Contrato de suministro de Combustible y lubricantes para parque automotor como apoyo a las actividades del Director Territorial</t>
  </si>
  <si>
    <t>35056 Suministro de servicios de fumigación, desratización, desinfección y control de plagas en todas las áreas y puestos de trabajo en la Dirección Territorial Andes Nororientales.</t>
  </si>
  <si>
    <t xml:space="preserve"> 35057-38058-41074 Contrato de Mantenimiento preventivo y/o correctivo de extintores de la Dirección Territorial Andes Norrientales y sus áreas protegidas.</t>
  </si>
  <si>
    <t>35058 Contratación para realización de Exámenes Médico Ocupacionales a funcionarios de la Dirección Territorial Andes Nororientales.</t>
  </si>
  <si>
    <t>35059 Prestación de servicios profesionales a la Dirección Territorial Andes Nororientales  para la conformación del sistema de información e Infraestructura Tecnológica de Parques Nacionales Naturales e Infraestructura Tecnológica en la Dirección Territorial Andes Nororientales y sus Áreas protegidas</t>
  </si>
  <si>
    <t xml:space="preserve">35060  Adquisición de Repuestos y accesorios para los equipos de cómputo, audiovisuales y telecomunicaciones de la Dirección Territorial Andes Nororientales y sus áreas adscritas.        </t>
  </si>
  <si>
    <t>35061 Contrato de mantenimiento para la planta telefonica de la Dirección Territorial Andes Nororientales.</t>
  </si>
  <si>
    <t xml:space="preserve">35062 Prestación de servicios profesionales a la Dirección Territorial Andes Nororientales y sus Áreas Protegidas, en la formulación, seguimiento, evaluación y reportes de planes institucionales y proyectos de inversión, en el marco del modelo integrado de planeación y gestión. </t>
  </si>
  <si>
    <t>Adquisición de motocicletas para la áreas protegidas de la Dirección Territorial Andes Nororientales con el fin de fortalecer el cumplimiento de sus metas</t>
  </si>
  <si>
    <t>PNN CATATUMBO BARÍ</t>
  </si>
  <si>
    <t>36000 Prestación de servicios profesionales para articular, construir, gestiónar y apoyar la implementación del programa de investigación y monitoreo que se lleve a cabo en el área protegida , conforme a los líneamientos institucionales del PNN CATATUMBO BARÍ</t>
  </si>
  <si>
    <t>TIBÚ</t>
  </si>
  <si>
    <t>36001 Prestación de servicios de apoyo a la gestión para la implementacion del programa de investagion y monitoreo del área protegida PNN CATATUMBO BARÍ</t>
  </si>
  <si>
    <t>36004  Contrato de Mantenimiento preventivo y/o correctivo e insumos para equipos que apoyan el analisis y actividades en el monitoreo del recurso hidirico del PNN CATATUMBO BARÍ.</t>
  </si>
  <si>
    <t>36005 Contrato para Analisis de calidad de agua a partir de parametros fisicoquimicos necesarios del área protegida del PNN CATATUMBO BARÍ.</t>
  </si>
  <si>
    <t>36006 Contrato de suministro de Raciones como apoyo a las salidas realizadas para la investigación y monitoreo de los valores objetos de conservación del PNN CATATUMBO BARÍ</t>
  </si>
  <si>
    <t>36007 Prestación de servicios profesionales para realizar actividades en el marco de los sistemas sostenibles para la conservación del área protegida PNN CATATUMBO BARÍ.</t>
  </si>
  <si>
    <t>36009 Prestación de servicios profesionales para la recolección y consolidación de información en los componentes diagnostico, zonificación y estrategico del plan de manejo del PNN CATATUMBO BARÍ</t>
  </si>
  <si>
    <t>36010 Prestación de servicios profesionales para la recolección y consolidación de información en campo para construcción del plan de manejo del PNN CATATUMBO BARÍ</t>
  </si>
  <si>
    <t>36011 Prestación de servicios profesionales para la recolección y consolidación de información geografica para analisis de cobertura y componente de zonificación del PNN CATATUMBO BARÍ</t>
  </si>
  <si>
    <t>36013 Prestación de servicios profesionales para el relacionamiento y direccionamiento de las acciones de manejo  del área protegida PNN CATATUMBO BARÍ</t>
  </si>
  <si>
    <t>36014 Prestación de servicios profesionales para orientar e implementar los modelos tradicionales propios en las comunidades indigenas  del área protegida PNN CATATUMBO BARÍ</t>
  </si>
  <si>
    <t>36015 Prestación de servicios de apoyo a la gestión en el desarrollo de los modelos tradicionales y de restauración ecologica con las comunidades indigenas definidas  del área protegida PNN CATATUMBO BARÍ</t>
  </si>
  <si>
    <t>36016 Prestación de servicios de apoyo a la gestión para delantar las acciones educativas con las comunidades indigenas del área protegida PNN CATATUMBO BARÍ</t>
  </si>
  <si>
    <t>36017 Prestación de servicios de apoyo como experto local indigenas para el desarrollo y enlace de las acciones de las Estrategias Especiales de Manejo, en el cumplimiento del Plan de Manejo y acuerdos pactados con losresguardos indigenas del área protegida PNN CATATUMBO BARÍ</t>
  </si>
  <si>
    <t>36018 Prestación de servicios de apoyo como experto local indigenas para el desarrollo y enlace de las acciones de las Estrategias Especiales de Manejo, en el cumplimiento del Plan de Manejo y acuerdos pactados con losresguardos indigenas del área protegida PNN CATATUMBO BARÍ</t>
  </si>
  <si>
    <t>36019 Prestación de servicios de apoyo como experto local indigenas para el desarrollo y enlace de las acciones de las Estrategias Especiales de Manejo, en el cumplimiento del Plan de Manejo y acuerdos pactados con losresguardos indigenas del área protegida PNN CATATUMBO BARÍ</t>
  </si>
  <si>
    <t>36020 Prestación de servicios de apoyo como experto local indigenas para el desarrollo y enlace de las acciones de las Estrategias Especiales de Manejo, en el cumplimiento del Plan de Manejo y acuerdos pactados con losresguardos indigenas del área protegida PNN CATATUMBO BARÍ</t>
  </si>
  <si>
    <t>36021 Prestación de servicios profesionales para  actualizar el Plan de Manejo  del área protegida PNN CATATUMBO BARÍ</t>
  </si>
  <si>
    <t>36022 Prestación de servicios de apoyo como experto local indigena para apoyar temas de monitoreo del área protegida PNN CATATUMBO BARÍ</t>
  </si>
  <si>
    <t>36027 Adquisición de equipos audiovisuales para apoyar labores realizadas en el área protegida PNN CATATUMBO BARI</t>
  </si>
  <si>
    <t>36029 Contrato de suministro de Raciones en el desarrollo de actividades de las estrategias especiales de manejo del PNN CATATUMBO BARÍ</t>
  </si>
  <si>
    <t>36030 Adquisición de Insumos para fortalecer los sistemas sostenibles de las comunidades indigenas del área protegida PNN CATATUMBO BARÍ</t>
  </si>
  <si>
    <t>36031 Prestación de servicios profesionales para desarrollar actividades del programa de educación ambiental e interpretación del patrimonio comunitario en la jurisdiccion del área protegida PNN CATATUMBO BARÍ</t>
  </si>
  <si>
    <t>36034 Adquisición de insumos para el desarrollo de actividades con la comunidad en el marco de la educación ambiental en la jurisdiccion del área protegida PNN CATATUMBO BARÍ</t>
  </si>
  <si>
    <t>36036 Prestación de servicios de apoyo  para realizar recorridos de Prevención, vigilancia y control en las áreas administradas por el área PNN CATATUMBO BARÍ</t>
  </si>
  <si>
    <t>36037 Prestación de servicios de apoyo  para realizar recorridos de Prevención, vigilancia y control en las áreas administradas por el área PNN CATATUMBO BARÍ</t>
  </si>
  <si>
    <t>36038 Prestación de servicios de apoyo  para realizar recorridos de Prevención, vigilancia y control en las áreas administradas por el área PNN CATATUMBO BARÍ</t>
  </si>
  <si>
    <t>36039 Prestación de servicios de apoyo para realizar recorridos de Prevención, vigilancia y control en las áreas administradas por el área PNN CATATUMBO BARÍ</t>
  </si>
  <si>
    <t>36040 Prestación de servicios de apoyo para realizar recorridos de Prevención, vigilancia y control en las áreas administradas por el área PNN CATATUMBO BARÍ</t>
  </si>
  <si>
    <t>36041 Prestación de servicios de apoyo  para realizar recorridos de Prevención, vigilancia y control en las áreas administradas por el área PNN CATATUMBO BARÍ</t>
  </si>
  <si>
    <t>36042 Prestación de servicios de apoyo  para realizar recorridos de Prevención, vigilancia y control en las áreas administradas por el área PNN CATATUMBO BARÍ</t>
  </si>
  <si>
    <t>36043 Prestación de servicios de apoyo para realizar recorridos de Prevención, vigilancia y control en las áreas administradas por el área PNN CATATUMBO BARÍ</t>
  </si>
  <si>
    <t>36046 Adquisición de equipos posicionamiento global para el registro de la información tomada en las salidas a campo de las áreas protegidas PNN CATATUMBO BARI</t>
  </si>
  <si>
    <t>36047 Contrato de mantenimiento y calibración de equipos de precisión como medida preventiva para su buen funcionamiento del PNN CATATUMBO BARÍ</t>
  </si>
  <si>
    <t>36048 Contrato de suministro de raciones como apoyo en el desarrollo de recorridos realizados para la prevención, vigilancia y control del área protegida PNN CATATUMBO BARÍ.</t>
  </si>
  <si>
    <t>36049 Contrato de suministro de Combustible y lubricantes para parque automotor como apoyo de las actividades misionales del área protegida PNN CATATUMBO BARI</t>
  </si>
  <si>
    <t>36050 Contrato de Mantenimiento preventivo y/o correctivo para vehículos del área protegida PNN CATATUMBO BARÍ</t>
  </si>
  <si>
    <t>36051 Contrato de Mantenimiento preventivo y/o correctivo para vehículos del área protegida PNN CATATUMBO BARÍ</t>
  </si>
  <si>
    <t>36052 Adquisición de Equipo para camping en el desarrollo de recorridos para la prevención, vigilancia y control del área protegida PNN CATATUMBO BARÍ</t>
  </si>
  <si>
    <t>36053 Adquisición de Equipos para el control de incendios forestales como apoyo a la mitigación de situaciones de emergencia del PNN CATATUMBO BARÍ</t>
  </si>
  <si>
    <t>36056 Contrato de Mantenimiento preventivo, correctivo y servicio de acondicionamiento técnico para aires acondicionado de la sede adminsitrativa de PNN CATATUMBO BARÍ.</t>
  </si>
  <si>
    <t>PNN EL COCUY</t>
  </si>
  <si>
    <t>37000 Prestación de servicios de apoyo para el sector oriental y occidental en el desarrollo y elaboración de actividades para actualización del programa de monitoreo con los Valores Objetos de Conservación del área protegida PNN EL COCUY</t>
  </si>
  <si>
    <t>BOYACÁ</t>
  </si>
  <si>
    <t>EL COCUY</t>
  </si>
  <si>
    <t>37001 Prestación de servicios de apoyo para el sector oriental y occidental en el desarrollo y elaboración de actividades para actualización del programa de monitoreo con los Valores Objetos de Conservación del área protegida PNN EL COCUY</t>
  </si>
  <si>
    <t>37002 Prestación de servicios de apoyo a la gestión para la consolidacion de la informacion en el aplicativo SMART del programa de monitoreo e investigacion en el sector oriental y occidental del área protegida PNN EL COCUY</t>
  </si>
  <si>
    <t>37003 Prestación de servicios de apoyo a la gestión para la consolidacion de la informacion en el aplicativo SMART del programa de monitoreo e investigacion en el sector oriental y occidental del área protegida PNN EL COCUY</t>
  </si>
  <si>
    <t>37004 Prestación de servicios profesionales para articular, construir, gestiónar, analizar y apoyar la implementación del programa de investigación y monitoreo que se lleve a cabo en el área protegida , conforme a los líneamientos institucionales del PNN EL COCUY</t>
  </si>
  <si>
    <t>37006 Adquisición de Insumos de monitoreo para el control del monitorio e investigación de los objetos de conservación del área protegida PNN EL COCUY</t>
  </si>
  <si>
    <t>37007 Adquisición de Equipos para monitoreo de recurso hídrico del área protegida PNN EL COCUY</t>
  </si>
  <si>
    <t>37008 Adquisición de equipos posicionamiento global para el registro de la información tomada en las salidas a campo de las áreas protegidas PNN EL COCUY</t>
  </si>
  <si>
    <t>37009 Contrato de suministro de Raciones como apoyo a las salidas realizadas para la investigación y monitoreo de los valores objetos de conservación del PNN EL COCUY</t>
  </si>
  <si>
    <t>37010 Adquisición de Equipos de campaña  en el marco de las salidas realizadas para la investigación y monitoreo de los valores objetos de conservación   del área protegida PNN EL COCUY</t>
  </si>
  <si>
    <t>37011 Contrato de Mantenimiento preventivo y/o correctivo con insumos para equipos que apoyan las actividades misionales del área protegida PNN EL COCUY</t>
  </si>
  <si>
    <t>37012  Prestación de servicios de apoyo para el desarrollo de seguimientos y Nuevos Acuerdos de conservación en el marco de la línea estrategica de sistemas sostenibles para la conservación del área protegida PNN EL COCUY</t>
  </si>
  <si>
    <t>37013 Prestación de servicios de apoyo para para el desarrollo de seguimientos y Nuevos Acuerdos de conservación en el marco de la linea estrategica de sistemas sostenibles para la conservación del area protegida PNN EL COCUY</t>
  </si>
  <si>
    <t>37014 Prestación de servicios de apoyo a la gestión para el desarrollo de seguimientos y Nuevos Acuerdos de conservación en el marco de la línea estrategica de sistemas sostenibles para la conservación del área protegida PNN EL COCUY</t>
  </si>
  <si>
    <t>37015 Prestación de servicios profesionales para el desarrollo de seguimientos y Nuevos Acuerdos de conservación en el marco de la línea estrategica de sistemas sostenibles para la conservación del área protegida PNN EL COCUY</t>
  </si>
  <si>
    <t>37017 Contrato de suministro Raciones de campaña como apoyo a las salidas realizadas en la estrategia de sistemas sostenibles para la conservación PNN EL COCUY</t>
  </si>
  <si>
    <t>37018 Contrato de Mantenimiento preventivo y/o correctivo para motocicletas del área protegida PNN EL COCUY</t>
  </si>
  <si>
    <t>37019-37033-37063-37131 Adqusición de equipos de computo para el PNN EL COCUY</t>
  </si>
  <si>
    <t>REC 21</t>
  </si>
  <si>
    <t>37020 Contrato de obra para infraestructura de prevención vigilacia y control del área protegida PNN EL COCUY</t>
  </si>
  <si>
    <t>37021 Contrato de mantenimiento para realizar actividades de mejoramiento en la infraestructura operativa del área protegida PNN EL COCUY</t>
  </si>
  <si>
    <t>37022 Prestación de servicios de apoyo para realizar actividades para el relacionamiento con las comunidades indigenas Uwa y Ascatinar  del área protegida PNN EL COCUY</t>
  </si>
  <si>
    <t>37023 Prestación de servicios de apoyo para realizar actividades para el relacionamiento con las comunidades indigenas Uwa y Ascatinar  del área protegida PNN EL COCUY</t>
  </si>
  <si>
    <t>37024 Prestación de servicios de apoyo para realizar actividades para el relacionamiento con las comunidades indigenas Uwa y Ascatinar  del área protegida PNN EL COCUY</t>
  </si>
  <si>
    <t>37025 Prestación de servicios de apoyo para desarrollar actividades en el marco del relacionamiento con las comunidades indigenas Uwa y  Ascatinar PNN EL COCUY</t>
  </si>
  <si>
    <t>37026 Prestación de servicios de apoyo a la gestión para planificación e implementación de procesos relacionados con la estrategias especiales de manejo con la comunidad indígena Uwa en áreas de traslape en el marco del líneamiento institucional  del área protegida PNN EL COCUY</t>
  </si>
  <si>
    <t>37027 Prestación de servicios de apoyo a la gestión para planificación e implementación de procesos relacionados con la estrategias especiales de manejo con la comunidad indígena Uwa en áreas de traslape en el marco del líneamiento institucional del área protegida PNN EL COCUY</t>
  </si>
  <si>
    <t>37031 Adquisición de equipos tecnológicos para realizar actividades concernientes a las obligaciones de la línea de estrategias especiales de manejo del área PNN EL COCUY</t>
  </si>
  <si>
    <t>37032 Servicio transporte cabalgar para recorridos bajo la línea de estrategias especiales de manejo del área protegida PNN EL COCUY</t>
  </si>
  <si>
    <t>37034 Contrato de suministro Raciones de campaña como apoyo a las actividades realizadas de estrategias especiales de manejo del área protegida PNN EL COCUY</t>
  </si>
  <si>
    <t>37036 Adquisición de Equipos de campaña  en el marco de las actividades realizadas de estrategias especiales de manejo del área protegida PNN EL COCUY</t>
  </si>
  <si>
    <t>37037 Prestación de servicios de apoyo al ecoturismo en el tema de los recorridos a senderos a los visitantes, senderos cardenillo, Ritacuba, laguna grande y pulpito PNN EL COCUY</t>
  </si>
  <si>
    <t>37038 Prestación de servicios de apoyo para la realización de recorridos en los senderos a los visitantes, senderos cardenillo, Ritacuba, laguna grande y pulpito en el marco del ecoturismo PNN EL COCUY</t>
  </si>
  <si>
    <t>37039 Prestación de servicios de apoyo para la realización de recorridos en los senderos a los visitantes, senderos cardenillo, Ritacuba, laguna grande y pulpito en el marco del ecoturismo PNN EL COCUY</t>
  </si>
  <si>
    <t>37040 Prestación de servicios de apoyo para la realización de recorridos en los senderos a los visitantes, senderos cardenillo, Ritacuba, laguna grande y pulpito en el marco del ecoturismo PNN EL COCUY</t>
  </si>
  <si>
    <t>37041 Prestación de servicios de apoyo para la realización de recorridos en los senderos a los visitantes, senderos cardenillo, Ritacuba, laguna grande y pulpito en el marco del ecoturismo PNN EL COCUY</t>
  </si>
  <si>
    <t>37042 Prestación de servicios de apoyo al ecoturismo en el tema de los recorridos a senderos a los visitantes, senderos cardenillo, Ritacuba, laguna grande y pulpito PNN EL COCUY</t>
  </si>
  <si>
    <t>37043 Prestación de servicios de apoyo al ecoturismo en el tema de los recorridos a senderos a los visitantes, senderos cardenillo, Ritacuba, laguna grande y pulpito  PNN EL COCUY</t>
  </si>
  <si>
    <t>37044 Prestación de servicios de apoyo al ecoturismo en el tema de los recorridos a senderos a los visitantes, senderos cardenillo, Ritacuba, laguna grande y pulpito PNN EL COCUY</t>
  </si>
  <si>
    <t>37045 Prestación de servicios de apoyo al ecoturismo en el tema de los recorridos a senderos a los visitantes, senderos cardenillo, Ritacuba, laguna grande y pulpito PNN EL COCUY</t>
  </si>
  <si>
    <t>37046 Prestación de servicios de apoyo al ecoturismo en el tema de los recorridos a senderos a los visitantes, senderos cardenillo, Ritacuba, laguna grande y pulpito PNN EL COCUY</t>
  </si>
  <si>
    <t>37047 Prestación de servicios de apoyo al ecoturismo en el tema de los recorridos a senderos a los visitantes, senderos cardenillo, Ritacuba, laguna grande y pulpito PNN EL COCUY</t>
  </si>
  <si>
    <t>37048 Prestación de servicios de apoyo al ecoturismo en el tema de los recorridos a senderos a los visitantes, senderos cardenillo, Ritacuba, laguna grande y pulpito PNN EL COCUY</t>
  </si>
  <si>
    <t>37049 Prestación de servicios de apoyo al ecoturismo en el tema de los recorridos a senderos a los visitantes, senderos cardenillo, Ritacuba, laguna grande y pulpito PNN EL COCUY</t>
  </si>
  <si>
    <t>37050 Prestación de servicios de apoyo al ecoturismo en el tema de los recorridos a senderos a los visitantes, senderos cardenillo, Ritacuba, laguna grande y pulpito PNN EL COCUY</t>
  </si>
  <si>
    <t>37054 Prestación de servicios de apoyo al ecoturismo en el tema de los recorridos a senderos a los visitantes, senderos cardenillo, Ritacuba, laguna grande y pulpito PNN EL COCUY</t>
  </si>
  <si>
    <t>37055 Prestación de servicios de apoyo al ecoturismo en el tema de los recorridos a senderos a los visitantes, senderos cardenillo, Ritacuba, laguna grande y pulpito PNN EL COCUY</t>
  </si>
  <si>
    <t>37056 Prestación de servicios de apoyo a la gestión en los procesos de implementación del plan de ordenamiento ecoturístico del área PNN EL COCUY</t>
  </si>
  <si>
    <t>37057 Prestación de servicios profesionales para ejecutar la tematica y desarrollar actividades del Plan de Ordenamiento Ecoturistico PNN EL COCUY</t>
  </si>
  <si>
    <t>37060 Adquisición de Equipos tecnológicos para realizar y desarrollar actividades de atencion al usuario en los procesos ecoturisticos PNN EL COCUY</t>
  </si>
  <si>
    <t>37061 Adquisición de Equipos de campaña para el desarrollo y soporte de actividades ecoturisticas PNN EL COCUY</t>
  </si>
  <si>
    <t>37062 Contrato para el mantenimiento preventivo y correctivo de las motocicletas que apoyan recorridos en las jornadas de ecoturismo PNN EL COCUY</t>
  </si>
  <si>
    <t>37064 Contrato para el mantenimiento de pozos septicos ubicados al interior del área protegida PNN EL COCUY</t>
  </si>
  <si>
    <t>37065 Adquisición de baterias de baños secos como apoyo y confort a los visitantes y personal en los recorridos de los senderos PNN EL COCUY</t>
  </si>
  <si>
    <t>37066 Adquisición de Insumos para implementación y seguimiento de acuerdos en los procesos productivos de sistemas sostenibles para la conservación del área protegida PNN EL COCUY</t>
  </si>
  <si>
    <t>37070 Prestación de servicios de apoyo para realizar recorridos de Prevención, vigilancia y control en las áreas administradas por el área PNN EL COCUY</t>
  </si>
  <si>
    <t>37071 Prestación de servicios de apoyo para realizar recorridos de Prevención, vigilancia y control en las áreas administradas por el área PNN EL COCUY</t>
  </si>
  <si>
    <t>37072 Prestación de servicios de apoyo para realizar recorridos de Prevención, vigilancia y control en las áreas administradas por el área PNN EL COCUY</t>
  </si>
  <si>
    <t>37073 Prestación de servicios de apoyo para realizar recorridos de Prevención, vigilancia y control en las áreas administradas por el área PNN EL COCUY</t>
  </si>
  <si>
    <t>37074 Prestación de servicios de apoyo para realizar actividades de prevención, vigilancia y control en las areas administradas por el área protegida PNN EL COCUY</t>
  </si>
  <si>
    <t>37075 Prestación de servicios de apoyo para realizar actividades de prevención, vigilancia y control en las areas administradas por el área protegida PNN EL COCUY</t>
  </si>
  <si>
    <t>37076 Prestación de servicios de apoyo para realizar actividades de prevención, vigilancia y control en las areas administradas por el área protegida PNN EL COCUY</t>
  </si>
  <si>
    <t>37077 Prestación de servicios de apoyo para realizar actividades de prevención, vigilancia y control en las areas administradas por el área protegida PNN EL COCUY</t>
  </si>
  <si>
    <t>37078 Prestación de servicios de apoyo para realizar actividades de prevención, vigilancia y control en las areas administradas por el área protegida PNN EL COCUY</t>
  </si>
  <si>
    <t>37079 Prestación de servicios de apoyo para realizar actividades de prevención, vigilancia y control en las areas administradas por el área protegida PNN EL COCUY</t>
  </si>
  <si>
    <t>37080 Prestación de servicios de apoyo para realizar actividades de prevención, vigilancia y control en las areas administradas por el área protegida PNN EL COCUY</t>
  </si>
  <si>
    <t>37081 Contrato para realización y pago de tramites para obtener la Declaración de construcción sede Tame en el marco del saneamiento predial PNN EL COCUY</t>
  </si>
  <si>
    <t>37082 Prestación de servicios de apoyo para realizar actividades de prevención, vigilancia y control en las areas administradas por el área protegida PNN EL COCUY</t>
  </si>
  <si>
    <t>37083 Prestación de servicios de apoyo para realizar actividades de prevención, vigilancia y control en las areas administradas por el área protegida PNN EL COCUY</t>
  </si>
  <si>
    <t>37084 Prestación de servicios de apoyo para realizar actividades de prevención, vigilancia y control en las areas administradas por el área protegida PNN EL COCUY</t>
  </si>
  <si>
    <t>37085 Prestación de servicios de apoyo para realizar actividades de prevención, vigilancia y control en las areas administradas por el área protegida PNN EL COCUY</t>
  </si>
  <si>
    <t>37086 Prestación de servicios de apoyo para realizar actividades de prevención, vigilancia y control en las areas administradas por el área protegida PNN EL COCUY</t>
  </si>
  <si>
    <t>37087 Prestación de servicios de apoyo para realizar actividades de prevención, vigilancia y control en las areas administradas por el área protegidaPNN EL COCUY</t>
  </si>
  <si>
    <t>37088 Prestación de servicios de apoyo para realizar actividades de prevención, vigilancia y control en las areas administradas por el área protegida PNN EL COCUY</t>
  </si>
  <si>
    <t>37089 Contrato para realización y pago de tramites para obtener la Declaración de construcción El Cocuy en el marco del saneamiento predial PNN EL COCUY</t>
  </si>
  <si>
    <t>37090 Prestación de servicios de apoyo a la gestión para realizar actividades de prevención, vigilancia y control en las áreas administradas por el área PNN EL COCUY</t>
  </si>
  <si>
    <t>37091 Prestación de servicios de apoyo a la gestión para realizar actividades de prevención, vigilancia y control en las áreas administradas por el área PNN EL COCUY</t>
  </si>
  <si>
    <t>37095 Adquisición de equipos posicionamiento global PNN EL COCUY</t>
  </si>
  <si>
    <t>37096 Contrato de Mantenimiento preventivo y/o correctivo con insumos para equipos de computo, fotograficos y de recolección de datos que apoyan las actividades misionales del área protegida.PNN EL COCUY</t>
  </si>
  <si>
    <t>37097 Adquisición equipos de computo portatil PNN EL COCUY</t>
  </si>
  <si>
    <t>37098 Adquisición de equipos fotográficos para registro en las áreas protegidas PNN EL COCUY</t>
  </si>
  <si>
    <t>37099 Adquisición Vehiculo  para reemplazar la que se da de baja en el 2022; Para el cubrimiento de los recorridos realizados dentro de la medida de PVC PNN EL COCUY</t>
  </si>
  <si>
    <t>37101 Contrato de suministro de raciones como apoyo en el desarrollo de recorridos para la prevención, vigilancia y control del área protegida PNN EL COCUY</t>
  </si>
  <si>
    <t>37102 Contrato de Mantenimiento preventivo y/o correctivo para vehículos del área protegida PNN EL COCUY</t>
  </si>
  <si>
    <t>37103 Contrato de suministro de Combustible y lubricantes para parque automotor como apoyo de las actividades misionales del área protegida PNN EL COCUY</t>
  </si>
  <si>
    <t>37104 Contratación de Servicio de Transporte Mular como apoyo en el desarrollo de recorridos para la prevención, vigilancia y control del área protegida PNN EL COCUY</t>
  </si>
  <si>
    <t>37105 Contrato de Transporte de madera encautada bajo la línea de la prevención, vigilancia y control del área PNN EL COCUY</t>
  </si>
  <si>
    <t>37106 Adquisición de insumo de Material Veterinario para mulares que apoyan en el desarrollo de recorridos para la prevención, vigilancia y control del área protegida PNN EL COCUY</t>
  </si>
  <si>
    <t>37107 Contrato de Mantenimiento a Semovientes que apoyan los recorridos de prevención, vigilancia y control del área protegida PNN EL COCUY</t>
  </si>
  <si>
    <t>37108 Contrato para obtener el Suministro de Gas que apoya las sedes del área protegida PNN EL COCUY</t>
  </si>
  <si>
    <t>37109 Prestación de servicios de apoyo para propagación de material vegetal de especies nativas vivero de Tame bajo la línea de restauración ecologica del área protegida PNN EL COCUY</t>
  </si>
  <si>
    <t>37110 Prestación de servicios de apoyo para propagación  de material vegetal de especies nativas vivero de Tame  bajo la línea de restauración ecologica del área protegida PNN EL COCUY.</t>
  </si>
  <si>
    <t>37111 Prestación de servicios de apoyo  para propagación bajo la línea de restauración ecologica del área protegida PNN EL COCUY</t>
  </si>
  <si>
    <t>37112 Prestación de servicios de apoyo para propagación bajo la línea de restauración ecologica del área protegida PNN EL COCUY</t>
  </si>
  <si>
    <t>37113  propagación  de material vegetal de especies nativas vivero de Cepame, bajo la línea de restauración ecologica del área protegida PNN EL COCUY</t>
  </si>
  <si>
    <t>37114 Prestación de servicios de apoyo para propagación  de material vegetal de especies nativas en el nuevo vivero de El Cocuy bajo la línea de restauración ecologica del área protegida PNN EL COCUY</t>
  </si>
  <si>
    <t>37115 Prestación de servicios de apoyo para propagación  de material vegetal de especies nativas en el nuevo vivero de San Antonio  bajo la línea de restauración ecologica del área protegida PNN EL COCUY</t>
  </si>
  <si>
    <t>37116 Prestación de servicios de apoyo para propagación  de material vegetal de especies nativas en el nuevo vivero de San Antonio bajo la línea de restauración ecologica del área protegida PNN EL COCUY</t>
  </si>
  <si>
    <t>37117 Prestación de servicios de apoyo para propagación  de material vegetal de especies nativas vivero de Sacama, bajo la línea de restauración ecologica del área protegida PNN EL COCUY</t>
  </si>
  <si>
    <t>37119 Prestación de servicios de apoyo para realizar actividades del proceso de siembra  bajo la línea de restauración ecologica del área protegida PNN EL COCUY</t>
  </si>
  <si>
    <t>37120 Prestación de servicios de apoyo para realizar actividades del proceso de siembra  bajo la línea de restauración ecologica del área protegida PNN EL COCUY</t>
  </si>
  <si>
    <t>37121 Prestación de servicios de apoyo para realizar actividades del proceso de siembra  bajo la línea de restauración ecologica del área protegida PNN EL COCUY</t>
  </si>
  <si>
    <t>37122 Prestación de servicios de apoyo para realizar actividades del proceso de siembra  bajo la línea de restauración ecologica del área protegida PNN EL COCUY</t>
  </si>
  <si>
    <t>37123 Prestación de servicios de apoyo para realizar actividades del proceso de siembra  bajo la línea de restauración ecologica del área protegida PNN EL COCUY</t>
  </si>
  <si>
    <t>37124 Prestación de servicios de apoyo para realizar actividades del proceso de siembra  bajo la línea de restauración ecologica del área protegida PNN EL COCUY.</t>
  </si>
  <si>
    <t>37125 Prestación de servicios de apoyo para realizar actividades del proceso de siembra  bajo la línea de restauración ecologica del área protegida PNN EL COCUY.</t>
  </si>
  <si>
    <t>37126 Prestación de servicios de apoyo para realizar actividades del proceso de siembra  bajo la línea de restauración ecologica del área protegida PNN EL COCUY</t>
  </si>
  <si>
    <t>37127 Prestación de servicios de apoyo a la gestión del proceso de siembra en la línea de restauración ecologica PNN EL COCUY</t>
  </si>
  <si>
    <t>37128 Prestación de servicios profesionales para realizar actividades  del proceso de restauración y articulación con la territorial  bajo la línea de restauración ecologica del área protegida PNN EL COCUY</t>
  </si>
  <si>
    <t>37130 Contrato de suministro de Insumos y herramientas para realizar la propagación y plantación de material vegetal que contribuya a fortalecer la los procesos de Restauración Ecologica PNN EL COCUY</t>
  </si>
  <si>
    <t>37133 Contrato de suministro de raciones como apoyo en el desarrollo de las actividades y recorridos realizados bajo la línea de restauración ecologica del área protegida PNN EL COCUY</t>
  </si>
  <si>
    <t>37134 Adquisición de herramientas para la siembra de individuos bajo la línea de restauración ecologica del área protegida PNN EL COCUY</t>
  </si>
  <si>
    <t>37135 Adquisición de predio priorizado por la Dirección Territorial como resultado del saneamiento predial  PNN EL COCUY</t>
  </si>
  <si>
    <t>2. ADMINISTRACIÓN DE LOS RECURSOS PROVENIENTES DE LA TASA POR USO DE AGUA PARA LA PROTECCIÓN Y RECUPERACIÓN DEL RECURSO HÍDRICO EN ÁREAS DEL SISTEMA DE PARQUES NACIONALES NATURALES DE COLOMBIA</t>
  </si>
  <si>
    <t xml:space="preserve">AUMENTAR EL GRADO DE CONSERVACIÓN IN SITU DE LAS ÁREAS PROTEGIDAS PARA GARANTIZAR LA SOSTENIBILIDAD DEL RECURSO HÍDRICO </t>
  </si>
  <si>
    <t>1 - INCREMENTAR LA EFICIENCIA EN LAS ESTRATEGIAS DE MANEJO PARA LA ADMINISTRACIÓN DE LAS ÁREAS PROTEGIDAS</t>
  </si>
  <si>
    <t xml:space="preserve">1 - SERVICIO DE PREVENCIÓN, VIGILANCIA Y CONTROL DE LAS ÁREAS PROTEGIDAS. </t>
  </si>
  <si>
    <t>3202032</t>
  </si>
  <si>
    <t>ÁREAS CUBIERTAS CON JORNADAS DE VIGILANCIA.</t>
  </si>
  <si>
    <t xml:space="preserve">1. PREVENIR Y MITIGAR RIESGOS U OTRAS SITUACIONES DERIVADAS QUE AFECTEN LA GOBERNABILIDAD DE LAS ÁREAS PROTEGIDAS. </t>
  </si>
  <si>
    <t>37137 Prestación de servicios profesionales para la implementación del sistema integrado de gestión, procesos administrativos, contratación y gestión presupuestal del Área protegida.</t>
  </si>
  <si>
    <t>PNN PISBA</t>
  </si>
  <si>
    <t>38000 Adquisición de elementos de dotación para la sede adminsitrativa como apoyo a las actividades misionales del parque nacional natural PNN  PISBA</t>
  </si>
  <si>
    <t>SOCHA</t>
  </si>
  <si>
    <t>38001 Prestación de servicios profesionales para articular, construir, gestiónar y apoyar la implementación del programa de investigación y monitoreo que se lleve a cabo en el área protegida , conforme a los líneamientos institucionales PNN  PISBA</t>
  </si>
  <si>
    <t>38004 Adquisición de equipos de monitoreo de caudal de molinete por caudalimetro para el monitorio e investigación del Recurso Hidrico  del área protegida PNN  PISBA</t>
  </si>
  <si>
    <t>38005 Adquisición de Insumos para señalización, marcaje y parcelaje de áreas de monitoreo del área protegida PNN  PISBA</t>
  </si>
  <si>
    <t>38006 Contrato de Mantenimiento correctivo y/o preventivo a equipo de calidad que apoyan la actividades de Recurso hidrico PNN  PISBA</t>
  </si>
  <si>
    <t>38007 Adquisición de Dotación para personal  que realiza actividades de monitoreo e investigación del recurso hídrico PNN  PISBA</t>
  </si>
  <si>
    <t>38008 Adquisición de Insumos para sonda en el marco de los protocolos de monitoreo del Recurso Hidrico  del área protegida PNN  PISBA</t>
  </si>
  <si>
    <t>38009 Prestación de servicios profesionales para el desarrollo de actividades de sistemas sostenibles y participacion comunitaria del área protegida PNN  PISBA</t>
  </si>
  <si>
    <t>38011 Contrato de suministro de Combustible y lubricantes para parque automotor como apoyo de las actividades misionales del área protegida PNN  PISBA</t>
  </si>
  <si>
    <t>38012 Adquisición de Insumos para proyectos productivos en la línea de sistemas sostenibles para la conservación del área protegida PNN  PISBA</t>
  </si>
  <si>
    <t>38013 Prestación de servicios profesionales para gestiónar los servicios ecosistémicos de caracterización, clarificación y saneamiento predial bajo la línea de pagos de servicios ambientales PNN  PISBA</t>
  </si>
  <si>
    <t>38015 Prestación de servicios profesionales para implementación de Plan de Ordenamiento Ecoturistico y el fortalecimiento de la experiencia ecoturistica en los atractivos seleccionados PNN  PISBA</t>
  </si>
  <si>
    <t>38018 Adquisición de equipos para observación de aves para practicar la observación de vida silvestre a corta y larga distancia en los sitios turisticos del área.  PNN  PISBA</t>
  </si>
  <si>
    <t>38019 COMPRA DE GPS PARA EL REGISTRO DE LA INFORMACIÓN TOMADA EN LAS SALIDAS A CAMPO DE LAS APS PNN  PISBA</t>
  </si>
  <si>
    <t>38020 Adquisición de kits de rescate y primeros auxilios para el desarrollo de actividades de rescate o salvamento, que impliquen recuperar personas en situación de riesgo y  prevenir lesiones PNN  PISBA</t>
  </si>
  <si>
    <t>38021 Adquisición de dotación para interpretes ambientales para apoyar y ejecutar actividades de orientacion al visitante referente a los sitios turisticos PNN  PISBA</t>
  </si>
  <si>
    <t>38022 Prestación de servicios profesionales para desarrollar actividades del programa de educación ambiental e interpretación del patrimonio comunitario en la jurisdiccion del área protegida PNN  PISBA</t>
  </si>
  <si>
    <t>38024 Equipos Audiovisuales para las actividades de divulgación comunitaria del programa de educación ambiental e interpretación del patrimonio comunitario en la jurisdiccion del área protegida PNN  PISBA</t>
  </si>
  <si>
    <t>38027 Prestación de servicios de apoyo  para atender los 5 sectores del Parque nacional natural  Pisba, en  recorridos de Prevención, vigilancia y control en las áreas administradas por el área PNN  PISBA</t>
  </si>
  <si>
    <t>38028  Prestación de servicios de apoyo  para atender los 5 sectores del Parque nacional natural  Pisba, en  recorridos de Prevención, vigilancia y control en las áreas administradas por el área PNN  PISBA</t>
  </si>
  <si>
    <t>38029  Prestación de servicios de apoyo  para atender los 5 sectores del Parque nacional natural  Pisba, en  recorridos de Prevención, vigilancia y control en las áreas administradas por el área PNN  PISBA</t>
  </si>
  <si>
    <t>38030  Prestación de servicios de apoyo  para atender los 5 sectores del Parque nacional natural  Pisba, en  recorridos de Prevención, vigilancia y control en las áreas administradas por el área PNN  PISBA</t>
  </si>
  <si>
    <t>38031  Prestación de servicios de apoyo  para atender los 5 sectores del Parque nacional natural  Pisba, en  recorridos de Prevención, vigilancia y control en las áreas administradas por el área PNN  PISBA</t>
  </si>
  <si>
    <t>38032  Prestación de servicios de apoyo  para atender los 5 sectores del Parque nacional natural  Pisba, en  recorridos de Prevención, vigilancia y control en las áreas administradas por el área PNN  PISBA</t>
  </si>
  <si>
    <t>38033  Prestación de servicios de apoyo  para atender los 5 sectores del Parque nacional natural  Pisba, en  recorridos de Prevención, vigilancia y control en las áreas administradas por el área PNN  PISBA</t>
  </si>
  <si>
    <t>38035 Adquisición de equipos posicionamiento global para el registro de la información tomada en las salidas a campo de las áreas protegidas PNN  PISBA</t>
  </si>
  <si>
    <t>38036 Contrato de suministro de raciones como apoyo en el desarrollo de recorridos para la prevención, vigilancia y control del área protegida PNN  PISBA</t>
  </si>
  <si>
    <t>38037 Contrato de Mantenimiento preventivo y/o correctivo para vehículos del área protegida PNN  PISBA</t>
  </si>
  <si>
    <t>38038 Contrato de Mantenimiento preventivo y/o correctivo para equipos de posicionamiento global que apoyan la implementación de los protocolos de prevención, control y vigilancia para el área protegida  PNN  PISBA</t>
  </si>
  <si>
    <t>38039 Contrato de Mantenimiento preventivo y/o correctivo para motocicletas del área protegida PNN  PISBA</t>
  </si>
  <si>
    <t>38041 Contrato de Mantenimiento equipos contra incendios como apoyo a la mitigación de situaciones de emergencia PNN  PISBA</t>
  </si>
  <si>
    <t>38042 Adquisición de estufas de campaña a gasolina como apoyo en el desarrollo de recorridos para la prevención, vigilancia y control del área protegida PNN  PISBA</t>
  </si>
  <si>
    <t>38043 Prestación de servicios profesionales para la implementación del programa de restauración y monitoreo a la restauración, y a la producción de material vegetal en el vivero  bajo la línea de restauración ecologica del área protegida PNN  PISBA</t>
  </si>
  <si>
    <t>38044 Prestación de servicios de apoyo en la propagación y mantenimiento en vivero de las especies priorizadas en el marco del proyecto de restauración ecologica que adelanta el área PNN  PISBA</t>
  </si>
  <si>
    <t>38045 Prestación de servicios de apoyo para la siembra y mantenimiento del material vegetal en los viveros priorizados en el marco de la línea de restauración ecologica adelantada por el área PNN  PISBA</t>
  </si>
  <si>
    <t>38046 Prestación de servicios de apoyo para la siembra y mantenimiento del material vegetal en los viveros priorizados en el marco de la línea de restauración ecologica adelantada por el área PNN  PISBA</t>
  </si>
  <si>
    <t>38047 Prestación de servicios de apoyo para la siembra y mantenimiento del material vegetal en los viveros priorizados en el marco de la línea de restauración ecologica adelantada por el área PNN  PISBA</t>
  </si>
  <si>
    <t>38051 Insumos y Herramientas requeridos para mantenimiento e insumos para la produccion de material vegetal del vivero
 Terminación cuarto de laboratorio PNN  PISBA</t>
  </si>
  <si>
    <t>38052 Contrato para Construcción de bodega para manejo de insumos  bajo la línea de restauración ecologica del área protegida PNN  PISBA</t>
  </si>
  <si>
    <t>38054 Contrato de Mantenimiento a botiquines para asistencia medica que permitan la atencion inmediata al personal requerido PNN  PISBA</t>
  </si>
  <si>
    <t>38055 Prestación de servicios profesionales para ordenamiento ambiental Sirap  del área protegida PNN  PISBA</t>
  </si>
  <si>
    <t>38056 Prestación de servicios profesionales para la implementación del sistema integrado de gestión, procesos administrativos, contratación y gestión presupuestal del Área protegida PNN  PISBA</t>
  </si>
  <si>
    <t>38059 Adquisición de extintores CO2 5 lb como prevención en situaciones de control de incendios de acuerdo a la normativa de salud y seguridad en el trabajo PNN  PISBA</t>
  </si>
  <si>
    <t>PNN SERRANÍA DE LOS YARIGUÍES</t>
  </si>
  <si>
    <t>SECTOR ELÉCTRICO</t>
  </si>
  <si>
    <t>SAN VICENTE DE CHUCURÍ</t>
  </si>
  <si>
    <t>39001 Prestación de servicios profesionales para articular, construir, gestiónar y apoyar la implementación del programa de investigación y monitoreo que se lleve a cabo en el área protegida , conforme a los líneamientos institucionales.</t>
  </si>
  <si>
    <t>39003 Contrato de Mantenimiento preventivo y/o correctivo para equipos de monitoreo e investigacion que apoyan la implementación de los protocolos de monitoreo del área protegida</t>
  </si>
  <si>
    <t>39004 Adquisición de equipos posicionamiento global para el registro de la información tomada en las salidas a campo de las áreas protegidas</t>
  </si>
  <si>
    <t>39005  Contrato para toma de muestras del Recurso Hidrico en el marco de la línea de investigación y monitoreo priorzado en el área protegida</t>
  </si>
  <si>
    <t>39006 Prestación de servicios profesionales para el  seguimiento  de los procesos en Sistemas Sostenibles de Conservación del área protegida.</t>
  </si>
  <si>
    <t>39007 Prestación de servicios de apoyo para la realizacion de actividades basadas en los sistemas sostenibles de la conservación del área protegida.</t>
  </si>
  <si>
    <t>39008 Prestación de servicios de apoyo para la realizacion de actividades basadas en los sistemas sostenibles de la conservación del área protegida.</t>
  </si>
  <si>
    <t>39009 Prestación de servicios de apoyo para la realizacion de actividades basadas en los sistemas sostenibles de la conservación del área protegida.</t>
  </si>
  <si>
    <t>39012 Prestación de servicios profesionales para la formulación y recolección de información para la actualización del plan de manejo 2023- 2027 en todos sus componentes</t>
  </si>
  <si>
    <t>39014 Prestación de servicios profesionales para implementación de Plan de Ordenamiento Ecoturistico y el fortalecimiento de la experiencia ecoturistica en los atractivos seleccionados</t>
  </si>
  <si>
    <t>39017 Contrato de mantenimiento para realizar actividades de mejoramiento en la infraestructura del área protegida.</t>
  </si>
  <si>
    <t>39018 Prestación de servicios profesionales para desarrollar actividades del programa de educación ambiental e interpretación del patrimonio comunitario en la jurisdiccion del área protegida.</t>
  </si>
  <si>
    <t>39020 Prestación de servicios de apoyo en actividades bajo la línea de restauración ecologica del área protegida.</t>
  </si>
  <si>
    <t>39021 Prestación de servicios de apoyo para realizar recorridos de Prevención, vigilancia y control en las áreas administradas por el área.</t>
  </si>
  <si>
    <t>39022 Prestación de servicios de apoyo para realizar recorridos de Prevención, vigilancia y control en las áreas administradas por el área.</t>
  </si>
  <si>
    <t>39023 Prestación de servicios de apoyo para realizar recorridos de Prevención, vigilancia y control en las áreas administradas por el área.</t>
  </si>
  <si>
    <t>39024 Prestación de servicios de apoyo para realizar recorridos de Prevención, vigilancia y control en las áreas administradas por el área.</t>
  </si>
  <si>
    <t>39025 Prestación de servicios de apoyo para realizar recorridos de Prevención, vigilancia y control en las áreas administradas por el área.</t>
  </si>
  <si>
    <t>39026 Prestación de servicios de apoyo para realizar recorridos de Prevención, vigilancia y control en las áreas administradas por el área.</t>
  </si>
  <si>
    <t>39027 Prestación de servicios de apoyo para la implementación del protocolo de prevención, vigilancia y control que adelanta el área protegida</t>
  </si>
  <si>
    <t>39032 Contrato de suministro de raciones como apoyo en el desarrollo de recorridos para la prevención, vigilancia y control del área protegida.</t>
  </si>
  <si>
    <t xml:space="preserve">39033 Contrato de suministro de Combustible y lubricantes para parque automotor como apoyo de las actividades misionales del área protegida </t>
  </si>
  <si>
    <t>39034 Contrato de Mantenimiento preventivo y/o correctivo para vehículos del área protegida</t>
  </si>
  <si>
    <t xml:space="preserve">39035 Compra de llantas para contar con la capacidad y seguridad en los recorridos de prevención, vigilancia y control </t>
  </si>
  <si>
    <t>39036 Prestación de servicios profesionales para realizar actividades de Restauración ecologica</t>
  </si>
  <si>
    <t>39039 Prestación de servicios de apoyo en actividades bajo la línea de restauración ecologica del área protegida.</t>
  </si>
  <si>
    <t>39040 Prestación de servicios de apoyo en actividades bajo la línea de restauración ecologica del área protegida.</t>
  </si>
  <si>
    <t>39041 Prestación de servicios de apoyo en actividades bajo la línea de restauración ecologica del área protegida.</t>
  </si>
  <si>
    <t>39042 Prestación de servicios de apoyo en actividades bajo la línea de restauración ecologica del área protegida.</t>
  </si>
  <si>
    <t>39043 Prestación de servicios de apoyo en actividades bajo la línea de restauración ecologica del área protegida.</t>
  </si>
  <si>
    <t>39044 Prestación de servicios de apoyo en actividades bajo la línea de restauración ecologica del área protegida.</t>
  </si>
  <si>
    <t>39045 Prestación de servicios de apoyo que contribuya a fortalecer la los procesos de Restauración Ecologica en el predio Cachipay.</t>
  </si>
  <si>
    <t>39046 Prestación de servicios de apoyo que contribuya a fortalecer la los procesos de Restauración Ecologica en el predio Cachipay.</t>
  </si>
  <si>
    <t>39047 Prestación de servicios de apoyo que contribuya a fortalecer la los procesos de Restauración Ecologica en el predio Cachipay.</t>
  </si>
  <si>
    <t>39052 Prestación de servicios de transporte para traslado material vegetal  bajo la línea de restauración ecologica del área protegida.</t>
  </si>
  <si>
    <t>39053 Contrato de mantenimiento para realizar actividades de mejoramiento en la infraestructura del área protegida.</t>
  </si>
  <si>
    <t>39055 Prestación de servicios profesionales para la implementación del sistema integrado de gestión, procesos administrativos, contratación y gestión presupuestal del Área protegida.</t>
  </si>
  <si>
    <t>PNN TAMÁ</t>
  </si>
  <si>
    <t>40000 Compra de vehiculo por reposición de hurto cancelado por la aseguradora como apoyo en el desarrollo de recorridos para la prevención, vigilancia y control del área protegida PNN TAMÁ</t>
  </si>
  <si>
    <t>TOLEDO</t>
  </si>
  <si>
    <t>40001 Prestación de servicios de apoyo para la gestión de la consolidacion e implementación del programa del Recurso hídrico y monitoreo que adelanta el área protegida PNN TAMÁ</t>
  </si>
  <si>
    <t>40002 Prestación de servicios de apoyo para Interprete local que apoyará la toma de datos en campo y acompañamiento a los ejercicios de investigación y monitoreo del área protegida PNN TAMÁ.</t>
  </si>
  <si>
    <t>40005 Adquisición de Multimetro de calidad de aguas Paraque apoyan la implementación de los protocolos de monitoreo del área protegida PNN TAMÁ</t>
  </si>
  <si>
    <t>40006 Adquisición de Estereomicroscopio para de calidad de agua por macroinvertebrados valor Objeto de Conservación con el que cuenta el Parque Nacional Natural Tamá.</t>
  </si>
  <si>
    <t>40007 Adquisición de Insumos para monitoreo de los valores objetos de conservación del área protegida PNN TAMÁ</t>
  </si>
  <si>
    <t>40008 Adquisición de cámaras trampa con baterias y memorias para monitoreo de oso andino valor  Objeto de Conservación que cuenta el Parque Nacional Natural Tamá.</t>
  </si>
  <si>
    <t>40009 Adquisición de equipos  e insumos posicionamiento global para el registro de la información tomada en las salidas a campo de las áreas protegidas PNN TAMÁ</t>
  </si>
  <si>
    <t>40010 Adquisición de equipamento fotografico en el marco del monitoreo de los Valores Objeto de Conservación que cuenta el Parque Nacional Natural Tamá.</t>
  </si>
  <si>
    <t>40011 Adquisición de equipamento en el marco del monitoreo de los Valores Objeto de Conservación que cuenta el Parque Nacional Natural Tamá.</t>
  </si>
  <si>
    <t>40012 Contrato de suministro de Raciones como apoyo a las salidas realizadas para la investigación y monitoreo de los valores objetos de conservación PNN TAMÁ</t>
  </si>
  <si>
    <t>40013 Adquisición de Insumos para el monitoreo en los predios priorizados bajo acuerdos del programa de conservación ValoresObjetos de Conservación del área protegida PNN TAMÁ</t>
  </si>
  <si>
    <t>40014 Contrato de suministro de Combustible y lubricantes para parque automotor como apoyo de las actividades misionales del área protegida PNN TAMÁ</t>
  </si>
  <si>
    <t>40015 Adquisición de insumos de campo para monitoreo de Valores Objetos de Conservación del área protegida PNN TAMÁ</t>
  </si>
  <si>
    <t>40016 Prestación de servicios de apoyo para acompañamiento y levantamiento de Uso Ocupación y Tenencia para el área protegida PNN TAMÁ</t>
  </si>
  <si>
    <t>40017 Prestación de servicios de apoyo a la gestión en el área protegida para la elaboración del levantamiento topografico que contribuya a la recolección de datos para el sanemiento de los prEdios priorizados en el sector sur y norte con apoyo en actividades de uso ocupacion y tenencia. PNN TAMÁ</t>
  </si>
  <si>
    <t>40018 Prestación de servicios de apoyo para la Implementacion, seguimiento y control de actividades basadas en los sistemas sostenibles de la conservación  y el buen vivir con familias campesinas que usan o habitan las áreas protegidas PNN TAMÁ</t>
  </si>
  <si>
    <t>40019 Contrato de suministro para realización de talleres con comunidades del sur y Asonalca en actividades referentes a los sistemas sostenibles de la conservación del párea protegida PNN TAMÁ</t>
  </si>
  <si>
    <t>40021 Adquisición de  Insumos para viveros de la línea de Sistemas sostenibles para la conservación del área protegida PNN TAMÁ</t>
  </si>
  <si>
    <t>40022 Adquisición de Insumos para la implementación de acuerdos de la línea Sistemas sostenibles para la conservación del área protegida PNN TAMÁ</t>
  </si>
  <si>
    <t>40023 Contrato de suministro de Combustible y lubricantes para parque automotor como apoyo de las actividades misionales del área protegida PNN TAMÁ</t>
  </si>
  <si>
    <t>40024 Prestación de servicios profesionales para la recolección y consolidación de información en pro de formular y actualizar el plan de manejo del área PNN TAMÁ</t>
  </si>
  <si>
    <t>40025 Contrato de suministro para la realización de talleres con instituciones y comunidades para la socializacion y construcción del documento de planeación PNN TAMÁ</t>
  </si>
  <si>
    <t>40027 Contrato de mantenimiento para realizar actividades de mejoramiento en la infraestructura del área protegida PNN TAMÁ</t>
  </si>
  <si>
    <t>40028 Contrato de Construcción de infraestructura para el vivero La clementina  bajo la línea de restauración ecologica del área protegida PNN TAMÁ</t>
  </si>
  <si>
    <t>40029 Prestación de servicios profesionales para desarrollar actividades del programa de educación ambiental e interpretación del patrimonio comunitario en la jurisdiccion del área protegida PNN TAMÁ</t>
  </si>
  <si>
    <t>40030 20 Contrato de suministro para realización de actividades en los talleres del programa de educación ambiental e interpretación del patrimonio comunitario en la jurisdiccion del área protegida PNN TAMÁ</t>
  </si>
  <si>
    <t>40031 ADQUISICION DE EQUIPOS AUDIOVISUALES (VIDEOBEAM) PARA APOYAR LABORES REALIZADAS EN EL AREA PROTEGIDA PNN TAMÁ</t>
  </si>
  <si>
    <t>40032 Contrato de suministro para realización de actividades en los talleres del programa de educación ambiental e interpretación del patrimonio comunitario en la jurisdiccion del área protegida PNN TAMÁ</t>
  </si>
  <si>
    <t>40033 Contrato de suministro de Combustible y lubricantes para parque automotor como apoyo de las actividades misionales del área protegida PNN TAMÁ</t>
  </si>
  <si>
    <t>40034 Prestación de servicios de apoyo para realizar recorridos de Prevención, vigilancia y control en las áreas administradas por el área PNN TAMÁ</t>
  </si>
  <si>
    <t>40035 Prestación de servicios de apoyo para realizar recorridos de Prevención, vigilancia y control en las áreas administradas por el área PNN TAMÁ</t>
  </si>
  <si>
    <t>40036 Prestación de servicios de apoyo para realizar recorridos de Prevención, vigilancia y control en las áreas administradas por el área PNN TAMÁ</t>
  </si>
  <si>
    <t>40038 Contrato de Mantenimiento preventivo y/o correctivo para equipos de posicionamiento global que apoyan la implementación de los protocolos de prevención, control y vigilancia para el área protegida PNN TAMÁ</t>
  </si>
  <si>
    <t>40039 Suministro de raciones de campaña como apoyo a los recorridos de Prevención, Vigilancia y Control y monitoreo de Valores Objetos de Conservación PNN TAMÁ</t>
  </si>
  <si>
    <t>40040 Contrato de suministro de Combustible y lubricantes para parque automotor como apoyo de las actividades misionales del área protegida PNN TAMÁ</t>
  </si>
  <si>
    <t>40041 Adquisición de Equipos de camping como apoyo en el desarrollo de recorridos para la prevención, vigilancia y control del área protegida PNN TAMÁ</t>
  </si>
  <si>
    <t>40042 Contrato de Suministro de insumos, accesorios y suplementos alimenticios para los equinos del área protegida PNN TAMÁ</t>
  </si>
  <si>
    <t>40043 Equipos de protección personal, herramientas, servicios-Gestión del Riesgo PNN TAMÁ</t>
  </si>
  <si>
    <t>40044 Servicio de gas domiciliario como apoyo en el desarrollo de recorridos para la prevención, vigilancia y control del área protegida PNN TAMÁ</t>
  </si>
  <si>
    <t>40046 Contrato de Mantenimiento preventivo y/o correctivo para motocicletas del área protegida PNN TAMÁ</t>
  </si>
  <si>
    <t>40048 Prestación de servicios de apoyo para ASOSIBERIA para producir y plantar individuos bajo la línea de restauración ecologica del área protegida PNN TAMÁ</t>
  </si>
  <si>
    <t>40049 Prestación de servicios de apoyo para la clementina para producir y plantar bajo la línea de restauración ecologica del área protegida PNN TAMÁ</t>
  </si>
  <si>
    <t>40050 Prestación de servicios de apoyo para el vivero del centro bajo la línea de restauración ecologica del área protegida PNN TAMÁ</t>
  </si>
  <si>
    <t>40051 Contrato de suministro para Talleres en el marco de la Estrategia de Ordenamiento del territorio PNN TAMÁ</t>
  </si>
  <si>
    <t>40053 Contrato de suministro de Insumos y herramientas para realizar la propagación y plantación de material vegetal que contribuya a fortalecer la los procesos de Restauración Ecologica PNN TAMÁ</t>
  </si>
  <si>
    <t>40054 Contrato de suministro de  herramientas para realizar la plantación de material vegetal que contribuya a fortalecer la los procesos de Restauración Ecologica PNN TAMÁ</t>
  </si>
  <si>
    <t>40055 Prestación de servicios de Transporte para plantación que contribuya a fortalecer la los procesos de Restauración Ecologica PNN TAMÁ</t>
  </si>
  <si>
    <t>40056 Adquisición de Insumos para mantenimiento del material vegetal sembrado en los viveros priorizados en el marco de la línea de restauración ecologica adelantados por el área PNN TAMÁ</t>
  </si>
  <si>
    <t>40057 Contrato de suministro de Combustible y lubricantes para parque automotor como apoyo de las actividades misionales del área protegida PNN TAMÁ</t>
  </si>
  <si>
    <t>40058 Contrato de mantenimiento para realizar actividades de mejoramiento en la infraestructura operativa del área protegida PNN TAMÁ</t>
  </si>
  <si>
    <t>40059 Prestación de servicios profesionales para la implementación del sistema integrado de gestión, procesos administrativos, contratación y gestión presupuestal del Área protegida PNN TAMÁ</t>
  </si>
  <si>
    <t>SFF GUANENTÁ ALTO RIO FONCE</t>
  </si>
  <si>
    <t>41000 Prestación de servicios de apoyo para realizar recorridos de Prevención, vigilancia y control en las áreas administradas por el área SFF GARF.</t>
  </si>
  <si>
    <t>ENCINO</t>
  </si>
  <si>
    <t>41001 Prestación de servicios de apoyo para realizar recorridos de Prevención, vigilancia y control en las áreas administradas por el área SFF GARF.</t>
  </si>
  <si>
    <t>41003 Adquisición de equipos posicionamiento global para el registro de la información tomada en las salidas a campo de las áreas protegidas SFF GARF</t>
  </si>
  <si>
    <t>41004 Adquisición de equipos de comunicación (radios Handy) para garantizar comunicación con los diferentes grupos de trabajo en los diferentes sectores del área protegida y en caso de emergencia como apoyo en el desarrollo de recorridos para la prevención, vigilancia y control del área protegida SFF GARF.</t>
  </si>
  <si>
    <t>41005 -41026Combustibles y Lubricantes para los vehiculos adscritos al ap que apoyan el cumplimiento de las labores misionales SFF GARF</t>
  </si>
  <si>
    <t>41006Contrato de Mantenimiento preventivo y/o correctivo para parque automotor del área protegida SFF GARF</t>
  </si>
  <si>
    <t>41007 Contrato de Mantenimiento preventivo y/o correctivo para equipos de posicionamiento global que apoyan la implementación de los protocolos de prevención, control y vigilancia para el área protegida SFF GARF</t>
  </si>
  <si>
    <t>41008 Compra de Gas para estufas de camping en el marco del ejercicio dela autoridad ambiental como apoyo en el desarrollo de recorridos para la prevención, vigilancia y control del área protegida SFF GARF</t>
  </si>
  <si>
    <t>41009 Compra de Gas Propano para sedes operativas del Santuario que soportan las actividades realizadas en los recorridos de prevención, vigilancia y control SFF GARF</t>
  </si>
  <si>
    <t>41010 Contrato  Suministro de Raciones como apoyo a las actividades y recorridos de  Prevención, Vigilancia y Control SFF GARF</t>
  </si>
  <si>
    <t>41011 Contrato de Suministro de insumos, accesorios y suplementos alimenticios para los equinos del área protegida SFF GARF</t>
  </si>
  <si>
    <t>41012 Contrato de Mantenimiento equipos contra incendios como apoyo a la mitigación de situaciones de emergencia SFF GARF</t>
  </si>
  <si>
    <t>41013 Adquisición de equipos contra incendios en el marco de las actividades que se desarrollan en la Prevención, Vigilancia y Control SFF GARF</t>
  </si>
  <si>
    <t>41014 Adquisición de llantas para contar con la capacidad y seguridad en los recorridos de Prevención, Vigilancia y Control en las áreas administradas por el área.SFF GARF</t>
  </si>
  <si>
    <t>41015 Contrato de Suministro de insumos, accesorios y suplementos alimenticios para los equinos del área protegida SFF GARF</t>
  </si>
  <si>
    <t>41016  Prestación de servicios de apoyo para acompañar en la georeferenciacion, recoleccion y digitalización de informacion del programa de monitoreo e investigación correspondiente del área SFF GARF</t>
  </si>
  <si>
    <t>41017 Prestación de servicios de apoyo para acompañar en la georeferenciacion, recoleccion y digitalización de informacion del programa de monitoreo e investigación correspondiente del área.SFF GARF</t>
  </si>
  <si>
    <t>41018 Prestación de servicios profesionales para la Actualización y coordinación del programa de investigacion y monitoreo que adelanta el área protegida SFF GARF</t>
  </si>
  <si>
    <t>41020 Contrato de Mantenimiento para el funcionamiento de la estacion climatologica ubicada en la vereda el Carmen en el municipio de Duitama SFF GARF</t>
  </si>
  <si>
    <t>41021 Contrato de Mantenimiento preventivo y/o correctivo e insumos para equipos de monitoreo e investigacion que apoyan la implementación de los protocolos de monitoreo del área protegida SFF GARF</t>
  </si>
  <si>
    <t>41022 Adquisición de  Insumos para señalizacion marcaje y parecelación de áreas donde se desarrolla el monitoreo e investigación del área protegida SFF GARF</t>
  </si>
  <si>
    <t>41023 Prestación de servicios de apoyo para la realizacion y seguimiento de actividades basadas en los sistemas sostenibles de la conservación del área protegida SFF GARF</t>
  </si>
  <si>
    <t>41027 Contrato de Mantenimiento preventivo y/o correctivo para vehículos del área protegida SFF GARF</t>
  </si>
  <si>
    <t>41028 Adquisición de Insumos agricolas  para fortalecimiento de procesos en la línea desistemas sostenibles para la conservación del área protegida SFF GARF</t>
  </si>
  <si>
    <t>41029 Prestación de servicios profesionales para la recolección y consolidación de información en pro de formular y actualizar el plan de manejo del área SFF GARF</t>
  </si>
  <si>
    <t>41033 Prestación de servicios profesionales para Diseños y planos en la estructuración del Plan de Ordenamiento Ecoturistico SFF GARF</t>
  </si>
  <si>
    <t>41036 Prestación de servicios profesionales para desarrollar actividades del programa de educación ambiental e interpretación del patrimonio comunitario en la jurisdiccion del área protegida SFF GARF</t>
  </si>
  <si>
    <t>41038 Prestación de servicios de apoyo para propagación vivero alta montaña, virolin y avendaños bajo la línea de restauración ecologica del área protegida SFF GARF</t>
  </si>
  <si>
    <t>41039 Prestación de servicios de apoyo para propagación vivero alta montaña, virolin y avendaños bajo la línea de restauración ecologica del área protegida SFF GARF</t>
  </si>
  <si>
    <t>41040 Prestación de servicios de apoyo para propagación vivero alta montaña, virolin y avendaños bajo la línea de restauración ecologica del área protegida SFF GARF</t>
  </si>
  <si>
    <t>41041 Prestación de servicios de apoyo para propagación vivero alta montaña, virolin y avendaños bajo la línea de restauración ecologica del área protegida SFF GARF</t>
  </si>
  <si>
    <t>41042 Prestación de servicios de apoyo para propagación vivero alta montaña, virolin y avendaños bajo la línea de restauración ecologica del área protegida SFF GARF</t>
  </si>
  <si>
    <t>41043 Prestación de servicios de apoyo para propagación vivero alta montaña, virolin y avendaños bajo la línea de restauración ecologica del área protegida SFF GARF</t>
  </si>
  <si>
    <t>41044 Prestación de servicios de apoyo para propagación vivero alta montaña, virolin y avendaños bajo la línea de restauración ecologica del área protegida SFF GARF</t>
  </si>
  <si>
    <t>41045 Prestación de servicios de apoyo para propagación vivero alta montaña, virolin y avendaños bajo la línea de restauración ecologica del área protegida SFF GARF</t>
  </si>
  <si>
    <t>41046 Prestación de servicios de apoyo para propagación vivero alta montaña, virolin y avendaños bajo la línea de restauración ecologica del área protegida SFF GARF</t>
  </si>
  <si>
    <t>41047 Prestación de servicios de apoyo para propagación vivero alta montaña, virolin y avendaños bajo la línea de restauración ecologica del área protegida SFF GARF</t>
  </si>
  <si>
    <t>41048 Prestación de servicios de apoyo para enriquecimiento del distrito regional Guantiva - La Rusia  bajo la línea de restauración ecologica del área protegida SFF GARF</t>
  </si>
  <si>
    <t>41049 Prestación de servicios de apoyo para enriquecimiento del distrito regional Guantiva - La Rusia  bajo la línea de restauración ecologica del área protegida SFF GARF</t>
  </si>
  <si>
    <t>41050 Prestación de servicios de apoyo para enriquecimiento del distrito regional Guantiva - La Rusia  bajo la línea de restauración ecologica del área protegida SFF GARF</t>
  </si>
  <si>
    <t>41051 Prestación de servicios de apoyo para enriquecimiento del distrito regional Guantiva - La Rusia  bajo la línea de restauración ecologica del área protegida SFF GARF</t>
  </si>
  <si>
    <t>41052 Prestación de servicios de apoyo para enriquecimiento del distrito regional Guantiva - La Rusia  bajo la línea de restauración ecologica del área protegida SFF GARF</t>
  </si>
  <si>
    <t>41053 Prestación de servicios de apoyo para enriquecimiento del distrito regional Guantiva - La Rusia  bajo la línea de restauración ecologica del área protegida SFF GARF</t>
  </si>
  <si>
    <t>41054 Prestación de servicios de apoyo para enriquecimiento del distrito regional Guantiva - La Rusia  bajo la línea de restauración ecologica del área protegida SFF GARF</t>
  </si>
  <si>
    <t>41055 Prestación de servicios de apoyo para enriquecimiento del distrito regional Guantiva - La Rusia  bajo la línea de restauración ecologica del área protegida SFF GARF</t>
  </si>
  <si>
    <t>41056 Prestación de servicios profesionales para realizar actividades de mantenimiento, siembras, viveros y monitoreo SFF GARF</t>
  </si>
  <si>
    <t>41059 Contrato para realizacion de Aislamiento de 1.000 mts para el cercamiento de 15 ha de restauración pasiva bajo la línea de restauración ecologica del área protegida SFF GARF</t>
  </si>
  <si>
    <t>41060 Contrato de suministro de Combustible y lubricantes para parque automotor como apoyo de las actividades misionales del área protegida SFF GARF</t>
  </si>
  <si>
    <t>41061 Contrato de Mantenimiento preventivo y/o correctivo para vehículos del área protegida</t>
  </si>
  <si>
    <t>41062 Adquisición de insumos y herramientas para Propagación bajo la línea de restauración ecologica del área protegida SFF GARF</t>
  </si>
  <si>
    <t>41063 Adquisición de Elementos de dotación para laboratorio de semillas bajo la línea de restauración ecologica del área protegida SFF GARF</t>
  </si>
  <si>
    <t>41065 Contrato de suministro de Insumos y herramientas para realizar la plantación de material vegetal que contribuya a fortalecer la los procesos de Restauración Ecologica SFF GARF</t>
  </si>
  <si>
    <t>41066 Prestación de servicios de Transporte para plantación de material vegetal que contribuya a fortalecer la los procesos de Restauración Ecologica SFF GARF</t>
  </si>
  <si>
    <t>41069 Contrato de Impermeabilizacion para adelantar actividades en cubierta de la sede encino SFF GARF</t>
  </si>
  <si>
    <t>41070 Prestación de servicios profesionales para la implementación del sistema integrado de gestión, procesos administrativos, contratación y gestión presupuestal del Área protegida SFF GARF</t>
  </si>
  <si>
    <t>41072 Contrato de Mantenimiento preventivo y/o correctivo para equipos audiovisuales y fotograficos que apoyan las actividades en las sedes Encino y Páramo SFF GARF</t>
  </si>
  <si>
    <t>41073 Adquisición de extintores CO2 5 lb como prevención en situaciones de control de incendios de acuerdo a la normativa de salud y seguridad en el trabajo SFF GARF</t>
  </si>
  <si>
    <t>41075 Adquisición de bombilleria y elementos electricos necesarios para el funcionamiento del santuario GARF</t>
  </si>
  <si>
    <t>SFF IGUAQUE</t>
  </si>
  <si>
    <t>42000 Mantenimiento de equipos de monitoreo e investigacion SFF IGUAQUE</t>
  </si>
  <si>
    <t>VILLA DE LEYVA</t>
  </si>
  <si>
    <t>42001  Contrato para toma de muestras del Recurso Hidrico en el marco de la línea de investigación y monitoreo priorzado en el área protegida SFF IGUAQUE</t>
  </si>
  <si>
    <t>42002 Contrato de Insumos para señalización, marcaje y parcelación de áreas de monitoreo e investigación del área protegida SFF IGUAQUE</t>
  </si>
  <si>
    <t>42003 Prestación de servicios profesionales para el relacionamiento, articulacion y asistencia tecnica de los Sistemas Sostenibles de Conservación en apicultura del área protegida SFF IGUAQUE</t>
  </si>
  <si>
    <t>42004 Prestación de servicios de apoyo para el seguimiento y control de la informacion de los emprendimientos en aviturismo en el marco de los  los sistemas sostenibles de la conservación del área protegida SFF IGUAQUE</t>
  </si>
  <si>
    <t>42006 Prestación de servicios profesionales para la recolección y consolidación de información en pro de formular y actualizar el plan de manejo del áreA SFF IGUAQUE</t>
  </si>
  <si>
    <t>42009 Contrato de mantenimiento para realizar actividades de mejoramiento en la infraestructura operativa del área protegida SFF IGUAQUE</t>
  </si>
  <si>
    <t>42010 Contrato de mantenimiento para realizar actividades de mejoramiento en la infraestructura operativa del área protegida SFF IGUAQUE</t>
  </si>
  <si>
    <t>4 - INFRAESTRUCTURA ECOTURÍSTICA MEJORADA</t>
  </si>
  <si>
    <t>INFRAESTRUCTURA MEJORADA PARA LA ATENCIÓN DE VISITANTES DE LAS ÁREAS PROTEGIDAS</t>
  </si>
  <si>
    <t>46. REALIZAR LOS MANTENIMIENTOS PREVENTIVOS Y CORRECTIVOS DE ACUERDO A LO CONSIGNADO EN EL PLAN DE MANTENIMIENTO DE LA ENTIDAD PARA ATENCIÓN A VISITANTES EN LAS ÁREAS PROTEGIDAS.</t>
  </si>
  <si>
    <t>42011 Adquisición de elementos de dotación de mobiliario para sede carrizal y modulo de bienestar como apoyo a las actividades misionales del  SFF IGUAQUE</t>
  </si>
  <si>
    <t>42012 Prestación de servicios de apoyo para la realizacion de actividades de atención, control, capacitación y seguimiento a visitantes para los senderos IE SUE y Bachue y mantenimiento de senderos SFF IGUAQUE</t>
  </si>
  <si>
    <t>42013 Prestación de servicios de apoyo para la realizacion de actividades de atención, control, capacitación y seguimiento a visitantes para los senderos IE SUE y Bachue y mantenimiento de senderos SFF IGUAQUE</t>
  </si>
  <si>
    <t>42014 Prestación de servicios de apoyo para la realizacion de actividades de atención, control, capacitación y seguimiento a visitantes para los senderos IE SUE y Bachue y mantenimiento de senderos SFF IGUAQUE</t>
  </si>
  <si>
    <t>42015 Prestación de servicios de apoyo para la realizacion de actividades de atención al visitantes para los senderos IE SUE y Bachue y mantenimiento de senderos SFF IGUAQUE</t>
  </si>
  <si>
    <t>42016 Prestación de servicios de apoyo para la realizacion de actividades de atención al visitantes para los senderos IE SUE y Bachue y mantenimiento de senderos SFF IGUAQUE</t>
  </si>
  <si>
    <t>42017 Prestación de servicios de apoyo para la realizacion de actividades de atención al visitantes para los senderos IE SUE y Bachue y mantenimiento de senderos SFF IGUAQUE</t>
  </si>
  <si>
    <t>42018 Prestación de servicios de apoyo a la gestión de la actividad ecoturistica en el manejo de reservas, reportes, recaudo y seguimiento a la atención de visitantes en el sector Carrizal (Villa de Leyva) y Apoyo en el seguimiento del contrato del operador turistico SFF IGUAQUE</t>
  </si>
  <si>
    <t>42019  Prestación de servicios profesionales para la implementacion y seguimiento del Plan de Ordenamiento Ecoturistico, y coordinacion de la actividad ecoturistica dentro del área protegida SFF IGUAQUE</t>
  </si>
  <si>
    <t>42022 Prestación de servicios de transporte para realizar traslado de antena de internet satelital del vivero a la nueva sede administrativa en el sector carrizal SFF IGUAQUE</t>
  </si>
  <si>
    <t>42023 Contrato para la confección e instalación de vallas interpretativas  y los demas medios interpretativos identificados y priorizados en el Plan de Ordenamiento Ecoturistico del área protegida para los senderos IE SUE y Bachue SFF IGUAQUE</t>
  </si>
  <si>
    <t>42024 Adquisición de Equipamiento para la implementacion del Plan de Ordenamiento Ecoturistico del área protegida SFF IGUAQUE</t>
  </si>
  <si>
    <t>42025 Contrato de mantenimiento para realizar actividades de mejoramiento en la infraestructura ecoturistica del área protegida SFF IGUAQUE</t>
  </si>
  <si>
    <t>42026 Adquisicion de bacterias para la adecuada operación de los sistemas de tratamiento de aguas residuales del área protegida y elementos de proteccion personal para manipulacion de los mismos SFF IGUAQUE</t>
  </si>
  <si>
    <t>42027 Prestación de servicios profesionales para desarrollar actividades del programa de educación ambiental e interpretación del patrimonio comunitario en la jurisdiccion del área protegida SFF IGUAQUE</t>
  </si>
  <si>
    <t>42029 VIGENCIA FUTURA Prestación de servicios de apoyo para realizar actividades de restauración  ecologica del área protegida SFF IGUAQUE</t>
  </si>
  <si>
    <t>42030 Prestación de servicios de apoyopara realizar recorridos de Prevención, vigilancia y control en las áreas administradas por el área SFF IGUAQUE</t>
  </si>
  <si>
    <t>42031 Prestación de servicios de apoyo para realizar recorridos de Prevención, vigilancia y control en las áreas administradas por el área SFF IGUAQUE</t>
  </si>
  <si>
    <t>42032 Prestación de servicios de apoyo para realizar recorridos de Prevención, vigilancia y control en las áreas administradas por el área SFF IGUAQUE</t>
  </si>
  <si>
    <t>42033 Prestación de servicios de apoyo para realizar recorridos de Prevención, vigilancia y control en las áreas administradas por el área SFF IGUAQUE</t>
  </si>
  <si>
    <t>42034 Prestación de servicios de apoyo para realizar recorridos de Prevención, vigilancia y control en las áreas administradas por el área SFF IGUAQUE</t>
  </si>
  <si>
    <t>42035 Prestación de servicios profesionales del santuario para la realización de actividades referentes al saneamiento predial y apoyo a procesos sancionatorios en las áreas administradas por el área SFF IGUAQUE</t>
  </si>
  <si>
    <t>42038 Contrato de Mantenimiento preventivo y/o correctivo para equipos de posicionamiento global que apoyan la implementación de los protocolos de prevención, control y vigilancia para el área protegida SFF IGUAQUE</t>
  </si>
  <si>
    <t>42039 Adquisición de equipos posicionamiento global para el registro de la información tomada en las salidas a campo de las áreas protegidas SFF IGUAQUE</t>
  </si>
  <si>
    <t>42040 Contrato de suministro de Combustible y lubricantes para parque automotor como apoyo de las actividades misionales del área protegida SFF IGUAQUE</t>
  </si>
  <si>
    <t>42041 Contrato Suministro de Raciones como apoyo a las actividades y recorridos de  Prevención, Vigilancia y Control SFF IGUAQUE</t>
  </si>
  <si>
    <t>42042 Contrato de Mantenimiento preventivo y/o correctivo para vehículos del área protegida SFF IGUAQUE</t>
  </si>
  <si>
    <t>42043 Contrato de Mantenimiento preventivo y/o correctivo para motocicletas del área protegidaSFF IGUAQUE</t>
  </si>
  <si>
    <t>42044 Contrato de Mantenimiento equipos contra incendios como apoyo a la mitigación de situaciones de emergencia SFF IGUAQUE</t>
  </si>
  <si>
    <t>42045 Adquisición e instalacion de radiotelefonos y antena repetidora bajo la línea de la prevención, vigilancia y control del área SFF IGUAQUE</t>
  </si>
  <si>
    <t>42046 Adquisición de equipos de computo bajo la línea de la prevención, vigilancia y control del área.SFF IGUAQUE</t>
  </si>
  <si>
    <t>42047 Prestación de servicios de apoyo para la propagación y mantenimiento del material vegetal en los viveros priorizados en el marco de la línea de restauración ecologica adelantada por el área SFF IGUAQUE</t>
  </si>
  <si>
    <t>42048 Prestación de servicios de apoyo para la propagación y mantenimiento del material vegetal en los viveros priorizados en el marco de la línea de restauración ecologica adelantada por el área SFF IGUAQUE</t>
  </si>
  <si>
    <t>42049 Prestación de servicios de apoyo para propagar  y plantar material en los viveros Carrizal y Chaina que contribuyan a fortalecer la los procesos de Restauración Ecologica SFF IGUAQUE</t>
  </si>
  <si>
    <t>42050 Prestación de servicios de apoyo para propagar  y plantar material en los viveros Carrizal y Chaina que contribuyan a fortalecer la los procesos de Restauración Ecologica SFF IGUAQUE</t>
  </si>
  <si>
    <t>42054 Contrato para realizar la Plantacionde material vegetal y el suministro de insumos requeridos, con el fin de contribuir a fortalecer los procesos de restauración ecológica en el área protegida SFF IGUAQUE</t>
  </si>
  <si>
    <t>42055 Suministro de insumos veterinarios, cuido y pastaje para el semoviente del área Protegida bajo la línea de restauración ecologica del área protegida SFF IGUAQUE</t>
  </si>
  <si>
    <t>42056 Insumos para propagacion de material vegetal bajo la línea de restauración ecologica del área protegida SFF IGUAQUE</t>
  </si>
  <si>
    <t>42057 Adquisición de Herramientas e insumos de ferreteria para viveros y sedes operativas bajo la línea de restauración ecologica del área protegida SFF IGUAQUE</t>
  </si>
  <si>
    <t>42058 Contrato de Mantenimiento e instalación para la puesta en marcha del sistema de riego de vivero Carrizal y chaina SFF IGUAQUE</t>
  </si>
  <si>
    <t>42059 Contraro para Ampliacion devivero Chaina para  produccion de plantulas bajo la línea de restauración ecologica del área protegida SFF IGUAQUE</t>
  </si>
  <si>
    <t>42060 Contrato de Mantenimiento para realizar actividades en la cubierta del vivero carrizal SFF IGUAQUE</t>
  </si>
  <si>
    <t>42062 Prestación de servicios profesionales para la implementación del sistema integrado de gestión, procesos administrativos, contratación y gestión presupuestal del Área protegida SFF IGUAQUE</t>
  </si>
  <si>
    <t>DIRECCIÓN TERRITORIAL ANDES OCCIDENTALES - DTAO</t>
  </si>
  <si>
    <t>Profesional Investigación y monitoreo</t>
  </si>
  <si>
    <t>ANTIOQUIA</t>
  </si>
  <si>
    <t>MEDELLÍN</t>
  </si>
  <si>
    <t>Profesional Ecoturismo</t>
  </si>
  <si>
    <t>Profesional SIG</t>
  </si>
  <si>
    <t>Jurídico sancionatorios</t>
  </si>
  <si>
    <t>Profesional Asesor SINAP</t>
  </si>
  <si>
    <t>Técnicos de Campo</t>
  </si>
  <si>
    <t>Profesional Participación Social</t>
  </si>
  <si>
    <t>Profesional Temático restauración</t>
  </si>
  <si>
    <t>Jurídico y admnistrativo para restauración</t>
  </si>
  <si>
    <t>Profesional UOT e incidencia política</t>
  </si>
  <si>
    <t>Profesional SINAP /RNSC  (cargo nuevo)</t>
  </si>
  <si>
    <t>Profesional temático para educación ambiental -Profesional CIAM/Ecotienda</t>
  </si>
  <si>
    <t>Mantenimiento de vehículos de la DTAO</t>
  </si>
  <si>
    <t>Compra de llantas para 2 vehículos y 2 motocicletas</t>
  </si>
  <si>
    <t>Convenio para apoyar la implementaciòn de acciones priorizadas del plan estrategico Subsistema Regional de areas protegidas SAO</t>
  </si>
  <si>
    <t>Convenio para Aunar esfuerzos que apoye la implementaciòn del componente de conectividad social del plan prospectivo del Sirap Macizo</t>
  </si>
  <si>
    <t>Convenio para unar esfuerzos técnicos y financieros  para la identificación y priorizaciòn participativa de los temas estratégicos de las Áreas étnico - territoriales que se encuentran en el SAO y que aportan a las metas del CONPES 4050 (accion 1.4)</t>
  </si>
  <si>
    <t>Convenio para aunar esfuerzos técnicos, y financieros para implementar acciones del plan de acción del SAO con énfasis en la articulación de  los  actores a nivel supra regional  y la gestión binacional (Acciones 1.12 y 2.1 del CONPES 4050)</t>
  </si>
  <si>
    <t xml:space="preserve">Convenio Aunar esfuerzos técnicos y administrativos y financieros  para construir participativamente el programa de Gestiòn del conocimiento en el marco del fortalecimiento de las acciones del Sistema regional de àreas protegidas de andes occidentales
 </t>
  </si>
  <si>
    <t>Convenio para implementación de acciones para el SIDAP Antioquia con énfasis en SILAPS</t>
  </si>
  <si>
    <t>Convenio para el fortalecimiento de nodos con organizaciones articuladoras de reservas naturales de la sociedad civil</t>
  </si>
  <si>
    <t>En el marco de gestión del conocimiento, convenio para fortalcimimiento de líderes campesinos en el corredor coordillera central principalmente</t>
  </si>
  <si>
    <t xml:space="preserve">Convenio para Fortalecimiento de sistemas sostenibles para la conservación: Carcaterización, tipología, procesos usoo y aprovecahmiento SAO </t>
  </si>
  <si>
    <t>Convenio para el fortalecimiento de áreas regionales, fortalecer la participación de actores en el marco del SIDAP Antioquia y SIRAP Oriente</t>
  </si>
  <si>
    <t>Convenio para contribuir al fortalecimiento de procesos de gobernanza, articulación interinstitucional y armonización entre instrumentos de planificación y gestión de la conservación y la sostenibilidad en el territorio de una cuenca priorizada en el área de influencia del PNN Los Nevados.</t>
  </si>
  <si>
    <t>Implementación de acuerdos de consulta previa</t>
  </si>
  <si>
    <t>Consulta Previa</t>
  </si>
  <si>
    <t>ARRIENDO</t>
  </si>
  <si>
    <t>TRANSPORTE</t>
  </si>
  <si>
    <t>ADMINISTRACIÓN DE INMUEBLES</t>
  </si>
  <si>
    <t>PRESTACIÓN DE SERVICIOS PROFESIONALES Y DE APOYO A LA GESTIÓN EN EL FORTALECIMIENTO DE LA INFRAESTRUCTURA TECNOLÓGICA, ADMINISTRACIÓN Y USO DE LOS SISTEMAS DE INFORMACIÓN</t>
  </si>
  <si>
    <t>SERVICIOS OPERATIVOS SUBSEDE POPAYAN</t>
  </si>
  <si>
    <t>CAUCA</t>
  </si>
  <si>
    <t>POPAYÁN</t>
  </si>
  <si>
    <t>APOYO PROCESOS DE ARCHIVO DTAO</t>
  </si>
  <si>
    <t>SERVICIOS ASISTENCIALES Y DE APOYO DTAO</t>
  </si>
  <si>
    <t>P. DE S. PROFESIONALES Y DE APOYO A  LA GESTION,  PARA LA ORIENTACIÓN A LA EVALUACIÓN DE RIESGO PSICOSOCIAL Y A LA IMPLEMENTACIÓN DEL PLAN DE BIENESTAR EN LA DTAO</t>
  </si>
  <si>
    <t>TÉCNICO DE APOYO A LA COORDINACIÓN ADMINISTRATIVA Y FINANCIERA DTAO</t>
  </si>
  <si>
    <t>TÉCNICO CADENA PRESUPUESTAL DTAO</t>
  </si>
  <si>
    <t xml:space="preserve">TÉCNICO APOYO A PROCESOS CONTRACTUALES DTAO </t>
  </si>
  <si>
    <t>P. DE S. PROFESIONALES PARA APOYAR LA GESTIÓN Y SEGUIMIENTO DE LOS PROYECTOS DE COOPERACIÓN EJECUTADOS EN LAS AREAS PROTEGIDAS ADSCRITAS  A LA DTAO</t>
  </si>
  <si>
    <t>P. DE S. PROFESIONALES Y DE APOYO A LA GESTION DE LA DTAO PARA LA PLANEACION ESTRATEGICA Y EL SEGUIMIENTO A LA IMPLEMENTACION DE ACCIONES EN PRO DE LA CONSERVACION DE LOS RECURSOS NATURALES EN LAS AP</t>
  </si>
  <si>
    <t>P DE S. PROFESIONALES Y DE AOYO PARA LA COORDINACIÓN DEL EQUIPO JURÍDICO DE LA DTAO</t>
  </si>
  <si>
    <t>TÉCNICO APOYO A LA COORDINACIÓN ADMINISTRATIVA Y FINANCIERA DTAO</t>
  </si>
  <si>
    <t>ABOGADO DTAO</t>
  </si>
  <si>
    <t>ABOGADO DTAO PROCESOS CONTRACTUALES</t>
  </si>
  <si>
    <t>Compra de papelería y artículos de oficina para la DTAO, CVDJC, Guácharos, Hermosas,  Orquídeas, Selva, Corota, Galeras y Otún</t>
  </si>
  <si>
    <t>RECARGA DE EXTINTORES</t>
  </si>
  <si>
    <t>ENCUENTRO TERRITORIAL PARA FUNCIONARIOS</t>
  </si>
  <si>
    <t>CONTRATO PARA LA REALIZACIÓN DE EXÁMENES MÉDICOS OCUPACIONALES PARA FUNCIONARIOS</t>
  </si>
  <si>
    <t>Contraro para la Gestión de residuos, disposición final de vehículosy elementos dados de baja</t>
  </si>
  <si>
    <t>Contrato de arrendamiento dos celdas de parqueo cubierto para los dos vehículos adscritos a la DTAO</t>
  </si>
  <si>
    <t>Contrato para la compra de elementos de ferretería y herramientas menores para la DTAO</t>
  </si>
  <si>
    <t>Contrato de vales de combustible</t>
  </si>
  <si>
    <t>TELEVISOR DE 60 PULGADAS CON SOPORTE MOVIL, PARA SALA DE REUNIONES. 
LAS HERMOSAS</t>
  </si>
  <si>
    <t>COMPRA DE REPUESTOS, MANTENIMIENTO DE EQUIPOS DE CÓMPUTO, CÁMARAS DE SEGURIDAD, SENSORES DE HUMO, SENSORES DE MOVIMIENTO, CALIBRACIÓN DE GPS)
DTAO</t>
  </si>
  <si>
    <t>MANTENIMIENTO DE AIRES ACONDICIONADOS
DTAO</t>
  </si>
  <si>
    <t>MANTENIMIENTO DE EQUIPOS DE CÓMPUTO: LAS HERMOSAS ($5.000.000) COROTA ($4.000.000); GALERAS ($2.200.000); GUACHAROS ($2.200.000); TATAMÁ ($2.200.000)</t>
  </si>
  <si>
    <t>Contrato de combustible para las AP CVDJC, Guácharos, Nevados, NHU, Puracé, Tatamá, Corota, Galeras y Otún</t>
  </si>
  <si>
    <t>Compra de llantas para carros y motocicletas del CVDJC, Guácharos, Las Hermosas, Los Nevados, NHU y Puracé</t>
  </si>
  <si>
    <t>TRANSPORTE-TIQUETES NACIONALES para CVDJC</t>
  </si>
  <si>
    <t>TRANSPORTE-TIQUETES NACIONALES para Guácharos, Oquídeas, nevados y Galeras</t>
  </si>
  <si>
    <t>Compra de insumos y papelería para las AP: Guácharos, orquídeas, Los Nevados, NHU,  Puracé,  tatamá, Corota, Galeras Y Otún</t>
  </si>
  <si>
    <t>TRANSPORTE-TIQUETES NACIONALES para Nevados y Corota</t>
  </si>
  <si>
    <t>Contrato de  combustible para las AP: Nevados Y Tatamá</t>
  </si>
  <si>
    <t>Compra de insumos de papelería para el PNN Los Nevados</t>
  </si>
  <si>
    <t>Contrato de  combustible para las AP: Nevados</t>
  </si>
  <si>
    <t>Contrato de combustible para las AP: Nevados, NHU y Tatamá</t>
  </si>
  <si>
    <t xml:space="preserve">Contrato de combustible para las AP Tatamá y Nevado del Huila </t>
  </si>
  <si>
    <t>TRANSPORTE-TIQUETES NACIONALES para NHU, Corota y otún</t>
  </si>
  <si>
    <t>PNN COMPLEJO VOLCÁNICO DOÑA JUANA CASCABEL</t>
  </si>
  <si>
    <t>Asistencial 1: Prestación de servicios operativos y asistenciales de apoyo al AP CVDJC</t>
  </si>
  <si>
    <t>Técnico 1: Teniendo en cuenta la localización geográfica de las sedes operativas del AP, Santa Rosa - Cauca y La Cruz - Nariño, es fundamental los dos técnicos en Educación Ambiental y Comunicaciones para el cubrimiento misional realcionado con la valoración social para la conservación atendiendo las IE de los municipios de San Bernardo. El Tablón de Gómez, La Cruz, San Pablo en el departamento de Nariño; y Santa Rosa, Bolívar en el departamento del Cauca; y Mocoa en deaprtemento del Putumayo</t>
  </si>
  <si>
    <t>Profesional 4: Coodinación técnica y administrativa de la restauración activa y pasiva en el marco de SSC</t>
  </si>
  <si>
    <t>Técnico 2: Aprestamiento: caracterización , priorización, elaboración de inventario forestal. Apoyo a la coordinación técnica y administrativa.</t>
  </si>
  <si>
    <t>Asistencial 1: Realizar las labores operativas para la implementación del Proyecto, labores de cabañistas, aplicación de encuestas, apoyo a la priorización de presios, reconocimiento del inventario florístico propio de cada sector.</t>
  </si>
  <si>
    <t>Suministro de aislamientos, equipos, material vegetal para la realización del proyecto de restrauración - Incluyendo todos los elementos necesarios para los aislamientos adquición de equipos y material vegetal</t>
  </si>
  <si>
    <t>Campamentos de alta montaña</t>
  </si>
  <si>
    <t>Alquiler de semovientes</t>
  </si>
  <si>
    <t>Motos de cilindraje 250</t>
  </si>
  <si>
    <t>Mantenimiento parque automotor</t>
  </si>
  <si>
    <t>Frazadas térmicas</t>
  </si>
  <si>
    <t xml:space="preserve">Compra de equipos para monitoreo: Cámara compacta con zoom óptico
Lente 70-300 mm con estabilizador de imagen
Memorias SD de 64 GB-C10
Pilas recargables 
Cargadores para baterias
Medidor Multiparametrico
Molinete digital </t>
  </si>
  <si>
    <t>Compra de equipos para educación ambiental: 
Interfase de gabación de audio profesional con microfono
Grabadoras periodisticas  con conector USB
Parlante activo con microfono</t>
  </si>
  <si>
    <t>Señaletica</t>
  </si>
  <si>
    <t>PRESTACIÓN DE SERVICIOS TÉCNICOS Y DE APOYO A LA GESTIÓN ADMINISTRATIVA DEL PARQUE NACIONAL NATURAL COMPLEJO VOLCÁNICO DOÑA JUANA CASCABEL PARA EL DESARROLLO DE LOS PROCESOS ADMINISTRATIVOS, COADYUVANDO AL DESARROLLO DEL PLAN DE ACCIÓN ANUAL EN EL MARCO DEL PLAN DE MANEJO.</t>
  </si>
  <si>
    <t>PNN CUEVA DE LOS GUÁCHAROS</t>
  </si>
  <si>
    <t>Operario para apoyar PVC</t>
  </si>
  <si>
    <t>HUILA</t>
  </si>
  <si>
    <t>PALESTINA</t>
  </si>
  <si>
    <t>Tecnico 2 de monitoreo</t>
  </si>
  <si>
    <t xml:space="preserve">28. DESARROLLAR LOS PROGRAMAS DE MONITOREO E INVESTIGACIÓN PARA CONOCER EL ESTADO DE CONSERVACIÓN DE LOS VALORES NATURALES, CULTURALES Y BENEFICIOS AMBIENTALES DE LAS ÁREAS PROTEGIDAS NACIONALES. </t>
  </si>
  <si>
    <t>PROFESIONAL 2 (DESFINANCIADO) PARA DESARROLLAR PROCESOS DE EDUCACIÓN AMBIENTAL AL INTERIOR DEL AP Y EN SU ZONA ALEDAÑA CON LAS COMUNIDADES CAMPESINAS Y/O INDIGENAS, ASI MISMO CON ENTIDADES PRESENTES EN LA ZONA</t>
  </si>
  <si>
    <t>MANTENIMIENTO ATENCION A VISITANTES ECOTURISMO</t>
  </si>
  <si>
    <t>INFRAESTRUCTURA MEJORADA PARA EL DESARROLLO DE EXPERIENCIAS DE LOS VISITANTES</t>
  </si>
  <si>
    <t>INFRAESTRUCTURA MEJORADA PARA EL DESARROLLO DE EXPERIENCIAS DE LOS VISITANTES.</t>
  </si>
  <si>
    <t>47. REALIZAR LOS MANTENIMIENTOS PREVENTIVOS Y CORRECTIVOS DE ACUERDO A LO CONSIGNADO EN EL PLAN DE MANTENIMIENTO DE LA ENTIDAD PARA EL DESARROLLO DE EXPERIENCIAS DE LOS VISITANTES DE LAS ÁREAS PROTEGIDAS.</t>
  </si>
  <si>
    <t xml:space="preserve">MANTENIMIENTO. INFRAESTRUCTURA OPERATIVAS  </t>
  </si>
  <si>
    <t>Computador portatil</t>
  </si>
  <si>
    <t>Impresora multifuncional</t>
  </si>
  <si>
    <t>Radicador</t>
  </si>
  <si>
    <t>Mantenimiento de vehículos</t>
  </si>
  <si>
    <t>Compra de mobiliaro</t>
  </si>
  <si>
    <t>Aceites y grasas para motores</t>
  </si>
  <si>
    <t>Reguladores (3)</t>
  </si>
  <si>
    <t>Paneles solares (6)</t>
  </si>
  <si>
    <t>Alternador de energia</t>
  </si>
  <si>
    <t>Mantenimientode microcentral</t>
  </si>
  <si>
    <t>Inversores de energia solar ()</t>
  </si>
  <si>
    <t>Estabilizador de voltaje (4)</t>
  </si>
  <si>
    <t>Bateria para Walkie Talkie (8)</t>
  </si>
  <si>
    <t>Insumos de ferreteria</t>
  </si>
  <si>
    <t>Equipo de camping clima frio (1)</t>
  </si>
  <si>
    <t>Binoculares (2)</t>
  </si>
  <si>
    <t>Camara fotografica</t>
  </si>
  <si>
    <t>Kit de disección (2)</t>
  </si>
  <si>
    <t>Transporte mular</t>
  </si>
  <si>
    <t>DESARROLLO DE EVENTOS PARA EL FORTALECIMIENTO DE LA RELACIÓN CON COMUNIDADES, ENTES TERRITORIALES, CENTROS EDUCATIVOS AL INTERIOR DEL AP Y EN SU ZONA ALEDAÑA</t>
  </si>
  <si>
    <t>PRESTACIÓN DE SERVICIOS TÉCNICOS Y DE APOYO A LA GESTIÓN ADMINISTRATIVA DEL PARQUE NACIONAL NATURAL CUEVA DE LOS GUÁCHAROS PARA EL DESARROLLO DE LOS PROCESOS ADMINISTRATIVOS, COADYUVANDO AL DESARROLLO DEL PLAN DE ACCIÓN ANUAL EN EL MARCO DEL PLAN DE MANEJO.</t>
  </si>
  <si>
    <t>Compra de mobiliario para oficina</t>
  </si>
  <si>
    <t>PNN LAS HERMOSAS GLORIA VALENCIA DE CASTAÑO</t>
  </si>
  <si>
    <t>Técnico 3 Regulación</t>
  </si>
  <si>
    <t>VALLE DEL CAUCA</t>
  </si>
  <si>
    <t>PALMIRA</t>
  </si>
  <si>
    <t>Operario Regulación</t>
  </si>
  <si>
    <t>Técnico 3 de saneamiento</t>
  </si>
  <si>
    <t>Profesional 1 de saneamiento</t>
  </si>
  <si>
    <t>Operario Restauración</t>
  </si>
  <si>
    <t>Profesional 4 SINAP</t>
  </si>
  <si>
    <t>En el marco de los procesos de restauración - Materiales, transporte, mano de obra e instalación de los procesos de restauración y sistemas sostenibles</t>
  </si>
  <si>
    <t>2 mantenimientos por año, levante de arboles en viveros itinerantes y transporte menos en mula- Materiales, transporte, mano de obra e instalación de los procesos de restauración y sistemas sostenibles</t>
  </si>
  <si>
    <t>Construcción de viveros temporales para propagación de arboles - Instalación de 5 viveros temporales</t>
  </si>
  <si>
    <t>Baterias externa solares recargables</t>
  </si>
  <si>
    <t>Pilas recargalbes AA 2400 mAh</t>
  </si>
  <si>
    <t>Cargador pila AA electrico</t>
  </si>
  <si>
    <t>Moto enduro 250 CC</t>
  </si>
  <si>
    <t>Contrato de combustible para el PNN Las Hermosas</t>
  </si>
  <si>
    <t>Elementos de seguridad y salud en el trabajo</t>
  </si>
  <si>
    <t>Raciones de campo</t>
  </si>
  <si>
    <t>TRANSPORTE-TIQUETES NACIONALES para PNN Las Hermosas</t>
  </si>
  <si>
    <t>Mantenimiento de equipos de investigación y monitoreo</t>
  </si>
  <si>
    <t>Realización de evento de educación ambiental</t>
  </si>
  <si>
    <t>Compra de insumos de papelería para el PNN Las Hermosas</t>
  </si>
  <si>
    <t>PRESTACIÓN DE SERVICIOS TÉCNICOS Y DE APOYO A LA GESTIÓN ADMINISTRATIVA DEL PARQUE NACIONAL NATURAL LAS HERMOSAS GLORIA VALENCIA DE CASTAÑO PARA EL DESARROLLO DE LOS PROCESOS ADMINISTRATIVOS, COADYUVANDO AL DESARROLLO DEL PLAN DE ACCIÓN ANUAL EN EL MARCO DEL PLAN DE MANEJO.</t>
  </si>
  <si>
    <t>PNN LAS ORQUÍDEAS</t>
  </si>
  <si>
    <t>PROFESIONAL 2 PARA DESARROLLAR PROCESOS DE EDUCACIÓN AMBIENTAL AL INTERIOR DEL AP Y EN SU ZONA ALEDAÑA CON LAS COMUNIDADES CAMPESINAS Y/O INDIGENAS, ASI MISMO CON ENTIDADES PRESENTES EN LA ZONA</t>
  </si>
  <si>
    <t>URRAO</t>
  </si>
  <si>
    <t>OPERARIO PARA APOYAR LOGISTICA Y OPERATIVAMENTE LA IMPLEMENTACION DEL PROGRAMA DE EEM EN EL MARCO DE LA CONSULTA PREVIA CONFORME A LAS METAS DEL AP</t>
  </si>
  <si>
    <t>TÉCNICO 2  PARA APOYAR LA IMPLEMENTACION DEL PROGRAMA DE EEM EN EL MARCO DE LA CONSULTA PREVIA CONFORME A LAS METAS DEL AP</t>
  </si>
  <si>
    <t>OPERARIO PARA APOYAR LA IMPLEMENTACION DEL PROGRAMA DE MONITOREO DE LOS VOC CONFORME A LAS METAS DEL AP</t>
  </si>
  <si>
    <t>Profesional 4 restauración</t>
  </si>
  <si>
    <t>Técnico 3 restauración</t>
  </si>
  <si>
    <t>Compra de materiales e insumos para restauración</t>
  </si>
  <si>
    <t xml:space="preserve">MANTENIMIENTO DE EQUIPOS DE OFICINA (PC, IMPRESORAS, ESCANER) </t>
  </si>
  <si>
    <t>MANTENIMIENTO DE EQUIPOS DE NAVEGACIÓN (GPS)</t>
  </si>
  <si>
    <t>COMPRA  DE UN (1) EQUIPO DE COMPUTO (COMPUTADOR PORTATIL)</t>
  </si>
  <si>
    <t>COMPRA DE EQUIPOS DE NAVEGACIÓN (3 GPS)</t>
  </si>
  <si>
    <t>COMPRA DE 3 EQUIPOS BLACKVIEW</t>
  </si>
  <si>
    <t>COMPRA DE 2 TABLET</t>
  </si>
  <si>
    <t>ADQUISICION DE BIENES Y SERVICIOS</t>
  </si>
  <si>
    <t>RACIONES DE CAMPO</t>
  </si>
  <si>
    <t>MANTENIMIENTO DE VEHICULOS</t>
  </si>
  <si>
    <t>MATERIALES DE CONSTRUCCIÓN</t>
  </si>
  <si>
    <t>COMPRA DE UNA (1) MOTOS 250 cc TODO TERRENO</t>
  </si>
  <si>
    <t>APEROS Y ACCESORIOS</t>
  </si>
  <si>
    <t>MATERIAL VETERINARIO</t>
  </si>
  <si>
    <t>CONVENIO INTERADMINISTRATIVO PARA EJECUCIÓN DE ACTIVIDADES EN EL CUMPLIMIENTO DE LOS ACUERDOS DE LA CONSULTA PREVIA</t>
  </si>
  <si>
    <t>COMPRA DE 5 CAMARAS TRAMPA</t>
  </si>
  <si>
    <t>Profesional 0 para restauración</t>
  </si>
  <si>
    <t>PRESTACIÓN DE SERVICIOS TÉCNICOS Y DE APOYO A LA GESTIÓN ADMINISTRATIVA DEL PARQUE NACIONAL NATURAL LAS ORQUIDEAS PARA EL DESARROLLO DE LOS PROCESOS ADMINISTRATIVOS, COADYUVANDO AL DESARROLLO DEL PLAN DE ACCIÓN ANUAL EN EL MARCO DEL PLAN DE MANEJO.</t>
  </si>
  <si>
    <t>COMPRA DE  6 ROUTER INALAMBRICO
ORQUIDEAS</t>
  </si>
  <si>
    <t>PNN LOS NEVADOS</t>
  </si>
  <si>
    <t>Apoyo principalmente puntos de control de la sentencia y atención visitantes</t>
  </si>
  <si>
    <t>CALDAS</t>
  </si>
  <si>
    <t>MANIZALES</t>
  </si>
  <si>
    <t>Operario PVC
Vigencia futura</t>
  </si>
  <si>
    <t>Por su experiencia y acondicionamiento físico para el manejo de la alta montaña.
Vigencia futura</t>
  </si>
  <si>
    <t>condicionamiento fisico para alta montaña y concomiento del AP (vigencia futura, estan en el 2022 como operarios)</t>
  </si>
  <si>
    <t>Técnico cuenca Otún y Congreso Campoalegre</t>
  </si>
  <si>
    <t>Prestación de servicios profesionales apoyo a la gestión y seguimiento al Plan Conjunto de la sentencia que declara al PNN Los Nevados como Sujeto Especial de Derechos y al Plan de manejo</t>
  </si>
  <si>
    <t>Por el conocimiento adquirida en el AP, su acondiciomamiento fisico: Lidera y desarrollo en campo acciones de PVC y gestion del Riesgo</t>
  </si>
  <si>
    <t>Técnico para fortalecer el ejercicio de la autoridad ambiental y la corresponsabilidad para minizar y prevenir las presiones en coordinación y articulaicón con los Municipios de Murillo, Casa Bianca, Villa hermosa y Herveo: principalmente ganaderia y turismo no regulado (sentencia)</t>
  </si>
  <si>
    <t>Técnico para desarrollar acciones que aporten al desarrollo de la situación de manejo: Uso, Ocupación y Tenencia</t>
  </si>
  <si>
    <t>Profesional que apoye la estrucutración e implementación de la estrategia de intervenciión social e institucional para el fortalecimiento de la Gobernanza, el gobernabilidad y la corresponsabilidad para prevenir y minimizar las presiones del AP</t>
  </si>
  <si>
    <t>Operarios restauración</t>
  </si>
  <si>
    <t>Técnico en campo para fortalecer el proceso de restauración en el AP</t>
  </si>
  <si>
    <t xml:space="preserve">Profesional plan de restauracion y de diagnostico del proceso de restauración </t>
  </si>
  <si>
    <t xml:space="preserve">Profesional para SIG </t>
  </si>
  <si>
    <t>Técnico Reservas y apoyo seguimiento monitoreo impacto de actividades ecoturisticas</t>
  </si>
  <si>
    <t>Técnico VF Concesión y seguimiento de metas, plan conjunto y la operatividad del ecoturismo</t>
  </si>
  <si>
    <t>Profesional ecoturismo</t>
  </si>
  <si>
    <t>Por su experiencia y acondicionamiento físico para el manejo de la alta montaña.</t>
  </si>
  <si>
    <t>Por su conocimiento del AP y experiencia en el tema de señalectica: Lider para la garantizar la operatividad de los senderos: Señalización, mantenimiento y apoyo en levantamiento de información para capacidad de carga y monitoreo de impactos</t>
  </si>
  <si>
    <t>Técnico cuenca Combeima y Totaré, municipios Anzoategui, Ibagué, Santa Isabel y Técnico en dpto de Quindio y Risaralda - fortalecer trabajo en campo ajuste POE y Plan de Manejo.</t>
  </si>
  <si>
    <t>Técnico cuenca Combeima y Totaré, municipios Anzoategui, Ibagué, Santa Isabel y Técnico en dpto de Quindio y Risaralda - fortalecer trabajo en campo para el aporte principalmente la actualización del ordenamiento ecouturistico y el Plan de manejo del AP y el fortalecimiento de la Gobernanza y Gobernabilidad en articulación con los respectivos municupios, autoridadades ambientales y las comunicades</t>
  </si>
  <si>
    <t>Para el funcionamiento de los vehículos en las actividades de restauración</t>
  </si>
  <si>
    <t>Compra de material vegetal que incluya el transporte y siembra (Costo siembra por planta $4.900)
Compra de insumos y materiales agricolas para labores de restauración</t>
  </si>
  <si>
    <t>COMPRA EQUIPO DE CÓMPUTO</t>
  </si>
  <si>
    <t>ESTRATEGIA DE COMUNICACIÓN Y DIVULGACIÓN sd</t>
  </si>
  <si>
    <t xml:space="preserve">INSUMOS DE FERRETERÍA </t>
  </si>
  <si>
    <t xml:space="preserve">COMPRA MOTOCICLETA </t>
  </si>
  <si>
    <t>Consultoria ajuste POE del AP</t>
  </si>
  <si>
    <t>COMPRA DE DISPOSITIVOS MÓVILES PARA LA INSTALACIÓN DE SMART MOBILE (GPS)</t>
  </si>
  <si>
    <t>COMPRA DE HERRAMIENTAS E INSUMOS FERRETERÍA</t>
  </si>
  <si>
    <t>Consultoria para la verificación y segumiento a las presiones en el PNN Los nevados</t>
  </si>
  <si>
    <t>MANTENIMIENTO RADIOCOMUNICACIONES</t>
  </si>
  <si>
    <t>SOSTENIMIENTO EQUINOS</t>
  </si>
  <si>
    <t>DOTACIÓN BOTIQUINES</t>
  </si>
  <si>
    <t>MANTENIMIENTO VEHÍCULOS Y MOTOCICLETAS</t>
  </si>
  <si>
    <t>RECARGA CILINDROS DE GAS</t>
  </si>
  <si>
    <t>RECARGA EXTINTORES</t>
  </si>
  <si>
    <t>MANTENIMIENTO EQUIPOS ICE</t>
  </si>
  <si>
    <t>COMPRA KIT DE HERRAMIENTAS</t>
  </si>
  <si>
    <t>COMPRA MOTOCICLETAS</t>
  </si>
  <si>
    <t>MANTENIMIENTO EQUIPOS DE CÓMPUTO</t>
  </si>
  <si>
    <t>PRESTACIÓN DE SERVICIOS TÉCNICOS Y DE APOYO A LA GESTIÓN ADMINISTRATIVA DEL PARQUE NACIONAL NATURAL LOS NEVADOS PARA EL DESARROLLO DE LOS PROCESOS ADMINISTRATIVOS, COADYUVANDO AL DESARROLLO DEL PLAN DE ACCIÓN ANUAL EN EL MARCO DEL PLAN DE MANEJO.</t>
  </si>
  <si>
    <t>PNN NEVADO DEL HUILA</t>
  </si>
  <si>
    <t>Se requiere operarios de PVC para los departamentos del Huila, Tolima y Cauca.</t>
  </si>
  <si>
    <t>TOLIMA</t>
  </si>
  <si>
    <t>PLANADAS</t>
  </si>
  <si>
    <t>Profesional 2 liderando el proyecto de Restauracion del AP</t>
  </si>
  <si>
    <t>Se requiere tecnico 3 de apoyo en los departamento del Huila</t>
  </si>
  <si>
    <t>Operario nivele asistenciale para el mantenimiento de viveros.</t>
  </si>
  <si>
    <t>Profesional 2: contrato de profesional que lidere los proyectos de EEM del AP.</t>
  </si>
  <si>
    <t>Operario: Teniendo en cuenta el relacionamiento como punto de partida para el diálogo entre las partes, es necesario, ampliar las acciones de apoyo y continuo acompañamiento a las necesidades y prioridades del plan de manejo conjunto además de vincular personal local con el fin de abarcar el amplio territorio.</t>
  </si>
  <si>
    <t>Compra de insumos y materiales agricolas. Solicitados con el fin de sostenibilidad para viveros en propagacion de material vegetal como: cascarilla, bolsas de siembra 7cm x 4 cm, polisombra al 60%, alambre dulce calibre 14¨ abonos organicos, mangueras de jardin para riego de individuos, roca fosforica.</t>
  </si>
  <si>
    <t xml:space="preserve">Transporte mayor, menos, semovientes para el traslado del material meterial </t>
  </si>
  <si>
    <t>Compra de material vegetal nativo de zona, meta proyectada para el 2023 esta en 25 hectareas manejando densidad de siembra de individuos de 22,907 arboles estimando el 10% de resiembra.</t>
  </si>
  <si>
    <t>Para mantenimiento se consideran las siembras ya establecidas en los diferentes predios establecidos en acci0ones de restauracion: 30.000 sembrados en la region de Huila municipio de Santa Maria y region del Tolima municipio de Planadas con 9000 individuos; total de 39000 arboles para mantenimiento 2023. Realizando 2 mantenimientos por año.</t>
  </si>
  <si>
    <t>AISLAMIENTO INSTALACION MANO DE OBRA - contratar el servicio de mano de obra (jornaleros) de la región. Costos relacionados por Ha. Tambien se maneja transectos de aislamiento representados en kilometros. Descripciones tecnicas manejo de 4 hilos, alambre de pua calibre 14. postes 9 x 9 cm, altura 2,10 metros.</t>
  </si>
  <si>
    <t xml:space="preserve">Adquisición de (3) GPS - Android que permitan cubrimiento de las áreas en presión, considerando contar con al menos 1 equipo en cada departamento (Tolima, Huila y Cauca) con capacidad de memoria y con baterias solares, siendo la recomendación dada en el mes de agosto de 2022 durante el Taller de fortalecimiento de capacidades de Smart asociado a PVyC, por parte de Jorge Duarte, profesional del Nivel Central y Lina Caro, Profesional que apoyó dicho taller por parte de la WCS. </t>
  </si>
  <si>
    <t>RACIONES ALIMENTICIAS</t>
  </si>
  <si>
    <t>EQUIPOS DE ALOJAMIENTO Y CAMPAÑA</t>
  </si>
  <si>
    <t>MANTENIMIENTO DE MOTOCICLETAS</t>
  </si>
  <si>
    <t>SUMINISTRO GAS</t>
  </si>
  <si>
    <t>MUEBLES Y ENCERES</t>
  </si>
  <si>
    <t>COMPRA DE VEHICULOS</t>
  </si>
  <si>
    <t>EQUIPOS AUDIOVISUALES</t>
  </si>
  <si>
    <t>Convenio Interadministrativo para realizar implementación de REM</t>
  </si>
  <si>
    <t>EQUIPOS DE INVESTIGACIÓN Y MONITOREO</t>
  </si>
  <si>
    <t>MANTENIMIENTO VEHICULOS</t>
  </si>
  <si>
    <t>PRESTACIÓN DE SERVICIOS TÉCNICOS Y DE APOYO A LA GESTIÓN ADMINISTRATIVA DEL PARQUE NACIONAL NATURAL NEVADO DEL HUILA PARA EL DESARROLLO DE LOS PROCESOS ADMINISTRATIVOS, COADYUVANDO AL DESARROLLO DEL PLAN DE ACCIÓN ANUAL EN EL MARCO DEL PLAN DE MANEJO.</t>
  </si>
  <si>
    <t>Compra de extintores</t>
  </si>
  <si>
    <t>PNN PURACÉ</t>
  </si>
  <si>
    <t>Operario para control y vigilancia (cabañas) (Alto Magdalena, Alto Cauca, Alto Caquetá</t>
  </si>
  <si>
    <t xml:space="preserve"> Técnico 1: Restauración</t>
  </si>
  <si>
    <t>Asistencial 1: Restauración</t>
  </si>
  <si>
    <t>Profesional restauración</t>
  </si>
  <si>
    <t>Profesional 2: DESARROLLAR PROCESOS DE EDUCACIÓN AMBIENTAL AL INTERIOR DEL AP Y EN SU ZONA ALEDAÑA CON LAS COMUNIDADES CAMPESINAS Y/O INDIGENAS, ASI MISMO CON ENTIDADES PRESENTES EN LA ZONA</t>
  </si>
  <si>
    <t>Contratación de operario indígenas, relacionamiento y apoyo misional (Puracé, Paletará, Rio Blanco, Granates)</t>
  </si>
  <si>
    <t>Materiales e insumos para mantenimiento y viveros</t>
  </si>
  <si>
    <t xml:space="preserve">Compra de equipos y materiales para investigación y monitoreo: 
Cámaras trampa
Sonda multiparamétrica fisicoquímica aguas
Red surber
Red pantalla
Tubos eppendorf 2mil tapa de rosca
kit disección entomológico
Pilas recargables 2AA
Pilas alcalinas 2AA
Memorias SD 16gB (No microSD sin adaptador)
Bandeja plástica
Tarros plásticos 17 onz.
Alcohol 70%
Guias de aves
</t>
  </si>
  <si>
    <t>Compra de Binoculares y Camara fotográfica Nikon P1000</t>
  </si>
  <si>
    <t>Raciones de campaña</t>
  </si>
  <si>
    <t>Gas</t>
  </si>
  <si>
    <t>Elementos de seguridad</t>
  </si>
  <si>
    <t>Herramientas</t>
  </si>
  <si>
    <t>Aceites y lubricantes</t>
  </si>
  <si>
    <t>Sostenimiento de semovientes</t>
  </si>
  <si>
    <t>Medicina para semovientes</t>
  </si>
  <si>
    <t>Mantenimiento de equipos de cómputo</t>
  </si>
  <si>
    <t>Pendones</t>
  </si>
  <si>
    <t>Mantenimiento de infraestructura</t>
  </si>
  <si>
    <t>PRESTACIÓN DE SERVICIOS TÉCNICOS Y DE APOYO A LA GESTIÓN ADMINISTRATIVA DEL PARQUE NACIONAL NATURAL PURACÉ PARA EL DESARROLLO DE LOS PROCESOS ADMINISTRATIVOS, COADYUVANDO AL DESARROLLO DEL PLAN DE ACCIÓN ANUAL EN EL MARCO DEL PLAN DE MANEJO.</t>
  </si>
  <si>
    <t>PNN SELVA DE FLORENCIA</t>
  </si>
  <si>
    <t>Técnico 3 PVC</t>
  </si>
  <si>
    <t>SAMANÁ</t>
  </si>
  <si>
    <t>Asistencial PVC</t>
  </si>
  <si>
    <t>Asistencial restauración</t>
  </si>
  <si>
    <t>También apoyan de manera transversal PVC, RE y EA.</t>
  </si>
  <si>
    <t xml:space="preserve">SANEAMIENTO PREDIAL, COMPRA DE PREDIOS </t>
  </si>
  <si>
    <t>Compra de Video Beam y parlantes para auditorio</t>
  </si>
  <si>
    <t>Guadaña</t>
  </si>
  <si>
    <t>Mantenimiento maquinaria y equipos</t>
  </si>
  <si>
    <t>5 parcelas- Análisis de suelos</t>
  </si>
  <si>
    <t xml:space="preserve">Compra de insumos para fertilización y mantenimientos a la restauración:
40 bultos-Fertilizantes
40 litros - Cal líquida
40 bultos - Biocane
6 bultos - Micorriza
</t>
  </si>
  <si>
    <t>Elementos de ferretería</t>
  </si>
  <si>
    <t>Mayor y mular - Transporte materiales</t>
  </si>
  <si>
    <t>Contrato de combustible para el PNN Selva de Florencia para guadañadoras y ahoyadoras -  utilizados en siembra y mantenimiento de lotes en restauración.</t>
  </si>
  <si>
    <t>Materiales para restauración pasiva</t>
  </si>
  <si>
    <t>Equipo de GPS</t>
  </si>
  <si>
    <t>Computador portátil</t>
  </si>
  <si>
    <t>Mantenimiento equipo de cómputo</t>
  </si>
  <si>
    <t>Compra de una motocicleta enduro con cilindraje de 250 c.c.</t>
  </si>
  <si>
    <t>Elementos de alojamiento y campaña.</t>
  </si>
  <si>
    <t>Mantenimiento de vehículo</t>
  </si>
  <si>
    <t>Llantas vehículos y motos</t>
  </si>
  <si>
    <t>Contrato de combustible para el PNN Selva de Florencia</t>
  </si>
  <si>
    <t>Compra de insumos de papelería para el PNN Selva de Florencia</t>
  </si>
  <si>
    <t>Elementos de Alojamiento y Campaña</t>
  </si>
  <si>
    <t>PRESTACIÓN DE SERVICIOS TÉCNICOS Y DE APOYO A LA GESTIÓN ADMINISTRATIVA DEL PARQUE NACIONAL NATURAL SELVA DE FLORENCIA PARA EL DESARROLLO DE LOS PROCESOS ADMINISTRATIVOS, COADYUVANDO AL DESARROLLO DEL PLAN DE ACCIÓN ANUAL EN EL MARCO DEL PLAN DE MANEJO.</t>
  </si>
  <si>
    <t>PNN TATAMÁ</t>
  </si>
  <si>
    <t>Las personas seleccionadas para el desarrollo de las actividades de PVC presentan como mínimo el grado de bachiller (1), y los otras 4 personas son técnicos.</t>
  </si>
  <si>
    <t>RISARALDA</t>
  </si>
  <si>
    <t>SANTUARIO</t>
  </si>
  <si>
    <t>Profesional que se requiere para la implementación de POE del PNN Tatamá.</t>
  </si>
  <si>
    <t>Profesional que haga parte de un Consejo Comunitario que apoye el proceso de coordinación de acciones, fortalecimiento de la gobernanza y consolidación de la vecindad con el Parque.</t>
  </si>
  <si>
    <t>Profesional que coordine el proceso de ordenamiento, consolidación de SINAP.</t>
  </si>
  <si>
    <t>Asistencial 1 restauración</t>
  </si>
  <si>
    <t>Técnico 1 restauración</t>
  </si>
  <si>
    <t>Profesional 1 restauración</t>
  </si>
  <si>
    <t>Profesional de apoyo para que adelante los trámites necesarios que favorezcan la ampliación del AP</t>
  </si>
  <si>
    <t>Técnico de apoyo que se requiere para la implementación de POE del PNN Tatamá.</t>
  </si>
  <si>
    <t>Materiales e insumos para mantenimiento</t>
  </si>
  <si>
    <t>Compra de material vegetal, materiales e insumos</t>
  </si>
  <si>
    <t>Mantenimiento Parque automotor</t>
  </si>
  <si>
    <t>Materiales suministros (Ferreteria)</t>
  </si>
  <si>
    <t>Materiales y suministros</t>
  </si>
  <si>
    <t>DESARROLLO DE EVENTOS (TALLERES) PARA EL FORTALECIMIENTO DE LAS RELACIONES INTERINSTITUCIONALES CON ACTORES ESTRATEGICOS, IMPULSAR LA ALIANZA NOA, PROMOVER Y APOYAR ENCUENTROS EN PRO DE LA CONSERVACIÓN DEL TERRITORIO</t>
  </si>
  <si>
    <t>INSUMOS Y HERRAMIENTAS</t>
  </si>
  <si>
    <t>PRESTACIÓN DE SERVICIOS TÉCNICOS Y DE APOYO A LA GESTIÓN ADMINISTRATIVA DEL PARQUE NACIONAL NATURAL TATAMÁ PARA EL DESARROLLO DE LOS PROCESOS ADMINISTRATIVOS, COADYUVANDO AL DESARROLLO DEL PLAN DE ACCIÓN ANUAL EN EL MARCO DEL PLAN DE MANEJO.</t>
  </si>
  <si>
    <t>SF ISLA DE LA COROTA</t>
  </si>
  <si>
    <t>implementacoión de POE y ajuste para vigencia 2024</t>
  </si>
  <si>
    <t>NARIÑO</t>
  </si>
  <si>
    <t>PASTO</t>
  </si>
  <si>
    <t>Asistenciales para implementaoión de POE y ajuste para vigencia 2025_ Contratos que ya cuenta el AP</t>
  </si>
  <si>
    <t>Asistencial para ejecución del programa de PVC/ Contrato que ya cuenta el AP</t>
  </si>
  <si>
    <t>Profesional de contrato que ya cuenta el AP/ Profesional de Zona de Influencia / Sistemas sostenibles para la Conservación-</t>
  </si>
  <si>
    <t>COMPUTADOR PORTATIL</t>
  </si>
  <si>
    <t xml:space="preserve">Mantenimiento Vehiculos </t>
  </si>
  <si>
    <t xml:space="preserve">Materiales de ferreteria </t>
  </si>
  <si>
    <t>Vales recarga de Gas</t>
  </si>
  <si>
    <t xml:space="preserve">Recarga de extintores </t>
  </si>
  <si>
    <t>Alojamiento y Campaña</t>
  </si>
  <si>
    <t xml:space="preserve">Elementos de navegación </t>
  </si>
  <si>
    <t xml:space="preserve">Seguridad y protección personal </t>
  </si>
  <si>
    <t xml:space="preserve">Raciones de campaña </t>
  </si>
  <si>
    <t xml:space="preserve">Equipos de investigación y monitoreo </t>
  </si>
  <si>
    <t xml:space="preserve">Insumos para desarrollo de sistemas sostenibles - Se requieren insumos para el acompañamiento de sistemas sostenibles y otras estrategias en zona de influencia del área protegida para fortalecer éstos procesos. </t>
  </si>
  <si>
    <t>PRESTACIÓN DE SERVICIOS TÉCNICOS Y DE APOYO A LA GESTIÓN ADMINISTRATIVA DEL SF ISLA DE LA COROTA PARA EL DESARROLLO DE LOS PROCESOS ADMINISTRATIVOS, COADYUVANDO AL DESARROLLO DEL PLAN DE ACCIÓN ANUAL EN EL MARCO DEL PLAN DE MANEJO.</t>
  </si>
  <si>
    <t>SFF GALERAS</t>
  </si>
  <si>
    <t>Profesional RNSC -ZFA-OMEC-SIDAP NARIÑO</t>
  </si>
  <si>
    <t>Asistencia PVC</t>
  </si>
  <si>
    <t>Asistencia PVC - ECOTURISMO</t>
  </si>
  <si>
    <t>Profesional UOT - RE</t>
  </si>
  <si>
    <t>Tecnico UOT - RE</t>
  </si>
  <si>
    <t>Profesional monitoreo e investigacion</t>
  </si>
  <si>
    <t>Profesional RE</t>
  </si>
  <si>
    <t>TECNICO RE</t>
  </si>
  <si>
    <t>ASISTENCIAL RE</t>
  </si>
  <si>
    <t>Profesional ecoturismo y educacion ambiental</t>
  </si>
  <si>
    <t xml:space="preserve">Materiales de ferreteria e insumos agricolas </t>
  </si>
  <si>
    <t xml:space="preserve">Material vegetal </t>
  </si>
  <si>
    <t>Materiales en insumos de mantenimiento</t>
  </si>
  <si>
    <t xml:space="preserve">Mantenimiento de vehiculos </t>
  </si>
  <si>
    <t xml:space="preserve">Vales de gas propano </t>
  </si>
  <si>
    <t>PENDIENTE</t>
  </si>
  <si>
    <t>PRESTACIÓN DE SERVICIOS TÉCNICOS Y DE APOYO A LA GESTIÓN ADMINISTRATIVA DEL PARQUE NACIONAL NATURAL GALERAS PARA EL DESARROLLO DE LOS PROCESOS ADMINISTRATIVOS, COADYUVANDO AL DESARROLLO DEL PLAN DE ACCIÓN ANUAL EN EL MARCO DEL PLAN DE MANEJO.</t>
  </si>
  <si>
    <t>ASISTENCIAL ADMINISTRATIVA Y ATENCION AL CIUDADANO SFF GALERAS</t>
  </si>
  <si>
    <t>SFF OTÚN QUIMBAYA</t>
  </si>
  <si>
    <t>Profesional de ecoturismo</t>
  </si>
  <si>
    <t>PEREIRA</t>
  </si>
  <si>
    <t>Operario de ecoturismo</t>
  </si>
  <si>
    <t>Operario especies invasoras</t>
  </si>
  <si>
    <t>Profesional monitoreo</t>
  </si>
  <si>
    <t>Operario PVC</t>
  </si>
  <si>
    <t>VALLAS</t>
  </si>
  <si>
    <t>HERRAMIENTAS PARA CAMPO</t>
  </si>
  <si>
    <t>MATERIALES PARA INVESTIGACION EN CAMPO</t>
  </si>
  <si>
    <t>ESTUDIOS DE AGUAS</t>
  </si>
  <si>
    <t>MANTENIMIENTO DE MAQUINARIA Y EQUIPOS</t>
  </si>
  <si>
    <t>COMPRA DE UN GPS</t>
  </si>
  <si>
    <t xml:space="preserve">MATERIALES DE FERRETERIA </t>
  </si>
  <si>
    <t>ELEMENTOS DE ALOJAMIENTO</t>
  </si>
  <si>
    <t>ELEMENTOS DE PROTECCION PERSONAL</t>
  </si>
  <si>
    <t>RECARGA DE GAS</t>
  </si>
  <si>
    <t xml:space="preserve">IMPRESO Y PUBLICACIONES  </t>
  </si>
  <si>
    <t>PRESTACIÓN DE SERVICIOS TÉCNICOS Y DE APOYO A LA GESTIÓN ADMINISTRATIVA DEL SFF OTÚN QUIMBAYA PARA EL DESARROLLO DE LOS PROCESOS ADMINISTRATIVOS, COADYUVANDO AL DESARROLLO DEL PLAN DE ACCIÓN ANUAL EN EL MARCO DEL PLAN DE MANEJO.</t>
  </si>
  <si>
    <t>DIRECCIÓN TERRITORIAL CARIBE - DTCA</t>
  </si>
  <si>
    <t>Contratación de servicios profesionales , en el marco del producto Servicio de administración y manejo de  áreas protegidas, del Proyecto Administración de áreas del sistema de PNN y coordinación del SINAP,  con el fin de retomar e impulsar el proceso de manejo  para  la conservación  de  los recursos hidrobiológicos en las áreas protegidas a partir de  la gestión local y regional, además de atender  requerimientos marino costeros de la Dirección Territorial Caribe</t>
  </si>
  <si>
    <t>MAGDALENA</t>
  </si>
  <si>
    <t>SANTA MARTA</t>
  </si>
  <si>
    <t xml:space="preserve">1 PRFOESIONAL ES PARA SEGUIMIENTO A LA SENTENCIA </t>
  </si>
  <si>
    <t>Contratación de servicios profesionales , en el marco del producto Servicio de administración y manejo de  áreas protegidas, del Proyecto Administración de áreas del sistema de PNN y coordinación del SINAP,  para aportar a la gestión de subsistemas locales adscritos a la Dirección Territorial Caribe, a fin de contribuir a incrementar la representatividad ecológica y la conectividad del Sirap Caribe, además de atender requerimientos de las áreas protegidas</t>
  </si>
  <si>
    <t>NA</t>
  </si>
  <si>
    <t>Contratación de servicios profesionales para implementar los lineamientos en la gestión del riesgo público y riesgo por desastres naturales de las Áreas Protegidas adscritas a la Dirección Territorial Caribe, además de apoyar a la Territorial en generar un diagnóstico consolidado de acuerdos en el marco del Uso, Ocupación y Tenencia – UOT; en el marco del producto “Servicio de Prevención, vigilancia y control de las Áreas Protegidas del Proyecto” del Proyecto “Administración de las Áreas del Sistema de Parques Nacionales Naturales y Coordinación del Sistema Nacional de Áreas Protegidas</t>
  </si>
  <si>
    <t>Contratación de servicios profesionales para la Dirección Territorial Caribe en el marco del producto  “Servicio de Prevención, vigilancia y control de las Áreas Protegidas” del Proyecto “Administración de las Áreas del Sistema de Parques Nacionales Naturales y Coordinación del Sistema Nacional de Áreas Protegidas”,  para la asesoría, orientación y acompañamiento de los componentes de la estrategia institucional de Prevención, Vigilancia y Control (PVC), incluyendo el componente de Sistemas de Información Geográfica -SIG-, para la Dirección Territorial Caribe y sus áreas protegidas.</t>
  </si>
  <si>
    <t>Prestación de servicios profesionales de un abogado para sustancie e impulse procesos sancionatorios administrativos por infracción a la normativa ambiental en las áreas protegidas adscritas a la Dirección Territorial Caribe; realice reporte a los indicadores asociados al proceso de Autoridad Ambiental, para evidenciar el cumplimiento de las metas PAA y ejecute actividades según reparto.</t>
  </si>
  <si>
    <t>Prestación de servicios profesionales de un abogado en la Dirección Territorial Caribe, con el fin de impulsar los procesos sancionatorios administrativos ambientales mediante la elaboración de actos administrativos; realizar capacitaciones sobre la normativa ambiental a las áreas protegidas adscritas y a las entidades que lo requieran y ejecutar según reparto actividades en temas relacionados con el ejercicio de la autoridad ambiental por infracción a la normativa ambiental en las áreas protegidas adscritas.</t>
  </si>
  <si>
    <t>Prestación de servicios profesionales especializados para la gestión de la Dirección Territorial Caribe y las áreas protegidas adscritas, con el fin de brindar apoyo jurídico en temas relacionados con el ejercicio de la autoridad ambiental y atender las actuaciones de orden legal generadas por las áreas protegidas en las actividades de prevención, vigilancia y control.</t>
  </si>
  <si>
    <t>Prestación de Servicios Técnicos para que apoye la gestión documental, realice actividades administrativas y asistenciales en los trámites y procesos sancionatorios administrativos ambientales por infracción a la normativa ambiental en las áreas protegidas adscritas a la Dirección Territorial Caribe y ejecute actividades según reparto.</t>
  </si>
  <si>
    <t xml:space="preserve">Contratación de servicios profesionales para la Dirección Territorial Caribe (DTCA) en el marco del producto servicio de educación del proyecto de administración,  para el diseño,  implementación y el fortalecimiento de procesos educativos  con diversos actores sociales e institucionales en torno a la Conservación de la Biodiversidad y la Diversidad Cultural para el Sistema de Parques Nacionales Naturales de Colombia en la DTCA y sus 15 áreas protegidas </t>
  </si>
  <si>
    <t>Contratación de servicios profesionales para la Dirección Territorial Caribe en el marco del producto servicio de ecoturismo en las Áreas Protegidas con vocación, del proyecto administración de Áreas Protegidas, en relación a la implementación de lineamientos e instrumentos institucionales, para orientar, elaborar e implementar el ejercicio de la planificación ecoturística, con el fin de promoverla como una estrategia para la conservación de la biodiversidad, la paz y la gobernanza territorial.</t>
  </si>
  <si>
    <t xml:space="preserve">VIATICOS </t>
  </si>
  <si>
    <t xml:space="preserve">GASTOS DE VIAJE </t>
  </si>
  <si>
    <t xml:space="preserve">Contratar el suministro de combustible para apoyar los diferentes recorridos de pvc en el area protegida </t>
  </si>
  <si>
    <t xml:space="preserve">Realizar jonada de capacitacion y fortalecimiento capacidades gerenciales </t>
  </si>
  <si>
    <t>Contratación de servicios profesionales de la Dirección Territorial Caribe y sus Áreas Protegidas para el desarrollo de los procesos relacionados con la formulación de proyectos y enlace con la cooperación internacional que permita la gestión de recursos para la DTCA y sus áreas protegidas; y para dar apoyo en la implementación efectiva del Modelo Integrado de Planeación y Gestión MIPG.</t>
  </si>
  <si>
    <t>Prestación de servicios profesionales para la Dirección Territorial Caribe en el marco del producto Servicio de Restauración de Ecosistemas del proyecto de inversión Administración de las Áreas del Sistema de Parques Nacionales Naturales, con el fin de diseñar una programa de restauración ecológica territorial con sus áreas protegidas manteniendo los proyectos de restauración en curso e identificando nuevas prioridades en el territorio</t>
  </si>
  <si>
    <t xml:space="preserve">Profesional 5 ;apoyo contratacion restauracion </t>
  </si>
  <si>
    <t>Prestación de servicios de apoyo a la gestión administrativa y financiera de la Dirección Territorial Caribe, con el fin de realizar las gestiones contables, administrativas y de control de conformidad con las normas emitidas por la Contaduría General en específico con el Nuevo Marco Normativo para entidades de Gobierno y demás normas relacionadas con el Sector Público.</t>
  </si>
  <si>
    <t>Prestar servicios profesionales, para validar, revisar, tramitar, elaborar, hacer seguimiento y control, del proceso de obligaciones que se generen al Presupuesto de Gobierno Nacional y Fondo Nacional Ambiental FONAM asignados en la vigencia 2023, en el marco del proyecto de inversión de fortalecimiento de la capacidad institucional, de Parques Nacionales Naturales Colombia en la Dirección Territorial Caribe y sus Áreas Protegidas adscritas.</t>
  </si>
  <si>
    <t>Prestación de servicios profesionales como Abogado para elaborar, verificar, articular, hacer seguimiento y control a los procesos de contratación estatal en las etapas precontractuales, contractuales y post-contractuales en el área administrativa y financiera de acuerdo al Plan Anual de Adquisiciones 2023, en el marco del proyecto de inversión de fortalecimiento de la capacidad institucional de Parques Nacionales Naturales de Colombia en la Dirección Territorial Caribe y sus Áreas Protegidas adscritas.</t>
  </si>
  <si>
    <t xml:space="preserve">CALIDAD </t>
  </si>
  <si>
    <t>Prestación de servicios técnicos de apoyo a la gestión administrativa, como condutor y actividades mensajería en el marco del proyecto de inversión de fortalecimiento de la capacidad institucional de Parques Nacionales Naturales Colombia en la Dirección Territorial Caribe y sus Áreas Protegidas adscritas.</t>
  </si>
  <si>
    <t>Prestación de servicios técnicos de apoyo a la gestión, para la organización, control, conservación y administración integral del centro de documentación, asimismo, brindar apoyo en la implementación y elaboración de las Tablas de Retención Documental en los diferentes archivos de gestión de las dependencias, en el marco del proyecto de inversión de fortalecimiento de la capacidad institucional de Parques Nacionales Naturales Colombia en la Dirección Territorial Caribe y sus Áreas Protegidas adscritas.</t>
  </si>
  <si>
    <t>Tiquetes Aéreos</t>
  </si>
  <si>
    <t>Viáticos y gastos de viaje al interior</t>
  </si>
  <si>
    <t>ARL Condutores Contratistas</t>
  </si>
  <si>
    <t xml:space="preserve">Mantenimiento de vehículos para los vehiculos de la DTCA </t>
  </si>
  <si>
    <t>Mantenimiento de equipos (Eqquipos informaticos, aires, extintores, enseres)</t>
  </si>
  <si>
    <t xml:space="preserve">Contratar el suministro de Papelería y útiles de escritorio y sedes administrativas ubicadas en santa marta </t>
  </si>
  <si>
    <t xml:space="preserve">Contratar el suministro de elementos de aseo y cafeteria para la Oficina de la DTCA y sedes administrativas ubicadas en santa marta </t>
  </si>
  <si>
    <t>Prestación de servicios profesionales en ingeniería de sistemas para el mantenimiento, soporte y seguimiento, de las actividades relacionadas, con la administración de recursos, la infraestructura tecnológica en el manejo de la red de datos y el uso de los Sistemas de Información, en el marco del proyecto de inversión fortalecimiento de la capacidad institucional de Parques Nacionales Naturales en la Dirección Territorial Caribe.</t>
  </si>
  <si>
    <t>DEFINIR OBJETO KFW</t>
  </si>
  <si>
    <t>Presentación de servicios profesionales como abogada para la gestión de la Dirección Territorial Caribe y las áreas protegidas, con el fin de fortalecer la Implementación del modelo de gestión pública nacional, con la proyección o revisión de documentos requeridos por el Diretor Territorial y areas protegidas.</t>
  </si>
  <si>
    <t>Prestación de servicios profesionales especializados para la formulación del componente estratégico del Plan de Manejo de  las áreas protegidas de la Dirección Territorial Caribe es sus aspectos financieros, así como asistir técnica y metodológicamente la ejecución de procesos de gestión contractual, gestión de recurso financieros entre otros procesos de apoyo, en el marco del proyecto de inversión Administración de las Áreas del Sistema de Parques Nacionales Naturales y Coordinación Del Sistema Nacional De Áreas Protegidas.</t>
  </si>
  <si>
    <t xml:space="preserve">Prestación de servicios profesionales especializados para realizar el seguimiento tecnico a las obras de infraestructura que se ejecutan en la DTCA y apoyo tecnico para el proceso de demoliciones en el marco del avance de los procesos sancionatorios de la DTCA y areas protegidas </t>
  </si>
  <si>
    <t>Contratación de servicios profesionales para la Dirección Territorial Caribe en el marco del producto Servicio de Administración y Manejo de Áreas Protegidas del proyecto de inversión Administración de las Áreas del Sistema de Parques Nacionales Naturales, con el fin de implementar y dinamizar el componente de sistemas de información geográfica asociado a los modelos y procesos de conectividad que se desarrollan en la región Caribe, asimismo, aportar al proceso de monitoreo de las coberturas en las áreas protegidas de la Territorial Caribe</t>
  </si>
  <si>
    <t>Contratación de servicios profesionales para administración de áreas protegidas mediante la aplicación de estrategias especiales de manejo para la gobernanza, conservación socioambiental y cultural de las áreas protegidas en articulación con los grupos étnicos (comunidades indígenas, comunidades negras y raizales) cuyos territorios traslapan y/o colindan con las áreas protegidas adscritas a la Dirección Territorial Caribe</t>
  </si>
  <si>
    <t>Prestación de servicios profesionales en las actividades de georreferenciación, almacenamiento, procesamiento y análisis  de la información geográfica de las Áreas Protegidas adscritas a la Dirección Territorial Caribe, con miras al cumplimiento de los procedimientos de saneamiento predial, precisión de límites y caracterización de la ocupación, de acuerdo a los lineamientos institucionales en el marco del Proyecto de Inversión “Administración de las áreas del sistema de parques nacionales naturales y coordinación del sistema nacional de Áreas protegidas</t>
  </si>
  <si>
    <t>Prestación de servicios profesionales para la Dirección Territorial Caribe, en el marco del producto de Autoridad Ambiental, realizando análisis técnico de los documentos que hacen parte de los expedientes adelantados por infracciones ambientales, realizadas al interior de las áreas protegidas adscritas a la Dirección Territorial Caribe y elaborando los Informes Técnicos de Criterios. Así mismo,  realizar reporte a los indicadores y cumplimiento de las metas PAA e informes de gestión</t>
  </si>
  <si>
    <t>Prestación de servicios profesionales de un abogado para que sustancie e impulse procesos sancionatorios administrativos por infracción a la normativa ambiental en las áreas protegidas adscritas a la Dirección Territorial Caribe; tramite las solicitudes de adecuación, reposición o mejora de estructuras existentes en el Parque Nacional Natural Los Corales del Rosario y de San Bernardo y ejecute actividades según reparto.</t>
  </si>
  <si>
    <t>Prestación de servicios profesionales de un abogado para que sustancie e impulse procesos sancionatorios administrativos por infracción a la normativa ambiental en las áreas protegidas adscritas a la Dirección Territorial Caribe; realice el seguimiento a las sentencias judiciales y ejecute actividades según reparto.</t>
  </si>
  <si>
    <t>Prestación de servicios profesionales de un abogado para que sustancie e impulse procesos sancionatorios administrativos por infracción a la normativa ambiental en las áreas protegidas adscritas a la Dirección Territorial Caribe, atienda solicitudes de las áreas protegidas relacionadas con denuncias penales cuando se requiera y ejecute actividades según reparto</t>
  </si>
  <si>
    <t>Prestación de servicios técnicos de apoyo a la gestión administrativa de la Dirección Territorial Caribe, en temas administrativos y asistenciales relacionados con el diligenciamiento del Aplicativo de Sancionatorios, elaboración de formatos de hojas de control e inventario de los expedientes sancionatorios ambientales, comunicaciones y archivo de correspondencia y ejecute actividades según reparto.</t>
  </si>
  <si>
    <t>Prestar servicios profesionales para desarrollar y ejecutar, las acciones tendientes al fortalecimiento de la capacidad administrativa y financiera, que permita la gestión efectiva de la ejecución de los recursos financieros y de pagaduría en Parques Nacionales Naturales de Colombia Dirección Territorial Caribe y sus Áreas Protegidas adscritas.</t>
  </si>
  <si>
    <t>Prestación de servicios profesionales, para tramitar, verificar, elaborar, y realizar el seguimiento y control del proceso de cuentas por pagar que se generen al presupuesto de GOBIERNO NACIONAL y al Fondo Nacional Ambiental FONAM asignados en la vigencia 2023, en el marco del proyecto de inversión de fortalecimiento de la capacidad institucional, de Parques Nacionales Naturales Colombia en la Dirección Territorial Caribe y sus Áreas Protegidas adscritas.</t>
  </si>
  <si>
    <t>Prestación de servicios profesionales, para implementar, desarrollar, hacer seguimiento y control de la gestión integral de los recursos físicos, inventarios y siniestros, en el almacén, de acuerdo con los lineamientos del grupo de procesos corporativos y en el marco del proyecto de inversión de fortalecimiento de la capacidad institucional de Parques Nacionales Naturales Colombia en la Dirección Territorial Caribe y sus Áreas Protegidas adscritas.</t>
  </si>
  <si>
    <t xml:space="preserve">Prestar servicios profesionales, para validar, revisar, tramitar, elaborar, comisiones de acuerdo con el procedimiento asignadas a la DTCA </t>
  </si>
  <si>
    <t>Profesional 4 PSICOLOGO</t>
  </si>
  <si>
    <t>Prestación de servicios técnicos de apoyo a la gestión para radicar y enviar correspondencia, realizar el control y seguimiento al proceso de seguridad y salud en el trabajo, segumiento a los expedientes virtuales, así como, atender a través de los diferentes canales de comunicación a los usuarios internos y externos, en el marco del proyecto de inversión de fortalecimiento de la capacidad institucional de Parques Nacionales Naturales de Colombia en la Dirección Territorial Caribe y sus Áreas Protegidas adscritas.</t>
  </si>
  <si>
    <t>Prestación de servicios técnicos de apoyo a la gestión, para radicar, realizar control y seguimiento a la PQRSD, así como efectuar labores de atención y servicio al ciudadano a través de los diferentes canales de atención establecidos, elaboración de encuestas de satisfacción, radicación y envío de correspondencia, en el marco del proyecto de inversión de fortalecimiento de la capacidad institucional de Parques Nacionales Naturales Colombia en la Dirección Territorial Caribe y sus Áreas Protegidas adscritas.</t>
  </si>
  <si>
    <t>Prestación de servicios técnicos de apoyo a la gestión para elaborar, verificar, validar, y hacer seguimiento a los informes de incapacidades de nómina, archivos activos e inactivos y las situaciones administrativas, en el marco del proyecto de inversión de fortalecimiento de la capacidad institucional de Parques Nacionales Naturales de Colombia en la Dirección Territorial Caribe y sus Áreas Protegidas adscritas.</t>
  </si>
  <si>
    <t>PNN BAHÍA PORTETE KAURRELE</t>
  </si>
  <si>
    <t>LA GUAJIRA</t>
  </si>
  <si>
    <t>URIBIA</t>
  </si>
  <si>
    <t xml:space="preserve">G28-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t>
  </si>
  <si>
    <t>Para dar cumplimiento a lo establecido en los artículos 219 de la Ley 1955 de 2019, en lo referente al informe que deben presentar las entidades del estado a las
instancias de concertación y consulta de nivel nacional de cada uno los pueblos indígenas, comunidades negras, afros, raizales, palenqueros y Rrom, tanto de los recursos y los
resultados obtenidos en desarrollo de estos pueblos de los recursos apropiados para la vigencia.</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</si>
  <si>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alienar los instrumentos de planificación del Sistema.</t>
  </si>
  <si>
    <t>Prestación de servicios profesionales para el PNN Bahía Portete Kaurrele, desarrollando de manera autónoma e independiente las actividades concertadas con el supervisor, en las temáticas relacionadas Prevención, Vigilancia y Control, apoyo en los procesos de planeación operativa anual y apoyo en la implementación de las iniciativas por cooperación del área protegida de acuerdo a los lineamientos institucionales.</t>
  </si>
  <si>
    <t>Suministro de apoyo logsitico para contratar eventos en la comunidad en el marco de plan de manejo y compromisos del REM</t>
  </si>
  <si>
    <t>Prestación de servicios técnicos de apoyo a la gestion en el Parque Nacional Natural Bahía Portete Kaurrele, para implementar la línea de Autoridad Ambiental y demás líneas de implementación del REM en los sectores de manejo del área protegida.</t>
  </si>
  <si>
    <t>Prestación de servicios técnicos de apoyo a la gestion  en el Parque Nacional Natural Bahía Portete Kaurrele, para implementar la línea de Investigación y Monitoreo, y demás líneas de implementación del REM en los sectores de manejo del área protegida.</t>
  </si>
  <si>
    <t>Prestación de servicios operativos de apoyo a la gestion  en el Parque Nacional Natural Bahía Portete Kaurrele de manera autónoma e independiente y concertada con el supervisor para realizar actividades operativas como parte de la implementación de la  línea de Autoridad Ambiental y demás líneas del REM, a través de recorridos en XXXXX a diferentes sectores del área protegida</t>
  </si>
  <si>
    <t>Mantenimiento preventivo y correctivo de camioneta, motocicleta y lancha</t>
  </si>
  <si>
    <t>Mantenimiento de equipos de computadores y equipos de oficina</t>
  </si>
  <si>
    <t xml:space="preserve">VIATICOS    </t>
  </si>
  <si>
    <t>Adquisición de elementos e insumos de aseo y cafetería</t>
  </si>
  <si>
    <t>Adquisición de raciones de campaña</t>
  </si>
  <si>
    <t>Servicio de parqueadero de la embarcación</t>
  </si>
  <si>
    <t xml:space="preserve">Un (1) Restauración: Prestación de Servicios profesionales en el Parque Nacional Natural Bahía Portete Kaurrele para apoyar en la planificación y desarrollo de las acciones de restauración ecológica participativa en las áreas priorizadas del ecosistema de manglar del área protegida, para el cumplimiento de la meta de restauración y demás lineamientos del Régimen Especial de Manejo vigente del Parque.
Técnico 2 (Duración 4 meses) – Restauración: Prestación servicios técnicos en el Parque Nacional Natural Bahía Portete Kaurrele para apoyar la implementación, asistencia en campo y seguimiento de las actividades de restauración ecológica participativa en las áreas priorizadas del ecosistema de Manglar del área protegida, para el cumplimiento de la meta de restauración y demás lineamientos del Régimen Especial de Manejo vigente del Parque. </t>
  </si>
  <si>
    <t>Dos (2) Restauración: Prestación de servicios operativos y de apoyo a la gestión en el Parque Nacional Natural Bahía Portete Kaurrele para realizar en campo las actividades de restauración ecológica participativa en las áreas priorizadas del ecosistema de manglar del área protegida, para el cumplimiento de la meta de restauración y demás lineamientos del Régimen Especial de Manejo vigente del Parque.</t>
  </si>
  <si>
    <t>Prestación de servicios tencicos y de apoyo a la gestión en el Parque Nacional Natural Bahía Portete Kaurrele para realizar en campo las actividades de restauración ecológica participativa en las áreas priorizadas del ecosistema de manglar del área protegida, para el cumplimiento de la meta de restauración y demás lineamientos del Régimen Especial de Manejo vigente del Parque.</t>
  </si>
  <si>
    <t xml:space="preserve">Convenio de Asociación </t>
  </si>
  <si>
    <t>Prestación de servicios profesionales que permita contribuir a la ejecución presupuestal, gestión precontractual, documental e inventarios, así como el apoyo en procesos de notificación y declaración de actos administrativos, que contribuya al funcionamiento del PNN Bahía Portete Kaurrele</t>
  </si>
  <si>
    <t>PNN CORALES DE PROFUNDIDAD</t>
  </si>
  <si>
    <t xml:space="preserve">Contratar el mantenimiento de la embarcación Ellisella, la cual requiere un incremento con respecto al año 2022,  teniendo en cuenta que  el presupuesto asignado es insuficiente para el manteimiento de la misma, de acuerdo a los requerimientos operacionales,  y de seguridad para el trabajo que realiza el área en altamar, además la intensificación de los recorridos de campo marino oceánico,  por disminución de las restricciones de la pandemia del COVID-19,  los proyectos de investigación  que se encuentran en ejecución, y el nombramiento de la planta completa de personal y contratistas. Tambien se requiere realizar el cambio de la transmisión de los motores Yamaha 300 Hp,  mantenimiento periodicos, y cambio de carpa , lo cual  es costoso. </t>
  </si>
  <si>
    <t>BOLÍVAR</t>
  </si>
  <si>
    <t>CARTAGENA</t>
  </si>
  <si>
    <t xml:space="preserve">Contratar el mantenimento del vehiculo camioneta Nissan de placas OQE 796, para el apoyo a las diferentes actividades del área protegida. </t>
  </si>
  <si>
    <t xml:space="preserve">Contratar la compra de la renovación de la licencia por un ( 1)  año, de la plataforma satelital Marine Traffic, para el seguimiento y monitoreo al  tránsito marítimo, en el área protegida.  </t>
  </si>
  <si>
    <t xml:space="preserve">Contratar el suministro para recarga de tanques de buceo técnico rebreathers, para apoyar las jornadas de extracción de la especie invasora el pez león, y muestreos del Programa de Monitoreo, correspondiente al grupo de foraminíferos.  </t>
  </si>
  <si>
    <t>Contratar la compra de un plan prepago de minutos para el telefóno satelital, debido a las condiciones y naturaleza del área protegida, la cual  se encuentra a mas de 32 km  de la línea de costa, y en aguas catalogadas por la DIMAR como navegación de altura u oceanicas,  en donde la posición de la nave solo puede determinarse con ayuda satelitales, se hace necesario el sistema de comunicación para la seguridad de los tripulantes de la embarcación.</t>
  </si>
  <si>
    <t>Contratar el mantenimiento de equipo entregados por INVEMAR en comodato al área protegida, para apoyar las actividades de investigación y monitoreo.</t>
  </si>
  <si>
    <t xml:space="preserve">Contratar el mantenimiento de equipos de comunicación y cómputo, para apoyar actividades  administrativas y técnicas del área protegida. </t>
  </si>
  <si>
    <t xml:space="preserve">Contratar mantenimiento de aires acondicionados, para mejorar  las condiciones laborales, en las oficinas de trabajo del área protegida.    </t>
  </si>
  <si>
    <t xml:space="preserve">Contratar la compra de papelería y útiles de escritorio, con motivo de apoyo a los talleres comunitarios e interinstitucionales, para la actualización del Plan de Manejo del área protegida. </t>
  </si>
  <si>
    <t xml:space="preserve">Contratar el suministro de productos de aseo y limpieza, para el buen desempeño laboral del área protegida. </t>
  </si>
  <si>
    <t>Contratar el suministro de productos de cafetería y restaurante, para un mejor desempeño laboral en el área protegida.</t>
  </si>
  <si>
    <t xml:space="preserve">Contratar la compra de raciones de campaña para salidas de campo marino oceánica de PVC, Monitoreo, Investigación  y reuniones con comunidades en  zona de influencia del área protegida.  </t>
  </si>
  <si>
    <t>Viáticos Talleres y reuniones para cumplimiento de las metas establecidas en la planeación, del área protegida.</t>
  </si>
  <si>
    <t xml:space="preserve">Prestación de servicios profesionales para realizar, caracterizar, elaborar y sensibilizar, acciones en la línea temática de recursos hidrobiológicos y educación ambiental, en el Parque Nacional Natural Corales de Profundidad. </t>
  </si>
  <si>
    <t>Prestación de servicios profesionales para realizar, actualizar y gestionar, acciones para la implementación del Portafolio de Proyectos de Investigación,  Programa de Monitoreo, y control de especies invasoras en el Parque Nacional Natural Corales de Profundidad. .</t>
  </si>
  <si>
    <t>Prestación de servicios técnicos y de apoyo a la gestión, que permita contribuir a la ejecución presupuestal, gestión precontractual, documental e inventarios, así como el apoyo en procesos de notificación y declaración de actos administrativos, que contribuya al funcionamiento del Parque Nacional Natural Corales de Profundidad.</t>
  </si>
  <si>
    <t>PNN CORALES DEL ROSARIO Y DE SAN BERNARDO</t>
  </si>
  <si>
    <t>Prestación de servicios operativos a la gestión del PNN Los Corales del Rosario y de San Bernardo en coordinación con el jefe del Área Protegida a fin de realizar actividades de forma eficiente, independiente y autónoma, conforme a sus habilidades, contribuyendo así al cumplimiento de las metas establecidas en los diferentes procesos que aportan al desarrollo del AP mediante la conducción de embarcaciones de motor</t>
  </si>
  <si>
    <t>Se aporta a el ejecicio de la autoridad ambiental mediante recorridos de PVC</t>
  </si>
  <si>
    <t>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t>
  </si>
  <si>
    <t>En el marco del cumplimiento de los acuerdos de consulta previa incluidos en el plan de manejo y acuerdos suscritos en sentencia T-021 de 2019 con las comunidaes afrodescendientes que se encuentran en la zona de influencia del PNNCRSB</t>
  </si>
  <si>
    <t xml:space="preserve">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
Conservar la base natural como fundamento para mantener la capacidad productiva del país y asegurar su desarrollo social y económico, así como la dinámica cultural, implica la adopción de estrategias de conservación específicas. </t>
  </si>
  <si>
    <t>Prestación de servicios operativos de apoyo a la gestión del PNN Los Corales del Rosario y de San Bernardo para la conducción de embarcaciones de motor que aporten al cumplimiento de la misión del área protegida</t>
  </si>
  <si>
    <t>Prestación de servicios operativos a la gestión del PNN Los Corales del Rosario y de San Bernardo en coordinación con el jefe del Área Protegida a fin de realizar actividades de forma eficiente, independiente y autónoma, conforme a sus habilidades, aportando así al cumplimiento de las metas establecidas que contribuyan a controlar el uso y aprovechamiento de los recursos naturales mediante el ejercicio de autoridad ambiental</t>
  </si>
  <si>
    <t>Prestación de servicios operativos de apoyo a la gestión del PNN Los Corales del Rosario y de San Bernardo para el mantenimiento preventivo de la infraestructura y equipamiento de la sede administrativa y sedes operativas del área protegida</t>
  </si>
  <si>
    <t>Prestación de servicios operativos de apoyo a la gestión del PNN Los Corales del Rosario y de San Bernardo para el mantenimiento preventivo de la infraestructura y equipamiento de la sede administrativa del área protegida</t>
  </si>
  <si>
    <t>Prestación de servicios operativos a la gestión del PNN Los Corales del Rosario y de San Bernardo en coordinación con el jefe del Área Protegida a fin de realizar actividades de forma eficiente, independiente y autónoma, conforme a sus habilidades, aportando así al cumplimiento de las metas establecidas que contribuyan a controlar el uso y aprovechamiento de los recursos naturales mediante la implementación del Plan de Ordenamiento Ecoturistico</t>
  </si>
  <si>
    <t>Se aporta al ejercicio de la autoridad ambiental, a través de la implementación del  ecoturismo como estratégia de conservación del AP</t>
  </si>
  <si>
    <t>Prestación de servicios operativos de apoyo a la gestión del PNN Los Corales del Rosario y de San Bernardo, en actividades que contribuyen a la implementación del Plan de Ordenamiento Ecoturístico del área protegida</t>
  </si>
  <si>
    <t>Prestación de servicios operativos de apoyo a la gestión del PNN Los Corales del Rosario y de San Bernardo en actividades que contribuyan al control de inventario del área y aporten a la implementación del Plan de Ordenamiento Ecoturístico del área protegida</t>
  </si>
  <si>
    <t>Prestación de servicios asistenciales de apoyo a la gestión d en el PNN Los Corales del Rosario y de San Bernardo en actividades que contribuyan a controlar el uso y aprovechamiento de los recursos naturales mediante el ejercicio de autoridad ambiental</t>
  </si>
  <si>
    <t>Prestación de servicios asistenciales de apoyo a la gestión del PNN Los Corales del Rosario y de San Bernardo para la conducción de vehículos automotores contribuyendo al cumplimiento de la misión del área protegida</t>
  </si>
  <si>
    <t>Prestación de servicios técnicos de apoyo a la gestión del PNN Los Corales del Rosario y de San Bernardo que contribuyan a la implementación del protocolo de Prevención, Vigilancia y Control, a traves de recorridos y manejo de SICOSMART en el área protegida</t>
  </si>
  <si>
    <t>Prestación de servicios técnicos de apoyo a la gestión del PNN Los Corales del Rosario y de San Bernardo a través de actividades relacionadas con el ejercicio de la autoridad ambiental y que contribuyan al cumplimiento de metas del área protegida</t>
  </si>
  <si>
    <t>Prestación de servicios técnicos y de apoyo a la gestión del PNN Los Corales del Rosario y de San Bernardo, en actividades que aporten a la implementación del programa de monitoreo y portafolio de investigaciones del área protegida</t>
  </si>
  <si>
    <t>7. ODS</t>
  </si>
  <si>
    <t>Aporta al ODS 14 vida submarina</t>
  </si>
  <si>
    <t>Prestación de servicios técnicos de apoyo a la gestión del Parque Nacional Natural Los Corales del Rosario y de San Bernardo que contribuyan a la implementación de las lineas priorizadas del Plan de Ordenamiento Ecoturistico del área protegida</t>
  </si>
  <si>
    <t>Prestación de servicios técnicos de apoyo a la gestión del PNN Los Corales del Rosario y de San Bernardo que contribuyan a la implementación y seguimiento de la autoridad ambiental en el área protegida</t>
  </si>
  <si>
    <t>Prestación de servicios técnicos de apoyo a la gestión del PNN Los Corales del Rosario y de San Bernardo que contribuyan a la implementación del protocolo de Prevención, Vigilancia y Control y a la gestión del riesgo por desastres naturales en el área protegida</t>
  </si>
  <si>
    <t>Prestación de servicios técnicos de apoyo a la gestión del PNN Los Corales del Rosario y de San Bernardo que contribuyan a la implementación del protocolo de Prevención, Vigilancia y Control en el área protegida y apoyo en el seguimiento de infracciones en el marco de la autoridad ambiental en el área protegida</t>
  </si>
  <si>
    <t>Prestación de servicios técnicos de apoyo a la gestión del Parque Nacional Natural Los Corales del Rosario y de San Bernardo que contribuyan a la implementación del protocolo de Prevención, Vigilancia y Control y contribuya a la implementación plan de ordenamiento ecoturistico del área protegida</t>
  </si>
  <si>
    <t>Prestación de servicios profesionales en el Parque Nacional Natural Los Corales del Rosario y de San Bernardo para implementar de acuerdo con el  plan de manejo conjunto el seguimiento de acuerdos y compromisos suscritos con los consejos comunitarios de comunidades negras que hacen parte del esquema de gobernanza del instrumento para la conservación ambiental y cultural del área protegida</t>
  </si>
  <si>
    <t>8. PARTICIPACIÓN SOCIAL</t>
  </si>
  <si>
    <t>Aporta a la implementación de los acuerdos través de la instancia de comanejo como espacio de coordinación conjunta</t>
  </si>
  <si>
    <t>6. SENTENCIA T-021 DE 2019 PNN CORALES DEL ROSARIO Y SAN BERNARDO</t>
  </si>
  <si>
    <t xml:space="preserve">implementación y seguimiento de acuerdos firmados mediante la sentencia con la comunidad de Playa Blanca </t>
  </si>
  <si>
    <t>Prestación de servicios profesionales en el Parque Nacional Natural Los Corales del Rosario y de San Bernardo para  implimentar del Plan de Ordenamiento Ecoturistico y dar continuidad al proceso de fortalecimiento del POE en articulación con las comunidades negras que hacen parte del esquema de gobernanza del área protegida</t>
  </si>
  <si>
    <t>Prestación de servicios profesionales en el Parque Nacional Natural Los Corales del Rosario y de San Bernardo para acompañar la implementación del Plan de Ordenamiento Ecoturistico, Programa de Monitoreo y Portafolio de Investigaciones del área protegida</t>
  </si>
  <si>
    <t>Prestación de servicios profesionales en el Parque Nacional Natural Los Corales del Rosario y de San Bernardo para realizar la captura, procesamiento, análisis espacial y alfanumérica, de acuerdo a los lineamientos instituciones del Sistema de Parques Nacionales contribuyendo así al cumplimiento de las metas del área protegida</t>
  </si>
  <si>
    <t>Prestación de servicios profesionales en el Parque Nacional Natural Los Corales del Rosario y de San Bernardo para implementar el programa de monitoreo de los Valores Objeto de Conservación Priorizados  y el portafolio de investigaciones del Área Protegida</t>
  </si>
  <si>
    <t>CONTRATO SUMINISTRO 044 DE 2022, COMPRA DE PIPETAS DE GAS PARA ESTUFAS Y NEVERAS EN SEDES OPERATIVAS (ISLA GRANDE, MUCURA Y TESORO) SE REQUIEREN DOS RECARGAS AL MES POR CADA SEDE</t>
  </si>
  <si>
    <t>COMPRA DE BONGO DE AGUA POTABLE PARA SEDES OPERATIVAS ISLA GRANDE ISLA TESORO</t>
  </si>
  <si>
    <t>(MANTENIMIENTO DE 8 EMBARCACIONES 105.000.000) (MANTENIMIENTO DE 2 MOTOS $ 5.000.000) ; (MANTENIMIENTO VEHICULO  $10.000.000)</t>
  </si>
  <si>
    <t>ASEO Y CAFETERIA</t>
  </si>
  <si>
    <t>RACIONES DE CAMPAÑA</t>
  </si>
  <si>
    <t>CONTRATO MANTEMINIENTO 006 DE 2022, LIMPIEZA DE POZA SEPTICA DE LAS TRES SEDES OPERATIVAS (ROSARIO, TESORO, MUCURA) 18.000.000
Insumos para mantenimiento de sistema de señalización maritima (10.000.000)</t>
  </si>
  <si>
    <t>FERRETERIA Y HERRAMIENTAS</t>
  </si>
  <si>
    <t>TIQUETES</t>
  </si>
  <si>
    <t>PAPELERIA</t>
  </si>
  <si>
    <t>EVENTOS (REUNIONES DE SEGUIMIENTO ACUERDOS PLAN DE MANEJO, SEGUIMIENTO SENTENCIA T-021 DE 2019)</t>
  </si>
  <si>
    <t>CONVENIO (FASE I, INCIATIVAS CON 2 COMUNIDADES EN EL MARCO DE LOS ACUERDOS DEL PLAN DE MANEJO E IMPLEMENTACIÓN DEL POE</t>
  </si>
  <si>
    <t>CONTRATO DE RECAUDO CORPORACIÓN DE TURISMO CARTAGENA</t>
  </si>
  <si>
    <t>Prestación de servicios técnicos de apoyo a la gestión del PNN Los Corales del Rosario y de San Bernardo que contribuyan a la implementación del sistema de gestión y contribuya al seguimiento del ejercicio de la autoridad ambiental en el área protegida</t>
  </si>
  <si>
    <t>Aporta a la administración para el manejo del AP</t>
  </si>
  <si>
    <t>Prestación de servicios profesionales en el Parque Nacional Natural Los Corales del Rosario y de San Bernardo para la ejecución de acciones administrativas relacionadas con los proceso de contratación y ejecución presupuestal del area protegida</t>
  </si>
  <si>
    <t>Prestación de servicios profesionales en el Parque Nacional Natural Los Corales del Rosario y de San Bernardo para implementar el sistema de gestión de calidad de Parques Nacionales, acompañar el seguimiento e implementación de los instrumentos de manejo del área protegida</t>
  </si>
  <si>
    <t>PNN MACUIRA</t>
  </si>
  <si>
    <t>Prestación de servicios profesionales para que coordine el avance de la línea estratégica de fortalecimiento de la gobernanza, incluye prevención, vigilancia y control en el marco del Régimen Especial de Manejo del área protegida, y proponga acciones de manejo para mitigar las presiones y fomentar la participación de la comunidad en la protección del Parque Nacional Natural Macuira y su área de influencia.</t>
  </si>
  <si>
    <t>RIOHACHA</t>
  </si>
  <si>
    <t>Suministro de llantas, neumáticos y protectores para reposición debidamente instalados en los vehículos del Parque Nacional Natural Macuira, camioneta 4x4 y motocicletas 125 c.c.</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</si>
  <si>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Kajashiwo'o y Tawaira.</t>
  </si>
  <si>
    <t xml:space="preserve">Adquisición de insumos de carpintería y ferretería que favorezcan el mantenimiento de 17 vallas de señalización e informativa, el mantenimiento del aislamiento de las parcelas de vegetación natural investigación y monitoreo, y mantenimientos menores de las tres sedes operativas que dispone el Parque Nacional Natural de Macuira. </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</si>
  <si>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Anuwapa'a y Siapana.</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</si>
  <si>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Siapana y Tawaira.</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</si>
  <si>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Siapana y Anuwapa'a.</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</si>
  <si>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Tawaira y Kajashiwo'o.</t>
  </si>
  <si>
    <t>Prestación de servicios operativos y de apoyo a la gestión para el cubrimiento del área con jornadas de prevención, control y vigilancia, apoyos al monitoreo e investigación de las condiciones de estado y presiones de los Prioridades Integrales de Conservación, en el marco del Régimen Especial de Manejo del Parque Nacional Natural Macuira, principalmente en el sector de manejo Tawaira y Siapana.</t>
  </si>
  <si>
    <t>Prestar servicios asistenciales para desarrollar las actividades concertadas con el supervisor en la conducción del vehículo oficial en los diferentes sectores de manejo, territorios y sedes de trabajo, seguimiento al proceso de mantenimiento de los vehículos y apoyo logístico de las actividades misionales que se programen y desarrollen en el Parque Nacional Natural Macuira.</t>
  </si>
  <si>
    <t>Suministro de productos de aseo, limpieza y cafetería según las descripciones y cantidades requeridas de acuerdo a las necesidades de las diferentes sedes del Parque Nacional Natural de Colombia PNN de Macuira.</t>
  </si>
  <si>
    <t>Adquisición de tiquetes de categoría I como medio de pago de la tasa de peaje de las vías Riohacha - Santa Marta y Riohacha – Uribia, que garantice el desplazamiento de los vehículos asignados al Parque Nacional Natural de Macuira.</t>
  </si>
  <si>
    <t>Contratar el servicio de Mantenimiento preventivo y correctivo (Mecánico, eléctrico y electrónico) a todo costo del Parque Automotor perteneciente al inventario del Parque Nacional Natural de Macuira  (CAMIONETA- MOTOCICLETAS) servicio oficial, incluidos el suministro de repuestos nuevos y mano de obra, de acuerdo con los requerimientos y cantidades solicitadas por la unidad de decisión.</t>
  </si>
  <si>
    <t>Compra de tiquetes aéreos requeridos para el desarrollo de comisión de servicios al interior del país para asistir a eventos de capacitaciones, talleres, reuniones, etc.</t>
  </si>
  <si>
    <t>Gastos de comisión representados en alojamiento y alimentación de personal adscrito al AP para asistir a eventos de capacitaciones, talleres, reuniones, etc.</t>
  </si>
  <si>
    <t>Prestación de servicios operativos y de apoyo para realizar en campo las actividades de restauración ecológica participativa en la serranía de la Macuira, principalmente en el territorio Chuwapa'a, para dar cumplimiento a la meta de restauración y demás lineamientos del Régimen Especial de Manejo vigente del Parque Nacional Natural Macuira.</t>
  </si>
  <si>
    <t>Prestación de servicios operativos y de apoyo para realizar en campo las actividades de restauración ecológica participativa en la serranía de la Macuira, principalmente en el territorio Mmalaulu’u, para dar cumplimiento a la meta de restauración y demás lineamientos del Régimen Especial de Manejo vigente del Parque Nacional Natural Macuira.</t>
  </si>
  <si>
    <t>Prestación de servicios operativos y de apoyo para realizar en campo las actividades de restauración ecológica participativa en la serranía de la Macuira, principalmente en el territorio Isijo'u, para dar cumplimiento a la meta de restauración y demás lineamientos del Régimen Especial de Manejo vigente del Parque Nacional Natural Macuira.</t>
  </si>
  <si>
    <t>Prestación de servicios operativos y de apoyo para realizar en campo las actividades de restauración ecológica participativa en la serranía de la Macuira, principalmente en el territorio Kajashiwo'u, para dar cumplimiento a la meta de restauración y demás lineamientos del Régimen Especial de Manejo vigente del Parque Nacional Natural Macuira.</t>
  </si>
  <si>
    <t>Prestación de servicios operativos y de apoyo para realizar en campo las actividades de restauración ecológica participativa en la serranía de la Macuira, principalmente en el territorio Mekijano'u, para dar cumplimiento a la meta de restauración y demás lineamientos del Régimen Especial de Manejo vigente del Parque Nacional Natural Macuira.</t>
  </si>
  <si>
    <t>Prestación de servicios operativos y de apoyo para realizar en campo las actividades de restauración ecológica participativa en la serranía de la Macuira, principalmente en el territorio Palisiwo'u, para dar cumplimiento a la meta de restauración y demás lineamientos del Régimen Especial de Manejo vigente del Parque Nacional Natural Macuira.</t>
  </si>
  <si>
    <t>Prestación de servicios profesionales para apoyar en la planificación y desarrollo de las acciones de restauración ecológica participativa en las áreas priorizadas del bosque seco tropical del área protegida, en cumplimiento de la meta de restauración y demás lineamientos del Régimen Especial de Manejo vigente del Parque Nacional Natural Macuira.</t>
  </si>
  <si>
    <t>Prestación de servicios técnicos para apoyar la implementación, asistencia en campo y seguimiento de las actividades de restauración ecológica participativa en las áreas priorizadas del bosque seco tropical del área protegida, en cumplimiento de la meta de restauración y demás lineamientos del Régimen Especial de Manejo vigente del Parque Nacional Natural Macuira.</t>
  </si>
  <si>
    <t>Convenio  de asociación con una ESAL, que facilite el desarrollo del Proyecto Restauración Ecológica en el PNN de Macuira</t>
  </si>
  <si>
    <t>Contratar 1 profesional tipo 0, para los servicios administrativos que facilite los procesos y procedimientos propios de las planeación, gestión y tareas gerenciales requeridas desde el PNN de Macuira, incluye seguimiento al MIPG y MEC</t>
  </si>
  <si>
    <t>Prestación de servicios profesionales para la avanzar en las actividades  programadas para el cuatro año de implementación del Plan de Ordenamiento Ecoturístico- POE 2020-2025, el cumplimiento de la meta de número de visitantes del área protegida, apoyo en las actividades de educación ambiental y en la formulación del plan de monitoreo y portafolio de investigación relacionadas con la línea de ecoturismo, acorde a los lineamientos del Régimen Especial de Manejo vigente del Parque Nacional Natural Macuira.</t>
  </si>
  <si>
    <t>Contratar el servicio de gestión de eventos o logística  para la realización a todo costo de las instancias de coordinación y participación social, reuniones comunitarias y talleres definidos en la planeación estratégica del Régimen Especial de Manejo y las metas contempladas en el PAA-2023, del Parque Nacional Natural  de Macuira.</t>
  </si>
  <si>
    <t>Mantenimiento de computadores</t>
  </si>
  <si>
    <t>Mantenimiento de aire acondicionado</t>
  </si>
  <si>
    <t>Suministro de papeleria</t>
  </si>
  <si>
    <t>Prestación de servicios profesionales para la formulación, implementación y seguimiento de los portafolios de inversiones ambientales que se gestionan en el Santuario de Fauna y Flora Los Flamencos, los Parques Nacionales Naturales de Macuira y Bahía Portete Kaurrele, además revisar, analizar y elaborar la cartografía requerida por  las tres áreas protegidas del Nodo Guajira de Parques Nacionales Naturales de Colombia.</t>
  </si>
  <si>
    <t xml:space="preserve">Prestación de servicios asistenciales para apoyar la implementación en campo y seguimiento de las actividades de la línea estratégica de fortalecimiento de la gobernanza y Educación Ambiental de Régimen Especial de Manejo, particularmente el desarrollo de las instancias de coordinación con autoridades tradicionales; además de las acciones priorizadas en la implementación Plan de Ordenamiento Ecoturístico- POE 2020-2025. </t>
  </si>
  <si>
    <t xml:space="preserve">profesionales que permita contribuir a la ejecución presupuestal, gestión precontractual, documental e inventarios, así como el apoyo en procesos de notificación y declaración de actos administrativos, que contribuya al funcionamiento del PNN MACUIRA </t>
  </si>
  <si>
    <t>Contratar el suministro de raciones de campaña con destino a las diferente sedes operacionales del parque nacional natural de macuira.</t>
  </si>
  <si>
    <t>PNN OLD PROVIDENCE MC BEAN LAGOON</t>
  </si>
  <si>
    <t>Prestación de servicios técnicos  de apoyo a la gestión en el PNN Old Providence McBean Lagoon para coordinar la implementación de las estrategias de Prevención, Vigilancia y Control y el apoyo a las estrategias de ecoturismo, monitoreo y restauración ecológica.</t>
  </si>
  <si>
    <t>ARCHIPIÉLAGO DE SAN ANDRÉS, PROVIDENCIA Y SANTA CATALINA</t>
  </si>
  <si>
    <t>PROVIDENCIA</t>
  </si>
  <si>
    <t>Prestar los servicios de operario DE  apoyo a la gestión en el PNN Old Providence McBean Lagoon que le permitan adelantar actividades enmarcadas en la estrategia de PVC y el apoyo operativo en als actividades de restauración ecologica, monitoreo y ecotruismo del área protegida</t>
  </si>
  <si>
    <t>Adquisicion de tiquetes aereos para asistir a reuniones, capacitaciónes, talleres del personal del AP</t>
  </si>
  <si>
    <t xml:space="preserve">Adquisision de elementos de ferreteria </t>
  </si>
  <si>
    <t>Mantenimiento de vehiculos, embarcaciones y motores</t>
  </si>
  <si>
    <t>Manteniiento de equipos en la sede administrativa</t>
  </si>
  <si>
    <t>Suministro de elementos de aseo, cafeteria y raciones de campaña</t>
  </si>
  <si>
    <t>Mantenimiento aires acondicionados sede administrativa</t>
  </si>
  <si>
    <t>Prestar servicios profesionales en el PNN Old Providence McBean Lagoon, que permitan adelantar la coordinación e implementación del Modelo Integrado de Planeación institucional y Gestión –MIPG y apoyar en la actualización y/o reformulizacion del Plan de Manejo del área protegida.</t>
  </si>
  <si>
    <t>Prestación de servicios profesionales en el PNN Old Providence McBean Lagoon para la implementación de las Estrategias Especiales de Manejo con la población raizal, que incluyen el funcionamiento del Comite de Manejo Conjunto, la definición y concertación de los Acuerdos de Uso con pescadores y prestadores de servicios asociados al ecoturismo, asistir en la actualización y/o formulación del Plan de Manejo y en la concertación con otros actores en el territorio.</t>
  </si>
  <si>
    <t>Apoyo logistico en la realización de reuniones de concertación con las comunidades y eguimiento a la Consulta Previa</t>
  </si>
  <si>
    <t>Prestar servicios profesionales en el PNN Old Providence McBean Lagoon, para la actualización del Plan de Ordenamiento Ecoturístico y avanzar en  la implementación de la estrategia de ecoturismo del área protegida.</t>
  </si>
  <si>
    <t>Prestar servicios técnicos de apoyo a la gestión en el PNN Old Providence McBean Lagoon, para apoyar el desarrollo de las estrategias de ecoturismo y educación ambiental y realizar el control de la boletería de ingreso al área protegida.</t>
  </si>
  <si>
    <t xml:space="preserve">Contratar señalizacion  vallas martiitmas </t>
  </si>
  <si>
    <t>Prestar servicios técnicos  de apoyo a la gestión en el PNN Old Providence McBean Lagoon que apoyen la  implementación de actividades relacionadas con la estrategia de Educación Ambiental y Comunicaciones del Parque,  y el apoyar el proceso de atencion de visitantes y actividades de prevencion, vigilancia  y control.</t>
  </si>
  <si>
    <t>Apoyo logistico en la realización de talleres de capacitacion y acciones de educación ambiental</t>
  </si>
  <si>
    <t>Adquisición de papeleria para el funcionamiento del Parque y material educactivo</t>
  </si>
  <si>
    <t>Prestación de servicios profesionales en el PNN Old Providence McBean Lagoon,  para el  desarrollo de acciones tendientes a la restauración de los ecosistemas terrestres del Parque y la ejecución, recolección, sistematización y procesamiento de información relacionada con los Valores Objeto de Conservación del Parque, en el marco del cumplimiento de las estrategias de manejo del área protegida</t>
  </si>
  <si>
    <t>Prestación de servicios profesionales en el PNN Old Providence McBean Lagoon, para coordinar la implementación de la estrategia de restauración del manglar y la ejecución, recolección, sistematización y procesamiento de información relacionada con los Valores Objeto de Conservación del Parque, que apunten al cumplimiento de las estrategias de manejo del área protegida.</t>
  </si>
  <si>
    <t>Prestación de servicios profesionales en el PNN Old Providence McBean Lagoon,  para el  desarrollo de acciones tendientes a la restauración de los ecosistemas marinos del area protegida y la ejecución, recolección, sistematización y procesamiento de información relacionada con los Valores Objeto de Conservación del Parque, en el marco del cumplimiento de las estrategias de manejo del área protegida</t>
  </si>
  <si>
    <t>Prestación de servicios técnicos de apoyo a la gestión en el PNN Old Providence McBean Lagoon que le permitan adelantar las actividades enmarcadas en la estrategias de restauración del manglar y el bosque seco en el área protegida y su zona de influencia</t>
  </si>
  <si>
    <t>Prestar los servicios de operario y apoyo a la gestión, en el PNN Old Providence McBean Lagoon, para el desarrollo de las actividades enmarcadas en las estrategias de restauración del bosque seco y el manglar,  relacionadas con el mantenimiento y funcionamiento de los viveros y la siembra y mantenimiento de las plántulas en las diferentes parcelas en proceso de restauración en el área protegida y su zona de influencia..</t>
  </si>
  <si>
    <t>Prestar los servicios de operario y apoyo a la gestión, en el PNN Old Providence McBean Lagoon, para el desarrollo de las actividades enmarcadas en las estrategias de restauración del bosque seco y el manglar, relacionadas con el mantenimiento y funcionamiento de los viveros y la siembra y mantenimiento de las plántulas en las diferentes parcelas en proceso de restauración en el área protegida y su zona de influencia.</t>
  </si>
  <si>
    <t>Prestar los servicios de operario de apoyo a la gestión en el PNN Old Providence McBean Lagoon para adelantar actividades enmarcadas en la estrategia de restauración del bosque seco, relacionadas con el manejo y funcionamiento del vivero, que permitan contar con plántulas para la siembra en el área protegida y su zona de influencia y llevar el seguimiento respectivo.</t>
  </si>
  <si>
    <t>Prestación de servicios de operario en apoyo a la gestión del PNN Old Providence McBean Lagoon, para el desarrollo de las actividades enmarcadas en las estrategias de restauración del bosque seco y el manglar, relacionadas con el mantenimiento y funcionamiento de los viveros y la siembra y mantenimiento de las plántulas en las diferentes parcelas en proceso de restauración en el área protegida y su zona de influencia.</t>
  </si>
  <si>
    <t>Adquisición insumos agricolas y elementos de ferreteria</t>
  </si>
  <si>
    <t>Prestación de servicios profesionales en el PNN Old Providence McBean Lagoon, que permitan adelantar el desarrollo de acciones tendientes a la recolección, sistematización y procesamiento de información geográfica relacionada con las diferentes estrategias de manejo del Parque y el apoyo en la implementación de los protocolos de monitoreo de los Valores Objetos de Conservación y la restauración de los ecosistemas del área protegida.</t>
  </si>
  <si>
    <t>INFRAESTRUCTURA MEJORADA VF</t>
  </si>
  <si>
    <t>PNN PARAMILLO</t>
  </si>
  <si>
    <t xml:space="preserve">Prestar servicios profesionales en el Parque Nacional Natural Paramillo para liderar y desarrollar actividades relacionadas con el Catastro Multipropósito que se adelantará al interior del PNN Paramillo, en el marco del proyecto de Cooperación Reino Unido U.K.; Además apoyará procesos de compra de predios y mejoras que adelante el área protegida en diferentes sectores de su jurisdicción. </t>
  </si>
  <si>
    <t>CÓRDOBA</t>
  </si>
  <si>
    <t>TIERRALTA</t>
  </si>
  <si>
    <t>DOCUMENTOS DE LINEAMIENTOS TÉCNICOS CON ACUERDOS DE USO, OCUPACIÓN Y TENENCIA EN LAS ÁREAS PROTEGIDAS</t>
  </si>
  <si>
    <t xml:space="preserve">1.1. Ordenamiento social de la propiedad rural y uso del suelo </t>
  </si>
  <si>
    <t>Comprar equipos tecnológicos para el desarrollo de las actividades de pvc</t>
  </si>
  <si>
    <t xml:space="preserve">Financiar los procesos jurídicos que se generen en la compra y adquisición de predios, en el sector de Ituango - Antioquia </t>
  </si>
  <si>
    <t xml:space="preserve">Viáticos y gastos de viaje al interior del pais </t>
  </si>
  <si>
    <t>Prestar servicios profesionales en el Parque Nacional Natural Paramillo para contribuir con el desarrollo de  actividades relacionadas con la línea de trabajo de Estrategias Especiales de Manejo en el componente social y cultural de las agendas de trabajo pactadas con las  autoridades indígenas de los Cabildos mayores de Chigorodó (Resguardos de Polines-Yaberaradó en el municipio de Chigorodó), Mutatá (Resguardos Jaikerazavi, Chontadural-Cañero y Coribi-Bedadó), Antioquia, en temáticas referentes al ordenamiento ambiental de territorio, fortalecimiento del gobierno propio, valores culturales asociados al uso, manejo y conservación de los recursos naturales en el sector Abibe y en la actualización del documento técnico REM y su Plan de acción; apoyar  acercamientos con las comunidades del resguardo Chever perteneciente al Cabildo Mayor de Dabeiba, También apoyará la gestión interinstitucional de la agenda de posconflicto el posicionamiento del PNNP ante las autoridades administrativas y ambientales (CAR´s, Entes territoriales con jurisdicción en el PNN Paramillo y/o en su zona con función amortiguadora en el departamento de Antioquia subregión Urabá -Darién y occidente lejano de Antioquia: Municipios de Dabeiba, Peque.) y apoyar la gestión que adelante el AP en iniciativas de conectividad en el marco del SIDAP Antioquia y agenda UOT, especialmente lo que se adelanta actualmente en la jurisdicción del municipio de Peque y lo que surja de los acercamientos con el municipio de Dabeiba.</t>
  </si>
  <si>
    <t>Contratar mantenimiento a los equipos del Parque Nacional Natural Paramillo</t>
  </si>
  <si>
    <t xml:space="preserve">tecnico </t>
  </si>
  <si>
    <t xml:space="preserve">servicios públicos (energía, telefonía, acueducto y gas natural) para las 5 sedes administrativas del PNN Paramillo </t>
  </si>
  <si>
    <t xml:space="preserve">Operarios </t>
  </si>
  <si>
    <t>Prestar servicios asistenciales de apoyo a la gestión en el Parque Nacional Natural Paramillo en actividades relacionados con procesos operativos y administrativos a las agendas que adelanta el Área Protegida en las líneas de trabajo de Uso, Ocupación y tenencia – UOT, Prevención Vigilancia y Control – PVC, Estrategias Especiales de Manejo – EEM y otras actividades misionales que se programen en el sector de trabajo del medio y alto San Jorge, y que se direccionen desde la sede del PNN localizada en corregimiento de Juan José del municipio de Puerto Libertador.</t>
  </si>
  <si>
    <t>Prestar servicios asistenciales de apoyo a la gestión en el Parque Nacional Natural Paramillo en actividades relacionados con procesos operativos y administrativos a las agendas que adelanta el Área Protegida en las líneas de trabajo de Uso, Ocupación y tenencia – UOT, Prevención Vigilancia y Control – PVC, Estrategias Especiales de Manejo – EEM y otras actividades misionales que se programen en el sector de trabajo que se direcciona y gestiona desde la sede del PNN Paramillo localizada en el municipio de Ituango.</t>
  </si>
  <si>
    <t xml:space="preserve">Técnicos </t>
  </si>
  <si>
    <t>Técnicos</t>
  </si>
  <si>
    <t>Contratar la prestación de servicios de apoyo logístico, para reuniones, talleres y capacitaciones, con alimentación, refrigerios y transporte, para la implementación del plan de trabajo relacionada con el cumplimiento de las metas PAA 2023 en las líneas de acción de uso, ocupación y tenencia con comunidades campesinas,en el Parque Nacional Natural  Paramillo.</t>
  </si>
  <si>
    <t>Suministro de tiquetes aéreos en rutas nacionales clase económica para atender los requerimientos del PNN Paramillo.</t>
  </si>
  <si>
    <t>Contratar a precio unitario fijo, el suministro de raciones de campaña para garantizar el bienestar de los funcionarios que realizan labores al interior del PNN Paramillo, con el fin de fortalecer los recorridos en el marco de los lineamientos técnicos con acuerdos de uso, ocupación y tenencia en el área protegida.</t>
  </si>
  <si>
    <t xml:space="preserve">profesional </t>
  </si>
  <si>
    <t>Contratar la prestación de servicios de apoyo logístico, para reuniones, talleres y capacitaciones, con alimentación, refrigerios y transporte, para la implementación del plan de trabajo relacionada con el cumplimiento de las metas PAA 2023 en las líneas de acción de pvc y  Educación Ambiental, en el Parque Nacional Natural  Paramillo.</t>
  </si>
  <si>
    <t xml:space="preserve">Mantenimiento de equipos tecnólogoicos asignados al PNN Paramillo </t>
  </si>
  <si>
    <t>Contratar el mantenimiento preventivo y correctivo incluyendo mano de obra, repuestos y accesorios originales,  para el parque automotor adscrito al inventario del PNN Paramillo.</t>
  </si>
  <si>
    <t xml:space="preserve">Mantenimiento de infraestructura de las sedes administrativas del Parque Nacional Natural Paramillo </t>
  </si>
  <si>
    <t>Contratar el servicio de mantenimiento preventivo y correctivo, incluyendo repuestos originales de fábrica y la mano de obra calificada de los equipos de cómputos pertenecientes al inventario del Parque Nacional Natural Paramillo</t>
  </si>
  <si>
    <t>Comprar herramientas para las líneas de trabajo pvc, monotores e investigación, EEM y uot</t>
  </si>
  <si>
    <t>Comprar valeras para pago de peajes en vías frecuentemente transitadas por el equipo del PNN Paramillo</t>
  </si>
  <si>
    <t xml:space="preserve">Contratar a precio unitario fijo, el suministro de llantas y neumáticos (marcas reconocidas en el mercado y pro-ductos de buena calidad), para los vehículos de transporte terrestre del PNN Paramillo </t>
  </si>
  <si>
    <t>Prestar el servicio de alimentación (pasto mejorado) y drogas a los trece (13) semovientes pertenecientes al PNN Paramillo, localiza-dos en el municipio de Tierralta - Córdoba.</t>
  </si>
  <si>
    <t>Contratar a precio unitario fijo, el suministro de raciones de campaña para garantizar el bienestar de los funcionarios que realizan labores al interior del PNN Paramillo, con el fin de fortalecer los recorridosde pvc</t>
  </si>
  <si>
    <t>Contratar a precio unitario fijo el suministro elementos, material veterinario y alimentos complementarios para los semovientes del PNN Paramillo.</t>
  </si>
  <si>
    <t>Prestar servicios profesionales en el Parque Nacional Natural Paramillo  para contribuir con el desarrollo la agenda de trabajo de Uso, Ocupación y Tenencia  - UOT, particularmente en los  siguientes procesos: proyecto Reino Unido-U.K. en sus dos componentes, pero especialmente en el componente “Acuerdos de Conservación con familias campesinas vulnerables localizadas al interior del AP localizados en sectores UOT que se definan en la cuenca del Sinú; Formulación de nuevos acuerdos de conservación en el marco de los proyectos de cooperación ( Nuevos acuerdos en el marco de la agenda KFW componente SAF cacao criollo con las actuales y nuevas familias que se incorporen al proyecto); seguimiento de los acuerdos que están en implementación (Agenda KFW componente SAF con cacao); Proyecto REP sector UOT Manso; Proyecto Instalación de pseudomojones y vallas en implementación con recursos KFW fase II; Articulación con la ART, ANT, Alcaldía de Tierralta y demás instituciones en el marco de la implementación de convocatorias que ejecute la DCSI y la ANT que sea vinculante para el AP. El profesional apoyará el proceso de elaboración, análisis, sistematización y consolidación de la información espacial del Parque, también apoyará desde su perfil profesional las agendas de otras líneas de trabajo que adelanta el AP primordialmente en el sector Sinú, entre otras: Estrategias Especiales de Manejo - EEM, Prevención Vigilancia y Control - PVC, Ordenamiento Territorial, POMCAS, nuevas iniciativas de REP, Investigación y monitoreo, MECI-SIG, entre otras.</t>
  </si>
  <si>
    <t xml:space="preserve">Prestar servicios profesionales en el Parque Nacional Natural Paramillo para desarrollar las actividades que adelante el área protegida en la línea de trabajo de Usos, Ocupación y Tenencia - UOT que apunten al cumplimiento de las metas del plan de inversión 2023, particularmente en el sector del San Jorge y en los  siguientes procesos: Proyecto Reino Unido-U.K., especialmente en el componente Acuerdos de Conservación con familias campesinas vulnerables localizadas en el sector UOT ríos Uré y San Pedro,  Formulación de nuevos acuerdos de conservación en el marco de los proyectos de cooperación KFW Fase II (Nucleo Uré), ACDI/Vocas (SAF con cacao criollo y REP en rio San Pedro; emprendimientos de ají, sacha inchi, pollos, entre otros); apoyo al seguimiento de los acuerdos que están en implementación en la cuenca del río Uré (Agendas DLS campesina y KFW componente SAF con cacao); Proyecto Instalación de pseudomojones y vallas que se implementará con recursos KFW fase II; proyecto compensación que se adelanta con ISA Intercolombia en el sector UOT rio San Pedro. El profesional generará y analizará información espacial del Parque, también apoyará desde su perfil profesional las agendas de otras líneas de trabajo que adelanta el AP en el sector San Jorge, entre otras: Estrategias Especiales de Manejo - EEM, Prevención Vigilancia y Control - PVC, Ordenamiento Territorial, Investigación y monitoreo, POMCAS, nuevas iniciativas REP que se propongan, MECI-SIG, entre otras.
</t>
  </si>
  <si>
    <t xml:space="preserve">Prestar servicios profesionales en el Parque Nacional Natural Paramillo para desarrollar actividades de las líneas de Uso, Ocupación y Tenencia – UOT, Estrategias Especiales de Manejo – EEM, con énfasis en la consolidación de alternativas de sostenibilidad financiera y ambiental para familias campesinas e indígenas que ocupan áreas al interior del PNNP o zonas con función amortiguadora. Apoyará al PNNP en los  procesos de desarrollo alternativo que hoy están andando (SAF con cacao criollo, emprendimientos que se implementan en la cuenca del San Jorge y en Peque, entre otros); apoyo en procesos de consolidación de la cadena de comercialización y organizativo de las familias beneficiarias de los proyectos, y en general en el diseño e implementación de una estrategia integral que permita darle sostenibilidad en el tiempo a los proyectos que se vienen desarrollando en el PNN Paramillo con el apoyo de los recursos de la cooperación internacional, presupuesto de la Nación u otras fuentes de financiación. Apoyará la implementación de la agenda que se acuerde con la ANDI en el marco de la Estrategia Biodiversidad y Desarrollo y de los acuerdos de trabajo que de allí se deriven y que tengan que ver con la búsqueda de la sostenibilidad en el tiempo de las alternativas productivas que hoy se implementan en el AP.  </t>
  </si>
  <si>
    <t>Comprar y adquirir  las mejoras de al menos 3 predios en el sector de Ituango - Antioquia que le aporte a las líneas estratégicas de uot, pvc y fortalecimiento.</t>
  </si>
  <si>
    <t xml:space="preserve">Financiar los procesos legales que se generen en la compra y adquisición de predios, en el sector de Ituango - Antioquia </t>
  </si>
  <si>
    <t xml:space="preserve">Prestar servicios profesionales en el Parque Nacional Natural Paramillo en el desarrollo de actividades en las líneas de trabajo de Uso, Ocupación y Tenencia, Estrategias Especiales de Manejo, Prevención, Vigilancia y Control, Investigación y Monitoreo, donde apoye los proyectos de restauración que se adelantan en el PNN Paramillo con recursos de Internacional (Fondo Colombia Sostenible F
CS, entre otros), recursos de la empresa Urra S.A.E.S.P., y que comprometen metas de REP tanto en zonas de traslapes con el resguardo Alto Sinú, como sectores UOT-Manso-Tigre-Sinú. Apoyará al PNNP en las fases de implementación, ajuste, como de seguimiento, de estas iniciativas, además, apoyará la formulación de nuevas propuestas de restauración que deban presentarse y la planificación de su implementación, como de su desarrollo en campo. Coordinará con el equipo técnico a su cargo la agenda de trabajo para que los procesos de implementación, seguimiento, propuestas de acciones correctivas, y demás, que surjan en el proceso de acompañamiento a todos los procesos que están en desarrollo en el AP. 
</t>
  </si>
  <si>
    <t>Contratar la prestación de servicios de apoyo logístico, para reuniones, talleres y capacitaciones, con alimentación, refrigerios y transporte, para la implementación del plan de trabajo relacionada con el cumplimiento de las metas PAA 2023 en las líneas de acción de uso, ocupación y tenencia con comunidades campesinas, EEM y pvc en el Parque Nacional Natural  Paramillo.</t>
  </si>
  <si>
    <t xml:space="preserve">Implementar la estrategia nacional de restauración.  </t>
  </si>
  <si>
    <t>Prestar servicios profesionales en el Parque Nacional Natural Paramillo para desarrollar actividades en la línea de trabajo de Estrategias Especiales de Manejo en el componente productivo y de sostenibilidad ambiental de las agendas de temáticas de trabajo pactadas con las  autoridades indígenas de los Cabildos mayores de Chigorodó (Resguardos de Polines-Yaberaradó en el municipio de Chigorodó), Mutatá (Resguardos Jaikerazavi, Chontadural-Cañero y Coribi-Bedadó), Antioquia, en temáticas referentes al ordenamiento ambiental de territorio, fortalecimiento del gobierno propio, valores culturales asociados al uso, manejo y conservación de los recursos naturales en el sector Abibe y en la actualización del documento técnico REM y su Plan de acción; apoyar  acercamientos con las comunidades del resguardo Chever perteneciente al Cabildo Mayor de Dabeiba,. Apoyo a la gestión interinstitucional, la agenda de posconflicto, posicionamiento del PNNP ante las autoridades administrativas y ambientales (CAR´s, Entes territoriales con jurisdicción en el PNN Paramillo y/o en su zona con función amortiguadora en el departamento de Antioquia subregión Urabá-Darién y occidente lejano de Antioquia: Municipios de Dabeiba, Peque.). Apoyar la gestión que adelante el AP en iniciativas de conectividad en el marco del SIDAP Antioquia, y la línea de trabajo: Uso Ocupación y Tenencia “UOT con énfasis en los municipios de Ituango, Dabeiba y Peque en temáticas de caracterización predial, precisión de Linderos del AP, seguimiento e implementación de los proyectos de cooperación nacional e internacional.</t>
  </si>
  <si>
    <t xml:space="preserve">Prestar servicios profesionales en el Parque Nacional Natural Paramillo para desarrollar actividades relacionadas a la línea de trabajo de Estrategias Especiales de Manejo en el componente geográfico y cartográfico de las agendas temática concertadas con las autoridades indígenas de los resguardos de Polines-Yaberaradó en el municipio de Chigorodó y Jaikerazavi, Chontadural-Cañero y Coribí-Bedadó en Mutatá, Antioquia, sobre la revisión del acuerdo REM, ordenamiento territorial ambiental y cultural, fortalecimiento del gobierno propio y valores culturales asociados al uso, manejo y conservación de los recursos naturales en el sector Abibe; apoyará en los acercamientos y actividades que se concreten con los resguardos Chever de Dabeiba. También apoyará desde su perfil profesional el desarrollo de actividades relacionadas principalmente con el subprograma UOT, gestión interinstitucional en el marco del posconflicto y posicionamiento del PNNP ante las autoridades administrativas y ambientales (CAR´s, Entes territoriales con jurisdicción en el PNN Paramillo y/o en su zona con función amortiguadora en el departamento de Antioquia subregiones Urabá-Darién, Occidente Lejano de Antioquia, y Bajo Cauca (Municipios Ituango, Peque, Dabeiba, Mutatá, Chigorodó, Carepa). Apoyar la gestión que adelante el AP en iniciativas de conectividad en el marco del SIDAP Antioquia. Apoyar la gestión que adelante el AP en la línea de trabajo Uso Ocupación y Tenencia “UOT con énfasis en los municipios de Ituango, Dabeiba y Peque en temáticas de caracterización predial, precisión de Linderos del AP, seguimiento e implementación de los proyectos de cooperación nacional e internacional, entre otros Reino Unido U.K. en el componente Catastro multipropósito. De igual manera prestara apoyo técnico al trabajo que adelanta el PNN en lo relacionado con PVC y el monitoreo.  </t>
  </si>
  <si>
    <t>tecnico</t>
  </si>
  <si>
    <t>Contratar a precio unitario fijo, el suministro de raciones de campaña para garantizar el bienestar de los funcionarios que realizan labores al interior del PNN Paramillo, con el fin de fortalecer los recorridos en el marco de los lineamientos técnicos de EEM en el área protegida.</t>
  </si>
  <si>
    <t>Aunar esfuerzos humanos, logísticos y financieros para el proceso de concertación de acuerdos, implementación de agendas, apoyo a procesos como ordenamiento de los territorios colectivos, ejercicio de autoridad ambiental, clarificación de límites, identificación de conflictos territoriales, apoyo a la autoridad ambiental en el manejo de conflictos en su territorio, monitoreo del estado de conservación del territorio étnico. cabildo chigorodó</t>
  </si>
  <si>
    <t xml:space="preserve">Aunar esfuerzos humanos, logísticos y financieros para el proceso de concertación de acuerdos, implementación de agendas, apoyo a procesos como ordenamiento de los territorios colectivos, ejercicio de autoridad ambiental, clarificación de límites, identificación de conflictos territoriales, apoyo a la autoridad ambiental en el manejo de conflictos en su territorio, monitoreo del estado de conservación del territorio étnico. Cabildo Mutatá </t>
  </si>
  <si>
    <t xml:space="preserve">Aunar esfuerzos humanos, logísticos y financieros para el proceso de concertación de acuerdos, implementación de agendas, apoyo a procesos como ordenamiento de los territorios colectivos, ejercicio de autoridad ambiental, clarificación de límites, identificación de conflictos territoriales, apoyo a la autoridad ambiental en el manejo de conflictos en su territorio, monitoreo del estado de conservación del territorio étnico. cabildo cañaveral </t>
  </si>
  <si>
    <t xml:space="preserve">Aunar esfuerzos humanos, logísticos y financieros para el proceso de concertación de acuerdos, implementación de agendas, apoyo a procesos como ordenamiento de los territorios colectivos, ejercicio de autoridad ambiental, clarificación de límites, identificación de conflictos territoriales, apoyo a la autoridad ambiental en el manejo de conflictos en su territorio, monitoreo del estado de conservación del territorio étnico. Cabildo Alto sinú </t>
  </si>
  <si>
    <t xml:space="preserve">Compra de materiales e insumos para atender talleres y ferias locales y regionales que se han institucionalizado en el PNN Paramillo </t>
  </si>
  <si>
    <t>Prestar servicios profesionales en el Parque Nacional Natural Paramillo para desarrollar todos los procesos administrativos y financieros que se adelanten durante la vigencia 2023 que garanticen la dinámica y funcionalidad del PNN Paramillo y donde se requiera su apoyo, tales como apoyo en el proceso de contratación del personal; apoyo en la elaboración de estudios previos de contrataciones del Plan Anual de Adquisiciones, seguimiento a los procesos de contratación y compras, seguimiento a los contratos comerciales, apoyo en elaboración de convenios, elaboración de planes de mantenimiento de infraestructura, equipos y vehículos producto de la revisión de éstos durante todo el año,  manejo de inventarios y lo que ello conlleva, manejo de almacén y lo que ello conlleva, seguimiento al cumplimiento de contratos de personal, análisis de cumplimiento del PAA y ejecución presupuestal, apoyo a la elaboración del presupuesto y sus ajustes, entre otras que le sean asignadas por el jefe del AP y sean de su competencia</t>
  </si>
  <si>
    <t>Prestar servicios profesionales en el Parque Nacional Natural Paramillo para desarrollar y apoyar procesos de planeación, administrativo y financiero que se adelanten y donde se requiera su apoyo, tales como:  revisión y reporte del cumplimiento de las metas del Plan de Acción Anual; aplicación de la herramienta AEMAPPS; elaborar y suscribir planes de mejoramiento y reporte de la matriz de riesgos; acompañamiento al seguimiento de convenios, proyectos de inversión, y demás, requeridos; apoyo en la organización y atención a auditorías; respuesta a solicitudes de la oficina de calidad y demás documentos de planeación solicitados; apoyo en elaboración de presupuesto y avances en ejecución presupuestal; apoyo en la formulación de proyectos que se deban adelantar en el AP y en la planeación de ejecución de los mismos, y de otros proyectos que están iniciando su fase de implementación, entre otras, que sean de su competencia y delegadas por el supervisor del contrato o jefe del AP.</t>
  </si>
  <si>
    <t>Prestar servicios técnicos de apoyo a la gestión en las actividades concertadas con el Jefe de Área Protegida, para brindar asistencia y trámites administrativos y apoyar procesos operativos a las agendas que adelanta el Área Protegida en las líneas de trabajo de Uso, Ocupación y tenencia – UOT, Prevención Vigilancia y Control – PVC, Estrategias Especiales de Manejo – EEM y otras actividades misionales que se programen en el sector de trabajo Alto Sinú y la sede de Tierralta.</t>
  </si>
  <si>
    <t>Prestar servicios asistenciales de apoyo a la gestión en el Parque Nacional Natural Paramillo en actividades relacionados con procesos operativos y administrativos a las agendas que adelanta el Área Protegida en las líneas de trabajo de Uso, Ocupación y tenencia – UOT, Prevención Vigilancia y Control – PVC, Estrategias Especiales de Manejo – EEM y otras actividades misionales que se programen en el sector de trabajo Alto Sinú y se direccionen desde las sedes de Montería y Tierralta.</t>
  </si>
  <si>
    <t>Prestar servicios asistenciales de apoyo a la gestión en el Parque Nacional Natural Paramillo en actividades relacionados con procesos operativos y administrativos a las agendas que adelanta el Área Protegida en las líneas de trabajo de Uso, Ocupación y tenencia – UOT, Prevención Vigilancia y Control – PVC, Estrategias Especiales de Manejo – EEM y otras actividades misionales que se programen en el sector de trabajo Urabá antioqueño y occidente lejano de Antioquia (Dabeiba, Uramita, Peque, Mutatá).</t>
  </si>
  <si>
    <t>Prestar servicios asistenciales de apoyo a la gestión en el Parque Nacional Natural Paramillo en actividades relacionados con procesos operativos y administrativos a las agendas que adelanta el Área Protegida en las líneas de trabajo de Uso, Ocupación y tenencia – UOT, Prevención Vigilancia y Control – PVC, Estrategias Especiales de Manejo – EEM y otras actividades misionales que se programen en el sector de trabajo del Alto Sinú y se direccionen desde la sede de Tierralta.</t>
  </si>
  <si>
    <t>Contratar a precio unitario fijo el suministro de productos de aseo con destino al Parque Nacional Natural Paramillo de conformidad con las especificaciones Técnicas Requeridas.</t>
  </si>
  <si>
    <t>Contratar a precio unitario fijo el suministro de productos de cafetería con destino al Parque Nacional Natural Paramillo de conformidad con las especificaciones Técnicas Requeridas.</t>
  </si>
  <si>
    <t>Contratar a precio unitario fijo y a monto agotable el suministro de elementos de papelería y útiles de oficina para el consumo del PNN Paramillo</t>
  </si>
  <si>
    <t>Arrendamientos de bienes inmuebles para el funcionamiento de las sedes administrativas en los municipios de Montería - Córdoba  y Chigorodó - Antioquia</t>
  </si>
  <si>
    <t>PNN SIERRA NEVADA DE SANTA MARTA</t>
  </si>
  <si>
    <t>OPERARIO. Prestación de servicios operativos de apoyo a la gestión del PNN Sierra Nevada de Santa Marta para realizar actividades de prevención, control y vigilancia, pedagogía territorial y monitoreo ambiental y cultural, en implementación del Plan de Manejo Conjunto.</t>
  </si>
  <si>
    <t>TECNICO NIVEL 3. Prestación de servicios técnicos para apoyar los procesos Autoridad Ambiental y Administración y Manejo, en el Parque Nacional Natural Sierra Nevada de Santa Marta.</t>
  </si>
  <si>
    <t>TECNICO NIVEL 2, EEM MAGDALENA_Prestación de servicios técnicos al PNN Sierra Nevada de Santa Marta para apoyar la implementación en campo del Plan de Manejo Conjunto del área protegida y los acuerdos de protocolización de las consultas previas de Plan de Manejo y Ampliación, en los sectores del Departamento del Magdalena</t>
  </si>
  <si>
    <t>PROFESIONAL NIVEL 0, EEM CESAR. Prestación de servicios profesionales para la implementación de las acciones priorizadas del Plan Estratégico del Plan de Manejo Conjunto del AP, orientación y participación en los espacios de interlocución con las autoridades de los pueblos indígenas de la Sierra Nevada de Santa Marta, en los sectores de los departamentos del Cesar y La Guajira.</t>
  </si>
  <si>
    <t>CESAR</t>
  </si>
  <si>
    <t>PUEBLO BELLO</t>
  </si>
  <si>
    <t>PROFESIONAL NIVEL 4 EEM - PEDAGOGÍA. Prestación de servicios profesionales para realizar las acciones de pedagogía territorial del Plan de Manejo del PNN Sierra Nevada de Santa Marta, en el marco del proceso de Participación Social de PNNC y de la implementación del Plan de Manejo. (10,5 meses)</t>
  </si>
  <si>
    <t>PROFESIONAL NIVEL 4. MONITOREO. Prestacion de servicios profesionales para la formulación, aplicación y seguimiento de los procesos de monitoreo e investigación en el PNN SNSM, de acuerdo con las acciones priorizadas del PEA del plan de manejo conjunto. (10,5 meses)</t>
  </si>
  <si>
    <t>COMPRA DE EQUIPOS DE COMPUTO PARA EQUIPO MISIONAL ( ESTAMOS SIN COMPUTADORES)</t>
  </si>
  <si>
    <t>CONVENIO INTERADMINISTRATIVO CON LOS PUEBLOS INDÍGENAS DE LA SNSM PARA LA IMPLEMENTACIÓN DE ACCIONES PRIORIZADAS DEL PEA DEL PLAN DE MANEJO CONJUNTO.</t>
  </si>
  <si>
    <t>VIATICOS Y GASTOS DE VIAJE</t>
  </si>
  <si>
    <t>MANTENIMIENTO DE EQUIPOS DE CÓMPUTO (Mantenimiento preventivo de PC, Impresora, escaner y videobeam)</t>
  </si>
  <si>
    <t>MANTENIMIENTO DE VEHICULO TOYOTA HILUX (Pendiente 12 millones para la toyota, no se programa recurso para Dmax, porque se solicita reemplazo del vehículo dado que el mantenimiento del mismo es oneroso)</t>
  </si>
  <si>
    <t>MANTENIMIENTO DE MOTOS</t>
  </si>
  <si>
    <t>SUMINISTRO DE PAPELERÍA Y UTILES DE ESCRITORIO</t>
  </si>
  <si>
    <t>SUMINISTRO DE PRODUCTOS DE ASEO Y LIMPIEZA</t>
  </si>
  <si>
    <t>SUMINISTRO DE RACIONES DE CAMPAÑA PARA RECORRIDOS DE PVC</t>
  </si>
  <si>
    <t>SOSTENIMIENTO DE SEMOVIENTES. Contratar el sostenimiento del ganado mular del Parque Nacional Natural Sierra Nevada de Santa Marta, que incluya el pastaje, accesorios, asistencia veterinaria básica, y medicamentos</t>
  </si>
  <si>
    <t>PROFESIONAL SOCIAL Nivel 4, experiencia en sistemas sostenibles y/o trabajo con comunidades indígenas y campesinas (Producto propuesta de recuperación y regeneración de sitios y espacios sagrados a partir de la sistematización de las experiencias de DLS) (10 meses)</t>
  </si>
  <si>
    <t>PROFESIONAL DE RESTAURACIÓN NIVEL 4 (Ingeniero agroforestal, forestal, agronomo, etc, con experiencia en trabajo con comunidades), para orientación del componente técnico de REP y monitoreo de las 134 ha establecidas en las vigencias 2021 y 2022.  (10 meses y 10 días)</t>
  </si>
  <si>
    <t>OPERARIO. Prestación de servicios operativos de apoyo a la gestión en el PNN Sierra Nevada de Santa Marta para realizar las actividades de mantenimiento y monitoreo de las hectáreas bajo sistemas de conservación establecidas en las vigencias 2021 y 2022 en desarrollo del Proyecto de Restauración Ecológica Participativa y establecimiento de las hectareas programadas para la vigencia 2023.</t>
  </si>
  <si>
    <t>CONVENIO DE ASOCIACIÓN. Aunar esfuerzos para cumplir desarrollar de manera participativa los procesos de mantenimiento y monitoreo de 134 ha bajo sistemas de conservación establecidas en las vigencias 2021 y 2022, durante el proyecto de Restauración Ecológica Participativa.</t>
  </si>
  <si>
    <t>HERRAMIENTA Y MATERIALES DE FERRETERIA PARA LAS ACTIVIDADES OPERATIVAS DE SEGUIMIENTO Y MONITOREO DE LAS HECTAREAS BAJO SISTEMAS DE CONSERVACION ESTABLECIDAS EN LAS VIGENCIAS 2021 Y 2022 EN DESARROLLO DEL PROYECTO DE RESTAURACIÓN ECOLÓGICA PARTICIPATIVA.</t>
  </si>
  <si>
    <t>COMPRA DE EQUIPOS: DOS PC PORTÁTILES, DOS GPS TRIMBLE Y DOS DD PARA FORTALECIMIENTO DEL MONITOREO REP</t>
  </si>
  <si>
    <t>CONVENIO INTERADMINISTRATIVO. Convenio para el diseño e implementación de planes de trabajo orientados a la restauración ecológica participativa a través del reestablecimiento del ordenamiento ancestral del territorio, fortalecimiento del gobierno y recuperación de economia de economía propia,  incluye dos recorridos conjuntos de los cuatro pueblos y PNNC, de caracterización del estado actual de los ecosistemas asociados a los espacios sagrados de gobierno propio.</t>
  </si>
  <si>
    <t>PROFESIONAL NIVEL 4.  Prestación de servicios profesionales en el Parque Nacional Natural Sierra Nevada de Santa Marta para realizar el seguimiento a la implementación del Plan de Manejo conjunto, a los acuerdos de protocolización de las consultas previas de Plan de Manejo y ampliación del área protegida, proyectos y convenios, las actividades administrativas para el seguimiento y ejecución del presupuesto asignado al Parque en la vigencia 2023 y el diligenciamiento de los instrumentos de seguimiento de conformidad con el Cronograma de temas claves en el marco del Proceso de Direccionamiento Estratégico.</t>
  </si>
  <si>
    <t>PROFESIONAL 0.  Prestación de servicios profesionales para desarrollar las actividades administrativas de gestión precontractual, documental, inventarios, atención de usuarios y reportes de implementación del SGC-MIPG en el Parque Nacional Natural Sierra Nevada de Santa Marta. (10 meses y 20 días)</t>
  </si>
  <si>
    <t>PNN TAYRONA</t>
  </si>
  <si>
    <t>Prestación de servicios de apoyo operativo a la gestión del Parque Nacional Natural Tayrona, para desarrollar el ejercicio de la Autoridad Ambiental y de apoyo a las actividades de los programas misionales del Área protegida  y sectores (Zaino, Cañaveral, Arrecifes, Cabo San Juan, Pueblito, Cedro, Neguanje, Cinto, Palangana, Administración), en concordancia con los lineamientos, protocolos, procesos y procedimientos establecidos por Parques Nacionales
Naturales con el objetivo de conservar la diversidad biológica y cultural representativa del área protegida en la linea estratégica de PVC.
 20 operarios corresponden a vigencia futura.</t>
  </si>
  <si>
    <t>El Plan Nacional de Desarrollo (PND) 2018-2022 Pacto por Colombia “Pacto por la Equidad” plantea dentro sus bases transversales, un pacto por la sostenibilidad, denominado “Producir conservando y conservar produciendo”. Esta apuesta que contiene las acciones, metas e indicadores estratégicos para la gestión ambiental para el periodo 2018 – 2022, define cuatro líneas estratégicas, dentro de las cuales se encuentra la denominada “Biodiversidad y riqueza natural, activos estratégicos de la Nación”, la cual apunta a prevenir el deterioro de la biodiversidad, consolidar su conservación y en este marco, generar las condiciones que permitan avanzar en su uso sostenible, aportando beneficios a las comunidades locales.</t>
  </si>
  <si>
    <t>Prestación de servicios Técnicos para desarrollar acciones en el marco de la construcción conjunta con los cuatro pueblos indígenas de la SNSM y el PNN Tayrona el protocolo de prevención, vigilancia y control, participar en los recorridos de prevención, vigilancia y control implementando la herramienta SMART, en las zonas priorizadas con los pueblos indígenas de la Sierra Nevada de Santa Marta. Teniendo en cuenta los diferentes lineamientos, protocolos, procesos y procedimientos establecidos por la entidad en el Modelo integrado de Planeación y Gestión – SGI, en las diferentes líneas de: Prevención, Vigilancia y Control, Uso Ocupación y Tenencia, Recursos Hidrobiológicos, Ecoturismo, Comunicación y Pedagogía del Territorio.  Con el propósito de conservar la diversidad biológica y cultural representativa del área protegida, con el fin de contribuir al desarrollo sostenible y a un medio ambiente sano.
2 técnicos 2 - PVC  vigencia futura
1 tecnico RHB vigencia futura
categoria 2</t>
  </si>
  <si>
    <t>Prestación de servicios técnicos para el subprograma de Ecoturismo que permitan avanzar en la implementación del Plan de Ordenamiento Ecoturístico, acciones del Plan de Manejo y los acuerdos suscritos con los Pueblos Indígenas de la SNSM asociados al Ecoturismo, a fin de posicionar el ecoturismo como una estrategia de conservación en el Área Protegida.
3 técnicos vigencia futura - categoria 3.</t>
  </si>
  <si>
    <t xml:space="preserve"> Profesional de apoyo administrativo de la operación en los diferentes procesos de contratación, seguimiento a ejecución presupuestal de proveedores,  que se establezcan para el seguimiento y control en la prestación de los servicios ecoturísticos en el PNN Tayrona.
Profesional categoria 1</t>
  </si>
  <si>
    <t>Profesional en la administración, seguimiento y coordinación de Autoridad Ambiental a la prestación de los servicios ecoturísticos del PNN Tayrona. sector Cañaveral - Ecohabs,sector Arrecifes cabañas, Bahía Concha, Calabazo, Palangana.
Profesional categoria 3</t>
  </si>
  <si>
    <t>Prestación de servicio operativo para realizar acciones de apoyo como auxiliares en la operación de ingreso al Área Protegida, relacionadas con la entrega de Información y orientación al visitante, implementación de la pedagogía del territorio, control de manillado,  afluencia de visitantes, en el marco de la operación de los servicios ecoturísticos del Parque Nacional Natural Tayrona. Distribuidos en los Sectores: Zaino, Palangana, Calabazo, Cabo San Juan, Bahía Concha - Zona de Recreación General Exterior.
15 operarios</t>
  </si>
  <si>
    <t xml:space="preserve">Prestación de servicios técnicos para verificar, controlar, coordinar y auditar el ingreso de los visitantes al Área Protegida, en el marco de la operación de los servicios ecoturísticos del Parque Nacional Natural Tayrona.
Distribuidos en los Sectores: Zaino, Palangana, Calabazo, Cabo San Juan - Zona de Recreación General Exterior. </t>
  </si>
  <si>
    <t>Prestación de servicios técnicos para Realizar las acciones en taquillas, recaudo y venta de los derechos de ingreso de los visitantes al Área Protegida. Garantizar el cuidado y custodia de los documentos que se generen por los pagos de los derechos de ingreso y entrega de las manillas de ingreso, en el marco de la operación de los servicios ecoturísticos del Parque Nacional Natural Tayrona.
Distribuidos en los Sectores: Zaino, Palangana, Calabazo, Cabo San Juan - Zona de Recreación General Exterior.
20 personas - Asistencial 2.</t>
  </si>
  <si>
    <t xml:space="preserve">Servicio de Arrendamiento de Equipos de cómputo para el servicio de recaudo en sector Zaino - Palangana - Arrecifes </t>
  </si>
  <si>
    <t>Servicio de Aseo Y mantenimiento a la infraestructura asociada a la operación ecoturistica del Tayrona</t>
  </si>
  <si>
    <t>Servicio de internet en las taquillas y pago de arrendamiento y soporte tecnológico sistema software de recaudo</t>
  </si>
  <si>
    <t>Compra de Manillas de identificacion de visitantes - derechos de ingresos al AP.</t>
  </si>
  <si>
    <t>Mantenimiento preventivo y correctivo a todo costo de plantas y generadores eléctricos Diesel y a Gasolina asignados a la Operación de ingreso de visitantes. Así como también el Mantenimiento de equipos de computacion y Comunicación, Computadores, Impresoras, Escaner, Redes y aires acondicionados.</t>
  </si>
  <si>
    <t>Arrendamiento de espacio para taquilla de recuado de los drechos de ingreso en el sector de Calabazo</t>
  </si>
  <si>
    <t>Contratar la prestación del Servicio de Vigilancia y Seguridad Privada de forma permanente en el Área Protegida Parque Nacional Natural Tayrona, conforme a las necesidades del servicio y hasta agotar el presupuesto.</t>
  </si>
  <si>
    <t>Prestación de servicio técnico para desarrollar actividades de seguimiento, control, diligenciamiento formatos hojas de vida y reporte de mantenimiento de equipos y vehículos requeridos.</t>
  </si>
  <si>
    <t>Prestación de Servicio Profesional para el desarrollo y cumplimeinto de las acciones del Plan Maestro de Protección y Restauración del Parque Nacional Natural Tayrona y Plan de Compensación, al igual que, articular con las Autoridades Indígenas ejercicios de vigilancia, control y manejo ambiental de los espacios sagrados en el PNN Tayrona y zonas aledañas de acuerdo con la visión ancestral. Abordar el cumplimiento al Plan de Compensación para los pescadores artesanales, en el marco de la Sentencia T-606 de 2015 ordenada por la Corte Constitucional, en consonancia con los pactos y lineamientos del plan nacional de desarrollo, con el Sistema Nacional de Áreas Protegidas.
Profesional Categoria 5</t>
  </si>
  <si>
    <t>3. SENTENCIA T-606 DE 2015 PNN TAYRONA</t>
  </si>
  <si>
    <t>Aportar en la  Gestión de una propuesta de regulación de pesca de subsistencia establecida en el plan estratégico del Pland e Manejo Conjunto, asi como la Actualización de la situación de presión por pesca en el área protegida. 
Aunar esfuerzos interinstitucionales para diseñar e implementar estrategias que permitan  realizar un uso y aprovechamiento sostenible del recurso hidrobiológico en el área de estudio del plan maestro y aumentar acciones de prevención, control y vigilancia al interior del PNNT.</t>
  </si>
  <si>
    <t xml:space="preserve"> Servicio de energia sedes operativas , sector Cañaveral, sector Zaino, sector Palangana, sector Bahia Concha, sector Arrecifes</t>
  </si>
  <si>
    <t>Elementos de Ferreteria para mantenimientos menores, cambios de bombillas, remplazo de elementos sanitarios, materiales para guadañar las cabañas, insumos para jornadas  de monitoreo  culttural y ambiental, Materiales para construcción o reemplazo de estructuras de guarderías de corales, Compra Fertilizantes, Abonos, Herramientas y Elementos de Ferreteria para actividades de mantenimiento, Siembra, limpieza y aislamiento del material vivo sembrado en las Has establecidas en el proceso de Resauracion del PNN Tayrona.</t>
  </si>
  <si>
    <t>Prestación de servicio Técnico para desarrolla acciones en el marco de la construcción conjunta con los cuatro pueblos indígenas de la SNSM y el PNN Tayrona el protocolo de prevención, vigilancia y control, participar en los recorridos de prevención, vigilancia y control implementando la herramienta SMART, en las zonas priorizadas con los pueblos indígenas de la Sierra Nevada de Santa Marta. Teniendo en cuenta los diferentes lineamientos, protocolos, procesos y procedimientos establecidos por la entidad en el Modelo integrado de Planeación y Gestión – SGI, en las diferentes líneas de: Prevención, Vigilancia y Control, Uso Ocupación y Tenencia, Recursos Hidrobiológicos, Ecoturismo, Comunicación y Pedagogía del Territorio.  Con el propósito de conservar la diversidad biológica y cultural representativa del área protegida, con el fin de contribuir al desarrollo sostenible y a un medio ambiente sano.
2 técnicos categoria 2</t>
  </si>
  <si>
    <t>Prestación de servicio técnico para apoyar las acciones de mantenimiento y seguimiento en le marco del diseño del programa de restauración y el mantenimiento de individuos sembrados, del vivero en funcionamiento, jornadas de siembra y en jornadas de monitoreo, de las acciones de restauración ecológica en el PNN Tayrona.
Técnico categoria 3
Técnico categoria 3</t>
  </si>
  <si>
    <t>Prestación de servicios profesionales  para desarrollar diagnóstico y actualización de la situación de presión por pesca en diferentes sectores del área protegida, a fin de generar insumos para el Documento de lineamientos con diseño de propuesta en el marco del ordenamiento de la pesca de subsistencia y a su vez, permita realizar evaluación de las alternativas productivas sostenibles generadas en el marco de la Sentencia T606, de 2015 - Plan de Compensación, para evaluar la efectividad de las mismas.
Profesional Categoria 2</t>
  </si>
  <si>
    <t>Prestación de servicio profesional para desarrollar seguimiento a las alternativas productivas sostenibles, evaluando la efectividad de las mismas a través del seguimiento socioeconómico para la reconversión de la pesca artesanal a actividades de ecoturismo, en el marco del cumplimiento a la Sentencia T–606 de 2015 - implementación del Plan de Compensación. Asi como, seguimiento y cumplimiento a planes de mejoramiento en relación a los resultados de las encuestas de satisfacción de los visitantes al Parque Nacional Natural Tayrona, seguimiento al cumplimiento de consulta previa de ecoturismo con los cuatro pueblos de la Sierra Nevada y ruta de formalización y/o regulación de prestadores de servicios ecoturisticos al interior del AP.  
Profesional categoria 2</t>
  </si>
  <si>
    <t>Profesional de Apoyo jurídico para realizar actividades del Plan Maestro de restauración y protección del PNN Tayrona, concerniente a los comités jurídicos, preparatorio de sesiones de Audiencias ante el Tribunal Administrativo del Magdalena, presentar los avances y cumplimiento de la Sentencia T606, así como, apoyar la articulación con las Autoridades Indígenas ejercicios de vigilancia, control y manejo ambiental de los espacios sagrados en el PNN Tayrona y zonas aledañas de acuerdo con la visión ancestral. Apoyo en procesos misionales y de asesoría a la jefatura del AP para la toma de decisiones entorno a la atención e importancia de este compromiso jurídico.
Profesional categoria 5</t>
  </si>
  <si>
    <t>Prestación de servicio técnico para apoyar la toma de datos en el censo de los pescadores artesanales y las unidades económicas de pesca de la zona de influencia del PNNT, en terminos de Captura por Unidad de Esfuerzo (CPUE- Kg/faena), como insumos para implementar estrategias de ordenación que permitan realizar un uso y aprovechamiento sostenible del recurso pesquero para la zona costera del Departamento Magdalena, en el marco del Plan Estratégico  
de la Sentencia T606 de 2015.
Técnico categoria 2</t>
  </si>
  <si>
    <t>Prestación de servicios técnicos para apoyar la implementación y seguimiento al Plan de Manejo de Residuos Sólidos en articulación con el Plan de Manejo del área protegida. Como aporte a las acciones requeridas en el marco del cumplimiento de la Sentencia T-606 de 2015 y  apoyar en la toma de datos en el censo de los pescadores artesanales y las unidades económicas de pesca de la zona de influencia del PNNT, en terminos de Captura por Unidad de Esfuerzo (CPUE- Kg/faena), como insumos para implementar estrategias de ordenación que permitan realizar un uso y aprovechamiento sostenible del recurso pesquero para la zona costera del Departamento Magdalena, en el marco del Plan Estratégico de la Sentencia T606 de 2015.
Técnico categoria 2</t>
  </si>
  <si>
    <t>Prestación de servicio técnico para llevar a cabo el seguimiento al contrato de prestación de servicios ecoturisticos (Sociedad tequendama) en el marco del cumplimiento de los acuerdos protocolizados de la consulta previa suscritos con lso cuatro pueblos de la Sierra Nevada de Santa Marta. 
Técnico categoria 3</t>
  </si>
  <si>
    <t>Suminsitro de materiales para el desarrollo de las actividades y talleres (Papel bond, Marcadores, cartulinas, cintas, banner, plegables, memo fichas, lápices, lapiceros, borradores, resaltadores, entre Otros) para los procesos misionales de implementación Plan de Manejo, Plan estratégico, Monitoreo, PVC, educación Ambiental, ecoturismo, planeación, procesos administrativos de apoyo administrativo oficina PNN Tayrona.</t>
  </si>
  <si>
    <t>Prestación de servicio profesional administrativo para desarrollar los procedimientos administrativos de contratación, para la adquisición de Bienes, Servicios, adiciones, prórrogas, que resulten de los procesos contractuales, proyectar los recibos a satisfacción para el trámite de pago de contratistas, posterior a la aprobación de informes de actividades, programar PAC, seguimiento a la ejecución presupuestal, Calidad,  seguimiento a ejecución de contratos con proveedores, evaluación de proveedores.
Profesional categoria 0</t>
  </si>
  <si>
    <t>Servicio de Telefonia e Internet para la sede administrativa del PNN Tayrona</t>
  </si>
  <si>
    <t>Suministro de insumos de aseo para la limpieza en los de las diferentes sedes</t>
  </si>
  <si>
    <t xml:space="preserve">Prestación de servicios de apoyo operativo a la gestión del Parque Nacional Natural Tayrona, para desarrollar las actividades de acuerdo a los requerimientos de los diferentes programas y sectores del área protegida (Zaino, Cañaveral, Arrecifes, Cabo San Juan, Pueblito, Cedro, Neguanje, Cinto, Palangana, Administración), en
concordancia con los lineamientos, protocolos, procesos y procedimientos establecidos por el desarrollo de la Autoridad Ambiental en el Programa de PVC.
 6 operarios </t>
  </si>
  <si>
    <t>Prestación de servicio técnico para apoyar el seguimiento y elaboración de informes de cumplimiento de indicadores del plan estratégico del Plan Maestro y plan de compensación en el marco de la Sentencia T-606</t>
  </si>
  <si>
    <t>Suministro de Raciones de Campo para apoyar las jornadas de recorridos, salidas de campo con instituciones y Pueblos Indigenas en el marco de la concertación e implementación del Porgrama de PVC.</t>
  </si>
  <si>
    <t>Elementos de Ferreteria para mantenimientos en sectores de atención de ingreso a visitantes</t>
  </si>
  <si>
    <t>Prestación de servicios profesionales en el Parque Nacional Natural Tayrona, para desarrollar y promover el conocimiento de los valores naturales y culturales, realizando monitoreo a las PIC del Área Protegida y liderando acciones en los procesos de Investigación en el marco de la implementación del Plan de Manejo COnjunto y relacionamiento con actores estratégicos, Cabildo de Taganga.
Profesional Categoria 4</t>
  </si>
  <si>
    <t>Prestación de servicios técnicos en Monitoreo para desarrollar actividades que permitan apoyar el proceso de generación del conocimiento científico y técnico a través de la consolidación y puesta en marcha del documento Gestión del Conocimiento (monitoreo e investigación) , Programa de Monitoreo Ambiental y Cultural con los Pueblos Indígenas de la Sierra Nevada de Santa Marta - Parcialidad Indígena de Taganga.
Técnico categoria 3</t>
  </si>
  <si>
    <t>Prestación de servicios profesionales para desarrollar las actividades que permitan  articular y avanzar en el relacionamiento con los pueblos indígenas de la Sierra Nevada de Santa Marta; al igual que hacer seguimiento a las consultas previas (Ecoturismo, plan estratégico, Plan de Manejo conjunto), participar en la secretaria técnica del Plan de manejo, reportes mensuales en las metas PAA  y acompañamiento en el proceso de implementación del Plan de Manejo con los cuatro pueblos indígenas de la Sierra Nevada de Santa Marta.
Profesional categoria 5</t>
  </si>
  <si>
    <t>Prestación de servicio Profesional para relaizar seguimiento a la implementación del Plan de Manejo conjunto, a los acuerdos de protocolización de las consultas previas con los cuatro pueblos de la Sierra Nevada de Santa Marta, seguimiento a proyectos y/o convenios, diligenciamiento de los instrumentos de seguimiento de conformidad con el cronograma en termas transversales del proceso Direccionamiento Estratégico, relacionamiento con actores estratregicos de los procesos. Profesional categoria 5</t>
  </si>
  <si>
    <t>Prestación de servicio técnico para apoyar la implementación de la estrategia de Comunicación, Educación Ambiental y Pedagogía del territorio del PNN Tayrona en el Marco del Plan de Manejo construido con los pueblos indígenas de la Sierra Nevada de Santa Marta, en los sectores de Bahía Concha - Palangana - Gayraca - Neguanje, e igualmente apoyar los procesos y espacios de diálogos, sensibilización, pedagogia en el marco de UOT.
Técnico categoria 2</t>
  </si>
  <si>
    <t>Profesional de servicio profesional para liderar la implementación de la estrategia de Comunicación, Educación Ambiental y Pedagogía del territorio del PNN Tayrona en el Marco del Plan de Manejo construido con los pueblos indígenas de la Sierra Nevada de Santa Marta en el acompañamiento y liderazgo en todo lo concerniente en los espacios de diálogos con la parcialidad Indígena de Taganga, prestadores de servicios, instituciones educativas, guardaparques voluntarios con propósitos, alianzas público - privadas para abordar la estrategia de Educación Ambiental.
Profesional categoria 0</t>
  </si>
  <si>
    <t>Prestación de servicio profesional para atender la pedagogia y relacionamiento institucional de la estratregia de comunicación, educación y formación a prestadores de servicios en el marco del comité de gestión local destipulado en el Plan Estratégico del Plan de Manejo Conjunto, seguimeinto a implementación de PROCEDA con instituciones educativas.
Profesional categoria 0</t>
  </si>
  <si>
    <t>Prestación de servicio profesional para el componente social del Área protegida, liderar y apoyar el relacionamiento, articulación yt gestión con todos los actores estartegicos internos y externos relacionados con los procesos misionales del Parque, asi como la implementación del comité de gestión local., fortaleciendo los espacios de diálogo con los pescadores de Taganga a través de la puesta en funcionamiento de las mesas permanentes de diálogo social para la resolución de los conflictos socio-ambientales. Así como también, implementar las acciones acordadas en el marco del Documento de Entendimiento con la parcialidad Indígena de Taganga.
Profesional categoria 2</t>
  </si>
  <si>
    <t>Prestación de servicio técnico en el  Parque Nacional Natural Tayrona, para desarrollar las acciones del proceso de autoridad ambiental, procesos sancionatorios, gestión documental, seguimiento a peticiones, quejas y reclamos, manejo de ORFEO.
Técnico categoria 3</t>
  </si>
  <si>
    <t>Prestación de servicio técnico para atender la sistematización, digitalización, gestión documental, en todos los subrpogramas del PNN Tayrona.</t>
  </si>
  <si>
    <t>Mantenimiento de Mantenimiento de vehículos ( Carros, Motos, Embarcación, motores fuera de borda trailer, Jetsky)</t>
  </si>
  <si>
    <t>Profesional para llevar a cabo las acciones de ordenamiento y regulación marina de la actividad ecoturistica (ingreso de visitantes, embarcaciones, sistema de cobro), gestión y relacionamiento con los actores estratégicos de la cadena de valor del sector turismo desde lo local, regional y nacional.
Profesional categoria 5</t>
  </si>
  <si>
    <t>Prestación de servicio técnico para desarrollar las actividades y procedimientos de los recursos físicos actividades de Inventarios, Siniestros, Planes de mejoramiento de calidad, control de reportes de informes, formatos de Vehículos, apoyo al jefe del Área en la gestión y trámite del gestor documental que garanticen el mantenimiento y operación en el Parque Nacional Natural Tayrona. 
Técnico Categoría 2</t>
  </si>
  <si>
    <t>RNN CORDILLERA BEATA</t>
  </si>
  <si>
    <t>Prestar servicios profesionales para la formulación preliminar del Plan de Manejo, proyectos en las líneas de investigación de la Reserva Natural Cordillera Beata,  así mismo, apoyar las demás actividades técnicas que desde la gestión del área protegida aportarán al cumplimiento sus acciones estratégicas prioritarias y el manejo efectivo de las áreas protegidas recientemente declaradas en el Sistema de Parques Nacionales Naturales de Colombia.</t>
  </si>
  <si>
    <t>Prestación de servicios profesionales para el desarrollo de actividades para la formulación del Plan de Manejo, manejo del Plan de Acción Anual, formulación portafolio de proyectos en las líneas de investigación, de la Reserva Natural Cordillera Beata y apoyar las demás actividades técnicas que desde la gestión del área protegida aportan al cumplimiento de la misión institucional. </t>
  </si>
  <si>
    <t>Tiquetes al Interior</t>
  </si>
  <si>
    <t>Viáticos</t>
  </si>
  <si>
    <t>Prestación de servicios técnicos que permita contribuir a la ejecución presupuestal, gestión precontractual, documental e inventarios, así como el apoyo en procesos de notificación y declaración de actos administrativos, que contribuya al funcionamiento de la RNN BEATA.</t>
  </si>
  <si>
    <t>SF ACANDÍ, PLAYÓN Y PLAYONA</t>
  </si>
  <si>
    <t>Prestación de servicios profesionales en el Santuario de Fauna Acandí, Playón y Playona para  implementar de las Estrategias Especiales de Manejo con los consejos comunitarios de comunidades negras de COCOMANORTE, COCOMASECO y COCOMASUR, con los cuales se concertó la declaratoria del área protegida.</t>
  </si>
  <si>
    <t>CHOCÓ</t>
  </si>
  <si>
    <t>ACANDÍ</t>
  </si>
  <si>
    <t>La política de participación social en la conservación tiene entre sus objetivos, generar estrategias de educación, comunicación y divulgación, orientadas a la puesta en marcha de procesos participativos en instancias locales, regionales, nacionales e internacionales, así mismo como contribuir con la solución de conflictos por uso y ocupación de las áreas protegidas y sus zonas de influencia, a través de la búsqueda</t>
  </si>
  <si>
    <t>Resultados obtenidos en desarrollo de estos pueblos de los recursos apropiados para la vigencia.</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</si>
  <si>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t>
  </si>
  <si>
    <t>Prestar servicios técnicos de apoyo a la gestión en el Santuario de Fauna Acandí, Playón y Playona, para implementar la estrategia de prevención, vigilancia y control, apoyar el monitoreo de tortugas marinas y actividades de educación ambiental en el área protegida.</t>
  </si>
  <si>
    <t>En el marco del cumplimiento de los acuerdos de consulta previa con las comunidaes afrodescendientes que se encuentran en la zona de influencia del SF APP</t>
  </si>
  <si>
    <t>Prestar servicios técnicos de apoyo a la gestión en el Santuario de Fauna Acandí, Playón y Playona, para implementar la estrategia de prevención, vigilancia y control, apoyar el monitoreo de tortugas marinas y actividades de ecoturismo y educación ambiental en el área protegida.</t>
  </si>
  <si>
    <t>Prestar servicios técnicos de apoyo a la gestión en el Santuario de Fauna Acandí, Playón y Playona, para implementar la estrategia de prevención, vigilancia y control, apoyar el monitoreo de tortugas marinas y monitoreo de los recursos hidrobiológicos en el área protegida.</t>
  </si>
  <si>
    <t>Prestar servicios asistenciales de apoyo a la gestión en el Santuario de Fauna Acandí, Playón y Playona, para implementar la estrategia de prevención, vigilancia y control, apoyar el monitoreo de tortugas marinas,  monitoreo de los recursos hidrobiológicos y actividades de educación ambiental en el área protegida.</t>
  </si>
  <si>
    <t>Viáticos de funcionarios y contratistas en comisión</t>
  </si>
  <si>
    <t>instancias de concertación y consulta de nivel nacional de cada uno los pueblos indígenas, comunidades negras, afros, raizales, palenqueros y Rrom, tanto de los recursos y los</t>
  </si>
  <si>
    <t>Tiquetes para funcionarios y contratistas en comisión</t>
  </si>
  <si>
    <t>resultados obtenidos en desarrollo de estos pueblos de los recursos apropiados para la vigencia.</t>
  </si>
  <si>
    <t xml:space="preserve">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 </t>
  </si>
  <si>
    <t>Mantenimiento de equipos (computadores)</t>
  </si>
  <si>
    <t>Para dar cumplimiento a lo establecido en los artículos 219 de la Ley 1955 de 2019, en lo referente al informe que deben presentar las entidades del estado a las</t>
  </si>
  <si>
    <t>Suminstro de productos de cafeterias y restaurante</t>
  </si>
  <si>
    <t>Suministro de papeleria y útiles de escritorio y oficina</t>
  </si>
  <si>
    <t>Suministro de productos de aseo y limpieza.</t>
  </si>
  <si>
    <t>INFRAESTRUCTURA CONSTRUIDA</t>
  </si>
  <si>
    <t>3 - INFRAESTRUCTURA CONSTRUIDA PARA LA ADMINISTRACIÓN, LA VIGILANCIA Y EL CONTROL DE LAS ÁREAS PROTEGIDAS</t>
  </si>
  <si>
    <t>SEDES ADMINISTRATIVAS CONSTRUIDAS DENTRO DEL ÁREA PROTEGIDA</t>
  </si>
  <si>
    <t>43. CONSTRUIR LA INFRAESTRUCTURA PARA SEDES ADMINISTRATIVAS DE LAS ÁREAS PROTEGIDAS.</t>
  </si>
  <si>
    <t>Prestación de servicios tecnólogos que permita contribuir a la ejecución presupuestal, gestión precontractual, documental e inventarios, así como el apoyo en procesos de notificación y declaración de actos administrativos, que contribuya al funcionamiento del Santuario de Fauna Acandí, Playón y Playona.</t>
  </si>
  <si>
    <t>SFF CIÉNAGA GRANDE DE SANTA MARTA</t>
  </si>
  <si>
    <t>Operarios (6) Prestación de servicios operativos y de apoyo en el Santuario de Flora y Fauna Ciénaga Grande de Santa Marta, para realizar actividades operativas de regulación y control del uso y aprovechamiento de los recursos en el área del Santuario; recorridos de Prevención, Vigilancia y Control por vía acuática; apoyo a la toma de medidas preventivas; mantenimientos menores en la sedes del SFF CGSM, conducción de embarcaciones del AP y registro de información de recorridos y salidas de campo de monitoreo, cumpliendo las obligaciones y entregando los productos en los tiempos requeridos.</t>
  </si>
  <si>
    <t>SAN JUAN NEPOMUCENO</t>
  </si>
  <si>
    <t>De acuerdo a  las lineas que se encuentran en el PND, el Área Protegida le apunta a la sosteniblididad</t>
  </si>
  <si>
    <t>Garantizar la participación ciudadana en términos de los procesos de decisión, acciones de gestión y participación en proyectos en función de la conservación ambiental y la protección de la biodiversidad.</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</si>
  <si>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t>
  </si>
  <si>
    <t>SITIONUEVO</t>
  </si>
  <si>
    <t>Direccionar acciones hacia el cumplimiento del protocolo de Prevencion, Vigilancia y Control-PVC aprobado para el área protegida, para el efectivo desarrollo del ejercicio de la autoridad ambiental.</t>
  </si>
  <si>
    <t>Un Técnico 1 Prestación de servicios técnicos en el Santuario de Flora y Fauna Ciénaga Grande de Santa Marta, para realizar actividades para la regulación y control del uso y aprovechamiento de los recursos naturales en el Área Protegida; realización de recorridos de Prevención, Vigilancia y Control por vía acuática, apoyo en la toma de medidas preventivas, elaboración de informes de seguimiento PVyC y de Monitoreo, en coordinación con equipo técnico; apoyo a la planeación interna del AP, de acuerdo a requerimientos periódicos de la entidad, cumpliendo las obligaciones y entregando los productos en los tiempos estipulados.</t>
  </si>
  <si>
    <t>De acuerdo a normas de calidad y control interno se deben realizar los mantenimientos preventivos y correctivos de motores fuera de borda y embarcaciones.</t>
  </si>
  <si>
    <t>Se requieren raciones de campaña para la realización de recorridos de campo en la implementación del plan de PVyC del SFF CGSM</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</si>
  <si>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t>
  </si>
  <si>
    <t>De acuerdo a normas de calidad y control interno se requiere realizar mantenimientos preventivos y correctivos de vehículos terrestres del SFF CGSM para PVyC.</t>
  </si>
  <si>
    <t>Gastos de viaje para la gestión de PVyC en los 5 municipios de jurisdicción del SFF CGSM</t>
  </si>
  <si>
    <t>Un Técnico 3 Prestación de servicios técnicos en el Santuario de Flora y Fauna Ciénaga Grande de Santa Marta, para realizar actividades para la regulación y control del uso y aprovechamiento de los recursos naturales en el Área Protegida, actividades para la prevención de presiones sobre el AP, atención a usuarios en la sedes del Santuario, realización de actividades de educación ambiental con comunidades locales de los pueblos palafitos y de la carretera Ciénaga-Barranquilla, así como con entidades de la zona de influencia del AP, cumpliendo las obligaciones, y entregando los productos en los tiempos estipulados.</t>
  </si>
  <si>
    <t>Prestar servicios profesionales en el Santuario de Flora y Fauna Ciénaga Grande de Santa Marta para ejecutar y coordinar actividades para mitigar con el equipo de trabajo en campo las presiones por usos que afectan al Área Protegida del SFF CGSM; desarrollar la implementación de actividades concertadas con las comunidades locales para la reducción de presiones y de apoyo a la conservación de los recursos hidrobiológicos del SFF CGSM, como aporte para la toma de decisiones de manejo del AP; liderando la implementación de actividades en campo para la generación de conocimiento de los Valores Objeto de Conservación en el SFF CGSM; así como apoyar procesos de planeación interna del AP de acuerdo a requerimientos periódicos de la entidad, cumpliendo las obligaciones y entregando los productos en los tiempos establecidos..</t>
  </si>
  <si>
    <t>Se requieren insumos de oficina para la presentación de informes técnicos, procesos de autoridad ambiental y demás procesos inherentes a la gestión administrativa</t>
  </si>
  <si>
    <t>Prestación de servicios profesionales en el Santuario de Flora y Fauna Ciénaga Grande de Santa Marta para la ejecución del proyecto de Restauración Ecológica en los sectores priorizados del SFF CGSM, coordinando el equipo del proyecto, de acuerdo con las orientaciones y solicitudes del supervisor, en los tiempos estipulados.</t>
  </si>
  <si>
    <t>Prestar servicios profesionales en el Santuario de Flora y Fauna Ciénaga Grande de Santa Marta para desarrollar actividades relacionadas con el componente social para el SFF CGSM, que contribuyan a  articular y dinamizar los procesos misionales encaminados a mitigar presiones en articulación con la Estrategia de Restauración Ecológica del AP; coordinando con el equipo técnico, de acuerdo a requerimientos periódicos de la entidad, cumpliendo las obligaciones y entregando los productos en los tiempos establecidos.</t>
  </si>
  <si>
    <t>Prestación de servicios técnicos en el Santuario de Flora y Fauna Ciénaga Grande de Santa Marta, para realizar seguimiento de actividades de los operarios del proyecto para el manejo y funcionamiento del vivero; producción, manejo y siembra de las plántulas; mantenimiento de caños de acceso al sitio de restauración, apoyo en conducción de embarcaciones del SFF CGSM, siguiendo las instrucciones de los profesionales del proyecto, acordes con las instrucciones de la jefatura del Área protegida para el proyecto de restauración del AP.</t>
  </si>
  <si>
    <t>Prestación de servicios operativos en el SFF CGSM para realizar actividades operativas en la implementación del proyecto de restauración ecológica, mantenimiento de semillas y plántulas en vivero; apoyando la siembra de plántulas de manglar, el mantenimiento de caños de acceso y realizando seguimiento y mantenimiento de plántulas en sitio de restauración, conducción de embarcaciones del SFF CGSM, en el marco del proyecto de restauración del Área Protegida.</t>
  </si>
  <si>
    <t>Mantenimiento de vivero de Restauración</t>
  </si>
  <si>
    <t>Mantenimiento de núcleos de dispersión en sitio de restauración; estudio topobatimétrico; rehabilitación y mentenimiento de caños en sitio de ampliación de restauración del SFF CGSM</t>
  </si>
  <si>
    <t xml:space="preserve">Prestación de servicios profesionales que permita contribuir a la ejecución presupuestal, gestión precontractual, documental e inventarios, así como el apoyo en procesos de notificación y declaración de actos administrativos, que contribuya al funcionamiento del SFF CIENAGA GRANDE </t>
  </si>
  <si>
    <t>Prestar servicios profesionales en el Santuario de Flora y Fauna Ciénaga Grande de Santa Marta para ejecutar y liderar actividades para adelantar el proceso de formulación del Plan de Manejo del SFF CGSM, en coordinación con el equipo técnico del, las entidades y comunidades relacionadas con el AP y  de acuerdo con las orientaciones y directrices del nivel territorial y nacional para generar el documento del Plan de Manejo del SFF CGSM.</t>
  </si>
  <si>
    <t>SFF EL CORCHAL "EL MONO HERNÁNDEZ"</t>
  </si>
  <si>
    <t xml:space="preserve">Prestacion de servicios tecnicos de apoyo a la gestion para desarrollar acciones de educacion ambiental con las comunidades del SFF CORCHAL MONO HDEZ de acuerdo con el plan de manejo vigente del area protegida </t>
  </si>
  <si>
    <t>SUCRE</t>
  </si>
  <si>
    <t>SAN ONOFRE</t>
  </si>
  <si>
    <t>Mejorar la efectividad en el manejo de las Areas Protegidas</t>
  </si>
  <si>
    <t xml:space="preserve">Contratar la prestacion de servicios logisticos para realizar las rondas educativas en el marco del proyecto de educacion ambiental del SFF Corchal Mono Hdez </t>
  </si>
  <si>
    <t>Prestación de servicios asistenciales en el SFF Corchal Mono Hdez  para realizar actividades operativas como parte de la implementación de los diferentes programas de area protegida  a través de recorridos en los diferentes vehiculos asignados al área</t>
  </si>
  <si>
    <t xml:space="preserve">Contratar el Mantenimiento de lanchas y motores </t>
  </si>
  <si>
    <t>Contratar el Mantenimiento de camioneta y 2 motos</t>
  </si>
  <si>
    <t>Prestación de servicios Profesionales para  realizar en campo las acciones de caracterización de uso, ocupación y tenencia de las parcelas relacionadas con el Santuario   y concertar e implementar acuerdos de restauración ecológica participativa en el SFF El Corchal, de acuerdo a lo proyectado en el Programa de Restauración y los lineamientos del Plan de Manejo del AP.</t>
  </si>
  <si>
    <t>Profesional para la caracterizacion y suscripcion de Acuerdos REP  con campesinos para disminuir presiones al interior del Santuario El Corchal</t>
  </si>
  <si>
    <t xml:space="preserve">Contratar el mantenimiento de equipos de computo del personal misional del SFF CORHAL MONO HDEZ </t>
  </si>
  <si>
    <t xml:space="preserve">Prestación de servicios profesionales para ejecutar  las actividades de monitoreo e investigación  de los valores objeto de conservación del Santuario El Corchal  MH de acuerdo con el plan de manejo vigente.  </t>
  </si>
  <si>
    <t>Para contribuir con el ordenamiento de los recursos hidricos como propone el Plan de Desarrollo se requiere información Tecnica de los Valores objeto de conservacion en este caso el sistema Caños-Cienagas</t>
  </si>
  <si>
    <t>Adquisicion de un equipo de GPS que permite la sistematizacion de la información de campo</t>
  </si>
  <si>
    <t>Equipo de geoposicionamiento y sistematizacion de información de campo</t>
  </si>
  <si>
    <t>Contratar Raciones alimenticias campo</t>
  </si>
  <si>
    <t>Raciones alimenticias para las labores de campo</t>
  </si>
  <si>
    <t>Acciones de Monitoreo de VOC y PVC</t>
  </si>
  <si>
    <t>Gestión conjuntas con Carsucre para trabajar restauración y fomentar la funcion amortiguadora en un contexto de comunidades afrocolombianass</t>
  </si>
  <si>
    <t>***POBLACIÓN AFROCOLOMBIANA***</t>
  </si>
  <si>
    <t>Prestación de Servicios profesionales en el SFF El Corchal “El Mono Hernández” para realizar  en campo las  acciones de restauración asistida en bosques de manglares y córchales  para el cumplimiento de la meta de  Restauración  y demas   lineamientos del  Plan de Manejo vigente  del Área protegida.</t>
  </si>
  <si>
    <t>Restauración de ecosistemas como mecanismo para favorecer  las condiciones frente al cambio climatico</t>
  </si>
  <si>
    <t>Restauración asistida de 100 Ha de bosques de mangle, corcho y bosque seco tropical con participación de comunidad Afrocolombiana</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</si>
  <si>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2020</t>
  </si>
  <si>
    <t>Prestación de Servicios profesionales en el SFF El Corchal “El Mono Hernández” para realizar  en campo las  acciones de restauración asistida en rehabilitacion de caños   para el cumplimiento de la meta de  Restauración  y demas   lineamientos del  Plan de Manejo vigente  del Área protegida.</t>
  </si>
  <si>
    <t>Restauración de ecosistemas como medida de adaptación y mitigación frente al cambio climatico</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</si>
  <si>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2021</t>
  </si>
  <si>
    <t>Prestación de Servicios profesionales en el SFF El Corchal “El Mono Hernández” para realizar  en campo las  acciones de restauración asistida monitoreo y mantenimiento de las areas restauradas   para el cumplimiento de la meta de  Restauración  y demas   lineamientos del  Plan de Manejo vigente  del Área protegida.</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</si>
  <si>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2022</t>
  </si>
  <si>
    <t>Prestación de los servicios Tecnólogos de apoyo a la gestion para organizar el funcionamiento los viveros locales que permitan la propagación de especies nativas, el cual aportará el material vegetal a los proyectos de restauración ecológica que se desarrollen en el Santuario y su zona de influencia, con participación de las comunidades de San Antonio, Bocacerra y Labarce, con lo proyectado en el  Plan de Manejo del Santuario FFCMH  y su  programa de Restauración.</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</si>
  <si>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2023</t>
  </si>
  <si>
    <t>Prestación de servicios operativos y de apoyo a la gestion para realizar  actividades de  rehabilitación de caños principales y laterales  el SFF El Corchal como parte  del programa de restauración de los bosques de mangle y corcho, de  acuerdo con lo proyectado en el  Programa de Restauración  y los lineamientos del  Plan de Manejo del AP</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</si>
  <si>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2024</t>
  </si>
  <si>
    <t>Convenios REHABILITACION DE 1,2 Km de Caños al interior del SFF El Corchal con organización comunitaria debidamente legalizada  y con experiencia en este tema</t>
  </si>
  <si>
    <t>Rehabilitacion de caños interiores del Santuario como mecanismo de favorecimiento de flujos de agua dulce al interior de bosques de corcho y mangle, se espera beneficiar al menos 60 Ha con este mecanismo</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</si>
  <si>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2025</t>
  </si>
  <si>
    <t>convenios Establecimiento de dos nuevos viveros comunitarios en los corregimientos de San Antonio y Labarce</t>
  </si>
  <si>
    <t>Construcción y dotación de 2 viveros comunitarios en los corregimientos de Labarce y San Antonio</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</si>
  <si>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2026</t>
  </si>
  <si>
    <t>Convenios Compra de Plantulas a los viveros comunitarios de los corregimientos del contexto del santuario</t>
  </si>
  <si>
    <t>Recolección de sustrato y semillas y viverismo de 70000 plantulas de especies de mangle, corcho y sps de bosque seco tropical</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</si>
  <si>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2027</t>
  </si>
  <si>
    <t>Compra de materiales de ferreteria  reposición para el vivero de la sede operativa del Santuario (Bolsas, polisombra, tubos, madera plastica y otros)</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</si>
  <si>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2028</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</si>
  <si>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2029</t>
  </si>
  <si>
    <t>Convenios Siembra de plantulas en areas seleccionadas para restauracion</t>
  </si>
  <si>
    <t>34  jornadas de  Siembra de 100.000 plantulas con participacion de las comunidades de los corregimientos de Labarce, san Antonio y Bocacerrada en las areas seleccionadas tanto al interior como zona de influencia del Santuario El Corchal</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</si>
  <si>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2030</t>
  </si>
  <si>
    <t>Convenios Guardafuegos y mantenimiento general de las areas restauradas en 2021 y 2022</t>
  </si>
  <si>
    <t>Mantenimiento de 45 ha en el sector de Caño Burro y 25 Ha restauradas en inmediaciones de C. Tronconera</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</si>
  <si>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2031</t>
  </si>
  <si>
    <t>Coordinación interinstitucional  y gestión de recursos para dar continuidad a las acciones de restauración y otros mecanismo para el manejo de la variabilidad climatica</t>
  </si>
  <si>
    <t>El documento CONPES 4021 de diciembre de 2020 “Política Nacional para el control de la Deforestación y la Gestión Sostenible de los Bosques” tendrá un seguimiento, ejecución física y presupuestal para el cumplimiento de sus objetivos a través del Plan de Acción y Seguimiento (PAS), durante el periodo de implementación de 10 años, el cual inició en el año 2032</t>
  </si>
  <si>
    <t>Prestación de servicios profesionales que permita  contribuir a la ejecucion presupuestal, gestion precontractual,  documental e inventarios, así como el apoyo en procesos de notificación y declaración de actos administrativos, que contribuya al funcionamiento  del SFF CORHAL MONO HDEZ</t>
  </si>
  <si>
    <t>Planificación y administracción</t>
  </si>
  <si>
    <t xml:space="preserve">Contratar el mantenimiento de aires acondicionados para la sede operativa del SFF CORCHAL MONO HDEZ </t>
  </si>
  <si>
    <t>Contratar el suministro de los equipos y materiales pactados con la comunidade para la Implementación de los acuerdos REP (restauración ecologica participativa)</t>
  </si>
  <si>
    <t>Implementación de los acuerdos REP</t>
  </si>
  <si>
    <t>Adquisición de materiales e insumos para la puesta en marcha de los acuerdos REP</t>
  </si>
  <si>
    <t>SFF LOS COLORADOS</t>
  </si>
  <si>
    <t>Prestacion de servicios profesionales para la implementación del protocolo de Prevención, Vigilancia y Control, que permitan disminuir presiones por Uso, ocupación y tenencia, así como, la participación de la comunidad en la protección  del SFF Los Colorados y su área de influencia.</t>
  </si>
  <si>
    <t>Prestacion de  servicios técnicos de apoyo a la gestion para la implementación del programa de educación ambiental y articulación de los actores interinstitucionales y comunitarios, la valoración social del área protegida y la adecuada atención de riesgos por desastres naturales.</t>
  </si>
  <si>
    <t>Prestacion servicios profesionales para la implementación y actualización del Plan de Ordenamiento Ecoturistico- POE 2018-2023 y el cumplimiento de la meta de número de visitantes del SFF Los Colorados.</t>
  </si>
  <si>
    <t>Direccionar acciones hacia el cumplimiento deL Plan de Ordenamiento Ecoturistico POE 2018-2023 aprobado para el área protegida, que promueve el ecoturismo como una estratedia de conservacion  de las áreas protegidas.</t>
  </si>
  <si>
    <t>(2) Prestacion de  servicios operativos de apoyo a la gestion para el cubrimiento del área con jornadas de control y vigilancia, de acciones de autoridad ambiental y de monitoreo de las presiones que afectan los Valores Objeto de Conservación del SFF Los Colorados.</t>
  </si>
  <si>
    <t>Contratar la prestacion servicio de mantenimientos preventivos y correctivos de los vehículos, para la adecuada administración y manejo del Santuario de Flora y Fauna Los Colorados.</t>
  </si>
  <si>
    <t>Prescion servicios de apoyo logistica  para la realizacion de  (feria saber y festival jaguar, charlas, talleres, fortalecimiento del ECOPARCHE).  consolidación y articulación de gestiones con el SILAP San Juan, en el ejercicio de la secetaria técnica.</t>
  </si>
  <si>
    <t>SAN JACINTO DEL CAUCA</t>
  </si>
  <si>
    <t xml:space="preserve">Contratar los mantenimientos  preventivos y correctivos de los aires acondicionados del la sede operativa del SFF LO COLORAODS </t>
  </si>
  <si>
    <t xml:space="preserve">Contratar los mantenimientos  preventivos y correctivos de los equipos de computos del la sede operativa del SFF LO COLORAODS </t>
  </si>
  <si>
    <t>Suministrar los elementos de aseo requeridos para las sede operativa, que permita la adecuada administración y manejo del Santuario de Flora y Fauna Los Colorados.</t>
  </si>
  <si>
    <t>Suministrar los elementos de papeleria  requeridos para las sede operativa, que permita la adecuada administración y manejo del Santuario de Flora y Fauna Los Colorados.</t>
  </si>
  <si>
    <t>Prestar servicios profesionales para desarrollar dos monitoreos de seguimiento a las áréas restauradas y de mantenimiento en el SFF Los Colorados.</t>
  </si>
  <si>
    <t>Prestar servicios operativos de apoyo a la gestion  para realizar las actividades de mantenimiento de las áreas restauradas y apoyar la implementación del diseño de monitoreo de restauración en el SFF Los Colorados.</t>
  </si>
  <si>
    <t>Ferreteria Suministro de materiales e insumos agrícolas destinados para el mantenimiento de árboles meta 2021 y 2022.</t>
  </si>
  <si>
    <t xml:space="preserve">Prestacion de servicios profesionales para la actualizacion del plan de manejo 2023-2028 del SFF LOS COLORADOS </t>
  </si>
  <si>
    <t xml:space="preserve">Prestacion de servicios tecnicos de apoyo a la gestion para la implementacion del portafolio de Investigacion y programa de Monitoreo del SFF LOS FLAMENCOS </t>
  </si>
  <si>
    <t>SFF LOS FLAMENCOS</t>
  </si>
  <si>
    <t>Prestación de servicios profesionales para  liderar el proceso de restauración ecológica desarrollando actividades diagnóstico, diseño, producción y siembra de nuevos polígonos y el seguimiento a las hectàreas sembradas en vigencias anteriores para mejorar el estado de conservación del SFF Los Flamencos.</t>
  </si>
  <si>
    <t>***PUEBLOS INDÍGENAS***</t>
  </si>
  <si>
    <t>Prestación de servicios operativos de apoyo a la gestión para adelantar actividades de viverista para obtener la producción a sembrar en el proceso de restauración ecológica en el SFF Los Flamencos.</t>
  </si>
  <si>
    <t xml:space="preserve">Compra insumos agricolas </t>
  </si>
  <si>
    <t xml:space="preserve">Suministro de elementos de papelería, utiles de escritoio y oficina, destinado al Santuario de Flora y Fauna Los Flamencos </t>
  </si>
  <si>
    <t>Servicio de mantenimiento preventivo y correctivo de aires acondicionados asignados al  Santuario de Flora y Fauna Los Flamencos, en la ciudad de Riohacha.</t>
  </si>
  <si>
    <t xml:space="preserve">Contratar el servicio de mantenimiento general preventivo y correctivo de vehículos y motos del Santuario de Flora y Fauna Los Flamencos </t>
  </si>
  <si>
    <t xml:space="preserve">Contratar el servicio de mantenimiento general preventivo y correctivo de equipo de navegación del Santuario de Flora y Fauna Los Flamencos </t>
  </si>
  <si>
    <t xml:space="preserve">Contratar el mantenimiento preventivo y correctivo de los equipos de comunicaciones,càmaras de vigilancia y computación asignados al Santuario de Flora y Fauna Los Flamencos </t>
  </si>
  <si>
    <t>Suninistro de elementos de aseo y cafeteria para la sede administrativa y las cabañas operativas del SFF Los Flamencos</t>
  </si>
  <si>
    <t>VIATICOS</t>
  </si>
  <si>
    <t>Prestación de servicios profesionales para liderar la implementación del Plan de Ordenamiento Ecoturístico desarrollando procesos, proyectos y actividades que se conviertan en estrategias de conservación del SFF Los Flamencos.</t>
  </si>
  <si>
    <t>Prestación de servicios operativos de apoyo a la gestión para desarrollar las actividades de monitoreo de actividades ecoturisticas, información y control a visitantes, entrega de encuestas de satisfacción y todas las acciones  que conduzcan a la implementación del POE en el sector de la Boca de Camarones en el SFF Los Flamencos.</t>
  </si>
  <si>
    <t>Prestación de servicios profesionales para la formulación participativa del Plan de Manejo del Santuario de Flora y Fauna Los Flamencos de acuerdo a los lineamientos normativos e institucionales definidos para este proceso.</t>
  </si>
  <si>
    <t>Prestación de servicios profesionales para liderar la implementación participativa del plan de trabajo del Pacto de Entendimiento y del Acuerdo Yanama, garantizar la participación de las comunidades etnicas en las instancias definidas en los acuerdos  para fortalecer el relacionamiento y la formulación del instrumento de planificación del SFF Los Flamencos.</t>
  </si>
  <si>
    <t>Prestación de servicios tècnicos de apoyo a la gestiòn para desarrollar las actividades del plan de trabajo definido en las instancias de participaciòn del acuerdo Yanama, elaborando convocatorias y haciendo entrega, realizando acompañamientos para la participaciòn, elaboraciòn de actas, memorias e informes de trabajo  que contribuyan al fortalecimiento del relacionamiento entre las comunidades Wayuu y el SFF Los Flamencos.</t>
  </si>
  <si>
    <t>Prestación de servicios tècnicos de apoyo a la gestiòn para desarrollar las diferentes actividades para la implementación del planes de trabajo del Pacto de Entendimiento suscrito, elaborando convocatorias y haciendo entrega, realizando acompañamientos para la participaciòn, elaboraciòn de actas, memorias e informes de trabajo que aporten al fortalecimiento del relacionamiento entre los Consejos Comunitarios y el SFF Los Flamencos.</t>
  </si>
  <si>
    <t>Prestaciòn de servicios operativos de apoyo a la gestiòn para desarrollar actividades tendientes a la implementaciòn del plan de trabajo del Acuerdo Yanama y el Pacto de Entendimiento suscrito con los grupos etnicos del SFF Los Flamencos.</t>
  </si>
  <si>
    <t>Prestación de servicios profesionales para la implementación del ejercicio de autoridad ambiental a través de la gestión y sustanciación de los procesos sancionatorios ambientales en articulaciòn con el sistema normativo wayuu como estrategia para intervenir las presiones presentes en el Santuario Los Flamencos.</t>
  </si>
  <si>
    <t>Prestación de servicios asistenciales de apoyo a la gestiòn para la implementación de recorridos de prevención, vigilancia y control para prevenir presiones de acuerdo a las programaciones mensuales, apoyar las actividades de educaciòn ambiental y restauraciòn ecològica como aporte a la conservaciòn del SFF Los Flamencos.</t>
  </si>
  <si>
    <t>Prestación de servicios asistenciales de apoyo a la gestiòn para la realizaciòn de recorridos de prevenciòn, vigilancia y control, apoyar los mantenimientos menores en las sedes operativas y planta desalinizadora y acompañar actividades en el vivero de la Pitilla como aporte a la gestiòn del SFF Los Flamencos.</t>
  </si>
  <si>
    <t>Prestación de servicios tècnicos de apoyo a la gestiòn para la implementación del ejercicio de autoridad ambiental a través de recorridos de prevención, vigilancia y control en los diferentes sectores del àrea protegida, apoyo a las actividades de educaciòn ambiental  e implementaciòn del POE del SFF Los Flamencos.</t>
  </si>
  <si>
    <t>Prestaciòn de servicios profesionales para desarrollar la implementaciòn y actualizaciòn de los planes locales para atender emergencias y contingencias por riesgo pùblico y por desastres naturales e incendios de cobertura, elaboraciòn de informes tècnicos iniciales de la infracciones que se presenten en el àrea, caracterizaciòn de predios y acompañamiento a los proyectos de investigaciòn como aporte a la conservaciòn del SFF Los Flamencos.</t>
  </si>
  <si>
    <t>Contratar el servicio de gestión de eventos o apoyo logístico que favorezcan la  implementación del Plan de Ordenamiento Ecoturístico del SFF Los Flamencos, para el cumplimiento de las metas establecidas al SFF Los Flamencos para el año 2023</t>
  </si>
  <si>
    <t>Contratar la Prestación de servicios de UN PROFESIONAL 0, para desarrollar actividades y procedimientos administrativos que aporten a la implementación del modelo integrado de planeación y gestión institucional para el logro de las metas asignadas al SFF Los Flamencos para la vigencia 2023</t>
  </si>
  <si>
    <t>Prestación de servicios operativos de apoyo a la gestión para realizar las actividades de identificación de poligonos  viverista para obtener la producción a sembrar en el proceso de restauración ecológica en el SFF Los Flamencos.</t>
  </si>
  <si>
    <t>Prestación de servicios operativos de apoyo a la gestión para realizar actividades de mantenimiento de los polígonos de restauración sembrados, instalación de etiquetas para marcación de plantas y apoyo a la producción en vivero para resiembra de las plantulas que no crecieron para aportar al estado de conservación del SFF Los Flamencos.</t>
  </si>
  <si>
    <t>Prestación de servicios operativos de apoyo a la gestión para desarrollar las actividades de monitoreo de impactos de las actividades ecoturisticas, información y control a visitantes, entrega de encuestas de satisfacción y todas las acciones que conlleven a la implementación del POE en el sector sur y Laguna grande en el SFF Los Flamencos.</t>
  </si>
  <si>
    <t>Prestaciòn de servicios operativos de apoyo a la gestiòn para la implementaciòn de los recorridos de prevenciòn, vigilancia y control para atender las presiones e infracciones que afecatan al àrea protegida, desarrollar las actividades de educaciòn ambiental y de restauraciòn ecològica como aporte a la conservaciòn del SFF Los Flamencos</t>
  </si>
  <si>
    <t>Prestaciòn de servicios operativos de apoyo a la gestiòn para la implementaciòn de los recorridos de prevenciòn, vigilancia y control para atender las presiones e infracciones que afecatan al àrea protegida, desarrollar las actividades de educaciòn ambiental y tomar la informaciòn de monitoreo e investigaciones que se desarrollen en el àrea como aporte a la conservaciòn del SFF Los Flamencos</t>
  </si>
  <si>
    <t>VÍA PARQUE ISLA DE SALAMANCA</t>
  </si>
  <si>
    <t>RACCIONES DE CAMPAÑA</t>
  </si>
  <si>
    <t>Aportar al pacto de PNN y PND  por una gestion publica efectiva, mejorando la eficiencia y prodcutividad en la gestion.</t>
  </si>
  <si>
    <t xml:space="preserve">7. SENTENCIA STC-3872 DE 2020 VÍA PARQUE ISLA SALAMANCA </t>
  </si>
  <si>
    <t xml:space="preserve">Implementancion  de los indicadores de plan de accion vigente por cinco años para llevar al Area  Protegida a Cero degradacion </t>
  </si>
  <si>
    <t>MANTENIMIENTO DE EMBARCACIONES Y MOTORES FUERA DE BORDA</t>
  </si>
  <si>
    <t>PAPELERIA Y UTILES DE ESCRITORIO</t>
  </si>
  <si>
    <t>PRODUCTOS DE CAFETERIA</t>
  </si>
  <si>
    <t>Recarga de cilindros de gas</t>
  </si>
  <si>
    <t>Elementos para la atencion de incendios forestales</t>
  </si>
  <si>
    <t xml:space="preserve">Mantenimiento equipos de computo </t>
  </si>
  <si>
    <t xml:space="preserve">Prestacion de servicios logisticos para actividades en el marco de educacion ambiental, cumplimiento sentencias, seguimiento de acuerdos de acuerso con los compromisos suscritos en la vigencia </t>
  </si>
  <si>
    <t xml:space="preserve">Convenio - acuerdos de conservacion  Mantenimiento de Caños </t>
  </si>
  <si>
    <t xml:space="preserve">Servicio de vigilancia SEDE EL TORNO </t>
  </si>
  <si>
    <t xml:space="preserve">Mantenimiento de Muebles </t>
  </si>
  <si>
    <t>( 10) Prestacion de servicios asistenciales de apoyo para implementar el programa de prevencion vigilancia y control, Programa de Monitoreo y el plan de emergencia y contingencia de riesgos naturales de la Via Parque isla de Salamanca.</t>
  </si>
  <si>
    <t>(3) Prestación de servicios operativos y de apoyo a la gestión del Vía Parque Isla de Salamanca para ejecutar, de manera autónoma e independiente, las actividades concertadas con el Jefe del Área Protegida, para el cumplimiento de la meta del subprograma Regular y controlar el uso y aprovechamiento de los recursos naturales en las áreas del SPNN.</t>
  </si>
  <si>
    <t>Prestación de servicios Profesionales para el cumplimiento de las metas misionales del arera protegida y seguimiento a los planes insitucionales vigentes.</t>
  </si>
  <si>
    <t>Prestación de servicios profesionales para implementacion del programa de monitoreo basado en la  estrategia de restauracion  participativa en el ecosistema de Manglar del Via Parque Isla de Salamanca</t>
  </si>
  <si>
    <t>Prestación de servicios profesionales para la implementación y seguimiento  de la estrategia de restauracion  participativa del ecosistema de manglar del Vía Parque Isla de Salamanca.</t>
  </si>
  <si>
    <t>(4)Prestacion de servicios operativos  de apoyo para la produccion  de material vegetal en vivero, siembra y mantenimiento arboles de acuerdo a la estrategia de restauracion participativa del Via Parque Isla de Salamanca</t>
  </si>
  <si>
    <t>Prestacion de servicios Tecnicos y de Apoyo para el desarrrollo de los espacios comunitarios que se deriven restauracion  participativa del ecosistema de manglar del Vía Parque Isla del Salamanca.</t>
  </si>
  <si>
    <t>Prestación de servicios profesionales para el fortalecimiento socio-ambiental y cultural de los procesos de restauración participativa basados en el diseño e implementacion de una estrategia de restauracion  participativa del Via Parque Isla de Salamanca.</t>
  </si>
  <si>
    <t>Convenio para la Implementacion acciones de Restauracion</t>
  </si>
  <si>
    <t>Tecnico Vigencia futura para Prestacion de servicios tecnicos para el apoyo en   la implementación y cumplimiento del subprograma Regular y controlar el uso y aprovechamiento de losrecursos naturales en las áreas del SPNN y a los programas de Ecoturismo, monitoreo e investigación,realizando de manera autónoma e independiente, actividades concertadas con el Jefe del Área Protegida</t>
  </si>
  <si>
    <t>Prestar servicios técnicos y de apoyo para desarrollar las labores de conducción y procesos programacion, ejecucion y monitoreo de mantenimientos a los vehículos oficiales asignados a la Via Parque Isla de Salamanca, de acuerdo a los protocolos establecidos por la entidad.</t>
  </si>
  <si>
    <t>Prestación de servicio técnicos  de apoyo para implementar Plan de Ordenamiento Ecoturístico y las actividades derivadas de este en Via Parque Isla de Salamanca</t>
  </si>
  <si>
    <t>Prestación de servicios Profesionales para formular e implementar el programa de monitoreo y el portafolio de investigación del Vía Parque Isla de Salamanca</t>
  </si>
  <si>
    <t>Prestación de servicios profesionales para  la implementacion y artuculacion instititucional del Plan de Acción de la Sentencia STC 3872 de 2020  que declara a la Vía Parque Isla de Salamanca Sujeto de Derechos</t>
  </si>
  <si>
    <t xml:space="preserve">Prestación de servicios profesionales que permita contribuir a la ejecución presupuestal, gestión precontractual, documental e inventarios, así como el apoyo en procesos de notificación y declaración de actos administrativos, que contribuya al funcionamiento del VP SALAMANCA </t>
  </si>
  <si>
    <t>Prestacion de servicios Tecnicos y de Apoyo para la produccion  de material vegetal en vivero de acuerdo a la estrategia de restauracion participativa del Via Parque Isla de Salamanca</t>
  </si>
  <si>
    <t>Prestacion de servicios Tecnicos y de Apoyo para la siembra y  mantenimiento de arboles de mangle de acuerdo a la estrategia de participacion participativa del Via Parque Isla de Salamanca</t>
  </si>
  <si>
    <t>DIRECCIÓN TERRITORIAL ORINOQUÍA - DTOR</t>
  </si>
  <si>
    <t>Contratación Profesionales DTOR - Nueva Área Manacacias</t>
  </si>
  <si>
    <t>META</t>
  </si>
  <si>
    <t>VILLAVICENCIO</t>
  </si>
  <si>
    <t>2. El agua y las personas como determinantes del ordenamiento 
territorial. B. . Jerarquización de determinantes del ordenamiento territorial</t>
  </si>
  <si>
    <t>Hito 3. Reporte anual del porcentaje de áreas protegidas públicas con instrumentos de planes de manejo adoptados, actualizados y cargados en el Runap, en articulación con el Ministerio de Ambiente y Desarrollo Sostenible, las CAR y las CDS
Hito 2. Reporte anual con el análisis de resultados de la evaluación de efectividad del manejo de las áreas protegidas de carácter público (reportes de 2022 a 2030</t>
  </si>
  <si>
    <t>Viáticos y gastos de viaje</t>
  </si>
  <si>
    <t>Contratación de Profesional</t>
  </si>
  <si>
    <t>Combustible</t>
  </si>
  <si>
    <t>LA MACARENA</t>
  </si>
  <si>
    <t>Contratación de operarios (Manacacias)
Contratos de profesionales DTOR-Manacacias</t>
  </si>
  <si>
    <t>Implementación la Estrategia de Corresponsabilidad Social en la Lucha contra Incendios Forestales</t>
  </si>
  <si>
    <t xml:space="preserve">Hito 2. Reporte del nivel de avance en la implementación del plan de formación y fortalecimiento en la planificación del manejo de áreas protegidas en articulación con las CAR/CDS </t>
  </si>
  <si>
    <t xml:space="preserve">Compra de llantas y equipos o elementos para incendios </t>
  </si>
  <si>
    <t>Mobiliario y enseres</t>
  </si>
  <si>
    <t>Compra de motocicletas (4)</t>
  </si>
  <si>
    <t>Mantenimiento de GPS</t>
  </si>
  <si>
    <t>Tiquetes
Combustible</t>
  </si>
  <si>
    <t>Contratación de profesionales</t>
  </si>
  <si>
    <t>A. Naturaleza viva: regeneración con inclusión social
1. Programa de conservación de la naturaleza y su restauración</t>
  </si>
  <si>
    <t>Hito 1. Documento de línea base con caracterización y categorización de acuerdos vigentes y actores relacionados en las áreas protegidas públicas.
Hito 3. Documento con medición de la línea base de las condiciones de vida de los habitantes de las áreas protegidas a partir del uso de la información disponible</t>
  </si>
  <si>
    <t>Hito 3:  Creación de un programa de fomento y sostenibilidad de las investigaciones desde el Sinap hacia entidades públicas y privadas que gestionen investigación en las áreas protegidas, que incluya la estrategia de socialización y apropiación de esas investigaciones por medio de las plataformas existentes dentro del Sinap y el SIAC en articulación con las CAR/CDS.
Hito 5: Reporte anual de incremento del número de investigaciones autorizadas en áreas protegidas públicas del Sinap en articulación con las CAR/CDS (Metas anuales de incremento en número de investigaciones autorizadas definidas.</t>
  </si>
  <si>
    <t>Compra de Equipos de investigación y comunitoreo de las Aps</t>
  </si>
  <si>
    <t>Contratación de profesional</t>
  </si>
  <si>
    <t xml:space="preserve">Hito 4: Documento de reporte anual de indicadores de seguimiento de los objetivos del Sinap </t>
  </si>
  <si>
    <t>Papalería para la DTOR- Aps
Elementos de Aseso y Cafetería DTOR y Aps</t>
  </si>
  <si>
    <t>Contratación profesional de Planeación VF</t>
  </si>
  <si>
    <t>SIIF Nación 68922
del 31 de octubre de 2022</t>
  </si>
  <si>
    <t xml:space="preserve">5. Fortalecimiento institucional como motor de cambio para
recuperar la confianza de la ciudadanía y para el fortalecimiento
del vínculo Estado-Ciudadanía. </t>
  </si>
  <si>
    <t>Hito 4. Reporte del nivel de implementación de acciones del componente estratégico del instrumento de planificación para las áreas protegidas públicas en articulación con el Ministerio de Ambiente y Desarrollo Sostenible, las CAR y las CDS.</t>
  </si>
  <si>
    <t>Contratación de Un abogado - VF</t>
  </si>
  <si>
    <t>Mantenimiento de Vehículos DTOR</t>
  </si>
  <si>
    <t xml:space="preserve">Contratación de profesional </t>
  </si>
  <si>
    <t>Hito 2. Reporte del nivel de avance en la implementación del plan de formación y fortalecimiento en la planificación del manejo de áreas protegidas en articulación con las CAR/CDS</t>
  </si>
  <si>
    <t>Contratación de profesional de cooperación - KfW</t>
  </si>
  <si>
    <t>Contratación de personal profesional - Técnico</t>
  </si>
  <si>
    <t>Viáticos y Gastos de viaje</t>
  </si>
  <si>
    <t>Examenes medicos para los funcionarios de la DTOR.
Elementos de botiquín
y Salas Amigas de la Familia Lactante.</t>
  </si>
  <si>
    <t xml:space="preserve">Mantenimiento de equipos (camaras de seguridad y aires acondicionados) y Recarga de extintores </t>
  </si>
  <si>
    <t>Transporte de traslado de bienes de funcionarios</t>
  </si>
  <si>
    <t>Compra de equipo (almacenamiento de información) y licencia</t>
  </si>
  <si>
    <t>Mantenimiento de equipos de computo</t>
  </si>
  <si>
    <t>DNMI CINARUCO</t>
  </si>
  <si>
    <t>Contratación servicios de apoyo a la gestión (operarios)</t>
  </si>
  <si>
    <t>ARAUCA</t>
  </si>
  <si>
    <t>CRAVO NORTE</t>
  </si>
  <si>
    <t xml:space="preserve">Hito 2. Reporte anual con el análisis de resultados de la evaluación de efectividad del manejo de las áreas protegidas de carácter público </t>
  </si>
  <si>
    <t>Mantenimiento vehícular (Motocicletas y camionetas)</t>
  </si>
  <si>
    <t xml:space="preserve">Combustible </t>
  </si>
  <si>
    <t>Contratación de apoyo a la gestión (Operario - Técnico)
Contratación de profesional</t>
  </si>
  <si>
    <t>Viáticos y Gastos de Viaje para las comisiones de servicios.</t>
  </si>
  <si>
    <t>03 TRANSFERENCIAS CORRIENTES</t>
  </si>
  <si>
    <t>Materiales y suministros - Acuerdos</t>
  </si>
  <si>
    <t>Viáticos y Gastos de Viaje para las comisiones de servicios.
Raciones de Campaña</t>
  </si>
  <si>
    <t>Contratación Operario PVC.</t>
  </si>
  <si>
    <t>No. 91022 del 10 de octubre</t>
  </si>
  <si>
    <t>Adquisición de insumos y herramientas para procesos de restauración</t>
  </si>
  <si>
    <t>Adquisición de elementos</t>
  </si>
  <si>
    <t>Eventos con la comunidad Indígena</t>
  </si>
  <si>
    <t>PNN CHINGAZA</t>
  </si>
  <si>
    <t>Contración de personal: Equipo técnico y profesional de monitoreo e investigación</t>
  </si>
  <si>
    <t>CUNDINAMARCA</t>
  </si>
  <si>
    <t>FOMEQUE</t>
  </si>
  <si>
    <t>2 - AMPLIAR EL CONOCIMIENTO DEL ESTADO DE CONSERVACIÓN DE LAS ÁREAS PROTEGIDAS Y SUS BIENES Y SERVICIOS AMBIENTALES</t>
  </si>
  <si>
    <t>1 - DOCUMENTOS DE INVESTIGACIÓN PARA LA CONSERVACIÓN DE LA BIODIVERSIDAD Y SUS SERVICIOS ECOSISTÉMICOS.</t>
  </si>
  <si>
    <t>DOCUMENTOS DE INVESTIGACIÓN REALIZADOS.</t>
  </si>
  <si>
    <t>16. IMPLEMENTAR Y HACER SEGUIMIENTO AL PROGRAMA DE MONITOREO Y LOS PROYECTOS DEL PORTAFOLIO INVESTIGACIÓN.</t>
  </si>
  <si>
    <t>Compra de Equipos de investigación</t>
  </si>
  <si>
    <t>15. DISEÑAR PROTOCOLOS Y METODOLOGÍAS PARA LA ELABORACIÓN DE LA LINEA BASE DE BIODIVERSIDAD Y SUS SERVICIOS ECO SISTÉMICOS.</t>
  </si>
  <si>
    <t xml:space="preserve">Contración de personal profesional y técnico </t>
  </si>
  <si>
    <t>Compra de una sede operativa en Fomequé</t>
  </si>
  <si>
    <t>2. EVALUAR EL ESTADO Y CONOCIMIENTO DE LAS PRESIONES SOBRE EL ÁREA PROTEGIDA, MEDIANTE EL EJERCICIO DE LA AUTORIDAD AMBIENTAL.</t>
  </si>
  <si>
    <t>Visibilidad - Material con las comunidades</t>
  </si>
  <si>
    <t>3. REALIZAR SEGUIMIENTO AL PROCESO DE PLANIFICACIÓN Y EJECUCIÓN DE LOS RECURSOS ASIGNADOS PARA LA IMPLEMENTACIÓN DE LAS ESTRATEGIAS DE MANEJO.</t>
  </si>
  <si>
    <t xml:space="preserve">Compra de llantas
Elementos de protección
Insumos para el control de esterilización </t>
  </si>
  <si>
    <t>Compra de papelería, productos de aseo y cafetería y mobiliario
Servicio de aseo 
Recarga de extintores</t>
  </si>
  <si>
    <t>Mantenimiento de computo, equipos audivisuales, bienes muebles equipos y enseres y  baja de elementos.</t>
  </si>
  <si>
    <t>Contratación de personal</t>
  </si>
  <si>
    <t>PREDIOS SANEADOS.</t>
  </si>
  <si>
    <t xml:space="preserve">4. REALIZAR ESTUDIOS TÉCNICOS Y JURÍDICOS PARA EL SANEAMIENTO PREDIAL DE LAS ÁREAS PROTEGIDAS Y ADELANTAR SU ADQUISICIÓN. </t>
  </si>
  <si>
    <t>Suministro de combustibles y lubricantes</t>
  </si>
  <si>
    <t>SIIF- Nación 20622 de fecha 29 de agosto de 2022</t>
  </si>
  <si>
    <t>Hito 2. Documento con lineamientos para desarrollo de emprendimientos productivos sostenibles en turismo de naturaleza, pesca responsable, artesanías, agricultura sostenible, entre otros, a ser desarrollado en áreas protegidas del Sinap que permitan dichos usos en pro de fomentar las oportunidades económicas, la resiliencia social y ambiental en articulación con los Sirap</t>
  </si>
  <si>
    <t>Compra de predios</t>
  </si>
  <si>
    <t>Hito 2. Reporte anual del nivel de avance e impacto de la implementación de la estrategia de comunicación y educación en articulación con los Sirap</t>
  </si>
  <si>
    <t>2 - SERVICIO DE EDUCACIÓN INFORMAL EN EL MARCO DE LA CONSERVACIÓN DE LA BIODIVERSIDAD Y LOS SERVICIO ECOSISTÉMICOS.</t>
  </si>
  <si>
    <t>PERSONAS CAPACITADAS.</t>
  </si>
  <si>
    <t>18. IMPLEMENTAR LA ESTRATEGIA DE EDUCACIÓN Y COMUNICACIÓN COMUNITARIA EN LAS ÁREAS PROTEGIDAS.</t>
  </si>
  <si>
    <t>Contratación Operario y Técnico PVC.</t>
  </si>
  <si>
    <t>Eventos con las comunidades</t>
  </si>
  <si>
    <t>3 - SERVICIO DE RESTAURACIÓN DE ECOSISTEMAS.</t>
  </si>
  <si>
    <t>ÁREAS EN PROCESO DE RESTAURACIÓN.</t>
  </si>
  <si>
    <t xml:space="preserve">7. IMPLEMENTAR ACCIONES DE RESTAURACIÓN EN LAS ÁREAS DEGRADADAS Y/O ALTERADAS DE LAS ÁREAS PROTEGIDAS NACIONALES. </t>
  </si>
  <si>
    <t>Materiales para el mantenimiento de viveros</t>
  </si>
  <si>
    <t>8. REALIZAR EL MONITOREO Y SEGUIMIENTO A LOS PROCESOS DE RESTAURACIÓN EN LAS ÁREAS PROTEGIDAS NACIONALES.</t>
  </si>
  <si>
    <t>4 - SERVICIO DE ECOTURISMO EN LAS ÁREAS PROTEGIDAS.</t>
  </si>
  <si>
    <t>VISITANTES QUE INGRESAN A LAS ÁREAS PROTEGIDAS NACIONALES.</t>
  </si>
  <si>
    <t>11. IMPLEMENTAR EL PLAN DE ACCIÓN DEL PLAN O PROGRAMA DE ORDENAMIENTO DE ECOTURISMO.</t>
  </si>
  <si>
    <t xml:space="preserve">Contratación de operarios y técnicos de Ecoturismo </t>
  </si>
  <si>
    <t xml:space="preserve">Arriendos - apalancamiento </t>
  </si>
  <si>
    <t>Eventos</t>
  </si>
  <si>
    <t>Mantenimiento de infarestructura liviana (Madera, ferreteria e interventoria y obras)</t>
  </si>
  <si>
    <t xml:space="preserve">Compra de 4 camionestas
Compra de equipos de primeros auxilios </t>
  </si>
  <si>
    <t>Mantenimiento de la infraestructura ecoturistica</t>
  </si>
  <si>
    <t>Compra de sede (Calera)</t>
  </si>
  <si>
    <t>LA CALERA</t>
  </si>
  <si>
    <t>Hito 2. Reporte anual con el análisis de resultados de la evaluación de efectividad del manejo de las áreas protegidas de carácter público</t>
  </si>
  <si>
    <t>5 - DOCUMENTOS DE LINEAMIENTOS TÉCNICOS PARA LA CONSERVACIÓN DE LA BIODIVERSIDAD Y SUS SERVICIOS ECOSISTÉMICOS.</t>
  </si>
  <si>
    <t>DOCUMENTO DE LINEAMIENTOS TÉCNICOS PARA LA ADMINISTRACIÓN DEL RECURSO HÍDRICO.</t>
  </si>
  <si>
    <t>14. FORMULAR, IMPLEMENTAR Y HACER SEGUIMIENTO A LOS LINEAMIENTOS PARA LA ADMINISTRACIÓN DEL RECURSO HÍDRICO.</t>
  </si>
  <si>
    <t>Mantenimiento vehícular</t>
  </si>
  <si>
    <t>Arrendamientos</t>
  </si>
  <si>
    <t xml:space="preserve">Mantenimiento de equipos de recurso hídrico.
Mantenimiento preventivo y correctivo de la Planta de Tratamiento de Aguas Residuales y la Planta de Tratamiento de Agua Potable </t>
  </si>
  <si>
    <t>DOCUMENTOS DE LINEAMIENTOS TÉCNICOS REALIZADOS.</t>
  </si>
  <si>
    <t>12. MONITOREAR EL COMPORTAMIENTO DE LA OFERTA Y DEMANDA DEL RECURSO HÍDRICO.</t>
  </si>
  <si>
    <t>Adquisición, instalación, configuración y puesta en funcionamiento de cuatro estaciones meteorológicas</t>
  </si>
  <si>
    <t>Servicios de laboratorio</t>
  </si>
  <si>
    <t xml:space="preserve">2 - DOCUMENTOS DE LINEAMIENTOS TÉCNICOS CON ACUERDOS DE USO, OCUPACIÓN Y TENENCIA EN LAS ÁREAS PROTEGIDAS. </t>
  </si>
  <si>
    <t>DOCUMENTOS DE ACUERDOS DE USO SUSCRITOS CON CAMPESINOS QUE OCUPAN LAS ÁREAS PROTEGIDAS.</t>
  </si>
  <si>
    <t>6. REALIZAR ACUERDOS DE CONSERVACIÓN CON POBLACIÓN QUE SE ENCUENTRE AFECTANDO ÁREAS DEL SISTEMA DE PARQUES NACIONALES NATURALES.</t>
  </si>
  <si>
    <t>Implementación de acuerdos</t>
  </si>
  <si>
    <t>PNN CORDILLERA DE LOS PICACHOS</t>
  </si>
  <si>
    <t>Eventos socialiación plan de manejo</t>
  </si>
  <si>
    <t>CAQUETÁ</t>
  </si>
  <si>
    <t>SAN VICENTE DEL CAGUÁN</t>
  </si>
  <si>
    <t>Contración de apoyo (técnico)</t>
  </si>
  <si>
    <t>Contración de apoyo (técnico - operario)</t>
  </si>
  <si>
    <t>Insumos veterinarios
Elementos de alojamiento y campaña</t>
  </si>
  <si>
    <t>Contratación de profesional, técnico y operario.</t>
  </si>
  <si>
    <t>Mantenimiento</t>
  </si>
  <si>
    <t>Contratación de técnico- Operario</t>
  </si>
  <si>
    <t>Insumos agricolas y otros.</t>
  </si>
  <si>
    <t>Mantenimiento Aula Ambiental</t>
  </si>
  <si>
    <t>PNN SIERRA DE LA MACARENA</t>
  </si>
  <si>
    <t>Contatación de profesional</t>
  </si>
  <si>
    <t>SAN JUAN DE ARAMA</t>
  </si>
  <si>
    <t>Contratación de profesional-técnico y operario</t>
  </si>
  <si>
    <t>Mantenimiento de camionetas -motocicletas</t>
  </si>
  <si>
    <t>GRANADA</t>
  </si>
  <si>
    <t>Mantenimiento de equipos-herramientas</t>
  </si>
  <si>
    <t>Contratación de profesional y técnico</t>
  </si>
  <si>
    <t>Contratación de profesional y operarios</t>
  </si>
  <si>
    <t>Insumos para siembra, mantenimiento y viveros</t>
  </si>
  <si>
    <t>Contratación de Técnico</t>
  </si>
  <si>
    <t>Contratación de Técnicos</t>
  </si>
  <si>
    <t>Contratación de dos técnico VF</t>
  </si>
  <si>
    <t>Contratación de un operario VF</t>
  </si>
  <si>
    <t>PNN SUMAPAZ</t>
  </si>
  <si>
    <t>Eventos con la comunidad e Instituciones socialiación Plan de Manejo</t>
  </si>
  <si>
    <t>Contratación de prestación de apoyo (Operarios-Técnico)
Contratación de Profesional</t>
  </si>
  <si>
    <t>Viáticos y gastos de viaja</t>
  </si>
  <si>
    <t>Adquisición de Elementos de ferretería.</t>
  </si>
  <si>
    <t>Mantenimiento de Vehículos (Motocicletas y Camionetas)</t>
  </si>
  <si>
    <t>Contratación profesional</t>
  </si>
  <si>
    <t>Contratación profesional y Operario</t>
  </si>
  <si>
    <t>Compra de ventas para el vivero</t>
  </si>
  <si>
    <t>Eventos con actores</t>
  </si>
  <si>
    <t>Contratación de Operario PVC - VF</t>
  </si>
  <si>
    <t>Mantenimiento vehícular VF</t>
  </si>
  <si>
    <t>No.142622 del 14 de diciembre</t>
  </si>
  <si>
    <t>Compra de equipos de laboratorio-monitoreo</t>
  </si>
  <si>
    <t>Combustible vf</t>
  </si>
  <si>
    <t>PNN TINIGUA</t>
  </si>
  <si>
    <t>Contratación de profesional-técnico</t>
  </si>
  <si>
    <t>URIBE</t>
  </si>
  <si>
    <t>Eventos con la comunidad</t>
  </si>
  <si>
    <t>Contratación de Opeerarios</t>
  </si>
  <si>
    <t xml:space="preserve">Mantenimiento de motocicletas (TinMac)
Equipos de Computo </t>
  </si>
  <si>
    <t>Contratación de operarios- técnico</t>
  </si>
  <si>
    <t>materiales de ferretería, e insumos agrícolas Viveros</t>
  </si>
  <si>
    <t>Contratar profesional - técnico</t>
  </si>
  <si>
    <t>Contratación Técnico de PVC - VF</t>
  </si>
  <si>
    <t>Contratar profesional</t>
  </si>
  <si>
    <t>Mantenimiento sede Aires del perdido</t>
  </si>
  <si>
    <t>PNN TUPARRO</t>
  </si>
  <si>
    <t>VICHADA</t>
  </si>
  <si>
    <t>CUMARIBO</t>
  </si>
  <si>
    <t>Contratación de apoyo a la gestión (Técnico)
Contratación de profesional</t>
  </si>
  <si>
    <t>Mantenimiento de Vehículos (Motocicletas y Camionetas)
Mantenimiento de bienes muebles.</t>
  </si>
  <si>
    <t>Contratación de apoyo a la gestión (Técnico)</t>
  </si>
  <si>
    <t>Mantenimiento del Tomo</t>
  </si>
  <si>
    <t>Contratación de apoyo a la gestión (Operario)
Contratación de profesional</t>
  </si>
  <si>
    <t>Adquisición de lubricantes</t>
  </si>
  <si>
    <t xml:space="preserve"> Valeras para el  transporte Fluvial 
Transporte de bienes</t>
  </si>
  <si>
    <t>Contratación de 2 Operarios PVC- VF</t>
  </si>
  <si>
    <t>DIRECCIÓN TERRITORIAL PACÍFICO - DTPA</t>
  </si>
  <si>
    <t>Prestación de servicios profesionales para el seguimiento y desarrollo de las accines de ordenamiento, regulación y control para disminuir presiones generadas por las actividades relacionadas al ecoturísticas en las áreas protegidas adscritas al a Dirección Territorial Pacifico</t>
  </si>
  <si>
    <t>CALI</t>
  </si>
  <si>
    <t>Prestación de servicios profesionales en la
consolidación de la información espacial y geográfica, la precisión de límites 
y los análisis espaciales de la Dirección Territorial Pacifico y sus áreas protegidas adscritas.</t>
  </si>
  <si>
    <t>Prestación de servicios profesionales para el seguimiento e implementación juridica de las  acciones Sancionatorias Ambientales, en el marco del proceso misional de  la Dirección Territorial Pacífico.</t>
  </si>
  <si>
    <t>Prestar servicios profesionales para la planificación, seguimiento misional y procesos de ordenamiento en las AP a traves de los instrumentos de planeación institucionales</t>
  </si>
  <si>
    <t>Prestación de servicios de apoyo en las actividades operativas de los recorridos de prevención vigilacia y control realizdos en el área protegida</t>
  </si>
  <si>
    <t>Suministro de combustible para las actividades en el marco de la adminsitracion de áreas protegidas para los parques nacionales naturales Gorgona y Sanquianga</t>
  </si>
  <si>
    <t>Prestación de servicios de apoyo en las actividades tecnicas de los recorridos de prevención vigilacia y control realizados en el área protegida</t>
  </si>
  <si>
    <t>Compra de aceites y lubricantes para las maquinas y equipos de la áreas protegidas implementadas para el desarrollo de las actividades de la misma</t>
  </si>
  <si>
    <t>Suministro de raciones de campaña para el desarrollo de los recorridos de prevención vigilancia y control del área protegida</t>
  </si>
  <si>
    <t>Suministro de combustible para el desarrollo de las actividades misionales de la dirección territorial y sus áreas protegidas Parque Nacional natural Los Katios y Parque Nacional Natural Utría</t>
  </si>
  <si>
    <t xml:space="preserve">Suministro de combustible para las actividades en el marco de la adminsitracion de áreas protegidas para los Parques nacionales Naturales Uramba Bahía Malaga y Santuario de Fauna y Flora Malpelo </t>
  </si>
  <si>
    <t xml:space="preserve">INTERVENTORIA DE OBRAS EN EJECUCION DE LAS AP DE LA DTPA </t>
  </si>
  <si>
    <t>INFRAESTRUCTURA DE CONTROL Y VIGILANCIA CONSTRUIDA PARA EL ÁREA PROTEGIDA</t>
  </si>
  <si>
    <t>44. CONSTRUIR LA INFRAESTRUCTURA PARA SEDES DE CONTROL Y VIGILANCIA DE LAS ÁREAS PROTEGIDAS.</t>
  </si>
  <si>
    <t>Prestación de servicios profesionales para el desarrollo de las acciones de planeación, seguimiento e implementación de las estrategias de restauración ecológica en las áreas adscritas a la Dirección Territorial Pacífico.</t>
  </si>
  <si>
    <t xml:space="preserve">Prestar servicios profesionales para la consolidación de información espacial y geográfica en el marco del programa restauración ecológica y otras líneas que implementa la Dirección Territorial Pacifico y sus áreas adscritas </t>
  </si>
  <si>
    <t>Prestación de servicios de apoyo en las actividades operativas en las acciónes de restauración en el área protegida</t>
  </si>
  <si>
    <t>Suministrar los Insumos y herramientas en el marco del servicio de restaruación en las áreas protegidas de la Dirección territorial pacifico</t>
  </si>
  <si>
    <t>Prestación de servicios profesionales el seguimiento e implementación de la estrategia de educación ambiental y los procesos comunicativos de acuerdo con los lineamientos establecidos por Parques Nacionales Naturales, aportando a la planeación del manejo en las áreas protegidas adscritas a la Dirección Territorial Pacífico</t>
  </si>
  <si>
    <t>Prestar los servicios profesionales para el desarrollo de las actividades relacionadas con la implementación de la estrategia de investigación y monitoreo, y la planificación del manejo en las áreas protegidas de la Dirección Territorial Pacifico</t>
  </si>
  <si>
    <t>Prestación de servicios profesionales en la implementación y seguimiento a la herramienta smart-monitoreo</t>
  </si>
  <si>
    <t xml:space="preserve">Prestación de servicio de apoyo en el desarrollo de las actividades operativas  relacionados con la estrategia de monitoreo e investigación en el área protegida </t>
  </si>
  <si>
    <t>Gastos de viaje generados en el marco del cumplimiento de las actividades misionales la dirección territorial y sus área protegidas adscritas</t>
  </si>
  <si>
    <t>Suministro de tiquetes en el marco de la administración de las áreas protegidas de la Dirección Territorial Pacifico en cumplimiento de su objeto misional.</t>
  </si>
  <si>
    <t>Prestar servicios profesionales para la implementación y seguimiento a las estrategias especiales de manejo en la Dirección Territorial Pacifico</t>
  </si>
  <si>
    <t>Contrato de arrendamiento de equipos para el fortalecimiento de las acciones de administración y manejo del área protegida</t>
  </si>
  <si>
    <t>Suministro de combustible para las actividades en el marco de la adminsitracion de áreas protegidas para la Dirección territorial pacifico y AP adscritas</t>
  </si>
  <si>
    <t>Prestar sevicios profesionales para identificar las necesidades estructurales y realizar seguimiento a obras proyectadas en el marco del cumplimiento misional de la Dirección Territorial Pacifico y sus áreas protegidas</t>
  </si>
  <si>
    <t xml:space="preserve">Desarrollo del cumplimiento de compromisos Paro civico Buenaventura </t>
  </si>
  <si>
    <t>Prestación de servicios de apoyo en las actividades operativas en el marco de las estartegias especiales de manejo en el área protegida</t>
  </si>
  <si>
    <t xml:space="preserve">Prestar servicios profesionales en el eje de planeación, monitoreo y seguimiento institucional en la Dirección Territorial Pacífico de acuerdo a los  lineamientos establecidos por Parques Nacionales Naturales de Colombia </t>
  </si>
  <si>
    <t>Prestar servicios profesionales como enlace de cooperacion para la gestion de recursos provenientes de cooperacion nacional e internacional en la Dirección Territorial Pacifico</t>
  </si>
  <si>
    <t>Compra de equipo audiovisual tipo (Videobeam) para el desarrollo de actividades transversales de la Dirección territorial pacifico</t>
  </si>
  <si>
    <t>Compra de equipo audiovisual tipo (Parlantes) para el desarrollo de actividades transversales de la Dirección territorial pacifico</t>
  </si>
  <si>
    <t>Prestación de servicios tecnológicos en el apoyo a la gestión del componente del sistema informáiticos y manejo tecnológico de la Dirección Territorial Pacifico y sus áreas protegidas adscritas</t>
  </si>
  <si>
    <t>Prestación de servicios profesionales en el monitoreo y seguimiento a los procesos estratégicos, misionales y de apoyo, establecidos en el Sistema de Gestión Integrado, generando los reportes correspondientes al MIPG y al Plan Anual de Acción en la Dirección Territorial Pacifico</t>
  </si>
  <si>
    <t>Prestar los servicios profesionales en el cumplomiento de las acciones establecidas en en el proceso de atención al ciudadano en la Dirección Territorial Pacifico y sus área protegidas.</t>
  </si>
  <si>
    <t>Prestación de servicios de apoyo técnico a los proceso administrativos de la Dirección Territorial Pacifico</t>
  </si>
  <si>
    <t>Prestar servicios profesionales como abogada para el desarrollo de las acciones jurídicas precontractuales y contractuales desarrollados en  la Dirección Territorial Pacifico</t>
  </si>
  <si>
    <t>Prestar servicios profesionales como abogada para el desarrollo de las acciones de liquidación desarrollados en  la Dirección Territorial Pacifico y sus áreas protegidas adscritas</t>
  </si>
  <si>
    <t>Prestar servicios profesionales como abogada para el trámite de procesos de licitación pública y selección abreviada que requiera llevar a cabo la Dirección Territorial Pacifico</t>
  </si>
  <si>
    <t>Prestación de servicios profesionales para el desarrollo y seguimiento de los procesos de gestión precontractual y contractual requeridos por la Dirección Territorial Pacífico y sus Áreas Protegidas</t>
  </si>
  <si>
    <t>Prestación de servicios profesionales para el desarrollo de acciones relacionadas con la generación de conocimiento e innovación de la Dirección Territorial Pacifico y sus áreas protegidas adscritas</t>
  </si>
  <si>
    <t>Prestar servicios profesionales para implementación del plan de bienestar social y el programa de intervención de riesgo psicosocial vigencia 2023 en la Dirección Territorial Pacifico</t>
  </si>
  <si>
    <t>Prestación de servicios profesionales al área de Gestión Humana para el seguimiento de las herramientas de planeación de la Dirección Territorial Pacifico</t>
  </si>
  <si>
    <t>Prestación de servicios técnicos y de apoyo a la gestión administrativa, finanicera y presupuestal en la Dirección Territorial Pacifico</t>
  </si>
  <si>
    <t>Prestación de servicios profesionales en la apoyo en la ejecución y cumplimiento de las acciones del proceso de Gestión del Recurso Físico en la DTPA y sus áreas protegidas</t>
  </si>
  <si>
    <t>Prestación de servicios tecnológicos en el apoyo a la gestión documental y la organización física del archivo de gestión e histórico de la la Dirección Territorial Pacifico</t>
  </si>
  <si>
    <t>Prestación de servicios de apoyo a las acciones técnicas administrativas de la Dirección Territorial Pácifico</t>
  </si>
  <si>
    <t>Prestación de servicios profesionales y de apoyo a la gestión documental, actualizacion de las tablas de retención documental y apoyo al diagnostico para la depuración y digitalización y archivo de gestión e histórico de la Dirección Territorial Pacifico</t>
  </si>
  <si>
    <t>Prestación de servicios de apoyo a la gestión para el fortalecimiento de la capacidad tecnica institucional de Dirección territorial Pacifico y sus áreas Protegidas.</t>
  </si>
  <si>
    <t>Prestar servicios de apoyo aistencial en las actividades de conducción y mensajería de la Dirección Territorial Pacifico</t>
  </si>
  <si>
    <t>Servicio de mantenimiento de equipos de navegacion y transportes del área protegida</t>
  </si>
  <si>
    <t>ARL Contratistas PVC y Monitoreo SFF Malpelo</t>
  </si>
  <si>
    <t>Tutela DTPA</t>
  </si>
  <si>
    <t>Realizar el mantenimiento de equipos de computo y equipos tecnologicos de las Dirección territorial pacifico y sus áreas protegidas adscritas en el marco de la administracion de las mismas.</t>
  </si>
  <si>
    <t>Suministro de papelería para el desarrollo de las actividades misionales de la territorial y sus áreas protegidas</t>
  </si>
  <si>
    <t>80057 - 1 PROFESIONAL ADMINISTRATIVO Y GESTIÓN HUMANA VF2022023 (PROFESIONAL 1)</t>
  </si>
  <si>
    <t>80058 - 1 TECNICO APOYO RECURSOS FISICOS (TECNICO 2) VF2022023</t>
  </si>
  <si>
    <t>80059 - 1 TECNICO VIATICOS (TECNICO 2) VF2022023</t>
  </si>
  <si>
    <t>Desarrollo del cumplimiento de compromisos subregión Sanquianga - Gorgona</t>
  </si>
  <si>
    <t>Suministro de insumos de papeleria para el desarrollo de activiades en el amarco de administracion de las área protegida de la Dirección territorial pacifico</t>
  </si>
  <si>
    <t>Prestación de servicios de apoyo en las diferentes actividades ecoturisticas operativas desarrolladas en el área protegida</t>
  </si>
  <si>
    <t>Servicio de Mantenimiento Preventivo y Correctivo, incluyendo repuestos originales y mano de obra calificada, para las lanchas asignadas al área protegida</t>
  </si>
  <si>
    <t>Aunar esfuerzos para la articulación, la generación y análisis de información para toma de decisiones en las áreas adscritas a la Dirección Territorial Pacifico</t>
  </si>
  <si>
    <t>Convenio acuerdo regional Uramba y Compromiso Katios</t>
  </si>
  <si>
    <t>DNMI CABO MANGLARES, BAJO MIRA Y FRONTERA</t>
  </si>
  <si>
    <t>Prestar servicios profesionales para el desarrollo de las acciones de ordenamiento, regulación y control del ecoturismo con grupos étnicos y actores estratégicos en el área protegida</t>
  </si>
  <si>
    <t>SAN ANDRÉS DE TUMACO</t>
  </si>
  <si>
    <t>Formulación conjunta del Plan de Ordenamiento ecoturismo del Distrito Nacional de Ma nejo Cabo Manglares</t>
  </si>
  <si>
    <t>Diseño, elaboración e instalación de vallas de información e interpretación en el área protegida</t>
  </si>
  <si>
    <t xml:space="preserve">Suministro de combustible para el desarrollo de las actividades misionales de la dirección territorial y sus áreas protegidas </t>
  </si>
  <si>
    <t>Instalación del sistema fotovoltaíco y la red electica que garantice la optima administación y desarrollo de las acciones misionales de Prevención Vigilancia y Control</t>
  </si>
  <si>
    <t>Prestación servicios profesionales en la acciones desarrolladas en el marco del servicio de restauración del área protegida</t>
  </si>
  <si>
    <t>Jornadas comunitarias de restauración ecológica activa con la participación del consejo Bajo Mira y Frontera</t>
  </si>
  <si>
    <t>Diseño, elaboración e instalación de vallas señaléctica tipo ll</t>
  </si>
  <si>
    <t>Compra de herramientas de ferreteria en el marco del servicio de restauración de ecosistemas en el área protegida</t>
  </si>
  <si>
    <t>Prestación de servicios profesionales en el desarrollo de las acciones de educccion informal desarrollada en el área protegida</t>
  </si>
  <si>
    <t>Prestar los servicios profesionales para el desarrollo de las actividades relacionadas con la implementación de la estrategia de investigación y monitoreo en el área Protegida</t>
  </si>
  <si>
    <t>Prestación de servicios profesionales en el desarrollo de las acciones de estrataegias especiales de manejo en el marco de la administración y manejo del área protegida</t>
  </si>
  <si>
    <t>Estacionamiento y vigilancia de las embarcaciones del área protegida, implementadas en el margo del ejercicio de prevención vigilanci y control</t>
  </si>
  <si>
    <t>Anuar esfuerzos con universidades y actores locales como fortalecimiento del servicio de restauración de ecosistemas</t>
  </si>
  <si>
    <t>Fortalecimiento a instancias de manejo y asamblea de seguimiento para los acuerdos de consulta previa</t>
  </si>
  <si>
    <t>Compra de equipos tecnologicos para el fortalecimiento del desarrollo de las actividades misionales del áea protegida</t>
  </si>
  <si>
    <t>Dotación inmobiliaria de la infraestructura contruida en marco de la administración y manjeo del área protegida</t>
  </si>
  <si>
    <t>Mantenimiento de las siembreas de individuos efectuadas en vigencias anteriores, en el marco del servicio de restauración ecosistemica en el área protegida</t>
  </si>
  <si>
    <t>PNN FARALLONES DE CALI</t>
  </si>
  <si>
    <t>Diseño, elabaración e instalación de vallas tipo ll para identificar área en proceso de restauración ecosistemica pasiva.</t>
  </si>
  <si>
    <t>Jornadas participativas de Intercambio de experiencias</t>
  </si>
  <si>
    <t>Compra de equipos tecnologicos para el desarrollo de actividades ecoturisticas en el área protegida</t>
  </si>
  <si>
    <t>Consultoriapara la definición y análisis de la capacidad de carga del área protegida en la atención a visitantes</t>
  </si>
  <si>
    <t xml:space="preserve">Desarrollo de Talleres de Manejo de Riesgo y Primeros auxilios brindados a funcionarios y contratistas del área protegida </t>
  </si>
  <si>
    <t>Anuar esfuerzo con entidades de rescate cumpliendo con las actividades del Plan de Gestión del Riego de Desastres del área protegida</t>
  </si>
  <si>
    <t>Suministro de combustible para las actividades en el marco de la adminsitracion de área protegida para la Dirección territorial pacifico y sus áreas protegidas</t>
  </si>
  <si>
    <t>Suministro de llantas para los vehiculos de la Dirección territorial pacifico y sus área protegidas en el marco de la administracion de las mismas</t>
  </si>
  <si>
    <t>Anuar esfuerzos con el Instituto geografico Agustin Codazzi, para la valoración de predios en el marco del saniamiento predial en el área protegida</t>
  </si>
  <si>
    <t>Anuar esfuerzos con la superintedencia, con el fin de recibir los documentos necesarios en el proceso de saniamiento predial en el área protegida</t>
  </si>
  <si>
    <t>REALIZAR EVENTOS  PARA LAS MESAS CAMPESINAS EN EL MARCO DE LA SUSCRIPCIÓN DE ACUERDOS</t>
  </si>
  <si>
    <t xml:space="preserve">Construcción de infraestructura ecoturistica en el marco del desarrollo de experiencias a los visitantes del área protegida en los senderos PICO LORO, KM 81 CAMINO AL CIELO </t>
  </si>
  <si>
    <t>2 - INFRAESTRUCTURA ECOTURÍSTICA CONSTRUIDA</t>
  </si>
  <si>
    <t xml:space="preserve">INFRAESTRUCTURA CONSTRUIDA PARA EL DESARROLLO DE EXPERIENCIAS DE LOS VISITANTES EN LAS ÁREAS PROTEGIDAS </t>
  </si>
  <si>
    <t>41. CONSTRUIR LA INFRAESTRUCTURA PARA EL DESARROLLO DE EXPERIENCIAS EN LOS VISITANTES DENTRO DE LAS ÁREAS PROTEGIDAS.</t>
  </si>
  <si>
    <t>Construcción de infraestructura para la administración, vigilancia y control del área protegida</t>
  </si>
  <si>
    <t>Aislamiento de hectareas de restauración en el área protegida</t>
  </si>
  <si>
    <t>Desarrollo de jornadas de educción ambiental, relacionanda al Parque Nacional Natural Farallones como instrumento de preservación y conservacion</t>
  </si>
  <si>
    <t>Diseño y elaboración de stand para la representación de la dirección territorial y sus áreas protegidas adscritas en los diferentes espacios generados por la entidad</t>
  </si>
  <si>
    <t>Contratar los servicios de contratación de impresiones en cumplimiento de las acciones administrativas y misionales del área protegida</t>
  </si>
  <si>
    <t>Convenio de investigación impactos ambientales por mineria en área protegida</t>
  </si>
  <si>
    <t>Contrato de arrendamiento para eldesarrollo de las actividades misionales y administrativas del área protegida</t>
  </si>
  <si>
    <t>Compra de productos de aseo y cafeteria, en el marco de las acciones desarrolladas para la administración y manejo del área protegida</t>
  </si>
  <si>
    <t xml:space="preserve">Prestación de servicios profesionales en el desarrollo de las acciones precontractuales y contractuales del área protegida </t>
  </si>
  <si>
    <t>Prestación de servicios profesionales para el desarrollo de las acciones de ordenamiento, regulación y control para disminuir presiones generadas por las actividades relacionadas al ecoturísticas en las áreas protegidas adscritas al a Dirección Territorial Pacifico</t>
  </si>
  <si>
    <t>Evento de formalizacion de prestadores de servicio en el Area protegida Plan de Ordenamiento Ecoturistico (REPSE)</t>
  </si>
  <si>
    <t>Compra de equipos y materiales para el grupo de interpretes en el área protegida</t>
  </si>
  <si>
    <t>Compra de equipos para la  implementación de baterias sanitarias en un sector del área protegida</t>
  </si>
  <si>
    <t>Mantenimiento de Vallas informativas instaladas en el área protegida</t>
  </si>
  <si>
    <t>Prestación de servicios profesionales en la implementación de las acciones del procesos sancionatorios ambientales y temas jurídicos misionales de la Dirección Territorial Pacífico</t>
  </si>
  <si>
    <t xml:space="preserve">Polizas de seguro para vehiculos de PVC </t>
  </si>
  <si>
    <t>Prestación de servicios de apoyo a la gestión documental en el seguimiento y remisión de las notificaciones de los procesos Sancionatorios Ambientales.</t>
  </si>
  <si>
    <t xml:space="preserve">Compra de reurso tecnologicos que permitan fortalecer la capacida de promoción vigilancia y control en el área protegida </t>
  </si>
  <si>
    <t>Prestación de servicios de apoyo en las actividades técnicas de los recorridos de prevención vigilacia y control realizdos en el área protegida</t>
  </si>
  <si>
    <t>Suministro de recarga de los cilindros de gas propano para el área protegida</t>
  </si>
  <si>
    <t>compra de insumos para el sostenimiento de los semoviente, medios de tranporte para los recorridos de prevención vigilancia y control de las áreas protegidas</t>
  </si>
  <si>
    <t>prestación de servicios profesionales en la generación de conceptos tecnicos ambientales del área protegida</t>
  </si>
  <si>
    <t>Prestación de servicios profesionales generación de la información espacial y geográfica, en el área protegida.</t>
  </si>
  <si>
    <t>Prestación de servicios de apoyo a las acctividade del proceso de gestión documental en el área protegida</t>
  </si>
  <si>
    <t>Prestación de servicios de apoyo en la  implementación de las acciones de los procesos sancionatorios ambientales y temas jurídicos misionales</t>
  </si>
  <si>
    <t>Prestación de servicios para el mantenimiento  de los medios de transporte del área protegida</t>
  </si>
  <si>
    <t>Prestación de servicios profesionales para la planeación y ejecución de actividades de prevención, vigilancia y control de la minería ilegal en el área protegida.</t>
  </si>
  <si>
    <t xml:space="preserve">Arrendamiento de un espacio para la estación de la lanchas </t>
  </si>
  <si>
    <t xml:space="preserve">Compra de insumos y herramientas basicas para el mantenimiento locativos y manejo de residuos sólidos del área protegida </t>
  </si>
  <si>
    <t>Prestación de servicios profesionales en el seguimiento a permisos de vertimiento en el área protegida</t>
  </si>
  <si>
    <t>Prestación de servicios de apoyo al seguimiento de permisos de vertimiento en el área protegida</t>
  </si>
  <si>
    <t xml:space="preserve">Compra de elemento de campaña para los recorridos de prevención vigilancia y control desarrolados en área </t>
  </si>
  <si>
    <t>Cierre de socavones como medida de prevención y mitigación en el área protegida</t>
  </si>
  <si>
    <t>Anuar esfuerzos para la modelación del balance hidrológico asociado a escenarios de cambio climático en el área protegida</t>
  </si>
  <si>
    <t>Prestar los servicios profesionales en el desarrollo del procedimiento jurídico (estudio de títulos) para el saneamiento predial en las áreas protegidas de la Dirección Territorial Pacífico</t>
  </si>
  <si>
    <t>Prestación de servicios profesionales en el desarrollo de  a los acuerdos de uso, ocupación y tenencia de predios</t>
  </si>
  <si>
    <t xml:space="preserve">COMPRA DE EQUIPAMIENTO PARA  IMPLEMENTACIÓN DE   ACUERDOS </t>
  </si>
  <si>
    <t>Prestación de servicios profesionales en la implementación, desarrollo y seguimiento de  los acuerdo de uso, ocupación y tenencia de predios</t>
  </si>
  <si>
    <t>Prestación de servicios de apoyo en el desarrollo de las acciones operativas de los acuerdos de uso, ocupación y tenencia de predios</t>
  </si>
  <si>
    <t>Prestación de servicios profesionales en laimplementación y desarrollo de  los acuerdo de uso, ocupación y tenencia de predios</t>
  </si>
  <si>
    <t>Profesional encargado del levantamiento de información en el marco de la valoración y servicios ecosistemicos del PNN Farallones de Cali</t>
  </si>
  <si>
    <t>Prestación de servicios de apoyo en el desarrollo de las acciones operativas en el servicio de restauración ecosistemico del área protegida</t>
  </si>
  <si>
    <t>Prestación de servicios de apoyo en el desarrollo de las acciones técnicas en el servicio de restauración ecosistemico del área protegida</t>
  </si>
  <si>
    <t>Prestación de servicios profesionales en las acciones desarrolladas en el marco del servicio de restauración de ecosistemas  en el área protegida</t>
  </si>
  <si>
    <t>Anuar esfuerzos en el marco del fortalecer el servicio de restauración activa en área protegida</t>
  </si>
  <si>
    <t>prestación de servicios profesionales en el desarrollo de acciones de posicionamiento del área protegida a nivel territorial.</t>
  </si>
  <si>
    <t>Compra de insumos y materiales para el desarrollo de las acciones educativas informales en el área protegida</t>
  </si>
  <si>
    <t>Prestar los servicios profesionales para el seguimient y desarrollo de las actividades relacionadas con la implementación de la estrategia de investigación y monitoreo en el área Protegida</t>
  </si>
  <si>
    <t>Compra de equipos y materiales esenciales en el desarrollo de las acciones de monitoreo e investigación desarrolladas en el área protegida</t>
  </si>
  <si>
    <t xml:space="preserve">Prestación de servicio de apoyo en el desarrollo de las actividades tecnicas relacionados con la estrategia de monitoreo e investigación en el área. </t>
  </si>
  <si>
    <t>Mejorar la infraestructura en el marco de la administración, vigilancia y control del área protegida</t>
  </si>
  <si>
    <t>Prestación de servicios profesionales en las acciones desarrolladas en el marco de las estrategias especiales de manejo implementadas en la administración y manejo del área protegida</t>
  </si>
  <si>
    <t>Desarrollo de eventos de estrategias especiales en el marco de la administración y manejo del área protegida</t>
  </si>
  <si>
    <t xml:space="preserve">Anuar esfuerzo con comunidades en el marco de las estrategias especiales de manejo del servicio de administración y manejo del área protegida </t>
  </si>
  <si>
    <t>Prestación de servicio de apoyo en el desarrollo de las actividades tecnicas relacionados con las estrategias especiales de manejo en el área protegida</t>
  </si>
  <si>
    <t>Prestación de servicio de apoyo en el desarrollo de las acciones operativas relacionados con las estrategias especiales de manejo en el área protegida</t>
  </si>
  <si>
    <t>suministro de raciones de campaña para el desarrollo de los recorridos de prevención vigilancia y control del área protegida</t>
  </si>
  <si>
    <t>82101 - MANTENIMIENTO DE VEHICULOS</t>
  </si>
  <si>
    <t>82102 - OPERARIOS VIGENCIA FUTURA (10 MESES)</t>
  </si>
  <si>
    <t xml:space="preserve">82103 - COMBUSTIBLE </t>
  </si>
  <si>
    <t>PNN GORGONA</t>
  </si>
  <si>
    <t xml:space="preserve">prestación de servicios profesionales para la actualización conjunta del Plan de Manejo del área protegida </t>
  </si>
  <si>
    <t>GUAPI</t>
  </si>
  <si>
    <t>Desarrollo de actividades conmemorativas ambientales en  el marco del posicionamiento del Area Protegida en las comunidades aledañas.</t>
  </si>
  <si>
    <t>Prestación de servicios profesionales para el desarrollo de las accines de ordenamiento, regulación y control para disminuir presiones generadas por las actividades relacionadas al ecoturísticas en las áreas protegidas adscritas al a Dirección Territorial Pacifico</t>
  </si>
  <si>
    <t>Evento de formalizacion de prestadores de servicio en el Area protegida Plan de Ordenamiento Ecoturistico</t>
  </si>
  <si>
    <t xml:space="preserve">Insumos de mantenimiento para las plantas de tratamiento de agua potable y residual del área protegida en el marco de la calidad de agua brindada a los habitasntes y visitantes del parque Nacional Natural </t>
  </si>
  <si>
    <t>Prestación de servicios de apoyo en la supervisión al contrato de concesión ecoturistica firmado entre Parques Nacionales Naturales y un agente externo</t>
  </si>
  <si>
    <t xml:space="preserve">Compra de Insumos para el control de plagas con el fin de brindadar lcalidad en la permanencia de los habitantes y visitantes del parque Nacional Natural </t>
  </si>
  <si>
    <t xml:space="preserve">Licencias y suscripciones para las embarcaciones del área protegida </t>
  </si>
  <si>
    <t>Prestación de servicio de aseo y cafeteria en el Parque Nacional Natural Gorgona</t>
  </si>
  <si>
    <t>Generar espacios de socialización de la normativa ambiental, fundamento de los procesos sancionatorios derivados de los recorridos de prevención, vigilancia y control</t>
  </si>
  <si>
    <t>Compra de accesorios y equipamentos de navegación, para las embarcaciones del área protegida</t>
  </si>
  <si>
    <t>suministro de implementos de campaña para el desarrollo de los recorridos de prevención vigilancia y control del área protegida</t>
  </si>
  <si>
    <t>Servicio de tiqutes maritimos para el dezplazamiento de personal en cumplimiento de las actividades misionales del área protegida</t>
  </si>
  <si>
    <t>Mejorar la infraestructura ecoturistica del área protegida</t>
  </si>
  <si>
    <t>Desarrollo de talleres educativos informales en el marco de la conservación de la biodiversidad y los servicios ecosistémicos en el área protegida</t>
  </si>
  <si>
    <t>Profesional para el  monitoreo, actualización y consolidación de información para análisis de integridad ecológica en el marco de la actualizaciónd del plan de manejo.</t>
  </si>
  <si>
    <t>Compra de inmobiliario para la dotación de la cabaña de Playa Palmera, implementada para la realización de  los monitoreos de tortuga,  perfil de playas y zona de descanso de los investigadores.</t>
  </si>
  <si>
    <t>Mejorar la infraestructura en el área protegida en el marco de la administración vigilancia y control del área protegida</t>
  </si>
  <si>
    <t xml:space="preserve">Implementación y seguimiento del acuerdo con la comunidad de Bazan  </t>
  </si>
  <si>
    <t>Compra de equipos tecnologicos para el fortalecimiento del desarrollo de las acciones educativas en el marco de la administración de áreas protegidas</t>
  </si>
  <si>
    <t>Compra de insumos y herramientas para el fortalecimiento del desarrollo de las acciones educativas en el marco de la administración de áreas protegidas</t>
  </si>
  <si>
    <t>Prestación de servicios de apoyo en las acciones tecnicas  de seguimiento y mantenimiento a la infraestructura del área protegida en donde se efectuan la administratición y manejo.</t>
  </si>
  <si>
    <t>Prestación servicios de aseo y cafeteria en el marco de la administración y manejo del área protegida</t>
  </si>
  <si>
    <t>Aunar esfuerzos para la articulación, la generación y análisis de información del monitoreo e investigación en el área protegida</t>
  </si>
  <si>
    <t>Compra de materiales para el desarrollo de las actividades de monitoreos de acuerdos con los diseños establecidos</t>
  </si>
  <si>
    <t>PNN LOS KATÍOS</t>
  </si>
  <si>
    <t xml:space="preserve">Prestación de servicios profesionales para el desarrollo de las accines de ordenamiento, regulación y control para disminuir presiones generadas por las actividades relacionadas al ecoturísticas en las áreas protegidas adscritas al a Dirección Territorial Pacifico </t>
  </si>
  <si>
    <t>TURBO</t>
  </si>
  <si>
    <t>Talleres comunitarios en el marco de la construcción y socialización del plan de ordenamiento ecoturistico del área protegida</t>
  </si>
  <si>
    <t>Prestación de serviciospara el desarrollo de eventos de intercambio,-gestion del riesgo-capacitaciones y talleres con comunidades y el equipo del área protegida</t>
  </si>
  <si>
    <t>Compra de motores y botes para el fortalecimiento operativo de los recorridos de Prevención Vigilancia y control desarrollados en el área protegida</t>
  </si>
  <si>
    <t>Prestación de servicios de apoyo en las actividades tecnicas de  implementacion y aportes a los procesos de restauración revisados con el nivel central, en los lineamientos de restauración - en marco del proyecto KFW</t>
  </si>
  <si>
    <t>Talleres de capacitacion en la implementación de restauración (uso de viveros, defnicion de sitios, etc)</t>
  </si>
  <si>
    <t>Desarrollo de talleres de educación informal en el marco de la conservación de la bioddiversidas y los servicios ecosistemicos en el área protegida</t>
  </si>
  <si>
    <t xml:space="preserve">Intercambio interinstitucional y comunitario con las comunidades de Tumarado y Puente América en el manejo de la cuenca del Río Atrato y las Cienagas , articulado con la comunidad de pescadores </t>
  </si>
  <si>
    <t>Jornada de capacitación en Buenas practicas de avistamiento de ballenas (Fases: Antes y durante la temporada)</t>
  </si>
  <si>
    <t xml:space="preserve">Socializacion de resultados de monitoreo de recursos hidrobiologicos y de los monitoreos e investigaciones que se realizan en elárea Protegida  (Extensivo a las otras comunidades). </t>
  </si>
  <si>
    <t xml:space="preserve">Jornada de la limpieza de cienagas en el marco d elos acuerdos en el Río Atrato, Perancho </t>
  </si>
  <si>
    <t xml:space="preserve">Desarrollo de eventos en el marco del fortalecimientos de mecanismos de coordinación con comunidades étnicas y la implementación plan de acción del rem y relaciomiento con comunidades indígenas </t>
  </si>
  <si>
    <t>Prestación de servicio de apoyo al desarrollo de las acciones tecnica desarrolladas en el marco del servicio de la administración y manejo del área protegida</t>
  </si>
  <si>
    <t>Compra de equipos tecnologicos para el desarrollo de las actividades administrativas y misonales del área protegida</t>
  </si>
  <si>
    <t>Compra de equipos tecnologicos para el fortalecimiento  de las actividades de prevención Vigilancia y control desarrolladas  en el área protegida</t>
  </si>
  <si>
    <t>Compra de Mobiliario y enseres de oficina para el equipamento de las Oficinas del area protegidas, en donde se planifcan las actividades misionales de el área protegida  a desarrollar</t>
  </si>
  <si>
    <t>Mantenimiento del Sistema fotovoltaíco, que garantice la optima administación y desarrollo de las acciones misionales del área protegida</t>
  </si>
  <si>
    <t>PNN MUNCHIQUE</t>
  </si>
  <si>
    <t>Diseño, elaboración e instalación de  Vallas - señalética de sensibilización ambiental (insumos y materiales para elaboración con comunidad y funcionarios)</t>
  </si>
  <si>
    <t>Desarrollo de talleres educativos informales en el marco de la conservación de la biodiversidad y los servicios ecosistemicos en el área protegida</t>
  </si>
  <si>
    <t>Compra de equipos y herramientas en el marco del fortalecimiento del servicio de educación informal desarrollado en el área protegida</t>
  </si>
  <si>
    <t xml:space="preserve">Prestación de servicios de apoyo en el desarrollo de las acciones operativas en el marco de educación informal en el marco de la conservación de la biodiversidad y los  servicios ecosistemicos del área protegida </t>
  </si>
  <si>
    <t>Compra de insumos y herramienta de ferretería para el área protegida</t>
  </si>
  <si>
    <t xml:space="preserve">Socializacion de los resultados de monitoreo e investigación desarrollados en el Area protegida </t>
  </si>
  <si>
    <t xml:space="preserve">Desarrollo del comité coordinador del acuerdo, reuniones de seguimiento y espacios comunitarios </t>
  </si>
  <si>
    <t>Suministro de llantas para los vehiculos de la Dirección territorial pacifico y sus áreas protegidas en el marco de la administracion de las mismas</t>
  </si>
  <si>
    <t>PNN SANQUIANGA</t>
  </si>
  <si>
    <t>LA TOLA</t>
  </si>
  <si>
    <t>Servicio de  transporte carga para embalaje elementos del PNN Sanquianga</t>
  </si>
  <si>
    <t>Prestación de servicios de apoyo en el desarrollo de las acciones tecnicas del proceso de restauración ecosistemica en el área protegida</t>
  </si>
  <si>
    <t xml:space="preserve">Socializacion de los resultados de recurso hidrobiológico, monitoreo e investigación desarrollados en el Area protegida </t>
  </si>
  <si>
    <t>Socializaciones, encuentros, reuniones en el marco de la subregión Sanquianga-Gorgona</t>
  </si>
  <si>
    <t>compra de elementos de menaje de cocina y campaña sede operativa del area</t>
  </si>
  <si>
    <t>Anuar esfuerzos con universidades y actores locales como fortalecimiento del servicio de restauración activa de ecosistemas en el área protegida</t>
  </si>
  <si>
    <t>Convenio interadministrativo con el consejo comunitario en el área para fortalecer el servicio de administración y manejo de áreas protegidas.</t>
  </si>
  <si>
    <t>PNN URAMBA BAHÍA MÁLAGA</t>
  </si>
  <si>
    <t>Prestación de servicios profesionales como dinamizador del esquema de manejo conjunto de área protegida</t>
  </si>
  <si>
    <t>BUENAVENTURA</t>
  </si>
  <si>
    <t xml:space="preserve">Compra de equipos, materiales e insumos requeridos para la orientación a visitantes en la temporada de ballenas </t>
  </si>
  <si>
    <t>Compra de materiales y equipos para el desarrollo de las actividades de prevención vigilacia y control en el área protegida</t>
  </si>
  <si>
    <t xml:space="preserve">Eventos Mesas Conjuntas del Esquema de Manejo Conjunto e implementación de acuerdo </t>
  </si>
  <si>
    <t>Compra de materiales de menaje el fortalecimiento de las sedes operativas del área protegida</t>
  </si>
  <si>
    <t>Compra de equipo tecnologicos para el desarrollo de las actividades de monitoreos e investigación en el área protegida</t>
  </si>
  <si>
    <t>PNN UTRÍA</t>
  </si>
  <si>
    <t xml:space="preserve">Ejecución de talleres brindados a operadores de servicios en el marco de buenas practicas ecoturisticas, al igual que talleres para la elaboración de diseños de experancias </t>
  </si>
  <si>
    <t>NUQUÍ</t>
  </si>
  <si>
    <t>Prestación de servicios de apoyo en las actividades asistenciales de los recorridos de prevención vigilacia y control realizados en el área protegida</t>
  </si>
  <si>
    <t>Generar espacios de reflexión colectiva sobre los avances y resultados, logros y dificultades sobre el manejo de recursos hidrobiológicos en la region</t>
  </si>
  <si>
    <t>Mantenimiento del sistema fotovoltaíco, que garantice la optima administación y desarrollo de las acciones misionales del área protegida</t>
  </si>
  <si>
    <t>Convenio de cooperacion para continuar con la implmentación de las acciones y monitoreo de restaruacion coralina en el PNN Utria - CONVENIO  QUE PERMITE CONTINUAR CON LA IMPLEMENTACIÓN  DE LAS ACCIONES DE RESTAURACION DE LOS ARRECIFES CORALINOS DEL PARQUE UTRIA</t>
  </si>
  <si>
    <t>Prestación de servicios profesionales en el desarrollo de las acciones de estrategias especiales de manejo en el marco de la administración y manejo del área protegida</t>
  </si>
  <si>
    <t xml:space="preserve">Eventos para el fortalecimiento de mecanismos e instancias de coordinación con afros e indigenas </t>
  </si>
  <si>
    <t>Convenio para implementación el plan de acción del acuerdos y relacionamiento con afros en el área protegida</t>
  </si>
  <si>
    <t>Convenio para la implementación de REM y relacionamiento con comunidades indigenas en el área protegida</t>
  </si>
  <si>
    <t>Mantenimiento del Pozo séptico ubicado en el sector Playa Blanca del área protegida</t>
  </si>
  <si>
    <t>Jornadas desarrolladas en el  fortalecimiento del servicio de restauración activa de ecosistemas en el área protegida</t>
  </si>
  <si>
    <t>Equipos para monitoreo yseguimiento</t>
  </si>
  <si>
    <t>CONVENIO PARA LA REALIZACIÓN DE MONITOREOS DE LOS VOC, INCLUIDO EN PROGRAMA DE MONITOREO DEL PARQUE</t>
  </si>
  <si>
    <t>Mantenimiento preventivo y correctivo de los equipos electricos del área protegida</t>
  </si>
  <si>
    <t>SFF MALPELO</t>
  </si>
  <si>
    <t>Prestación de servicios profesionales en la
en el desarrollo de las actividades de los protocolos de prevención vigilancia y control de las áreas protegidas</t>
  </si>
  <si>
    <t>Suministro de insumos de aseo y cafeteria en el marco de la administración y manejo del área protegida</t>
  </si>
  <si>
    <t>X</t>
  </si>
  <si>
    <t>3202005</t>
  </si>
  <si>
    <t>3202010</t>
  </si>
  <si>
    <t>3202001</t>
  </si>
  <si>
    <t>3202031</t>
  </si>
  <si>
    <t>Código:  DE_FO_18</t>
  </si>
  <si>
    <t>FECHA</t>
  </si>
  <si>
    <t>AFECTA ORDENADOR DEL GASTO</t>
  </si>
  <si>
    <t>AFECTA PRODUCTO</t>
  </si>
  <si>
    <t>ELABORÓ</t>
  </si>
  <si>
    <t>REVISÓ</t>
  </si>
  <si>
    <t>ORDENADOR DEL GASTO</t>
  </si>
  <si>
    <t>PAA 2021 - CONSOLIDADO V1'!$P$6:$CN$4642</t>
  </si>
  <si>
    <t>TIPO</t>
  </si>
  <si>
    <t>VALOR VIGENTE</t>
  </si>
  <si>
    <t>SALDO DISPONIBLE</t>
  </si>
  <si>
    <t>REDUCCIÓN</t>
  </si>
  <si>
    <t>ADICIÓN</t>
  </si>
  <si>
    <t>VALOR FINAL</t>
  </si>
  <si>
    <t>CONTRACRÉDITO</t>
  </si>
  <si>
    <t>CRÉDITO</t>
  </si>
  <si>
    <t>TOTAL CONTRACRÉDITO</t>
  </si>
  <si>
    <t>TOTAL CRÉDITO</t>
  </si>
  <si>
    <t>VALIDADOR</t>
  </si>
  <si>
    <t>JUSTIFICACIÓN CONTRACRÉDITO / CRÉDITO</t>
  </si>
  <si>
    <t>VIABILIDAD</t>
  </si>
  <si>
    <t>36054 Prestación de servicios de apoyo a la gestión para la implementación del sistema integrado de gestión, procesos administrativos, contratación y gestión presupuestal del  Área protegida PNN CATATUMBO BARÍ</t>
  </si>
  <si>
    <t>Prestación de servicios asistenciales y de apoyo a la gestión en el Parque Nacional Natural Bahía Portete Kaurrele, de manera autónoma e independiente y concertada con el supervisor, para desempeñarse como experto local de la comunidad de Yariwuanichi, a fin de realizar el acompañamiento e interlocución con las comunidades claniles wayuu y Parques Nacionales Naturales para contribuir al manejo y conservación del área protegida, además de apoyar en campo la realización de actividades de cada una de las líneas del REM.</t>
  </si>
  <si>
    <t>Prestación de servicios técnicos y de apoyo a la gestión, para realizar actividades de conducción y seguimiento al buen estado de los vehículos asignados al área protegida, para apoyar al desarrollo del ejercicio de la autoridad ambienttal, así como realizar las actividades relacionadas en el Sistema de Gestión  Seguridad y Salud en el Trabajo, en el Parque Nacional Natural Corales de Profundidad.</t>
  </si>
  <si>
    <t>Prestación de los servicios de operario para el apoyo a la gestión en el PNN Old Providence McBean Lagoon que le permitan adelantar actividades enmarcadas en la estrategia de Ecoturismo y el apoyo operativo en las actividades de Prevención, Vigilancia y Control, restauración ecológica y monitoreo del área protegida.</t>
  </si>
  <si>
    <t xml:space="preserve">Prestación de servicio Profesional para llevar a cabo las acciones de actualización al Plan de Ordenamiento Ecoturistico, plan estratégico, gestión y relacionamiento con los actores estratégicos de la cadena de valor del sector turismo desde lo local, regional y nacional. Relacionamiento con actores estrategicos: pueblos indigenas de la Sierra Nevada, Cabildo de Taganga. </t>
  </si>
  <si>
    <t>Contratar el suministro de elementos de papelería, útiles de escritorio y de oficina a monto agotable, destinados a la atención de la Operación Ecoturística del Parque Nacional Natural Tayrona.</t>
  </si>
  <si>
    <t>Prestación de servicio profesional para atender las gestiones en el marco del ordenamiento territorial con una visión intercultural en la ecoregión del PNN, posicionando el Plan de Manejo, el logro de la función amortiguadora y formulando entre PNNC y las Autoridades Indígenas una propuesta de conectividades con base en la visión de ordenamiento ancestral que contemple otras figuras de protección.</t>
  </si>
  <si>
    <t>Prestación de servicios técnicos en el Santuario de Flora y Fauna Ciénaga Grande de Santa Marta, para realizar actividades para la regulación y control del uso y aprovechamiento de los recursos naturales en el Área Protegida; realización de recorridos de Prevención, Vigilancia y Control por vía acuática, apoyo en la toma de medidas preventivas y en el impulso de trámites de procesos sancionatorios, atención a usuarios en sede administrativa; seguimiento de reportes de campo del equipo técnico; apoyo a la planeación interna del AP, de acuerdo a requerimientos periódicos de la entidad, cumpliendo las obligaciones y entregando los productos en los tiempos estipulados.</t>
  </si>
  <si>
    <t>REDUCCIÓN - ACTUALIZAR</t>
  </si>
  <si>
    <t>ADICIÓN - ACTUALIZAR</t>
  </si>
  <si>
    <t xml:space="preserve">Prestación de servicios profesionales para adelantar, tramitar y registrar la ejecución presupuestal de la DTAM y su áreas protegidas adscritas en el aplicativo SIIF Nación </t>
  </si>
  <si>
    <t xml:space="preserve">Prestación de servicios profesionales para desarrollar temas Administrativos y Financieros en la DTAM enmarcadas dentro del proyecto de fortalecimiento de la capacidad de la institución de PNNC </t>
  </si>
  <si>
    <t>ABOGADO</t>
  </si>
  <si>
    <t>Prestación de servicios de apoyo en las diferentes actividades ecoturisticas técnicas desarrolladas en el área protegida</t>
  </si>
  <si>
    <t>DG</t>
  </si>
  <si>
    <t>SAF</t>
  </si>
  <si>
    <t>SGM</t>
  </si>
  <si>
    <t>SSNA</t>
  </si>
  <si>
    <t>DTAM</t>
  </si>
  <si>
    <t>DTAN</t>
  </si>
  <si>
    <t>DTAO</t>
  </si>
  <si>
    <t>DTOR</t>
  </si>
  <si>
    <t>DTCA</t>
  </si>
  <si>
    <t>DTPA</t>
  </si>
  <si>
    <t>SI</t>
  </si>
  <si>
    <t>NO</t>
  </si>
  <si>
    <t>RESOLUCIÓN / DESAGREGACIÓN SIIF</t>
  </si>
  <si>
    <t>PROFESIONALES SGI GO (ASESOR)</t>
  </si>
  <si>
    <t>PROFESIONALES SGI PETIC (ASESOR)</t>
  </si>
  <si>
    <t>PROFESIONAL FORMULACIÓN DE PROYECTOS (ASESOR)</t>
  </si>
  <si>
    <t>TECNÓLOGO</t>
  </si>
  <si>
    <t>Prestación de servicios profesionales para la consolidación y estructuración de información de infraestructura existente dentro de las áreas protegidas administradas por Parques Nacionales Naturales de Colombia, para el fortalecimiento de los sistemas de información geográfica en el marco de la política de catastro multipropósito.</t>
  </si>
  <si>
    <t>25002 Prestar servicios operativos en el área no municipalizada de La Pedrera para implementar  acciones asociadas a prevención, vigilancia y control adelantadas por los Parques Nacionales Naturales Río Puré, Cahuinarí y Yaigojé Apaporis  en el marco del proyecto Administración de las áreas del sistema.</t>
  </si>
  <si>
    <t>25010 Prestar servicios asistenciales en la regulación, del uso y manejo de los recursos naturales del PNN Cahuinari en las áreas no municipalizadas de Puerto Santander, Arica y Pedrera en el marco del proyecto Administración de las áreas del sistema de PNNC y coordinación del SINAP.</t>
  </si>
  <si>
    <t>25018 Prestar Servicios asistenciales en la regulación del uso y manejo de los recursos naturales en coordinacion con las autoriades indígenas tradicionales del PANI que aporten al cumplimiento de los objetivos de conservación del PNN Cahuinari en el marco del proyecto Administración de las áreas del sistema de PNNC.</t>
  </si>
  <si>
    <t>28004 Prestar servicios profesionales para la implementación de acciones enmarcadas en los procesos de gobernanza con comunidades indígenas y campesinas que contribuyan al posicionamiento y a la disminución de presiones y amenazas que afecten al PNN Serranía de Chiribiquete en el sector Calamar, Guaviare, en marco del proyecto Administración de las áreas de SPNN.</t>
  </si>
  <si>
    <t>34008 Compra de materiales para la instalación y mantenimiento de aislamientos en el ANULE bajo la línea de restauración ecológica</t>
  </si>
  <si>
    <t>34011 VIATICOS Y GASTOS DE VIAJE PARA RESTAURACIÓN ECOLOGICA</t>
  </si>
  <si>
    <t xml:space="preserve">34014 VIATICOS Y GASTOS DE VIAJE PARA INVESTIGACIÓN Y MONITOREO </t>
  </si>
  <si>
    <t>34022 VIATICOS Y GASTOS DE VIAJE</t>
  </si>
  <si>
    <t>34031 Contrato de gestión de evento para realización de actividades en los talleres del programa de educación ambiental e interpretación del patrimonio comunitario en la jurisdiccion del área protegida ANU LOS ESTORAQUES.</t>
  </si>
  <si>
    <t>34032 Contrato de gestión de evento para realización de actividades en los talleres del programa de educación ambiental e interpretación del patrimonio comunitario en la jurisdiccion del área protegida ANU LOS ESTORAQUES.</t>
  </si>
  <si>
    <t>34049 VIATICOS Y GASTOS DE VIAJE</t>
  </si>
  <si>
    <t>35004 Prestación de servicios profesionales para el acompañamiento de la línea temática de uso, ocupación y tenencia en las áreas protegidas, relacionados con el saneamiento y  la gestión predial y los procesos administrativos de carácter sancionatorio generados por el ejercicio de la autoridad ambiental en la Dirección Territorial Andes Nororientales.</t>
  </si>
  <si>
    <t>35006 VIATICOS Y GASTOS DE VIAJE PARA PVC</t>
  </si>
  <si>
    <t>35008 VIATICOS Y GASTOS DE VIAJE PARA SANEAMIENTO</t>
  </si>
  <si>
    <t>35010 VIATICOS Y GASTOS DE VIAJE PARA SISTEMAS SOSTENIBLES PARA LA CONSERVACIÓN</t>
  </si>
  <si>
    <t>35012 VIATICOS Y GASTOS DE VIAJE PARA RESTAURACIÓN ECOLOGICA</t>
  </si>
  <si>
    <t>35014 VIATICOS Y GASTOS DE VIAJE PARA ECOTURISMO</t>
  </si>
  <si>
    <t>35016 VIATICOS Y GASTOS DE VIAJE PARA INVESTIGACIÓN Y MONITOREO</t>
  </si>
  <si>
    <t>35020 Gestión de un evento para capacitacion en ordenamiento Territorial e integración de áreas en el sistema nacional de áreas protegidas SINAP y su articulación con el SIRAP a las áreas protegidas de la Dirección Territorial Andes Nororientales</t>
  </si>
  <si>
    <t>35021 VIATICOS Y GASTOS DE VIAJE Para los talleres de capacitación en ordenamiento Territorial e integración de áreas en el sistema nacional de áreas protegidas SINAP y su articulación al SIRAP</t>
  </si>
  <si>
    <t>35022 VIATICOS Y GASTOS DE VIAJE para Salidas de campo para levantamiento de conceptos técnicos para el registro de reservas naturales de la sociedad civil.</t>
  </si>
  <si>
    <t>35023 VIATICOS Y GASTOS DE VIAJE para Consolidación del proyecto general de regalías del SIRAP Andes Nororientales</t>
  </si>
  <si>
    <t>35027 Contrato de obra para finalización de aduaciones, curaduria y encerramiento del edificio Minabiente sede administrativa de la Dirección Territorial Andes Nororientales y cerramiento de la misma.</t>
  </si>
  <si>
    <t>35032 Prestación de servicios de apoyo a la gestión administrativa y operativa de la Dirección Territorial Andes Nororientales."</t>
  </si>
  <si>
    <t>35034 Prestación de servicios profesionales como abogado para adelantar todos los trámites y procedimientos relacionados con la gestión contractual y trámites administrativos que se generen en la Dirección Territorial Andes Nororientales</t>
  </si>
  <si>
    <t xml:space="preserve">35035 Prestación de servicios profesionales como abogado para adelantar todos los trámites y procedimientos relacionados con la gestión contractual que se generen en la Dirección Territorial Andes Nororientales </t>
  </si>
  <si>
    <t>35045 Prestación de servicios y de apoyo a gestión a la Dirección Territorial Andes Nororientales para acompañar en trámites administrativos relacionados con Gestión Humana de la Dirección Territorial Andes Nororientales y sus Áreas Protegidas.</t>
  </si>
  <si>
    <t>35049 VIATICOS Y GASTOS DE VIAJE</t>
  </si>
  <si>
    <t>35054  Contrato de mantenimiento preventivo, correctivo incluida mano de obra a los equipos de la sede administrativa de la Dirección Territorial Andes Nororientales.</t>
  </si>
  <si>
    <t>35064 Adquisición de equipos fotograficos para registro y monitoreo de los valores objetos de conservación de las áreas protegidas de la DTAN.</t>
  </si>
  <si>
    <t>36002 Contrato de gestión de evento para realización de talleres de socialización con comunidades para resultados obtenidos en las actividades de monitorio  e investigación del área protegida PNN CATATUMBO BARÍ</t>
  </si>
  <si>
    <t xml:space="preserve">36003 VIATICOS Y GASTOS DE VIAJE PARA INVESTIGACIÓN Y MONITOREO </t>
  </si>
  <si>
    <t>36008 VIATICOS Y GASTOS DE VIAJE PARA SISTEMAS SOSTENIBLES PARA LA CONSERVACIÓN</t>
  </si>
  <si>
    <t>36012 Contrato de gestión de evento  para la realización de talleres para socializacion y construcción del documento de planeación del PNN CATATUMBO BARÍ</t>
  </si>
  <si>
    <t>36023 Contrato de gestión de evento para Consulta previa con espacios Comisiones conjuntas con los dos resguardos del área protegida en base al plan de manejo del PNN CATATUMBO BARÍ</t>
  </si>
  <si>
    <t>36024  Contrato de gestión de evento para realización de asambleas con los resguardos del área protegida PNN CATATUMBO BARÍ</t>
  </si>
  <si>
    <t>36025 Contrato de gestión de evento para socialización de proyectos con comunidades indigenas del área protegida PNN CATATUMBO BARÍ</t>
  </si>
  <si>
    <t>36026 VIATICOS Y GASTOS DE VIAJE PARA TEMATICA DE EEM</t>
  </si>
  <si>
    <t>36032 Contrato de gestión de evento para realización de actividades en los talleres del programa de educación ambiental e interpretación del patrimonio comunitario en la jurisdiccion del área protegida PNN CATATUMBO BARÍ</t>
  </si>
  <si>
    <t>36033 VIATICOS Y GASTOS DE VIAJE PARA EDUCACION AMBIENTAL</t>
  </si>
  <si>
    <t>36044 Contrato de gestión de evento para realizar talleres con campesinos de cada sector bajo la línea de la prevención, vigilancia y control del área PNN CATATUMBO BARÍ</t>
  </si>
  <si>
    <t>36045 VIATICOS Y GASTOS DE VIAJE PARA PVC</t>
  </si>
  <si>
    <t xml:space="preserve">36055 VIATICOS Y GASTOS DE VIAJE </t>
  </si>
  <si>
    <t>37005 VIATICOS Y GASTOS DE VIAJE PARA INVESTIGACIÓN Y MONITOREO</t>
  </si>
  <si>
    <t>37016 VIATICOS Y GASTOS DE VIAJE PARA SSC</t>
  </si>
  <si>
    <t>37028 Prestación de servicios profesionales para acompañar al Parque Nacional Natural El Cocuy en la implementación de las estrategias especiales de manejo con las comunidades indígenas de la etnia Uwa, que traslapan con el Área Protegida.</t>
  </si>
  <si>
    <t>37029 Contrato de gestión de evento para encuentros de dialogo con comunidades indígenas del área protegida PNN EL COCUY</t>
  </si>
  <si>
    <t>37030 VIATICOS Y GASTOS DE VIAJE</t>
  </si>
  <si>
    <t>37058 VIATICOS Y GASTOS DE VIAJE PARA ECOTURISMO</t>
  </si>
  <si>
    <t>37067 Prestación de servicios profesionales para la realización e implementación de la estrategia de educación ambiental en el PNN El Cocuy.</t>
  </si>
  <si>
    <t>37068  Contrato de gestion de evento para realización de Talleres de capacitación e implementación de la estrategia de educacion ambiental del área protegida PNN EL COCUY</t>
  </si>
  <si>
    <t>37069 VIATICOS Y GASTOS DE VIAJE PARA EDUCACIÓN AMBIENTAL</t>
  </si>
  <si>
    <t>37092 VIATICOS Y GASTOS DE VIAJE PARA PVC</t>
  </si>
  <si>
    <t>37094 Contrato de gestión de evento para realizar talleres de capacitación en herramientas tecnológicas SMART en las sedes Tame y Cocuy PNN EL COCUY</t>
  </si>
  <si>
    <t>37118 Prestación de servicios de apoyo para propagación  de material vegetal de especies nativas vivero de Sacama, bajo la línea de restauración ecologica del área protegida PNN EL COCUY</t>
  </si>
  <si>
    <t>37129 VIATICOS Y GASTOS DE VIAJE PARA RESTAURACIÓN ECOLOGICA</t>
  </si>
  <si>
    <t>37132 Prestación de servicios de transporte para el cargue de material vegetal bajo la línea de restauración ecológica del AP PNN EL COCUY</t>
  </si>
  <si>
    <t>37136 VIATICOS Y GASTOS DE VIAJE PARA PVC</t>
  </si>
  <si>
    <t>37138 VIATICOS Y GASTOS DE VIAJE</t>
  </si>
  <si>
    <t>37139 Prestación de servicios de trasporte para el traslado de  materiales y herramientas requeridos para la construcción de viveros comunitarios en Rio Tame bajo la línea de restauración ecológica del PNN El Cocuy</t>
  </si>
  <si>
    <t>38002 VIATICOS Y GASTOS DE VIAJE PARA INVESTIGACIÓN Y MONITOREO</t>
  </si>
  <si>
    <t>38010 VIATICOS Y GASTOS DE VIAJE PARA SISTEMAS SOSTENIBLES</t>
  </si>
  <si>
    <t>38014 VIATICOS Y GASTOS DE VIAJE PARA PSA</t>
  </si>
  <si>
    <t>38016  Contrato de gestión de evento para la realización de talleres para los visitantes en el reconocimiento de los senderos ecoturisticos, medidas de control y guianza de las áreas con ecoturismo PNN  PISBA</t>
  </si>
  <si>
    <t>38017 VIATICOS Y GASTOS DE VIAJE PARA ECOTURISMO</t>
  </si>
  <si>
    <t>38023 VIATICOS Y GASTOS DE VIAJE PARA EDUCACIÓN AMBIENTAL</t>
  </si>
  <si>
    <t>38025 Contrato de gestión de evento para realización de actividades en los talleres del programa de educación ambiental e interpretación del patrimonio comunitario en la jurisdiccion del área protegida PNN  PISBA</t>
  </si>
  <si>
    <t>38034 VIATICOS Y GASTOS DE VIAJE PARA PVC</t>
  </si>
  <si>
    <t>38048 Contrato de gestión de evento para Talleres de capacitación para implementacion de medidas y produccion de material vegetal bajo la línea de restauración ecologica del área protegida PNN  PISBA</t>
  </si>
  <si>
    <t>38049 VIATICOS Y GASTOS DE VIAJE PARA RESTAURACIÓN ECOLOGICA</t>
  </si>
  <si>
    <t>38050 Contrato de insumos para equipos de laboratorios y semillas con el fin de contribuir a la investigación y propagación de material nativo del vivero del PNN  PISBA</t>
  </si>
  <si>
    <t>38057 VIATICOS Y GASTOS DE VIAJE</t>
  </si>
  <si>
    <t>39000 VIATICOS Y GASTOS DE VIAJE PARA PVC</t>
  </si>
  <si>
    <t>39002 VIATICOS Y GASTOS DE VIAJE PARA INVESTIGACIÓN Y MONITOREO</t>
  </si>
  <si>
    <t>39010  Contrato de gestión de evento para realización de Talleres de capacitación e implementación de la estrategia  con la comunidad en los procesos de sistemas sostenibles para la conservación del área protegida.</t>
  </si>
  <si>
    <t xml:space="preserve">39011 VIATICOS Y GASTOS DE VIAJE PARA SISTEMAS SOSTENIBLES PARA LA CONSERVACIÓN </t>
  </si>
  <si>
    <t>39013 Contrato de gestion de evento para la realización de talleres con las comunidades de la zona en la construcción del documento de planeación.</t>
  </si>
  <si>
    <t>39015  Contrato de gestion de evento para la realización de talleres con las comunidades para desarrollar jornadas de ecoturismo</t>
  </si>
  <si>
    <t>39016 VIATICOS Y GASTOS DE VIAJE PARA ECOTURISMO</t>
  </si>
  <si>
    <t>39019 Contrato de gestión de evento para realización de actividades en los talleres del programa de educación ambiental e interpretación del patrimonio comunitario en la jurisdiccion del área protegida.</t>
  </si>
  <si>
    <t>39028 Prestación de servicios de apoyo para la implementación del protocolo de prevención, vigilancia y control que adelanta el área protegida PNN SERRANÍA DE LOS YARIGUÍES</t>
  </si>
  <si>
    <t>39029 Prestación de servicios de apoyo para la implementación del protocolo de prevención, vigilancia y control que adelanta el área protegida PNN SERRANÍA DE LOS YARIGUÍES</t>
  </si>
  <si>
    <t>39030 Prestación de servicios profesionales para la implementación del protocolo de prevención, vigilancia y control que adelanta el área protegida PNN SERRANÍA DE LOS YARIGUÍES</t>
  </si>
  <si>
    <t>39031 GASTOS DE DESPLAZAMIENTO PARA PVC</t>
  </si>
  <si>
    <t>39037 Prestación de servicios de apoyo a la gestión para la implementación de la estrategia de restauración ecológica y producción de material vegetal del PNN Serranía de los Yariguíes.</t>
  </si>
  <si>
    <t>39038 Prestación de servicios de apoyo a la gestión para la implementación de la estrategia de restauración ecológica y producción de material vegetal del PNN Serranía de los Yariguíes.</t>
  </si>
  <si>
    <t>39048 VIATICOS Y GASTOS DE VIAJE PARA RESTAURACIÓN ECOLOGICA</t>
  </si>
  <si>
    <t>39049 Compra de herramientas  e insumos para mantenimiento del vivero cachipay en el marco de la línea de restauración ecologica adelantados por el PNN Serranía de los Yariguies</t>
  </si>
  <si>
    <t>39050 Compra de insumos para realizar actividades con las Reservas de la Sociedad Civil en el marco de la estrategia de restauracion del PNN Serranía de los Yariguies a través de Sistemas agroforestales de café para incrementar conectividad ecológica</t>
  </si>
  <si>
    <t>39051 Compra de insumos para implementación de actividades de restauracion ecologica en articulación con las Reservas Naturales de la Sociedad civil del área protegida PNN Serranía de los Yariguies.</t>
  </si>
  <si>
    <t>39054 VIATICOS Y GASTOS DE VIAJE PARA PVC</t>
  </si>
  <si>
    <t>39056 VIATICOS Y GASTOS DE VIAJE PARA TALLERES EN LOS DIFERENTES SITEMAS DE GESTIÓN</t>
  </si>
  <si>
    <t>39057 VIATICOS Y GASTOS DE VIAJE</t>
  </si>
  <si>
    <t xml:space="preserve">39058 Prestación de servicios de  transporte para el traslado de insumos  necesarios la preparación abonos en articulación con las Reservas Naturales de la Sociedad civil  bajo la línea de restauración ecologica del área protegida del AP </t>
  </si>
  <si>
    <t>40003 Contrato de gestión de evento para realización de talleres para el fortalecimiento de capacidades en monitoreo e investigación  del área protegida PNN TAMÁ</t>
  </si>
  <si>
    <t>40004 VIATICOS Y GASTOS DE VIAJE PARA INVESTIGACIÓN Y MONITOREO</t>
  </si>
  <si>
    <t>40020 VIATICOS Y GASTOS DE VIAJE PARA SISTEMAS SOSTENIBLES PARA LA CONSERVACIÓN</t>
  </si>
  <si>
    <t>40026 VIATICOS Y GASTOS DE VIAJE PARA TEMAS RELACIONADOS CON PLANES DE MANEJO</t>
  </si>
  <si>
    <t>40037 VIATICOS Y GASTOS DE VIAJE PARA PVC</t>
  </si>
  <si>
    <t>40047 contrato de Mantenimiento preventivo y/o correctivo para vehículos de la DTAN</t>
  </si>
  <si>
    <t>40052 VIATICOS Y GASTOS DE VIAJE PARA RESTUARACIÓN ECOLOGICA</t>
  </si>
  <si>
    <t>40060 VIATICOS Y GASTOS DE VIAJE</t>
  </si>
  <si>
    <t>41002 VIATICOS Y GASTOS DE VIAJE PARA PVC</t>
  </si>
  <si>
    <t>41019 VIATICOS Y GASTOS DE VIAJE PARA INVESTIGACIÓN Y MONITOREO</t>
  </si>
  <si>
    <t>41024  Contrato de gestión de eventos de socialización para seguimiento y entregas de insumos a la comunidad en los procesos productivos de sistemas sostenibles para la conservación del área protegida SFF GARF</t>
  </si>
  <si>
    <t>41025 VIATICOS Y GASTOS DE VIAJE PARA SISTEMAS SOSTENIBLES PARA LA CONSERVACIÓN</t>
  </si>
  <si>
    <t>41030 Contrato de gestion de evento para la realización de talleres de concertacion y socializacion en los diferentes componentes del documento de planeación con comunidades y entidades vinculadas SFF GARF</t>
  </si>
  <si>
    <t>41031 VIATICOS Y GASTOS DE VIAJE PARA SOCIALIZACIÓN Y REALIZACIÓN DE PLANES DE MANEJO</t>
  </si>
  <si>
    <t>41034 Contrato de gestion de evento para la realización de talleres con comunidades para socialización del Plan de Ordenamiento Ecoturistico SFF GARF</t>
  </si>
  <si>
    <t>41035 VIATICOS Y GASTOS DE VIAJE PARA ECOTURISMO</t>
  </si>
  <si>
    <t>41037 Contrato de gestion de evento para Talleres de capacitación con comunidades de influencia del Santuario GARF</t>
  </si>
  <si>
    <t>41057 Contrato de gestion de evento para socialización de resultado en la línea de restauración Ecologica con la comunidad SFF GARF</t>
  </si>
  <si>
    <t>41058 VIATICOS Y GASTOS DE VIAJE PARA RESTAURACIÓN ECOLOGICA</t>
  </si>
  <si>
    <t xml:space="preserve">41068 Contrato de construccion laboratorio de semillas vivero de paramo SFF GARF. </t>
  </si>
  <si>
    <t>41071 VIATICOS Y GASTOS DE VIAJE</t>
  </si>
  <si>
    <t>42005 Contrato de gestión de evento para Talleres de asistencia tecnica con comunidades campesinas de los municipios de Chiquiza, Villa de Leyva y Arcabuco con acuerdos suscritos y emprendimientos del área protegida SFF IGUAQUE</t>
  </si>
  <si>
    <t>42007 Contrato de gestión de evento para la realización de talleres de concertacion y socializacion en los diferentes componentes del documento de planeación con comunidades y entidades vinculadas SFF IGUAQUE</t>
  </si>
  <si>
    <t>42008 VIATICOS Y GASTOS DE VIAJE</t>
  </si>
  <si>
    <t>42020 Contrato de gestión de evento para la realización de taller de socializacion del Plan de Ordenamiento Ecoturistico en los municipios de la jurisdiccion SFF IGUAQUE</t>
  </si>
  <si>
    <t>42021 Contrato de gestion de evento para la realización taller REPSE con prestadores de servicios en los municipios de jurisdiccion del área protegida SFF IGUAQUE</t>
  </si>
  <si>
    <t>42028 Contrato de gestión de evento para Talleres para afianzar y restablecer el relacionamiento con las comunidades aledañas al área protegida SFF IGUAQUE</t>
  </si>
  <si>
    <t>42036  Contrato de gestión de evento para desarrollo de talleres de atención de incendios de cobertura vegetal SFF IGUAQUE</t>
  </si>
  <si>
    <t>42037 VIATICOS Y GASTOS DE VIAJE PARA PVC</t>
  </si>
  <si>
    <t>42051 Contrato de gestión de evento para  realizar talleres de erradicacion manual de especies exoticas SFF IGUAQUE</t>
  </si>
  <si>
    <t>42052 Contrato de gestion de evento para realizar dos talleres anuales con el fin de promover y ampliar la conservación privada a traves de las Reserva Nacional de la Sociedad Civil con usuarios interesados de la comunidad local de las provincias Ricaurte y Centro. Para aumentar la conectividad y complementariedad del área protegida SFF IGUAQUE</t>
  </si>
  <si>
    <t>42053 VIATICOS Y GASTOS DE VIAJE PARA RESTAURACIÓN ECOLOGICA</t>
  </si>
  <si>
    <t>42061 VIATICOS Y GASTOS DE VIAJE PARA PVC</t>
  </si>
  <si>
    <t>42063 VIATICOS Y GASTOS DE VIAJE</t>
  </si>
  <si>
    <t>58004 Contratar la prestación del servicio de vigilancia y seguridad privada para la sede administrativa de Parque Nacional Natural Corales del Rosario y San Bernardo, Parque Nacional Natural Corales de Profundidad y Santuario de Fauna y Flora “El Corchal” El Mono Hernandez, en la ciudad de Cartagena, Bolivar.</t>
  </si>
  <si>
    <t>59051 Contratar la prestación del servicio de vigilancia y seguridad privada para la sede administrativa de Parque Nacional Natural Corales del Rosario y San Bernardo, Parque Nacional Natural Corales de Profundidad y Santuario de Fauna y Flora “El Corchal” El Mono Hernandez, en la ciudad de Cartagena, Bolivar.</t>
  </si>
  <si>
    <t>FORMATO 
MODIFICACIONES  AL PLAN DE ACCIÓN ANUAL - PAA PRESUPUESTO DE INVERSIÓN</t>
  </si>
  <si>
    <t>RESOLUCIÓN</t>
  </si>
  <si>
    <t>26005 Prestar servicios operativos de acompañamiento a las actividades  de prevención, vigilancia y control en el PNN La Paya, en el municipio de Leguizamo- Putumayo, para el fortalecimiento de administración de áreas protegidas.</t>
  </si>
  <si>
    <t>41032 Elaborar el Plan de Ordenamiento Ecoturístico (POE) del Santuario de Fauna y Flora Guanentá Alto Río Fonce y su zona de influencia, en forma participativa; adoptando los lineamientos metodológicos desarrollados por Parques Nacionales Naturales de Colombia.</t>
  </si>
  <si>
    <t>Versión: 14</t>
  </si>
  <si>
    <t>Vigente desde: 16/03/2023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</si>
</sst>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 #,##0.00;[Red]\-&quot;$&quot;\ #,##0.00"/>
    <numFmt numFmtId="42" formatCode="_-&quot;$&quot;\ * #,##0_-;\-&quot;$&quot;\ * #,##0_-;_-&quot;$&quot;\ * &quot;-&quot;_-;_-@_-"/>
    <numFmt numFmtId="41" formatCode="_-* #,##0_-;\-* #,##0_-;_-* &quot;-&quot;_-;_-@_-"/>
    <numFmt numFmtId="44" formatCode="_-&quot;$&quot;\ * #,##0.00_-;\-&quot;$&quot;\ * #,##0.00_-;_-&quot;$&quot;\ * &quot;-&quot;??_-;_-@_-"/>
    <numFmt numFmtId="164" formatCode="&quot;$&quot;\ #,##0.00"/>
    <numFmt numFmtId="165" formatCode="_-&quot;$&quot;\ * #,##0_-;\-&quot;$&quot;\ * #,##0_-;_-&quot;$&quot;\ * &quot;-&quot;??_-;_-@"/>
    <numFmt numFmtId="166" formatCode="&quot;$ &quot;#,##0"/>
    <numFmt numFmtId="167" formatCode="_-&quot;$&quot;\ * #,##0_-;\-&quot;$&quot;\ * #,##0_-;_-&quot;$&quot;\ * &quot;-&quot;??_-;_-@_-"/>
    <numFmt numFmtId="168" formatCode="d/mm/yyyy;@"/>
    <numFmt numFmtId="169" formatCode="#,###"/>
    <numFmt numFmtId="170" formatCode="&quot;$&quot;#,##0.00"/>
  </numFmts>
  <fonts count="31">
    <font>
      <sz val="11"/>
      <color theme="1"/>
      <name val="Calibri"/>
      <family val="2"/>
      <scheme val="minor"/>
    </font>
    <font>
      <sz val="11"/>
      <color theme="1"/>
      <name val="Arial"/>
      <family val="2"/>
    </font>
    <font>
      <sz val="11"/>
      <color theme="1"/>
      <name val="Calibri"/>
      <family val="2"/>
    </font>
    <font>
      <b/>
      <sz val="20"/>
      <color theme="1"/>
      <name val="Arial Narrow"/>
      <family val="2"/>
    </font>
    <font>
      <b/>
      <sz val="20"/>
      <name val="Arial Narrow"/>
      <family val="2"/>
    </font>
    <font>
      <b/>
      <sz val="14"/>
      <color theme="0"/>
      <name val="Arial Narrow"/>
      <family val="2"/>
    </font>
    <font>
      <b/>
      <sz val="11"/>
      <color theme="0"/>
      <name val="Calibri"/>
      <family val="2"/>
    </font>
    <font>
      <b/>
      <sz val="10"/>
      <color theme="1"/>
      <name val="Arial Narrow"/>
      <family val="2"/>
    </font>
    <font>
      <b/>
      <sz val="10"/>
      <color theme="0"/>
      <name val="Arial Narrow"/>
      <family val="2"/>
    </font>
    <font>
      <b/>
      <sz val="11"/>
      <color theme="0"/>
      <name val="Calibri Light"/>
      <family val="2"/>
      <scheme val="major"/>
    </font>
    <font>
      <sz val="10"/>
      <color theme="1"/>
      <name val="Arial Narrow"/>
      <family val="2"/>
    </font>
    <font>
      <sz val="11"/>
      <color theme="0"/>
      <name val="Calibri"/>
      <family val="2"/>
    </font>
    <font>
      <b/>
      <sz val="14"/>
      <color theme="0"/>
      <name val="Calibri"/>
      <family val="2"/>
    </font>
    <font>
      <sz val="11"/>
      <color theme="1"/>
      <name val="Arial Narrow"/>
      <family val="2"/>
    </font>
    <font>
      <sz val="10"/>
      <name val="Arial"/>
      <family val="2"/>
    </font>
    <font>
      <b/>
      <sz val="22"/>
      <color theme="1"/>
      <name val="Arial Narrow"/>
      <family val="2"/>
    </font>
    <font>
      <sz val="14"/>
      <color theme="1"/>
      <name val="Arial Narrow"/>
      <family val="2"/>
    </font>
    <font>
      <b/>
      <sz val="13"/>
      <color theme="0"/>
      <name val="Arial Narrow"/>
      <family val="2"/>
    </font>
    <font>
      <sz val="13"/>
      <name val="Arial Narrow"/>
      <family val="2"/>
    </font>
    <font>
      <sz val="13"/>
      <color theme="1"/>
      <name val="Arial Narrow"/>
      <family val="2"/>
    </font>
    <font>
      <sz val="13"/>
      <color theme="4" tint="-0.499984740745262"/>
      <name val="Arial Narrow"/>
      <family val="2"/>
    </font>
    <font>
      <sz val="10"/>
      <color theme="0"/>
      <name val="Arial Narrow"/>
      <family val="2"/>
    </font>
    <font>
      <b/>
      <sz val="10"/>
      <name val="Arial Narrow"/>
      <family val="2"/>
    </font>
    <font>
      <sz val="8"/>
      <color theme="1"/>
      <name val="Arial Narrow"/>
      <family val="2"/>
    </font>
    <font>
      <b/>
      <sz val="9"/>
      <color theme="1"/>
      <name val="Arial Narrow"/>
      <family val="2"/>
    </font>
    <font>
      <b/>
      <sz val="18"/>
      <color theme="1"/>
      <name val="Arial Narrow"/>
      <family val="2"/>
    </font>
    <font>
      <sz val="11"/>
      <color theme="1"/>
      <name val="Calibri"/>
      <family val="2"/>
      <scheme val="minor"/>
    </font>
    <font>
      <sz val="11"/>
      <color theme="1"/>
      <name val="Calibri Light"/>
      <family val="2"/>
      <scheme val="major"/>
    </font>
    <font>
      <sz val="10"/>
      <color theme="1"/>
      <name val="Calibri  "/>
    </font>
    <font>
      <b/>
      <sz val="9"/>
      <color indexed="81"/>
      <name val="Tahoma"/>
      <family val="2"/>
    </font>
    <font>
      <sz val="9"/>
      <color indexed="81"/>
      <name val="Tahoma"/>
      <family val="2"/>
    </font>
  </fonts>
  <fills count="29">
    <fill>
      <patternFill patternType="none"/>
    </fill>
    <fill>
      <patternFill patternType="gray125"/>
    </fill>
    <fill>
      <patternFill patternType="solid">
        <fgColor theme="1" tint="0.34998626667073579"/>
        <bgColor rgb="FF595959"/>
      </patternFill>
    </fill>
    <fill>
      <patternFill patternType="solid">
        <fgColor theme="1" tint="0.34998626667073579"/>
        <bgColor theme="0"/>
      </patternFill>
    </fill>
    <fill>
      <patternFill patternType="solid">
        <fgColor theme="1" tint="0.34998626667073579"/>
        <bgColor indexed="64"/>
      </patternFill>
    </fill>
    <fill>
      <patternFill patternType="solid">
        <fgColor rgb="FF595959"/>
        <bgColor rgb="FF595959"/>
      </patternFill>
    </fill>
    <fill>
      <patternFill patternType="solid">
        <fgColor theme="0"/>
        <bgColor theme="0"/>
      </patternFill>
    </fill>
    <fill>
      <patternFill patternType="solid">
        <fgColor theme="3" tint="0.34998626667073579"/>
        <bgColor rgb="FF595959"/>
      </patternFill>
    </fill>
    <fill>
      <patternFill patternType="solid">
        <fgColor theme="3" tint="0.34998626667073579"/>
        <bgColor theme="0"/>
      </patternFill>
    </fill>
    <fill>
      <patternFill patternType="solid">
        <fgColor theme="3" tint="0.34998626667073579"/>
        <bgColor indexed="64"/>
      </patternFill>
    </fill>
    <fill>
      <patternFill patternType="solid">
        <fgColor theme="4" tint="-0.499984740745262"/>
        <bgColor rgb="FF244061"/>
      </patternFill>
    </fill>
    <fill>
      <patternFill patternType="solid">
        <fgColor rgb="FF003300"/>
        <bgColor rgb="FF003300"/>
      </patternFill>
    </fill>
    <fill>
      <patternFill patternType="solid">
        <fgColor rgb="FFC00000"/>
        <bgColor rgb="FF003300"/>
      </patternFill>
    </fill>
    <fill>
      <patternFill patternType="solid">
        <fgColor rgb="FF3F3151"/>
        <bgColor rgb="FF3F3151"/>
      </patternFill>
    </fill>
    <fill>
      <patternFill patternType="solid">
        <fgColor rgb="FF366092"/>
        <bgColor rgb="FF366092"/>
      </patternFill>
    </fill>
    <fill>
      <patternFill patternType="solid">
        <fgColor rgb="FFFFFF00"/>
        <bgColor indexed="64"/>
      </patternFill>
    </fill>
    <fill>
      <patternFill patternType="solid">
        <fgColor theme="0"/>
        <bgColor indexed="64"/>
      </patternFill>
    </fill>
    <fill>
      <patternFill patternType="solid">
        <fgColor rgb="FFCC0000"/>
        <bgColor rgb="FF595959"/>
      </patternFill>
    </fill>
    <fill>
      <patternFill patternType="solid">
        <fgColor rgb="FF0070C0"/>
        <bgColor indexed="64"/>
      </patternFill>
    </fill>
    <fill>
      <patternFill patternType="solid">
        <fgColor rgb="FF244061"/>
        <bgColor rgb="FF244061"/>
      </patternFill>
    </fill>
    <fill>
      <patternFill patternType="solid">
        <fgColor rgb="FFFFFF00"/>
        <bgColor rgb="FF244061"/>
      </patternFill>
    </fill>
    <fill>
      <patternFill patternType="solid">
        <fgColor rgb="FF00B050"/>
        <bgColor rgb="FF003300"/>
      </patternFill>
    </fill>
    <fill>
      <patternFill patternType="solid">
        <fgColor rgb="FFFFFF00"/>
        <bgColor rgb="FF95373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70C0"/>
        <bgColor rgb="FF595959"/>
      </patternFill>
    </fill>
    <fill>
      <patternFill patternType="solid">
        <fgColor rgb="FFC00000"/>
        <bgColor rgb="FF244061"/>
      </patternFill>
    </fill>
    <fill>
      <patternFill patternType="solid">
        <fgColor rgb="FFFF0000"/>
        <bgColor rgb="FF244061"/>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ck">
        <color rgb="FF003300"/>
      </bottom>
      <diagonal/>
    </border>
    <border>
      <left/>
      <right/>
      <top/>
      <bottom style="thick">
        <color rgb="FF003300"/>
      </bottom>
      <diagonal/>
    </border>
    <border>
      <left/>
      <right style="thick">
        <color rgb="FF003300"/>
      </right>
      <top/>
      <bottom style="thick">
        <color rgb="FF003300"/>
      </bottom>
      <diagonal/>
    </border>
    <border>
      <left style="thick">
        <color rgb="FF003300"/>
      </left>
      <right/>
      <top/>
      <bottom style="thick">
        <color rgb="FF003300"/>
      </bottom>
      <diagonal/>
    </border>
    <border>
      <left/>
      <right/>
      <top style="thin">
        <color rgb="FF00800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bottom style="hair">
        <color indexed="64"/>
      </bottom>
      <diagonal/>
    </border>
    <border>
      <left style="hair">
        <color theme="1"/>
      </left>
      <right style="hair">
        <color theme="1"/>
      </right>
      <top style="hair">
        <color theme="1"/>
      </top>
      <bottom style="hair">
        <color theme="1"/>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medium">
        <color theme="8" tint="-0.249977111117893"/>
      </left>
      <right/>
      <top style="medium">
        <color theme="8" tint="-0.249977111117893"/>
      </top>
      <bottom/>
      <diagonal/>
    </border>
    <border>
      <left/>
      <right/>
      <top style="medium">
        <color theme="8" tint="-0.249977111117893"/>
      </top>
      <bottom/>
      <diagonal/>
    </border>
    <border>
      <left/>
      <right style="medium">
        <color theme="8" tint="-0.249977111117893"/>
      </right>
      <top style="medium">
        <color theme="8" tint="-0.249977111117893"/>
      </top>
      <bottom/>
      <diagonal/>
    </border>
    <border>
      <left style="medium">
        <color theme="8" tint="-0.249977111117893"/>
      </left>
      <right/>
      <top/>
      <bottom/>
      <diagonal/>
    </border>
    <border>
      <left/>
      <right/>
      <top/>
      <bottom style="dotted">
        <color theme="4" tint="-0.499984740745262"/>
      </bottom>
      <diagonal/>
    </border>
    <border>
      <left/>
      <right style="medium">
        <color theme="8" tint="-0.249977111117893"/>
      </right>
      <top/>
      <bottom/>
      <diagonal/>
    </border>
    <border>
      <left style="medium">
        <color theme="8" tint="-0.249977111117893"/>
      </left>
      <right/>
      <top/>
      <bottom style="medium">
        <color theme="8" tint="-0.249977111117893"/>
      </bottom>
      <diagonal/>
    </border>
    <border>
      <left/>
      <right/>
      <top/>
      <bottom style="medium">
        <color theme="8" tint="-0.249977111117893"/>
      </bottom>
      <diagonal/>
    </border>
    <border>
      <left/>
      <right style="medium">
        <color theme="8" tint="-0.249977111117893"/>
      </right>
      <top/>
      <bottom style="medium">
        <color theme="8" tint="-0.249977111117893"/>
      </bottom>
      <diagonal/>
    </border>
    <border>
      <left style="medium">
        <color indexed="64"/>
      </left>
      <right style="hair">
        <color theme="1"/>
      </right>
      <top style="medium">
        <color indexed="64"/>
      </top>
      <bottom style="medium">
        <color indexed="64"/>
      </bottom>
      <diagonal/>
    </border>
    <border>
      <left style="hair">
        <color theme="1"/>
      </left>
      <right style="hair">
        <color theme="1"/>
      </right>
      <top style="medium">
        <color indexed="64"/>
      </top>
      <bottom style="medium">
        <color indexed="64"/>
      </bottom>
      <diagonal/>
    </border>
    <border>
      <left style="medium">
        <color theme="8" tint="-0.249977111117893"/>
      </left>
      <right style="thin">
        <color theme="8" tint="-0.249977111117893"/>
      </right>
      <top style="medium">
        <color indexed="64"/>
      </top>
      <bottom style="medium">
        <color indexed="64"/>
      </bottom>
      <diagonal/>
    </border>
    <border>
      <left style="thin">
        <color theme="8" tint="-0.249977111117893"/>
      </left>
      <right style="thin">
        <color theme="8" tint="-0.249977111117893"/>
      </right>
      <top style="medium">
        <color indexed="64"/>
      </top>
      <bottom style="medium">
        <color indexed="64"/>
      </bottom>
      <diagonal/>
    </border>
    <border>
      <left style="thin">
        <color theme="4" tint="-0.499984740745262"/>
      </left>
      <right style="thin">
        <color theme="4" tint="-0.499984740745262"/>
      </right>
      <top style="medium">
        <color indexed="64"/>
      </top>
      <bottom style="medium">
        <color indexed="64"/>
      </bottom>
      <diagonal/>
    </border>
    <border>
      <left style="thin">
        <color theme="4" tint="-0.499984740745262"/>
      </left>
      <right style="medium">
        <color indexed="64"/>
      </right>
      <top style="medium">
        <color indexed="64"/>
      </top>
      <bottom style="medium">
        <color indexed="64"/>
      </bottom>
      <diagonal/>
    </border>
    <border>
      <left style="thin">
        <color theme="4" tint="-0.499984740745262"/>
      </left>
      <right style="thin">
        <color theme="4" tint="-0.499984740745262"/>
      </right>
      <top/>
      <bottom style="thin">
        <color theme="4" tint="-0.499984740745262"/>
      </bottom>
      <diagonal/>
    </border>
    <border>
      <left style="thin">
        <color theme="8" tint="-0.249977111117893"/>
      </left>
      <right style="thin">
        <color theme="8" tint="-0.249977111117893"/>
      </right>
      <top/>
      <bottom style="thin">
        <color theme="8" tint="-0.249977111117893"/>
      </bottom>
      <diagonal/>
    </border>
    <border>
      <left style="thin">
        <color theme="8" tint="-0.249977111117893"/>
      </left>
      <right style="medium">
        <color theme="8" tint="-0.249977111117893"/>
      </right>
      <top/>
      <bottom style="thin">
        <color theme="8" tint="-0.249977111117893"/>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style="thin">
        <color theme="4" tint="-0.499984740745262"/>
      </bottom>
      <diagonal/>
    </border>
    <border>
      <left/>
      <right/>
      <top/>
      <bottom style="thin">
        <color theme="4"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style="thin">
        <color theme="4" tint="-0.499984740745262"/>
      </bottom>
      <diagonal/>
    </border>
    <border>
      <left style="thin">
        <color theme="8" tint="-0.249977111117893"/>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8">
    <xf numFmtId="0" fontId="0" fillId="0" borderId="0"/>
    <xf numFmtId="0" fontId="1" fillId="0" borderId="0"/>
    <xf numFmtId="41"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14" fillId="0" borderId="0"/>
    <xf numFmtId="0" fontId="1" fillId="0" borderId="0"/>
    <xf numFmtId="0" fontId="26" fillId="0" borderId="0"/>
  </cellStyleXfs>
  <cellXfs count="175">
    <xf numFmtId="0" fontId="0" fillId="0" borderId="0" xfId="0"/>
    <xf numFmtId="0" fontId="2" fillId="2" borderId="0" xfId="1" applyFont="1" applyFill="1"/>
    <xf numFmtId="0" fontId="3" fillId="3" borderId="0" xfId="1" applyFont="1" applyFill="1" applyAlignment="1">
      <alignment vertical="center"/>
    </xf>
    <xf numFmtId="164" fontId="3" fillId="3" borderId="0" xfId="1" applyNumberFormat="1" applyFont="1" applyFill="1" applyAlignment="1">
      <alignment horizontal="center" vertical="center"/>
    </xf>
    <xf numFmtId="1" fontId="2" fillId="2" borderId="0" xfId="1" applyNumberFormat="1" applyFont="1" applyFill="1"/>
    <xf numFmtId="0" fontId="1" fillId="4" borderId="0" xfId="1" applyFill="1"/>
    <xf numFmtId="0" fontId="2" fillId="5" borderId="0" xfId="1" applyFont="1" applyFill="1"/>
    <xf numFmtId="0" fontId="1" fillId="0" borderId="0" xfId="1"/>
    <xf numFmtId="0" fontId="2" fillId="7" borderId="0" xfId="1" applyFont="1" applyFill="1"/>
    <xf numFmtId="0" fontId="5" fillId="8" borderId="0" xfId="1" applyFont="1" applyFill="1" applyAlignment="1">
      <alignment horizontal="center" vertical="center"/>
    </xf>
    <xf numFmtId="0" fontId="5" fillId="9" borderId="0" xfId="1" applyFont="1" applyFill="1" applyAlignment="1">
      <alignment horizontal="center" vertical="center"/>
    </xf>
    <xf numFmtId="0" fontId="1" fillId="9" borderId="0" xfId="1" applyFill="1"/>
    <xf numFmtId="164" fontId="2" fillId="5" borderId="0" xfId="1" applyNumberFormat="1" applyFont="1" applyFill="1" applyAlignment="1">
      <alignment horizontal="center" vertical="center"/>
    </xf>
    <xf numFmtId="1" fontId="2" fillId="5" borderId="0" xfId="1" applyNumberFormat="1" applyFont="1" applyFill="1"/>
    <xf numFmtId="0" fontId="7" fillId="0" borderId="0" xfId="1" applyFont="1" applyAlignment="1" applyProtection="1">
      <alignment wrapText="1"/>
      <protection hidden="1"/>
    </xf>
    <xf numFmtId="0" fontId="8" fillId="5" borderId="0" xfId="1" applyFont="1" applyFill="1" applyAlignment="1">
      <alignment horizontal="center" vertical="center"/>
    </xf>
    <xf numFmtId="0" fontId="9" fillId="10" borderId="9" xfId="1" applyFont="1" applyFill="1" applyBorder="1" applyAlignment="1">
      <alignment horizontal="center" vertical="center" wrapText="1"/>
    </xf>
    <xf numFmtId="0" fontId="9" fillId="11" borderId="9" xfId="1" applyFont="1" applyFill="1" applyBorder="1" applyAlignment="1">
      <alignment horizontal="center" vertical="center" wrapText="1"/>
    </xf>
    <xf numFmtId="164" fontId="9" fillId="12" borderId="9" xfId="1" applyNumberFormat="1" applyFont="1" applyFill="1" applyBorder="1" applyAlignment="1">
      <alignment horizontal="center" vertical="center" wrapText="1"/>
    </xf>
    <xf numFmtId="164" fontId="9" fillId="11" borderId="9" xfId="1" applyNumberFormat="1" applyFont="1" applyFill="1" applyBorder="1" applyAlignment="1">
      <alignment horizontal="center" vertical="center" wrapText="1"/>
    </xf>
    <xf numFmtId="0" fontId="9" fillId="13" borderId="9" xfId="1" applyFont="1" applyFill="1" applyBorder="1" applyAlignment="1">
      <alignment horizontal="center" vertical="center" wrapText="1"/>
    </xf>
    <xf numFmtId="0" fontId="9" fillId="14" borderId="9" xfId="1" applyFont="1" applyFill="1" applyBorder="1" applyAlignment="1">
      <alignment horizontal="center" vertical="center" wrapText="1"/>
    </xf>
    <xf numFmtId="1" fontId="9" fillId="14" borderId="9" xfId="1" applyNumberFormat="1" applyFont="1" applyFill="1" applyBorder="1" applyAlignment="1">
      <alignment horizontal="center" vertical="center" wrapText="1"/>
    </xf>
    <xf numFmtId="0" fontId="2" fillId="0" borderId="0" xfId="1" applyFont="1" applyAlignment="1" applyProtection="1">
      <alignment horizontal="center" vertical="center" wrapText="1"/>
      <protection hidden="1"/>
    </xf>
    <xf numFmtId="0" fontId="2" fillId="5" borderId="0" xfId="1" applyFont="1" applyFill="1" applyAlignment="1">
      <alignment horizontal="center" vertical="center" wrapText="1"/>
    </xf>
    <xf numFmtId="0" fontId="11" fillId="5" borderId="0" xfId="1" applyFont="1" applyFill="1" applyAlignment="1">
      <alignment horizontal="center"/>
    </xf>
    <xf numFmtId="164" fontId="11" fillId="5" borderId="0" xfId="1" applyNumberFormat="1" applyFont="1" applyFill="1" applyAlignment="1">
      <alignment horizontal="center" vertical="center"/>
    </xf>
    <xf numFmtId="1" fontId="11" fillId="5" borderId="0" xfId="1" applyNumberFormat="1" applyFont="1" applyFill="1" applyAlignment="1">
      <alignment horizontal="center"/>
    </xf>
    <xf numFmtId="164" fontId="12" fillId="17" borderId="0" xfId="2" applyNumberFormat="1" applyFont="1" applyFill="1" applyBorder="1" applyAlignment="1">
      <alignment horizontal="center" vertical="center"/>
    </xf>
    <xf numFmtId="164" fontId="12" fillId="5" borderId="0" xfId="2" applyNumberFormat="1" applyFont="1" applyFill="1" applyBorder="1" applyAlignment="1">
      <alignment horizontal="center" vertical="center"/>
    </xf>
    <xf numFmtId="164" fontId="1" fillId="0" borderId="0" xfId="1" applyNumberFormat="1" applyAlignment="1">
      <alignment horizontal="center" vertical="center"/>
    </xf>
    <xf numFmtId="1" fontId="1" fillId="0" borderId="0" xfId="1" applyNumberFormat="1"/>
    <xf numFmtId="0" fontId="13" fillId="0" borderId="0" xfId="0" applyFont="1"/>
    <xf numFmtId="1" fontId="13" fillId="0" borderId="0" xfId="0" applyNumberFormat="1" applyFont="1"/>
    <xf numFmtId="0" fontId="13" fillId="0" borderId="15" xfId="0" applyFont="1" applyBorder="1" applyAlignment="1">
      <alignment vertical="top"/>
    </xf>
    <xf numFmtId="0" fontId="13" fillId="0" borderId="16" xfId="0" applyFont="1" applyBorder="1"/>
    <xf numFmtId="1" fontId="13" fillId="0" borderId="16" xfId="0" applyNumberFormat="1" applyFont="1" applyBorder="1"/>
    <xf numFmtId="0" fontId="13" fillId="0" borderId="17" xfId="0" applyFont="1" applyBorder="1"/>
    <xf numFmtId="168" fontId="18" fillId="16" borderId="19"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0" fontId="19" fillId="0" borderId="19" xfId="0" applyFont="1" applyBorder="1" applyAlignment="1">
      <alignment horizontal="center" vertical="center"/>
    </xf>
    <xf numFmtId="0" fontId="19" fillId="0" borderId="0" xfId="0" applyFont="1"/>
    <xf numFmtId="0" fontId="13" fillId="0" borderId="20" xfId="0" applyFont="1" applyBorder="1"/>
    <xf numFmtId="0" fontId="19" fillId="0" borderId="18" xfId="0" applyFont="1" applyBorder="1"/>
    <xf numFmtId="0" fontId="18" fillId="16" borderId="19" xfId="0" applyFont="1" applyFill="1" applyBorder="1" applyAlignment="1" applyProtection="1">
      <alignment horizontal="center" vertical="center"/>
      <protection locked="0"/>
    </xf>
    <xf numFmtId="0" fontId="20" fillId="16" borderId="0" xfId="0" applyFont="1" applyFill="1" applyAlignment="1" applyProtection="1">
      <alignment vertical="center"/>
      <protection locked="0"/>
    </xf>
    <xf numFmtId="0" fontId="13" fillId="0" borderId="21" xfId="0" applyFont="1" applyBorder="1"/>
    <xf numFmtId="0" fontId="13" fillId="0" borderId="22" xfId="0" applyFont="1" applyBorder="1"/>
    <xf numFmtId="1" fontId="13" fillId="0" borderId="22" xfId="0" applyNumberFormat="1" applyFont="1" applyBorder="1"/>
    <xf numFmtId="0" fontId="13" fillId="0" borderId="23" xfId="0" applyFont="1" applyBorder="1"/>
    <xf numFmtId="0" fontId="21" fillId="0" borderId="0" xfId="0" quotePrefix="1" applyFont="1"/>
    <xf numFmtId="0" fontId="10" fillId="0" borderId="0" xfId="0" applyFont="1"/>
    <xf numFmtId="0" fontId="8" fillId="19" borderId="24" xfId="6" applyFont="1" applyFill="1" applyBorder="1" applyAlignment="1">
      <alignment horizontal="center" vertical="center" wrapText="1"/>
    </xf>
    <xf numFmtId="0" fontId="7" fillId="20" borderId="25" xfId="6" applyFont="1" applyFill="1" applyBorder="1" applyAlignment="1">
      <alignment horizontal="center" vertical="center" wrapText="1"/>
    </xf>
    <xf numFmtId="0" fontId="8" fillId="11" borderId="13" xfId="6" applyFont="1" applyFill="1" applyBorder="1" applyAlignment="1">
      <alignment horizontal="center" vertical="center" wrapText="1"/>
    </xf>
    <xf numFmtId="0" fontId="8" fillId="21" borderId="13" xfId="6" applyFont="1" applyFill="1" applyBorder="1" applyAlignment="1">
      <alignment horizontal="center" vertical="center" wrapText="1"/>
    </xf>
    <xf numFmtId="0" fontId="22" fillId="22" borderId="26" xfId="6" applyFont="1" applyFill="1" applyBorder="1" applyAlignment="1">
      <alignment horizontal="center" vertical="center" wrapText="1"/>
    </xf>
    <xf numFmtId="0" fontId="22" fillId="22" borderId="27" xfId="6" applyFont="1" applyFill="1" applyBorder="1" applyAlignment="1">
      <alignment horizontal="center" vertical="center" wrapText="1"/>
    </xf>
    <xf numFmtId="164" fontId="8" fillId="21" borderId="13" xfId="6" applyNumberFormat="1" applyFont="1" applyFill="1" applyBorder="1" applyAlignment="1">
      <alignment horizontal="center" vertical="center" wrapText="1"/>
    </xf>
    <xf numFmtId="164" fontId="8" fillId="11" borderId="13" xfId="6" applyNumberFormat="1" applyFont="1" applyFill="1" applyBorder="1" applyAlignment="1">
      <alignment horizontal="center" vertical="center" wrapText="1"/>
    </xf>
    <xf numFmtId="0" fontId="8" fillId="13" borderId="13" xfId="6" applyFont="1" applyFill="1" applyBorder="1" applyAlignment="1">
      <alignment horizontal="center" vertical="center" wrapText="1"/>
    </xf>
    <xf numFmtId="0" fontId="8" fillId="14" borderId="13" xfId="6" applyFont="1" applyFill="1" applyBorder="1" applyAlignment="1">
      <alignment horizontal="center" vertical="center" wrapText="1"/>
    </xf>
    <xf numFmtId="1" fontId="8" fillId="14" borderId="13" xfId="6" applyNumberFormat="1" applyFont="1" applyFill="1" applyBorder="1" applyAlignment="1">
      <alignment horizontal="center" vertical="center" wrapText="1"/>
    </xf>
    <xf numFmtId="0" fontId="22" fillId="15" borderId="28" xfId="0" applyFont="1" applyFill="1" applyBorder="1" applyAlignment="1" applyProtection="1">
      <alignment horizontal="center" vertical="center" wrapText="1"/>
      <protection hidden="1"/>
    </xf>
    <xf numFmtId="0" fontId="22" fillId="15" borderId="29" xfId="0" applyFont="1" applyFill="1" applyBorder="1" applyAlignment="1" applyProtection="1">
      <alignment horizontal="center" vertical="center" wrapText="1"/>
      <protection hidden="1"/>
    </xf>
    <xf numFmtId="0" fontId="23" fillId="0" borderId="0" xfId="0" applyFont="1" applyAlignment="1" applyProtection="1">
      <alignment horizontal="center" vertical="top"/>
      <protection locked="0"/>
    </xf>
    <xf numFmtId="0" fontId="23" fillId="23" borderId="30" xfId="0" applyFont="1" applyFill="1" applyBorder="1" applyAlignment="1" applyProtection="1">
      <alignment horizontal="center" vertical="top" wrapText="1"/>
      <protection locked="0" hidden="1"/>
    </xf>
    <xf numFmtId="0" fontId="23" fillId="23" borderId="30" xfId="0" applyFont="1" applyFill="1" applyBorder="1" applyAlignment="1" applyProtection="1">
      <alignment horizontal="center" vertical="top" wrapText="1"/>
      <protection locked="0"/>
    </xf>
    <xf numFmtId="169" fontId="23" fillId="23" borderId="30" xfId="0" applyNumberFormat="1" applyFont="1" applyFill="1" applyBorder="1" applyAlignment="1" applyProtection="1">
      <alignment horizontal="center" vertical="top" wrapText="1"/>
      <protection locked="0" hidden="1"/>
    </xf>
    <xf numFmtId="169" fontId="23" fillId="23" borderId="31" xfId="0" applyNumberFormat="1" applyFont="1" applyFill="1" applyBorder="1" applyAlignment="1" applyProtection="1">
      <alignment horizontal="center" vertical="top" wrapText="1"/>
      <protection locked="0" hidden="1"/>
    </xf>
    <xf numFmtId="169" fontId="23" fillId="23" borderId="32" xfId="0" applyNumberFormat="1" applyFont="1" applyFill="1" applyBorder="1" applyAlignment="1" applyProtection="1">
      <alignment horizontal="center" vertical="top" wrapText="1"/>
      <protection locked="0" hidden="1"/>
    </xf>
    <xf numFmtId="0" fontId="23" fillId="0" borderId="0" xfId="0" applyFont="1" applyProtection="1">
      <protection locked="0"/>
    </xf>
    <xf numFmtId="0" fontId="23" fillId="23" borderId="33" xfId="0" applyFont="1" applyFill="1" applyBorder="1" applyAlignment="1" applyProtection="1">
      <alignment horizontal="center" vertical="top" wrapText="1"/>
      <protection locked="0"/>
    </xf>
    <xf numFmtId="0" fontId="24" fillId="23" borderId="34" xfId="0" applyFont="1" applyFill="1" applyBorder="1" applyAlignment="1">
      <alignment horizontal="center" vertical="center" wrapText="1"/>
    </xf>
    <xf numFmtId="0" fontId="24" fillId="24" borderId="34" xfId="0" applyFont="1" applyFill="1" applyBorder="1" applyAlignment="1">
      <alignment horizontal="center" vertical="center" wrapText="1"/>
    </xf>
    <xf numFmtId="0" fontId="17" fillId="18" borderId="37" xfId="0" applyFont="1" applyFill="1" applyBorder="1" applyAlignment="1">
      <alignment horizontal="center" vertical="center" wrapText="1"/>
    </xf>
    <xf numFmtId="0" fontId="23" fillId="25" borderId="33" xfId="0" applyFont="1" applyFill="1" applyBorder="1" applyAlignment="1" applyProtection="1">
      <alignment horizontal="center" vertical="top" wrapText="1"/>
      <protection locked="0" hidden="1"/>
    </xf>
    <xf numFmtId="0" fontId="23" fillId="25" borderId="30" xfId="0" applyFont="1" applyFill="1" applyBorder="1" applyAlignment="1" applyProtection="1">
      <alignment horizontal="center" vertical="top" wrapText="1"/>
      <protection locked="0"/>
    </xf>
    <xf numFmtId="169" fontId="23" fillId="25" borderId="30" xfId="0" applyNumberFormat="1" applyFont="1" applyFill="1" applyBorder="1" applyAlignment="1" applyProtection="1">
      <alignment horizontal="center" vertical="top" wrapText="1"/>
      <protection locked="0" hidden="1"/>
    </xf>
    <xf numFmtId="169" fontId="23" fillId="25" borderId="31" xfId="0" applyNumberFormat="1" applyFont="1" applyFill="1" applyBorder="1" applyAlignment="1" applyProtection="1">
      <alignment horizontal="center" vertical="top" wrapText="1"/>
      <protection locked="0" hidden="1"/>
    </xf>
    <xf numFmtId="169" fontId="23" fillId="25" borderId="32" xfId="0" applyNumberFormat="1" applyFont="1" applyFill="1" applyBorder="1" applyAlignment="1" applyProtection="1">
      <alignment horizontal="center" vertical="top" wrapText="1"/>
      <protection locked="0" hidden="1"/>
    </xf>
    <xf numFmtId="0" fontId="23" fillId="25" borderId="33" xfId="0" applyFont="1" applyFill="1" applyBorder="1" applyAlignment="1" applyProtection="1">
      <alignment horizontal="center" vertical="top" wrapText="1"/>
      <protection locked="0"/>
    </xf>
    <xf numFmtId="164" fontId="12" fillId="26" borderId="0" xfId="2" applyNumberFormat="1" applyFont="1" applyFill="1" applyBorder="1" applyAlignment="1">
      <alignment horizontal="center" vertical="center"/>
    </xf>
    <xf numFmtId="0" fontId="23" fillId="25" borderId="30" xfId="0" applyFont="1" applyFill="1" applyBorder="1" applyAlignment="1" applyProtection="1">
      <alignment horizontal="center" vertical="top" wrapText="1"/>
      <protection locked="0" hidden="1"/>
    </xf>
    <xf numFmtId="0" fontId="8" fillId="27" borderId="24" xfId="6" applyFont="1" applyFill="1" applyBorder="1" applyAlignment="1">
      <alignment horizontal="center" vertical="center" wrapText="1"/>
    </xf>
    <xf numFmtId="0" fontId="9" fillId="28" borderId="9" xfId="1" applyFont="1" applyFill="1" applyBorder="1" applyAlignment="1">
      <alignment horizontal="center" vertical="center" wrapText="1"/>
    </xf>
    <xf numFmtId="164" fontId="27" fillId="0" borderId="9" xfId="3" applyNumberFormat="1" applyFont="1" applyFill="1" applyBorder="1" applyAlignment="1" applyProtection="1">
      <alignment horizontal="center" vertical="center" wrapText="1"/>
      <protection locked="0"/>
    </xf>
    <xf numFmtId="164" fontId="27" fillId="0" borderId="9" xfId="3" applyNumberFormat="1" applyFont="1" applyFill="1" applyBorder="1" applyAlignment="1" applyProtection="1">
      <alignment horizontal="center" vertical="center"/>
      <protection locked="0"/>
    </xf>
    <xf numFmtId="164" fontId="27" fillId="0" borderId="9" xfId="1" applyNumberFormat="1" applyFont="1" applyBorder="1" applyAlignment="1" applyProtection="1">
      <alignment horizontal="center" vertical="center"/>
      <protection locked="0"/>
    </xf>
    <xf numFmtId="164" fontId="27" fillId="0" borderId="9" xfId="1" applyNumberFormat="1" applyFont="1" applyBorder="1" applyAlignment="1" applyProtection="1">
      <alignment horizontal="center" vertical="center" wrapText="1"/>
      <protection locked="0"/>
    </xf>
    <xf numFmtId="0" fontId="27" fillId="0" borderId="9" xfId="1" applyFont="1" applyBorder="1" applyAlignment="1" applyProtection="1">
      <alignment horizontal="center" vertical="center" wrapText="1"/>
      <protection locked="0"/>
    </xf>
    <xf numFmtId="164" fontId="27" fillId="0" borderId="10" xfId="1" applyNumberFormat="1" applyFont="1" applyBorder="1" applyAlignment="1" applyProtection="1">
      <alignment horizontal="center" vertical="center"/>
      <protection locked="0"/>
    </xf>
    <xf numFmtId="164" fontId="27" fillId="0" borderId="10" xfId="1" applyNumberFormat="1" applyFont="1" applyBorder="1" applyAlignment="1" applyProtection="1">
      <alignment horizontal="center" vertical="center" wrapText="1"/>
      <protection locked="0"/>
    </xf>
    <xf numFmtId="0" fontId="27" fillId="0" borderId="10" xfId="1" applyFont="1" applyBorder="1" applyAlignment="1" applyProtection="1">
      <alignment horizontal="center" vertical="center" wrapText="1"/>
      <protection locked="0"/>
    </xf>
    <xf numFmtId="0" fontId="27" fillId="0" borderId="9" xfId="1" applyFont="1" applyBorder="1" applyAlignment="1">
      <alignment horizontal="center" vertical="center" wrapText="1"/>
    </xf>
    <xf numFmtId="0" fontId="10" fillId="0" borderId="11" xfId="1" applyFont="1" applyBorder="1" applyAlignment="1">
      <alignment horizontal="left" vertical="center" wrapText="1"/>
    </xf>
    <xf numFmtId="0" fontId="2" fillId="0" borderId="9" xfId="1" applyFont="1" applyBorder="1" applyAlignment="1" applyProtection="1">
      <alignment horizontal="center" vertical="center" wrapText="1"/>
      <protection locked="0"/>
    </xf>
    <xf numFmtId="1" fontId="27" fillId="0" borderId="9" xfId="1" applyNumberFormat="1" applyFont="1" applyBorder="1" applyAlignment="1">
      <alignment horizontal="center" vertical="center" wrapText="1"/>
    </xf>
    <xf numFmtId="1" fontId="27" fillId="0" borderId="9" xfId="1" applyNumberFormat="1" applyFont="1" applyBorder="1" applyAlignment="1" applyProtection="1">
      <alignment horizontal="center" vertical="center" wrapText="1"/>
      <protection locked="0"/>
    </xf>
    <xf numFmtId="0" fontId="27" fillId="0" borderId="9" xfId="1" applyFont="1" applyBorder="1" applyAlignment="1" applyProtection="1">
      <alignment vertical="center" wrapText="1"/>
      <protection locked="0"/>
    </xf>
    <xf numFmtId="0" fontId="27" fillId="0" borderId="9" xfId="1" applyFont="1" applyBorder="1" applyAlignment="1">
      <alignment wrapText="1"/>
    </xf>
    <xf numFmtId="0" fontId="28" fillId="0" borderId="9" xfId="1" applyFont="1" applyBorder="1" applyAlignment="1" applyProtection="1">
      <alignment vertical="center" wrapText="1"/>
      <protection locked="0"/>
    </xf>
    <xf numFmtId="0" fontId="10" fillId="0" borderId="9" xfId="1" applyFont="1" applyBorder="1" applyAlignment="1" applyProtection="1">
      <alignment horizontal="center" vertical="center" wrapText="1"/>
      <protection locked="0"/>
    </xf>
    <xf numFmtId="0" fontId="27" fillId="0" borderId="12" xfId="1" applyFont="1" applyBorder="1" applyAlignment="1" applyProtection="1">
      <alignment horizontal="center" vertical="center" wrapText="1"/>
      <protection locked="0"/>
    </xf>
    <xf numFmtId="0" fontId="27" fillId="0" borderId="12" xfId="1" applyFont="1" applyBorder="1" applyAlignment="1">
      <alignment horizontal="center" vertical="center" wrapText="1"/>
    </xf>
    <xf numFmtId="164" fontId="27" fillId="0" borderId="12" xfId="1" applyNumberFormat="1" applyFont="1" applyBorder="1" applyAlignment="1" applyProtection="1">
      <alignment horizontal="center" vertical="center"/>
      <protection locked="0"/>
    </xf>
    <xf numFmtId="164" fontId="27" fillId="0" borderId="12" xfId="1" applyNumberFormat="1" applyFont="1" applyBorder="1" applyAlignment="1" applyProtection="1">
      <alignment horizontal="center" vertical="center" wrapText="1"/>
      <protection locked="0"/>
    </xf>
    <xf numFmtId="1" fontId="27" fillId="0" borderId="12" xfId="1" applyNumberFormat="1" applyFont="1" applyBorder="1" applyAlignment="1">
      <alignment horizontal="center" vertical="center" wrapText="1"/>
    </xf>
    <xf numFmtId="1" fontId="27" fillId="0" borderId="12" xfId="1" applyNumberFormat="1" applyFont="1" applyBorder="1" applyAlignment="1" applyProtection="1">
      <alignment horizontal="center" vertical="center" wrapText="1"/>
      <protection locked="0"/>
    </xf>
    <xf numFmtId="1" fontId="2" fillId="0" borderId="9" xfId="1" applyNumberFormat="1" applyFont="1" applyBorder="1" applyAlignment="1">
      <alignment horizontal="center" vertical="center" wrapText="1"/>
    </xf>
    <xf numFmtId="1" fontId="2" fillId="0" borderId="9" xfId="1" applyNumberFormat="1" applyFont="1" applyBorder="1" applyAlignment="1" applyProtection="1">
      <alignment horizontal="center" vertical="center" wrapText="1"/>
      <protection locked="0"/>
    </xf>
    <xf numFmtId="0" fontId="27" fillId="0" borderId="13" xfId="1" applyFont="1" applyBorder="1" applyAlignment="1" applyProtection="1">
      <alignment horizontal="center" vertical="center" wrapText="1"/>
      <protection locked="0"/>
    </xf>
    <xf numFmtId="1" fontId="27" fillId="0" borderId="13" xfId="1" applyNumberFormat="1" applyFont="1" applyBorder="1" applyAlignment="1">
      <alignment horizontal="center" vertical="center" wrapText="1"/>
    </xf>
    <xf numFmtId="1" fontId="27" fillId="0" borderId="13" xfId="1" applyNumberFormat="1" applyFont="1" applyBorder="1" applyAlignment="1" applyProtection="1">
      <alignment horizontal="center" vertical="center" wrapText="1"/>
      <protection locked="0"/>
    </xf>
    <xf numFmtId="0" fontId="27" fillId="0" borderId="9" xfId="1" applyFont="1" applyBorder="1" applyAlignment="1" applyProtection="1">
      <alignment horizontal="center" vertical="center"/>
      <protection locked="0"/>
    </xf>
    <xf numFmtId="8" fontId="27" fillId="0" borderId="9" xfId="1" applyNumberFormat="1" applyFont="1" applyBorder="1" applyAlignment="1" applyProtection="1">
      <alignment horizontal="center" vertical="center"/>
      <protection locked="0"/>
    </xf>
    <xf numFmtId="8" fontId="27" fillId="0" borderId="9" xfId="1" applyNumberFormat="1" applyFont="1" applyBorder="1" applyAlignment="1" applyProtection="1">
      <alignment horizontal="center" vertical="center" wrapText="1"/>
      <protection locked="0"/>
    </xf>
    <xf numFmtId="0" fontId="27" fillId="0" borderId="9" xfId="1" applyFont="1" applyBorder="1" applyAlignment="1" applyProtection="1">
      <alignment horizontal="justify" vertical="center" wrapText="1"/>
      <protection locked="0"/>
    </xf>
    <xf numFmtId="165" fontId="27" fillId="0" borderId="9" xfId="1" applyNumberFormat="1" applyFont="1" applyBorder="1" applyAlignment="1">
      <alignment horizontal="center" vertical="center" wrapText="1"/>
    </xf>
    <xf numFmtId="164" fontId="27" fillId="0" borderId="9" xfId="1" applyNumberFormat="1" applyFont="1" applyBorder="1" applyAlignment="1">
      <alignment horizontal="center" vertical="center"/>
    </xf>
    <xf numFmtId="164" fontId="27" fillId="0" borderId="9" xfId="2" applyNumberFormat="1" applyFont="1" applyFill="1" applyBorder="1" applyAlignment="1" applyProtection="1">
      <alignment horizontal="center" vertical="center"/>
      <protection locked="0"/>
    </xf>
    <xf numFmtId="167" fontId="27" fillId="0" borderId="9" xfId="1" applyNumberFormat="1" applyFont="1" applyBorder="1" applyAlignment="1" applyProtection="1">
      <alignment horizontal="center" vertical="center" wrapText="1"/>
      <protection locked="0"/>
    </xf>
    <xf numFmtId="164" fontId="27" fillId="0" borderId="9" xfId="2" applyNumberFormat="1" applyFont="1" applyFill="1" applyBorder="1" applyAlignment="1" applyProtection="1">
      <alignment horizontal="center" vertical="center" wrapText="1"/>
      <protection locked="0"/>
    </xf>
    <xf numFmtId="0" fontId="27" fillId="0" borderId="10" xfId="1" applyFont="1" applyBorder="1" applyAlignment="1">
      <alignment horizontal="center" vertical="center" wrapText="1"/>
    </xf>
    <xf numFmtId="164" fontId="27" fillId="0" borderId="10" xfId="2" applyNumberFormat="1" applyFont="1" applyFill="1" applyBorder="1" applyAlignment="1" applyProtection="1">
      <alignment horizontal="center" vertical="center"/>
      <protection locked="0"/>
    </xf>
    <xf numFmtId="1" fontId="27" fillId="0" borderId="10" xfId="1" applyNumberFormat="1" applyFont="1" applyBorder="1" applyAlignment="1">
      <alignment horizontal="center" vertical="center" wrapText="1"/>
    </xf>
    <xf numFmtId="1" fontId="27" fillId="0" borderId="10" xfId="1" applyNumberFormat="1" applyFont="1" applyBorder="1" applyAlignment="1" applyProtection="1">
      <alignment horizontal="center" vertical="center" wrapText="1"/>
      <protection locked="0"/>
    </xf>
    <xf numFmtId="0" fontId="2" fillId="0" borderId="9" xfId="1" applyFont="1" applyBorder="1" applyAlignment="1">
      <alignment horizontal="center" vertical="center" wrapText="1"/>
    </xf>
    <xf numFmtId="164" fontId="1" fillId="0" borderId="9" xfId="1" applyNumberFormat="1" applyBorder="1" applyAlignment="1">
      <alignment horizontal="center" vertical="center"/>
    </xf>
    <xf numFmtId="164" fontId="27" fillId="0" borderId="9" xfId="4" applyNumberFormat="1" applyFont="1" applyFill="1" applyBorder="1" applyAlignment="1" applyProtection="1">
      <alignment horizontal="center" vertical="center" wrapText="1"/>
      <protection locked="0"/>
    </xf>
    <xf numFmtId="164" fontId="26" fillId="0" borderId="9" xfId="4" applyNumberFormat="1" applyFont="1" applyFill="1" applyBorder="1" applyAlignment="1" applyProtection="1">
      <alignment horizontal="center" vertical="center"/>
      <protection locked="0"/>
    </xf>
    <xf numFmtId="8" fontId="27" fillId="0" borderId="9" xfId="1" applyNumberFormat="1" applyFont="1" applyBorder="1" applyAlignment="1">
      <alignment horizontal="center" vertical="center" wrapText="1"/>
    </xf>
    <xf numFmtId="44" fontId="27" fillId="0" borderId="9" xfId="4" applyFont="1" applyFill="1" applyBorder="1" applyAlignment="1">
      <alignment horizontal="center" vertical="center" wrapText="1"/>
    </xf>
    <xf numFmtId="164" fontId="27" fillId="0" borderId="9" xfId="4" applyNumberFormat="1" applyFont="1" applyFill="1" applyBorder="1" applyAlignment="1">
      <alignment horizontal="center" vertical="center"/>
    </xf>
    <xf numFmtId="44" fontId="27" fillId="0" borderId="9" xfId="4" applyFont="1" applyFill="1" applyBorder="1" applyAlignment="1">
      <alignment horizontal="center" vertical="center"/>
    </xf>
    <xf numFmtId="1" fontId="27" fillId="0" borderId="9" xfId="4" applyNumberFormat="1" applyFont="1" applyFill="1" applyBorder="1" applyAlignment="1">
      <alignment horizontal="center" vertical="center" wrapText="1"/>
    </xf>
    <xf numFmtId="3" fontId="27" fillId="0" borderId="9" xfId="1" applyNumberFormat="1" applyFont="1" applyBorder="1" applyAlignment="1">
      <alignment horizontal="center" vertical="center" wrapText="1"/>
    </xf>
    <xf numFmtId="0" fontId="27" fillId="0" borderId="9" xfId="1" applyFont="1" applyBorder="1" applyAlignment="1">
      <alignment vertical="center" wrapText="1"/>
    </xf>
    <xf numFmtId="164" fontId="27" fillId="0" borderId="9" xfId="3" applyNumberFormat="1" applyFont="1" applyFill="1" applyBorder="1" applyAlignment="1">
      <alignment horizontal="center" vertical="center"/>
    </xf>
    <xf numFmtId="0" fontId="27" fillId="0" borderId="9" xfId="1" applyFont="1" applyBorder="1" applyAlignment="1" applyProtection="1">
      <alignment vertical="top" wrapText="1"/>
      <protection locked="0"/>
    </xf>
    <xf numFmtId="0" fontId="27" fillId="0" borderId="9" xfId="1" applyFont="1" applyBorder="1" applyAlignment="1">
      <alignment vertical="center"/>
    </xf>
    <xf numFmtId="0" fontId="27" fillId="0" borderId="9" xfId="1" applyFont="1" applyBorder="1" applyAlignment="1">
      <alignment vertical="top" wrapText="1"/>
    </xf>
    <xf numFmtId="164" fontId="27" fillId="0" borderId="9" xfId="1" applyNumberFormat="1" applyFont="1" applyBorder="1" applyAlignment="1">
      <alignment horizontal="center" vertical="center" wrapText="1"/>
    </xf>
    <xf numFmtId="0" fontId="27" fillId="0" borderId="9" xfId="1" applyFont="1" applyBorder="1" applyAlignment="1" applyProtection="1">
      <alignment horizontal="left" vertical="center" wrapText="1"/>
      <protection locked="0"/>
    </xf>
    <xf numFmtId="0" fontId="26" fillId="0" borderId="11" xfId="7" applyBorder="1" applyAlignment="1">
      <alignment vertical="center" wrapText="1"/>
    </xf>
    <xf numFmtId="164" fontId="27" fillId="0" borderId="9" xfId="3" applyNumberFormat="1" applyFont="1" applyFill="1" applyBorder="1" applyAlignment="1" applyProtection="1">
      <alignment horizontal="center" vertical="center"/>
    </xf>
    <xf numFmtId="166" fontId="27" fillId="0" borderId="9" xfId="1" applyNumberFormat="1" applyFont="1" applyBorder="1" applyAlignment="1" applyProtection="1">
      <alignment vertical="top" wrapText="1"/>
      <protection locked="0"/>
    </xf>
    <xf numFmtId="8" fontId="27" fillId="0" borderId="9" xfId="1" applyNumberFormat="1" applyFont="1" applyBorder="1" applyAlignment="1" applyProtection="1">
      <alignment vertical="center" wrapText="1"/>
      <protection locked="0"/>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3" fillId="6" borderId="1" xfId="1" applyFont="1" applyFill="1" applyBorder="1" applyAlignment="1">
      <alignment horizontal="center" vertical="center"/>
    </xf>
    <xf numFmtId="0" fontId="3" fillId="6" borderId="2" xfId="1" applyFont="1" applyFill="1" applyBorder="1" applyAlignment="1">
      <alignment horizontal="center" vertical="center"/>
    </xf>
    <xf numFmtId="164" fontId="3" fillId="6" borderId="2" xfId="1" applyNumberFormat="1" applyFont="1" applyFill="1" applyBorder="1" applyAlignment="1">
      <alignment horizontal="center" vertical="center"/>
    </xf>
    <xf numFmtId="0" fontId="3" fillId="6" borderId="3" xfId="1" applyFont="1" applyFill="1" applyBorder="1" applyAlignment="1">
      <alignment horizontal="center" vertical="center"/>
    </xf>
    <xf numFmtId="0" fontId="3" fillId="6" borderId="4" xfId="1" applyFont="1" applyFill="1" applyBorder="1" applyAlignment="1">
      <alignment horizontal="center" vertical="center"/>
    </xf>
    <xf numFmtId="0" fontId="3" fillId="6" borderId="5" xfId="1" applyFont="1" applyFill="1" applyBorder="1" applyAlignment="1">
      <alignment horizontal="center" vertical="center"/>
    </xf>
    <xf numFmtId="0" fontId="3" fillId="6" borderId="6" xfId="1" applyFont="1" applyFill="1" applyBorder="1" applyAlignment="1">
      <alignment horizontal="center" vertical="center"/>
    </xf>
    <xf numFmtId="0" fontId="3" fillId="6" borderId="7" xfId="1" applyFont="1" applyFill="1" applyBorder="1" applyAlignment="1">
      <alignment horizontal="center" vertical="center"/>
    </xf>
    <xf numFmtId="0" fontId="6" fillId="5" borderId="8" xfId="1" applyFont="1" applyFill="1" applyBorder="1" applyAlignment="1">
      <alignment horizontal="center"/>
    </xf>
    <xf numFmtId="170" fontId="25" fillId="0" borderId="35" xfId="0" applyNumberFormat="1" applyFont="1" applyBorder="1" applyAlignment="1" applyProtection="1">
      <alignment horizontal="center" vertical="center"/>
      <protection hidden="1"/>
    </xf>
    <xf numFmtId="170" fontId="25" fillId="0" borderId="36" xfId="0" applyNumberFormat="1" applyFont="1" applyBorder="1" applyAlignment="1" applyProtection="1">
      <alignment horizontal="center" vertical="center"/>
      <protection hidden="1"/>
    </xf>
    <xf numFmtId="170" fontId="25" fillId="0" borderId="38" xfId="0" applyNumberFormat="1" applyFont="1" applyBorder="1" applyAlignment="1" applyProtection="1">
      <alignment horizontal="center" vertical="center"/>
      <protection hidden="1"/>
    </xf>
    <xf numFmtId="0" fontId="17" fillId="18" borderId="18" xfId="0" applyFont="1" applyFill="1" applyBorder="1" applyAlignment="1">
      <alignment horizontal="center" vertical="center" wrapText="1"/>
    </xf>
    <xf numFmtId="0" fontId="17" fillId="18" borderId="0" xfId="0" applyFont="1" applyFill="1" applyAlignment="1">
      <alignment horizontal="center" vertical="center" wrapText="1"/>
    </xf>
    <xf numFmtId="1" fontId="19" fillId="16" borderId="0" xfId="0" applyNumberFormat="1" applyFont="1" applyFill="1" applyAlignment="1" applyProtection="1">
      <alignment horizontal="center" vertical="center"/>
      <protection locked="0"/>
    </xf>
    <xf numFmtId="0" fontId="20" fillId="0" borderId="19" xfId="0" applyFont="1" applyBorder="1" applyAlignment="1" applyProtection="1">
      <alignment horizontal="center" vertical="center"/>
      <protection locked="0"/>
    </xf>
    <xf numFmtId="0" fontId="15" fillId="0" borderId="14" xfId="5" applyFont="1" applyBorder="1" applyAlignment="1">
      <alignment horizontal="center" vertical="center" wrapText="1"/>
    </xf>
    <xf numFmtId="0" fontId="3" fillId="16" borderId="39" xfId="5" applyFont="1" applyFill="1" applyBorder="1" applyAlignment="1">
      <alignment horizontal="center" vertical="center" wrapText="1"/>
    </xf>
    <xf numFmtId="0" fontId="3" fillId="16" borderId="0" xfId="5" applyFont="1" applyFill="1" applyAlignment="1">
      <alignment horizontal="center" vertical="center" wrapText="1"/>
    </xf>
    <xf numFmtId="0" fontId="3" fillId="16" borderId="40" xfId="5" applyFont="1" applyFill="1" applyBorder="1" applyAlignment="1">
      <alignment horizontal="center" vertical="center" wrapText="1"/>
    </xf>
    <xf numFmtId="0" fontId="16" fillId="16" borderId="41" xfId="5" applyFont="1" applyFill="1" applyBorder="1" applyAlignment="1">
      <alignment horizontal="left" vertical="center" wrapText="1"/>
    </xf>
    <xf numFmtId="0" fontId="16" fillId="16" borderId="42" xfId="5" applyFont="1" applyFill="1" applyBorder="1" applyAlignment="1">
      <alignment horizontal="left" vertical="center" wrapText="1"/>
    </xf>
    <xf numFmtId="0" fontId="16" fillId="0" borderId="41" xfId="5" applyFont="1" applyBorder="1" applyAlignment="1">
      <alignment horizontal="left" vertical="center" wrapText="1"/>
    </xf>
    <xf numFmtId="0" fontId="16" fillId="0" borderId="42" xfId="5" applyFont="1" applyBorder="1" applyAlignment="1">
      <alignment horizontal="left" vertical="center" wrapText="1"/>
    </xf>
  </cellXfs>
  <cellStyles count="8">
    <cellStyle name="Millares [0] 2 2" xfId="2" xr:uid="{01B88180-EB33-4849-A218-22A4BA722F63}"/>
    <cellStyle name="Moneda [0] 2" xfId="3" xr:uid="{6491E07E-04B8-4601-9948-40EE02C2710C}"/>
    <cellStyle name="Moneda 2" xfId="4" xr:uid="{E9F2AA7B-0BD3-41FA-90D5-F5D604BAD472}"/>
    <cellStyle name="Normal" xfId="0" builtinId="0"/>
    <cellStyle name="Normal 2" xfId="5" xr:uid="{FBAD671E-44BE-4EDE-89FE-F96CC575B84F}"/>
    <cellStyle name="Normal 3" xfId="6" xr:uid="{2CD21864-CB12-4F01-B31D-FDA0CDF33889}"/>
    <cellStyle name="Normal 4" xfId="7" xr:uid="{09B5122D-3FEB-4321-ACB7-BDB73B4B8532}"/>
    <cellStyle name="Normal 6" xfId="1" xr:uid="{63C5D608-7456-46F6-8534-4C729DD32675}"/>
  </cellStyles>
  <dxfs count="3">
    <dxf>
      <font>
        <b/>
        <i val="0"/>
        <color rgb="FFFFFF00"/>
      </font>
      <fill>
        <patternFill patternType="solid">
          <fgColor auto="1"/>
          <bgColor rgb="FFC0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234765</xdr:colOff>
      <xdr:row>1</xdr:row>
      <xdr:rowOff>103654</xdr:rowOff>
    </xdr:from>
    <xdr:to>
      <xdr:col>3</xdr:col>
      <xdr:colOff>1053353</xdr:colOff>
      <xdr:row>6</xdr:row>
      <xdr:rowOff>89646</xdr:rowOff>
    </xdr:to>
    <xdr:pic>
      <xdr:nvPicPr>
        <xdr:cNvPr id="2" name="Imagen 1" descr="Resultado de imagen de logo parques nacionales naturales png transparente&quot;">
          <a:extLst>
            <a:ext uri="{FF2B5EF4-FFF2-40B4-BE49-F238E27FC236}">
              <a16:creationId xmlns:a16="http://schemas.microsoft.com/office/drawing/2014/main" id="{59A8B55F-F721-4F47-AD6F-E6BBD238669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915" y="103654"/>
          <a:ext cx="818588" cy="103374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martinez/Desktop/PAA%202020%20-%20PRESUPUESTO%20PNNC%20%202020%20-%20PGN-UE-FUNCIONAMIENTO%20%20DRIVE%2029-01-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e96b5a028db0981f/Desktop/PROGRAMACI&#211;N%202023%20AJUSTADO/CONSOLIDADOS%20PAA%20Y%20ADQUISICIONES/1.6.%20FORMATO%20PROGRAMACI&#211;N%20INVERSI&#211;N%20CONSOLIDADO%20202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e96b5a028db0981f/Desktop/FORMATO%20DE%20MODIFICACIONES%20AL%20PAA%202022%20-%20DICIEMBRE%200112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eb59631558f396a6/Escritorio/JUAN/JUAN/TRABAJO%20NOV%202020/J%202021/2021/OK%20-%20MATRIZ%202021%20RECURSOS%20PNNC%20-%2068%20-%20CONSOLIDADO%20V1%2029-01-20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m255/OneDrive/Escritorio/JUAN/CONTRATO%202022/PLAN%20DE%20ACCION/PROGRAMACI&#211;N%20PAA%20-%20CONSOLIDADO%202022%20-%20V25%20010220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PTO 2020"/>
      <sheetName val="DINAMICA PNNC 2020"/>
      <sheetName val="COD PRODUCTOS"/>
      <sheetName val="Listas niveles"/>
      <sheetName val="SIGLAS"/>
      <sheetName val="listas mipg"/>
      <sheetName val="listas ODS"/>
      <sheetName val="LISTAS PEI"/>
      <sheetName val="listas PND"/>
      <sheetName val="LISTAS PROCESO"/>
      <sheetName val="ANEXO 2"/>
      <sheetName val="PROCESO VS ACTIVIDAD"/>
      <sheetName val="Listas anexo 1"/>
      <sheetName val="LISTAS ANEXO 1. 2"/>
      <sheetName val="LISTAS ANEXO 1. 3"/>
      <sheetName val="TABLA PROCESO VS ACTIVIDAD"/>
      <sheetName val="PROCESOS CON ACTIVIDADES POR PR"/>
      <sheetName val="LISTAS ANEXO 1. 4"/>
      <sheetName val="Hoja2"/>
      <sheetName val="Hoja1"/>
      <sheetName val="auteridad"/>
      <sheetName val="REGION"/>
    </sheetNames>
    <sheetDataSet>
      <sheetData sheetId="0"/>
      <sheetData sheetId="1"/>
      <sheetData sheetId="2"/>
      <sheetData sheetId="3">
        <row r="2">
          <cell r="B2" t="str">
            <v>CENTRAL</v>
          </cell>
        </row>
        <row r="3">
          <cell r="B3" t="str">
            <v>TERRITORIAL</v>
          </cell>
        </row>
      </sheetData>
      <sheetData sheetId="4"/>
      <sheetData sheetId="5"/>
      <sheetData sheetId="6"/>
      <sheetData sheetId="7"/>
      <sheetData sheetId="8"/>
      <sheetData sheetId="9"/>
      <sheetData sheetId="10"/>
      <sheetData sheetId="11"/>
      <sheetData sheetId="12">
        <row r="3">
          <cell r="E3" t="str">
            <v>3202 CONSERVACIÓN DE LA BIODIVERSIDAD Y SUS SERVICIOS ECOSISTÉMICOS</v>
          </cell>
          <cell r="F3" t="str">
            <v>3299 FORTALECIMIENTO DE LA GESTIÓN Y DIRECCIÓN DEL SECTOR AMBIENTE Y DESARROLLO SOSTENIBLE</v>
          </cell>
        </row>
      </sheetData>
      <sheetData sheetId="13"/>
      <sheetData sheetId="14"/>
      <sheetData sheetId="15"/>
      <sheetData sheetId="16"/>
      <sheetData sheetId="17">
        <row r="2">
          <cell r="B2" t="str">
            <v>INVERSIÓN</v>
          </cell>
        </row>
        <row r="3">
          <cell r="B3" t="str">
            <v>FUNCIONAMIENTO</v>
          </cell>
          <cell r="F3" t="str">
            <v>02 ADQUISICIÓN DE BIENES  Y SERVICIOS</v>
          </cell>
          <cell r="G3" t="str">
            <v>MENSUAL</v>
          </cell>
        </row>
        <row r="4">
          <cell r="F4" t="str">
            <v>03 TRANSFERENCIAS CORRIENTES</v>
          </cell>
          <cell r="G4" t="str">
            <v>BIMESTRAL</v>
          </cell>
        </row>
        <row r="5">
          <cell r="F5" t="str">
            <v>05 GASTOS DE COMERCIALIZACIÓN Y PRODUCCIÓN</v>
          </cell>
          <cell r="G5" t="str">
            <v>TRIMESTRAL</v>
          </cell>
        </row>
        <row r="6">
          <cell r="F6" t="str">
            <v>08 GASTOS POR TRIBUTOS, MULTAS, SANCIONES E INTERESES DE MORA</v>
          </cell>
          <cell r="G6" t="str">
            <v>CUATRIMESTRAL</v>
          </cell>
        </row>
        <row r="7">
          <cell r="G7" t="str">
            <v>SEMESTRAL</v>
          </cell>
        </row>
        <row r="8">
          <cell r="G8" t="str">
            <v>ANUAL</v>
          </cell>
        </row>
        <row r="9">
          <cell r="G9" t="str">
            <v>OTRO</v>
          </cell>
        </row>
        <row r="16">
          <cell r="B16" t="str">
            <v>1. POSCONFLICTO</v>
          </cell>
        </row>
        <row r="17">
          <cell r="B17" t="str">
            <v>2. DESPLAZADOS</v>
          </cell>
        </row>
        <row r="18">
          <cell r="B18" t="str">
            <v>3. VÍCTIMAS</v>
          </cell>
        </row>
        <row r="19">
          <cell r="B19" t="str">
            <v>4. INDÍGENAS</v>
          </cell>
        </row>
        <row r="20">
          <cell r="B20" t="str">
            <v>5. NEGRITUDES</v>
          </cell>
        </row>
        <row r="21">
          <cell r="B21" t="str">
            <v>6. CAMPESINOS</v>
          </cell>
        </row>
        <row r="22">
          <cell r="B22" t="str">
            <v>7. GÉNERO</v>
          </cell>
        </row>
        <row r="23">
          <cell r="B23" t="str">
            <v>8. INCLUYENTE</v>
          </cell>
        </row>
        <row r="24">
          <cell r="B24" t="str">
            <v>9. SENTENCIAS</v>
          </cell>
        </row>
        <row r="25">
          <cell r="B25" t="str">
            <v>N.A</v>
          </cell>
        </row>
        <row r="29">
          <cell r="B29" t="str">
            <v>-EN EJECUCIÓN-</v>
          </cell>
        </row>
        <row r="30">
          <cell r="B30" t="str">
            <v>1. CONPES - 3797 - ORINOQUIA</v>
          </cell>
        </row>
        <row r="31">
          <cell r="B31" t="str">
            <v>2. CONPES - 3886 - PAGOS POR SERVICIOS AMBIENTALES</v>
          </cell>
        </row>
        <row r="32">
          <cell r="B32" t="str">
            <v>3. CONPES - 3915 - MACIZO COLOMBIANO</v>
          </cell>
        </row>
        <row r="33">
          <cell r="B33" t="str">
            <v>-EN CONSTRUCCIÓN-</v>
          </cell>
        </row>
        <row r="34">
          <cell r="B34" t="str">
            <v>4. CONPES - BIO-OCEÁNICA</v>
          </cell>
        </row>
        <row r="35">
          <cell r="B35" t="str">
            <v>5. CONPES - POLÍTICA GENERAL DE ORDENAMIENTO TERRITORIAL</v>
          </cell>
        </row>
        <row r="36">
          <cell r="B36" t="str">
            <v>6. CONPES - POLÍTICA SINAP</v>
          </cell>
        </row>
        <row r="37">
          <cell r="B37" t="str">
            <v>N.A</v>
          </cell>
        </row>
        <row r="74">
          <cell r="B74" t="str">
            <v>1. MANO DE OBRA CALIFICADA</v>
          </cell>
        </row>
        <row r="75">
          <cell r="B75" t="str">
            <v>2.MANO DE OBRA NO CALIFICADA</v>
          </cell>
        </row>
        <row r="76">
          <cell r="B76" t="str">
            <v>3.MATERIALES</v>
          </cell>
        </row>
        <row r="77">
          <cell r="B77" t="str">
            <v>4.SERVICIOS DOMICILIARIOS</v>
          </cell>
        </row>
        <row r="78">
          <cell r="B78" t="str">
            <v>5.TERRENOS</v>
          </cell>
        </row>
        <row r="79">
          <cell r="B79" t="str">
            <v>6.EDIFICIOS</v>
          </cell>
        </row>
        <row r="80">
          <cell r="B80" t="str">
            <v>7.MAQUINARIA Y EQUIPO</v>
          </cell>
        </row>
        <row r="81">
          <cell r="B81" t="str">
            <v>8.MANTENIMIENTO MAQUINARIA Y EQUIPO</v>
          </cell>
        </row>
        <row r="82">
          <cell r="B82" t="str">
            <v>9.TRANSPORTE</v>
          </cell>
        </row>
        <row r="83">
          <cell r="B83" t="str">
            <v>10.SERVICIOS DE VENTA Y DE DISTRIBUCIÓN</v>
          </cell>
        </row>
        <row r="84">
          <cell r="B84" t="str">
            <v>11.SERVICIOS DE ALOJAMIENTO COMIDAS Y BEBIDAS</v>
          </cell>
        </row>
        <row r="85">
          <cell r="B85" t="str">
            <v>12.SERVICIOS FINANCIEROS Y CONEXOS</v>
          </cell>
        </row>
        <row r="86">
          <cell r="B86" t="str">
            <v>13.SERVICIOS DE LEASING</v>
          </cell>
        </row>
        <row r="87">
          <cell r="B87" t="str">
            <v>14.SERVICIOS INMOBILIARIOS</v>
          </cell>
        </row>
        <row r="88">
          <cell r="B88" t="str">
            <v>15.SERVICIOS PRESTADOS A LAS EMPRESAS Y SERVICIOS DE PRODUCCIÓN</v>
          </cell>
        </row>
        <row r="89">
          <cell r="B89" t="str">
            <v>16.SERVICIOS PARA LA COMUNIDAD, SOCIALES Y PERSONALES</v>
          </cell>
        </row>
        <row r="90">
          <cell r="B90" t="str">
            <v>17.IMPUESTOS, PAGOS DE DERECHOS, CONTRIBUCIONES, MULTAS Y SANCIONES</v>
          </cell>
        </row>
      </sheetData>
      <sheetData sheetId="18"/>
      <sheetData sheetId="19"/>
      <sheetData sheetId="20"/>
      <sheetData sheetId="21">
        <row r="2">
          <cell r="D2" t="str">
            <v>AMAZONAS</v>
          </cell>
        </row>
        <row r="3">
          <cell r="D3" t="str">
            <v>ANTIOQUIA</v>
          </cell>
        </row>
        <row r="4">
          <cell r="D4" t="str">
            <v>ARAUCA</v>
          </cell>
        </row>
        <row r="5">
          <cell r="D5" t="str">
            <v>ARCHIPIÉLAGO DE SAN ANDRÉS, PROVIDENCIA Y SANTA CATALINA</v>
          </cell>
        </row>
        <row r="6">
          <cell r="D6" t="str">
            <v>ATLÁNTICO</v>
          </cell>
        </row>
        <row r="7">
          <cell r="D7" t="str">
            <v>BOGOTÁ D.C.</v>
          </cell>
        </row>
        <row r="8">
          <cell r="D8" t="str">
            <v>BOLÍVAR</v>
          </cell>
        </row>
        <row r="9">
          <cell r="D9" t="str">
            <v>BOYACÁ</v>
          </cell>
        </row>
        <row r="10">
          <cell r="D10" t="str">
            <v>CALDAS</v>
          </cell>
        </row>
        <row r="11">
          <cell r="D11" t="str">
            <v>CAQUETÁ</v>
          </cell>
        </row>
        <row r="12">
          <cell r="D12" t="str">
            <v>CASANARE</v>
          </cell>
        </row>
        <row r="13">
          <cell r="D13" t="str">
            <v>CAUCA</v>
          </cell>
        </row>
        <row r="14">
          <cell r="D14" t="str">
            <v>CESAR</v>
          </cell>
        </row>
        <row r="15">
          <cell r="D15" t="str">
            <v>CHOCÓ</v>
          </cell>
        </row>
        <row r="16">
          <cell r="D16" t="str">
            <v>CÓRDOBA</v>
          </cell>
        </row>
        <row r="17">
          <cell r="D17" t="str">
            <v>CUNDINAMARCA</v>
          </cell>
        </row>
        <row r="18">
          <cell r="D18" t="str">
            <v>GUAINÍA</v>
          </cell>
        </row>
        <row r="19">
          <cell r="D19" t="str">
            <v>GUAVIARE</v>
          </cell>
        </row>
        <row r="20">
          <cell r="D20" t="str">
            <v>HUILA</v>
          </cell>
        </row>
        <row r="21">
          <cell r="D21" t="str">
            <v>LA GUAJIRA</v>
          </cell>
        </row>
        <row r="22">
          <cell r="D22" t="str">
            <v>MAGDALENA</v>
          </cell>
        </row>
        <row r="23">
          <cell r="D23" t="str">
            <v>META</v>
          </cell>
        </row>
        <row r="24">
          <cell r="D24" t="str">
            <v>NARIÑO</v>
          </cell>
        </row>
        <row r="25">
          <cell r="D25" t="str">
            <v>NORTE DE SANTANDER</v>
          </cell>
        </row>
        <row r="26">
          <cell r="D26" t="str">
            <v>PUTUMAYO</v>
          </cell>
        </row>
        <row r="27">
          <cell r="D27" t="str">
            <v>QUINDÍO</v>
          </cell>
        </row>
        <row r="28">
          <cell r="D28" t="str">
            <v>RISARALDA</v>
          </cell>
        </row>
        <row r="29">
          <cell r="D29" t="str">
            <v>SANTANDER</v>
          </cell>
        </row>
        <row r="30">
          <cell r="D30" t="str">
            <v>SUCRE</v>
          </cell>
        </row>
        <row r="31">
          <cell r="D31" t="str">
            <v>TOLIMA</v>
          </cell>
        </row>
        <row r="32">
          <cell r="D32" t="str">
            <v>VALLE DEL CAUCA</v>
          </cell>
        </row>
        <row r="33">
          <cell r="D33" t="str">
            <v>VAUPÉS</v>
          </cell>
        </row>
        <row r="34">
          <cell r="D34" t="str">
            <v>VICHADA</v>
          </cell>
        </row>
        <row r="35">
          <cell r="D35" t="str">
            <v>NACIÓN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 PROYECTOS DE INVERSIÓN"/>
      <sheetName val="LISTA DE ORDINALES Y USOS"/>
      <sheetName val="SIGLAS"/>
      <sheetName val="listas mipg"/>
      <sheetName val="listas ODS"/>
      <sheetName val="LISTAS PEI"/>
      <sheetName val="listas PND"/>
      <sheetName val="LISTAS PROCESO"/>
      <sheetName val="PROCESO VS ACTIVIDAD"/>
      <sheetName val="Listas anexo 1"/>
      <sheetName val="LISTAS ANEXO 1. 2"/>
      <sheetName val="TABLA PROCESO VS ACTIVIDAD"/>
      <sheetName val="PROCESOS CON ACTIVIDADES POR PR"/>
      <sheetName val="LISTAS ANEXO 1. 4"/>
      <sheetName val="Hoja2"/>
      <sheetName val="Hoja1"/>
      <sheetName val="ORDINALES"/>
      <sheetName val="ANEXO 1"/>
      <sheetName val="TECHOS"/>
      <sheetName val="SECTOR ELÉCTRICO"/>
      <sheetName val="TASAS"/>
      <sheetName val="CDV"/>
      <sheetName val="DINÁMICA"/>
      <sheetName val="COD PRODUCTOS (2)"/>
      <sheetName val="Listas niveles"/>
      <sheetName val="LISTAS ANEXO 1. 3"/>
      <sheetName val="Lista Willy"/>
      <sheetName val="MATRIZ"/>
      <sheetName val="REGION"/>
      <sheetName val="Comparativos"/>
      <sheetName val="1.6"/>
    </sheetNames>
    <sheetDataSet>
      <sheetData sheetId="0"/>
      <sheetData sheetId="1"/>
      <sheetData sheetId="2"/>
      <sheetData sheetId="3">
        <row r="1">
          <cell r="D1" t="str">
            <v>1.TALENTO HUMANO</v>
          </cell>
          <cell r="E1" t="str">
            <v>2.DIRECCIONAMIENTO ESTRATÉGICO Y PLANEACIÓN</v>
          </cell>
          <cell r="F1" t="str">
            <v>3.GESTIÓN CON VALORES PARA RESULTADOS</v>
          </cell>
          <cell r="G1" t="str">
            <v>4.EVALUACIÓN DE RESULTADOS</v>
          </cell>
          <cell r="H1" t="str">
            <v>5.INFORMACIÓN Y COMUNICACIÓN</v>
          </cell>
          <cell r="I1" t="str">
            <v>6.GESTIÓN DEL CONOCIMIENTO Y LA INNOVACIÓN</v>
          </cell>
          <cell r="J1" t="str">
            <v>7.CONTROL INTERNO</v>
          </cell>
        </row>
      </sheetData>
      <sheetData sheetId="4">
        <row r="1">
          <cell r="E1" t="str">
            <v>ODS 1. PONER FIN A LA POBREZA EN TODAS SUS FORMAS Y EN TODO EL MUNDO.</v>
          </cell>
          <cell r="F1" t="str">
            <v>ODS 2. OBJETIVO 2. PONER FIN AL HAMBRE, LOGRAR LA SEGURIDAD ALIMENTARIA Y LA MEJORA DE LA NUTRICIÓN Y PROMOVER LA AGRICULTURA SOSTENIBLE</v>
          </cell>
          <cell r="G1" t="str">
            <v>ODS 4. GARANTIZAR UNA EDUCACIÓN INCLUSIVA Y EQUITATIVA DE CALIDAD Y PROMOVER OPORTUNIDADES DE APRENDIZAJE PERMANENTE PARA TODOS</v>
          </cell>
          <cell r="H1" t="str">
            <v>ODS 5. LOGRAR LA IGUALDAD DE GÉNERO Y EMPODERAR A TODAS LAS MUJERES Y LAS NIÑAS</v>
          </cell>
          <cell r="I1" t="str">
            <v>ODS 6. GARANTIZAR LA DISPONIBILIDAD Y LA GESTIÓN SOSTENIBLE DEL AGUA Y EL SANEAMIENTO PARA TODOS</v>
          </cell>
          <cell r="J1" t="str">
            <v>ODS 7. GARANTIZAR EL ACCESO A UNA ENERGÍA ASEQUIBLE, FIABLE, SOSTENIBLE Y MODERNA PARA TODOS</v>
          </cell>
          <cell r="K1" t="str">
            <v>ODS 8. PROMOVER EL CRECIMIENTO ECONÓMICO SOSTENIDO, INCLUSIVO Y SOSTENIBLE, EL EMPLEO PLENO Y PRODUCTIVO Y EL TRABAJO DECENTE PARA TODOS</v>
          </cell>
          <cell r="L1" t="str">
            <v>ODS 11. LOGRAR QUE LAS CIUDADES Y LOS ASENTAMIENTOS HUMANOS SEAN INCLUSIVOS, SEGUROS, RESILIENTES Y SOSTENIBLES</v>
          </cell>
          <cell r="M1" t="str">
            <v>ODS 12. GARANTIZAR MODALIDADES DE CONSUMO Y PRODUCCIÓN SOSTENIBLES</v>
          </cell>
          <cell r="N1" t="str">
            <v>ODS 13. ADOPTAR MEDIDAS URGENTES PARA COMBATIR EL CAMBIO CLIMÁTICO Y SUS EFECTOS</v>
          </cell>
          <cell r="O1" t="str">
            <v>ODS 14. CONSERVAR Y UTILIZAR SOSTENIBLEMENTE LOS OCÉANOS, LOS MARES Y LOS RECURSOS MARINOS PARA EL DESARROLLO SOSTENIBLE</v>
          </cell>
          <cell r="P1" t="str">
            <v>ODS 15. PROTEGER, RESTABLECER Y PROMOVER EL USO SOSTENIBLE DE LOS ECOSISTEMAS TERRESTRES, GESTIONAR SOSTENIBLEMENTE LOS BOSQUES, LUCHAR CONTRA LA DESERTIFICACIÓN, DETENER E INVERTIR LA DEGRADACIÓN DE LAS TIERRAS Y DETENER LA PÉRDIDA DE BIODIVERSIDAD</v>
          </cell>
          <cell r="Q1" t="str">
            <v>ODS 16. PROMOVER SOCIEDADES PACÍFICAS E INCLUSIVAS PARA EL DESARROLLO SOSTENIBLE, FACILITAR EL ACCESO A LA JUSTICIA PARA TODOS Y CONSTRUIR A TODOS LOS NIVELES INSTITUCIONES EFICACES E INCLUSIVAS QUE RINDAN CUENTAS</v>
          </cell>
          <cell r="R1" t="str">
            <v>ODS 17. FORTALECER LOS MEDIOS DE IMPLEMENTACIÓN Y REVITALIZAR LA ALIANZA MUNDIAL PARA EL DESARROLLO SOSTENIBLE</v>
          </cell>
        </row>
      </sheetData>
      <sheetData sheetId="5">
        <row r="2">
          <cell r="B2" t="str">
            <v>AUMENTAR EL MANEJO EFECTIVO Y EQUITATIVO DE LAS ÁREAS PROTEGIDAS TENIENDO EN CUENTA LOS DIFERENTES MODELOS DE GOBERNANZA CON ENFOQUE TERRITORIAL.</v>
          </cell>
          <cell r="C2" t="str">
            <v>PROMOVER LA CONFORMACIÓN Y CONSOLIDACIÓN DEL SINAP, FORTALECIENDO LA REPRESENTATIVIDAD ECOLÓGICA Y LA CONECTIVIDAD ESTRUCTURAL Y FUNCIONAL DEL SISTEMA.</v>
          </cell>
          <cell r="D2" t="str">
            <v>FORTALECER LA ENTIDAD EN SUS DINÁMICAS ADMINISTRATIVAS Y DE GESTIÓN, PARA EL CUMPLIMIENTO DE SU MISIÓN.</v>
          </cell>
        </row>
      </sheetData>
      <sheetData sheetId="6">
        <row r="2">
          <cell r="B2" t="str">
            <v>IV. PACTO POR LA SOSTENIBILIDAD: PRODUCIR CONSERVANDO Y CONSERVAR PRODUCIENDO</v>
          </cell>
        </row>
        <row r="3">
          <cell r="B3" t="str">
            <v>XII. PACTO POR LA EQUIDAD DE OPORTUNIDADES PARA GRUPOS ETNICOS: INDIGENAS, NEGROS, AFROCOLOMBIANOS, PALENQUEROS, RAIZALES, RROM</v>
          </cell>
        </row>
        <row r="4">
          <cell r="B4" t="str">
            <v>XV. PACTO POR UNA GESTIÓN PÚBLICA EFECTIVA</v>
          </cell>
        </row>
      </sheetData>
      <sheetData sheetId="7">
        <row r="10">
          <cell r="A10" t="str">
            <v>ESTRATÉGICO</v>
          </cell>
        </row>
        <row r="11">
          <cell r="A11" t="str">
            <v>MISIONAL</v>
          </cell>
        </row>
        <row r="12">
          <cell r="A12" t="str">
            <v>APOYO</v>
          </cell>
        </row>
        <row r="13">
          <cell r="A13" t="str">
            <v>EVALUACIÓN Y MEJORA</v>
          </cell>
        </row>
      </sheetData>
      <sheetData sheetId="8"/>
      <sheetData sheetId="9">
        <row r="3">
          <cell r="E3" t="str">
            <v>3202 CONSERVACIÓN DE LA BIODIVERSIDAD Y SUS SERVICIOS ECOSISTÉMICOS</v>
          </cell>
          <cell r="F3" t="str">
            <v>3299 FORTALECIMIENTO DE LA GESTIÓN Y DIRECCIÓN DEL SECTOR AMBIENTE Y DESARROLLO SOSTENIBLE</v>
          </cell>
        </row>
        <row r="7">
          <cell r="A7" t="str">
            <v>3202 CONSERVACIÓN DE LA BIODIVERSIDAD Y SUS SERVICIOS ECOSISTÉMICOS</v>
          </cell>
          <cell r="B7" t="str">
            <v>ADMIN</v>
          </cell>
        </row>
        <row r="8">
          <cell r="A8" t="str">
            <v>3299 FORTALECIMIENTO DE LA GESTIÓN Y DIRECCIÓN DEL SECTOR AMBIENTE Y DESARROLLO SOSTENIBLE</v>
          </cell>
          <cell r="B8" t="str">
            <v>FORTA</v>
          </cell>
        </row>
        <row r="13">
          <cell r="A13" t="str">
            <v>1. ADMINISTRACIÓN DE LAS ÁREAS DEL SISTEMA DE PARQUES NACIONALES NATURALES Y COORDINACIÓN DEL SISTEMA NACIONAL DE ÁREAS PROTEGIDAS. NACIÓN</v>
          </cell>
          <cell r="B13" t="str">
            <v>ADMINYCOOR</v>
          </cell>
          <cell r="C13" t="str">
            <v>CONTRIBUIR</v>
          </cell>
          <cell r="J13" t="str">
            <v xml:space="preserve">1 - DISMINUIR LAS PRESIONES POR USO, OCUPACIÓN Y TENENCIA EN LAS ÁREAS PROTEGIDAS QUE AFECTAN SU CONSERVACIÓN </v>
          </cell>
          <cell r="K13" t="str">
            <v>ADOBI</v>
          </cell>
        </row>
        <row r="14">
          <cell r="A14" t="str">
            <v>2. ADMINISTRACIÓN DE LOS RECURSOS PROVENIENTES DE LA TASA POR USO DE AGUA PARA LA PROTECCIÓN Y RECUPERACIÓN DEL RECURSO HÍDRICO EN ÁREAS DEL SISTEMA DE PARQUES NACIONALES NATURALES DE COLOMBIA</v>
          </cell>
          <cell r="B14" t="str">
            <v>TASAS</v>
          </cell>
          <cell r="C14" t="str">
            <v>AUMENTAR</v>
          </cell>
          <cell r="J14" t="str">
            <v>2 - AUMENTAR LA REPRESENTATIVIDAD DE LA CONSERVACIÓN DE LA BIODIVERSIDAD IN SITU EN LAS ÁREAS PROTEGIDAS</v>
          </cell>
          <cell r="K14" t="str">
            <v>ADOBII</v>
          </cell>
        </row>
        <row r="15">
          <cell r="A15" t="str">
            <v>3. FORTALECIMIENTO DE LA CAPACIDAD INSTITUCIONAL DE PARQUES NACIONALES NATURALES A NIVEL NACIONAL.</v>
          </cell>
          <cell r="B15" t="str">
            <v>FORTALECIMIENTO</v>
          </cell>
          <cell r="C15" t="str">
            <v>FORTALECER</v>
          </cell>
          <cell r="J15" t="str">
            <v>3 - INCREMENTAR EL RECONOCIMIENTO DE LA SOCIEDAD COLOMBIANA RESPECTO A LA IMPORTANCIA DE LA CONSERVACIÓN IN SITU DE LA BIODIVERSIDAD</v>
          </cell>
          <cell r="K15" t="str">
            <v>ADOBIII</v>
          </cell>
        </row>
        <row r="16">
          <cell r="J16" t="str">
            <v>4 - FORTALECER EL MANEJO EFECTIVO DE LAS ÁREAS PROTEGIDAS Y LA CAPACIDAD PARA MEJORAR LA CONECTIVIDAD ENTRE LAS ÁREAS DEL SISTEMA NACIONAL DE ÁREAS PROTEGIDAS, SINAP</v>
          </cell>
          <cell r="K16" t="str">
            <v>ADOBIV</v>
          </cell>
        </row>
        <row r="17">
          <cell r="J17" t="str">
            <v>1 - INCREMENTAR LA EFICIENCIA EN LAS ESTRATEGIAS DE MANEJO PARA LA ADMINISTRACIÓN DE LAS ÁREAS PROTEGIDAS</v>
          </cell>
          <cell r="K17" t="str">
            <v>TASASOBI</v>
          </cell>
        </row>
        <row r="18">
          <cell r="J18" t="str">
            <v>2 - AMPLIAR EL CONOCIMIENTO DEL ESTADO DE CONSERVACIÓN DE LAS ÁREAS PROTEGIDAS Y SUS BIENES Y SERVICIOS AMBIENTALES</v>
          </cell>
          <cell r="K18" t="str">
            <v>TASASOBII</v>
          </cell>
        </row>
        <row r="19">
          <cell r="A19" t="str">
            <v>1. ADMINISTRACIÓN DE LAS ÁREAS DEL SISTEMA DE PARQUES NACIONALES NATURALES Y COORDINACIÓN DEL SISTEMA NACIONAL DE ÁREAS PROTEGIDAS. NACIÓN</v>
          </cell>
          <cell r="B19" t="str">
            <v>ADMINOB</v>
          </cell>
          <cell r="J19" t="str">
            <v>1 - FORTALECER LAS HERRAMIENTAS DE PLANEACIÓN, SEGUIMIENTO Y GESTIÓN INSTITUCIONAL</v>
          </cell>
          <cell r="K19" t="str">
            <v>FORTOBI</v>
          </cell>
        </row>
        <row r="20">
          <cell r="A20" t="str">
            <v>2. ADMINISTRACIÓN DE LOS RECURSOS PROVENIENTES DE LA TASA POR USO DE AGUA PARA LA PROTECCIÓN Y RECUPERACIÓN DEL RECURSO HÍDRICO EN ÁREAS DEL SISTEMA DE PARQUES NACIONALES NATURALES DE COLOMBIA</v>
          </cell>
          <cell r="B20" t="str">
            <v>TASAOB</v>
          </cell>
          <cell r="J20" t="str">
            <v>2 - FORTALECER LOS PROCESOS DE GESTIÓN DEL CONOCIMIENTO EN PNN</v>
          </cell>
          <cell r="K20" t="str">
            <v>FORTOBII</v>
          </cell>
        </row>
        <row r="21">
          <cell r="A21" t="str">
            <v>3. FORTALECIMIENTO DE LA CAPACIDAD INSTITUCIONAL DE PARQUES NACIONALES NATURALES A NIVEL NACIONAL.</v>
          </cell>
          <cell r="B21" t="str">
            <v>FORTOB</v>
          </cell>
          <cell r="J21" t="str">
            <v>3 - AUMENTAR LA DISPONIBILIDAD Y COBERTURA DE LOS SERVICIOS DE TIC Y DE RADIOCOMUNICACIONES EN PNN</v>
          </cell>
          <cell r="K21" t="str">
            <v>FORTOBIII</v>
          </cell>
        </row>
      </sheetData>
      <sheetData sheetId="10">
        <row r="9">
          <cell r="A9" t="str">
            <v xml:space="preserve">1 - SERVICIO DE PREVENCIÓN, VIGILANCIA Y CONTROL DE LAS ÁREAS PROTEGIDAS </v>
          </cell>
          <cell r="B9" t="str">
            <v>AI</v>
          </cell>
        </row>
        <row r="10">
          <cell r="A10" t="str">
            <v xml:space="preserve">2 - DOCUMENTOS DE LINEAMIENTOS TÉCNICOS CON ACUERDOS DE USO, OCUPACIÓN Y TENENCIA EN LAS ÁREAS PROTEGIDAS </v>
          </cell>
          <cell r="B10" t="str">
            <v>AII</v>
          </cell>
        </row>
        <row r="11">
          <cell r="A11" t="str">
            <v>3 - SERVICIO DE RESTAURACIÓN DE ECOSISTEMAS </v>
          </cell>
          <cell r="B11" t="str">
            <v>AIII</v>
          </cell>
        </row>
        <row r="12">
          <cell r="A12" t="str">
            <v xml:space="preserve">4 - SERVICIO DE ERRADICACIÓN DE CULTIVOS ILÍCITOS </v>
          </cell>
          <cell r="B12" t="str">
            <v>AIV</v>
          </cell>
        </row>
        <row r="13">
          <cell r="A13" t="str">
            <v>1 - SERVICIO DECLARACIÓN DE ÁREAS PROTEGIDAS</v>
          </cell>
          <cell r="B13" t="str">
            <v>AV</v>
          </cell>
        </row>
        <row r="14">
          <cell r="A14" t="str">
            <v>1 - SERVICIO DE  ECOTURISMO EN LAS ÁREAS PROTEGIDAS</v>
          </cell>
          <cell r="B14" t="str">
            <v>AVI</v>
          </cell>
        </row>
        <row r="15">
          <cell r="A15" t="str">
            <v>2 - DOCUMENTOS DE LINEAMIENTOS TÉCNICOS PARA LA CONSERVACIÓN DE LA BIODIVERSIDAD Y SUS SERVICIOS ECOSISTÉMICOS</v>
          </cell>
          <cell r="B15" t="str">
            <v>AVII</v>
          </cell>
        </row>
        <row r="16">
          <cell r="A16" t="str">
            <v>3 - SERVICIO APOYO FINANCIERO PARA LA IMPLEMENTACIÓN DE ESQUEMAS DE PAGO POR SERVICIOS AMBIENTALES </v>
          </cell>
          <cell r="B16" t="str">
            <v>AVIII</v>
          </cell>
        </row>
        <row r="17">
          <cell r="A17" t="str">
            <v>4 - SERVICIO DE EDUCACIÓN INFORMAL EN EL MARCO DE LA CONSERVACIÓN DE LA BIODIVERSIDAD Y LOS SERVICIO ECOSTÉMICOS</v>
          </cell>
          <cell r="B17" t="str">
            <v>AIX</v>
          </cell>
        </row>
        <row r="18">
          <cell r="A18" t="str">
            <v>5 - DOCUMENTOS DE INVESTIGACIÓN PARA LA CONSERVACIÓN DE LA BIODIVERSIDAD Y SUS SERVICIOS ECO SISTÉMICOS</v>
          </cell>
          <cell r="B18" t="str">
            <v>AX</v>
          </cell>
        </row>
        <row r="19">
          <cell r="A19" t="str">
            <v>1 - DOCUMENTOS DE PLANEACIÓN PARA LA CONSERVACIÓN DE LA BIODIVERSIDAD Y SUS SERVICIOS ECOSISTÉMICOS</v>
          </cell>
          <cell r="B19" t="str">
            <v>AXI</v>
          </cell>
        </row>
        <row r="20">
          <cell r="A20" t="str">
            <v>2 - INFRAESTRUCTURA ECOTURÍSTICA CONSTRUIDA</v>
          </cell>
          <cell r="B20" t="str">
            <v>AXII</v>
          </cell>
        </row>
        <row r="21">
          <cell r="A21" t="str">
            <v>3 - INFRAESTRUCTURA CONSTRUIDA PARA LA ADMINISTRACIÓN, LA VIGILANCIA Y EL CONTROL DE LAS ÁREAS PROTEGIDAS</v>
          </cell>
          <cell r="B21" t="str">
            <v>AXIII</v>
          </cell>
        </row>
        <row r="22">
          <cell r="A22" t="str">
            <v>4 - INFRAESTRUCTURA ECOTURÍSTICA MEJORADA</v>
          </cell>
          <cell r="B22" t="str">
            <v>AXIV</v>
          </cell>
        </row>
        <row r="23">
          <cell r="A23" t="str">
            <v>5 - INFRAESTRUCTURA MEJORADA PARA LA ADMINISTRACIÓN, LA VIGILANCIA Y EL CONTROL DE LAS ÁREAS PROTEGIDAS</v>
          </cell>
          <cell r="B23" t="str">
            <v>AXV</v>
          </cell>
        </row>
        <row r="24">
          <cell r="A24" t="str">
            <v xml:space="preserve">6 - SERVICIO DE ADMINISTRACIÓN Y MANEJO DE ÁREAS PROTEGIDAS </v>
          </cell>
          <cell r="B24" t="str">
            <v>AXVI</v>
          </cell>
        </row>
        <row r="25">
          <cell r="A25" t="str">
            <v xml:space="preserve">1 - SERVICIO DE PREVENCIÓN, VIGILANCIA Y CONTROL DE LAS ÁREAS PROTEGIDAS. </v>
          </cell>
          <cell r="B25" t="str">
            <v>FI</v>
          </cell>
        </row>
        <row r="26">
          <cell r="A26" t="str">
            <v xml:space="preserve">2 - DOCUMENTOS DE LINEAMIENTOS TÉCNICOS CON ACUERDOS DE USO, OCUPACIÓN Y TENENCIA EN LAS ÁREAS PROTEGIDAS. </v>
          </cell>
          <cell r="B26" t="str">
            <v>FII</v>
          </cell>
        </row>
        <row r="27">
          <cell r="A27" t="str">
            <v>3 - SERVICIO DE RESTAURACIÓN DE ECOSISTEMAS.</v>
          </cell>
          <cell r="B27" t="str">
            <v>FIII</v>
          </cell>
        </row>
        <row r="28">
          <cell r="A28" t="str">
            <v>4 - SERVICIO DE ECOTURISMO EN LAS ÁREAS PROTEGIDAS.</v>
          </cell>
          <cell r="B28" t="str">
            <v>FIV</v>
          </cell>
        </row>
        <row r="29">
          <cell r="A29" t="str">
            <v>5 - DOCUMENTOS DE LINEAMIENTOS TÉCNICOS PARA LA CONSERVACIÓN DE LA BIODIVERSIDAD Y SUS SERVICIOS ECOSISTÉMICOS.</v>
          </cell>
          <cell r="B29" t="str">
            <v>FV</v>
          </cell>
        </row>
        <row r="30">
          <cell r="A30" t="str">
            <v>1 - DOCUMENTOS DE INVESTIGACIÓN PARA LA CONSERVACIÓN DE LA BIODIVERSIDAD Y SUS SERVICIOS ECOSISTÉMICOS.</v>
          </cell>
          <cell r="B30" t="str">
            <v>FVI</v>
          </cell>
        </row>
        <row r="31">
          <cell r="A31" t="str">
            <v>2 - SERVICIO DE EDUCACIÓN INFORMAL EN EL MARCO DE LA CONSERVACIÓN DE LA BIODIVERSIDAD Y LOS SERVICIO ECOSISTÉMICOS.</v>
          </cell>
          <cell r="B31" t="str">
            <v>FVII</v>
          </cell>
        </row>
        <row r="32">
          <cell r="A32" t="str">
            <v>1 - DOCUMENTOS DE PLANEACIÓN</v>
          </cell>
          <cell r="B32" t="str">
            <v>TI</v>
          </cell>
        </row>
        <row r="33">
          <cell r="A33" t="str">
            <v>2 - SERVICIO DE IMPLEMENTACIÓN SISTEMAS DE GESTIÓN</v>
          </cell>
          <cell r="B33" t="str">
            <v>TII</v>
          </cell>
        </row>
        <row r="34">
          <cell r="A34" t="str">
            <v>3 - DOCUMENTOS NORMATIVOS</v>
          </cell>
          <cell r="B34" t="str">
            <v>TIII</v>
          </cell>
        </row>
        <row r="35">
          <cell r="A35" t="str">
            <v>4 - SERVICIOS DE INFORMACIÓN ACTUALIZADOS</v>
          </cell>
          <cell r="B35" t="str">
            <v>TIV</v>
          </cell>
        </row>
        <row r="36">
          <cell r="A36" t="str">
            <v>1 - SERVICIO DE EDUCACIÓN INFORMAL PARA LA GESTIÓN ADMINISTRATIVA</v>
          </cell>
          <cell r="B36" t="str">
            <v>TV</v>
          </cell>
        </row>
        <row r="37">
          <cell r="A37" t="str">
            <v>1 - SERVICIOS TECNOLÓGICOS</v>
          </cell>
          <cell r="B37" t="str">
            <v>TVI</v>
          </cell>
        </row>
        <row r="38">
          <cell r="A38" t="str">
            <v>2 - SERVICIOS DE INFORMACIÓN IMPLEMENTADOS</v>
          </cell>
          <cell r="B38" t="str">
            <v>TVII</v>
          </cell>
        </row>
      </sheetData>
      <sheetData sheetId="11"/>
      <sheetData sheetId="12"/>
      <sheetData sheetId="13">
        <row r="3">
          <cell r="F3" t="str">
            <v>02 ADQUISICIÓN DE BIENES  Y SERVICIOS</v>
          </cell>
        </row>
        <row r="4">
          <cell r="F4" t="str">
            <v>03 TRANSFERENCIAS CORRIENTES</v>
          </cell>
        </row>
        <row r="5">
          <cell r="F5" t="str">
            <v>05 GASTOS DE COMERCIALIZACIÓN Y PRODUCCIÓN</v>
          </cell>
        </row>
        <row r="6">
          <cell r="F6" t="str">
            <v>08 GASTOS POR TRIBUTOS, MULTAS, SANCIONES E INTERESES DE MORA</v>
          </cell>
        </row>
        <row r="14">
          <cell r="B14" t="str">
            <v>1. META PND</v>
          </cell>
          <cell r="D14" t="str">
            <v>1. SENTENCIA STC-4360 DE 2018 AMAZONÍA SUJETA DE DERECHOS.</v>
          </cell>
          <cell r="F14" t="str">
            <v>***PUEBLOS INDÍGENAS***</v>
          </cell>
        </row>
        <row r="15">
          <cell r="B15" t="str">
            <v>2. CAMPESINOS</v>
          </cell>
          <cell r="D15" t="str">
            <v>2. SENTENCIA STL 10716-2020 NEVADOS SUJETO DE DERECHOS.</v>
          </cell>
          <cell r="F15" t="str">
            <v xml:space="preserve">G28-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row>
        <row r="16">
          <cell r="B16" t="str">
            <v>3. DESPLAZADOS</v>
          </cell>
          <cell r="D16" t="str">
            <v>3. SENTENCIA T-606 DE 2015 PNN TAYRONA</v>
          </cell>
          <cell r="F16" t="str">
            <v xml:space="preserve">G29-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row>
        <row r="17">
          <cell r="B17" t="str">
            <v>4. VÍCTIMAS</v>
          </cell>
          <cell r="D17" t="str">
            <v>4.SENTENCIA T-806-14 PNN TINIGUA</v>
          </cell>
          <cell r="F17" t="str">
            <v>E51-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row>
        <row r="18">
          <cell r="B18" t="str">
            <v>5. INCLUYENTE - ACCESIBILIDAD</v>
          </cell>
          <cell r="D18" t="str">
            <v>5. SENTENCIA T-052 DE 2017 PNN CATATUMBO BARÍ</v>
          </cell>
          <cell r="F18" t="str">
            <v>***POBLACIÓN AFROCOLOMBIANA***</v>
          </cell>
        </row>
        <row r="19">
          <cell r="B19" t="str">
            <v>6. VIGENCIA EXPIRADA</v>
          </cell>
          <cell r="D19" t="str">
            <v>6. SENTENCIA T-021 DE 2019 PNN CORALES DEL ROSARIO Y SAN BERNARDO</v>
          </cell>
          <cell r="F19"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0">
          <cell r="B20" t="str">
            <v>7. ODS</v>
          </cell>
          <cell r="D20" t="str">
            <v xml:space="preserve">7. SENTENCIA STC-3872 DE 2020 VÍA PARQUE ISLA SALAMANCA </v>
          </cell>
          <cell r="F20"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1">
          <cell r="B21" t="str">
            <v>8. PARTICIPACIÓN SOCIAL</v>
          </cell>
          <cell r="D21" t="str">
            <v>8. SENTENCIA T-019 DE 2018 PNN KATÍOS</v>
          </cell>
          <cell r="F21" t="str">
            <v>***CONSTRUCCIÓN DE PAZ - PMI***</v>
          </cell>
        </row>
        <row r="22">
          <cell r="B22" t="str">
            <v>9. RENDICIÓN DE CUENTAS</v>
          </cell>
          <cell r="D22" t="str">
            <v>9. SENTENCIA ACCIÓN POPULAR 19 DE DICIEMBRE DE 2018 PNN PISBA</v>
          </cell>
          <cell r="F22" t="str">
            <v xml:space="preserve">1.1. Ordenamiento social de la propiedad rural y uso del suelo </v>
          </cell>
        </row>
        <row r="23">
          <cell r="B23" t="str">
            <v>10. CERTIFICACIÓN - NTC - DANE</v>
          </cell>
          <cell r="D23" t="str">
            <v>10. SENTENCIA 2003-91193-01 PNN CORALES DEL ROSARIO Y SAN BERNARDO</v>
          </cell>
          <cell r="F23" t="str">
            <v>4.1. Programa Nacional Integral de Sustitución de Cultivos de Uso Ilícito -PNIS</v>
          </cell>
        </row>
        <row r="24">
          <cell r="D24" t="str">
            <v>11. OTRA</v>
          </cell>
          <cell r="F24" t="str">
            <v>***EQUIDAD PARA LA MUJER - GÉNERO***</v>
          </cell>
        </row>
        <row r="25">
          <cell r="F25" t="str">
            <v>1.1 Equidad de la mujer</v>
          </cell>
        </row>
        <row r="29">
          <cell r="B29" t="str">
            <v>-EN EJECUCIÓN-</v>
          </cell>
        </row>
        <row r="30">
          <cell r="B30" t="str">
            <v>1. CONPES - 3797 - ORINOQUIA</v>
          </cell>
        </row>
        <row r="31">
          <cell r="B31" t="str">
            <v>2. CONPES - 3886 - PAGOS POR SERVICIOS AMBIENTALES</v>
          </cell>
        </row>
        <row r="32">
          <cell r="B32" t="str">
            <v>3. CONPES - 3915 - MACIZO COLOMBIANO</v>
          </cell>
        </row>
        <row r="33">
          <cell r="B33" t="str">
            <v>-EN CONSTRUCCIÓN-</v>
          </cell>
        </row>
        <row r="34">
          <cell r="B34" t="str">
            <v>4. CONPES - BIO-OCEÁNICA</v>
          </cell>
        </row>
        <row r="35">
          <cell r="B35" t="str">
            <v>5. CONPES - POLÍTICA GENERAL DE ORDENAMIENTO TERRITORIAL</v>
          </cell>
        </row>
        <row r="36">
          <cell r="B36" t="str">
            <v>6. CONPES - POLÍTICA SINAP</v>
          </cell>
        </row>
        <row r="37">
          <cell r="B37" t="str">
            <v>N.A</v>
          </cell>
        </row>
        <row r="74">
          <cell r="B74" t="str">
            <v>1. MANO DE OBRA CALIFICADA</v>
          </cell>
          <cell r="C74" t="str">
            <v>AUSI</v>
          </cell>
        </row>
        <row r="75">
          <cell r="B75" t="str">
            <v>2.MANO DE OBRA NO CALIFICADA</v>
          </cell>
          <cell r="C75" t="str">
            <v>AUSII</v>
          </cell>
        </row>
        <row r="76">
          <cell r="B76" t="str">
            <v>3.MATERIALES</v>
          </cell>
          <cell r="C76" t="str">
            <v>AUSIII</v>
          </cell>
        </row>
        <row r="77">
          <cell r="B77" t="str">
            <v>4.SERVICIOS DOMICILIARIOS</v>
          </cell>
          <cell r="C77" t="str">
            <v>AUSIV</v>
          </cell>
        </row>
        <row r="78">
          <cell r="B78" t="str">
            <v>5.TERRENOS</v>
          </cell>
          <cell r="C78" t="str">
            <v>N.A</v>
          </cell>
        </row>
        <row r="79">
          <cell r="B79" t="str">
            <v>6.EDIFICIOS</v>
          </cell>
          <cell r="C79" t="str">
            <v>N.A</v>
          </cell>
        </row>
        <row r="80">
          <cell r="B80" t="str">
            <v>7.MAQUINARIA Y EQUIPO</v>
          </cell>
          <cell r="C80" t="str">
            <v>N.A</v>
          </cell>
        </row>
        <row r="81">
          <cell r="B81" t="str">
            <v>8.MANTENIMIENTO MAQUINARIA Y EQUIPO</v>
          </cell>
          <cell r="C81" t="str">
            <v>N.A</v>
          </cell>
        </row>
        <row r="82">
          <cell r="B82" t="str">
            <v>9.TRANSPORTE</v>
          </cell>
          <cell r="C82" t="str">
            <v>AUSV</v>
          </cell>
        </row>
        <row r="83">
          <cell r="B83" t="str">
            <v>10.SERVICIOS DE VENTA Y DE DISTRIBUCIÓN</v>
          </cell>
          <cell r="C83" t="str">
            <v>N.A</v>
          </cell>
        </row>
        <row r="84">
          <cell r="B84" t="str">
            <v>11.SERVICIOS DE ALOJAMIENTO COMIDAS Y BEBIDAS</v>
          </cell>
          <cell r="C84" t="str">
            <v>AUSVI</v>
          </cell>
        </row>
        <row r="85">
          <cell r="B85" t="str">
            <v>12.SERVICIOS FINANCIEROS Y CONEXOS</v>
          </cell>
          <cell r="C85" t="str">
            <v>N.A</v>
          </cell>
        </row>
        <row r="86">
          <cell r="B86" t="str">
            <v>13.SERVICIOS DE LEASING</v>
          </cell>
          <cell r="C86" t="str">
            <v>N.A</v>
          </cell>
        </row>
        <row r="87">
          <cell r="B87" t="str">
            <v>14.SERVICIOS INMOBILIARIOS</v>
          </cell>
          <cell r="C87" t="str">
            <v>N.A</v>
          </cell>
        </row>
        <row r="88">
          <cell r="B88" t="str">
            <v>15.SERVICIOS PRESTADOS A LAS EMPRESAS Y SERVICIOS DE PRODUCCIÓN</v>
          </cell>
          <cell r="C88" t="str">
            <v>AUSVIII</v>
          </cell>
        </row>
        <row r="89">
          <cell r="B89" t="str">
            <v>16.SERVICIOS PARA LA COMUNIDAD, SOCIALES Y PERSONALES</v>
          </cell>
          <cell r="C89" t="str">
            <v>AUSVII</v>
          </cell>
        </row>
        <row r="90">
          <cell r="B90" t="str">
            <v>17.IMPUESTOS, PAGOS DE DERECHOS, CONTRIBUCIONES, MULTAS Y SANCIONES</v>
          </cell>
          <cell r="C90" t="str">
            <v>N.A</v>
          </cell>
        </row>
      </sheetData>
      <sheetData sheetId="14"/>
      <sheetData sheetId="15"/>
      <sheetData sheetId="16">
        <row r="2">
          <cell r="B2" t="str">
            <v>02 ADQUISICIÓN DE BIENES  Y SERVICIOS</v>
          </cell>
          <cell r="C2" t="str">
            <v>CTADOS</v>
          </cell>
          <cell r="H2" t="str">
            <v>ACUEDUCTO</v>
          </cell>
          <cell r="I2" t="str">
            <v>ORDACUE</v>
          </cell>
        </row>
        <row r="3">
          <cell r="B3" t="str">
            <v>03 TRANSFERENCIAS CORRIENTES</v>
          </cell>
          <cell r="C3" t="str">
            <v>CTATRES</v>
          </cell>
          <cell r="H3" t="str">
            <v>ADMINISTRACIÓN DE INMUEBLES</v>
          </cell>
          <cell r="I3" t="str">
            <v>ORDAADIN</v>
          </cell>
        </row>
        <row r="4">
          <cell r="B4" t="str">
            <v>05 GASTOS DE COMERCIALIZACIÓN Y PRODUCCIÓN</v>
          </cell>
          <cell r="C4" t="str">
            <v>CTADOS</v>
          </cell>
          <cell r="H4" t="str">
            <v xml:space="preserve">APOYO PRESUPUESTARIO </v>
          </cell>
          <cell r="I4" t="str">
            <v>ORDAAPRE</v>
          </cell>
        </row>
        <row r="5">
          <cell r="B5" t="str">
            <v>08 GASTOS POR TRIBUTOS, MULTAS, SANCIONES E INTERESES DE MORA</v>
          </cell>
          <cell r="C5" t="str">
            <v>CTAOCHO</v>
          </cell>
          <cell r="H5" t="str">
            <v>ARL CONTRATISTAS</v>
          </cell>
          <cell r="I5" t="str">
            <v>ORDARL</v>
          </cell>
        </row>
        <row r="6">
          <cell r="H6" t="str">
            <v>ARRENDAMIENTO DE BIENES MUEBLES</v>
          </cell>
          <cell r="I6" t="str">
            <v>ORDAARR</v>
          </cell>
        </row>
        <row r="7">
          <cell r="H7" t="str">
            <v>ARRENDAMIENTO DE INMUEBLES</v>
          </cell>
          <cell r="I7" t="str">
            <v>ORDAARRIN</v>
          </cell>
        </row>
        <row r="8">
          <cell r="H8" t="str">
            <v>ARRENDAMIENTO DE INMUEBLES</v>
          </cell>
        </row>
        <row r="9">
          <cell r="H9" t="str">
            <v>CAPACITACIONES</v>
          </cell>
          <cell r="I9" t="str">
            <v>ORDACAP</v>
          </cell>
        </row>
        <row r="10">
          <cell r="H10" t="str">
            <v>COMBUSTIBLES Y LUBRICANTES</v>
          </cell>
          <cell r="I10" t="str">
            <v>ORDACOMB</v>
          </cell>
        </row>
        <row r="11">
          <cell r="H11" t="str">
            <v xml:space="preserve">COMISIONES BANCARIAS </v>
          </cell>
          <cell r="I11" t="str">
            <v>ORDACOM</v>
          </cell>
        </row>
        <row r="12">
          <cell r="H12" t="str">
            <v xml:space="preserve">COMPRA DE SEMOVIENTES </v>
          </cell>
          <cell r="I12" t="str">
            <v>ORDASEMO</v>
          </cell>
        </row>
        <row r="13">
          <cell r="H13" t="str">
            <v xml:space="preserve">COMPRA DE SEMOVIENTES </v>
          </cell>
        </row>
        <row r="14">
          <cell r="H14" t="str">
            <v>CONSULTA PREVIA</v>
          </cell>
          <cell r="I14" t="str">
            <v>ORDACP</v>
          </cell>
        </row>
        <row r="15">
          <cell r="H15" t="str">
            <v>CONSULTORIAS</v>
          </cell>
          <cell r="I15" t="str">
            <v>ORDACONS</v>
          </cell>
        </row>
        <row r="16">
          <cell r="H16" t="str">
            <v>CONSULTORIAS</v>
          </cell>
        </row>
        <row r="17">
          <cell r="H17" t="str">
            <v>CONSULTORIAS</v>
          </cell>
        </row>
        <row r="18">
          <cell r="H18" t="str">
            <v>CONVENIOS</v>
          </cell>
          <cell r="I18" t="str">
            <v>ORDACONV</v>
          </cell>
        </row>
        <row r="19">
          <cell r="H19" t="str">
            <v>CONVENIOS</v>
          </cell>
        </row>
        <row r="20">
          <cell r="H20" t="str">
            <v>CONVENIOS</v>
          </cell>
        </row>
        <row r="21">
          <cell r="H21" t="str">
            <v>CONVENIOS</v>
          </cell>
        </row>
        <row r="22">
          <cell r="H22" t="str">
            <v>CONVENIOS</v>
          </cell>
        </row>
        <row r="23">
          <cell r="H23" t="str">
            <v>CONVENIOS - TRANSFERENCIAS</v>
          </cell>
          <cell r="I23" t="str">
            <v>ORDACONVEN</v>
          </cell>
        </row>
        <row r="24">
          <cell r="H24" t="str">
            <v>CONVENIOS - TRANSFERENCIAS</v>
          </cell>
        </row>
        <row r="25">
          <cell r="H25" t="str">
            <v>CONVENIOS - TRANSFERENCIAS</v>
          </cell>
        </row>
        <row r="26">
          <cell r="H26" t="str">
            <v>CONVENIOS - TRANSFERENCIAS</v>
          </cell>
        </row>
        <row r="27">
          <cell r="H27" t="str">
            <v>CONVENIOS - TRANSFERENCIAS</v>
          </cell>
        </row>
        <row r="28">
          <cell r="H28" t="str">
            <v>CONVENIOS - TRANSFERENCIAS</v>
          </cell>
        </row>
        <row r="29">
          <cell r="H29" t="str">
            <v>CONVENIOS - TRANSFERENCIAS</v>
          </cell>
        </row>
        <row r="30">
          <cell r="H30" t="str">
            <v>CORREO</v>
          </cell>
          <cell r="I30" t="str">
            <v>ORDACORR</v>
          </cell>
        </row>
        <row r="31">
          <cell r="H31" t="str">
            <v>CORREO</v>
          </cell>
        </row>
        <row r="32">
          <cell r="H32" t="str">
            <v>DOTACIONES</v>
          </cell>
          <cell r="I32" t="str">
            <v>ORDADOT</v>
          </cell>
        </row>
        <row r="33">
          <cell r="H33" t="str">
            <v xml:space="preserve">ELEMENTOS DE ALOJAMIENTO Y CAMPAÑA </v>
          </cell>
          <cell r="I33" t="str">
            <v>ORDAELE</v>
          </cell>
        </row>
        <row r="34">
          <cell r="H34" t="str">
            <v>ELEMENTOS DE BIOSEGURIDAD</v>
          </cell>
          <cell r="I34" t="str">
            <v>ORDABIO</v>
          </cell>
        </row>
        <row r="35">
          <cell r="H35" t="str">
            <v>ELEMENTOS DE BIOSEGURIDAD</v>
          </cell>
        </row>
        <row r="36">
          <cell r="H36" t="str">
            <v>ENERGIA</v>
          </cell>
          <cell r="I36" t="str">
            <v>ORDAENER</v>
          </cell>
        </row>
        <row r="37">
          <cell r="H37" t="str">
            <v xml:space="preserve">EQUIPO DE BOMBEO </v>
          </cell>
          <cell r="I37" t="str">
            <v>ORDABOMBE</v>
          </cell>
        </row>
        <row r="38">
          <cell r="H38" t="str">
            <v xml:space="preserve">EQUIPO DE BOMBEO </v>
          </cell>
        </row>
        <row r="39">
          <cell r="H39" t="str">
            <v>EQUIPO DE COMUNICACIONES</v>
          </cell>
          <cell r="I39" t="str">
            <v>ORDACOMU</v>
          </cell>
        </row>
        <row r="40">
          <cell r="H40" t="str">
            <v>EQUIPO DE COMUNICACIONES</v>
          </cell>
        </row>
        <row r="41">
          <cell r="H41" t="str">
            <v>EQUIPO DE NAVEGACIÓN</v>
          </cell>
          <cell r="I41" t="str">
            <v>ORDANAV</v>
          </cell>
        </row>
        <row r="42">
          <cell r="H42" t="str">
            <v>EQUIPO DE NAVEGACIÓN</v>
          </cell>
        </row>
        <row r="43">
          <cell r="H43" t="str">
            <v>EQUIPO DE NAVEGACIÓN</v>
          </cell>
        </row>
        <row r="44">
          <cell r="H44" t="str">
            <v>EQUIPO DE NAVEGACIÓN</v>
          </cell>
        </row>
        <row r="45">
          <cell r="H45" t="str">
            <v>EQUIPO DE SISTEMAS</v>
          </cell>
          <cell r="I45" t="str">
            <v>ORDASIST</v>
          </cell>
        </row>
        <row r="46">
          <cell r="H46" t="str">
            <v>EQUIPO DE SISTEMAS</v>
          </cell>
        </row>
        <row r="47">
          <cell r="H47" t="str">
            <v>EQUIPO DE SISTEMAS</v>
          </cell>
        </row>
        <row r="48">
          <cell r="H48" t="str">
            <v>EQUIPO DE SISTEMAS</v>
          </cell>
        </row>
        <row r="49">
          <cell r="H49" t="str">
            <v>EQUIPOS AUDIOVISUALES</v>
          </cell>
          <cell r="I49" t="str">
            <v>ORDAAUDI</v>
          </cell>
        </row>
        <row r="50">
          <cell r="H50" t="str">
            <v>EQUIPOS AUDIOVISUALES</v>
          </cell>
        </row>
        <row r="51">
          <cell r="H51" t="str">
            <v>EQUIPOS AUDIOVISUALES</v>
          </cell>
        </row>
        <row r="52">
          <cell r="H52" t="str">
            <v>EQUIPOS AUDIOVISUALES</v>
          </cell>
        </row>
        <row r="53">
          <cell r="H53" t="str">
            <v>EQUIPOS AUDIOVISUALES</v>
          </cell>
        </row>
        <row r="54">
          <cell r="H54" t="str">
            <v>EQUIPOS AUDIOVISUALES</v>
          </cell>
        </row>
        <row r="55">
          <cell r="H55" t="str">
            <v>EVENTOS</v>
          </cell>
          <cell r="I55" t="str">
            <v>ORDAEVENT</v>
          </cell>
        </row>
        <row r="56">
          <cell r="H56" t="str">
            <v>EVENTOS</v>
          </cell>
        </row>
        <row r="57">
          <cell r="H57" t="str">
            <v>EVENTOS</v>
          </cell>
        </row>
        <row r="58">
          <cell r="H58" t="str">
            <v>EVENTOS</v>
          </cell>
        </row>
        <row r="59">
          <cell r="H59" t="str">
            <v>EVENTOS</v>
          </cell>
        </row>
        <row r="60">
          <cell r="H60" t="str">
            <v>EVENTOS</v>
          </cell>
        </row>
        <row r="61">
          <cell r="H61" t="str">
            <v xml:space="preserve">GAS </v>
          </cell>
          <cell r="I61" t="str">
            <v>ORDAGAS</v>
          </cell>
        </row>
        <row r="62">
          <cell r="H62" t="str">
            <v xml:space="preserve">GAS </v>
          </cell>
        </row>
        <row r="63">
          <cell r="H63" t="str">
            <v xml:space="preserve">GASTOS JUDICIALES </v>
          </cell>
          <cell r="I63" t="str">
            <v>ORDAJUDI</v>
          </cell>
        </row>
        <row r="64">
          <cell r="H64" t="str">
            <v>HERRAMIENTAS</v>
          </cell>
          <cell r="I64" t="str">
            <v>ORDAHERR</v>
          </cell>
        </row>
        <row r="65">
          <cell r="H65" t="str">
            <v>HERRAMIENTAS</v>
          </cell>
        </row>
        <row r="66">
          <cell r="H66" t="str">
            <v>HERRAMIENTAS</v>
          </cell>
        </row>
        <row r="67">
          <cell r="H67" t="str">
            <v>IMPRESOS Y PUBLICACIONES</v>
          </cell>
          <cell r="I67" t="str">
            <v>ORDAIMPR</v>
          </cell>
        </row>
        <row r="68">
          <cell r="H68" t="str">
            <v>IMPRESOS Y PUBLICACIONES</v>
          </cell>
        </row>
        <row r="69">
          <cell r="H69" t="str">
            <v>IMPUESTOS</v>
          </cell>
          <cell r="I69" t="str">
            <v>ORDAIMP</v>
          </cell>
        </row>
        <row r="70">
          <cell r="H70" t="str">
            <v>IMPUESTOS</v>
          </cell>
        </row>
        <row r="71">
          <cell r="H71" t="str">
            <v>IMPUESTOS</v>
          </cell>
        </row>
        <row r="72">
          <cell r="H72" t="str">
            <v>IMPUESTOS</v>
          </cell>
        </row>
        <row r="73">
          <cell r="H73" t="str">
            <v>IMPUESTOS</v>
          </cell>
        </row>
        <row r="74">
          <cell r="H74" t="str">
            <v>IMPUESTOS</v>
          </cell>
        </row>
        <row r="75">
          <cell r="H75" t="str">
            <v>IMPUESTOS</v>
          </cell>
        </row>
        <row r="76">
          <cell r="H76" t="str">
            <v>IMPUESTOS</v>
          </cell>
        </row>
        <row r="77">
          <cell r="H77" t="str">
            <v>IMPUESTOS</v>
          </cell>
        </row>
        <row r="78">
          <cell r="H78" t="str">
            <v>IMPUESTOS</v>
          </cell>
        </row>
        <row r="79">
          <cell r="H79" t="str">
            <v>IMPUESTOS</v>
          </cell>
        </row>
        <row r="80">
          <cell r="H80" t="str">
            <v>IMPUESTOS</v>
          </cell>
        </row>
        <row r="81">
          <cell r="H81" t="str">
            <v>IMPUESTOS</v>
          </cell>
        </row>
        <row r="82">
          <cell r="H82" t="str">
            <v>INSECTICIDAS, FUNGICIDAS Y OTROS INSUMOS AGRICOLAS</v>
          </cell>
          <cell r="I82" t="str">
            <v>ORDAINSEC</v>
          </cell>
        </row>
        <row r="83">
          <cell r="H83" t="str">
            <v>INSECTICIDAS, FUNGICIDAS Y OTROS INSUMOS AGRICOLAS</v>
          </cell>
        </row>
        <row r="84">
          <cell r="H84" t="str">
            <v>INSECTICIDAS, FUNGICIDAS Y OTROS INSUMOS AGRICOLAS</v>
          </cell>
        </row>
        <row r="85">
          <cell r="H85" t="str">
            <v>INSECTICIDAS, FUNGICIDAS Y OTROS INSUMOS AGRICOLAS</v>
          </cell>
        </row>
        <row r="86">
          <cell r="H86" t="str">
            <v>INSUMOS AGRICOLAS</v>
          </cell>
          <cell r="I86" t="str">
            <v>ORDAAGRI</v>
          </cell>
        </row>
        <row r="87">
          <cell r="H87" t="str">
            <v>LICENCIAS Y SUSCRIPCIONES</v>
          </cell>
          <cell r="I87" t="str">
            <v>ORDALICEN</v>
          </cell>
        </row>
        <row r="88">
          <cell r="H88" t="str">
            <v>LICENCIAS Y SUSCRIPCIONES</v>
          </cell>
        </row>
        <row r="89">
          <cell r="H89" t="str">
            <v>LICENCIAS Y SUSCRIPCIONES</v>
          </cell>
        </row>
        <row r="90">
          <cell r="H90" t="str">
            <v>LICENCIAS Y SUSCRIPCIONES</v>
          </cell>
        </row>
        <row r="91">
          <cell r="H91" t="str">
            <v>LICENCIAS Y SUSCRIPCIONES</v>
          </cell>
        </row>
        <row r="92">
          <cell r="H92" t="str">
            <v>LICENCIAS Y SUSCRIPCIONES</v>
          </cell>
        </row>
        <row r="93">
          <cell r="H93" t="str">
            <v>LICENCIAS Y SUSCRIPCIONES</v>
          </cell>
        </row>
        <row r="94">
          <cell r="H94" t="str">
            <v>LICENCIAS Y SUSCRIPCIONES</v>
          </cell>
        </row>
        <row r="95">
          <cell r="H95" t="str">
            <v>LICENCIAS Y SUSCRIPCIONES</v>
          </cell>
        </row>
        <row r="96">
          <cell r="H96" t="str">
            <v>LICENCIAS Y SUSCRIPCIONES</v>
          </cell>
        </row>
        <row r="97">
          <cell r="H97" t="str">
            <v>LLANTAS</v>
          </cell>
          <cell r="I97" t="str">
            <v>ORDALLAN</v>
          </cell>
        </row>
        <row r="98">
          <cell r="H98" t="str">
            <v>MANTENIMIENTO DE BIENES INMUEBLES</v>
          </cell>
          <cell r="I98" t="str">
            <v>ORDAMANT</v>
          </cell>
        </row>
        <row r="99">
          <cell r="H99" t="str">
            <v>MANTENIMIENTO DE BIENES INMUEBLES</v>
          </cell>
        </row>
        <row r="100">
          <cell r="H100" t="str">
            <v>MANTENIMIENTO DE BIENES INMUEBLES</v>
          </cell>
        </row>
        <row r="101">
          <cell r="H101" t="str">
            <v>MANTENIMIENTO DE BIENES MUEBLES</v>
          </cell>
          <cell r="I101" t="str">
            <v>ORDAMAN</v>
          </cell>
        </row>
        <row r="102">
          <cell r="H102" t="str">
            <v>MANTENIMIENTO DE BIENES MUEBLES</v>
          </cell>
        </row>
        <row r="103">
          <cell r="H103" t="str">
            <v>MANTENIMIENTO DE BIENES MUEBLES</v>
          </cell>
        </row>
        <row r="104">
          <cell r="H104" t="str">
            <v>MANTENIMIENTO DE BIENES MUEBLES</v>
          </cell>
        </row>
        <row r="105">
          <cell r="H105" t="str">
            <v>MANTENIMIENTO DE EQUIPOS</v>
          </cell>
          <cell r="I105" t="str">
            <v>ORDAMANEQ</v>
          </cell>
        </row>
        <row r="106">
          <cell r="H106" t="str">
            <v>MANTENIMIENTO DE EQUIPOS</v>
          </cell>
        </row>
        <row r="107">
          <cell r="H107" t="str">
            <v>MANTENIMIENTO DE EQUIPOS</v>
          </cell>
        </row>
        <row r="108">
          <cell r="H108" t="str">
            <v>MANTENIMIENTO DE EQUIPOS</v>
          </cell>
        </row>
        <row r="109">
          <cell r="H109" t="str">
            <v>MANTENIMIENTO DE EQUIPOS</v>
          </cell>
        </row>
        <row r="110">
          <cell r="H110" t="str">
            <v>MANTENIMIENTO DE SOFTWARE</v>
          </cell>
          <cell r="I110" t="str">
            <v>ORDAMANSOF</v>
          </cell>
        </row>
        <row r="111">
          <cell r="H111" t="str">
            <v>MANTENIMIENTO DE SOFTWARE</v>
          </cell>
        </row>
        <row r="112">
          <cell r="H112" t="str">
            <v>MANTENIMIENTO DE VEHICULOS</v>
          </cell>
          <cell r="I112" t="str">
            <v>ORDAMANV</v>
          </cell>
        </row>
        <row r="113">
          <cell r="H113" t="str">
            <v>MAQUINARIA AGROPECUARIA</v>
          </cell>
          <cell r="I113" t="str">
            <v>ORDAMAQ</v>
          </cell>
        </row>
        <row r="114">
          <cell r="H114" t="str">
            <v>MAQUINARIA DE INFORMATICA</v>
          </cell>
          <cell r="I114" t="str">
            <v>ORDAMAQI</v>
          </cell>
        </row>
        <row r="115">
          <cell r="H115" t="str">
            <v>MAQUINARIA DE INFORMATICA</v>
          </cell>
        </row>
        <row r="116">
          <cell r="H116" t="str">
            <v>MAQUINARIA Y APARATOS ELECTRICOS</v>
          </cell>
          <cell r="I116" t="str">
            <v>ORDAMAP</v>
          </cell>
        </row>
        <row r="117">
          <cell r="H117" t="str">
            <v>MAQUINARIA Y APARATOS ELECTRICOS</v>
          </cell>
        </row>
        <row r="118">
          <cell r="H118" t="str">
            <v>MAQUINARIA Y APARATOS ELECTRICOS</v>
          </cell>
        </row>
        <row r="119">
          <cell r="H119" t="str">
            <v>MATERIALES DE CONSTRUCCIÓN</v>
          </cell>
          <cell r="I119" t="str">
            <v>ORDACONST</v>
          </cell>
        </row>
        <row r="120">
          <cell r="H120" t="str">
            <v>MATERIALES DE CONSTRUCCIÓN</v>
          </cell>
        </row>
        <row r="121">
          <cell r="H121" t="str">
            <v>MATERIALES DE CONSTRUCCIÓN</v>
          </cell>
        </row>
        <row r="122">
          <cell r="H122" t="str">
            <v>MATERIALES DE CONSTRUCCIÓN</v>
          </cell>
        </row>
        <row r="123">
          <cell r="H123" t="str">
            <v>MATERIALES DE CONSTRUCCIÓN</v>
          </cell>
        </row>
        <row r="124">
          <cell r="H124" t="str">
            <v>MATERIALES DE CONSTRUCCIÓN</v>
          </cell>
        </row>
        <row r="125">
          <cell r="H125" t="str">
            <v>MATERIALES DE CONSTRUCCIÓN</v>
          </cell>
        </row>
        <row r="126">
          <cell r="H126" t="str">
            <v>MATERIALES DE CONSTRUCCIÓN</v>
          </cell>
        </row>
        <row r="127">
          <cell r="H127" t="str">
            <v>MATERIALES DE CONSTRUCCIÓN</v>
          </cell>
        </row>
        <row r="128">
          <cell r="H128" t="str">
            <v>MATERIALES DE CONSTRUCCIÓN</v>
          </cell>
        </row>
        <row r="129">
          <cell r="H129" t="str">
            <v>MATERIALES DE CONSTRUCCIÓN</v>
          </cell>
        </row>
        <row r="130">
          <cell r="H130" t="str">
            <v>MATERIALES DE CONSTRUCCIÓN</v>
          </cell>
        </row>
        <row r="131">
          <cell r="H131" t="str">
            <v>MATERIALES DE CONSTRUCCIÓN</v>
          </cell>
        </row>
        <row r="132">
          <cell r="H132" t="str">
            <v>MATERIALES DE CONSTRUCCIÓN</v>
          </cell>
        </row>
        <row r="133">
          <cell r="H133" t="str">
            <v>MATERIALES DE CONSTRUCCIÓN</v>
          </cell>
        </row>
        <row r="134">
          <cell r="H134" t="str">
            <v>MATERIALES DE CONSTRUCCIÓN</v>
          </cell>
        </row>
        <row r="135">
          <cell r="H135" t="str">
            <v>MATERIALES DE CONSTRUCCIÓN</v>
          </cell>
        </row>
        <row r="136">
          <cell r="H136" t="str">
            <v>MATERIALES DE CONSTRUCCIÓN</v>
          </cell>
        </row>
        <row r="137">
          <cell r="H137" t="str">
            <v>MATERIALES DE CONSTRUCCIÓN</v>
          </cell>
        </row>
        <row r="138">
          <cell r="H138" t="str">
            <v>MATERIALES DE CONSTRUCCIÓN</v>
          </cell>
        </row>
        <row r="139">
          <cell r="H139" t="str">
            <v>MATERIALES DE CONSTRUCCIÓN</v>
          </cell>
        </row>
        <row r="140">
          <cell r="H140" t="str">
            <v>MATERIALES DE CONSTRUCCIÓN</v>
          </cell>
        </row>
        <row r="141">
          <cell r="H141" t="str">
            <v>MATERIALES DE CONSTRUCCIÓN</v>
          </cell>
        </row>
        <row r="142">
          <cell r="H142" t="str">
            <v>MATERIALES DE CONSTRUCCIÓN</v>
          </cell>
        </row>
        <row r="143">
          <cell r="H143" t="str">
            <v>MATERIALES DE CONSTRUCCIÓN</v>
          </cell>
        </row>
        <row r="144">
          <cell r="H144" t="str">
            <v>MEDICAMENTOS Y PRODUCTOS FARMACEUTICOS</v>
          </cell>
          <cell r="I144" t="str">
            <v>ORDAMEDI</v>
          </cell>
        </row>
        <row r="145">
          <cell r="H145" t="str">
            <v>MOBILIARIO Y ENCERES</v>
          </cell>
          <cell r="I145" t="str">
            <v>ORDAMOB</v>
          </cell>
        </row>
        <row r="146">
          <cell r="H146" t="str">
            <v>MOBILIARIO Y ENCERES</v>
          </cell>
        </row>
        <row r="147">
          <cell r="H147" t="str">
            <v>MOBILIARIO Y ENCERES</v>
          </cell>
        </row>
        <row r="148">
          <cell r="H148" t="str">
            <v>MOBILIARIO Y ENCERES</v>
          </cell>
        </row>
        <row r="149">
          <cell r="H149" t="str">
            <v>MOBILIARIO Y ENCERES</v>
          </cell>
        </row>
        <row r="150">
          <cell r="H150" t="str">
            <v>MOBILIARIO Y ENCERES</v>
          </cell>
        </row>
        <row r="151">
          <cell r="H151" t="str">
            <v>OPERARIOS</v>
          </cell>
          <cell r="I151" t="str">
            <v>ORDAOPER</v>
          </cell>
        </row>
        <row r="152">
          <cell r="H152" t="str">
            <v>OPERARIOS</v>
          </cell>
        </row>
        <row r="153">
          <cell r="H153" t="str">
            <v>OPERARIOS</v>
          </cell>
        </row>
        <row r="154">
          <cell r="H154" t="str">
            <v>OPERARIOS</v>
          </cell>
        </row>
        <row r="155">
          <cell r="H155" t="str">
            <v>OPERARIOS</v>
          </cell>
        </row>
        <row r="156">
          <cell r="H156" t="str">
            <v>OPERARIOS</v>
          </cell>
        </row>
        <row r="157">
          <cell r="H157" t="str">
            <v>OPERARIOS</v>
          </cell>
        </row>
        <row r="158">
          <cell r="H158" t="str">
            <v>OPERARIOS</v>
          </cell>
        </row>
        <row r="159">
          <cell r="H159" t="str">
            <v>OPERARIOS</v>
          </cell>
        </row>
        <row r="160">
          <cell r="H160" t="str">
            <v>OPERARIOS</v>
          </cell>
        </row>
        <row r="161">
          <cell r="H161" t="str">
            <v>OPERARIOS</v>
          </cell>
        </row>
        <row r="162">
          <cell r="H162" t="str">
            <v>OPERARIOS</v>
          </cell>
        </row>
        <row r="163">
          <cell r="H163" t="str">
            <v>OPERARIOS</v>
          </cell>
        </row>
        <row r="164">
          <cell r="H164" t="str">
            <v>OPERARIOS</v>
          </cell>
        </row>
        <row r="165">
          <cell r="H165" t="str">
            <v>OPERARIOS</v>
          </cell>
        </row>
        <row r="166">
          <cell r="H166" t="str">
            <v>OPERARIOS</v>
          </cell>
        </row>
        <row r="167">
          <cell r="H167" t="str">
            <v>OPERARIOS</v>
          </cell>
        </row>
        <row r="168">
          <cell r="H168" t="str">
            <v>OPERARIOS</v>
          </cell>
        </row>
        <row r="169">
          <cell r="H169" t="str">
            <v>OPERARIOS</v>
          </cell>
        </row>
        <row r="170">
          <cell r="H170" t="str">
            <v>OPERARIOS</v>
          </cell>
        </row>
        <row r="171">
          <cell r="H171" t="str">
            <v>OPERARIOS</v>
          </cell>
        </row>
        <row r="172">
          <cell r="H172" t="str">
            <v>OPERARIOS</v>
          </cell>
        </row>
        <row r="173">
          <cell r="H173" t="str">
            <v>OPERARIOS</v>
          </cell>
        </row>
        <row r="174">
          <cell r="H174" t="str">
            <v>OPERARIOS</v>
          </cell>
        </row>
        <row r="175">
          <cell r="H175" t="str">
            <v>OPERARIOS</v>
          </cell>
        </row>
        <row r="176">
          <cell r="H176" t="str">
            <v>OPERARIOS</v>
          </cell>
        </row>
        <row r="177">
          <cell r="H177" t="str">
            <v>OPERARIOS</v>
          </cell>
        </row>
        <row r="178">
          <cell r="H178" t="str">
            <v>OPERARIOS</v>
          </cell>
        </row>
        <row r="179">
          <cell r="H179" t="str">
            <v>OPERARIOS</v>
          </cell>
        </row>
        <row r="180">
          <cell r="H180" t="str">
            <v>OPERARIOS</v>
          </cell>
        </row>
        <row r="181">
          <cell r="H181" t="str">
            <v>OPERARIOS</v>
          </cell>
        </row>
        <row r="182">
          <cell r="H182" t="str">
            <v>OPERARIOS</v>
          </cell>
        </row>
        <row r="183">
          <cell r="H183" t="str">
            <v>OPERARIOS</v>
          </cell>
        </row>
        <row r="184">
          <cell r="H184" t="str">
            <v>OPERARIOS</v>
          </cell>
        </row>
        <row r="185">
          <cell r="H185" t="str">
            <v>OPERARIOS</v>
          </cell>
        </row>
        <row r="186">
          <cell r="H186" t="str">
            <v>OPERARIOS</v>
          </cell>
        </row>
        <row r="187">
          <cell r="H187" t="str">
            <v>OPERARIOS</v>
          </cell>
        </row>
        <row r="188">
          <cell r="H188" t="str">
            <v>OPERARIOS</v>
          </cell>
        </row>
        <row r="189">
          <cell r="H189" t="str">
            <v>OPERARIOS</v>
          </cell>
        </row>
        <row r="190">
          <cell r="H190" t="str">
            <v>OPERARIOS</v>
          </cell>
        </row>
        <row r="191">
          <cell r="H191" t="str">
            <v>OPERARIOS</v>
          </cell>
        </row>
        <row r="192">
          <cell r="H192" t="str">
            <v>OPERARIOS</v>
          </cell>
        </row>
        <row r="193">
          <cell r="H193" t="str">
            <v>OPERARIOS</v>
          </cell>
        </row>
        <row r="194">
          <cell r="H194" t="str">
            <v>OPERARIOS</v>
          </cell>
        </row>
        <row r="195">
          <cell r="H195" t="str">
            <v>OPERARIOS</v>
          </cell>
        </row>
        <row r="196">
          <cell r="H196" t="str">
            <v>OPERARIOS</v>
          </cell>
        </row>
        <row r="197">
          <cell r="H197" t="str">
            <v>PAPELERIA Y UTILES DE ESCRITORIO</v>
          </cell>
          <cell r="I197" t="str">
            <v>ORDAPAPEL</v>
          </cell>
        </row>
        <row r="198">
          <cell r="H198" t="str">
            <v>PAPELERIA Y UTILES DE ESCRITORIO</v>
          </cell>
        </row>
        <row r="199">
          <cell r="H199" t="str">
            <v>PAPELERIA Y UTILES DE ESCRITORIO</v>
          </cell>
        </row>
        <row r="200">
          <cell r="H200" t="str">
            <v>PAPELERIA Y UTILES DE ESCRITORIO</v>
          </cell>
        </row>
        <row r="201">
          <cell r="H201" t="str">
            <v>PAPELERIA Y UTILES DE ESCRITORIO</v>
          </cell>
        </row>
        <row r="202">
          <cell r="H202" t="str">
            <v>PAPELERIA Y UTILES DE ESCRITORIO</v>
          </cell>
        </row>
        <row r="203">
          <cell r="H203" t="str">
            <v>PAPELERIA Y UTILES DE ESCRITORIO</v>
          </cell>
        </row>
        <row r="204">
          <cell r="H204" t="str">
            <v>PAPELERIA Y UTILES DE ESCRITORIO</v>
          </cell>
        </row>
        <row r="205">
          <cell r="H205" t="str">
            <v>PAPELERIA Y UTILES DE ESCRITORIO</v>
          </cell>
        </row>
        <row r="206">
          <cell r="H206" t="str">
            <v>PAPELERIA Y UTILES DE ESCRITORIO</v>
          </cell>
        </row>
        <row r="207">
          <cell r="H207" t="str">
            <v>PAPELERIA Y UTILES DE ESCRITORIO</v>
          </cell>
        </row>
        <row r="208">
          <cell r="H208" t="str">
            <v>PAPELERIA Y UTILES DE ESCRITORIO</v>
          </cell>
        </row>
        <row r="209">
          <cell r="H209" t="str">
            <v>PAPELERIA Y UTILES DE ESCRITORIO</v>
          </cell>
        </row>
        <row r="210">
          <cell r="H210" t="str">
            <v>PAPELERIA Y UTILES DE ESCRITORIO</v>
          </cell>
        </row>
        <row r="211">
          <cell r="H211" t="str">
            <v>PAPELERIA Y UTILES DE ESCRITORIO</v>
          </cell>
        </row>
        <row r="212">
          <cell r="H212" t="str">
            <v>PAPELERIA Y UTILES DE ESCRITORIO</v>
          </cell>
        </row>
        <row r="213">
          <cell r="H213" t="str">
            <v>PAPELERIA Y UTILES DE ESCRITORIO</v>
          </cell>
        </row>
        <row r="214">
          <cell r="H214" t="str">
            <v>PAPELERIA Y UTILES DE ESCRITORIO</v>
          </cell>
        </row>
        <row r="215">
          <cell r="H215" t="str">
            <v>PAPELERIA Y UTILES DE ESCRITORIO</v>
          </cell>
        </row>
        <row r="216">
          <cell r="H216" t="str">
            <v>PAQUESTES DE SOFTWARE</v>
          </cell>
          <cell r="I216" t="str">
            <v>ORDASOFT</v>
          </cell>
        </row>
        <row r="217">
          <cell r="H217" t="str">
            <v>PAQUESTES DE SOFTWARE</v>
          </cell>
        </row>
        <row r="218">
          <cell r="H218" t="str">
            <v xml:space="preserve">PASARELA </v>
          </cell>
          <cell r="I218" t="str">
            <v>ORDAPASAR</v>
          </cell>
        </row>
        <row r="219">
          <cell r="H219" t="str">
            <v>PEAJES</v>
          </cell>
          <cell r="I219" t="str">
            <v>ORDAPEA</v>
          </cell>
        </row>
        <row r="220">
          <cell r="H220" t="str">
            <v>PREDIOS</v>
          </cell>
          <cell r="I220" t="str">
            <v>ORDAPREDIO</v>
          </cell>
        </row>
        <row r="221">
          <cell r="H221" t="str">
            <v>PREDIOS</v>
          </cell>
        </row>
        <row r="222">
          <cell r="H222" t="str">
            <v>PREDIOS</v>
          </cell>
        </row>
        <row r="223">
          <cell r="H223" t="str">
            <v>PRODUCTOS ARTESANALES</v>
          </cell>
          <cell r="I223" t="str">
            <v>ORDAPRODUC</v>
          </cell>
        </row>
        <row r="224">
          <cell r="H224" t="str">
            <v>PRODUCTOS ARTESANALES</v>
          </cell>
        </row>
        <row r="225">
          <cell r="H225" t="str">
            <v>PRODUCTOS DE ASEO</v>
          </cell>
          <cell r="I225" t="str">
            <v>ORDAASEO</v>
          </cell>
        </row>
        <row r="226">
          <cell r="H226" t="str">
            <v>PRODUCTOS DE ASEO</v>
          </cell>
        </row>
        <row r="227">
          <cell r="H227" t="str">
            <v>PRODUCTOS DE ASEO</v>
          </cell>
        </row>
        <row r="228">
          <cell r="H228" t="str">
            <v>PRODUCTOS DE ASEO</v>
          </cell>
        </row>
        <row r="229">
          <cell r="H229" t="str">
            <v>PRODUCTOS DE ASEO</v>
          </cell>
        </row>
        <row r="230">
          <cell r="H230" t="str">
            <v>PRODUCTOS DE ASEO</v>
          </cell>
        </row>
        <row r="231">
          <cell r="H231" t="str">
            <v>PRODUCTOS DE ASEO</v>
          </cell>
        </row>
        <row r="232">
          <cell r="H232" t="str">
            <v>PRODUCTOS DE CAFETERIA</v>
          </cell>
          <cell r="I232" t="str">
            <v>ORDACAFE</v>
          </cell>
        </row>
        <row r="233">
          <cell r="H233" t="str">
            <v>PRODUCTOS DE CAFETERIA</v>
          </cell>
        </row>
        <row r="234">
          <cell r="H234" t="str">
            <v>PRODUCTOS DE CAFETERIA</v>
          </cell>
        </row>
        <row r="235">
          <cell r="H235" t="str">
            <v>PRODUCTOS DE CAFETERIA</v>
          </cell>
        </row>
        <row r="236">
          <cell r="H236" t="str">
            <v>PRODUCTOS DE CAFETERIA</v>
          </cell>
        </row>
        <row r="237">
          <cell r="H237" t="str">
            <v>PRODUCTOS DE CAFETERIA</v>
          </cell>
        </row>
        <row r="238">
          <cell r="H238" t="str">
            <v>PRODUCTOS DE CAFETERIA</v>
          </cell>
        </row>
        <row r="239">
          <cell r="H239" t="str">
            <v>PRODUCTOS DE CAFETERIA</v>
          </cell>
        </row>
        <row r="240">
          <cell r="H240" t="str">
            <v>PRODUCTOS DE CAFETERIA</v>
          </cell>
        </row>
        <row r="241">
          <cell r="H241" t="str">
            <v>PRODUCTOS DE CAFETERIA</v>
          </cell>
        </row>
        <row r="242">
          <cell r="H242" t="str">
            <v>PROFESIONALES</v>
          </cell>
          <cell r="I242" t="str">
            <v>ORDAPROF</v>
          </cell>
        </row>
        <row r="243">
          <cell r="H243" t="str">
            <v>PROFESIONALES</v>
          </cell>
        </row>
        <row r="244">
          <cell r="H244" t="str">
            <v>PROFESIONALES</v>
          </cell>
        </row>
        <row r="245">
          <cell r="H245" t="str">
            <v>PROFESIONALES</v>
          </cell>
        </row>
        <row r="246">
          <cell r="H246" t="str">
            <v>PROFESIONALES</v>
          </cell>
        </row>
        <row r="247">
          <cell r="H247" t="str">
            <v>PROFESIONALES</v>
          </cell>
        </row>
        <row r="248">
          <cell r="H248" t="str">
            <v>PROFESIONALES</v>
          </cell>
        </row>
        <row r="249">
          <cell r="H249" t="str">
            <v>PROFESIONALES</v>
          </cell>
        </row>
        <row r="250">
          <cell r="H250" t="str">
            <v>PROFESIONALES</v>
          </cell>
        </row>
        <row r="251">
          <cell r="H251" t="str">
            <v>PROFESIONALES</v>
          </cell>
        </row>
        <row r="252">
          <cell r="H252" t="str">
            <v>PROFESIONALES</v>
          </cell>
        </row>
        <row r="253">
          <cell r="H253" t="str">
            <v>PROFESIONALES</v>
          </cell>
        </row>
        <row r="254">
          <cell r="H254" t="str">
            <v>PROFESIONALES</v>
          </cell>
        </row>
        <row r="255">
          <cell r="H255" t="str">
            <v>PROFESIONALES</v>
          </cell>
        </row>
        <row r="256">
          <cell r="H256" t="str">
            <v>PROFESIONALES</v>
          </cell>
        </row>
        <row r="257">
          <cell r="H257" t="str">
            <v>PROFESIONALES</v>
          </cell>
        </row>
        <row r="258">
          <cell r="H258" t="str">
            <v>PROFESIONALES</v>
          </cell>
        </row>
        <row r="259">
          <cell r="H259" t="str">
            <v>PROFESIONALES</v>
          </cell>
        </row>
        <row r="260">
          <cell r="H260" t="str">
            <v>PROFESIONALES</v>
          </cell>
        </row>
        <row r="261">
          <cell r="H261" t="str">
            <v>PROFESIONALES</v>
          </cell>
        </row>
        <row r="262">
          <cell r="H262" t="str">
            <v>PROFESIONALES</v>
          </cell>
        </row>
        <row r="263">
          <cell r="H263" t="str">
            <v>PROFESIONALES</v>
          </cell>
        </row>
        <row r="264">
          <cell r="H264" t="str">
            <v>PROFESIONALES</v>
          </cell>
        </row>
        <row r="265">
          <cell r="H265" t="str">
            <v>PROFESIONALES</v>
          </cell>
        </row>
        <row r="266">
          <cell r="H266" t="str">
            <v>PROFESIONALES</v>
          </cell>
        </row>
        <row r="267">
          <cell r="H267" t="str">
            <v>PROFESIONALES</v>
          </cell>
        </row>
        <row r="268">
          <cell r="H268" t="str">
            <v>PROFESIONALES</v>
          </cell>
        </row>
        <row r="269">
          <cell r="H269" t="str">
            <v>PROFESIONALES</v>
          </cell>
        </row>
        <row r="270">
          <cell r="H270" t="str">
            <v>PROFESIONALES</v>
          </cell>
        </row>
        <row r="271">
          <cell r="H271" t="str">
            <v>PROFESIONALES</v>
          </cell>
        </row>
        <row r="272">
          <cell r="H272" t="str">
            <v>PROFESIONALES</v>
          </cell>
        </row>
        <row r="273">
          <cell r="H273" t="str">
            <v>PROFESIONALES</v>
          </cell>
        </row>
        <row r="274">
          <cell r="H274" t="str">
            <v>PROFESIONALES</v>
          </cell>
        </row>
        <row r="275">
          <cell r="H275" t="str">
            <v>PROFESIONALES</v>
          </cell>
        </row>
        <row r="276">
          <cell r="H276" t="str">
            <v>PROFESIONALES</v>
          </cell>
        </row>
        <row r="277">
          <cell r="H277" t="str">
            <v>PROFESIONALES</v>
          </cell>
        </row>
        <row r="278">
          <cell r="H278" t="str">
            <v>PROFESIONALES</v>
          </cell>
        </row>
        <row r="279">
          <cell r="H279" t="str">
            <v>PROFESIONALES</v>
          </cell>
        </row>
        <row r="280">
          <cell r="H280" t="str">
            <v>PROFESIONALES</v>
          </cell>
        </row>
        <row r="281">
          <cell r="H281" t="str">
            <v>PROFESIONALES</v>
          </cell>
        </row>
        <row r="282">
          <cell r="H282" t="str">
            <v>PROFESIONALES</v>
          </cell>
        </row>
        <row r="283">
          <cell r="H283" t="str">
            <v>PROFESIONALES</v>
          </cell>
        </row>
        <row r="284">
          <cell r="H284" t="str">
            <v>PROFESIONALES</v>
          </cell>
        </row>
        <row r="285">
          <cell r="H285" t="str">
            <v>PROFESIONALES</v>
          </cell>
        </row>
        <row r="286">
          <cell r="H286" t="str">
            <v>PROFESIONALES</v>
          </cell>
        </row>
        <row r="287">
          <cell r="H287" t="str">
            <v>PROFESIONALES</v>
          </cell>
        </row>
        <row r="288">
          <cell r="H288" t="str">
            <v>PROFESIONALES</v>
          </cell>
        </row>
        <row r="289">
          <cell r="H289" t="str">
            <v>RACIONES DE CAMPAÑA</v>
          </cell>
          <cell r="I289" t="str">
            <v>ORDARACI</v>
          </cell>
        </row>
        <row r="290">
          <cell r="H290" t="str">
            <v>RACIONES DE CAMPAÑA</v>
          </cell>
        </row>
        <row r="291">
          <cell r="H291" t="str">
            <v>RACIONES DE CAMPAÑA</v>
          </cell>
        </row>
        <row r="292">
          <cell r="H292" t="str">
            <v>RACIONES DE CAMPAÑA</v>
          </cell>
        </row>
        <row r="293">
          <cell r="H293" t="str">
            <v>RACIONES DE CAMPAÑA</v>
          </cell>
        </row>
        <row r="294">
          <cell r="H294" t="str">
            <v>RACIONES DE CAMPAÑA</v>
          </cell>
        </row>
        <row r="295">
          <cell r="H295" t="str">
            <v>RACIONES DE CAMPAÑA</v>
          </cell>
        </row>
        <row r="296">
          <cell r="H296" t="str">
            <v>RACIONES DE CAMPAÑA</v>
          </cell>
        </row>
        <row r="297">
          <cell r="H297" t="str">
            <v>RACIONES DE CAMPAÑA</v>
          </cell>
        </row>
        <row r="298">
          <cell r="H298" t="str">
            <v>RACIONES DE CAMPAÑA</v>
          </cell>
        </row>
        <row r="299">
          <cell r="H299" t="str">
            <v>RACIONES DE CAMPAÑA</v>
          </cell>
        </row>
        <row r="300">
          <cell r="H300" t="str">
            <v>RACIONES DE CAMPAÑA</v>
          </cell>
        </row>
        <row r="301">
          <cell r="H301" t="str">
            <v>RACIONES DE CAMPAÑA</v>
          </cell>
        </row>
        <row r="302">
          <cell r="H302" t="str">
            <v>RACIONES DE CAMPAÑA</v>
          </cell>
        </row>
        <row r="303">
          <cell r="H303" t="str">
            <v>RECOLECCIÓN DE DESECHOS</v>
          </cell>
          <cell r="I303" t="str">
            <v>ORDARECOL</v>
          </cell>
        </row>
        <row r="304">
          <cell r="H304" t="str">
            <v>SEGUROS GENERALES</v>
          </cell>
          <cell r="I304" t="str">
            <v>ORDASEGU</v>
          </cell>
        </row>
        <row r="305">
          <cell r="H305" t="str">
            <v>SEGUROS GENERALES</v>
          </cell>
        </row>
        <row r="306">
          <cell r="H306" t="str">
            <v>SEGUROS GENERALES</v>
          </cell>
        </row>
        <row r="307">
          <cell r="H307" t="str">
            <v>SEGUROS GENERALES</v>
          </cell>
        </row>
        <row r="308">
          <cell r="H308" t="str">
            <v>SEGUROS GENERALES</v>
          </cell>
        </row>
        <row r="309">
          <cell r="H309" t="str">
            <v>SEGUROS GENERALES</v>
          </cell>
        </row>
        <row r="310">
          <cell r="H310" t="str">
            <v>SEGUROS GENERALES</v>
          </cell>
        </row>
        <row r="311">
          <cell r="H311" t="str">
            <v>SEGUROS GENERALES</v>
          </cell>
        </row>
        <row r="312">
          <cell r="H312" t="str">
            <v>SEGUROS GENERALES</v>
          </cell>
        </row>
        <row r="313">
          <cell r="H313" t="str">
            <v>SENTENCIAS</v>
          </cell>
          <cell r="I313" t="str">
            <v>ORDASENTEN</v>
          </cell>
        </row>
        <row r="314">
          <cell r="H314" t="str">
            <v>SERVICIO DE CAFETERIA</v>
          </cell>
          <cell r="I314" t="str">
            <v>ORDACAFET</v>
          </cell>
        </row>
        <row r="315">
          <cell r="H315" t="str">
            <v>SERVICIO DE INTERNET</v>
          </cell>
          <cell r="I315" t="str">
            <v>ORDAINTERN</v>
          </cell>
        </row>
        <row r="316">
          <cell r="H316" t="str">
            <v>SERVICIO DE LIMPIEZA</v>
          </cell>
          <cell r="I316" t="str">
            <v>ORDALIMP</v>
          </cell>
        </row>
        <row r="317">
          <cell r="H317" t="str">
            <v>SERVICIO DE LIMPIEZA</v>
          </cell>
        </row>
        <row r="318">
          <cell r="H318" t="str">
            <v>SERVICIO DE SEGURIDAD Y VIGILANCIA</v>
          </cell>
          <cell r="I318" t="str">
            <v>ORDAVIG</v>
          </cell>
        </row>
        <row r="319">
          <cell r="H319" t="str">
            <v>SOSTENIMIENTO</v>
          </cell>
          <cell r="I319" t="str">
            <v>ORDASOST</v>
          </cell>
        </row>
        <row r="320">
          <cell r="H320" t="str">
            <v>TECNICOS</v>
          </cell>
          <cell r="I320" t="str">
            <v>ORDATEC</v>
          </cell>
        </row>
        <row r="321">
          <cell r="H321" t="str">
            <v>TECNICOS</v>
          </cell>
        </row>
        <row r="322">
          <cell r="H322" t="str">
            <v>TECNICOS</v>
          </cell>
        </row>
        <row r="323">
          <cell r="H323" t="str">
            <v>TECNICOS</v>
          </cell>
        </row>
        <row r="324">
          <cell r="H324" t="str">
            <v>TECNICOS</v>
          </cell>
        </row>
        <row r="325">
          <cell r="H325" t="str">
            <v>TECNICOS</v>
          </cell>
        </row>
        <row r="326">
          <cell r="H326" t="str">
            <v>TECNICOS</v>
          </cell>
        </row>
        <row r="327">
          <cell r="H327" t="str">
            <v>TECNICOS</v>
          </cell>
        </row>
        <row r="328">
          <cell r="H328" t="str">
            <v>TECNICOS</v>
          </cell>
        </row>
        <row r="329">
          <cell r="H329" t="str">
            <v>TECNICOS</v>
          </cell>
        </row>
        <row r="330">
          <cell r="H330" t="str">
            <v>TECNICOS</v>
          </cell>
        </row>
        <row r="331">
          <cell r="H331" t="str">
            <v>TECNICOS</v>
          </cell>
        </row>
        <row r="332">
          <cell r="H332" t="str">
            <v>TECNICOS</v>
          </cell>
        </row>
        <row r="333">
          <cell r="H333" t="str">
            <v>TECNICOS</v>
          </cell>
        </row>
        <row r="334">
          <cell r="H334" t="str">
            <v>TECNICOS</v>
          </cell>
        </row>
        <row r="335">
          <cell r="H335" t="str">
            <v>TECNICOS</v>
          </cell>
        </row>
        <row r="336">
          <cell r="H336" t="str">
            <v>TECNICOS</v>
          </cell>
        </row>
        <row r="337">
          <cell r="H337" t="str">
            <v>TECNICOS</v>
          </cell>
        </row>
        <row r="338">
          <cell r="H338" t="str">
            <v>TECNICOS</v>
          </cell>
        </row>
        <row r="339">
          <cell r="H339" t="str">
            <v>TECNICOS</v>
          </cell>
        </row>
        <row r="340">
          <cell r="H340" t="str">
            <v>TECNICOS</v>
          </cell>
        </row>
        <row r="341">
          <cell r="H341" t="str">
            <v>TECNICOS</v>
          </cell>
        </row>
        <row r="342">
          <cell r="H342" t="str">
            <v>TECNICOS</v>
          </cell>
        </row>
        <row r="343">
          <cell r="H343" t="str">
            <v>TECNICOS</v>
          </cell>
        </row>
        <row r="344">
          <cell r="H344" t="str">
            <v>TECNICOS</v>
          </cell>
        </row>
        <row r="345">
          <cell r="H345" t="str">
            <v>TECNICOS</v>
          </cell>
        </row>
        <row r="346">
          <cell r="H346" t="str">
            <v>TECNICOS</v>
          </cell>
        </row>
        <row r="347">
          <cell r="H347" t="str">
            <v>TECNICOS</v>
          </cell>
        </row>
        <row r="348">
          <cell r="H348" t="str">
            <v>TECNICOS</v>
          </cell>
        </row>
        <row r="349">
          <cell r="H349" t="str">
            <v>TECNICOS</v>
          </cell>
        </row>
        <row r="350">
          <cell r="H350" t="str">
            <v>TECNICOS</v>
          </cell>
        </row>
        <row r="351">
          <cell r="H351" t="str">
            <v>TECNICOS</v>
          </cell>
        </row>
        <row r="352">
          <cell r="H352" t="str">
            <v>TECNICOS</v>
          </cell>
        </row>
        <row r="353">
          <cell r="H353" t="str">
            <v>TECNICOS</v>
          </cell>
        </row>
        <row r="354">
          <cell r="H354" t="str">
            <v>TECNICOS</v>
          </cell>
        </row>
        <row r="355">
          <cell r="H355" t="str">
            <v>TECNICOS</v>
          </cell>
        </row>
        <row r="356">
          <cell r="H356" t="str">
            <v>TECNICOS</v>
          </cell>
        </row>
        <row r="357">
          <cell r="H357" t="str">
            <v>TECNICOS</v>
          </cell>
        </row>
        <row r="358">
          <cell r="H358" t="str">
            <v>TECNICOS</v>
          </cell>
        </row>
        <row r="359">
          <cell r="H359" t="str">
            <v>TECNICOS</v>
          </cell>
        </row>
        <row r="360">
          <cell r="H360" t="str">
            <v>TECNICOS</v>
          </cell>
        </row>
        <row r="361">
          <cell r="H361" t="str">
            <v>TECNICOS</v>
          </cell>
        </row>
        <row r="362">
          <cell r="H362" t="str">
            <v>TECNICOS</v>
          </cell>
        </row>
        <row r="363">
          <cell r="H363" t="str">
            <v>TECNICOS</v>
          </cell>
        </row>
        <row r="364">
          <cell r="H364" t="str">
            <v>TECNICOS</v>
          </cell>
        </row>
        <row r="365">
          <cell r="H365" t="str">
            <v>TECNICOS</v>
          </cell>
        </row>
        <row r="366">
          <cell r="H366" t="str">
            <v>TELEFONÍA MOVIL CELULAR</v>
          </cell>
          <cell r="I366" t="str">
            <v>ORDATEL</v>
          </cell>
        </row>
        <row r="367">
          <cell r="H367" t="str">
            <v>TELEFONO FAX Y OTROS, MOVIL</v>
          </cell>
          <cell r="I367" t="str">
            <v>ORDAFAX</v>
          </cell>
        </row>
        <row r="368">
          <cell r="H368" t="str">
            <v>TIQUETES</v>
          </cell>
          <cell r="I368" t="str">
            <v>ORDATIQ</v>
          </cell>
        </row>
        <row r="369">
          <cell r="H369" t="str">
            <v>TRAMITES INTERINSTITUCIONALES</v>
          </cell>
          <cell r="I369" t="str">
            <v>ORDATRA</v>
          </cell>
        </row>
        <row r="370">
          <cell r="H370" t="str">
            <v>TRANSPORTE</v>
          </cell>
          <cell r="I370" t="str">
            <v>ORDATRANSP</v>
          </cell>
        </row>
        <row r="371">
          <cell r="H371" t="str">
            <v>TRANSPORTE</v>
          </cell>
        </row>
        <row r="372">
          <cell r="H372" t="str">
            <v>TRANSPORTE</v>
          </cell>
        </row>
        <row r="373">
          <cell r="H373" t="str">
            <v>TRANSPORTE</v>
          </cell>
        </row>
        <row r="374">
          <cell r="H374" t="str">
            <v>VEHICULOS</v>
          </cell>
          <cell r="I374" t="str">
            <v>ORDAV</v>
          </cell>
        </row>
        <row r="375">
          <cell r="H375" t="str">
            <v>VEHICULOS</v>
          </cell>
        </row>
        <row r="376">
          <cell r="H376" t="str">
            <v>VEHICULOS</v>
          </cell>
        </row>
        <row r="377">
          <cell r="H377" t="str">
            <v>VEHICULOS</v>
          </cell>
        </row>
        <row r="378">
          <cell r="H378" t="str">
            <v>VEHICULOS</v>
          </cell>
        </row>
        <row r="379">
          <cell r="H379" t="str">
            <v>VIATICOS AL EXTERIOR</v>
          </cell>
          <cell r="I379" t="str">
            <v>ORDAVIAT</v>
          </cell>
        </row>
        <row r="380">
          <cell r="H380" t="str">
            <v>VIATICOS AL INTERIOR</v>
          </cell>
          <cell r="I380" t="str">
            <v>ORDAVIATIN</v>
          </cell>
        </row>
        <row r="381">
          <cell r="H381" t="str">
            <v>VIATICOS AL INTERIOR</v>
          </cell>
        </row>
        <row r="382">
          <cell r="H382" t="str">
            <v>VIATICOS AL INTERIOR</v>
          </cell>
        </row>
      </sheetData>
      <sheetData sheetId="17"/>
      <sheetData sheetId="18"/>
      <sheetData sheetId="19"/>
      <sheetData sheetId="20"/>
      <sheetData sheetId="21"/>
      <sheetData sheetId="22"/>
      <sheetData sheetId="23"/>
      <sheetData sheetId="24">
        <row r="2">
          <cell r="B2" t="str">
            <v>CENTRAL</v>
          </cell>
          <cell r="D2" t="str">
            <v>1. DIRECCION GENERAL - DG</v>
          </cell>
          <cell r="E2" t="str">
            <v>DG</v>
          </cell>
        </row>
        <row r="3">
          <cell r="B3" t="str">
            <v>TERRITORIAL</v>
          </cell>
          <cell r="D3" t="str">
            <v>2. SUBDIRECCION ADMINISTRATIVA Y FINANCIERA - SAF</v>
          </cell>
          <cell r="E3" t="str">
            <v>SAF</v>
          </cell>
        </row>
        <row r="4">
          <cell r="D4" t="str">
            <v>3. SUBDIRECCION DE GESTION Y MANEJO DE AREAS PROTEGIDAS - SGM</v>
          </cell>
          <cell r="E4" t="str">
            <v>SGM</v>
          </cell>
        </row>
        <row r="5">
          <cell r="D5" t="str">
            <v>4. SUBDIRECCION DE SOSTENIBILIDAD Y NEGOCIOS AMBIENTALES - SSNA</v>
          </cell>
          <cell r="E5" t="str">
            <v>SSNA</v>
          </cell>
        </row>
        <row r="6">
          <cell r="D6" t="str">
            <v>DIRECCIÓN TERRITORIAL AMAZONÍA - DTAM</v>
          </cell>
          <cell r="E6" t="str">
            <v>DTAM</v>
          </cell>
        </row>
        <row r="7">
          <cell r="D7" t="str">
            <v>DIRECCIÓN TERRITORIAL ANDES NORORIENTALES - DTAN</v>
          </cell>
          <cell r="E7" t="str">
            <v>DTAN</v>
          </cell>
        </row>
        <row r="8">
          <cell r="D8" t="str">
            <v>DIRECCIÓN TERRITORIAL ANDES OCCIDENTALES - DTAO</v>
          </cell>
          <cell r="E8" t="str">
            <v>DTAO</v>
          </cell>
        </row>
        <row r="9">
          <cell r="D9" t="str">
            <v>DIRECCIÓN TERRITORIAL CARIBE - DTCA</v>
          </cell>
          <cell r="E9" t="str">
            <v>DTCA</v>
          </cell>
        </row>
        <row r="10">
          <cell r="D10" t="str">
            <v>DIRECCIÓN TERRITORIAL ORINOQUÍA - DTOR</v>
          </cell>
          <cell r="E10" t="str">
            <v>DTOR</v>
          </cell>
        </row>
        <row r="11">
          <cell r="D11" t="str">
            <v>DIRECCIÓN TERRITORIAL PACÍFICO - DTPA</v>
          </cell>
          <cell r="E11" t="str">
            <v>DTPA</v>
          </cell>
        </row>
      </sheetData>
      <sheetData sheetId="25">
        <row r="13">
          <cell r="B13" t="str">
            <v>ÁREAS CUBIERTAS CON JORNADAS DE VIGILANCIA</v>
          </cell>
          <cell r="C13" t="str">
            <v>AA</v>
          </cell>
        </row>
        <row r="14">
          <cell r="B14" t="str">
            <v>PREDIOS SANEADOS</v>
          </cell>
          <cell r="C14" t="str">
            <v>BB</v>
          </cell>
        </row>
        <row r="15">
          <cell r="B15" t="str">
            <v>DOCUMENTOS DE ACUERDOS DE USO SUSCRITOS CON CAMPESINOS QUE OCUPAN LAS ÁREAS PROTEGIDAS</v>
          </cell>
          <cell r="C15" t="str">
            <v>CC</v>
          </cell>
        </row>
        <row r="16">
          <cell r="B16" t="str">
            <v xml:space="preserve">ÁREAS EN PROCESO DE RESTAURACIÓN </v>
          </cell>
          <cell r="C16" t="str">
            <v>DD</v>
          </cell>
        </row>
        <row r="17">
          <cell r="B17" t="str">
            <v>ÁRBOLES NATIVOS SEMBRADOS</v>
          </cell>
          <cell r="C17" t="str">
            <v>DDI</v>
          </cell>
        </row>
        <row r="18">
          <cell r="B18" t="str">
            <v>ÁREAS SANEADAS DE CULTIVOS DE USO ILÍCITO</v>
          </cell>
          <cell r="C18" t="str">
            <v>EE</v>
          </cell>
        </row>
        <row r="19">
          <cell r="B19" t="str">
            <v xml:space="preserve">NUEVAS ÁREAS DECLARADAS PROTEGIDAS </v>
          </cell>
          <cell r="C19" t="str">
            <v>FF</v>
          </cell>
        </row>
        <row r="20">
          <cell r="B20" t="str">
            <v>ÁREAS PROTEGIDAS AMPLIADAS</v>
          </cell>
          <cell r="C20" t="str">
            <v>GG</v>
          </cell>
        </row>
        <row r="21">
          <cell r="B21" t="str">
            <v xml:space="preserve">VISITANTES QUE INGRESAN A LAS ÁREAS PROTEGIDAS NACIONALES </v>
          </cell>
          <cell r="C21" t="str">
            <v>HH</v>
          </cell>
        </row>
        <row r="22">
          <cell r="B22" t="str">
            <v>DOCUMENTOS DE LINEAMIENTOS TÉCNICOS REALIZADOS</v>
          </cell>
          <cell r="C22" t="str">
            <v>II</v>
          </cell>
        </row>
        <row r="23">
          <cell r="B23" t="str">
            <v>DOCUMENTOS DE LINEAMIENTOS TÉCNICOS CON INSTRUMENTOS ECONÓMICOS Y FINANCIEROS REALIZADOS</v>
          </cell>
          <cell r="C23" t="str">
            <v>JJ</v>
          </cell>
        </row>
        <row r="24">
          <cell r="B24" t="str">
            <v>DOCUMENTOS DE LINEAMIENTOS TÉCNICOS PARA COMPENSACIONES POR PERDIDA DE BIODIVERSIDAD REALIZADOS</v>
          </cell>
          <cell r="C24" t="str">
            <v>KK</v>
          </cell>
        </row>
        <row r="25">
          <cell r="B25" t="str">
            <v xml:space="preserve">ESQUEMAS DE PAGO POR SERVICIO AMBIENTALES IMPLEMENTADOS </v>
          </cell>
          <cell r="C25" t="str">
            <v>LL</v>
          </cell>
        </row>
        <row r="26">
          <cell r="B26" t="str">
            <v xml:space="preserve">PERSONAS CAPACITADAS  </v>
          </cell>
          <cell r="C26" t="str">
            <v>MM</v>
          </cell>
        </row>
        <row r="27">
          <cell r="B27" t="str">
            <v>TALLERES REALIZADOS</v>
          </cell>
          <cell r="C27" t="str">
            <v>NN</v>
          </cell>
        </row>
        <row r="28">
          <cell r="B28" t="str">
            <v>DOCUMENTOS DE INVESTIGACIÓN REALIZADOS</v>
          </cell>
          <cell r="C28" t="str">
            <v>OO</v>
          </cell>
        </row>
        <row r="29">
          <cell r="B29" t="str">
            <v>DOCUMENTOS DE PLANEACIÓN REALIZADOS</v>
          </cell>
          <cell r="C29" t="str">
            <v>PP</v>
          </cell>
        </row>
        <row r="30">
          <cell r="B30" t="str">
            <v xml:space="preserve">INFRAESTRUCTURA CONSTRUIDA PARA LA ATENCIÓN DE VISITANTES DE LAS ÁREAS PROTEGIDAS </v>
          </cell>
          <cell r="C30" t="str">
            <v>QQ</v>
          </cell>
        </row>
        <row r="31">
          <cell r="B31" t="str">
            <v xml:space="preserve">INFRAESTRUCTURA CONSTRUIDA PARA EL DESARROLLO DE EXPERIENCIAS DE LOS VISITANTES EN LAS ÁREAS PROTEGIDAS </v>
          </cell>
          <cell r="C31" t="str">
            <v>RR</v>
          </cell>
        </row>
        <row r="32">
          <cell r="B32" t="str">
            <v>INFRAESTRUCTURA ECOTURÍSTICA CONSTRUIDA</v>
          </cell>
          <cell r="C32" t="str">
            <v>SS</v>
          </cell>
        </row>
        <row r="33">
          <cell r="B33" t="str">
            <v>SEDES ADMINISTRATIVAS CONSTRUIDAS DENTRO DEL ÁREA PROTEGIDA</v>
          </cell>
          <cell r="C33" t="str">
            <v>TT</v>
          </cell>
        </row>
        <row r="34">
          <cell r="B34" t="str">
            <v>INFRAESTRUCTURA DE CONTROL Y VIGILANCIA CONSTRUIDA PARA EL ÁREA PROTEGIDA</v>
          </cell>
          <cell r="C34" t="str">
            <v>UU</v>
          </cell>
        </row>
        <row r="35">
          <cell r="B35" t="str">
            <v>INFRAESTRUCTURA CONSTRUIDA PARA LA ADMINISTRACIÓN, LA VIGILANCIA Y EL CONTROL DE LAS ÁREAS PROTEGIDAS</v>
          </cell>
          <cell r="C35" t="str">
            <v>VV</v>
          </cell>
        </row>
        <row r="36">
          <cell r="B36" t="str">
            <v>INFRAESTRUCTURA MEJORADA PARA LA ATENCIÓN DE VISITANTES DE LAS ÁREAS PROTEGIDAS</v>
          </cell>
          <cell r="C36" t="str">
            <v>WW</v>
          </cell>
        </row>
        <row r="37">
          <cell r="B37" t="str">
            <v>INFRAESTRUCTURA MEJORADA PARA EL DESARROLLO DE EXPERIENCIAS DE LOS VISITANTES.</v>
          </cell>
          <cell r="C37" t="str">
            <v>XX</v>
          </cell>
        </row>
        <row r="38">
          <cell r="B38" t="str">
            <v>INFRAESTRUCTURA ECOTURÍSTICA MEJORADA</v>
          </cell>
          <cell r="C38" t="str">
            <v>YY</v>
          </cell>
        </row>
        <row r="39">
          <cell r="B39" t="str">
            <v>SEDE ADMINISTRATIVA MEJORADA PARA EL ÁREA PROTEGIDA</v>
          </cell>
          <cell r="C39" t="str">
            <v>ZZ</v>
          </cell>
        </row>
        <row r="40">
          <cell r="B40" t="str">
            <v>INFRAESTRUCTURA DE CONTROL Y VIGILANCIA MEJORADA PARA EL ÁREA PROTEGIDA</v>
          </cell>
          <cell r="C40" t="str">
            <v>AB</v>
          </cell>
        </row>
        <row r="41">
          <cell r="B41" t="str">
            <v>INFRAESTRUCTURA MEJORADA PARA LA ADMINISTRACIÓN, LA VIGILANCIA Y EL CONTROL DE LAS ÁREAS PROTEGIDA</v>
          </cell>
          <cell r="C41" t="str">
            <v>BC</v>
          </cell>
        </row>
        <row r="42">
          <cell r="B42" t="str">
            <v>ÁREAS ADMINISTRADAS</v>
          </cell>
          <cell r="C42" t="str">
            <v>CD</v>
          </cell>
        </row>
        <row r="43">
          <cell r="B43" t="str">
            <v>ÁREAS CUBIERTAS CON JORNADAS DE VIGILANCIA.</v>
          </cell>
          <cell r="C43" t="str">
            <v>AAA</v>
          </cell>
        </row>
        <row r="44">
          <cell r="B44" t="str">
            <v>PREDIOS SANEADOS.</v>
          </cell>
          <cell r="C44" t="str">
            <v>BBB</v>
          </cell>
        </row>
        <row r="45">
          <cell r="B45" t="str">
            <v>DOCUMENTOS DE ACUERDOS DE USO SUSCRITOS CON CAMPESINOS QUE OCUPAN LAS ÁREAS PROTEGIDAS.</v>
          </cell>
          <cell r="C45" t="str">
            <v>CCC</v>
          </cell>
        </row>
        <row r="46">
          <cell r="B46" t="str">
            <v>ÁREAS EN PROCESO DE RESTAURACIÓN.</v>
          </cell>
          <cell r="C46" t="str">
            <v>DDD</v>
          </cell>
        </row>
        <row r="47">
          <cell r="B47" t="str">
            <v>VISITANTES QUE INGRESAN A LAS ÁREAS PROTEGIDAS NACIONALES.</v>
          </cell>
          <cell r="C47" t="str">
            <v>EEE</v>
          </cell>
        </row>
        <row r="48">
          <cell r="B48" t="str">
            <v>DOCUMENTOS DE LINEAMIENTOS TÉCNICOS REALIZADOS.</v>
          </cell>
          <cell r="C48" t="str">
            <v>FFI</v>
          </cell>
        </row>
        <row r="49">
          <cell r="B49" t="str">
            <v>DOCUMENTO DE LINEAMIENTOS TÉCNICOS PARA LA ADMINISTRACIÓN DEL RECURSO HÍDRICO.</v>
          </cell>
          <cell r="C49" t="str">
            <v>FFF</v>
          </cell>
        </row>
        <row r="50">
          <cell r="B50" t="str">
            <v>DOCUMENTOS DE INVESTIGACIÓN REALIZADOS.</v>
          </cell>
          <cell r="C50" t="str">
            <v>GGG</v>
          </cell>
        </row>
        <row r="51">
          <cell r="B51" t="str">
            <v>PERSONAS CAPACITADAS.</v>
          </cell>
          <cell r="C51" t="str">
            <v>HHH</v>
          </cell>
        </row>
        <row r="52">
          <cell r="B52" t="str">
            <v>DOCUMENTOS DE PLANEACIÓN REALIZADOS</v>
          </cell>
          <cell r="C52" t="str">
            <v>AAAA</v>
          </cell>
        </row>
        <row r="53">
          <cell r="B53" t="str">
            <v>SISTEMA DE GESTIÓN IMPLEMENTADO</v>
          </cell>
          <cell r="C53" t="str">
            <v>BBBB</v>
          </cell>
        </row>
        <row r="54">
          <cell r="B54" t="str">
            <v>DOCUMENTOS NORMATIVOS REALIZADOS</v>
          </cell>
          <cell r="C54" t="str">
            <v>CCCC</v>
          </cell>
        </row>
        <row r="55">
          <cell r="B55" t="str">
            <v>SISTEMAS DE INFORMACIÓN PARA LA GESTIÓN ADMINISTRATIVA ACTUALIZADOS</v>
          </cell>
          <cell r="C55" t="str">
            <v>DDDD</v>
          </cell>
        </row>
        <row r="56">
          <cell r="B56" t="str">
            <v>PERSONAS CAPACITADAS</v>
          </cell>
          <cell r="C56" t="str">
            <v>EEEE</v>
          </cell>
        </row>
        <row r="57">
          <cell r="B57" t="str">
            <v>ÍNDICE DE CAPACIDAD EN  LA PRESTACIÓN DE SERVICIOS DE TECNOLOGÍA</v>
          </cell>
          <cell r="C57" t="str">
            <v>FFFF</v>
          </cell>
        </row>
        <row r="58">
          <cell r="B58" t="str">
            <v>SISTEMAS DE INFORMACIÓN IMPLEMENTADOS</v>
          </cell>
          <cell r="C58" t="str">
            <v>GGGG</v>
          </cell>
        </row>
      </sheetData>
      <sheetData sheetId="26">
        <row r="11">
          <cell r="B11" t="str">
            <v>REC 11</v>
          </cell>
          <cell r="C11" t="str">
            <v>PNNC</v>
          </cell>
          <cell r="D11" t="str">
            <v>REC_11</v>
          </cell>
          <cell r="I11" t="str">
            <v>GENERAL</v>
          </cell>
        </row>
        <row r="12">
          <cell r="B12" t="str">
            <v>REC 15</v>
          </cell>
          <cell r="C12" t="str">
            <v>PNNC</v>
          </cell>
          <cell r="D12" t="str">
            <v>REC_15</v>
          </cell>
          <cell r="I12" t="str">
            <v>UNIÓN EUROPEA</v>
          </cell>
        </row>
        <row r="13">
          <cell r="B13" t="str">
            <v>REC 20</v>
          </cell>
          <cell r="C13" t="str">
            <v>FONAM</v>
          </cell>
          <cell r="D13" t="str">
            <v>REC_20</v>
          </cell>
          <cell r="I13" t="str">
            <v>SECTOR ELÉCTRICO</v>
          </cell>
        </row>
        <row r="14">
          <cell r="B14" t="str">
            <v>REC 21</v>
          </cell>
          <cell r="C14" t="str">
            <v>FONAM</v>
          </cell>
          <cell r="D14" t="str">
            <v>REC_21</v>
          </cell>
        </row>
      </sheetData>
      <sheetData sheetId="27"/>
      <sheetData sheetId="28">
        <row r="2">
          <cell r="D2" t="str">
            <v>AMAZONAS</v>
          </cell>
          <cell r="G2" t="str">
            <v>Amazonas</v>
          </cell>
          <cell r="H2" t="str">
            <v>AMAZONAS</v>
          </cell>
          <cell r="I2" t="str">
            <v>EL ENCANTO</v>
          </cell>
        </row>
        <row r="3">
          <cell r="D3" t="str">
            <v>ANTIOQUIA</v>
          </cell>
          <cell r="G3" t="str">
            <v>Amazonas</v>
          </cell>
          <cell r="I3" t="str">
            <v>LA CHORRERA</v>
          </cell>
        </row>
        <row r="4">
          <cell r="D4" t="str">
            <v>ARAUCA</v>
          </cell>
          <cell r="G4" t="str">
            <v>Amazonas</v>
          </cell>
          <cell r="I4" t="str">
            <v>LA PEDRERA</v>
          </cell>
        </row>
        <row r="5">
          <cell r="D5" t="str">
            <v>ARCHIPIÉLAGO DE SAN ANDRÉS, PROVIDENCIA Y SANTA CATALINA</v>
          </cell>
          <cell r="G5" t="str">
            <v>Amazonas</v>
          </cell>
          <cell r="I5" t="str">
            <v>LA VICTORIA</v>
          </cell>
        </row>
        <row r="6">
          <cell r="D6" t="str">
            <v>ATLÁNTICO</v>
          </cell>
          <cell r="G6" t="str">
            <v>Amazonas</v>
          </cell>
          <cell r="I6" t="str">
            <v>LETICIA</v>
          </cell>
        </row>
        <row r="7">
          <cell r="D7" t="str">
            <v>BOGOTÁ D.C.</v>
          </cell>
          <cell r="G7" t="str">
            <v>Amazonas</v>
          </cell>
          <cell r="I7" t="str">
            <v>MIRITI PARANÁ</v>
          </cell>
        </row>
        <row r="8">
          <cell r="D8" t="str">
            <v>BOLÍVAR</v>
          </cell>
          <cell r="G8" t="str">
            <v>Amazonas</v>
          </cell>
          <cell r="I8" t="str">
            <v>PUERTO ALEGRÍA</v>
          </cell>
        </row>
        <row r="9">
          <cell r="D9" t="str">
            <v>BOYACÁ</v>
          </cell>
          <cell r="G9" t="str">
            <v>Amazonas</v>
          </cell>
          <cell r="I9" t="str">
            <v>PUERTO ARICA</v>
          </cell>
        </row>
        <row r="10">
          <cell r="D10" t="str">
            <v>CALDAS</v>
          </cell>
          <cell r="G10" t="str">
            <v>Amazonas</v>
          </cell>
          <cell r="I10" t="str">
            <v>PUERTO NARIÑO</v>
          </cell>
        </row>
        <row r="11">
          <cell r="D11" t="str">
            <v>CAQUETÁ</v>
          </cell>
          <cell r="G11" t="str">
            <v>Amazonas</v>
          </cell>
          <cell r="I11" t="str">
            <v>PUERTO SANTANDER</v>
          </cell>
        </row>
        <row r="12">
          <cell r="D12" t="str">
            <v>CASANARE</v>
          </cell>
          <cell r="G12" t="str">
            <v>Amazonas</v>
          </cell>
          <cell r="I12" t="str">
            <v>TARAPACÁ</v>
          </cell>
        </row>
        <row r="13">
          <cell r="D13" t="str">
            <v>CAUCA</v>
          </cell>
          <cell r="G13" t="str">
            <v>Antioquia</v>
          </cell>
          <cell r="H13" t="str">
            <v>ANTIOQUIA</v>
          </cell>
          <cell r="I13" t="str">
            <v>ABEJORRAL</v>
          </cell>
        </row>
        <row r="14">
          <cell r="D14" t="str">
            <v>CESAR</v>
          </cell>
          <cell r="G14" t="str">
            <v>Antioquia</v>
          </cell>
          <cell r="I14" t="str">
            <v>ABRIAQUÍ</v>
          </cell>
        </row>
        <row r="15">
          <cell r="D15" t="str">
            <v>CHOCÓ</v>
          </cell>
          <cell r="G15" t="str">
            <v>Antioquia</v>
          </cell>
          <cell r="I15" t="str">
            <v>ALEJANDRÍA</v>
          </cell>
        </row>
        <row r="16">
          <cell r="D16" t="str">
            <v>CÓRDOBA</v>
          </cell>
          <cell r="G16" t="str">
            <v>Antioquia</v>
          </cell>
          <cell r="I16" t="str">
            <v>AMAGÁ</v>
          </cell>
        </row>
        <row r="17">
          <cell r="D17" t="str">
            <v>CUNDINAMARCA</v>
          </cell>
          <cell r="G17" t="str">
            <v>Antioquia</v>
          </cell>
          <cell r="I17" t="str">
            <v>AMALFI</v>
          </cell>
        </row>
        <row r="18">
          <cell r="D18" t="str">
            <v>GUAINÍA</v>
          </cell>
          <cell r="G18" t="str">
            <v>Antioquia</v>
          </cell>
          <cell r="I18" t="str">
            <v>ANDES</v>
          </cell>
        </row>
        <row r="19">
          <cell r="D19" t="str">
            <v>GUAVIARE</v>
          </cell>
          <cell r="G19" t="str">
            <v>Antioquia</v>
          </cell>
          <cell r="I19" t="str">
            <v>ANGELÓPOLIS</v>
          </cell>
        </row>
        <row r="20">
          <cell r="D20" t="str">
            <v>HUILA</v>
          </cell>
          <cell r="G20" t="str">
            <v>Antioquia</v>
          </cell>
          <cell r="I20" t="str">
            <v>ANGOSTURA</v>
          </cell>
        </row>
        <row r="21">
          <cell r="D21" t="str">
            <v>LA GUAJIRA</v>
          </cell>
          <cell r="G21" t="str">
            <v>Antioquia</v>
          </cell>
          <cell r="I21" t="str">
            <v>ANORÍ</v>
          </cell>
        </row>
        <row r="22">
          <cell r="D22" t="str">
            <v>MAGDALENA</v>
          </cell>
          <cell r="G22" t="str">
            <v>Antioquia</v>
          </cell>
          <cell r="I22" t="str">
            <v>ANZA</v>
          </cell>
        </row>
        <row r="23">
          <cell r="D23" t="str">
            <v>META</v>
          </cell>
          <cell r="G23" t="str">
            <v>Antioquia</v>
          </cell>
          <cell r="I23" t="str">
            <v>APARTADÓ</v>
          </cell>
        </row>
        <row r="24">
          <cell r="D24" t="str">
            <v>NARIÑO</v>
          </cell>
          <cell r="G24" t="str">
            <v>Antioquia</v>
          </cell>
          <cell r="I24" t="str">
            <v>ARBOLETES</v>
          </cell>
        </row>
        <row r="25">
          <cell r="D25" t="str">
            <v>NORTE DE SANTANDER</v>
          </cell>
          <cell r="G25" t="str">
            <v>Antioquia</v>
          </cell>
          <cell r="I25" t="str">
            <v>ARGELIA</v>
          </cell>
        </row>
        <row r="26">
          <cell r="D26" t="str">
            <v>PUTUMAYO</v>
          </cell>
          <cell r="G26" t="str">
            <v>Antioquia</v>
          </cell>
          <cell r="I26" t="str">
            <v>ARMENIA</v>
          </cell>
        </row>
        <row r="27">
          <cell r="D27" t="str">
            <v>QUINDÍO</v>
          </cell>
          <cell r="G27" t="str">
            <v>Antioquia</v>
          </cell>
          <cell r="I27" t="str">
            <v>BARBOSA</v>
          </cell>
        </row>
        <row r="28">
          <cell r="D28" t="str">
            <v>RISARALDA</v>
          </cell>
          <cell r="G28" t="str">
            <v>Antioquia</v>
          </cell>
          <cell r="I28" t="str">
            <v>BELLO</v>
          </cell>
        </row>
        <row r="29">
          <cell r="D29" t="str">
            <v>SANTANDER</v>
          </cell>
          <cell r="G29" t="str">
            <v>Antioquia</v>
          </cell>
          <cell r="I29" t="str">
            <v>BELMIRA</v>
          </cell>
        </row>
        <row r="30">
          <cell r="D30" t="str">
            <v>SUCRE</v>
          </cell>
          <cell r="G30" t="str">
            <v>Antioquia</v>
          </cell>
          <cell r="I30" t="str">
            <v>BETANIA</v>
          </cell>
        </row>
        <row r="31">
          <cell r="D31" t="str">
            <v>TOLIMA</v>
          </cell>
          <cell r="G31" t="str">
            <v>Antioquia</v>
          </cell>
          <cell r="I31" t="str">
            <v>BETULIA</v>
          </cell>
        </row>
        <row r="32">
          <cell r="D32" t="str">
            <v>VALLE DEL CAUCA</v>
          </cell>
          <cell r="G32" t="str">
            <v>Antioquia</v>
          </cell>
          <cell r="I32" t="str">
            <v>BRICEÑO</v>
          </cell>
        </row>
        <row r="33">
          <cell r="D33" t="str">
            <v>VAUPÉS</v>
          </cell>
          <cell r="G33" t="str">
            <v>Antioquia</v>
          </cell>
          <cell r="I33" t="str">
            <v>BURITICÁ</v>
          </cell>
        </row>
        <row r="34">
          <cell r="D34" t="str">
            <v>VICHADA</v>
          </cell>
          <cell r="G34" t="str">
            <v>Antioquia</v>
          </cell>
          <cell r="I34" t="str">
            <v>CÁCERES</v>
          </cell>
        </row>
        <row r="35">
          <cell r="D35" t="str">
            <v>NACIÓN</v>
          </cell>
          <cell r="G35" t="str">
            <v>Antioquia</v>
          </cell>
          <cell r="I35" t="str">
            <v>CAICEDO</v>
          </cell>
        </row>
        <row r="36">
          <cell r="G36" t="str">
            <v>Antioquia</v>
          </cell>
          <cell r="I36" t="str">
            <v>CALDAS</v>
          </cell>
        </row>
        <row r="37">
          <cell r="G37" t="str">
            <v>Antioquia</v>
          </cell>
          <cell r="I37" t="str">
            <v>CAMPAMENTO</v>
          </cell>
        </row>
        <row r="38">
          <cell r="G38" t="str">
            <v>Antioquia</v>
          </cell>
          <cell r="I38" t="str">
            <v>CAÑASGORDAS</v>
          </cell>
        </row>
        <row r="39">
          <cell r="G39" t="str">
            <v>Antioquia</v>
          </cell>
          <cell r="I39" t="str">
            <v>CARACOLÍ</v>
          </cell>
        </row>
        <row r="40">
          <cell r="G40" t="str">
            <v>Antioquia</v>
          </cell>
          <cell r="I40" t="str">
            <v>CARAMANTA</v>
          </cell>
        </row>
        <row r="41">
          <cell r="G41" t="str">
            <v>Antioquia</v>
          </cell>
          <cell r="I41" t="str">
            <v>CAREPA</v>
          </cell>
        </row>
        <row r="42">
          <cell r="G42" t="str">
            <v>Antioquia</v>
          </cell>
          <cell r="I42" t="str">
            <v>CAROLINA</v>
          </cell>
        </row>
        <row r="43">
          <cell r="G43" t="str">
            <v>Antioquia</v>
          </cell>
          <cell r="I43" t="str">
            <v>CAUCASIA</v>
          </cell>
        </row>
        <row r="44">
          <cell r="G44" t="str">
            <v>Antioquia</v>
          </cell>
          <cell r="I44" t="str">
            <v>CHIGORODÓ</v>
          </cell>
        </row>
        <row r="45">
          <cell r="G45" t="str">
            <v>Antioquia</v>
          </cell>
          <cell r="I45" t="str">
            <v>CISNEROS</v>
          </cell>
        </row>
        <row r="46">
          <cell r="G46" t="str">
            <v>Antioquia</v>
          </cell>
          <cell r="I46" t="str">
            <v>CIUDAD BOLÍVAR</v>
          </cell>
        </row>
        <row r="47">
          <cell r="G47" t="str">
            <v>Antioquia</v>
          </cell>
          <cell r="I47" t="str">
            <v>COCORNÁ</v>
          </cell>
        </row>
        <row r="48">
          <cell r="G48" t="str">
            <v>Antioquia</v>
          </cell>
          <cell r="I48" t="str">
            <v>CONCEPCIÓN</v>
          </cell>
        </row>
        <row r="49">
          <cell r="G49" t="str">
            <v>Antioquia</v>
          </cell>
          <cell r="I49" t="str">
            <v>CONCORDIA</v>
          </cell>
        </row>
        <row r="50">
          <cell r="G50" t="str">
            <v>Antioquia</v>
          </cell>
          <cell r="I50" t="str">
            <v>COPACABANA</v>
          </cell>
        </row>
        <row r="51">
          <cell r="G51" t="str">
            <v>Antioquia</v>
          </cell>
          <cell r="I51" t="str">
            <v>DABEIBA</v>
          </cell>
        </row>
        <row r="52">
          <cell r="G52" t="str">
            <v>Antioquia</v>
          </cell>
          <cell r="I52" t="str">
            <v>DON MATÍAS</v>
          </cell>
        </row>
        <row r="53">
          <cell r="G53" t="str">
            <v>Antioquia</v>
          </cell>
          <cell r="I53" t="str">
            <v>EBÉJICO</v>
          </cell>
        </row>
        <row r="54">
          <cell r="G54" t="str">
            <v>Antioquia</v>
          </cell>
          <cell r="I54" t="str">
            <v>EL BAGRE</v>
          </cell>
        </row>
        <row r="55">
          <cell r="G55" t="str">
            <v>Antioquia</v>
          </cell>
          <cell r="I55" t="str">
            <v>EL CARMEN DE VIBORAL</v>
          </cell>
        </row>
        <row r="56">
          <cell r="G56" t="str">
            <v>Antioquia</v>
          </cell>
          <cell r="I56" t="str">
            <v>EL SANTUARIO</v>
          </cell>
        </row>
        <row r="57">
          <cell r="G57" t="str">
            <v>Antioquia</v>
          </cell>
          <cell r="I57" t="str">
            <v>ENTRERRIOS</v>
          </cell>
        </row>
        <row r="58">
          <cell r="G58" t="str">
            <v>Antioquia</v>
          </cell>
          <cell r="I58" t="str">
            <v>ENVIGADO</v>
          </cell>
        </row>
        <row r="59">
          <cell r="G59" t="str">
            <v>Antioquia</v>
          </cell>
          <cell r="I59" t="str">
            <v>FREDONIA</v>
          </cell>
        </row>
        <row r="60">
          <cell r="G60" t="str">
            <v>Antioquia</v>
          </cell>
          <cell r="I60" t="str">
            <v>FRONTINO</v>
          </cell>
        </row>
        <row r="61">
          <cell r="G61" t="str">
            <v>Antioquia</v>
          </cell>
          <cell r="I61" t="str">
            <v>GIRALDO</v>
          </cell>
        </row>
        <row r="62">
          <cell r="G62" t="str">
            <v>Antioquia</v>
          </cell>
          <cell r="I62" t="str">
            <v>GIRARDOTA</v>
          </cell>
        </row>
        <row r="63">
          <cell r="G63" t="str">
            <v>Antioquia</v>
          </cell>
          <cell r="I63" t="str">
            <v>GÓMEZ PLATA</v>
          </cell>
        </row>
        <row r="64">
          <cell r="G64" t="str">
            <v>Antioquia</v>
          </cell>
          <cell r="I64" t="str">
            <v>GRANADA</v>
          </cell>
        </row>
        <row r="65">
          <cell r="G65" t="str">
            <v>Antioquia</v>
          </cell>
          <cell r="I65" t="str">
            <v>GUADALUPE</v>
          </cell>
        </row>
        <row r="66">
          <cell r="G66" t="str">
            <v>Antioquia</v>
          </cell>
          <cell r="I66" t="str">
            <v>GUARNE</v>
          </cell>
        </row>
        <row r="67">
          <cell r="G67" t="str">
            <v>Antioquia</v>
          </cell>
          <cell r="I67" t="str">
            <v>GUATAPÉ</v>
          </cell>
        </row>
        <row r="68">
          <cell r="G68" t="str">
            <v>Antioquia</v>
          </cell>
          <cell r="I68" t="str">
            <v>HELICONIA</v>
          </cell>
        </row>
        <row r="69">
          <cell r="G69" t="str">
            <v>Antioquia</v>
          </cell>
          <cell r="I69" t="str">
            <v>HISPANIA</v>
          </cell>
        </row>
        <row r="70">
          <cell r="G70" t="str">
            <v>Antioquia</v>
          </cell>
          <cell r="I70" t="str">
            <v>ITAGUI</v>
          </cell>
        </row>
        <row r="71">
          <cell r="G71" t="str">
            <v>Antioquia</v>
          </cell>
          <cell r="I71" t="str">
            <v>ITUANGO</v>
          </cell>
        </row>
        <row r="72">
          <cell r="G72" t="str">
            <v>Antioquia</v>
          </cell>
          <cell r="I72" t="str">
            <v>JARDÍN</v>
          </cell>
        </row>
        <row r="73">
          <cell r="G73" t="str">
            <v>Antioquia</v>
          </cell>
          <cell r="I73" t="str">
            <v>JERICÓ</v>
          </cell>
        </row>
        <row r="74">
          <cell r="G74" t="str">
            <v>Antioquia</v>
          </cell>
          <cell r="I74" t="str">
            <v>LA CEJA</v>
          </cell>
        </row>
        <row r="75">
          <cell r="G75" t="str">
            <v>Antioquia</v>
          </cell>
          <cell r="I75" t="str">
            <v>LA ESTRELLA</v>
          </cell>
        </row>
        <row r="76">
          <cell r="G76" t="str">
            <v>Antioquia</v>
          </cell>
          <cell r="I76" t="str">
            <v>LA PINTADA</v>
          </cell>
        </row>
        <row r="77">
          <cell r="G77" t="str">
            <v>Antioquia</v>
          </cell>
          <cell r="I77" t="str">
            <v>LA UNIÓN</v>
          </cell>
        </row>
        <row r="78">
          <cell r="G78" t="str">
            <v>Antioquia</v>
          </cell>
          <cell r="I78" t="str">
            <v>LIBORINA</v>
          </cell>
        </row>
        <row r="79">
          <cell r="G79" t="str">
            <v>Antioquia</v>
          </cell>
          <cell r="I79" t="str">
            <v>MACEO</v>
          </cell>
        </row>
        <row r="80">
          <cell r="G80" t="str">
            <v>Antioquia</v>
          </cell>
          <cell r="I80" t="str">
            <v>MARINILLA</v>
          </cell>
        </row>
        <row r="81">
          <cell r="G81" t="str">
            <v>Antioquia</v>
          </cell>
          <cell r="I81" t="str">
            <v>MEDELLÍN</v>
          </cell>
        </row>
        <row r="82">
          <cell r="G82" t="str">
            <v>Antioquia</v>
          </cell>
          <cell r="I82" t="str">
            <v>MONTEBELLO</v>
          </cell>
        </row>
        <row r="83">
          <cell r="G83" t="str">
            <v>Antioquia</v>
          </cell>
          <cell r="I83" t="str">
            <v>MURINDÓ</v>
          </cell>
        </row>
        <row r="84">
          <cell r="G84" t="str">
            <v>Antioquia</v>
          </cell>
          <cell r="I84" t="str">
            <v>MUTATÁ</v>
          </cell>
        </row>
        <row r="85">
          <cell r="G85" t="str">
            <v>Antioquia</v>
          </cell>
          <cell r="I85" t="str">
            <v>NARIÑO</v>
          </cell>
        </row>
        <row r="86">
          <cell r="G86" t="str">
            <v>Antioquia</v>
          </cell>
          <cell r="I86" t="str">
            <v>NECHÍ</v>
          </cell>
        </row>
        <row r="87">
          <cell r="G87" t="str">
            <v>Antioquia</v>
          </cell>
          <cell r="I87" t="str">
            <v>NECOCLÍ</v>
          </cell>
        </row>
        <row r="88">
          <cell r="G88" t="str">
            <v>Antioquia</v>
          </cell>
          <cell r="I88" t="str">
            <v>OLAYA</v>
          </cell>
        </row>
        <row r="89">
          <cell r="G89" t="str">
            <v>Antioquia</v>
          </cell>
          <cell r="I89" t="str">
            <v>PEÑOL</v>
          </cell>
        </row>
        <row r="90">
          <cell r="G90" t="str">
            <v>Antioquia</v>
          </cell>
          <cell r="I90" t="str">
            <v>PEQUE</v>
          </cell>
        </row>
        <row r="91">
          <cell r="G91" t="str">
            <v>Antioquia</v>
          </cell>
          <cell r="I91" t="str">
            <v>PUEBLORRICO</v>
          </cell>
        </row>
        <row r="92">
          <cell r="G92" t="str">
            <v>Antioquia</v>
          </cell>
          <cell r="I92" t="str">
            <v>PUERTO BERRÍO</v>
          </cell>
        </row>
        <row r="93">
          <cell r="G93" t="str">
            <v>Antioquia</v>
          </cell>
          <cell r="I93" t="str">
            <v>PUERTO NARE</v>
          </cell>
        </row>
        <row r="94">
          <cell r="G94" t="str">
            <v>Antioquia</v>
          </cell>
          <cell r="I94" t="str">
            <v>PUERTO TRIUNFO</v>
          </cell>
        </row>
        <row r="95">
          <cell r="G95" t="str">
            <v>Antioquia</v>
          </cell>
          <cell r="I95" t="str">
            <v>REMEDIOS</v>
          </cell>
        </row>
        <row r="96">
          <cell r="G96" t="str">
            <v>Antioquia</v>
          </cell>
          <cell r="I96" t="str">
            <v>RETIRO</v>
          </cell>
        </row>
        <row r="97">
          <cell r="G97" t="str">
            <v>Antioquia</v>
          </cell>
          <cell r="I97" t="str">
            <v>RIONEGRO</v>
          </cell>
        </row>
        <row r="98">
          <cell r="G98" t="str">
            <v>Antioquia</v>
          </cell>
          <cell r="I98" t="str">
            <v>SABANALARGA</v>
          </cell>
        </row>
        <row r="99">
          <cell r="G99" t="str">
            <v>Antioquia</v>
          </cell>
          <cell r="I99" t="str">
            <v>SABANETA</v>
          </cell>
        </row>
        <row r="100">
          <cell r="G100" t="str">
            <v>Antioquia</v>
          </cell>
          <cell r="I100" t="str">
            <v>SALGAR</v>
          </cell>
        </row>
        <row r="101">
          <cell r="G101" t="str">
            <v>Antioquia</v>
          </cell>
          <cell r="I101" t="str">
            <v>SAN ANDRÉS DE CUERQUÍA</v>
          </cell>
        </row>
        <row r="102">
          <cell r="G102" t="str">
            <v>Antioquia</v>
          </cell>
          <cell r="I102" t="str">
            <v>SAN CARLOS</v>
          </cell>
        </row>
        <row r="103">
          <cell r="G103" t="str">
            <v>Antioquia</v>
          </cell>
          <cell r="I103" t="str">
            <v>SAN FRANCISCO</v>
          </cell>
        </row>
        <row r="104">
          <cell r="G104" t="str">
            <v>Antioquia</v>
          </cell>
          <cell r="I104" t="str">
            <v>SAN JERÓNIMO</v>
          </cell>
        </row>
        <row r="105">
          <cell r="G105" t="str">
            <v>Antioquia</v>
          </cell>
          <cell r="I105" t="str">
            <v>SAN JOSÉ DE LA MONTAÑA</v>
          </cell>
        </row>
        <row r="106">
          <cell r="G106" t="str">
            <v>Antioquia</v>
          </cell>
          <cell r="I106" t="str">
            <v>SAN JUAN DE URABÁ</v>
          </cell>
        </row>
        <row r="107">
          <cell r="G107" t="str">
            <v>Antioquia</v>
          </cell>
          <cell r="I107" t="str">
            <v>SAN LUIS</v>
          </cell>
        </row>
        <row r="108">
          <cell r="G108" t="str">
            <v>Antioquia</v>
          </cell>
          <cell r="I108" t="str">
            <v>SAN PEDRO</v>
          </cell>
        </row>
        <row r="109">
          <cell r="G109" t="str">
            <v>Antioquia</v>
          </cell>
          <cell r="I109" t="str">
            <v>SAN PEDRO DE URABA</v>
          </cell>
        </row>
        <row r="110">
          <cell r="G110" t="str">
            <v>Antioquia</v>
          </cell>
          <cell r="I110" t="str">
            <v>SAN RAFAEL</v>
          </cell>
        </row>
        <row r="111">
          <cell r="G111" t="str">
            <v>Antioquia</v>
          </cell>
          <cell r="I111" t="str">
            <v>SAN ROQUE</v>
          </cell>
        </row>
        <row r="112">
          <cell r="G112" t="str">
            <v>Antioquia</v>
          </cell>
          <cell r="I112" t="str">
            <v>SAN VICENTE</v>
          </cell>
        </row>
        <row r="113">
          <cell r="G113" t="str">
            <v>Antioquia</v>
          </cell>
          <cell r="I113" t="str">
            <v>SANTA BÁRBARA</v>
          </cell>
        </row>
        <row r="114">
          <cell r="G114" t="str">
            <v>Antioquia</v>
          </cell>
          <cell r="I114" t="str">
            <v>SANTA ROSA DE OSOS</v>
          </cell>
        </row>
        <row r="115">
          <cell r="G115" t="str">
            <v>Antioquia</v>
          </cell>
          <cell r="I115" t="str">
            <v>SANTAFÉ DE ANTIOQUIA</v>
          </cell>
        </row>
        <row r="116">
          <cell r="G116" t="str">
            <v>Antioquia</v>
          </cell>
          <cell r="I116" t="str">
            <v>SANTO DOMINGO</v>
          </cell>
        </row>
        <row r="117">
          <cell r="G117" t="str">
            <v>Antioquia</v>
          </cell>
          <cell r="I117" t="str">
            <v>SEGOVIA</v>
          </cell>
        </row>
        <row r="118">
          <cell r="G118" t="str">
            <v>Antioquia</v>
          </cell>
          <cell r="I118" t="str">
            <v>SONSÓN</v>
          </cell>
        </row>
        <row r="119">
          <cell r="G119" t="str">
            <v>Antioquia</v>
          </cell>
          <cell r="I119" t="str">
            <v>SOPETRÁN</v>
          </cell>
        </row>
        <row r="120">
          <cell r="G120" t="str">
            <v>Antioquia</v>
          </cell>
          <cell r="I120" t="str">
            <v>TÁMESIS</v>
          </cell>
        </row>
        <row r="121">
          <cell r="G121" t="str">
            <v>Antioquia</v>
          </cell>
          <cell r="I121" t="str">
            <v>TARAZÁ</v>
          </cell>
        </row>
        <row r="122">
          <cell r="G122" t="str">
            <v>Antioquia</v>
          </cell>
          <cell r="I122" t="str">
            <v>TARSO</v>
          </cell>
        </row>
        <row r="123">
          <cell r="G123" t="str">
            <v>Antioquia</v>
          </cell>
          <cell r="I123" t="str">
            <v>TITIRIBÍ</v>
          </cell>
        </row>
        <row r="124">
          <cell r="G124" t="str">
            <v>Antioquia</v>
          </cell>
          <cell r="I124" t="str">
            <v>TOLEDO</v>
          </cell>
        </row>
        <row r="125">
          <cell r="G125" t="str">
            <v>Antioquia</v>
          </cell>
          <cell r="I125" t="str">
            <v>TURBO</v>
          </cell>
        </row>
        <row r="126">
          <cell r="G126" t="str">
            <v>Antioquia</v>
          </cell>
          <cell r="I126" t="str">
            <v>URAMITA</v>
          </cell>
        </row>
        <row r="127">
          <cell r="G127" t="str">
            <v>Antioquia</v>
          </cell>
          <cell r="I127" t="str">
            <v>URRAO</v>
          </cell>
        </row>
        <row r="128">
          <cell r="G128" t="str">
            <v>Antioquia</v>
          </cell>
          <cell r="I128" t="str">
            <v>VALDIVIA</v>
          </cell>
        </row>
        <row r="129">
          <cell r="G129" t="str">
            <v>Antioquia</v>
          </cell>
          <cell r="I129" t="str">
            <v>VALPARAÍSO</v>
          </cell>
        </row>
        <row r="130">
          <cell r="G130" t="str">
            <v>Antioquia</v>
          </cell>
          <cell r="I130" t="str">
            <v>VEGACHÍ</v>
          </cell>
        </row>
        <row r="131">
          <cell r="G131" t="str">
            <v>Antioquia</v>
          </cell>
          <cell r="I131" t="str">
            <v>VENECIA</v>
          </cell>
        </row>
        <row r="132">
          <cell r="G132" t="str">
            <v>Antioquia</v>
          </cell>
          <cell r="I132" t="str">
            <v>VIGÍA DEL FUERTE</v>
          </cell>
        </row>
        <row r="133">
          <cell r="G133" t="str">
            <v>Antioquia</v>
          </cell>
          <cell r="I133" t="str">
            <v>YALÍ</v>
          </cell>
        </row>
        <row r="134">
          <cell r="G134" t="str">
            <v>Antioquia</v>
          </cell>
          <cell r="I134" t="str">
            <v>YARUMAL</v>
          </cell>
        </row>
        <row r="135">
          <cell r="G135" t="str">
            <v>Antioquia</v>
          </cell>
          <cell r="I135" t="str">
            <v>YOLOMBÓ</v>
          </cell>
        </row>
        <row r="136">
          <cell r="G136" t="str">
            <v>Antioquia</v>
          </cell>
          <cell r="I136" t="str">
            <v>YONDÓ</v>
          </cell>
        </row>
        <row r="137">
          <cell r="G137" t="str">
            <v>Antioquia</v>
          </cell>
          <cell r="I137" t="str">
            <v>ZARAGOZA</v>
          </cell>
        </row>
        <row r="138">
          <cell r="G138" t="str">
            <v>Arauca</v>
          </cell>
          <cell r="H138" t="str">
            <v>ARAUCA</v>
          </cell>
          <cell r="I138" t="str">
            <v>ARAUCA</v>
          </cell>
        </row>
        <row r="139">
          <cell r="G139" t="str">
            <v>Arauca</v>
          </cell>
          <cell r="I139" t="str">
            <v>ARAUQUITA</v>
          </cell>
        </row>
        <row r="140">
          <cell r="G140" t="str">
            <v>Arauca</v>
          </cell>
          <cell r="I140" t="str">
            <v>CRAVO NORTE</v>
          </cell>
        </row>
        <row r="141">
          <cell r="G141" t="str">
            <v>Arauca</v>
          </cell>
          <cell r="I141" t="str">
            <v>FORTUL</v>
          </cell>
        </row>
        <row r="142">
          <cell r="G142" t="str">
            <v>Arauca</v>
          </cell>
          <cell r="I142" t="str">
            <v>PUERTO RONDÓN</v>
          </cell>
        </row>
        <row r="143">
          <cell r="G143" t="str">
            <v>Arauca</v>
          </cell>
          <cell r="I143" t="str">
            <v>SARAVENA</v>
          </cell>
        </row>
        <row r="144">
          <cell r="G144" t="str">
            <v>Arauca</v>
          </cell>
          <cell r="I144" t="str">
            <v>TAME</v>
          </cell>
        </row>
        <row r="145">
          <cell r="G145" t="str">
            <v>Archipiélago de San Andrés, Providencia y Santa Catalina</v>
          </cell>
          <cell r="H145" t="str">
            <v>ARCHIP</v>
          </cell>
          <cell r="I145" t="str">
            <v>PROVIDENCIA</v>
          </cell>
        </row>
        <row r="146">
          <cell r="G146" t="str">
            <v>Archipiélago de San Andrés, Providencia y Santa Catalina</v>
          </cell>
          <cell r="I146" t="str">
            <v>SAN ANDRÉS</v>
          </cell>
        </row>
        <row r="147">
          <cell r="G147" t="str">
            <v>Atlántico</v>
          </cell>
          <cell r="H147" t="str">
            <v>ATLANTICO</v>
          </cell>
          <cell r="I147" t="str">
            <v>BARANOA</v>
          </cell>
        </row>
        <row r="148">
          <cell r="G148" t="str">
            <v>Atlántico</v>
          </cell>
          <cell r="I148" t="str">
            <v>BARRANQUILLA</v>
          </cell>
        </row>
        <row r="149">
          <cell r="G149" t="str">
            <v>Atlántico</v>
          </cell>
          <cell r="I149" t="str">
            <v>CAMPO DE LA CRUZ</v>
          </cell>
        </row>
        <row r="150">
          <cell r="G150" t="str">
            <v>Atlántico</v>
          </cell>
          <cell r="I150" t="str">
            <v>CANDELARIA</v>
          </cell>
        </row>
        <row r="151">
          <cell r="G151" t="str">
            <v>Atlántico</v>
          </cell>
          <cell r="I151" t="str">
            <v>GALAPA</v>
          </cell>
        </row>
        <row r="152">
          <cell r="G152" t="str">
            <v>Atlántico</v>
          </cell>
          <cell r="I152" t="str">
            <v>JUAN DE ACOSTA</v>
          </cell>
        </row>
        <row r="153">
          <cell r="G153" t="str">
            <v>Atlántico</v>
          </cell>
          <cell r="I153" t="str">
            <v>LURUACO</v>
          </cell>
        </row>
        <row r="154">
          <cell r="G154" t="str">
            <v>Atlántico</v>
          </cell>
          <cell r="I154" t="str">
            <v>MALAMBO</v>
          </cell>
        </row>
        <row r="155">
          <cell r="G155" t="str">
            <v>Atlántico</v>
          </cell>
          <cell r="I155" t="str">
            <v>MANATÍ</v>
          </cell>
        </row>
        <row r="156">
          <cell r="G156" t="str">
            <v>Atlántico</v>
          </cell>
          <cell r="I156" t="str">
            <v>PALMAR DE VARELA</v>
          </cell>
        </row>
        <row r="157">
          <cell r="G157" t="str">
            <v>Atlántico</v>
          </cell>
          <cell r="I157" t="str">
            <v>PIOJÓ</v>
          </cell>
        </row>
        <row r="158">
          <cell r="G158" t="str">
            <v>Atlántico</v>
          </cell>
          <cell r="I158" t="str">
            <v>POLONUEVO</v>
          </cell>
        </row>
        <row r="159">
          <cell r="G159" t="str">
            <v>Atlántico</v>
          </cell>
          <cell r="I159" t="str">
            <v>PONEDERA</v>
          </cell>
        </row>
        <row r="160">
          <cell r="G160" t="str">
            <v>Atlántico</v>
          </cell>
          <cell r="I160" t="str">
            <v>PUERTO COLOMBIA</v>
          </cell>
        </row>
        <row r="161">
          <cell r="G161" t="str">
            <v>Atlántico</v>
          </cell>
          <cell r="I161" t="str">
            <v>REPELÓN</v>
          </cell>
        </row>
        <row r="162">
          <cell r="G162" t="str">
            <v>Atlántico</v>
          </cell>
          <cell r="I162" t="str">
            <v>SABANAGRANDE</v>
          </cell>
        </row>
        <row r="163">
          <cell r="G163" t="str">
            <v>Atlántico</v>
          </cell>
          <cell r="I163" t="str">
            <v>SABANALARGA</v>
          </cell>
        </row>
        <row r="164">
          <cell r="G164" t="str">
            <v>Atlántico</v>
          </cell>
          <cell r="I164" t="str">
            <v>SANTA LUCÍA</v>
          </cell>
        </row>
        <row r="165">
          <cell r="G165" t="str">
            <v>Atlántico</v>
          </cell>
          <cell r="I165" t="str">
            <v>SANTO TOMÁS</v>
          </cell>
        </row>
        <row r="166">
          <cell r="G166" t="str">
            <v>Atlántico</v>
          </cell>
          <cell r="I166" t="str">
            <v>SOLEDAD</v>
          </cell>
        </row>
        <row r="167">
          <cell r="G167" t="str">
            <v>Atlántico</v>
          </cell>
          <cell r="I167" t="str">
            <v>SUAN</v>
          </cell>
        </row>
        <row r="168">
          <cell r="G168" t="str">
            <v>Atlántico</v>
          </cell>
          <cell r="I168" t="str">
            <v>TUBARÁ</v>
          </cell>
        </row>
        <row r="169">
          <cell r="G169" t="str">
            <v>Atlántico</v>
          </cell>
          <cell r="I169" t="str">
            <v>USIACURÍ</v>
          </cell>
        </row>
        <row r="170">
          <cell r="G170" t="str">
            <v>Bogotá D.C.</v>
          </cell>
          <cell r="H170" t="str">
            <v>BOGDC</v>
          </cell>
          <cell r="I170" t="str">
            <v>BOGOTÁ D.C.</v>
          </cell>
        </row>
        <row r="171">
          <cell r="G171" t="str">
            <v>Bolívar</v>
          </cell>
          <cell r="H171" t="str">
            <v>BOLIVAR</v>
          </cell>
          <cell r="I171" t="str">
            <v>ACHÍ</v>
          </cell>
        </row>
        <row r="172">
          <cell r="G172" t="str">
            <v>Bolívar</v>
          </cell>
          <cell r="I172" t="str">
            <v>ALTOS DEL ROSARIO</v>
          </cell>
        </row>
        <row r="173">
          <cell r="G173" t="str">
            <v>Bolívar</v>
          </cell>
          <cell r="I173" t="str">
            <v>ARENAL</v>
          </cell>
        </row>
        <row r="174">
          <cell r="G174" t="str">
            <v>Bolívar</v>
          </cell>
          <cell r="I174" t="str">
            <v>ARJONA</v>
          </cell>
        </row>
        <row r="175">
          <cell r="G175" t="str">
            <v>Bolívar</v>
          </cell>
          <cell r="I175" t="str">
            <v>ARROYOHONDO</v>
          </cell>
        </row>
        <row r="176">
          <cell r="G176" t="str">
            <v>Bolívar</v>
          </cell>
          <cell r="I176" t="str">
            <v>BARRANCO DE LOBA</v>
          </cell>
        </row>
        <row r="177">
          <cell r="G177" t="str">
            <v>Bolívar</v>
          </cell>
          <cell r="I177" t="str">
            <v>CALAMAR</v>
          </cell>
        </row>
        <row r="178">
          <cell r="G178" t="str">
            <v>Bolívar</v>
          </cell>
          <cell r="I178" t="str">
            <v>CANTAGALLO</v>
          </cell>
        </row>
        <row r="179">
          <cell r="G179" t="str">
            <v>Bolívar</v>
          </cell>
          <cell r="I179" t="str">
            <v>CARTAGENA</v>
          </cell>
        </row>
        <row r="180">
          <cell r="G180" t="str">
            <v>Bolívar</v>
          </cell>
          <cell r="I180" t="str">
            <v>CICUCO</v>
          </cell>
        </row>
        <row r="181">
          <cell r="G181" t="str">
            <v>Bolívar</v>
          </cell>
          <cell r="I181" t="str">
            <v>CLEMENCIA</v>
          </cell>
        </row>
        <row r="182">
          <cell r="G182" t="str">
            <v>Bolívar</v>
          </cell>
          <cell r="I182" t="str">
            <v>CÓRDOBA</v>
          </cell>
        </row>
        <row r="183">
          <cell r="G183" t="str">
            <v>Bolívar</v>
          </cell>
          <cell r="I183" t="str">
            <v>EL CARMEN DE BOLÍVAR</v>
          </cell>
        </row>
        <row r="184">
          <cell r="G184" t="str">
            <v>Bolívar</v>
          </cell>
          <cell r="I184" t="str">
            <v>EL GUAMO</v>
          </cell>
        </row>
        <row r="185">
          <cell r="G185" t="str">
            <v>Bolívar</v>
          </cell>
          <cell r="I185" t="str">
            <v>EL PEÑÓN</v>
          </cell>
        </row>
        <row r="186">
          <cell r="G186" t="str">
            <v>Bolívar</v>
          </cell>
          <cell r="I186" t="str">
            <v>HATILLO DE LOBA</v>
          </cell>
        </row>
        <row r="187">
          <cell r="G187" t="str">
            <v>Bolívar</v>
          </cell>
          <cell r="I187" t="str">
            <v>MAGANGUÉ</v>
          </cell>
        </row>
        <row r="188">
          <cell r="G188" t="str">
            <v>Bolívar</v>
          </cell>
          <cell r="I188" t="str">
            <v>MAHATES</v>
          </cell>
        </row>
        <row r="189">
          <cell r="G189" t="str">
            <v>Bolívar</v>
          </cell>
          <cell r="I189" t="str">
            <v>MARGARITA</v>
          </cell>
        </row>
        <row r="190">
          <cell r="G190" t="str">
            <v>Bolívar</v>
          </cell>
          <cell r="I190" t="str">
            <v>MARÍA LA BAJA</v>
          </cell>
        </row>
        <row r="191">
          <cell r="G191" t="str">
            <v>Bolívar</v>
          </cell>
          <cell r="I191" t="str">
            <v>MOMPÓS</v>
          </cell>
        </row>
        <row r="192">
          <cell r="G192" t="str">
            <v>Bolívar</v>
          </cell>
          <cell r="I192" t="str">
            <v>MONTECRISTO</v>
          </cell>
        </row>
        <row r="193">
          <cell r="G193" t="str">
            <v>Bolívar</v>
          </cell>
          <cell r="I193" t="str">
            <v>MORALES</v>
          </cell>
        </row>
        <row r="194">
          <cell r="G194" t="str">
            <v>Bolívar</v>
          </cell>
          <cell r="I194" t="str">
            <v>NOROSÍ</v>
          </cell>
        </row>
        <row r="195">
          <cell r="G195" t="str">
            <v>Bolívar</v>
          </cell>
          <cell r="I195" t="str">
            <v>PINILLOS</v>
          </cell>
        </row>
        <row r="196">
          <cell r="G196" t="str">
            <v>Bolívar</v>
          </cell>
          <cell r="I196" t="str">
            <v>REGIDOR</v>
          </cell>
        </row>
        <row r="197">
          <cell r="G197" t="str">
            <v>Bolívar</v>
          </cell>
          <cell r="I197" t="str">
            <v>RÍO VIEJO</v>
          </cell>
        </row>
        <row r="198">
          <cell r="G198" t="str">
            <v>Bolívar</v>
          </cell>
          <cell r="I198" t="str">
            <v>SAN CRISTÓBAL</v>
          </cell>
        </row>
        <row r="199">
          <cell r="G199" t="str">
            <v>Bolívar</v>
          </cell>
          <cell r="I199" t="str">
            <v>SAN ESTANISLAO</v>
          </cell>
        </row>
        <row r="200">
          <cell r="G200" t="str">
            <v>Bolívar</v>
          </cell>
          <cell r="I200" t="str">
            <v>SAN FERNANDO</v>
          </cell>
        </row>
        <row r="201">
          <cell r="G201" t="str">
            <v>Bolívar</v>
          </cell>
          <cell r="I201" t="str">
            <v>SAN JACINTO</v>
          </cell>
        </row>
        <row r="202">
          <cell r="G202" t="str">
            <v>Bolívar</v>
          </cell>
          <cell r="I202" t="str">
            <v>SAN JACINTO DEL CAUCA</v>
          </cell>
        </row>
        <row r="203">
          <cell r="G203" t="str">
            <v>Bolívar</v>
          </cell>
          <cell r="I203" t="str">
            <v>SAN JUAN NEPOMUCENO</v>
          </cell>
        </row>
        <row r="204">
          <cell r="G204" t="str">
            <v>Bolívar</v>
          </cell>
          <cell r="I204" t="str">
            <v>SAN MARTÍN DE LOBA</v>
          </cell>
        </row>
        <row r="205">
          <cell r="G205" t="str">
            <v>Bolívar</v>
          </cell>
          <cell r="I205" t="str">
            <v>SAN PABLO DE BORBUR</v>
          </cell>
        </row>
        <row r="206">
          <cell r="G206" t="str">
            <v>Bolívar</v>
          </cell>
          <cell r="I206" t="str">
            <v>SANTA CATALINA</v>
          </cell>
        </row>
        <row r="207">
          <cell r="G207" t="str">
            <v>Bolívar</v>
          </cell>
          <cell r="I207" t="str">
            <v>SANTA ROSA</v>
          </cell>
        </row>
        <row r="208">
          <cell r="G208" t="str">
            <v>Bolívar</v>
          </cell>
          <cell r="I208" t="str">
            <v>SANTA ROSA DEL SUR</v>
          </cell>
        </row>
        <row r="209">
          <cell r="G209" t="str">
            <v>Bolívar</v>
          </cell>
          <cell r="I209" t="str">
            <v>SIMITÍ</v>
          </cell>
        </row>
        <row r="210">
          <cell r="G210" t="str">
            <v>Bolívar</v>
          </cell>
          <cell r="I210" t="str">
            <v>SOPLAVIENTO</v>
          </cell>
        </row>
        <row r="211">
          <cell r="G211" t="str">
            <v>Bolívar</v>
          </cell>
          <cell r="I211" t="str">
            <v>TALAIGUA NUEVO</v>
          </cell>
        </row>
        <row r="212">
          <cell r="G212" t="str">
            <v>Bolívar</v>
          </cell>
          <cell r="I212" t="str">
            <v>TIQUISIO</v>
          </cell>
        </row>
        <row r="213">
          <cell r="G213" t="str">
            <v>Bolívar</v>
          </cell>
          <cell r="I213" t="str">
            <v>TURBACO</v>
          </cell>
        </row>
        <row r="214">
          <cell r="G214" t="str">
            <v>Bolívar</v>
          </cell>
          <cell r="I214" t="str">
            <v>TURBANÁ</v>
          </cell>
        </row>
        <row r="215">
          <cell r="G215" t="str">
            <v>Bolívar</v>
          </cell>
          <cell r="I215" t="str">
            <v>VILLANUEVA</v>
          </cell>
        </row>
        <row r="216">
          <cell r="G216" t="str">
            <v>Bolívar</v>
          </cell>
          <cell r="I216" t="str">
            <v>ZAMBRANO</v>
          </cell>
        </row>
        <row r="217">
          <cell r="G217" t="str">
            <v>Boyacá</v>
          </cell>
          <cell r="H217" t="str">
            <v>BOYA</v>
          </cell>
          <cell r="I217" t="str">
            <v>ALMEIDA</v>
          </cell>
        </row>
        <row r="218">
          <cell r="G218" t="str">
            <v>Boyacá</v>
          </cell>
          <cell r="I218" t="str">
            <v>AQUITANIA</v>
          </cell>
        </row>
        <row r="219">
          <cell r="G219" t="str">
            <v>Boyacá</v>
          </cell>
          <cell r="I219" t="str">
            <v>ARCABUCO</v>
          </cell>
        </row>
        <row r="220">
          <cell r="G220" t="str">
            <v>Boyacá</v>
          </cell>
          <cell r="I220" t="str">
            <v>BELÉN</v>
          </cell>
        </row>
        <row r="221">
          <cell r="G221" t="str">
            <v>Boyacá</v>
          </cell>
          <cell r="I221" t="str">
            <v>BERBEO</v>
          </cell>
        </row>
        <row r="222">
          <cell r="G222" t="str">
            <v>Boyacá</v>
          </cell>
          <cell r="I222" t="str">
            <v>BETÉITIVA</v>
          </cell>
        </row>
        <row r="223">
          <cell r="G223" t="str">
            <v>Boyacá</v>
          </cell>
          <cell r="I223" t="str">
            <v>BOAVITA</v>
          </cell>
        </row>
        <row r="224">
          <cell r="G224" t="str">
            <v>Boyacá</v>
          </cell>
          <cell r="I224" t="str">
            <v>BOYACÁ</v>
          </cell>
        </row>
        <row r="225">
          <cell r="G225" t="str">
            <v>Boyacá</v>
          </cell>
          <cell r="I225" t="str">
            <v>BRICEÑO</v>
          </cell>
        </row>
        <row r="226">
          <cell r="G226" t="str">
            <v>Boyacá</v>
          </cell>
          <cell r="I226" t="str">
            <v>BUENA VISTA</v>
          </cell>
        </row>
        <row r="227">
          <cell r="G227" t="str">
            <v>Boyacá</v>
          </cell>
          <cell r="I227" t="str">
            <v>BUSBANZÁ</v>
          </cell>
        </row>
        <row r="228">
          <cell r="G228" t="str">
            <v>Boyacá</v>
          </cell>
          <cell r="I228" t="str">
            <v>CALDAS</v>
          </cell>
        </row>
        <row r="229">
          <cell r="G229" t="str">
            <v>Boyacá</v>
          </cell>
          <cell r="I229" t="str">
            <v>CAMPOHERMOSO</v>
          </cell>
        </row>
        <row r="230">
          <cell r="G230" t="str">
            <v>Boyacá</v>
          </cell>
          <cell r="I230" t="str">
            <v>CERINZA</v>
          </cell>
        </row>
        <row r="231">
          <cell r="G231" t="str">
            <v>Boyacá</v>
          </cell>
          <cell r="I231" t="str">
            <v>CHINAVITA</v>
          </cell>
        </row>
        <row r="232">
          <cell r="G232" t="str">
            <v>Boyacá</v>
          </cell>
          <cell r="I232" t="str">
            <v>CHIQUINQUIRÁ</v>
          </cell>
        </row>
        <row r="233">
          <cell r="G233" t="str">
            <v>Boyacá</v>
          </cell>
          <cell r="I233" t="str">
            <v>CHÍQUIZA</v>
          </cell>
        </row>
        <row r="234">
          <cell r="G234" t="str">
            <v>Boyacá</v>
          </cell>
          <cell r="I234" t="str">
            <v>CHISCAS</v>
          </cell>
        </row>
        <row r="235">
          <cell r="G235" t="str">
            <v>Boyacá</v>
          </cell>
          <cell r="I235" t="str">
            <v>CHITA</v>
          </cell>
        </row>
        <row r="236">
          <cell r="G236" t="str">
            <v>Boyacá</v>
          </cell>
          <cell r="I236" t="str">
            <v>CHITARAQUE</v>
          </cell>
        </row>
        <row r="237">
          <cell r="G237" t="str">
            <v>Boyacá</v>
          </cell>
          <cell r="I237" t="str">
            <v>CHIVATÁ</v>
          </cell>
        </row>
        <row r="238">
          <cell r="G238" t="str">
            <v>Boyacá</v>
          </cell>
          <cell r="I238" t="str">
            <v>CHIVOR</v>
          </cell>
        </row>
        <row r="239">
          <cell r="G239" t="str">
            <v>Boyacá</v>
          </cell>
          <cell r="I239" t="str">
            <v>CIÉNEGA</v>
          </cell>
        </row>
        <row r="240">
          <cell r="G240" t="str">
            <v>Boyacá</v>
          </cell>
          <cell r="I240" t="str">
            <v>CÓMBITA</v>
          </cell>
        </row>
        <row r="241">
          <cell r="G241" t="str">
            <v>Boyacá</v>
          </cell>
          <cell r="I241" t="str">
            <v>COPER</v>
          </cell>
        </row>
        <row r="242">
          <cell r="G242" t="str">
            <v>Boyacá</v>
          </cell>
          <cell r="I242" t="str">
            <v>CORRALES</v>
          </cell>
        </row>
        <row r="243">
          <cell r="G243" t="str">
            <v>Boyacá</v>
          </cell>
          <cell r="I243" t="str">
            <v>COVARACHÍA</v>
          </cell>
        </row>
        <row r="244">
          <cell r="G244" t="str">
            <v>Boyacá</v>
          </cell>
          <cell r="I244" t="str">
            <v>CUBARÁ</v>
          </cell>
        </row>
        <row r="245">
          <cell r="G245" t="str">
            <v>Boyacá</v>
          </cell>
          <cell r="I245" t="str">
            <v>CUCAITA</v>
          </cell>
        </row>
        <row r="246">
          <cell r="G246" t="str">
            <v>Boyacá</v>
          </cell>
          <cell r="I246" t="str">
            <v>CUÍTIVA</v>
          </cell>
        </row>
        <row r="247">
          <cell r="G247" t="str">
            <v>Boyacá</v>
          </cell>
          <cell r="I247" t="str">
            <v>DUITAMA</v>
          </cell>
        </row>
        <row r="248">
          <cell r="G248" t="str">
            <v>Boyacá</v>
          </cell>
          <cell r="I248" t="str">
            <v>EL COCUY</v>
          </cell>
        </row>
        <row r="249">
          <cell r="G249" t="str">
            <v>Boyacá</v>
          </cell>
          <cell r="I249" t="str">
            <v>EL ESPINO</v>
          </cell>
        </row>
        <row r="250">
          <cell r="G250" t="str">
            <v>Boyacá</v>
          </cell>
          <cell r="I250" t="str">
            <v>FIRAVITOBA</v>
          </cell>
        </row>
        <row r="251">
          <cell r="G251" t="str">
            <v>Boyacá</v>
          </cell>
          <cell r="I251" t="str">
            <v>FLORESTA</v>
          </cell>
        </row>
        <row r="252">
          <cell r="G252" t="str">
            <v>Boyacá</v>
          </cell>
          <cell r="I252" t="str">
            <v>GACHANTIVÁ</v>
          </cell>
        </row>
        <row r="253">
          <cell r="G253" t="str">
            <v>Boyacá</v>
          </cell>
          <cell r="I253" t="str">
            <v>GAMEZA</v>
          </cell>
        </row>
        <row r="254">
          <cell r="G254" t="str">
            <v>Boyacá</v>
          </cell>
          <cell r="I254" t="str">
            <v>GARAGOA</v>
          </cell>
        </row>
        <row r="255">
          <cell r="G255" t="str">
            <v>Boyacá</v>
          </cell>
          <cell r="I255" t="str">
            <v>GUACAMAYAS</v>
          </cell>
        </row>
        <row r="256">
          <cell r="G256" t="str">
            <v>Boyacá</v>
          </cell>
          <cell r="I256" t="str">
            <v>GUATEQUE</v>
          </cell>
        </row>
        <row r="257">
          <cell r="G257" t="str">
            <v>Boyacá</v>
          </cell>
          <cell r="I257" t="str">
            <v>GUAYATÁ</v>
          </cell>
        </row>
        <row r="258">
          <cell r="G258" t="str">
            <v>Boyacá</v>
          </cell>
          <cell r="I258" t="str">
            <v>GÜICÁN</v>
          </cell>
        </row>
        <row r="259">
          <cell r="G259" t="str">
            <v>Boyacá</v>
          </cell>
          <cell r="I259" t="str">
            <v>IZA</v>
          </cell>
        </row>
        <row r="260">
          <cell r="G260" t="str">
            <v>Boyacá</v>
          </cell>
          <cell r="I260" t="str">
            <v>JENESANO</v>
          </cell>
        </row>
        <row r="261">
          <cell r="G261" t="str">
            <v>Boyacá</v>
          </cell>
          <cell r="I261" t="str">
            <v>JERICÓ</v>
          </cell>
        </row>
        <row r="262">
          <cell r="G262" t="str">
            <v>Boyacá</v>
          </cell>
          <cell r="I262" t="str">
            <v>LA CAPILLA</v>
          </cell>
        </row>
        <row r="263">
          <cell r="G263" t="str">
            <v>Boyacá</v>
          </cell>
          <cell r="I263" t="str">
            <v>LA UVITA</v>
          </cell>
        </row>
        <row r="264">
          <cell r="G264" t="str">
            <v>Boyacá</v>
          </cell>
          <cell r="I264" t="str">
            <v>LA VICTORIA</v>
          </cell>
        </row>
        <row r="265">
          <cell r="G265" t="str">
            <v>Boyacá</v>
          </cell>
          <cell r="I265" t="str">
            <v>LABRANZAGRANDE</v>
          </cell>
        </row>
        <row r="266">
          <cell r="G266" t="str">
            <v>Boyacá</v>
          </cell>
          <cell r="I266" t="str">
            <v>MACANAL</v>
          </cell>
        </row>
        <row r="267">
          <cell r="G267" t="str">
            <v>Boyacá</v>
          </cell>
          <cell r="I267" t="str">
            <v>MARIPÍ</v>
          </cell>
        </row>
        <row r="268">
          <cell r="G268" t="str">
            <v>Boyacá</v>
          </cell>
          <cell r="I268" t="str">
            <v>MIRAFLORES</v>
          </cell>
        </row>
        <row r="269">
          <cell r="G269" t="str">
            <v>Boyacá</v>
          </cell>
          <cell r="I269" t="str">
            <v>MONGUA</v>
          </cell>
        </row>
        <row r="270">
          <cell r="G270" t="str">
            <v>Boyacá</v>
          </cell>
          <cell r="I270" t="str">
            <v>MONGUÍ</v>
          </cell>
        </row>
        <row r="271">
          <cell r="G271" t="str">
            <v>Boyacá</v>
          </cell>
          <cell r="I271" t="str">
            <v>MONIQUIRÁ</v>
          </cell>
        </row>
        <row r="272">
          <cell r="G272" t="str">
            <v>Boyacá</v>
          </cell>
          <cell r="I272" t="str">
            <v>MOTAVITA</v>
          </cell>
        </row>
        <row r="273">
          <cell r="G273" t="str">
            <v>Boyacá</v>
          </cell>
          <cell r="I273" t="str">
            <v>MUZO</v>
          </cell>
        </row>
        <row r="274">
          <cell r="G274" t="str">
            <v>Boyacá</v>
          </cell>
          <cell r="I274" t="str">
            <v>NOBSA</v>
          </cell>
        </row>
        <row r="275">
          <cell r="G275" t="str">
            <v>Boyacá</v>
          </cell>
          <cell r="I275" t="str">
            <v>NUEVO COLÓN</v>
          </cell>
        </row>
        <row r="276">
          <cell r="G276" t="str">
            <v>Boyacá</v>
          </cell>
          <cell r="I276" t="str">
            <v>OICATÁ</v>
          </cell>
        </row>
        <row r="277">
          <cell r="G277" t="str">
            <v>Boyacá</v>
          </cell>
          <cell r="I277" t="str">
            <v>OTANCHE</v>
          </cell>
        </row>
        <row r="278">
          <cell r="G278" t="str">
            <v>Boyacá</v>
          </cell>
          <cell r="I278" t="str">
            <v>PACHAVITA</v>
          </cell>
        </row>
        <row r="279">
          <cell r="G279" t="str">
            <v>Boyacá</v>
          </cell>
          <cell r="I279" t="str">
            <v>PÁEZ</v>
          </cell>
        </row>
        <row r="280">
          <cell r="G280" t="str">
            <v>Boyacá</v>
          </cell>
          <cell r="I280" t="str">
            <v>PAIPA</v>
          </cell>
        </row>
        <row r="281">
          <cell r="G281" t="str">
            <v>Boyacá</v>
          </cell>
          <cell r="I281" t="str">
            <v>PAJARITO</v>
          </cell>
        </row>
        <row r="282">
          <cell r="G282" t="str">
            <v>Boyacá</v>
          </cell>
          <cell r="I282" t="str">
            <v>PANQUEBA</v>
          </cell>
        </row>
        <row r="283">
          <cell r="G283" t="str">
            <v>Boyacá</v>
          </cell>
          <cell r="I283" t="str">
            <v>PAUNA</v>
          </cell>
        </row>
        <row r="284">
          <cell r="G284" t="str">
            <v>Boyacá</v>
          </cell>
          <cell r="I284" t="str">
            <v>PAYA</v>
          </cell>
        </row>
        <row r="285">
          <cell r="G285" t="str">
            <v>Boyacá</v>
          </cell>
          <cell r="I285" t="str">
            <v>PAZ DE RÍO</v>
          </cell>
        </row>
        <row r="286">
          <cell r="G286" t="str">
            <v>Boyacá</v>
          </cell>
          <cell r="I286" t="str">
            <v>PESCA</v>
          </cell>
        </row>
        <row r="287">
          <cell r="G287" t="str">
            <v>Boyacá</v>
          </cell>
          <cell r="I287" t="str">
            <v>PISBA</v>
          </cell>
        </row>
        <row r="288">
          <cell r="G288" t="str">
            <v>Boyacá</v>
          </cell>
          <cell r="I288" t="str">
            <v>PUERTO BOYACÁ</v>
          </cell>
        </row>
        <row r="289">
          <cell r="G289" t="str">
            <v>Boyacá</v>
          </cell>
          <cell r="I289" t="str">
            <v>QUÍPAMA</v>
          </cell>
        </row>
        <row r="290">
          <cell r="G290" t="str">
            <v>Boyacá</v>
          </cell>
          <cell r="I290" t="str">
            <v>RAMIRIQUÍ</v>
          </cell>
        </row>
        <row r="291">
          <cell r="G291" t="str">
            <v>Boyacá</v>
          </cell>
          <cell r="I291" t="str">
            <v>RÁQUIRA</v>
          </cell>
        </row>
        <row r="292">
          <cell r="G292" t="str">
            <v>Boyacá</v>
          </cell>
          <cell r="I292" t="str">
            <v>RONDÓN</v>
          </cell>
        </row>
        <row r="293">
          <cell r="G293" t="str">
            <v>Boyacá</v>
          </cell>
          <cell r="I293" t="str">
            <v>SABOYÁ</v>
          </cell>
        </row>
        <row r="294">
          <cell r="G294" t="str">
            <v>Boyacá</v>
          </cell>
          <cell r="I294" t="str">
            <v>SÁCHICA</v>
          </cell>
        </row>
        <row r="295">
          <cell r="G295" t="str">
            <v>Boyacá</v>
          </cell>
          <cell r="I295" t="str">
            <v>SAMACÁ</v>
          </cell>
        </row>
        <row r="296">
          <cell r="G296" t="str">
            <v>Boyacá</v>
          </cell>
          <cell r="I296" t="str">
            <v>SAN EDUARDO</v>
          </cell>
        </row>
        <row r="297">
          <cell r="G297" t="str">
            <v>Boyacá</v>
          </cell>
          <cell r="I297" t="str">
            <v>SAN JOSÉ DE PARE</v>
          </cell>
        </row>
        <row r="298">
          <cell r="G298" t="str">
            <v>Boyacá</v>
          </cell>
          <cell r="I298" t="str">
            <v>SAN LUIS DE GACENO</v>
          </cell>
        </row>
        <row r="299">
          <cell r="G299" t="str">
            <v>Boyacá</v>
          </cell>
          <cell r="I299" t="str">
            <v>SAN MATEO</v>
          </cell>
        </row>
        <row r="300">
          <cell r="G300" t="str">
            <v>Boyacá</v>
          </cell>
          <cell r="I300" t="str">
            <v>SAN MIGUEL DE SEMA</v>
          </cell>
        </row>
        <row r="301">
          <cell r="G301" t="str">
            <v>Boyacá</v>
          </cell>
          <cell r="I301" t="str">
            <v>SAN PABLO DE BORBUR</v>
          </cell>
        </row>
        <row r="302">
          <cell r="G302" t="str">
            <v>Boyacá</v>
          </cell>
          <cell r="I302" t="str">
            <v>SANTA MARÍA</v>
          </cell>
        </row>
        <row r="303">
          <cell r="G303" t="str">
            <v>Boyacá</v>
          </cell>
          <cell r="I303" t="str">
            <v>SANTA ROSA DE VITERBO</v>
          </cell>
        </row>
        <row r="304">
          <cell r="G304" t="str">
            <v>Boyacá</v>
          </cell>
          <cell r="I304" t="str">
            <v>SANTA SOFÍA</v>
          </cell>
        </row>
        <row r="305">
          <cell r="G305" t="str">
            <v>Boyacá</v>
          </cell>
          <cell r="I305" t="str">
            <v>SANTANA</v>
          </cell>
        </row>
        <row r="306">
          <cell r="G306" t="str">
            <v>Boyacá</v>
          </cell>
          <cell r="I306" t="str">
            <v>SATIVANORTE</v>
          </cell>
        </row>
        <row r="307">
          <cell r="G307" t="str">
            <v>Boyacá</v>
          </cell>
          <cell r="I307" t="str">
            <v>SATIVASUR</v>
          </cell>
        </row>
        <row r="308">
          <cell r="G308" t="str">
            <v>Boyacá</v>
          </cell>
          <cell r="I308" t="str">
            <v>SIACHOQUE</v>
          </cell>
        </row>
        <row r="309">
          <cell r="G309" t="str">
            <v>Boyacá</v>
          </cell>
          <cell r="I309" t="str">
            <v>SOATÁ</v>
          </cell>
        </row>
        <row r="310">
          <cell r="G310" t="str">
            <v>Boyacá</v>
          </cell>
          <cell r="I310" t="str">
            <v>SOCHA</v>
          </cell>
        </row>
        <row r="311">
          <cell r="G311" t="str">
            <v>Boyacá</v>
          </cell>
          <cell r="I311" t="str">
            <v>SOCOTÁ</v>
          </cell>
        </row>
        <row r="312">
          <cell r="G312" t="str">
            <v>Boyacá</v>
          </cell>
          <cell r="I312" t="str">
            <v>SOGAMOSO</v>
          </cell>
        </row>
        <row r="313">
          <cell r="G313" t="str">
            <v>Boyacá</v>
          </cell>
          <cell r="I313" t="str">
            <v>SOMONDOCO</v>
          </cell>
        </row>
        <row r="314">
          <cell r="G314" t="str">
            <v>Boyacá</v>
          </cell>
          <cell r="I314" t="str">
            <v>SORA</v>
          </cell>
        </row>
        <row r="315">
          <cell r="G315" t="str">
            <v>Boyacá</v>
          </cell>
          <cell r="I315" t="str">
            <v>SORACÁ</v>
          </cell>
        </row>
        <row r="316">
          <cell r="G316" t="str">
            <v>Boyacá</v>
          </cell>
          <cell r="I316" t="str">
            <v>SOTAQUIRÁ</v>
          </cell>
        </row>
        <row r="317">
          <cell r="G317" t="str">
            <v>Boyacá</v>
          </cell>
          <cell r="I317" t="str">
            <v>SUSACÓN</v>
          </cell>
        </row>
        <row r="318">
          <cell r="G318" t="str">
            <v>Boyacá</v>
          </cell>
          <cell r="I318" t="str">
            <v>SUTAMARCHÁN</v>
          </cell>
        </row>
        <row r="319">
          <cell r="G319" t="str">
            <v>Boyacá</v>
          </cell>
          <cell r="I319" t="str">
            <v>SUTATENZA</v>
          </cell>
        </row>
        <row r="320">
          <cell r="G320" t="str">
            <v>Boyacá</v>
          </cell>
          <cell r="I320" t="str">
            <v>TASCO</v>
          </cell>
        </row>
        <row r="321">
          <cell r="G321" t="str">
            <v>Boyacá</v>
          </cell>
          <cell r="I321" t="str">
            <v>TENZA</v>
          </cell>
        </row>
        <row r="322">
          <cell r="G322" t="str">
            <v>Boyacá</v>
          </cell>
          <cell r="I322" t="str">
            <v>TIBANÁ</v>
          </cell>
        </row>
        <row r="323">
          <cell r="G323" t="str">
            <v>Boyacá</v>
          </cell>
          <cell r="I323" t="str">
            <v>TIBASOSA</v>
          </cell>
        </row>
        <row r="324">
          <cell r="G324" t="str">
            <v>Boyacá</v>
          </cell>
          <cell r="I324" t="str">
            <v>TINJACÁ</v>
          </cell>
        </row>
        <row r="325">
          <cell r="G325" t="str">
            <v>Boyacá</v>
          </cell>
          <cell r="I325" t="str">
            <v>TIPACOQUE</v>
          </cell>
        </row>
        <row r="326">
          <cell r="G326" t="str">
            <v>Boyacá</v>
          </cell>
          <cell r="I326" t="str">
            <v>TOCA</v>
          </cell>
        </row>
        <row r="327">
          <cell r="G327" t="str">
            <v>Boyacá</v>
          </cell>
          <cell r="I327" t="str">
            <v>TOGÜÍ</v>
          </cell>
        </row>
        <row r="328">
          <cell r="G328" t="str">
            <v>Boyacá</v>
          </cell>
          <cell r="I328" t="str">
            <v>TÓPAGA</v>
          </cell>
        </row>
        <row r="329">
          <cell r="G329" t="str">
            <v>Boyacá</v>
          </cell>
          <cell r="I329" t="str">
            <v>TOTA</v>
          </cell>
        </row>
        <row r="330">
          <cell r="G330" t="str">
            <v>Boyacá</v>
          </cell>
          <cell r="I330" t="str">
            <v>TUNJA</v>
          </cell>
        </row>
        <row r="331">
          <cell r="G331" t="str">
            <v>Boyacá</v>
          </cell>
          <cell r="I331" t="str">
            <v>TUNUNGUÁ</v>
          </cell>
        </row>
        <row r="332">
          <cell r="G332" t="str">
            <v>Boyacá</v>
          </cell>
          <cell r="I332" t="str">
            <v>TURMEQUÉ</v>
          </cell>
        </row>
        <row r="333">
          <cell r="G333" t="str">
            <v>Boyacá</v>
          </cell>
          <cell r="I333" t="str">
            <v>TUTA</v>
          </cell>
        </row>
        <row r="334">
          <cell r="G334" t="str">
            <v>Boyacá</v>
          </cell>
          <cell r="I334" t="str">
            <v>TUTAZÁ</v>
          </cell>
        </row>
        <row r="335">
          <cell r="G335" t="str">
            <v>Boyacá</v>
          </cell>
          <cell r="I335" t="str">
            <v>UMBITA</v>
          </cell>
        </row>
        <row r="336">
          <cell r="G336" t="str">
            <v>Boyacá</v>
          </cell>
          <cell r="I336" t="str">
            <v>VENTAQUEMADA</v>
          </cell>
        </row>
        <row r="337">
          <cell r="G337" t="str">
            <v>Boyacá</v>
          </cell>
          <cell r="I337" t="str">
            <v>VILLA DE LEYVA</v>
          </cell>
        </row>
        <row r="338">
          <cell r="G338" t="str">
            <v>Boyacá</v>
          </cell>
          <cell r="I338" t="str">
            <v>VIRACACHÁ</v>
          </cell>
        </row>
        <row r="339">
          <cell r="G339" t="str">
            <v>Boyacá</v>
          </cell>
          <cell r="I339" t="str">
            <v>ZETAQUIRA</v>
          </cell>
        </row>
        <row r="340">
          <cell r="G340" t="str">
            <v>Caldas</v>
          </cell>
          <cell r="H340" t="str">
            <v>CALDAS</v>
          </cell>
          <cell r="I340" t="str">
            <v>AGUADAS</v>
          </cell>
        </row>
        <row r="341">
          <cell r="G341" t="str">
            <v>Caldas</v>
          </cell>
          <cell r="I341" t="str">
            <v>ANSERMA</v>
          </cell>
        </row>
        <row r="342">
          <cell r="G342" t="str">
            <v>Caldas</v>
          </cell>
          <cell r="I342" t="str">
            <v>ARANZAZU</v>
          </cell>
        </row>
        <row r="343">
          <cell r="G343" t="str">
            <v>Caldas</v>
          </cell>
          <cell r="I343" t="str">
            <v>BELALCÁZAR</v>
          </cell>
        </row>
        <row r="344">
          <cell r="G344" t="str">
            <v>Caldas</v>
          </cell>
          <cell r="I344" t="str">
            <v>CHINCHINÁ</v>
          </cell>
        </row>
        <row r="345">
          <cell r="G345" t="str">
            <v>Caldas</v>
          </cell>
          <cell r="I345" t="str">
            <v>FILADELFIA</v>
          </cell>
        </row>
        <row r="346">
          <cell r="G346" t="str">
            <v>Caldas</v>
          </cell>
          <cell r="I346" t="str">
            <v>LA DORADA</v>
          </cell>
        </row>
        <row r="347">
          <cell r="G347" t="str">
            <v>Caldas</v>
          </cell>
          <cell r="I347" t="str">
            <v>LA MERCED</v>
          </cell>
        </row>
        <row r="348">
          <cell r="G348" t="str">
            <v>Caldas</v>
          </cell>
          <cell r="I348" t="str">
            <v>MANIZALES</v>
          </cell>
        </row>
        <row r="349">
          <cell r="G349" t="str">
            <v>Caldas</v>
          </cell>
          <cell r="I349" t="str">
            <v>MANZANARES</v>
          </cell>
        </row>
        <row r="350">
          <cell r="G350" t="str">
            <v>Caldas</v>
          </cell>
          <cell r="I350" t="str">
            <v>MARMATO</v>
          </cell>
        </row>
        <row r="351">
          <cell r="G351" t="str">
            <v>Caldas</v>
          </cell>
          <cell r="I351" t="str">
            <v>MARQUETALIA</v>
          </cell>
        </row>
        <row r="352">
          <cell r="G352" t="str">
            <v>Caldas</v>
          </cell>
          <cell r="I352" t="str">
            <v>MARULANDA</v>
          </cell>
        </row>
        <row r="353">
          <cell r="G353" t="str">
            <v>Caldas</v>
          </cell>
          <cell r="I353" t="str">
            <v>NEIRA</v>
          </cell>
        </row>
        <row r="354">
          <cell r="G354" t="str">
            <v>Caldas</v>
          </cell>
          <cell r="I354" t="str">
            <v>NORCASIA</v>
          </cell>
        </row>
        <row r="355">
          <cell r="G355" t="str">
            <v>Caldas</v>
          </cell>
          <cell r="I355" t="str">
            <v>PÁCORA</v>
          </cell>
        </row>
        <row r="356">
          <cell r="G356" t="str">
            <v>Caldas</v>
          </cell>
          <cell r="I356" t="str">
            <v>PALESTINA</v>
          </cell>
        </row>
        <row r="357">
          <cell r="G357" t="str">
            <v>Caldas</v>
          </cell>
          <cell r="I357" t="str">
            <v>PENSILVANIA</v>
          </cell>
        </row>
        <row r="358">
          <cell r="G358" t="str">
            <v>Caldas</v>
          </cell>
          <cell r="I358" t="str">
            <v>RIOSUCIO</v>
          </cell>
        </row>
        <row r="359">
          <cell r="G359" t="str">
            <v>Caldas</v>
          </cell>
          <cell r="I359" t="str">
            <v>RISARALDA</v>
          </cell>
        </row>
        <row r="360">
          <cell r="G360" t="str">
            <v>Caldas</v>
          </cell>
          <cell r="I360" t="str">
            <v>SALAMINA</v>
          </cell>
        </row>
        <row r="361">
          <cell r="G361" t="str">
            <v>Caldas</v>
          </cell>
          <cell r="I361" t="str">
            <v>SAMANÁ</v>
          </cell>
        </row>
        <row r="362">
          <cell r="G362" t="str">
            <v>Caldas</v>
          </cell>
          <cell r="I362" t="str">
            <v>SAN JOSÉ</v>
          </cell>
        </row>
        <row r="363">
          <cell r="G363" t="str">
            <v>Caldas</v>
          </cell>
          <cell r="I363" t="str">
            <v>SUPÍA</v>
          </cell>
        </row>
        <row r="364">
          <cell r="G364" t="str">
            <v>Caldas</v>
          </cell>
          <cell r="I364" t="str">
            <v>VICTORIA</v>
          </cell>
        </row>
        <row r="365">
          <cell r="G365" t="str">
            <v>Caldas</v>
          </cell>
          <cell r="I365" t="str">
            <v>VILLAMARÍA</v>
          </cell>
        </row>
        <row r="366">
          <cell r="G366" t="str">
            <v>Caldas</v>
          </cell>
          <cell r="I366" t="str">
            <v>VITERBO</v>
          </cell>
        </row>
        <row r="367">
          <cell r="G367" t="str">
            <v>Caquetá</v>
          </cell>
          <cell r="H367" t="str">
            <v>CAQUETA</v>
          </cell>
          <cell r="I367" t="str">
            <v>ALBANIA</v>
          </cell>
        </row>
        <row r="368">
          <cell r="G368" t="str">
            <v>Caquetá</v>
          </cell>
          <cell r="I368" t="str">
            <v>BELÉN DE LOS ANDAQUIES</v>
          </cell>
        </row>
        <row r="369">
          <cell r="G369" t="str">
            <v>Caquetá</v>
          </cell>
          <cell r="I369" t="str">
            <v>CARTAGENA DEL CHAIRÁ</v>
          </cell>
        </row>
        <row r="370">
          <cell r="G370" t="str">
            <v>Caquetá</v>
          </cell>
          <cell r="I370" t="str">
            <v>CURILLO</v>
          </cell>
        </row>
        <row r="371">
          <cell r="G371" t="str">
            <v>Caquetá</v>
          </cell>
          <cell r="I371" t="str">
            <v>EL DONCELLO</v>
          </cell>
        </row>
        <row r="372">
          <cell r="G372" t="str">
            <v>Caquetá</v>
          </cell>
          <cell r="I372" t="str">
            <v>EL PAUJIL</v>
          </cell>
        </row>
        <row r="373">
          <cell r="G373" t="str">
            <v>Caquetá</v>
          </cell>
          <cell r="I373" t="str">
            <v>FLORENCIA</v>
          </cell>
        </row>
        <row r="374">
          <cell r="G374" t="str">
            <v>Caquetá</v>
          </cell>
          <cell r="I374" t="str">
            <v>LA MONTAÑITA</v>
          </cell>
        </row>
        <row r="375">
          <cell r="G375" t="str">
            <v>Caquetá</v>
          </cell>
          <cell r="I375" t="str">
            <v>MILÁN</v>
          </cell>
        </row>
        <row r="376">
          <cell r="G376" t="str">
            <v>Caquetá</v>
          </cell>
          <cell r="I376" t="str">
            <v>MORELIA</v>
          </cell>
        </row>
        <row r="377">
          <cell r="G377" t="str">
            <v>Caquetá</v>
          </cell>
          <cell r="I377" t="str">
            <v>PUERTO RICO</v>
          </cell>
        </row>
        <row r="378">
          <cell r="G378" t="str">
            <v>Caquetá</v>
          </cell>
          <cell r="I378" t="str">
            <v>SAN JOSÉ DEL FRAGUA</v>
          </cell>
        </row>
        <row r="379">
          <cell r="G379" t="str">
            <v>Caquetá</v>
          </cell>
          <cell r="I379" t="str">
            <v>SAN VICENTE DEL CAGUÁN</v>
          </cell>
        </row>
        <row r="380">
          <cell r="G380" t="str">
            <v>Caquetá</v>
          </cell>
          <cell r="I380" t="str">
            <v>SOLANO</v>
          </cell>
        </row>
        <row r="381">
          <cell r="G381" t="str">
            <v>Caquetá</v>
          </cell>
          <cell r="I381" t="str">
            <v>SOLITA</v>
          </cell>
        </row>
        <row r="382">
          <cell r="G382" t="str">
            <v>Caquetá</v>
          </cell>
          <cell r="I382" t="str">
            <v>VALPARAÍSO</v>
          </cell>
        </row>
        <row r="383">
          <cell r="G383" t="str">
            <v>Casanare</v>
          </cell>
          <cell r="H383" t="str">
            <v>CASANARE</v>
          </cell>
          <cell r="I383" t="str">
            <v>AGUAZUL</v>
          </cell>
        </row>
        <row r="384">
          <cell r="G384" t="str">
            <v>Casanare</v>
          </cell>
          <cell r="I384" t="str">
            <v>CHÁMEZA</v>
          </cell>
        </row>
        <row r="385">
          <cell r="G385" t="str">
            <v>Casanare</v>
          </cell>
          <cell r="I385" t="str">
            <v>HATO COROZAL</v>
          </cell>
        </row>
        <row r="386">
          <cell r="G386" t="str">
            <v>Casanare</v>
          </cell>
          <cell r="I386" t="str">
            <v>LA SALINA</v>
          </cell>
        </row>
        <row r="387">
          <cell r="G387" t="str">
            <v>Casanare</v>
          </cell>
          <cell r="I387" t="str">
            <v>MANÍ</v>
          </cell>
        </row>
        <row r="388">
          <cell r="G388" t="str">
            <v>Casanare</v>
          </cell>
          <cell r="I388" t="str">
            <v>MONTERREY</v>
          </cell>
        </row>
        <row r="389">
          <cell r="G389" t="str">
            <v>Casanare</v>
          </cell>
          <cell r="I389" t="str">
            <v>NUNCHÍA</v>
          </cell>
        </row>
        <row r="390">
          <cell r="G390" t="str">
            <v>Casanare</v>
          </cell>
          <cell r="I390" t="str">
            <v>OROCUÉ</v>
          </cell>
        </row>
        <row r="391">
          <cell r="G391" t="str">
            <v>Casanare</v>
          </cell>
          <cell r="I391" t="str">
            <v>PAZ DE ARIPORO</v>
          </cell>
        </row>
        <row r="392">
          <cell r="G392" t="str">
            <v>Casanare</v>
          </cell>
          <cell r="I392" t="str">
            <v>PORE</v>
          </cell>
        </row>
        <row r="393">
          <cell r="G393" t="str">
            <v>Casanare</v>
          </cell>
          <cell r="I393" t="str">
            <v>RECETOR</v>
          </cell>
        </row>
        <row r="394">
          <cell r="G394" t="str">
            <v>Casanare</v>
          </cell>
          <cell r="I394" t="str">
            <v>SABANALARGA</v>
          </cell>
        </row>
        <row r="395">
          <cell r="G395" t="str">
            <v>Casanare</v>
          </cell>
          <cell r="I395" t="str">
            <v>SÁCAMA</v>
          </cell>
        </row>
        <row r="396">
          <cell r="G396" t="str">
            <v>Casanare</v>
          </cell>
          <cell r="I396" t="str">
            <v>SAN LUIS DE GACENO</v>
          </cell>
        </row>
        <row r="397">
          <cell r="G397" t="str">
            <v>Casanare</v>
          </cell>
          <cell r="I397" t="str">
            <v>TÁMARA</v>
          </cell>
        </row>
        <row r="398">
          <cell r="G398" t="str">
            <v>Casanare</v>
          </cell>
          <cell r="I398" t="str">
            <v>TAURAMENA</v>
          </cell>
        </row>
        <row r="399">
          <cell r="G399" t="str">
            <v>Casanare</v>
          </cell>
          <cell r="I399" t="str">
            <v>TRINIDAD</v>
          </cell>
        </row>
        <row r="400">
          <cell r="G400" t="str">
            <v>Casanare</v>
          </cell>
          <cell r="I400" t="str">
            <v>VILLANUEVA</v>
          </cell>
        </row>
        <row r="401">
          <cell r="G401" t="str">
            <v>Casanare</v>
          </cell>
          <cell r="I401" t="str">
            <v>YOPAL</v>
          </cell>
        </row>
        <row r="402">
          <cell r="G402" t="str">
            <v>Cauca</v>
          </cell>
          <cell r="H402" t="str">
            <v>CAUCA</v>
          </cell>
          <cell r="I402" t="str">
            <v>ALMAGUER</v>
          </cell>
        </row>
        <row r="403">
          <cell r="G403" t="str">
            <v>Cauca</v>
          </cell>
          <cell r="I403" t="str">
            <v>ARGELIA</v>
          </cell>
        </row>
        <row r="404">
          <cell r="G404" t="str">
            <v>Cauca</v>
          </cell>
          <cell r="I404" t="str">
            <v>BALBOA</v>
          </cell>
        </row>
        <row r="405">
          <cell r="G405" t="str">
            <v>Cauca</v>
          </cell>
          <cell r="I405" t="str">
            <v>BOLÍVAR</v>
          </cell>
        </row>
        <row r="406">
          <cell r="G406" t="str">
            <v>Cauca</v>
          </cell>
          <cell r="I406" t="str">
            <v>BUENOS AIRES</v>
          </cell>
        </row>
        <row r="407">
          <cell r="G407" t="str">
            <v>Cauca</v>
          </cell>
          <cell r="I407" t="str">
            <v>CAJIBÍO</v>
          </cell>
        </row>
        <row r="408">
          <cell r="G408" t="str">
            <v>Cauca</v>
          </cell>
          <cell r="I408" t="str">
            <v>CALDONO</v>
          </cell>
        </row>
        <row r="409">
          <cell r="G409" t="str">
            <v>Cauca</v>
          </cell>
          <cell r="I409" t="str">
            <v>CALOTO</v>
          </cell>
        </row>
        <row r="410">
          <cell r="G410" t="str">
            <v>Cauca</v>
          </cell>
          <cell r="I410" t="str">
            <v>CORINTO</v>
          </cell>
        </row>
        <row r="411">
          <cell r="G411" t="str">
            <v>Cauca</v>
          </cell>
          <cell r="I411" t="str">
            <v>EL TAMBO</v>
          </cell>
        </row>
        <row r="412">
          <cell r="G412" t="str">
            <v>Cauca</v>
          </cell>
          <cell r="I412" t="str">
            <v>FLORENCIA</v>
          </cell>
        </row>
        <row r="413">
          <cell r="G413" t="str">
            <v>Cauca</v>
          </cell>
          <cell r="I413" t="str">
            <v>GUACHENÉ</v>
          </cell>
        </row>
        <row r="414">
          <cell r="G414" t="str">
            <v>Cauca</v>
          </cell>
          <cell r="I414" t="str">
            <v>GUAPI</v>
          </cell>
        </row>
        <row r="415">
          <cell r="G415" t="str">
            <v>Cauca</v>
          </cell>
          <cell r="I415" t="str">
            <v>INZÁ</v>
          </cell>
        </row>
        <row r="416">
          <cell r="G416" t="str">
            <v>Cauca</v>
          </cell>
          <cell r="I416" t="str">
            <v>JAMBALÓ</v>
          </cell>
        </row>
        <row r="417">
          <cell r="G417" t="str">
            <v>Cauca</v>
          </cell>
          <cell r="I417" t="str">
            <v>LA SIERRA</v>
          </cell>
        </row>
        <row r="418">
          <cell r="G418" t="str">
            <v>Cauca</v>
          </cell>
          <cell r="I418" t="str">
            <v>LA VEGA</v>
          </cell>
        </row>
        <row r="419">
          <cell r="G419" t="str">
            <v>Cauca</v>
          </cell>
          <cell r="I419" t="str">
            <v>LÓPEZ</v>
          </cell>
        </row>
        <row r="420">
          <cell r="G420" t="str">
            <v>Cauca</v>
          </cell>
          <cell r="I420" t="str">
            <v>MERCADERES</v>
          </cell>
        </row>
        <row r="421">
          <cell r="G421" t="str">
            <v>Cauca</v>
          </cell>
          <cell r="I421" t="str">
            <v>MIRANDA</v>
          </cell>
        </row>
        <row r="422">
          <cell r="G422" t="str">
            <v>Cauca</v>
          </cell>
          <cell r="I422" t="str">
            <v>MORALES</v>
          </cell>
        </row>
        <row r="423">
          <cell r="G423" t="str">
            <v>Cauca</v>
          </cell>
          <cell r="I423" t="str">
            <v>PADILLA</v>
          </cell>
        </row>
        <row r="424">
          <cell r="G424" t="str">
            <v>Cauca</v>
          </cell>
          <cell r="I424" t="str">
            <v>PÁEZ</v>
          </cell>
        </row>
        <row r="425">
          <cell r="G425" t="str">
            <v>Cauca</v>
          </cell>
          <cell r="I425" t="str">
            <v>PATÍA</v>
          </cell>
        </row>
        <row r="426">
          <cell r="G426" t="str">
            <v>Cauca</v>
          </cell>
          <cell r="I426" t="str">
            <v>PIAMONTE</v>
          </cell>
        </row>
        <row r="427">
          <cell r="G427" t="str">
            <v>Cauca</v>
          </cell>
          <cell r="I427" t="str">
            <v>PIENDAMÓ</v>
          </cell>
        </row>
        <row r="428">
          <cell r="G428" t="str">
            <v>Cauca</v>
          </cell>
          <cell r="I428" t="str">
            <v>POPAYÁN</v>
          </cell>
        </row>
        <row r="429">
          <cell r="G429" t="str">
            <v>Cauca</v>
          </cell>
          <cell r="I429" t="str">
            <v>PUERTO TEJADA</v>
          </cell>
        </row>
        <row r="430">
          <cell r="G430" t="str">
            <v>Cauca</v>
          </cell>
          <cell r="I430" t="str">
            <v>PURACÉ</v>
          </cell>
        </row>
        <row r="431">
          <cell r="G431" t="str">
            <v>Cauca</v>
          </cell>
          <cell r="I431" t="str">
            <v>ROSAS</v>
          </cell>
        </row>
        <row r="432">
          <cell r="G432" t="str">
            <v>Cauca</v>
          </cell>
          <cell r="I432" t="str">
            <v>SAN SEBASTIÁN</v>
          </cell>
        </row>
        <row r="433">
          <cell r="G433" t="str">
            <v>Cauca</v>
          </cell>
          <cell r="I433" t="str">
            <v>SANTA ROSA</v>
          </cell>
        </row>
        <row r="434">
          <cell r="G434" t="str">
            <v>Cauca</v>
          </cell>
          <cell r="I434" t="str">
            <v>SANTANDER DE QUILICHAO</v>
          </cell>
        </row>
        <row r="435">
          <cell r="G435" t="str">
            <v>Cauca</v>
          </cell>
          <cell r="I435" t="str">
            <v>SILVIA</v>
          </cell>
        </row>
        <row r="436">
          <cell r="G436" t="str">
            <v>Cauca</v>
          </cell>
          <cell r="I436" t="str">
            <v>SOTARA</v>
          </cell>
        </row>
        <row r="437">
          <cell r="G437" t="str">
            <v>Cauca</v>
          </cell>
          <cell r="I437" t="str">
            <v>SUÁREZ</v>
          </cell>
        </row>
        <row r="438">
          <cell r="G438" t="str">
            <v>Cauca</v>
          </cell>
          <cell r="I438" t="str">
            <v>SUCRE</v>
          </cell>
        </row>
        <row r="439">
          <cell r="G439" t="str">
            <v>Cauca</v>
          </cell>
          <cell r="I439" t="str">
            <v>TIMBÍO</v>
          </cell>
        </row>
        <row r="440">
          <cell r="G440" t="str">
            <v>Cauca</v>
          </cell>
          <cell r="I440" t="str">
            <v>TIMBIQUÍ</v>
          </cell>
        </row>
        <row r="441">
          <cell r="G441" t="str">
            <v>Cauca</v>
          </cell>
          <cell r="I441" t="str">
            <v>TORIBIO</v>
          </cell>
        </row>
        <row r="442">
          <cell r="G442" t="str">
            <v>Cauca</v>
          </cell>
          <cell r="I442" t="str">
            <v>TOTORÓ</v>
          </cell>
        </row>
        <row r="443">
          <cell r="G443" t="str">
            <v>Cauca</v>
          </cell>
          <cell r="I443" t="str">
            <v>VILLA RICA</v>
          </cell>
        </row>
        <row r="444">
          <cell r="G444" t="str">
            <v>Cesar</v>
          </cell>
          <cell r="H444" t="str">
            <v>CESAR</v>
          </cell>
          <cell r="I444" t="str">
            <v>AGUACHICA</v>
          </cell>
        </row>
        <row r="445">
          <cell r="G445" t="str">
            <v>Cesar</v>
          </cell>
          <cell r="I445" t="str">
            <v>AGUSTÍN CODAZZI</v>
          </cell>
        </row>
        <row r="446">
          <cell r="G446" t="str">
            <v>Cesar</v>
          </cell>
          <cell r="I446" t="str">
            <v>ASTREA</v>
          </cell>
        </row>
        <row r="447">
          <cell r="G447" t="str">
            <v>Cesar</v>
          </cell>
          <cell r="I447" t="str">
            <v>BECERRIL</v>
          </cell>
        </row>
        <row r="448">
          <cell r="G448" t="str">
            <v>Cesar</v>
          </cell>
          <cell r="I448" t="str">
            <v>BOSCONIA</v>
          </cell>
        </row>
        <row r="449">
          <cell r="G449" t="str">
            <v>Cesar</v>
          </cell>
          <cell r="I449" t="str">
            <v>CHIMICHAGUA</v>
          </cell>
        </row>
        <row r="450">
          <cell r="G450" t="str">
            <v>Cesar</v>
          </cell>
          <cell r="I450" t="str">
            <v>CHIRIGUANÁ</v>
          </cell>
        </row>
        <row r="451">
          <cell r="G451" t="str">
            <v>Cesar</v>
          </cell>
          <cell r="I451" t="str">
            <v>CURUMANÍ</v>
          </cell>
        </row>
        <row r="452">
          <cell r="G452" t="str">
            <v>Cesar</v>
          </cell>
          <cell r="I452" t="str">
            <v>EL COPEY</v>
          </cell>
        </row>
        <row r="453">
          <cell r="G453" t="str">
            <v>Cesar</v>
          </cell>
          <cell r="I453" t="str">
            <v>EL PASO</v>
          </cell>
        </row>
        <row r="454">
          <cell r="G454" t="str">
            <v>Cesar</v>
          </cell>
          <cell r="I454" t="str">
            <v>GAMARRA</v>
          </cell>
        </row>
        <row r="455">
          <cell r="G455" t="str">
            <v>Cesar</v>
          </cell>
          <cell r="I455" t="str">
            <v>GONZÁLEZ</v>
          </cell>
        </row>
        <row r="456">
          <cell r="G456" t="str">
            <v>Cesar</v>
          </cell>
          <cell r="I456" t="str">
            <v>LA GLORIA</v>
          </cell>
        </row>
        <row r="457">
          <cell r="G457" t="str">
            <v>Cesar</v>
          </cell>
          <cell r="I457" t="str">
            <v>LA JAGUA DE IBIRICO</v>
          </cell>
        </row>
        <row r="458">
          <cell r="G458" t="str">
            <v>Cesar</v>
          </cell>
          <cell r="I458" t="str">
            <v>LA PAZ</v>
          </cell>
        </row>
        <row r="459">
          <cell r="G459" t="str">
            <v>Cesar</v>
          </cell>
          <cell r="I459" t="str">
            <v>MANAURE</v>
          </cell>
        </row>
        <row r="460">
          <cell r="G460" t="str">
            <v>Cesar</v>
          </cell>
          <cell r="I460" t="str">
            <v>PAILITAS</v>
          </cell>
        </row>
        <row r="461">
          <cell r="G461" t="str">
            <v>Cesar</v>
          </cell>
          <cell r="I461" t="str">
            <v>PELAYA</v>
          </cell>
        </row>
        <row r="462">
          <cell r="G462" t="str">
            <v>Cesar</v>
          </cell>
          <cell r="I462" t="str">
            <v>PUEBLO BELLO</v>
          </cell>
        </row>
        <row r="463">
          <cell r="G463" t="str">
            <v>Cesar</v>
          </cell>
          <cell r="I463" t="str">
            <v>RÍO DE ORO</v>
          </cell>
        </row>
        <row r="464">
          <cell r="G464" t="str">
            <v>Cesar</v>
          </cell>
          <cell r="I464" t="str">
            <v>SAN ALBERTO</v>
          </cell>
        </row>
        <row r="465">
          <cell r="G465" t="str">
            <v>Cesar</v>
          </cell>
          <cell r="I465" t="str">
            <v>SAN DIEGO</v>
          </cell>
        </row>
        <row r="466">
          <cell r="G466" t="str">
            <v>Cesar</v>
          </cell>
          <cell r="I466" t="str">
            <v>SAN MARTÍN</v>
          </cell>
        </row>
        <row r="467">
          <cell r="G467" t="str">
            <v>Cesar</v>
          </cell>
          <cell r="I467" t="str">
            <v>TAMALAMEQUE</v>
          </cell>
        </row>
        <row r="468">
          <cell r="G468" t="str">
            <v>Cesar</v>
          </cell>
          <cell r="I468" t="str">
            <v>VALLEDUPAR</v>
          </cell>
        </row>
        <row r="469">
          <cell r="G469" t="str">
            <v>Chocó</v>
          </cell>
          <cell r="H469" t="str">
            <v>CHOCO</v>
          </cell>
          <cell r="I469" t="str">
            <v>ACANDÍ</v>
          </cell>
        </row>
        <row r="470">
          <cell r="G470" t="str">
            <v>Chocó</v>
          </cell>
          <cell r="I470" t="str">
            <v>ALTO BAUDO</v>
          </cell>
        </row>
        <row r="471">
          <cell r="G471" t="str">
            <v>Chocó</v>
          </cell>
          <cell r="I471" t="str">
            <v>ATRATO</v>
          </cell>
        </row>
        <row r="472">
          <cell r="G472" t="str">
            <v>Chocó</v>
          </cell>
          <cell r="I472" t="str">
            <v>BAGADÓ</v>
          </cell>
        </row>
        <row r="473">
          <cell r="G473" t="str">
            <v>Chocó</v>
          </cell>
          <cell r="I473" t="str">
            <v>BAHÍA SOLANO</v>
          </cell>
        </row>
        <row r="474">
          <cell r="G474" t="str">
            <v>Chocó</v>
          </cell>
          <cell r="I474" t="str">
            <v>BAJO BAUDÓ</v>
          </cell>
        </row>
        <row r="475">
          <cell r="G475" t="str">
            <v>Chocó</v>
          </cell>
          <cell r="I475" t="str">
            <v>BELÉN DE BAJIRA</v>
          </cell>
        </row>
        <row r="476">
          <cell r="G476" t="str">
            <v>Chocó</v>
          </cell>
          <cell r="I476" t="str">
            <v>BOJAYA</v>
          </cell>
        </row>
        <row r="477">
          <cell r="G477" t="str">
            <v>Chocó</v>
          </cell>
          <cell r="I477" t="str">
            <v>CARMEN DEL DARIEN</v>
          </cell>
        </row>
        <row r="478">
          <cell r="G478" t="str">
            <v>Chocó</v>
          </cell>
          <cell r="I478" t="str">
            <v>CÉRTEGUI</v>
          </cell>
        </row>
        <row r="479">
          <cell r="G479" t="str">
            <v>Chocó</v>
          </cell>
          <cell r="I479" t="str">
            <v>CONDOTO</v>
          </cell>
        </row>
        <row r="480">
          <cell r="G480" t="str">
            <v>Chocó</v>
          </cell>
          <cell r="I480" t="str">
            <v>EL CANTÓN DEL SAN PABLO</v>
          </cell>
        </row>
        <row r="481">
          <cell r="G481" t="str">
            <v>Chocó</v>
          </cell>
          <cell r="I481" t="str">
            <v>EL CARMEN DE ATRATO</v>
          </cell>
        </row>
        <row r="482">
          <cell r="G482" t="str">
            <v>Chocó</v>
          </cell>
          <cell r="I482" t="str">
            <v>EL LITORAL DEL SAN JUAN</v>
          </cell>
        </row>
        <row r="483">
          <cell r="G483" t="str">
            <v>Chocó</v>
          </cell>
          <cell r="I483" t="str">
            <v>ISTMINA</v>
          </cell>
        </row>
        <row r="484">
          <cell r="G484" t="str">
            <v>Chocó</v>
          </cell>
          <cell r="I484" t="str">
            <v>JURADÓ</v>
          </cell>
        </row>
        <row r="485">
          <cell r="G485" t="str">
            <v>Chocó</v>
          </cell>
          <cell r="I485" t="str">
            <v>LLORÓ</v>
          </cell>
        </row>
        <row r="486">
          <cell r="G486" t="str">
            <v>Chocó</v>
          </cell>
          <cell r="I486" t="str">
            <v>MEDIO ATRATO</v>
          </cell>
        </row>
        <row r="487">
          <cell r="G487" t="str">
            <v>Chocó</v>
          </cell>
          <cell r="I487" t="str">
            <v>MEDIO BAUDÓ</v>
          </cell>
        </row>
        <row r="488">
          <cell r="G488" t="str">
            <v>Chocó</v>
          </cell>
          <cell r="I488" t="str">
            <v>MEDIO SAN JUAN</v>
          </cell>
        </row>
        <row r="489">
          <cell r="G489" t="str">
            <v>Chocó</v>
          </cell>
          <cell r="I489" t="str">
            <v>NÓVITA</v>
          </cell>
        </row>
        <row r="490">
          <cell r="G490" t="str">
            <v>Chocó</v>
          </cell>
          <cell r="I490" t="str">
            <v>NUQUÍ</v>
          </cell>
        </row>
        <row r="491">
          <cell r="G491" t="str">
            <v>Chocó</v>
          </cell>
          <cell r="I491" t="str">
            <v>QUIBDÓ</v>
          </cell>
        </row>
        <row r="492">
          <cell r="G492" t="str">
            <v>Chocó</v>
          </cell>
          <cell r="I492" t="str">
            <v>RÍO IRO</v>
          </cell>
        </row>
        <row r="493">
          <cell r="G493" t="str">
            <v>Chocó</v>
          </cell>
          <cell r="I493" t="str">
            <v>RÍO QUITO</v>
          </cell>
        </row>
        <row r="494">
          <cell r="G494" t="str">
            <v>Chocó</v>
          </cell>
          <cell r="I494" t="str">
            <v>RIOSUCIO</v>
          </cell>
        </row>
        <row r="495">
          <cell r="G495" t="str">
            <v>Chocó</v>
          </cell>
          <cell r="I495" t="str">
            <v>SAN JOSÉ DEL PALMAR</v>
          </cell>
        </row>
        <row r="496">
          <cell r="G496" t="str">
            <v>Chocó</v>
          </cell>
          <cell r="I496" t="str">
            <v>SIPÍ</v>
          </cell>
        </row>
        <row r="497">
          <cell r="G497" t="str">
            <v>Chocó</v>
          </cell>
          <cell r="I497" t="str">
            <v>TADÓ</v>
          </cell>
        </row>
        <row r="498">
          <cell r="G498" t="str">
            <v>Chocó</v>
          </cell>
          <cell r="I498" t="str">
            <v>UNGUÍA</v>
          </cell>
        </row>
        <row r="499">
          <cell r="G499" t="str">
            <v>Chocó</v>
          </cell>
          <cell r="I499" t="str">
            <v>UNIÓN PANAMERICANA</v>
          </cell>
        </row>
        <row r="500">
          <cell r="G500" t="str">
            <v>Córdoba</v>
          </cell>
          <cell r="H500" t="str">
            <v>CORDOBA</v>
          </cell>
          <cell r="I500" t="str">
            <v>AYAPEL</v>
          </cell>
        </row>
        <row r="501">
          <cell r="G501" t="str">
            <v>Córdoba</v>
          </cell>
          <cell r="I501" t="str">
            <v>BUENAVISTA</v>
          </cell>
        </row>
        <row r="502">
          <cell r="G502" t="str">
            <v>Córdoba</v>
          </cell>
          <cell r="I502" t="str">
            <v>CANALETE</v>
          </cell>
        </row>
        <row r="503">
          <cell r="G503" t="str">
            <v>Córdoba</v>
          </cell>
          <cell r="I503" t="str">
            <v>CERETÉ</v>
          </cell>
        </row>
        <row r="504">
          <cell r="G504" t="str">
            <v>Córdoba</v>
          </cell>
          <cell r="I504" t="str">
            <v>CHIMÁ</v>
          </cell>
        </row>
        <row r="505">
          <cell r="G505" t="str">
            <v>Córdoba</v>
          </cell>
          <cell r="I505" t="str">
            <v>CHINÚ</v>
          </cell>
        </row>
        <row r="506">
          <cell r="G506" t="str">
            <v>Córdoba</v>
          </cell>
          <cell r="I506" t="str">
            <v>CIÉNAGA DE ORO</v>
          </cell>
        </row>
        <row r="507">
          <cell r="G507" t="str">
            <v>Córdoba</v>
          </cell>
          <cell r="I507" t="str">
            <v>COTORRA</v>
          </cell>
        </row>
        <row r="508">
          <cell r="G508" t="str">
            <v>Córdoba</v>
          </cell>
          <cell r="I508" t="str">
            <v>LA APARTADA</v>
          </cell>
        </row>
        <row r="509">
          <cell r="G509" t="str">
            <v>Córdoba</v>
          </cell>
          <cell r="I509" t="str">
            <v>LORICA</v>
          </cell>
        </row>
        <row r="510">
          <cell r="G510" t="str">
            <v>Córdoba</v>
          </cell>
          <cell r="I510" t="str">
            <v>LOS CÓRDOBAS</v>
          </cell>
        </row>
        <row r="511">
          <cell r="G511" t="str">
            <v>Córdoba</v>
          </cell>
          <cell r="I511" t="str">
            <v>MOMIL</v>
          </cell>
        </row>
        <row r="512">
          <cell r="G512" t="str">
            <v>Córdoba</v>
          </cell>
          <cell r="I512" t="str">
            <v>MONTELÍBANO</v>
          </cell>
        </row>
        <row r="513">
          <cell r="G513" t="str">
            <v>Córdoba</v>
          </cell>
          <cell r="I513" t="str">
            <v>MONTERÍA</v>
          </cell>
        </row>
        <row r="514">
          <cell r="G514" t="str">
            <v>Córdoba</v>
          </cell>
          <cell r="I514" t="str">
            <v>MOÑITOS</v>
          </cell>
        </row>
        <row r="515">
          <cell r="G515" t="str">
            <v>Córdoba</v>
          </cell>
          <cell r="I515" t="str">
            <v>PLANETA RICA</v>
          </cell>
        </row>
        <row r="516">
          <cell r="G516" t="str">
            <v>Córdoba</v>
          </cell>
          <cell r="I516" t="str">
            <v>PUEBLO NUEVO</v>
          </cell>
        </row>
        <row r="517">
          <cell r="G517" t="str">
            <v>Córdoba</v>
          </cell>
          <cell r="I517" t="str">
            <v>PUERTO ESCONDIDO</v>
          </cell>
        </row>
        <row r="518">
          <cell r="G518" t="str">
            <v>Córdoba</v>
          </cell>
          <cell r="I518" t="str">
            <v>PUERTO LIBERTADOR</v>
          </cell>
        </row>
        <row r="519">
          <cell r="G519" t="str">
            <v>Córdoba</v>
          </cell>
          <cell r="I519" t="str">
            <v>PURÍSIMA</v>
          </cell>
        </row>
        <row r="520">
          <cell r="G520" t="str">
            <v>Córdoba</v>
          </cell>
          <cell r="I520" t="str">
            <v>SAHAGÚN</v>
          </cell>
        </row>
        <row r="521">
          <cell r="G521" t="str">
            <v>Córdoba</v>
          </cell>
          <cell r="I521" t="str">
            <v>SAN ANDRÉS SOTAVENTO</v>
          </cell>
        </row>
        <row r="522">
          <cell r="G522" t="str">
            <v>Córdoba</v>
          </cell>
          <cell r="I522" t="str">
            <v>SAN ANTERO</v>
          </cell>
        </row>
        <row r="523">
          <cell r="G523" t="str">
            <v>Córdoba</v>
          </cell>
          <cell r="I523" t="str">
            <v>SAN BERNARDO DEL VIENTO</v>
          </cell>
        </row>
        <row r="524">
          <cell r="G524" t="str">
            <v>Córdoba</v>
          </cell>
          <cell r="I524" t="str">
            <v>SAN CARLOS</v>
          </cell>
        </row>
        <row r="525">
          <cell r="G525" t="str">
            <v>Córdoba</v>
          </cell>
          <cell r="I525" t="str">
            <v>SAN JOSÉ DE URÉ</v>
          </cell>
        </row>
        <row r="526">
          <cell r="G526" t="str">
            <v>Córdoba</v>
          </cell>
          <cell r="I526" t="str">
            <v>SAN PELAYO</v>
          </cell>
        </row>
        <row r="527">
          <cell r="G527" t="str">
            <v>Córdoba</v>
          </cell>
          <cell r="I527" t="str">
            <v>TIERRALTA</v>
          </cell>
        </row>
        <row r="528">
          <cell r="G528" t="str">
            <v>Córdoba</v>
          </cell>
          <cell r="I528" t="str">
            <v>TUCHÍN</v>
          </cell>
        </row>
        <row r="529">
          <cell r="G529" t="str">
            <v>Córdoba</v>
          </cell>
          <cell r="I529" t="str">
            <v>VALENCIA</v>
          </cell>
        </row>
        <row r="530">
          <cell r="G530" t="str">
            <v>Cundinamarca</v>
          </cell>
          <cell r="H530" t="str">
            <v>CUNDI</v>
          </cell>
          <cell r="I530" t="str">
            <v>AGUA DE DIOS</v>
          </cell>
        </row>
        <row r="531">
          <cell r="G531" t="str">
            <v>Cundinamarca</v>
          </cell>
          <cell r="I531" t="str">
            <v>ALBÁN</v>
          </cell>
        </row>
        <row r="532">
          <cell r="G532" t="str">
            <v>Cundinamarca</v>
          </cell>
          <cell r="I532" t="str">
            <v>ANAPOIMA</v>
          </cell>
        </row>
        <row r="533">
          <cell r="G533" t="str">
            <v>Cundinamarca</v>
          </cell>
          <cell r="I533" t="str">
            <v>ANOLAIMA</v>
          </cell>
        </row>
        <row r="534">
          <cell r="G534" t="str">
            <v>Cundinamarca</v>
          </cell>
          <cell r="I534" t="str">
            <v>APULO</v>
          </cell>
        </row>
        <row r="535">
          <cell r="G535" t="str">
            <v>Cundinamarca</v>
          </cell>
          <cell r="I535" t="str">
            <v>ARBELÁEZ</v>
          </cell>
        </row>
        <row r="536">
          <cell r="G536" t="str">
            <v>Cundinamarca</v>
          </cell>
          <cell r="I536" t="str">
            <v>BELTRÁN</v>
          </cell>
        </row>
        <row r="537">
          <cell r="G537" t="str">
            <v>Cundinamarca</v>
          </cell>
          <cell r="I537" t="str">
            <v>BITUIMA</v>
          </cell>
        </row>
        <row r="538">
          <cell r="G538" t="str">
            <v>Cundinamarca</v>
          </cell>
          <cell r="I538" t="str">
            <v>BOJACÁ</v>
          </cell>
        </row>
        <row r="539">
          <cell r="G539" t="str">
            <v>Cundinamarca</v>
          </cell>
          <cell r="I539" t="str">
            <v>CABRERA</v>
          </cell>
        </row>
        <row r="540">
          <cell r="G540" t="str">
            <v>Cundinamarca</v>
          </cell>
          <cell r="I540" t="str">
            <v>CACHIPAY</v>
          </cell>
        </row>
        <row r="541">
          <cell r="G541" t="str">
            <v>Cundinamarca</v>
          </cell>
          <cell r="I541" t="str">
            <v>CAJICÁ</v>
          </cell>
        </row>
        <row r="542">
          <cell r="G542" t="str">
            <v>Cundinamarca</v>
          </cell>
          <cell r="I542" t="str">
            <v>CAPARRAPÍ</v>
          </cell>
        </row>
        <row r="543">
          <cell r="G543" t="str">
            <v>Cundinamarca</v>
          </cell>
          <cell r="I543" t="str">
            <v>CAQUEZA</v>
          </cell>
        </row>
        <row r="544">
          <cell r="G544" t="str">
            <v>Cundinamarca</v>
          </cell>
          <cell r="I544" t="str">
            <v>CARMEN DE CARUPA</v>
          </cell>
        </row>
        <row r="545">
          <cell r="G545" t="str">
            <v>Cundinamarca</v>
          </cell>
          <cell r="I545" t="str">
            <v>CHAGUANÍ</v>
          </cell>
        </row>
        <row r="546">
          <cell r="G546" t="str">
            <v>Cundinamarca</v>
          </cell>
          <cell r="I546" t="str">
            <v>CHÍA</v>
          </cell>
        </row>
        <row r="547">
          <cell r="G547" t="str">
            <v>Cundinamarca</v>
          </cell>
          <cell r="I547" t="str">
            <v>CHIPAQUE</v>
          </cell>
        </row>
        <row r="548">
          <cell r="G548" t="str">
            <v>Cundinamarca</v>
          </cell>
          <cell r="I548" t="str">
            <v>CHOACHÍ</v>
          </cell>
        </row>
        <row r="549">
          <cell r="G549" t="str">
            <v>Cundinamarca</v>
          </cell>
          <cell r="I549" t="str">
            <v>CHOCONTÁ</v>
          </cell>
        </row>
        <row r="550">
          <cell r="G550" t="str">
            <v>Cundinamarca</v>
          </cell>
          <cell r="I550" t="str">
            <v>COGUA</v>
          </cell>
        </row>
        <row r="551">
          <cell r="G551" t="str">
            <v>Cundinamarca</v>
          </cell>
          <cell r="I551" t="str">
            <v>COTA</v>
          </cell>
        </row>
        <row r="552">
          <cell r="G552" t="str">
            <v>Cundinamarca</v>
          </cell>
          <cell r="I552" t="str">
            <v>CUCUNUBÁ</v>
          </cell>
        </row>
        <row r="553">
          <cell r="G553" t="str">
            <v>Cundinamarca</v>
          </cell>
          <cell r="I553" t="str">
            <v>EL COLEGIO</v>
          </cell>
        </row>
        <row r="554">
          <cell r="G554" t="str">
            <v>Cundinamarca</v>
          </cell>
          <cell r="I554" t="str">
            <v>EL PEÑÓN</v>
          </cell>
        </row>
        <row r="555">
          <cell r="G555" t="str">
            <v>Cundinamarca</v>
          </cell>
          <cell r="I555" t="str">
            <v>EL ROSAL</v>
          </cell>
        </row>
        <row r="556">
          <cell r="G556" t="str">
            <v>Cundinamarca</v>
          </cell>
          <cell r="I556" t="str">
            <v>FACATATIVÁ</v>
          </cell>
        </row>
        <row r="557">
          <cell r="G557" t="str">
            <v>Cundinamarca</v>
          </cell>
          <cell r="I557" t="str">
            <v>FOMEQUE</v>
          </cell>
        </row>
        <row r="558">
          <cell r="G558" t="str">
            <v>Cundinamarca</v>
          </cell>
          <cell r="I558" t="str">
            <v>FOSCA</v>
          </cell>
        </row>
        <row r="559">
          <cell r="G559" t="str">
            <v>Cundinamarca</v>
          </cell>
          <cell r="I559" t="str">
            <v>FUNZA</v>
          </cell>
        </row>
        <row r="560">
          <cell r="G560" t="str">
            <v>Cundinamarca</v>
          </cell>
          <cell r="I560" t="str">
            <v>FÚQUENE</v>
          </cell>
        </row>
        <row r="561">
          <cell r="G561" t="str">
            <v>Cundinamarca</v>
          </cell>
          <cell r="I561" t="str">
            <v>FUSAGASUGÁ</v>
          </cell>
        </row>
        <row r="562">
          <cell r="G562" t="str">
            <v>Cundinamarca</v>
          </cell>
          <cell r="I562" t="str">
            <v>GACHALA</v>
          </cell>
        </row>
        <row r="563">
          <cell r="G563" t="str">
            <v>Cundinamarca</v>
          </cell>
          <cell r="I563" t="str">
            <v>GACHANCIPÁ</v>
          </cell>
        </row>
        <row r="564">
          <cell r="G564" t="str">
            <v>Cundinamarca</v>
          </cell>
          <cell r="I564" t="str">
            <v>GACHETÁ</v>
          </cell>
        </row>
        <row r="565">
          <cell r="G565" t="str">
            <v>Cundinamarca</v>
          </cell>
          <cell r="I565" t="str">
            <v>GAMA</v>
          </cell>
        </row>
        <row r="566">
          <cell r="G566" t="str">
            <v>Cundinamarca</v>
          </cell>
          <cell r="I566" t="str">
            <v>GIRARDOT</v>
          </cell>
        </row>
        <row r="567">
          <cell r="G567" t="str">
            <v>Cundinamarca</v>
          </cell>
          <cell r="I567" t="str">
            <v>GRANADA</v>
          </cell>
        </row>
        <row r="568">
          <cell r="G568" t="str">
            <v>Cundinamarca</v>
          </cell>
          <cell r="I568" t="str">
            <v>GUACHETÁ</v>
          </cell>
        </row>
        <row r="569">
          <cell r="G569" t="str">
            <v>Cundinamarca</v>
          </cell>
          <cell r="I569" t="str">
            <v>GUADUAS</v>
          </cell>
        </row>
        <row r="570">
          <cell r="G570" t="str">
            <v>Cundinamarca</v>
          </cell>
          <cell r="I570" t="str">
            <v>GUASCA</v>
          </cell>
        </row>
        <row r="571">
          <cell r="G571" t="str">
            <v>Cundinamarca</v>
          </cell>
          <cell r="I571" t="str">
            <v>GUATAQUÍ</v>
          </cell>
        </row>
        <row r="572">
          <cell r="G572" t="str">
            <v>Cundinamarca</v>
          </cell>
          <cell r="I572" t="str">
            <v>GUATAVITA</v>
          </cell>
        </row>
        <row r="573">
          <cell r="G573" t="str">
            <v>Cundinamarca</v>
          </cell>
          <cell r="I573" t="str">
            <v>GUAYABAL DE SIQUIMA</v>
          </cell>
        </row>
        <row r="574">
          <cell r="G574" t="str">
            <v>Cundinamarca</v>
          </cell>
          <cell r="I574" t="str">
            <v>GUAYABETAL</v>
          </cell>
        </row>
        <row r="575">
          <cell r="G575" t="str">
            <v>Cundinamarca</v>
          </cell>
          <cell r="I575" t="str">
            <v>GUTIÉRREZ</v>
          </cell>
        </row>
        <row r="576">
          <cell r="G576" t="str">
            <v>Cundinamarca</v>
          </cell>
          <cell r="I576" t="str">
            <v>JERUSALÉN</v>
          </cell>
        </row>
        <row r="577">
          <cell r="G577" t="str">
            <v>Cundinamarca</v>
          </cell>
          <cell r="I577" t="str">
            <v>JUNÍN</v>
          </cell>
        </row>
        <row r="578">
          <cell r="G578" t="str">
            <v>Cundinamarca</v>
          </cell>
          <cell r="I578" t="str">
            <v>LA CALERA</v>
          </cell>
        </row>
        <row r="579">
          <cell r="G579" t="str">
            <v>Cundinamarca</v>
          </cell>
          <cell r="I579" t="str">
            <v>LA MESA</v>
          </cell>
        </row>
        <row r="580">
          <cell r="G580" t="str">
            <v>Cundinamarca</v>
          </cell>
          <cell r="I580" t="str">
            <v>LA PALMA</v>
          </cell>
        </row>
        <row r="581">
          <cell r="G581" t="str">
            <v>Cundinamarca</v>
          </cell>
          <cell r="I581" t="str">
            <v>LA PEÑA</v>
          </cell>
        </row>
        <row r="582">
          <cell r="G582" t="str">
            <v>Cundinamarca</v>
          </cell>
          <cell r="I582" t="str">
            <v>LA VEGA</v>
          </cell>
        </row>
        <row r="583">
          <cell r="G583" t="str">
            <v>Cundinamarca</v>
          </cell>
          <cell r="I583" t="str">
            <v>LENGUAZAQUE</v>
          </cell>
        </row>
        <row r="584">
          <cell r="G584" t="str">
            <v>Cundinamarca</v>
          </cell>
          <cell r="I584" t="str">
            <v>MACHETA</v>
          </cell>
        </row>
        <row r="585">
          <cell r="G585" t="str">
            <v>Cundinamarca</v>
          </cell>
          <cell r="I585" t="str">
            <v>MADRID</v>
          </cell>
        </row>
        <row r="586">
          <cell r="G586" t="str">
            <v>Cundinamarca</v>
          </cell>
          <cell r="I586" t="str">
            <v>MANTA</v>
          </cell>
        </row>
        <row r="587">
          <cell r="G587" t="str">
            <v>Cundinamarca</v>
          </cell>
          <cell r="I587" t="str">
            <v>MEDINA</v>
          </cell>
        </row>
        <row r="588">
          <cell r="G588" t="str">
            <v>Cundinamarca</v>
          </cell>
          <cell r="I588" t="str">
            <v>MOSQUERA</v>
          </cell>
        </row>
        <row r="589">
          <cell r="G589" t="str">
            <v>Cundinamarca</v>
          </cell>
          <cell r="I589" t="str">
            <v>NARIÑO</v>
          </cell>
        </row>
        <row r="590">
          <cell r="G590" t="str">
            <v>Cundinamarca</v>
          </cell>
          <cell r="I590" t="str">
            <v>NEMOCÓN</v>
          </cell>
        </row>
        <row r="591">
          <cell r="G591" t="str">
            <v>Cundinamarca</v>
          </cell>
          <cell r="I591" t="str">
            <v>NILO</v>
          </cell>
        </row>
        <row r="592">
          <cell r="G592" t="str">
            <v>Cundinamarca</v>
          </cell>
          <cell r="I592" t="str">
            <v>NIMAIMA</v>
          </cell>
        </row>
        <row r="593">
          <cell r="G593" t="str">
            <v>Cundinamarca</v>
          </cell>
          <cell r="I593" t="str">
            <v>NOCAIMA</v>
          </cell>
        </row>
        <row r="594">
          <cell r="G594" t="str">
            <v>Cundinamarca</v>
          </cell>
          <cell r="I594" t="str">
            <v>PACHO</v>
          </cell>
        </row>
        <row r="595">
          <cell r="G595" t="str">
            <v>Cundinamarca</v>
          </cell>
          <cell r="I595" t="str">
            <v>PAIME</v>
          </cell>
        </row>
        <row r="596">
          <cell r="G596" t="str">
            <v>Cundinamarca</v>
          </cell>
          <cell r="I596" t="str">
            <v>PANDI</v>
          </cell>
        </row>
        <row r="597">
          <cell r="G597" t="str">
            <v>Cundinamarca</v>
          </cell>
          <cell r="I597" t="str">
            <v>PARATEBUENO</v>
          </cell>
        </row>
        <row r="598">
          <cell r="G598" t="str">
            <v>Cundinamarca</v>
          </cell>
          <cell r="I598" t="str">
            <v>PASCA</v>
          </cell>
        </row>
        <row r="599">
          <cell r="G599" t="str">
            <v>Cundinamarca</v>
          </cell>
          <cell r="I599" t="str">
            <v>PUERTO SALGAR</v>
          </cell>
        </row>
        <row r="600">
          <cell r="G600" t="str">
            <v>Cundinamarca</v>
          </cell>
          <cell r="I600" t="str">
            <v>PULÍ</v>
          </cell>
        </row>
        <row r="601">
          <cell r="G601" t="str">
            <v>Cundinamarca</v>
          </cell>
          <cell r="I601" t="str">
            <v>QUEBRADANEGRA</v>
          </cell>
        </row>
        <row r="602">
          <cell r="G602" t="str">
            <v>Cundinamarca</v>
          </cell>
          <cell r="I602" t="str">
            <v>QUETAME</v>
          </cell>
        </row>
        <row r="603">
          <cell r="G603" t="str">
            <v>Cundinamarca</v>
          </cell>
          <cell r="I603" t="str">
            <v>QUIPILE</v>
          </cell>
        </row>
        <row r="604">
          <cell r="G604" t="str">
            <v>Cundinamarca</v>
          </cell>
          <cell r="I604" t="str">
            <v>RICAURTE</v>
          </cell>
        </row>
        <row r="605">
          <cell r="G605" t="str">
            <v>Cundinamarca</v>
          </cell>
          <cell r="I605" t="str">
            <v>SAN ANTONIO DEL TEQUENDAMA</v>
          </cell>
        </row>
        <row r="606">
          <cell r="G606" t="str">
            <v>Cundinamarca</v>
          </cell>
          <cell r="I606" t="str">
            <v>SAN BERNARDO</v>
          </cell>
        </row>
        <row r="607">
          <cell r="G607" t="str">
            <v>Cundinamarca</v>
          </cell>
          <cell r="I607" t="str">
            <v>SAN CAYETANO</v>
          </cell>
        </row>
        <row r="608">
          <cell r="G608" t="str">
            <v>Cundinamarca</v>
          </cell>
          <cell r="I608" t="str">
            <v>SAN FRANCISCO</v>
          </cell>
        </row>
        <row r="609">
          <cell r="G609" t="str">
            <v>Cundinamarca</v>
          </cell>
          <cell r="I609" t="str">
            <v>SAN JUAN DE RÍO SECO</v>
          </cell>
        </row>
        <row r="610">
          <cell r="G610" t="str">
            <v>Cundinamarca</v>
          </cell>
          <cell r="I610" t="str">
            <v>SASAIMA</v>
          </cell>
        </row>
        <row r="611">
          <cell r="G611" t="str">
            <v>Cundinamarca</v>
          </cell>
          <cell r="I611" t="str">
            <v>SESQUILÉ</v>
          </cell>
        </row>
        <row r="612">
          <cell r="G612" t="str">
            <v>Cundinamarca</v>
          </cell>
          <cell r="I612" t="str">
            <v>SIBATÉ</v>
          </cell>
        </row>
        <row r="613">
          <cell r="G613" t="str">
            <v>Cundinamarca</v>
          </cell>
          <cell r="I613" t="str">
            <v>SILVANIA</v>
          </cell>
        </row>
        <row r="614">
          <cell r="G614" t="str">
            <v>Cundinamarca</v>
          </cell>
          <cell r="I614" t="str">
            <v>SIMIJACA</v>
          </cell>
        </row>
        <row r="615">
          <cell r="G615" t="str">
            <v>Cundinamarca</v>
          </cell>
          <cell r="I615" t="str">
            <v>SOACHA</v>
          </cell>
        </row>
        <row r="616">
          <cell r="G616" t="str">
            <v>Cundinamarca</v>
          </cell>
          <cell r="I616" t="str">
            <v>SOPÓ</v>
          </cell>
        </row>
        <row r="617">
          <cell r="G617" t="str">
            <v>Cundinamarca</v>
          </cell>
          <cell r="I617" t="str">
            <v>SUBACHOQUE</v>
          </cell>
        </row>
        <row r="618">
          <cell r="G618" t="str">
            <v>Cundinamarca</v>
          </cell>
          <cell r="I618" t="str">
            <v>SUESCA</v>
          </cell>
        </row>
        <row r="619">
          <cell r="G619" t="str">
            <v>Cundinamarca</v>
          </cell>
          <cell r="I619" t="str">
            <v>SUPATÁ</v>
          </cell>
        </row>
        <row r="620">
          <cell r="G620" t="str">
            <v>Cundinamarca</v>
          </cell>
          <cell r="I620" t="str">
            <v>SUSA</v>
          </cell>
        </row>
        <row r="621">
          <cell r="G621" t="str">
            <v>Cundinamarca</v>
          </cell>
          <cell r="I621" t="str">
            <v>SUTATAUSA</v>
          </cell>
        </row>
        <row r="622">
          <cell r="G622" t="str">
            <v>Cundinamarca</v>
          </cell>
          <cell r="I622" t="str">
            <v>TABIO</v>
          </cell>
        </row>
        <row r="623">
          <cell r="G623" t="str">
            <v>Cundinamarca</v>
          </cell>
          <cell r="I623" t="str">
            <v>TAUSA</v>
          </cell>
        </row>
        <row r="624">
          <cell r="G624" t="str">
            <v>Cundinamarca</v>
          </cell>
          <cell r="I624" t="str">
            <v>TENA</v>
          </cell>
        </row>
        <row r="625">
          <cell r="G625" t="str">
            <v>Cundinamarca</v>
          </cell>
          <cell r="I625" t="str">
            <v>TENJO</v>
          </cell>
        </row>
        <row r="626">
          <cell r="G626" t="str">
            <v>Cundinamarca</v>
          </cell>
          <cell r="I626" t="str">
            <v>TIBACUY</v>
          </cell>
        </row>
        <row r="627">
          <cell r="G627" t="str">
            <v>Cundinamarca</v>
          </cell>
          <cell r="I627" t="str">
            <v>TIBIRITA</v>
          </cell>
        </row>
        <row r="628">
          <cell r="G628" t="str">
            <v>Cundinamarca</v>
          </cell>
          <cell r="I628" t="str">
            <v>TOCAIMA</v>
          </cell>
        </row>
        <row r="629">
          <cell r="G629" t="str">
            <v>Cundinamarca</v>
          </cell>
          <cell r="I629" t="str">
            <v>TOCANCIPÁ</v>
          </cell>
        </row>
        <row r="630">
          <cell r="G630" t="str">
            <v>Cundinamarca</v>
          </cell>
          <cell r="I630" t="str">
            <v>TOPAIPÍ</v>
          </cell>
        </row>
        <row r="631">
          <cell r="G631" t="str">
            <v>Cundinamarca</v>
          </cell>
          <cell r="I631" t="str">
            <v>UBALÁ</v>
          </cell>
        </row>
        <row r="632">
          <cell r="G632" t="str">
            <v>Cundinamarca</v>
          </cell>
          <cell r="I632" t="str">
            <v>UBAQUE</v>
          </cell>
        </row>
        <row r="633">
          <cell r="G633" t="str">
            <v>Cundinamarca</v>
          </cell>
          <cell r="I633" t="str">
            <v>UNE</v>
          </cell>
        </row>
        <row r="634">
          <cell r="G634" t="str">
            <v>Cundinamarca</v>
          </cell>
          <cell r="I634" t="str">
            <v>ÚTICA</v>
          </cell>
        </row>
        <row r="635">
          <cell r="G635" t="str">
            <v>Cundinamarca</v>
          </cell>
          <cell r="I635" t="str">
            <v>VENECIA</v>
          </cell>
        </row>
        <row r="636">
          <cell r="G636" t="str">
            <v>Cundinamarca</v>
          </cell>
          <cell r="I636" t="str">
            <v>VERGARA</v>
          </cell>
        </row>
        <row r="637">
          <cell r="G637" t="str">
            <v>Cundinamarca</v>
          </cell>
          <cell r="I637" t="str">
            <v>VIANÍ</v>
          </cell>
        </row>
        <row r="638">
          <cell r="G638" t="str">
            <v>Cundinamarca</v>
          </cell>
          <cell r="I638" t="str">
            <v>VILLA DE SAN DIEGO DE UBATE</v>
          </cell>
        </row>
        <row r="639">
          <cell r="G639" t="str">
            <v>Cundinamarca</v>
          </cell>
          <cell r="I639" t="str">
            <v>VILLAGÓMEZ</v>
          </cell>
        </row>
        <row r="640">
          <cell r="G640" t="str">
            <v>Cundinamarca</v>
          </cell>
          <cell r="I640" t="str">
            <v>VILLAPINZÓN</v>
          </cell>
        </row>
        <row r="641">
          <cell r="G641" t="str">
            <v>Cundinamarca</v>
          </cell>
          <cell r="I641" t="str">
            <v>VILLETA</v>
          </cell>
        </row>
        <row r="642">
          <cell r="G642" t="str">
            <v>Cundinamarca</v>
          </cell>
          <cell r="I642" t="str">
            <v>VIOTÁ</v>
          </cell>
        </row>
        <row r="643">
          <cell r="G643" t="str">
            <v>Cundinamarca</v>
          </cell>
          <cell r="I643" t="str">
            <v>YACOPÍ</v>
          </cell>
        </row>
        <row r="644">
          <cell r="G644" t="str">
            <v>Cundinamarca</v>
          </cell>
          <cell r="I644" t="str">
            <v>ZIPACÓN</v>
          </cell>
        </row>
        <row r="645">
          <cell r="G645" t="str">
            <v>Cundinamarca</v>
          </cell>
          <cell r="I645" t="str">
            <v>ZIPAQUIRÁ</v>
          </cell>
        </row>
        <row r="646">
          <cell r="G646" t="str">
            <v>Guainía</v>
          </cell>
          <cell r="H646" t="str">
            <v>GUAINIA</v>
          </cell>
          <cell r="I646" t="str">
            <v>BARRANCO MINAS</v>
          </cell>
        </row>
        <row r="647">
          <cell r="G647" t="str">
            <v>Guainía</v>
          </cell>
          <cell r="I647" t="str">
            <v>CACAHUAL</v>
          </cell>
        </row>
        <row r="648">
          <cell r="G648" t="str">
            <v>Guainía</v>
          </cell>
          <cell r="I648" t="str">
            <v>INÍRIDA</v>
          </cell>
        </row>
        <row r="649">
          <cell r="G649" t="str">
            <v>Guainía</v>
          </cell>
          <cell r="I649" t="str">
            <v>LA GUADALUPE</v>
          </cell>
        </row>
        <row r="650">
          <cell r="G650" t="str">
            <v>Guainía</v>
          </cell>
          <cell r="I650" t="str">
            <v>MAPIRIPANA</v>
          </cell>
        </row>
        <row r="651">
          <cell r="G651" t="str">
            <v>Guainía</v>
          </cell>
          <cell r="I651" t="str">
            <v>MORICHAL</v>
          </cell>
        </row>
        <row r="652">
          <cell r="G652" t="str">
            <v>Guainía</v>
          </cell>
          <cell r="I652" t="str">
            <v>PANA PANA</v>
          </cell>
        </row>
        <row r="653">
          <cell r="G653" t="str">
            <v>Guainía</v>
          </cell>
          <cell r="I653" t="str">
            <v>PUERTO COLOMBIA</v>
          </cell>
        </row>
        <row r="654">
          <cell r="G654" t="str">
            <v>Guainía</v>
          </cell>
          <cell r="I654" t="str">
            <v>SAN FELIPE</v>
          </cell>
        </row>
        <row r="655">
          <cell r="G655" t="str">
            <v>Guaviare</v>
          </cell>
          <cell r="H655" t="str">
            <v>GUAVIARE</v>
          </cell>
          <cell r="I655" t="str">
            <v>CALAMAR</v>
          </cell>
        </row>
        <row r="656">
          <cell r="G656" t="str">
            <v>Guaviare</v>
          </cell>
          <cell r="I656" t="str">
            <v>EL RETORNO</v>
          </cell>
        </row>
        <row r="657">
          <cell r="G657" t="str">
            <v>Guaviare</v>
          </cell>
          <cell r="I657" t="str">
            <v>MIRAFLORES</v>
          </cell>
        </row>
        <row r="658">
          <cell r="G658" t="str">
            <v>Guaviare</v>
          </cell>
          <cell r="I658" t="str">
            <v>SAN JOSÉ DEL GUAVIARE</v>
          </cell>
        </row>
        <row r="659">
          <cell r="G659" t="str">
            <v>Huila</v>
          </cell>
          <cell r="H659" t="str">
            <v>HUILA</v>
          </cell>
          <cell r="I659" t="str">
            <v>ACEVEDO</v>
          </cell>
        </row>
        <row r="660">
          <cell r="G660" t="str">
            <v>Huila</v>
          </cell>
          <cell r="I660" t="str">
            <v>AGRADO</v>
          </cell>
        </row>
        <row r="661">
          <cell r="G661" t="str">
            <v>Huila</v>
          </cell>
          <cell r="I661" t="str">
            <v>AIPE</v>
          </cell>
        </row>
        <row r="662">
          <cell r="G662" t="str">
            <v>Huila</v>
          </cell>
          <cell r="I662" t="str">
            <v>ALGECIRAS</v>
          </cell>
        </row>
        <row r="663">
          <cell r="G663" t="str">
            <v>Huila</v>
          </cell>
          <cell r="I663" t="str">
            <v>ALTAMIRA</v>
          </cell>
        </row>
        <row r="664">
          <cell r="G664" t="str">
            <v>Huila</v>
          </cell>
          <cell r="I664" t="str">
            <v>BARAYA</v>
          </cell>
        </row>
        <row r="665">
          <cell r="G665" t="str">
            <v>Huila</v>
          </cell>
          <cell r="I665" t="str">
            <v>CAMPOALEGRE</v>
          </cell>
        </row>
        <row r="666">
          <cell r="G666" t="str">
            <v>Huila</v>
          </cell>
          <cell r="I666" t="str">
            <v>COLOMBIA</v>
          </cell>
        </row>
        <row r="667">
          <cell r="G667" t="str">
            <v>Huila</v>
          </cell>
          <cell r="I667" t="str">
            <v>ELÍAS</v>
          </cell>
        </row>
        <row r="668">
          <cell r="G668" t="str">
            <v>Huila</v>
          </cell>
          <cell r="I668" t="str">
            <v>GARZÓN</v>
          </cell>
        </row>
        <row r="669">
          <cell r="G669" t="str">
            <v>Huila</v>
          </cell>
          <cell r="I669" t="str">
            <v>GIGANTE</v>
          </cell>
        </row>
        <row r="670">
          <cell r="G670" t="str">
            <v>Huila</v>
          </cell>
          <cell r="I670" t="str">
            <v>GUADALUPE</v>
          </cell>
        </row>
        <row r="671">
          <cell r="G671" t="str">
            <v>Huila</v>
          </cell>
          <cell r="I671" t="str">
            <v>HOBO</v>
          </cell>
        </row>
        <row r="672">
          <cell r="G672" t="str">
            <v>Huila</v>
          </cell>
          <cell r="I672" t="str">
            <v>IQUIRA</v>
          </cell>
        </row>
        <row r="673">
          <cell r="G673" t="str">
            <v>Huila</v>
          </cell>
          <cell r="I673" t="str">
            <v>ISNOS</v>
          </cell>
        </row>
        <row r="674">
          <cell r="G674" t="str">
            <v>Huila</v>
          </cell>
          <cell r="I674" t="str">
            <v>LA ARGENTINA</v>
          </cell>
        </row>
        <row r="675">
          <cell r="G675" t="str">
            <v>Huila</v>
          </cell>
          <cell r="I675" t="str">
            <v>LA PLATA</v>
          </cell>
        </row>
        <row r="676">
          <cell r="G676" t="str">
            <v>Huila</v>
          </cell>
          <cell r="I676" t="str">
            <v>NÁTAGA</v>
          </cell>
        </row>
        <row r="677">
          <cell r="G677" t="str">
            <v>Huila</v>
          </cell>
          <cell r="I677" t="str">
            <v>NEIVA</v>
          </cell>
        </row>
        <row r="678">
          <cell r="G678" t="str">
            <v>Huila</v>
          </cell>
          <cell r="I678" t="str">
            <v>OPORAPA</v>
          </cell>
        </row>
        <row r="679">
          <cell r="G679" t="str">
            <v>Huila</v>
          </cell>
          <cell r="I679" t="str">
            <v>PAICOL</v>
          </cell>
        </row>
        <row r="680">
          <cell r="G680" t="str">
            <v>Huila</v>
          </cell>
          <cell r="I680" t="str">
            <v>PALERMO</v>
          </cell>
        </row>
        <row r="681">
          <cell r="G681" t="str">
            <v>Huila</v>
          </cell>
          <cell r="I681" t="str">
            <v>PALESTINA</v>
          </cell>
        </row>
        <row r="682">
          <cell r="G682" t="str">
            <v>Huila</v>
          </cell>
          <cell r="I682" t="str">
            <v>PITAL</v>
          </cell>
        </row>
        <row r="683">
          <cell r="G683" t="str">
            <v>Huila</v>
          </cell>
          <cell r="I683" t="str">
            <v>PITALITO</v>
          </cell>
        </row>
        <row r="684">
          <cell r="G684" t="str">
            <v>Huila</v>
          </cell>
          <cell r="I684" t="str">
            <v>RIVERA</v>
          </cell>
        </row>
        <row r="685">
          <cell r="G685" t="str">
            <v>Huila</v>
          </cell>
          <cell r="I685" t="str">
            <v>SALADOBLANCO</v>
          </cell>
        </row>
        <row r="686">
          <cell r="G686" t="str">
            <v>Huila</v>
          </cell>
          <cell r="I686" t="str">
            <v>SAN AGUSTÍN</v>
          </cell>
        </row>
        <row r="687">
          <cell r="G687" t="str">
            <v>Huila</v>
          </cell>
          <cell r="I687" t="str">
            <v>SANTA MARÍA</v>
          </cell>
        </row>
        <row r="688">
          <cell r="G688" t="str">
            <v>Huila</v>
          </cell>
          <cell r="I688" t="str">
            <v>SUAZA</v>
          </cell>
        </row>
        <row r="689">
          <cell r="G689" t="str">
            <v>Huila</v>
          </cell>
          <cell r="I689" t="str">
            <v>TARQUI</v>
          </cell>
        </row>
        <row r="690">
          <cell r="G690" t="str">
            <v>Huila</v>
          </cell>
          <cell r="I690" t="str">
            <v>TELLO</v>
          </cell>
        </row>
        <row r="691">
          <cell r="G691" t="str">
            <v>Huila</v>
          </cell>
          <cell r="I691" t="str">
            <v>TERUEL</v>
          </cell>
        </row>
        <row r="692">
          <cell r="G692" t="str">
            <v>Huila</v>
          </cell>
          <cell r="I692" t="str">
            <v>TESALIA</v>
          </cell>
        </row>
        <row r="693">
          <cell r="G693" t="str">
            <v>Huila</v>
          </cell>
          <cell r="I693" t="str">
            <v>TIMANÁ</v>
          </cell>
        </row>
        <row r="694">
          <cell r="G694" t="str">
            <v>Huila</v>
          </cell>
          <cell r="I694" t="str">
            <v>VILLAVIEJA</v>
          </cell>
        </row>
        <row r="695">
          <cell r="G695" t="str">
            <v>Huila</v>
          </cell>
          <cell r="I695" t="str">
            <v>YAGUARÁ</v>
          </cell>
        </row>
        <row r="696">
          <cell r="G696" t="str">
            <v>La Guajira</v>
          </cell>
          <cell r="H696" t="str">
            <v>GUAJIRA</v>
          </cell>
          <cell r="I696" t="str">
            <v>ALBANIA</v>
          </cell>
        </row>
        <row r="697">
          <cell r="G697" t="str">
            <v>La Guajira</v>
          </cell>
          <cell r="I697" t="str">
            <v>BARRANCAS</v>
          </cell>
        </row>
        <row r="698">
          <cell r="G698" t="str">
            <v>La Guajira</v>
          </cell>
          <cell r="I698" t="str">
            <v>DIBULA</v>
          </cell>
        </row>
        <row r="699">
          <cell r="G699" t="str">
            <v>La Guajira</v>
          </cell>
          <cell r="I699" t="str">
            <v>DISTRACCIÓN</v>
          </cell>
        </row>
        <row r="700">
          <cell r="G700" t="str">
            <v>La Guajira</v>
          </cell>
          <cell r="I700" t="str">
            <v>EL MOLINO</v>
          </cell>
        </row>
        <row r="701">
          <cell r="G701" t="str">
            <v>La Guajira</v>
          </cell>
          <cell r="I701" t="str">
            <v>FONSECA</v>
          </cell>
        </row>
        <row r="702">
          <cell r="G702" t="str">
            <v>La Guajira</v>
          </cell>
          <cell r="I702" t="str">
            <v>HATONUEVO</v>
          </cell>
        </row>
        <row r="703">
          <cell r="G703" t="str">
            <v>La Guajira</v>
          </cell>
          <cell r="I703" t="str">
            <v>LA JAGUA DEL PILAR</v>
          </cell>
        </row>
        <row r="704">
          <cell r="G704" t="str">
            <v>La Guajira</v>
          </cell>
          <cell r="I704" t="str">
            <v>MAICAO</v>
          </cell>
        </row>
        <row r="705">
          <cell r="G705" t="str">
            <v>La Guajira</v>
          </cell>
          <cell r="I705" t="str">
            <v>MANAURE</v>
          </cell>
        </row>
        <row r="706">
          <cell r="G706" t="str">
            <v>La Guajira</v>
          </cell>
          <cell r="I706" t="str">
            <v>RIOHACHA</v>
          </cell>
        </row>
        <row r="707">
          <cell r="G707" t="str">
            <v>La Guajira</v>
          </cell>
          <cell r="I707" t="str">
            <v>SAN JUAN DEL CESAR</v>
          </cell>
        </row>
        <row r="708">
          <cell r="G708" t="str">
            <v>La Guajira</v>
          </cell>
          <cell r="I708" t="str">
            <v>URIBIA</v>
          </cell>
        </row>
        <row r="709">
          <cell r="G709" t="str">
            <v>La Guajira</v>
          </cell>
          <cell r="I709" t="str">
            <v>URUMITA</v>
          </cell>
        </row>
        <row r="710">
          <cell r="G710" t="str">
            <v>La Guajira</v>
          </cell>
          <cell r="I710" t="str">
            <v>VILLANUEVA</v>
          </cell>
        </row>
        <row r="711">
          <cell r="G711" t="str">
            <v>Magdalena</v>
          </cell>
          <cell r="H711" t="str">
            <v>MAGDALENA</v>
          </cell>
          <cell r="I711" t="str">
            <v>ALGARROBO</v>
          </cell>
        </row>
        <row r="712">
          <cell r="G712" t="str">
            <v>Magdalena</v>
          </cell>
          <cell r="I712" t="str">
            <v>ARACATACA</v>
          </cell>
        </row>
        <row r="713">
          <cell r="G713" t="str">
            <v>Magdalena</v>
          </cell>
          <cell r="I713" t="str">
            <v>ARIGUANÍ</v>
          </cell>
        </row>
        <row r="714">
          <cell r="G714" t="str">
            <v>Magdalena</v>
          </cell>
          <cell r="I714" t="str">
            <v>CERRO SAN ANTONIO</v>
          </cell>
        </row>
        <row r="715">
          <cell r="G715" t="str">
            <v>Magdalena</v>
          </cell>
          <cell r="I715" t="str">
            <v>CHIVOLO</v>
          </cell>
        </row>
        <row r="716">
          <cell r="G716" t="str">
            <v>Magdalena</v>
          </cell>
          <cell r="I716" t="str">
            <v>CIÉNAGA</v>
          </cell>
        </row>
        <row r="717">
          <cell r="G717" t="str">
            <v>Magdalena</v>
          </cell>
          <cell r="I717" t="str">
            <v>CONCORDIA</v>
          </cell>
        </row>
        <row r="718">
          <cell r="G718" t="str">
            <v>Magdalena</v>
          </cell>
          <cell r="I718" t="str">
            <v>EL BANCO</v>
          </cell>
        </row>
        <row r="719">
          <cell r="G719" t="str">
            <v>Magdalena</v>
          </cell>
          <cell r="I719" t="str">
            <v>EL PIÑON</v>
          </cell>
        </row>
        <row r="720">
          <cell r="G720" t="str">
            <v>Magdalena</v>
          </cell>
          <cell r="I720" t="str">
            <v>EL RETÉN</v>
          </cell>
        </row>
        <row r="721">
          <cell r="G721" t="str">
            <v>Magdalena</v>
          </cell>
          <cell r="I721" t="str">
            <v>FUNDACIÓN</v>
          </cell>
        </row>
        <row r="722">
          <cell r="G722" t="str">
            <v>Magdalena</v>
          </cell>
          <cell r="I722" t="str">
            <v>GUAMAL</v>
          </cell>
        </row>
        <row r="723">
          <cell r="G723" t="str">
            <v>Magdalena</v>
          </cell>
          <cell r="I723" t="str">
            <v>NUEVA GRANADA</v>
          </cell>
        </row>
        <row r="724">
          <cell r="G724" t="str">
            <v>Magdalena</v>
          </cell>
          <cell r="I724" t="str">
            <v>PEDRAZA</v>
          </cell>
        </row>
        <row r="725">
          <cell r="G725" t="str">
            <v>Magdalena</v>
          </cell>
          <cell r="I725" t="str">
            <v>PIJIÑO DEL CARMEN</v>
          </cell>
        </row>
        <row r="726">
          <cell r="G726" t="str">
            <v>Magdalena</v>
          </cell>
          <cell r="I726" t="str">
            <v>PIVIJAY</v>
          </cell>
        </row>
        <row r="727">
          <cell r="G727" t="str">
            <v>Magdalena</v>
          </cell>
          <cell r="I727" t="str">
            <v>PLATO</v>
          </cell>
        </row>
        <row r="728">
          <cell r="G728" t="str">
            <v>Magdalena</v>
          </cell>
          <cell r="I728" t="str">
            <v>PUEBLO VIEJO</v>
          </cell>
        </row>
        <row r="729">
          <cell r="G729" t="str">
            <v>Magdalena</v>
          </cell>
          <cell r="I729" t="str">
            <v>REMOLINO</v>
          </cell>
        </row>
        <row r="730">
          <cell r="G730" t="str">
            <v>Magdalena</v>
          </cell>
          <cell r="I730" t="str">
            <v>SABANAS DE SAN ANGEL</v>
          </cell>
        </row>
        <row r="731">
          <cell r="G731" t="str">
            <v>Magdalena</v>
          </cell>
          <cell r="I731" t="str">
            <v>SALAMINA</v>
          </cell>
        </row>
        <row r="732">
          <cell r="G732" t="str">
            <v>Magdalena</v>
          </cell>
          <cell r="I732" t="str">
            <v>SAN SEBASTIÁN DE BUENAVISTA</v>
          </cell>
        </row>
        <row r="733">
          <cell r="G733" t="str">
            <v>Magdalena</v>
          </cell>
          <cell r="I733" t="str">
            <v>SAN ZENÓN</v>
          </cell>
        </row>
        <row r="734">
          <cell r="G734" t="str">
            <v>Magdalena</v>
          </cell>
          <cell r="I734" t="str">
            <v>SANTA ANA</v>
          </cell>
        </row>
        <row r="735">
          <cell r="G735" t="str">
            <v>Magdalena</v>
          </cell>
          <cell r="I735" t="str">
            <v>SANTA BÁRBARA DE PINTO</v>
          </cell>
        </row>
        <row r="736">
          <cell r="G736" t="str">
            <v>Magdalena</v>
          </cell>
          <cell r="I736" t="str">
            <v>SANTA MARTA</v>
          </cell>
        </row>
        <row r="737">
          <cell r="G737" t="str">
            <v>Magdalena</v>
          </cell>
          <cell r="I737" t="str">
            <v>SITIONUEVO</v>
          </cell>
        </row>
        <row r="738">
          <cell r="G738" t="str">
            <v>Magdalena</v>
          </cell>
          <cell r="I738" t="str">
            <v>TENERIFE</v>
          </cell>
        </row>
        <row r="739">
          <cell r="G739" t="str">
            <v>Magdalena</v>
          </cell>
          <cell r="I739" t="str">
            <v>ZAPAYÁN</v>
          </cell>
        </row>
        <row r="740">
          <cell r="G740" t="str">
            <v>Magdalena</v>
          </cell>
          <cell r="I740" t="str">
            <v>ZONA BANANERA</v>
          </cell>
        </row>
        <row r="741">
          <cell r="G741" t="str">
            <v>Meta</v>
          </cell>
          <cell r="H741" t="str">
            <v>META</v>
          </cell>
          <cell r="I741" t="str">
            <v>ACACIAS</v>
          </cell>
        </row>
        <row r="742">
          <cell r="G742" t="str">
            <v>Meta</v>
          </cell>
          <cell r="I742" t="str">
            <v>BARRANCA DE UPÍA</v>
          </cell>
        </row>
        <row r="743">
          <cell r="G743" t="str">
            <v>Meta</v>
          </cell>
          <cell r="I743" t="str">
            <v>CABUYARO</v>
          </cell>
        </row>
        <row r="744">
          <cell r="G744" t="str">
            <v>Meta</v>
          </cell>
          <cell r="I744" t="str">
            <v>CASTILLA LA NUEVA</v>
          </cell>
        </row>
        <row r="745">
          <cell r="G745" t="str">
            <v>Meta</v>
          </cell>
          <cell r="I745" t="str">
            <v>CUBARRAL</v>
          </cell>
        </row>
        <row r="746">
          <cell r="G746" t="str">
            <v>Meta</v>
          </cell>
          <cell r="I746" t="str">
            <v>CUMARAL</v>
          </cell>
        </row>
        <row r="747">
          <cell r="G747" t="str">
            <v>Meta</v>
          </cell>
          <cell r="I747" t="str">
            <v>EL CALVARIO</v>
          </cell>
        </row>
        <row r="748">
          <cell r="G748" t="str">
            <v>Meta</v>
          </cell>
          <cell r="I748" t="str">
            <v>EL CASTILLO</v>
          </cell>
        </row>
        <row r="749">
          <cell r="G749" t="str">
            <v>Meta</v>
          </cell>
          <cell r="I749" t="str">
            <v>EL DORADO</v>
          </cell>
        </row>
        <row r="750">
          <cell r="G750" t="str">
            <v>Meta</v>
          </cell>
          <cell r="I750" t="str">
            <v>FUENTE DE ORO</v>
          </cell>
        </row>
        <row r="751">
          <cell r="G751" t="str">
            <v>Meta</v>
          </cell>
          <cell r="I751" t="str">
            <v>GRANADA</v>
          </cell>
        </row>
        <row r="752">
          <cell r="G752" t="str">
            <v>Meta</v>
          </cell>
          <cell r="I752" t="str">
            <v>GUAMAL</v>
          </cell>
        </row>
        <row r="753">
          <cell r="G753" t="str">
            <v>Meta</v>
          </cell>
          <cell r="I753" t="str">
            <v>LA MACARENA</v>
          </cell>
        </row>
        <row r="754">
          <cell r="G754" t="str">
            <v>Meta</v>
          </cell>
          <cell r="I754" t="str">
            <v>LEJANÍAS</v>
          </cell>
        </row>
        <row r="755">
          <cell r="G755" t="str">
            <v>Meta</v>
          </cell>
          <cell r="I755" t="str">
            <v>MAPIRIPÁN</v>
          </cell>
        </row>
        <row r="756">
          <cell r="G756" t="str">
            <v>Meta</v>
          </cell>
          <cell r="I756" t="str">
            <v>MESETAS</v>
          </cell>
        </row>
        <row r="757">
          <cell r="G757" t="str">
            <v>Meta</v>
          </cell>
          <cell r="I757" t="str">
            <v>PUERTO CONCORDIA</v>
          </cell>
        </row>
        <row r="758">
          <cell r="G758" t="str">
            <v>Meta</v>
          </cell>
          <cell r="I758" t="str">
            <v>PUERTO GAITÁN</v>
          </cell>
        </row>
        <row r="759">
          <cell r="G759" t="str">
            <v>Meta</v>
          </cell>
          <cell r="I759" t="str">
            <v>PUERTO LLERAS</v>
          </cell>
        </row>
        <row r="760">
          <cell r="G760" t="str">
            <v>Meta</v>
          </cell>
          <cell r="I760" t="str">
            <v>PUERTO LÓPEZ</v>
          </cell>
        </row>
        <row r="761">
          <cell r="G761" t="str">
            <v>Meta</v>
          </cell>
          <cell r="I761" t="str">
            <v>PUERTO RICO</v>
          </cell>
        </row>
        <row r="762">
          <cell r="G762" t="str">
            <v>Meta</v>
          </cell>
          <cell r="I762" t="str">
            <v>RESTREPO</v>
          </cell>
        </row>
        <row r="763">
          <cell r="G763" t="str">
            <v>Meta</v>
          </cell>
          <cell r="I763" t="str">
            <v>SAN CARLOS DE GUAROA</v>
          </cell>
        </row>
        <row r="764">
          <cell r="G764" t="str">
            <v>Meta</v>
          </cell>
          <cell r="I764" t="str">
            <v>SAN JUAN DE ARAMA</v>
          </cell>
        </row>
        <row r="765">
          <cell r="G765" t="str">
            <v>Meta</v>
          </cell>
          <cell r="I765" t="str">
            <v>SAN JUANITO</v>
          </cell>
        </row>
        <row r="766">
          <cell r="G766" t="str">
            <v>Meta</v>
          </cell>
          <cell r="I766" t="str">
            <v>SAN MARTÍN</v>
          </cell>
        </row>
        <row r="767">
          <cell r="G767" t="str">
            <v>Meta</v>
          </cell>
          <cell r="I767" t="str">
            <v>URIBE</v>
          </cell>
        </row>
        <row r="768">
          <cell r="G768" t="str">
            <v>Meta</v>
          </cell>
          <cell r="I768" t="str">
            <v>VILLAVICENCIO</v>
          </cell>
        </row>
        <row r="769">
          <cell r="G769" t="str">
            <v>Meta</v>
          </cell>
          <cell r="I769" t="str">
            <v>VISTA HERMOSA</v>
          </cell>
        </row>
        <row r="770">
          <cell r="G770" t="str">
            <v>NACIÓN</v>
          </cell>
          <cell r="H770" t="str">
            <v>NACION</v>
          </cell>
          <cell r="I770" t="str">
            <v>NACIÓN</v>
          </cell>
        </row>
        <row r="771">
          <cell r="G771" t="str">
            <v>Nariño</v>
          </cell>
          <cell r="H771" t="str">
            <v>NARINO</v>
          </cell>
          <cell r="I771" t="str">
            <v>ALBÁN</v>
          </cell>
        </row>
        <row r="772">
          <cell r="G772" t="str">
            <v>Nariño</v>
          </cell>
          <cell r="I772" t="str">
            <v>ALDANA</v>
          </cell>
        </row>
        <row r="773">
          <cell r="G773" t="str">
            <v>Nariño</v>
          </cell>
          <cell r="I773" t="str">
            <v>ANCUYÁ</v>
          </cell>
        </row>
        <row r="774">
          <cell r="G774" t="str">
            <v>Nariño</v>
          </cell>
          <cell r="I774" t="str">
            <v>ARBOLEDA</v>
          </cell>
        </row>
        <row r="775">
          <cell r="G775" t="str">
            <v>Nariño</v>
          </cell>
          <cell r="I775" t="str">
            <v>BARBACOAS</v>
          </cell>
        </row>
        <row r="776">
          <cell r="G776" t="str">
            <v>Nariño</v>
          </cell>
          <cell r="I776" t="str">
            <v>BELÉN</v>
          </cell>
        </row>
        <row r="777">
          <cell r="G777" t="str">
            <v>Nariño</v>
          </cell>
          <cell r="I777" t="str">
            <v>BUESACO</v>
          </cell>
        </row>
        <row r="778">
          <cell r="G778" t="str">
            <v>Nariño</v>
          </cell>
          <cell r="I778" t="str">
            <v>CHACHAGÜÍ</v>
          </cell>
        </row>
        <row r="779">
          <cell r="G779" t="str">
            <v>Nariño</v>
          </cell>
          <cell r="I779" t="str">
            <v>COLÓN</v>
          </cell>
        </row>
        <row r="780">
          <cell r="G780" t="str">
            <v>Nariño</v>
          </cell>
          <cell r="I780" t="str">
            <v>CONSACA</v>
          </cell>
        </row>
        <row r="781">
          <cell r="G781" t="str">
            <v>Nariño</v>
          </cell>
          <cell r="I781" t="str">
            <v>CONTADERO</v>
          </cell>
        </row>
        <row r="782">
          <cell r="G782" t="str">
            <v>Nariño</v>
          </cell>
          <cell r="I782" t="str">
            <v>CÓRDOBA</v>
          </cell>
        </row>
        <row r="783">
          <cell r="G783" t="str">
            <v>Nariño</v>
          </cell>
          <cell r="I783" t="str">
            <v>CUASPUD</v>
          </cell>
        </row>
        <row r="784">
          <cell r="G784" t="str">
            <v>Nariño</v>
          </cell>
          <cell r="I784" t="str">
            <v>CUMBAL</v>
          </cell>
        </row>
        <row r="785">
          <cell r="G785" t="str">
            <v>Nariño</v>
          </cell>
          <cell r="I785" t="str">
            <v>CUMBITARA</v>
          </cell>
        </row>
        <row r="786">
          <cell r="G786" t="str">
            <v>Nariño</v>
          </cell>
          <cell r="I786" t="str">
            <v>EL CHARCO</v>
          </cell>
        </row>
        <row r="787">
          <cell r="G787" t="str">
            <v>Nariño</v>
          </cell>
          <cell r="I787" t="str">
            <v>EL PEÑOL</v>
          </cell>
        </row>
        <row r="788">
          <cell r="G788" t="str">
            <v>Nariño</v>
          </cell>
          <cell r="I788" t="str">
            <v>EL ROSARIO</v>
          </cell>
        </row>
        <row r="789">
          <cell r="G789" t="str">
            <v>Nariño</v>
          </cell>
          <cell r="I789" t="str">
            <v>EL TABLÓN DE GÓMEZ</v>
          </cell>
        </row>
        <row r="790">
          <cell r="G790" t="str">
            <v>Nariño</v>
          </cell>
          <cell r="I790" t="str">
            <v>EL TAMBO</v>
          </cell>
        </row>
        <row r="791">
          <cell r="G791" t="str">
            <v>Nariño</v>
          </cell>
          <cell r="I791" t="str">
            <v>FRANCISCO PIZARRO</v>
          </cell>
        </row>
        <row r="792">
          <cell r="G792" t="str">
            <v>Nariño</v>
          </cell>
          <cell r="I792" t="str">
            <v>FUNES</v>
          </cell>
        </row>
        <row r="793">
          <cell r="G793" t="str">
            <v>Nariño</v>
          </cell>
          <cell r="I793" t="str">
            <v>GUACHUCAL</v>
          </cell>
        </row>
        <row r="794">
          <cell r="G794" t="str">
            <v>Nariño</v>
          </cell>
          <cell r="I794" t="str">
            <v>GUAITARILLA</v>
          </cell>
        </row>
        <row r="795">
          <cell r="G795" t="str">
            <v>Nariño</v>
          </cell>
          <cell r="I795" t="str">
            <v>GUALMATÁN</v>
          </cell>
        </row>
        <row r="796">
          <cell r="G796" t="str">
            <v>Nariño</v>
          </cell>
          <cell r="I796" t="str">
            <v>ILES</v>
          </cell>
        </row>
        <row r="797">
          <cell r="G797" t="str">
            <v>Nariño</v>
          </cell>
          <cell r="I797" t="str">
            <v>IMUÉS</v>
          </cell>
        </row>
        <row r="798">
          <cell r="G798" t="str">
            <v>Nariño</v>
          </cell>
          <cell r="I798" t="str">
            <v>IPIALES</v>
          </cell>
        </row>
        <row r="799">
          <cell r="G799" t="str">
            <v>Nariño</v>
          </cell>
          <cell r="I799" t="str">
            <v>LA CRUZ</v>
          </cell>
        </row>
        <row r="800">
          <cell r="G800" t="str">
            <v>Nariño</v>
          </cell>
          <cell r="I800" t="str">
            <v>LA FLORIDA</v>
          </cell>
        </row>
        <row r="801">
          <cell r="G801" t="str">
            <v>Nariño</v>
          </cell>
          <cell r="I801" t="str">
            <v>LA LLANADA</v>
          </cell>
        </row>
        <row r="802">
          <cell r="G802" t="str">
            <v>Nariño</v>
          </cell>
          <cell r="I802" t="str">
            <v>LA TOLA</v>
          </cell>
        </row>
        <row r="803">
          <cell r="G803" t="str">
            <v>Nariño</v>
          </cell>
          <cell r="I803" t="str">
            <v>LA UNIÓN</v>
          </cell>
        </row>
        <row r="804">
          <cell r="G804" t="str">
            <v>Nariño</v>
          </cell>
          <cell r="I804" t="str">
            <v>LEIVA</v>
          </cell>
        </row>
        <row r="805">
          <cell r="G805" t="str">
            <v>Nariño</v>
          </cell>
          <cell r="I805" t="str">
            <v>LINARES</v>
          </cell>
        </row>
        <row r="806">
          <cell r="G806" t="str">
            <v>Nariño</v>
          </cell>
          <cell r="I806" t="str">
            <v>LOS ANDES</v>
          </cell>
        </row>
        <row r="807">
          <cell r="G807" t="str">
            <v>Nariño</v>
          </cell>
          <cell r="I807" t="str">
            <v>MAGÜÍ</v>
          </cell>
        </row>
        <row r="808">
          <cell r="G808" t="str">
            <v>Nariño</v>
          </cell>
          <cell r="I808" t="str">
            <v>MALLAMA</v>
          </cell>
        </row>
        <row r="809">
          <cell r="G809" t="str">
            <v>Nariño</v>
          </cell>
          <cell r="I809" t="str">
            <v>MOSQUERA</v>
          </cell>
        </row>
        <row r="810">
          <cell r="G810" t="str">
            <v>Nariño</v>
          </cell>
          <cell r="I810" t="str">
            <v>NARIÑO</v>
          </cell>
        </row>
        <row r="811">
          <cell r="G811" t="str">
            <v>Nariño</v>
          </cell>
          <cell r="I811" t="str">
            <v>OLAYA HERRERA</v>
          </cell>
        </row>
        <row r="812">
          <cell r="G812" t="str">
            <v>Nariño</v>
          </cell>
          <cell r="I812" t="str">
            <v>OSPINA</v>
          </cell>
        </row>
        <row r="813">
          <cell r="G813" t="str">
            <v>Nariño</v>
          </cell>
          <cell r="I813" t="str">
            <v>PASTO</v>
          </cell>
        </row>
        <row r="814">
          <cell r="G814" t="str">
            <v>Nariño</v>
          </cell>
          <cell r="I814" t="str">
            <v>POLICARPA</v>
          </cell>
        </row>
        <row r="815">
          <cell r="G815" t="str">
            <v>Nariño</v>
          </cell>
          <cell r="I815" t="str">
            <v>POTOSÍ</v>
          </cell>
        </row>
        <row r="816">
          <cell r="G816" t="str">
            <v>Nariño</v>
          </cell>
          <cell r="I816" t="str">
            <v>PROVIDENCIA</v>
          </cell>
        </row>
        <row r="817">
          <cell r="G817" t="str">
            <v>Nariño</v>
          </cell>
          <cell r="I817" t="str">
            <v>PUERRES</v>
          </cell>
        </row>
        <row r="818">
          <cell r="G818" t="str">
            <v>Nariño</v>
          </cell>
          <cell r="I818" t="str">
            <v>PUPIALES</v>
          </cell>
        </row>
        <row r="819">
          <cell r="G819" t="str">
            <v>Nariño</v>
          </cell>
          <cell r="I819" t="str">
            <v>RICAURTE</v>
          </cell>
        </row>
        <row r="820">
          <cell r="G820" t="str">
            <v>Nariño</v>
          </cell>
          <cell r="I820" t="str">
            <v>ROBERTO PAYÁN</v>
          </cell>
        </row>
        <row r="821">
          <cell r="G821" t="str">
            <v>Nariño</v>
          </cell>
          <cell r="I821" t="str">
            <v>SAMANIEGO</v>
          </cell>
        </row>
        <row r="822">
          <cell r="G822" t="str">
            <v>Nariño</v>
          </cell>
          <cell r="I822" t="str">
            <v>SAN ANDRÉS DE TUMACO</v>
          </cell>
        </row>
        <row r="823">
          <cell r="G823" t="str">
            <v>Nariño</v>
          </cell>
          <cell r="I823" t="str">
            <v>SAN BERNARDO</v>
          </cell>
        </row>
        <row r="824">
          <cell r="G824" t="str">
            <v>Nariño</v>
          </cell>
          <cell r="I824" t="str">
            <v>SAN LORENZO</v>
          </cell>
        </row>
        <row r="825">
          <cell r="G825" t="str">
            <v>Nariño</v>
          </cell>
          <cell r="I825" t="str">
            <v>SAN PABLO</v>
          </cell>
        </row>
        <row r="826">
          <cell r="G826" t="str">
            <v>Nariño</v>
          </cell>
          <cell r="I826" t="str">
            <v>SAN PEDRO DE CARTAGO</v>
          </cell>
        </row>
        <row r="827">
          <cell r="G827" t="str">
            <v>Nariño</v>
          </cell>
          <cell r="I827" t="str">
            <v>SANDONÁ</v>
          </cell>
        </row>
        <row r="828">
          <cell r="G828" t="str">
            <v>Nariño</v>
          </cell>
          <cell r="I828" t="str">
            <v>SANTA BÁRBARA</v>
          </cell>
        </row>
        <row r="829">
          <cell r="G829" t="str">
            <v>Nariño</v>
          </cell>
          <cell r="I829" t="str">
            <v>SANTACRUZ</v>
          </cell>
        </row>
        <row r="830">
          <cell r="G830" t="str">
            <v>Nariño</v>
          </cell>
          <cell r="I830" t="str">
            <v>SAPUYES</v>
          </cell>
        </row>
        <row r="831">
          <cell r="G831" t="str">
            <v>Nariño</v>
          </cell>
          <cell r="I831" t="str">
            <v>TAMINANGO</v>
          </cell>
        </row>
        <row r="832">
          <cell r="G832" t="str">
            <v>Nariño</v>
          </cell>
          <cell r="I832" t="str">
            <v>TANGUA</v>
          </cell>
        </row>
        <row r="833">
          <cell r="G833" t="str">
            <v>Nariño</v>
          </cell>
          <cell r="I833" t="str">
            <v>TÚQUERRES</v>
          </cell>
        </row>
        <row r="834">
          <cell r="G834" t="str">
            <v>Nariño</v>
          </cell>
          <cell r="I834" t="str">
            <v>YACUANQUER</v>
          </cell>
        </row>
        <row r="835">
          <cell r="G835" t="str">
            <v>Norte de Santander</v>
          </cell>
          <cell r="H835" t="str">
            <v>NORTESANTA</v>
          </cell>
          <cell r="I835" t="str">
            <v>ABREGO</v>
          </cell>
        </row>
        <row r="836">
          <cell r="G836" t="str">
            <v>Norte de Santander</v>
          </cell>
          <cell r="I836" t="str">
            <v>ARBOLEDAS</v>
          </cell>
        </row>
        <row r="837">
          <cell r="G837" t="str">
            <v>Norte de Santander</v>
          </cell>
          <cell r="I837" t="str">
            <v>BOCHALEMA</v>
          </cell>
        </row>
        <row r="838">
          <cell r="G838" t="str">
            <v>Norte de Santander</v>
          </cell>
          <cell r="I838" t="str">
            <v>BUCARASICA</v>
          </cell>
        </row>
        <row r="839">
          <cell r="G839" t="str">
            <v>Norte de Santander</v>
          </cell>
          <cell r="I839" t="str">
            <v>CACHIRÁ</v>
          </cell>
        </row>
        <row r="840">
          <cell r="G840" t="str">
            <v>Norte de Santander</v>
          </cell>
          <cell r="I840" t="str">
            <v>CÁCOTA</v>
          </cell>
        </row>
        <row r="841">
          <cell r="G841" t="str">
            <v>Norte de Santander</v>
          </cell>
          <cell r="I841" t="str">
            <v>CHINÁCOTA</v>
          </cell>
        </row>
        <row r="842">
          <cell r="G842" t="str">
            <v>Norte de Santander</v>
          </cell>
          <cell r="I842" t="str">
            <v>CHITAGÁ</v>
          </cell>
        </row>
        <row r="843">
          <cell r="G843" t="str">
            <v>Norte de Santander</v>
          </cell>
          <cell r="I843" t="str">
            <v>CONVENCIÓN</v>
          </cell>
        </row>
        <row r="844">
          <cell r="G844" t="str">
            <v>Norte de Santander</v>
          </cell>
          <cell r="I844" t="str">
            <v>CÚCUTA</v>
          </cell>
        </row>
        <row r="845">
          <cell r="G845" t="str">
            <v>Norte de Santander</v>
          </cell>
          <cell r="I845" t="str">
            <v>CUCUTILLA</v>
          </cell>
        </row>
        <row r="846">
          <cell r="G846" t="str">
            <v>Norte de Santander</v>
          </cell>
          <cell r="I846" t="str">
            <v>DURANIA</v>
          </cell>
        </row>
        <row r="847">
          <cell r="G847" t="str">
            <v>Norte de Santander</v>
          </cell>
          <cell r="I847" t="str">
            <v>EL CARMEN</v>
          </cell>
        </row>
        <row r="848">
          <cell r="G848" t="str">
            <v>Norte de Santander</v>
          </cell>
          <cell r="I848" t="str">
            <v>EL TARRA</v>
          </cell>
        </row>
        <row r="849">
          <cell r="G849" t="str">
            <v>Norte de Santander</v>
          </cell>
          <cell r="I849" t="str">
            <v>EL ZULIA</v>
          </cell>
        </row>
        <row r="850">
          <cell r="G850" t="str">
            <v>Norte de Santander</v>
          </cell>
          <cell r="I850" t="str">
            <v>GRAMALOTE</v>
          </cell>
        </row>
        <row r="851">
          <cell r="G851" t="str">
            <v>Norte de Santander</v>
          </cell>
          <cell r="I851" t="str">
            <v>HACARÍ</v>
          </cell>
        </row>
        <row r="852">
          <cell r="G852" t="str">
            <v>Norte de Santander</v>
          </cell>
          <cell r="I852" t="str">
            <v>HERRÁN</v>
          </cell>
        </row>
        <row r="853">
          <cell r="G853" t="str">
            <v>Norte de Santander</v>
          </cell>
          <cell r="I853" t="str">
            <v>LA ESPERANZA</v>
          </cell>
        </row>
        <row r="854">
          <cell r="G854" t="str">
            <v>Norte de Santander</v>
          </cell>
          <cell r="I854" t="str">
            <v>LA PLAYA</v>
          </cell>
        </row>
        <row r="855">
          <cell r="G855" t="str">
            <v>Norte de Santander</v>
          </cell>
          <cell r="I855" t="str">
            <v>LABATECA</v>
          </cell>
        </row>
        <row r="856">
          <cell r="G856" t="str">
            <v>Norte de Santander</v>
          </cell>
          <cell r="I856" t="str">
            <v>LOS PATIOS</v>
          </cell>
        </row>
        <row r="857">
          <cell r="G857" t="str">
            <v>Norte de Santander</v>
          </cell>
          <cell r="I857" t="str">
            <v>LOURDES</v>
          </cell>
        </row>
        <row r="858">
          <cell r="G858" t="str">
            <v>Norte de Santander</v>
          </cell>
          <cell r="I858" t="str">
            <v>MUTISCUA</v>
          </cell>
        </row>
        <row r="859">
          <cell r="G859" t="str">
            <v>Norte de Santander</v>
          </cell>
          <cell r="I859" t="str">
            <v>OCAÑA</v>
          </cell>
        </row>
        <row r="860">
          <cell r="G860" t="str">
            <v>Norte de Santander</v>
          </cell>
          <cell r="I860" t="str">
            <v>PAMPLONA</v>
          </cell>
        </row>
        <row r="861">
          <cell r="G861" t="str">
            <v>Norte de Santander</v>
          </cell>
          <cell r="I861" t="str">
            <v>PAMPLONITA</v>
          </cell>
        </row>
        <row r="862">
          <cell r="G862" t="str">
            <v>Norte de Santander</v>
          </cell>
          <cell r="I862" t="str">
            <v>PUERTO SANTANDER</v>
          </cell>
        </row>
        <row r="863">
          <cell r="G863" t="str">
            <v>Norte de Santander</v>
          </cell>
          <cell r="I863" t="str">
            <v>RAGONVALIA</v>
          </cell>
        </row>
        <row r="864">
          <cell r="G864" t="str">
            <v>Norte de Santander</v>
          </cell>
          <cell r="I864" t="str">
            <v>SALAZAR</v>
          </cell>
        </row>
        <row r="865">
          <cell r="G865" t="str">
            <v>Norte de Santander</v>
          </cell>
          <cell r="I865" t="str">
            <v>SAN CALIXTO</v>
          </cell>
        </row>
        <row r="866">
          <cell r="G866" t="str">
            <v>Norte de Santander</v>
          </cell>
          <cell r="I866" t="str">
            <v>SAN CAYETANO</v>
          </cell>
        </row>
        <row r="867">
          <cell r="G867" t="str">
            <v>Norte de Santander</v>
          </cell>
          <cell r="I867" t="str">
            <v>SANTIAGO</v>
          </cell>
        </row>
        <row r="868">
          <cell r="G868" t="str">
            <v>Norte de Santander</v>
          </cell>
          <cell r="I868" t="str">
            <v>SARDINATA</v>
          </cell>
        </row>
        <row r="869">
          <cell r="G869" t="str">
            <v>Norte de Santander</v>
          </cell>
          <cell r="I869" t="str">
            <v>SILOS</v>
          </cell>
        </row>
        <row r="870">
          <cell r="G870" t="str">
            <v>Norte de Santander</v>
          </cell>
          <cell r="I870" t="str">
            <v>TEORAMA</v>
          </cell>
        </row>
        <row r="871">
          <cell r="G871" t="str">
            <v>Norte de Santander</v>
          </cell>
          <cell r="I871" t="str">
            <v>TIBÚ</v>
          </cell>
        </row>
        <row r="872">
          <cell r="G872" t="str">
            <v>Norte de Santander</v>
          </cell>
          <cell r="I872" t="str">
            <v>TOLEDO</v>
          </cell>
        </row>
        <row r="873">
          <cell r="G873" t="str">
            <v>Norte de Santander</v>
          </cell>
          <cell r="I873" t="str">
            <v>VILLA CARO</v>
          </cell>
        </row>
        <row r="874">
          <cell r="G874" t="str">
            <v>Norte de Santander</v>
          </cell>
          <cell r="I874" t="str">
            <v>VILLA DEL ROSARIO</v>
          </cell>
        </row>
        <row r="875">
          <cell r="G875" t="str">
            <v>Putumayo</v>
          </cell>
          <cell r="H875" t="str">
            <v>PUTUMAYO</v>
          </cell>
          <cell r="I875" t="str">
            <v>COLÓN</v>
          </cell>
        </row>
        <row r="876">
          <cell r="G876" t="str">
            <v>Putumayo</v>
          </cell>
          <cell r="I876" t="str">
            <v>LEGUÍZAMO</v>
          </cell>
        </row>
        <row r="877">
          <cell r="G877" t="str">
            <v>Putumayo</v>
          </cell>
          <cell r="I877" t="str">
            <v>MOCOA</v>
          </cell>
        </row>
        <row r="878">
          <cell r="G878" t="str">
            <v>Putumayo</v>
          </cell>
          <cell r="I878" t="str">
            <v>ORITO</v>
          </cell>
        </row>
        <row r="879">
          <cell r="G879" t="str">
            <v>Putumayo</v>
          </cell>
          <cell r="I879" t="str">
            <v>PUERTO ASÍS</v>
          </cell>
        </row>
        <row r="880">
          <cell r="G880" t="str">
            <v>Putumayo</v>
          </cell>
          <cell r="I880" t="str">
            <v>PUERTO CAICEDO</v>
          </cell>
        </row>
        <row r="881">
          <cell r="G881" t="str">
            <v>Putumayo</v>
          </cell>
          <cell r="I881" t="str">
            <v>PUERTO GUZMÁN</v>
          </cell>
        </row>
        <row r="882">
          <cell r="G882" t="str">
            <v>Putumayo</v>
          </cell>
          <cell r="I882" t="str">
            <v>SAN FRANCISCO</v>
          </cell>
        </row>
        <row r="883">
          <cell r="G883" t="str">
            <v>Putumayo</v>
          </cell>
          <cell r="I883" t="str">
            <v>SAN MIGUEL</v>
          </cell>
        </row>
        <row r="884">
          <cell r="G884" t="str">
            <v>Putumayo</v>
          </cell>
          <cell r="I884" t="str">
            <v>SANTIAGO</v>
          </cell>
        </row>
        <row r="885">
          <cell r="G885" t="str">
            <v>Putumayo</v>
          </cell>
          <cell r="I885" t="str">
            <v>SIBUNDOY</v>
          </cell>
        </row>
        <row r="886">
          <cell r="G886" t="str">
            <v>Putumayo</v>
          </cell>
          <cell r="I886" t="str">
            <v>VALLE DE GUAMEZ</v>
          </cell>
        </row>
        <row r="887">
          <cell r="G887" t="str">
            <v>Putumayo</v>
          </cell>
          <cell r="I887" t="str">
            <v>VILLAGARZÓN</v>
          </cell>
        </row>
        <row r="888">
          <cell r="G888" t="str">
            <v>Quindío</v>
          </cell>
          <cell r="H888" t="str">
            <v>QUINDIO</v>
          </cell>
          <cell r="I888" t="str">
            <v>ARMENIA</v>
          </cell>
        </row>
        <row r="889">
          <cell r="G889" t="str">
            <v>Quindío</v>
          </cell>
          <cell r="I889" t="str">
            <v>BUENAVISTA</v>
          </cell>
        </row>
        <row r="890">
          <cell r="G890" t="str">
            <v>Quindío</v>
          </cell>
          <cell r="I890" t="str">
            <v>CALARCÁ</v>
          </cell>
        </row>
        <row r="891">
          <cell r="G891" t="str">
            <v>Quindío</v>
          </cell>
          <cell r="I891" t="str">
            <v>CIRCASIA</v>
          </cell>
        </row>
        <row r="892">
          <cell r="G892" t="str">
            <v>Quindío</v>
          </cell>
          <cell r="I892" t="str">
            <v>CÓRDOBA</v>
          </cell>
        </row>
        <row r="893">
          <cell r="G893" t="str">
            <v>Quindío</v>
          </cell>
          <cell r="I893" t="str">
            <v>FILANDIA</v>
          </cell>
        </row>
        <row r="894">
          <cell r="G894" t="str">
            <v>Quindío</v>
          </cell>
          <cell r="I894" t="str">
            <v>GÉNOVA</v>
          </cell>
        </row>
        <row r="895">
          <cell r="G895" t="str">
            <v>Quindío</v>
          </cell>
          <cell r="I895" t="str">
            <v>LA TEBAIDA</v>
          </cell>
        </row>
        <row r="896">
          <cell r="G896" t="str">
            <v>Quindío</v>
          </cell>
          <cell r="I896" t="str">
            <v>MONTENEGRO</v>
          </cell>
        </row>
        <row r="897">
          <cell r="G897" t="str">
            <v>Quindío</v>
          </cell>
          <cell r="I897" t="str">
            <v>PIJAO</v>
          </cell>
        </row>
        <row r="898">
          <cell r="G898" t="str">
            <v>Quindío</v>
          </cell>
          <cell r="I898" t="str">
            <v>QUIMBAYA</v>
          </cell>
        </row>
        <row r="899">
          <cell r="G899" t="str">
            <v>Quindío</v>
          </cell>
          <cell r="I899" t="str">
            <v>SALENTO</v>
          </cell>
        </row>
        <row r="900">
          <cell r="G900" t="str">
            <v>Risaralda</v>
          </cell>
          <cell r="H900" t="str">
            <v>RISARALDA</v>
          </cell>
          <cell r="I900" t="str">
            <v>APÍA</v>
          </cell>
        </row>
        <row r="901">
          <cell r="G901" t="str">
            <v>Risaralda</v>
          </cell>
          <cell r="I901" t="str">
            <v>BALBOA</v>
          </cell>
        </row>
        <row r="902">
          <cell r="G902" t="str">
            <v>Risaralda</v>
          </cell>
          <cell r="I902" t="str">
            <v>BELÉN DE UMBRÍA</v>
          </cell>
        </row>
        <row r="903">
          <cell r="G903" t="str">
            <v>Risaralda</v>
          </cell>
          <cell r="I903" t="str">
            <v>DOSQUEBRADAS</v>
          </cell>
        </row>
        <row r="904">
          <cell r="G904" t="str">
            <v>Risaralda</v>
          </cell>
          <cell r="I904" t="str">
            <v>GUÁTICA</v>
          </cell>
        </row>
        <row r="905">
          <cell r="G905" t="str">
            <v>Risaralda</v>
          </cell>
          <cell r="I905" t="str">
            <v>LA CELIA</v>
          </cell>
        </row>
        <row r="906">
          <cell r="G906" t="str">
            <v>Risaralda</v>
          </cell>
          <cell r="I906" t="str">
            <v>LA VIRGINIA</v>
          </cell>
        </row>
        <row r="907">
          <cell r="G907" t="str">
            <v>Risaralda</v>
          </cell>
          <cell r="I907" t="str">
            <v>MARSELLA</v>
          </cell>
        </row>
        <row r="908">
          <cell r="G908" t="str">
            <v>Risaralda</v>
          </cell>
          <cell r="I908" t="str">
            <v>MISTRATÓ</v>
          </cell>
        </row>
        <row r="909">
          <cell r="G909" t="str">
            <v>Risaralda</v>
          </cell>
          <cell r="I909" t="str">
            <v>PEREIRA</v>
          </cell>
        </row>
        <row r="910">
          <cell r="G910" t="str">
            <v>Risaralda</v>
          </cell>
          <cell r="I910" t="str">
            <v>PUEBLO RICO</v>
          </cell>
        </row>
        <row r="911">
          <cell r="G911" t="str">
            <v>Risaralda</v>
          </cell>
          <cell r="I911" t="str">
            <v>QUINCHÍA</v>
          </cell>
        </row>
        <row r="912">
          <cell r="G912" t="str">
            <v>Risaralda</v>
          </cell>
          <cell r="I912" t="str">
            <v>SANTA ROSA DE CABAL</v>
          </cell>
        </row>
        <row r="913">
          <cell r="G913" t="str">
            <v>Risaralda</v>
          </cell>
          <cell r="I913" t="str">
            <v>SANTUARIO</v>
          </cell>
        </row>
        <row r="914">
          <cell r="G914" t="str">
            <v>Santander</v>
          </cell>
          <cell r="H914" t="str">
            <v>SANTANDER</v>
          </cell>
          <cell r="I914" t="str">
            <v>AGUADA</v>
          </cell>
        </row>
        <row r="915">
          <cell r="G915" t="str">
            <v>Santander</v>
          </cell>
          <cell r="I915" t="str">
            <v>ALBANIA</v>
          </cell>
        </row>
        <row r="916">
          <cell r="G916" t="str">
            <v>Santander</v>
          </cell>
          <cell r="I916" t="str">
            <v>ARATOCA</v>
          </cell>
        </row>
        <row r="917">
          <cell r="G917" t="str">
            <v>Santander</v>
          </cell>
          <cell r="I917" t="str">
            <v>BARBOSA</v>
          </cell>
        </row>
        <row r="918">
          <cell r="G918" t="str">
            <v>Santander</v>
          </cell>
          <cell r="I918" t="str">
            <v>BARICHARA</v>
          </cell>
        </row>
        <row r="919">
          <cell r="G919" t="str">
            <v>Santander</v>
          </cell>
          <cell r="I919" t="str">
            <v>BARRANCABERMEJA</v>
          </cell>
        </row>
        <row r="920">
          <cell r="G920" t="str">
            <v>Santander</v>
          </cell>
          <cell r="I920" t="str">
            <v>BETULIA</v>
          </cell>
        </row>
        <row r="921">
          <cell r="G921" t="str">
            <v>Santander</v>
          </cell>
          <cell r="I921" t="str">
            <v>BOLÍVAR</v>
          </cell>
        </row>
        <row r="922">
          <cell r="G922" t="str">
            <v>Santander</v>
          </cell>
          <cell r="I922" t="str">
            <v>BUCARAMANGA</v>
          </cell>
        </row>
        <row r="923">
          <cell r="G923" t="str">
            <v>Santander</v>
          </cell>
          <cell r="I923" t="str">
            <v>CABRERA</v>
          </cell>
        </row>
        <row r="924">
          <cell r="G924" t="str">
            <v>Santander</v>
          </cell>
          <cell r="I924" t="str">
            <v>CALIFORNIA</v>
          </cell>
        </row>
        <row r="925">
          <cell r="G925" t="str">
            <v>Santander</v>
          </cell>
          <cell r="I925" t="str">
            <v>CAPITANEJO</v>
          </cell>
        </row>
        <row r="926">
          <cell r="G926" t="str">
            <v>Santander</v>
          </cell>
          <cell r="I926" t="str">
            <v>CARCASÍ</v>
          </cell>
        </row>
        <row r="927">
          <cell r="G927" t="str">
            <v>Santander</v>
          </cell>
          <cell r="I927" t="str">
            <v>CEPITÁ</v>
          </cell>
        </row>
        <row r="928">
          <cell r="G928" t="str">
            <v>Santander</v>
          </cell>
          <cell r="I928" t="str">
            <v>CERRITO</v>
          </cell>
        </row>
        <row r="929">
          <cell r="G929" t="str">
            <v>Santander</v>
          </cell>
          <cell r="I929" t="str">
            <v>CHARALÁ</v>
          </cell>
        </row>
        <row r="930">
          <cell r="G930" t="str">
            <v>Santander</v>
          </cell>
          <cell r="I930" t="str">
            <v>CHARTA</v>
          </cell>
        </row>
        <row r="931">
          <cell r="G931" t="str">
            <v>Santander</v>
          </cell>
          <cell r="I931" t="str">
            <v>CHIMÁ</v>
          </cell>
        </row>
        <row r="932">
          <cell r="G932" t="str">
            <v>Santander</v>
          </cell>
          <cell r="I932" t="str">
            <v>CHIPATÁ</v>
          </cell>
        </row>
        <row r="933">
          <cell r="G933" t="str">
            <v>Santander</v>
          </cell>
          <cell r="I933" t="str">
            <v>CIMITARRA</v>
          </cell>
        </row>
        <row r="934">
          <cell r="G934" t="str">
            <v>Santander</v>
          </cell>
          <cell r="I934" t="str">
            <v>CONCEPCIÓN</v>
          </cell>
        </row>
        <row r="935">
          <cell r="G935" t="str">
            <v>Santander</v>
          </cell>
          <cell r="I935" t="str">
            <v>CONFINES</v>
          </cell>
        </row>
        <row r="936">
          <cell r="G936" t="str">
            <v>Santander</v>
          </cell>
          <cell r="I936" t="str">
            <v>CONTRATACIÓN</v>
          </cell>
        </row>
        <row r="937">
          <cell r="G937" t="str">
            <v>Santander</v>
          </cell>
          <cell r="I937" t="str">
            <v>COROMORO</v>
          </cell>
        </row>
        <row r="938">
          <cell r="G938" t="str">
            <v>Santander</v>
          </cell>
          <cell r="I938" t="str">
            <v>CURITÍ</v>
          </cell>
        </row>
        <row r="939">
          <cell r="G939" t="str">
            <v>Santander</v>
          </cell>
          <cell r="I939" t="str">
            <v>EL CARMEN DE CHUCURÍ</v>
          </cell>
        </row>
        <row r="940">
          <cell r="G940" t="str">
            <v>Santander</v>
          </cell>
          <cell r="I940" t="str">
            <v>EL GUACAMAYO</v>
          </cell>
        </row>
        <row r="941">
          <cell r="G941" t="str">
            <v>Santander</v>
          </cell>
          <cell r="I941" t="str">
            <v>EL PEÑÓN</v>
          </cell>
        </row>
        <row r="942">
          <cell r="G942" t="str">
            <v>Santander</v>
          </cell>
          <cell r="I942" t="str">
            <v>EL PLAYÓN</v>
          </cell>
        </row>
        <row r="943">
          <cell r="G943" t="str">
            <v>Santander</v>
          </cell>
          <cell r="I943" t="str">
            <v>ENCINO</v>
          </cell>
        </row>
        <row r="944">
          <cell r="G944" t="str">
            <v>Santander</v>
          </cell>
          <cell r="I944" t="str">
            <v>ENCISO</v>
          </cell>
        </row>
        <row r="945">
          <cell r="G945" t="str">
            <v>Santander</v>
          </cell>
          <cell r="I945" t="str">
            <v>FLORIÁN</v>
          </cell>
        </row>
        <row r="946">
          <cell r="G946" t="str">
            <v>Santander</v>
          </cell>
          <cell r="I946" t="str">
            <v>FLORIDABLANCA</v>
          </cell>
        </row>
        <row r="947">
          <cell r="G947" t="str">
            <v>Santander</v>
          </cell>
          <cell r="I947" t="str">
            <v>GALÁN</v>
          </cell>
        </row>
        <row r="948">
          <cell r="G948" t="str">
            <v>Santander</v>
          </cell>
          <cell r="I948" t="str">
            <v>GAMBITA</v>
          </cell>
        </row>
        <row r="949">
          <cell r="G949" t="str">
            <v>Santander</v>
          </cell>
          <cell r="I949" t="str">
            <v>GIRÓN</v>
          </cell>
        </row>
        <row r="950">
          <cell r="G950" t="str">
            <v>Santander</v>
          </cell>
          <cell r="I950" t="str">
            <v>GUACA</v>
          </cell>
        </row>
        <row r="951">
          <cell r="G951" t="str">
            <v>Santander</v>
          </cell>
          <cell r="I951" t="str">
            <v>GUADALUPE</v>
          </cell>
        </row>
        <row r="952">
          <cell r="G952" t="str">
            <v>Santander</v>
          </cell>
          <cell r="I952" t="str">
            <v>GUAPOTÁ</v>
          </cell>
        </row>
        <row r="953">
          <cell r="G953" t="str">
            <v>Santander</v>
          </cell>
          <cell r="I953" t="str">
            <v>GUAVATÁ</v>
          </cell>
        </row>
        <row r="954">
          <cell r="G954" t="str">
            <v>Santander</v>
          </cell>
          <cell r="I954" t="str">
            <v>GÜEPSA</v>
          </cell>
        </row>
        <row r="955">
          <cell r="G955" t="str">
            <v>Santander</v>
          </cell>
          <cell r="I955" t="str">
            <v>HATO</v>
          </cell>
        </row>
        <row r="956">
          <cell r="G956" t="str">
            <v>Santander</v>
          </cell>
          <cell r="I956" t="str">
            <v>JESÚS MARÍA</v>
          </cell>
        </row>
        <row r="957">
          <cell r="G957" t="str">
            <v>Santander</v>
          </cell>
          <cell r="I957" t="str">
            <v>JORDÁN</v>
          </cell>
        </row>
        <row r="958">
          <cell r="G958" t="str">
            <v>Santander</v>
          </cell>
          <cell r="I958" t="str">
            <v>LA BELLEZA</v>
          </cell>
        </row>
        <row r="959">
          <cell r="G959" t="str">
            <v>Santander</v>
          </cell>
          <cell r="I959" t="str">
            <v>LA PAZ</v>
          </cell>
        </row>
        <row r="960">
          <cell r="G960" t="str">
            <v>Santander</v>
          </cell>
          <cell r="I960" t="str">
            <v>LANDÁZURI</v>
          </cell>
        </row>
        <row r="961">
          <cell r="G961" t="str">
            <v>Santander</v>
          </cell>
          <cell r="I961" t="str">
            <v>LEBRÍJA</v>
          </cell>
        </row>
        <row r="962">
          <cell r="G962" t="str">
            <v>Santander</v>
          </cell>
          <cell r="I962" t="str">
            <v>LOS SANTOS</v>
          </cell>
        </row>
        <row r="963">
          <cell r="G963" t="str">
            <v>Santander</v>
          </cell>
          <cell r="I963" t="str">
            <v>MACARAVITA</v>
          </cell>
        </row>
        <row r="964">
          <cell r="G964" t="str">
            <v>Santander</v>
          </cell>
          <cell r="I964" t="str">
            <v>MÁLAGA</v>
          </cell>
        </row>
        <row r="965">
          <cell r="G965" t="str">
            <v>Santander</v>
          </cell>
          <cell r="I965" t="str">
            <v>MATANZA</v>
          </cell>
        </row>
        <row r="966">
          <cell r="G966" t="str">
            <v>Santander</v>
          </cell>
          <cell r="I966" t="str">
            <v>MOGOTES</v>
          </cell>
        </row>
        <row r="967">
          <cell r="G967" t="str">
            <v>Santander</v>
          </cell>
          <cell r="I967" t="str">
            <v>MOLAGAVITA</v>
          </cell>
        </row>
        <row r="968">
          <cell r="G968" t="str">
            <v>Santander</v>
          </cell>
          <cell r="I968" t="str">
            <v>OCAMONTE</v>
          </cell>
        </row>
        <row r="969">
          <cell r="G969" t="str">
            <v>Santander</v>
          </cell>
          <cell r="I969" t="str">
            <v>OIBA</v>
          </cell>
        </row>
        <row r="970">
          <cell r="G970" t="str">
            <v>Santander</v>
          </cell>
          <cell r="I970" t="str">
            <v>ONZAGA</v>
          </cell>
        </row>
        <row r="971">
          <cell r="G971" t="str">
            <v>Santander</v>
          </cell>
          <cell r="I971" t="str">
            <v>PALMAR</v>
          </cell>
        </row>
        <row r="972">
          <cell r="G972" t="str">
            <v>Santander</v>
          </cell>
          <cell r="I972" t="str">
            <v>PALMAS DEL SOCORRO</v>
          </cell>
        </row>
        <row r="973">
          <cell r="G973" t="str">
            <v>Santander</v>
          </cell>
          <cell r="I973" t="str">
            <v>PÁRAMO</v>
          </cell>
        </row>
        <row r="974">
          <cell r="G974" t="str">
            <v>Santander</v>
          </cell>
          <cell r="I974" t="str">
            <v>PIEDECUESTA</v>
          </cell>
        </row>
        <row r="975">
          <cell r="G975" t="str">
            <v>Santander</v>
          </cell>
          <cell r="I975" t="str">
            <v>PINCHOTE</v>
          </cell>
        </row>
        <row r="976">
          <cell r="G976" t="str">
            <v>Santander</v>
          </cell>
          <cell r="I976" t="str">
            <v>PUENTE NACIONAL</v>
          </cell>
        </row>
        <row r="977">
          <cell r="G977" t="str">
            <v>Santander</v>
          </cell>
          <cell r="I977" t="str">
            <v>PUERTO PARRA</v>
          </cell>
        </row>
        <row r="978">
          <cell r="G978" t="str">
            <v>Santander</v>
          </cell>
          <cell r="I978" t="str">
            <v>PUERTO WILCHES</v>
          </cell>
        </row>
        <row r="979">
          <cell r="G979" t="str">
            <v>Santander</v>
          </cell>
          <cell r="I979" t="str">
            <v>RIONEGRO</v>
          </cell>
        </row>
        <row r="980">
          <cell r="G980" t="str">
            <v>Santander</v>
          </cell>
          <cell r="I980" t="str">
            <v>SABANA DE TORRES</v>
          </cell>
        </row>
        <row r="981">
          <cell r="G981" t="str">
            <v>Santander</v>
          </cell>
          <cell r="I981" t="str">
            <v>SAN ANDRÉS</v>
          </cell>
        </row>
        <row r="982">
          <cell r="G982" t="str">
            <v>Santander</v>
          </cell>
          <cell r="I982" t="str">
            <v>SAN BENITO</v>
          </cell>
        </row>
        <row r="983">
          <cell r="G983" t="str">
            <v>Santander</v>
          </cell>
          <cell r="I983" t="str">
            <v>SAN GIL</v>
          </cell>
        </row>
        <row r="984">
          <cell r="G984" t="str">
            <v>Santander</v>
          </cell>
          <cell r="I984" t="str">
            <v>SAN JOAQUÍN</v>
          </cell>
        </row>
        <row r="985">
          <cell r="G985" t="str">
            <v>Santander</v>
          </cell>
          <cell r="I985" t="str">
            <v>SAN JOSÉ DE MIRANDA</v>
          </cell>
        </row>
        <row r="986">
          <cell r="G986" t="str">
            <v>Santander</v>
          </cell>
          <cell r="I986" t="str">
            <v>SAN MIGUEL</v>
          </cell>
        </row>
        <row r="987">
          <cell r="G987" t="str">
            <v>Santander</v>
          </cell>
          <cell r="I987" t="str">
            <v>SAN VICENTE DE CHUCURÍ</v>
          </cell>
        </row>
        <row r="988">
          <cell r="G988" t="str">
            <v>Santander</v>
          </cell>
          <cell r="I988" t="str">
            <v>SANTA BÁRBARA</v>
          </cell>
        </row>
        <row r="989">
          <cell r="G989" t="str">
            <v>Santander</v>
          </cell>
          <cell r="I989" t="str">
            <v>SANTA HELENA DEL OPÓN</v>
          </cell>
        </row>
        <row r="990">
          <cell r="G990" t="str">
            <v>Santander</v>
          </cell>
          <cell r="I990" t="str">
            <v>SIMACOTA</v>
          </cell>
        </row>
        <row r="991">
          <cell r="G991" t="str">
            <v>Santander</v>
          </cell>
          <cell r="I991" t="str">
            <v>SOCORRO</v>
          </cell>
        </row>
        <row r="992">
          <cell r="G992" t="str">
            <v>Santander</v>
          </cell>
          <cell r="I992" t="str">
            <v>SUAITA</v>
          </cell>
        </row>
        <row r="993">
          <cell r="G993" t="str">
            <v>Santander</v>
          </cell>
          <cell r="I993" t="str">
            <v>SUCRE</v>
          </cell>
        </row>
        <row r="994">
          <cell r="G994" t="str">
            <v>Santander</v>
          </cell>
          <cell r="I994" t="str">
            <v>SURATÁ</v>
          </cell>
        </row>
        <row r="995">
          <cell r="G995" t="str">
            <v>Santander</v>
          </cell>
          <cell r="I995" t="str">
            <v>TONA</v>
          </cell>
        </row>
        <row r="996">
          <cell r="G996" t="str">
            <v>Santander</v>
          </cell>
          <cell r="I996" t="str">
            <v>VALLE DE SAN JOSÉ</v>
          </cell>
        </row>
        <row r="997">
          <cell r="G997" t="str">
            <v>Santander</v>
          </cell>
          <cell r="I997" t="str">
            <v>VÉLEZ</v>
          </cell>
        </row>
        <row r="998">
          <cell r="G998" t="str">
            <v>Santander</v>
          </cell>
          <cell r="I998" t="str">
            <v>VETAS</v>
          </cell>
        </row>
        <row r="999">
          <cell r="G999" t="str">
            <v>Santander</v>
          </cell>
          <cell r="I999" t="str">
            <v>VILLANUEVA</v>
          </cell>
        </row>
        <row r="1000">
          <cell r="G1000" t="str">
            <v>Santander</v>
          </cell>
          <cell r="I1000" t="str">
            <v>ZAPATOCA</v>
          </cell>
        </row>
        <row r="1001">
          <cell r="G1001" t="str">
            <v>Sucre</v>
          </cell>
          <cell r="H1001" t="str">
            <v>SUCRE</v>
          </cell>
          <cell r="I1001" t="str">
            <v>BUENAVISTA</v>
          </cell>
        </row>
        <row r="1002">
          <cell r="G1002" t="str">
            <v>Sucre</v>
          </cell>
          <cell r="I1002" t="str">
            <v>CAIMITO</v>
          </cell>
        </row>
        <row r="1003">
          <cell r="G1003" t="str">
            <v>Sucre</v>
          </cell>
          <cell r="I1003" t="str">
            <v>CHALÁN</v>
          </cell>
        </row>
        <row r="1004">
          <cell r="G1004" t="str">
            <v>Sucre</v>
          </cell>
          <cell r="I1004" t="str">
            <v>COLOSO</v>
          </cell>
        </row>
        <row r="1005">
          <cell r="G1005" t="str">
            <v>Sucre</v>
          </cell>
          <cell r="I1005" t="str">
            <v>COROZAL</v>
          </cell>
        </row>
        <row r="1006">
          <cell r="G1006" t="str">
            <v>Sucre</v>
          </cell>
          <cell r="I1006" t="str">
            <v>COVEÑAS</v>
          </cell>
        </row>
        <row r="1007">
          <cell r="G1007" t="str">
            <v>Sucre</v>
          </cell>
          <cell r="I1007" t="str">
            <v>EL ROBLE</v>
          </cell>
        </row>
        <row r="1008">
          <cell r="G1008" t="str">
            <v>Sucre</v>
          </cell>
          <cell r="I1008" t="str">
            <v>GALERAS</v>
          </cell>
        </row>
        <row r="1009">
          <cell r="G1009" t="str">
            <v>Sucre</v>
          </cell>
          <cell r="I1009" t="str">
            <v>GUARANDA</v>
          </cell>
        </row>
        <row r="1010">
          <cell r="G1010" t="str">
            <v>Sucre</v>
          </cell>
          <cell r="I1010" t="str">
            <v>LA UNIÓN</v>
          </cell>
        </row>
        <row r="1011">
          <cell r="G1011" t="str">
            <v>Sucre</v>
          </cell>
          <cell r="I1011" t="str">
            <v>LOS PALMITOS</v>
          </cell>
        </row>
        <row r="1012">
          <cell r="G1012" t="str">
            <v>Sucre</v>
          </cell>
          <cell r="I1012" t="str">
            <v>MAJAGUAL</v>
          </cell>
        </row>
        <row r="1013">
          <cell r="G1013" t="str">
            <v>Sucre</v>
          </cell>
          <cell r="I1013" t="str">
            <v>MORROA</v>
          </cell>
        </row>
        <row r="1014">
          <cell r="G1014" t="str">
            <v>Sucre</v>
          </cell>
          <cell r="I1014" t="str">
            <v>OVEJAS</v>
          </cell>
        </row>
        <row r="1015">
          <cell r="G1015" t="str">
            <v>Sucre</v>
          </cell>
          <cell r="I1015" t="str">
            <v>PALMITO</v>
          </cell>
        </row>
        <row r="1016">
          <cell r="G1016" t="str">
            <v>Sucre</v>
          </cell>
          <cell r="I1016" t="str">
            <v>SAMPUÉS</v>
          </cell>
        </row>
        <row r="1017">
          <cell r="G1017" t="str">
            <v>Sucre</v>
          </cell>
          <cell r="I1017" t="str">
            <v>SAN BENITO ABAD</v>
          </cell>
        </row>
        <row r="1018">
          <cell r="G1018" t="str">
            <v>Sucre</v>
          </cell>
          <cell r="I1018" t="str">
            <v>SAN JUAN DE BETULIA</v>
          </cell>
        </row>
        <row r="1019">
          <cell r="G1019" t="str">
            <v>Sucre</v>
          </cell>
          <cell r="I1019" t="str">
            <v>SAN LUIS DE SINCÉ</v>
          </cell>
        </row>
        <row r="1020">
          <cell r="G1020" t="str">
            <v>Sucre</v>
          </cell>
          <cell r="I1020" t="str">
            <v>SAN MARCOS</v>
          </cell>
        </row>
        <row r="1021">
          <cell r="G1021" t="str">
            <v>Sucre</v>
          </cell>
          <cell r="I1021" t="str">
            <v>SAN ONOFRE</v>
          </cell>
        </row>
        <row r="1022">
          <cell r="G1022" t="str">
            <v>Sucre</v>
          </cell>
          <cell r="I1022" t="str">
            <v>SAN PEDRO</v>
          </cell>
        </row>
        <row r="1023">
          <cell r="G1023" t="str">
            <v>Sucre</v>
          </cell>
          <cell r="I1023" t="str">
            <v>SANTIAGO DE TOLÚ</v>
          </cell>
        </row>
        <row r="1024">
          <cell r="G1024" t="str">
            <v>Sucre</v>
          </cell>
          <cell r="I1024" t="str">
            <v>SINCELEJO</v>
          </cell>
        </row>
        <row r="1025">
          <cell r="G1025" t="str">
            <v>Sucre</v>
          </cell>
          <cell r="I1025" t="str">
            <v>SUCRE</v>
          </cell>
        </row>
        <row r="1026">
          <cell r="G1026" t="str">
            <v>Sucre</v>
          </cell>
          <cell r="I1026" t="str">
            <v>TOLÚ VIEJO</v>
          </cell>
        </row>
        <row r="1027">
          <cell r="G1027" t="str">
            <v>Tolima</v>
          </cell>
          <cell r="H1027" t="str">
            <v>TOLIMA</v>
          </cell>
          <cell r="I1027" t="str">
            <v>ALPUJARRA</v>
          </cell>
        </row>
        <row r="1028">
          <cell r="G1028" t="str">
            <v>Tolima</v>
          </cell>
          <cell r="I1028" t="str">
            <v>ALVARADO</v>
          </cell>
        </row>
        <row r="1029">
          <cell r="G1029" t="str">
            <v>Tolima</v>
          </cell>
          <cell r="I1029" t="str">
            <v>AMBALEMA</v>
          </cell>
        </row>
        <row r="1030">
          <cell r="G1030" t="str">
            <v>Tolima</v>
          </cell>
          <cell r="I1030" t="str">
            <v>ANZOÁTEGUI</v>
          </cell>
        </row>
        <row r="1031">
          <cell r="G1031" t="str">
            <v>Tolima</v>
          </cell>
          <cell r="I1031" t="str">
            <v>ARMERO</v>
          </cell>
        </row>
        <row r="1032">
          <cell r="G1032" t="str">
            <v>Tolima</v>
          </cell>
          <cell r="I1032" t="str">
            <v>ATACO</v>
          </cell>
        </row>
        <row r="1033">
          <cell r="G1033" t="str">
            <v>Tolima</v>
          </cell>
          <cell r="I1033" t="str">
            <v>CAJAMARCA</v>
          </cell>
        </row>
        <row r="1034">
          <cell r="G1034" t="str">
            <v>Tolima</v>
          </cell>
          <cell r="I1034" t="str">
            <v>CARMEN DE APICALA</v>
          </cell>
        </row>
        <row r="1035">
          <cell r="G1035" t="str">
            <v>Tolima</v>
          </cell>
          <cell r="I1035" t="str">
            <v>CASABIANCA</v>
          </cell>
        </row>
        <row r="1036">
          <cell r="G1036" t="str">
            <v>Tolima</v>
          </cell>
          <cell r="I1036" t="str">
            <v>CHAPARRAL</v>
          </cell>
        </row>
        <row r="1037">
          <cell r="G1037" t="str">
            <v>Tolima</v>
          </cell>
          <cell r="I1037" t="str">
            <v>COELLO</v>
          </cell>
        </row>
        <row r="1038">
          <cell r="G1038" t="str">
            <v>Tolima</v>
          </cell>
          <cell r="I1038" t="str">
            <v>COYAIMA</v>
          </cell>
        </row>
        <row r="1039">
          <cell r="G1039" t="str">
            <v>Tolima</v>
          </cell>
          <cell r="I1039" t="str">
            <v>CUNDAY</v>
          </cell>
        </row>
        <row r="1040">
          <cell r="G1040" t="str">
            <v>Tolima</v>
          </cell>
          <cell r="I1040" t="str">
            <v>DOLORES</v>
          </cell>
        </row>
        <row r="1041">
          <cell r="G1041" t="str">
            <v>Tolima</v>
          </cell>
          <cell r="I1041" t="str">
            <v>ESPINAL</v>
          </cell>
        </row>
        <row r="1042">
          <cell r="G1042" t="str">
            <v>Tolima</v>
          </cell>
          <cell r="I1042" t="str">
            <v>FALAN</v>
          </cell>
        </row>
        <row r="1043">
          <cell r="G1043" t="str">
            <v>Tolima</v>
          </cell>
          <cell r="I1043" t="str">
            <v>FLANDES</v>
          </cell>
        </row>
        <row r="1044">
          <cell r="G1044" t="str">
            <v>Tolima</v>
          </cell>
          <cell r="I1044" t="str">
            <v>FRESNO</v>
          </cell>
        </row>
        <row r="1045">
          <cell r="G1045" t="str">
            <v>Tolima</v>
          </cell>
          <cell r="I1045" t="str">
            <v>GUAMO</v>
          </cell>
        </row>
        <row r="1046">
          <cell r="G1046" t="str">
            <v>Tolima</v>
          </cell>
          <cell r="I1046" t="str">
            <v>HERVEO</v>
          </cell>
        </row>
        <row r="1047">
          <cell r="G1047" t="str">
            <v>Tolima</v>
          </cell>
          <cell r="I1047" t="str">
            <v>HONDA</v>
          </cell>
        </row>
        <row r="1048">
          <cell r="G1048" t="str">
            <v>Tolima</v>
          </cell>
          <cell r="I1048" t="str">
            <v>IBAGUÉ</v>
          </cell>
        </row>
        <row r="1049">
          <cell r="G1049" t="str">
            <v>Tolima</v>
          </cell>
          <cell r="I1049" t="str">
            <v>ICONONZO</v>
          </cell>
        </row>
        <row r="1050">
          <cell r="G1050" t="str">
            <v>Tolima</v>
          </cell>
          <cell r="I1050" t="str">
            <v>LÉRIDA</v>
          </cell>
        </row>
        <row r="1051">
          <cell r="G1051" t="str">
            <v>Tolima</v>
          </cell>
          <cell r="I1051" t="str">
            <v>LÍBANO</v>
          </cell>
        </row>
        <row r="1052">
          <cell r="G1052" t="str">
            <v>Tolima</v>
          </cell>
          <cell r="I1052" t="str">
            <v>MARIQUITA</v>
          </cell>
        </row>
        <row r="1053">
          <cell r="G1053" t="str">
            <v>Tolima</v>
          </cell>
          <cell r="I1053" t="str">
            <v>MELGAR</v>
          </cell>
        </row>
        <row r="1054">
          <cell r="G1054" t="str">
            <v>Tolima</v>
          </cell>
          <cell r="I1054" t="str">
            <v>MURILLO</v>
          </cell>
        </row>
        <row r="1055">
          <cell r="G1055" t="str">
            <v>Tolima</v>
          </cell>
          <cell r="I1055" t="str">
            <v>NATAGAIMA</v>
          </cell>
        </row>
        <row r="1056">
          <cell r="G1056" t="str">
            <v>Tolima</v>
          </cell>
          <cell r="I1056" t="str">
            <v>ORTEGA</v>
          </cell>
        </row>
        <row r="1057">
          <cell r="G1057" t="str">
            <v>Tolima</v>
          </cell>
          <cell r="I1057" t="str">
            <v>PALOCABILDO</v>
          </cell>
        </row>
        <row r="1058">
          <cell r="G1058" t="str">
            <v>Tolima</v>
          </cell>
          <cell r="I1058" t="str">
            <v>PIEDRAS</v>
          </cell>
        </row>
        <row r="1059">
          <cell r="G1059" t="str">
            <v>Tolima</v>
          </cell>
          <cell r="I1059" t="str">
            <v>PLANADAS</v>
          </cell>
        </row>
        <row r="1060">
          <cell r="G1060" t="str">
            <v>Tolima</v>
          </cell>
          <cell r="I1060" t="str">
            <v>PRADO</v>
          </cell>
        </row>
        <row r="1061">
          <cell r="G1061" t="str">
            <v>Tolima</v>
          </cell>
          <cell r="I1061" t="str">
            <v>PURIFICACIÓN</v>
          </cell>
        </row>
        <row r="1062">
          <cell r="G1062" t="str">
            <v>Tolima</v>
          </cell>
          <cell r="I1062" t="str">
            <v>RIO BLANCO</v>
          </cell>
        </row>
        <row r="1063">
          <cell r="G1063" t="str">
            <v>Tolima</v>
          </cell>
          <cell r="I1063" t="str">
            <v>RONCESVALLES</v>
          </cell>
        </row>
        <row r="1064">
          <cell r="G1064" t="str">
            <v>Tolima</v>
          </cell>
          <cell r="I1064" t="str">
            <v>ROVIRA</v>
          </cell>
        </row>
        <row r="1065">
          <cell r="G1065" t="str">
            <v>Tolima</v>
          </cell>
          <cell r="I1065" t="str">
            <v>SALDAÑA</v>
          </cell>
        </row>
        <row r="1066">
          <cell r="G1066" t="str">
            <v>Tolima</v>
          </cell>
          <cell r="I1066" t="str">
            <v>SAN ANTONIO</v>
          </cell>
        </row>
        <row r="1067">
          <cell r="G1067" t="str">
            <v>Tolima</v>
          </cell>
          <cell r="I1067" t="str">
            <v>SAN LUIS</v>
          </cell>
        </row>
        <row r="1068">
          <cell r="G1068" t="str">
            <v>Tolima</v>
          </cell>
          <cell r="I1068" t="str">
            <v>SANTA ISABEL</v>
          </cell>
        </row>
        <row r="1069">
          <cell r="G1069" t="str">
            <v>Tolima</v>
          </cell>
          <cell r="I1069" t="str">
            <v>SUÁREZ</v>
          </cell>
        </row>
        <row r="1070">
          <cell r="G1070" t="str">
            <v>Tolima</v>
          </cell>
          <cell r="I1070" t="str">
            <v>VALLE DE SAN JUAN</v>
          </cell>
        </row>
        <row r="1071">
          <cell r="G1071" t="str">
            <v>Tolima</v>
          </cell>
          <cell r="I1071" t="str">
            <v>VENADILLO</v>
          </cell>
        </row>
        <row r="1072">
          <cell r="G1072" t="str">
            <v>Tolima</v>
          </cell>
          <cell r="I1072" t="str">
            <v>VILLAHERMOSA</v>
          </cell>
        </row>
        <row r="1073">
          <cell r="G1073" t="str">
            <v>Tolima</v>
          </cell>
          <cell r="I1073" t="str">
            <v>VILLARRICA</v>
          </cell>
        </row>
        <row r="1074">
          <cell r="G1074" t="str">
            <v>Valle del Cauca</v>
          </cell>
          <cell r="H1074" t="str">
            <v>VALLE</v>
          </cell>
          <cell r="I1074" t="str">
            <v>ALCALÁ</v>
          </cell>
        </row>
        <row r="1075">
          <cell r="G1075" t="str">
            <v>Valle del Cauca</v>
          </cell>
          <cell r="I1075" t="str">
            <v>ANDALUCÍA</v>
          </cell>
        </row>
        <row r="1076">
          <cell r="G1076" t="str">
            <v>Valle del Cauca</v>
          </cell>
          <cell r="I1076" t="str">
            <v>ANSERMANUEVO</v>
          </cell>
        </row>
        <row r="1077">
          <cell r="G1077" t="str">
            <v>Valle del Cauca</v>
          </cell>
          <cell r="I1077" t="str">
            <v>ARGELIA</v>
          </cell>
        </row>
        <row r="1078">
          <cell r="G1078" t="str">
            <v>Valle del Cauca</v>
          </cell>
          <cell r="I1078" t="str">
            <v>BOLÍVAR</v>
          </cell>
        </row>
        <row r="1079">
          <cell r="G1079" t="str">
            <v>Valle del Cauca</v>
          </cell>
          <cell r="I1079" t="str">
            <v>BUENAVENTURA</v>
          </cell>
        </row>
        <row r="1080">
          <cell r="G1080" t="str">
            <v>Valle del Cauca</v>
          </cell>
          <cell r="I1080" t="str">
            <v>BUGALAGRANDE</v>
          </cell>
        </row>
        <row r="1081">
          <cell r="G1081" t="str">
            <v>Valle del Cauca</v>
          </cell>
          <cell r="I1081" t="str">
            <v>CAICEDONIA</v>
          </cell>
        </row>
        <row r="1082">
          <cell r="G1082" t="str">
            <v>Valle del Cauca</v>
          </cell>
          <cell r="I1082" t="str">
            <v>CALI</v>
          </cell>
        </row>
        <row r="1083">
          <cell r="G1083" t="str">
            <v>Valle del Cauca</v>
          </cell>
          <cell r="I1083" t="str">
            <v>CALIMA</v>
          </cell>
        </row>
        <row r="1084">
          <cell r="G1084" t="str">
            <v>Valle del Cauca</v>
          </cell>
          <cell r="I1084" t="str">
            <v>CANDELARIA</v>
          </cell>
        </row>
        <row r="1085">
          <cell r="G1085" t="str">
            <v>Valle del Cauca</v>
          </cell>
          <cell r="I1085" t="str">
            <v>CARTAGO</v>
          </cell>
        </row>
        <row r="1086">
          <cell r="G1086" t="str">
            <v>Valle del Cauca</v>
          </cell>
          <cell r="I1086" t="str">
            <v>DAGUA</v>
          </cell>
        </row>
        <row r="1087">
          <cell r="G1087" t="str">
            <v>Valle del Cauca</v>
          </cell>
          <cell r="I1087" t="str">
            <v>EL ÁGUILA</v>
          </cell>
        </row>
        <row r="1088">
          <cell r="G1088" t="str">
            <v>Valle del Cauca</v>
          </cell>
          <cell r="I1088" t="str">
            <v>EL CAIRO</v>
          </cell>
        </row>
        <row r="1089">
          <cell r="G1089" t="str">
            <v>Valle del Cauca</v>
          </cell>
          <cell r="I1089" t="str">
            <v>EL CERRITO</v>
          </cell>
        </row>
        <row r="1090">
          <cell r="G1090" t="str">
            <v>Valle del Cauca</v>
          </cell>
          <cell r="I1090" t="str">
            <v>EL DOVIO</v>
          </cell>
        </row>
        <row r="1091">
          <cell r="G1091" t="str">
            <v>Valle del Cauca</v>
          </cell>
          <cell r="I1091" t="str">
            <v>FLORIDA</v>
          </cell>
        </row>
        <row r="1092">
          <cell r="G1092" t="str">
            <v>Valle del Cauca</v>
          </cell>
          <cell r="I1092" t="str">
            <v>GINEBRA</v>
          </cell>
        </row>
        <row r="1093">
          <cell r="G1093" t="str">
            <v>Valle del Cauca</v>
          </cell>
          <cell r="I1093" t="str">
            <v>GUACARÍ</v>
          </cell>
        </row>
        <row r="1094">
          <cell r="G1094" t="str">
            <v>Valle del Cauca</v>
          </cell>
          <cell r="I1094" t="str">
            <v>GUADALAJARA DE BUGA</v>
          </cell>
        </row>
        <row r="1095">
          <cell r="G1095" t="str">
            <v>Valle del Cauca</v>
          </cell>
          <cell r="I1095" t="str">
            <v>JAMUNDÍ</v>
          </cell>
        </row>
        <row r="1096">
          <cell r="G1096" t="str">
            <v>Valle del Cauca</v>
          </cell>
          <cell r="I1096" t="str">
            <v>LA CUMBRE</v>
          </cell>
        </row>
        <row r="1097">
          <cell r="G1097" t="str">
            <v>Valle del Cauca</v>
          </cell>
          <cell r="I1097" t="str">
            <v>LA UNIÓN</v>
          </cell>
        </row>
        <row r="1098">
          <cell r="G1098" t="str">
            <v>Valle del Cauca</v>
          </cell>
          <cell r="I1098" t="str">
            <v>LA VICTORIA</v>
          </cell>
        </row>
        <row r="1099">
          <cell r="G1099" t="str">
            <v>Valle del Cauca</v>
          </cell>
          <cell r="I1099" t="str">
            <v>OBANDO</v>
          </cell>
        </row>
        <row r="1100">
          <cell r="G1100" t="str">
            <v>Valle del Cauca</v>
          </cell>
          <cell r="I1100" t="str">
            <v>PALMIRA</v>
          </cell>
        </row>
        <row r="1101">
          <cell r="G1101" t="str">
            <v>Valle del Cauca</v>
          </cell>
          <cell r="I1101" t="str">
            <v>PRADERA</v>
          </cell>
        </row>
        <row r="1102">
          <cell r="G1102" t="str">
            <v>Valle del Cauca</v>
          </cell>
          <cell r="I1102" t="str">
            <v>RESTREPO</v>
          </cell>
        </row>
        <row r="1103">
          <cell r="G1103" t="str">
            <v>Valle del Cauca</v>
          </cell>
          <cell r="I1103" t="str">
            <v>RIOFRÍO</v>
          </cell>
        </row>
        <row r="1104">
          <cell r="G1104" t="str">
            <v>Valle del Cauca</v>
          </cell>
          <cell r="I1104" t="str">
            <v>ROLDANILLO</v>
          </cell>
        </row>
        <row r="1105">
          <cell r="G1105" t="str">
            <v>Valle del Cauca</v>
          </cell>
          <cell r="I1105" t="str">
            <v>SAN PEDRO</v>
          </cell>
        </row>
        <row r="1106">
          <cell r="G1106" t="str">
            <v>Valle del Cauca</v>
          </cell>
          <cell r="I1106" t="str">
            <v>SEVILLA</v>
          </cell>
        </row>
        <row r="1107">
          <cell r="G1107" t="str">
            <v>Valle del Cauca</v>
          </cell>
          <cell r="I1107" t="str">
            <v>TORO</v>
          </cell>
        </row>
        <row r="1108">
          <cell r="G1108" t="str">
            <v>Valle del Cauca</v>
          </cell>
          <cell r="I1108" t="str">
            <v>TRUJILLO</v>
          </cell>
        </row>
        <row r="1109">
          <cell r="G1109" t="str">
            <v>Valle del Cauca</v>
          </cell>
          <cell r="I1109" t="str">
            <v>TULUÁ</v>
          </cell>
        </row>
        <row r="1110">
          <cell r="G1110" t="str">
            <v>Valle del Cauca</v>
          </cell>
          <cell r="I1110" t="str">
            <v>ULLOA</v>
          </cell>
        </row>
        <row r="1111">
          <cell r="G1111" t="str">
            <v>Valle del Cauca</v>
          </cell>
          <cell r="I1111" t="str">
            <v>VERSALLES</v>
          </cell>
        </row>
        <row r="1112">
          <cell r="G1112" t="str">
            <v>Valle del Cauca</v>
          </cell>
          <cell r="I1112" t="str">
            <v>VIJES</v>
          </cell>
        </row>
        <row r="1113">
          <cell r="G1113" t="str">
            <v>Valle del Cauca</v>
          </cell>
          <cell r="I1113" t="str">
            <v>YOTOCO</v>
          </cell>
        </row>
        <row r="1114">
          <cell r="G1114" t="str">
            <v>Valle del Cauca</v>
          </cell>
          <cell r="I1114" t="str">
            <v>YUMBO</v>
          </cell>
        </row>
        <row r="1115">
          <cell r="G1115" t="str">
            <v>Valle del Cauca</v>
          </cell>
          <cell r="I1115" t="str">
            <v>ZARZAL</v>
          </cell>
        </row>
        <row r="1116">
          <cell r="G1116" t="str">
            <v>Vaupés</v>
          </cell>
          <cell r="H1116" t="str">
            <v>VAUPES</v>
          </cell>
          <cell r="I1116" t="str">
            <v>CARURU</v>
          </cell>
        </row>
        <row r="1117">
          <cell r="G1117" t="str">
            <v>Vaupés</v>
          </cell>
          <cell r="I1117" t="str">
            <v>MITÚ</v>
          </cell>
        </row>
        <row r="1118">
          <cell r="G1118" t="str">
            <v>Vaupés</v>
          </cell>
          <cell r="I1118" t="str">
            <v>PACOA</v>
          </cell>
        </row>
        <row r="1119">
          <cell r="G1119" t="str">
            <v>Vaupés</v>
          </cell>
          <cell r="I1119" t="str">
            <v>PAPUNAUA</v>
          </cell>
        </row>
        <row r="1120">
          <cell r="G1120" t="str">
            <v>Vaupés</v>
          </cell>
          <cell r="I1120" t="str">
            <v>TARAIRA</v>
          </cell>
        </row>
        <row r="1121">
          <cell r="G1121" t="str">
            <v>Vaupés</v>
          </cell>
          <cell r="I1121" t="str">
            <v>YAVARATÉ</v>
          </cell>
        </row>
        <row r="1122">
          <cell r="G1122" t="str">
            <v>Vichada</v>
          </cell>
          <cell r="H1122" t="str">
            <v>VICHADA</v>
          </cell>
          <cell r="I1122" t="str">
            <v>CUMARIBO</v>
          </cell>
        </row>
        <row r="1123">
          <cell r="G1123" t="str">
            <v>Vichada</v>
          </cell>
          <cell r="I1123" t="str">
            <v>LA PRIMAVERA</v>
          </cell>
        </row>
        <row r="1124">
          <cell r="G1124" t="str">
            <v>Vichada</v>
          </cell>
          <cell r="I1124" t="str">
            <v>PUERTO CARREÑO</v>
          </cell>
        </row>
        <row r="1125">
          <cell r="G1125" t="str">
            <v>Vichada</v>
          </cell>
          <cell r="I1125" t="str">
            <v>SANTA ROSALÍA</v>
          </cell>
        </row>
      </sheetData>
      <sheetData sheetId="29"/>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F 2022"/>
      <sheetName val="LISTAS"/>
    </sheetNames>
    <sheetDataSet>
      <sheetData sheetId="0"/>
      <sheetData sheetId="1"/>
      <sheetData sheetId="2">
        <row r="2">
          <cell r="D2" t="str">
            <v>SI</v>
          </cell>
          <cell r="G2" t="str">
            <v>DG</v>
          </cell>
        </row>
        <row r="3">
          <cell r="D3" t="str">
            <v>NO</v>
          </cell>
          <cell r="G3" t="str">
            <v>SAF</v>
          </cell>
        </row>
        <row r="4">
          <cell r="G4" t="str">
            <v>SGM</v>
          </cell>
        </row>
        <row r="5">
          <cell r="G5" t="str">
            <v>SSNA</v>
          </cell>
        </row>
        <row r="6">
          <cell r="G6" t="str">
            <v>DTAM</v>
          </cell>
        </row>
        <row r="7">
          <cell r="G7" t="str">
            <v>DTAO</v>
          </cell>
        </row>
        <row r="8">
          <cell r="G8" t="str">
            <v>DTAN</v>
          </cell>
        </row>
        <row r="9">
          <cell r="G9" t="str">
            <v>DTCA</v>
          </cell>
        </row>
        <row r="10">
          <cell r="G10" t="str">
            <v>DTPA</v>
          </cell>
        </row>
        <row r="11">
          <cell r="G11" t="str">
            <v>DTOR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COD PROYECTOS DE INVERSIÓN"/>
      <sheetName val="LISTA DE ORDINALES Y USOS"/>
      <sheetName val="ESQUEMA PTO"/>
      <sheetName val="METAS E INDICADORES 2021"/>
      <sheetName val="Hoja3"/>
      <sheetName val="Listas niveles"/>
      <sheetName val="SIGLAS"/>
      <sheetName val="listas mipg"/>
      <sheetName val="listas ODS"/>
      <sheetName val="LISTAS PEI"/>
      <sheetName val="listas PND"/>
      <sheetName val="LISTAS PROCESO"/>
      <sheetName val="ANEXO 2"/>
      <sheetName val="PROCESO VS ACTIVIDAD"/>
      <sheetName val="TABLA PROCESO VS ACTIVIDAD"/>
      <sheetName val="PROCESOS CON ACTIVIDADES POR PR"/>
      <sheetName val="LISTAS ANEXO 1. 4"/>
      <sheetName val="Hoja2"/>
      <sheetName val="Hoja1"/>
      <sheetName val="TOTALES"/>
      <sheetName val="SIIF MARZO V2"/>
      <sheetName val="SIIF MARZO V1"/>
      <sheetName val="REOR REC 11 V2"/>
      <sheetName val="REOR 11 V3"/>
      <sheetName val="REOR 11 V4"/>
      <sheetName val="REOR 11 V5"/>
      <sheetName val="REOR FONAM V2 "/>
      <sheetName val="REOR FONAM V3"/>
      <sheetName val="REOR FONAM V5"/>
      <sheetName val="VF 2021"/>
      <sheetName val="SECTORELEC"/>
      <sheetName val="DIST PROYECTO"/>
      <sheetName val="PRESUPUESTO 2021"/>
      <sheetName val="2020 VS 2021"/>
      <sheetName val="2020-2021 BASE"/>
      <sheetName val="PAPEL 30%"/>
      <sheetName val="TIQ30%"/>
      <sheetName val="VIAC15%"/>
      <sheetName val="DIST POR PRODUCTO"/>
      <sheetName val="DIST POR REC"/>
      <sheetName val="REOR 11 V7"/>
      <sheetName val="REOR ORIGEN"/>
      <sheetName val="DIST X PROYEC"/>
      <sheetName val="REC 20"/>
      <sheetName val="DE AD A FORT"/>
      <sheetName val="% PTO"/>
      <sheetName val="Hoja4"/>
      <sheetName val="Hoja5"/>
      <sheetName val="EXTRAS V3"/>
      <sheetName val="DTCA"/>
      <sheetName val="DTCA1"/>
      <sheetName val="ecoturismo"/>
      <sheetName val="indice"/>
      <sheetName val="AJUSTE CPS"/>
      <sheetName val="AJUSTE RIESGOS"/>
      <sheetName val="Listas anexo 1"/>
      <sheetName val="LISTAS ANEXO 1. 2"/>
      <sheetName val="LISTAS ANEXO 1. 3"/>
      <sheetName val="COD PRODUCTOS (2)"/>
      <sheetName val="rec 20 sector DPTO y cuenca"/>
      <sheetName val="rec 20 fonam paramo"/>
      <sheetName val="ORDINALES"/>
      <sheetName val="INFORMACIÓN DT"/>
      <sheetName val="REACTIVACIÓN"/>
      <sheetName val="PRODUCTOS"/>
      <sheetName val="BLOQUEO FORTALECIMIENTO"/>
      <sheetName val="PROYECTO ADMIN MANT VEHI"/>
      <sheetName val="PROYECTO ACTIVIDAD"/>
      <sheetName val="Hoja6"/>
      <sheetName val="ajuste oaj"/>
      <sheetName val="ajuste oap"/>
      <sheetName val="Hoja7"/>
      <sheetName val="OAP"/>
      <sheetName val="AJUSTE GC"/>
      <sheetName val="AJUSTE GGH"/>
      <sheetName val="ajuste OAP AD"/>
      <sheetName val="AJUSTE GPC"/>
      <sheetName val="AJUSTE SAF"/>
      <sheetName val="AJUSTE INFRA"/>
      <sheetName val="AJUSTE SGM"/>
      <sheetName val="AJUSTE GPM"/>
      <sheetName val="AJUSTE GGIS"/>
      <sheetName val="AJUSTE GTEA"/>
      <sheetName val="AJUSTE GSIR"/>
      <sheetName val="AJUSTE TAYRONA"/>
      <sheetName val="AJUSTE EL CORCHAL"/>
      <sheetName val="AJUSTE COLORADOS"/>
      <sheetName val="AJUSTE DTCA CONSOLIDAD"/>
      <sheetName val="AJUSTE GCEA"/>
      <sheetName val="AJUSTE DTPA"/>
      <sheetName val="AJUSTE FARALLONES"/>
      <sheetName val="AJUSTE MALPELO"/>
      <sheetName val="ajuste UTRIA"/>
      <sheetName val="AJUSTE SANQU"/>
      <sheetName val="AJUSTE MUCH"/>
      <sheetName val="AJUSTE KATIOS"/>
      <sheetName val="AJUSTE GORGONA"/>
      <sheetName val="AJUSTE YURU"/>
      <sheetName val="AJUSTE CABO"/>
      <sheetName val="AJUSTE URAMBA"/>
      <sheetName val="RES-HONORARIOS 2020-2021"/>
      <sheetName val="EXTRAS V3 (2)"/>
      <sheetName val="VF 2021 (2)"/>
      <sheetName val="PROYECTO ACTIVIDAD (2)"/>
      <sheetName val="TOTALES V2"/>
      <sheetName val="TABLAS"/>
      <sheetName val="TOTALES V2 (2)"/>
      <sheetName val="PAA 2021 - CONSOLIDADO V1"/>
      <sheetName val="ANEXO 1"/>
      <sheetName val="DTCA CONSOLIDADO"/>
      <sheetName val="CONSECUTIVO PAA 2021"/>
      <sheetName val="EXTENSIÓN EN HAS - RUNAP"/>
      <sheetName val="REORG AJUST CUPOS"/>
      <sheetName val="REOR 11 V6"/>
      <sheetName val="REOR 11 V5 (2)"/>
      <sheetName val="REORG FO ORIGEN"/>
      <sheetName val="SECTOR EL AJUSTE"/>
      <sheetName val="GCEA"/>
      <sheetName val="DEPENDENCIA "/>
      <sheetName val="ANEXO 1 funcionamiento"/>
      <sheetName val="PREDIAL"/>
      <sheetName val=" VEHICULAR"/>
      <sheetName val="ALUMBRADO"/>
      <sheetName val="LISTA DE VALIDACIÓN 2021"/>
      <sheetName val="MATRIZ"/>
      <sheetName val="REGION"/>
    </sheetNames>
    <sheetDataSet>
      <sheetData sheetId="0"/>
      <sheetData sheetId="1"/>
      <sheetData sheetId="2"/>
      <sheetData sheetId="3"/>
      <sheetData sheetId="4"/>
      <sheetData sheetId="5"/>
      <sheetData sheetId="6">
        <row r="2">
          <cell r="B2" t="str">
            <v>CENTRAL</v>
          </cell>
        </row>
      </sheetData>
      <sheetData sheetId="7">
        <row r="2">
          <cell r="D2" t="str">
            <v>DIRECCION GENERAL</v>
          </cell>
        </row>
      </sheetData>
      <sheetData sheetId="8">
        <row r="1">
          <cell r="D1" t="str">
            <v>1.TALENTO HUMANO</v>
          </cell>
          <cell r="E1" t="str">
            <v>2.DIRECCIONAMIENTO ESTRATÉGICO Y PLANEACIÓN</v>
          </cell>
          <cell r="F1" t="str">
            <v>3.GESTIÓN CON VALORES PARA RESULTADOS</v>
          </cell>
          <cell r="G1" t="str">
            <v>4.EVALUACIÓN DE RESULTADOS</v>
          </cell>
          <cell r="H1" t="str">
            <v>5.INFORMACIÓN Y COMUNICACIÓN</v>
          </cell>
          <cell r="I1" t="str">
            <v>6.GESTIÓN DEL CONOCIMIENTO Y LA INNOVACIÓN</v>
          </cell>
          <cell r="J1" t="str">
            <v>7.CONTROL INTERNO</v>
          </cell>
        </row>
      </sheetData>
      <sheetData sheetId="9">
        <row r="1">
          <cell r="E1" t="str">
            <v>ODS 1. PONER FIN A LA POBREZA EN TODAS SUS FORMAS Y EN TODO EL MUNDO.</v>
          </cell>
          <cell r="F1" t="str">
            <v>ODS 2. OBJETIVO 2. PONER FIN AL HAMBRE, LOGRAR LA SEGURIDAD ALIMENTARIA Y LA MEJORA DE LA NUTRICIÓN Y PROMOVER LA AGRICULTURA SOSTENIBLE</v>
          </cell>
          <cell r="G1" t="str">
            <v>ODS 4. GARANTIZAR UNA EDUCACIÓN INCLUSIVA Y EQUITATIVA DE CALIDAD Y PROMOVER OPORTUNIDADES DE APRENDIZAJE PERMANENTE PARA TODOS</v>
          </cell>
          <cell r="H1" t="str">
            <v>ODS 5. LOGRAR LA IGUALDAD DE GÉNERO Y EMPODERAR A TODAS LAS MUJERES Y LAS NIÑAS</v>
          </cell>
          <cell r="I1" t="str">
            <v>ODS 6. GARANTIZAR LA DISPONIBILIDAD Y LA GESTIÓN SOSTENIBLE DEL AGUA Y EL SANEAMIENTO PARA TODOS</v>
          </cell>
          <cell r="J1" t="str">
            <v>ODS 7. GARANTIZAR EL ACCESO A UNA ENERGÍA ASEQUIBLE, FIABLE, SOSTENIBLE Y MODERNA PARA TODOS</v>
          </cell>
          <cell r="K1" t="str">
            <v>ODS 8. PROMOVER EL CRECIMIENTO ECONÓMICO SOSTENIDO, INCLUSIVO Y SOSTENIBLE, EL EMPLEO PLENO Y PRODUCTIVO Y EL TRABAJO DECENTE PARA TODOS</v>
          </cell>
          <cell r="L1" t="str">
            <v>ODS 11. LOGRAR QUE LAS CIUDADES Y LOS ASENTAMIENTOS HUMANOS SEAN INCLUSIVOS, SEGUROS, RESILIENTES Y SOSTENIBLES</v>
          </cell>
          <cell r="M1" t="str">
            <v>ODS 12. GARANTIZAR MODALIDADES DE CONSUMO Y PRODUCCIÓN SOSTENIBLES</v>
          </cell>
          <cell r="N1" t="str">
            <v>ODS 13. ADOPTAR MEDIDAS URGENTES PARA COMBATIR EL CAMBIO CLIMÁTICO Y SUS EFECTOS</v>
          </cell>
          <cell r="O1" t="str">
            <v>ODS 14. CONSERVAR Y UTILIZAR SOSTENIBLEMENTE LOS OCÉANOS, LOS MARES Y LOS RECURSOS MARINOS PARA EL DESARROLLO SOSTENIBLE</v>
          </cell>
          <cell r="P1" t="str">
            <v>ODS 15. PROTEGER, RESTABLECER Y PROMOVER EL USO SOSTENIBLE DE LOS ECOSISTEMAS TERRESTRES, GESTIONAR SOSTENIBLEMENTE LOS BOSQUES, LUCHAR CONTRA LA DESERTIFICACIÓN, DETENER E INVERTIR LA DEGRADACIÓN DE LAS TIERRAS Y DETENER LA PÉRDIDA DE BIODIVERSIDAD</v>
          </cell>
          <cell r="Q1" t="str">
            <v>ODS 16. PROMOVER SOCIEDADES PACÍFICAS E INCLUSIVAS PARA EL DESARROLLO SOSTENIBLE, FACILITAR EL ACCESO A LA JUSTICIA PARA TODOS Y CONSTRUIR A TODOS LOS NIVELES INSTITUCIONES EFICACES E INCLUSIVAS QUE RINDAN CUENTAS</v>
          </cell>
          <cell r="R1" t="str">
            <v>ODS 17. FORTALECER LOS MEDIOS DE IMPLEMENTACIÓN Y REVITALIZAR LA ALIANZA MUNDIAL PARA EL DESARROLLO SOSTENIBLE</v>
          </cell>
        </row>
      </sheetData>
      <sheetData sheetId="10">
        <row r="2">
          <cell r="B2" t="str">
            <v>AUMENTAR EL MANEJO EFECTIVO Y EQUITATIVO DE LAS ÁREAS PROTEGIDAS TENIENDO EN CUENTA LOS DIFERENTES MODELOS DE GOBERNANZA CON ENFOQUE TERRITORIAL.</v>
          </cell>
          <cell r="C2" t="str">
            <v>PROMOVER LA CONFORMACIÓN Y CONSOLIDACIÓN DEL SINAP, FORTALECIENDO LA REPRESENTATIVIDAD ECOLÓGICA Y LA CONECTIVIDAD ESTRUCTURAL Y FUNCIONAL DEL SISTEMA.</v>
          </cell>
          <cell r="D2" t="str">
            <v>FORTALECER LA ENTIDAD EN SUS DINÁMICAS ADMINISTRATIVAS Y DE GESTIÓN, PARA EL CUMPLIMIENTO DE SU MISIÓN.</v>
          </cell>
        </row>
      </sheetData>
      <sheetData sheetId="11">
        <row r="2">
          <cell r="B2" t="str">
            <v>IV. PACTO POR LA SOSTENIBILIDAD: PRODUCIR CONSERVANDO Y CONSERVAR PRODUCIENDO</v>
          </cell>
        </row>
        <row r="3">
          <cell r="B3" t="str">
            <v>XII. PACTO POR LA EQUIDAD DE OPORTUNIDADES PARA GRUPOS ETNICOS: INDIGENAS, NEGROS, AFROCOLOMBIANOS, PALENQUEROS, RAIZALES, RROM</v>
          </cell>
        </row>
        <row r="4">
          <cell r="B4" t="str">
            <v>XV. PACTO POR UNA GESTIÓN PÚBLICA EFECTIVA</v>
          </cell>
        </row>
      </sheetData>
      <sheetData sheetId="12">
        <row r="10">
          <cell r="A10" t="str">
            <v>ESTRATÉGICO</v>
          </cell>
        </row>
        <row r="11">
          <cell r="A11" t="str">
            <v>MISIONAL</v>
          </cell>
        </row>
        <row r="12">
          <cell r="A12" t="str">
            <v>APOYO</v>
          </cell>
        </row>
        <row r="13">
          <cell r="A13" t="str">
            <v>EVALUACIÓN Y MEJORA</v>
          </cell>
        </row>
      </sheetData>
      <sheetData sheetId="13"/>
      <sheetData sheetId="14"/>
      <sheetData sheetId="15"/>
      <sheetData sheetId="16"/>
      <sheetData sheetId="17">
        <row r="2">
          <cell r="B2" t="str">
            <v>INVERSIÓN</v>
          </cell>
        </row>
        <row r="14">
          <cell r="F14" t="str">
            <v>***PUEBLOS INDÍGENAS***</v>
          </cell>
        </row>
        <row r="15">
          <cell r="F15" t="str">
            <v>G28- Concertar conjuntamente modelos de coordinación entre la autoridad de los pueblos indígenas y Parques Nacionales Naturales de Colombia para la planeación, el manejo y la gestión de las áreas del sistema de Parques Nacionales Naturales de Colombia, re</v>
          </cell>
        </row>
        <row r="16">
          <cell r="F16" t="str">
            <v>G29- Parques Nacionales Naturales con un representante de cada uno de los comités de seguimiento establecidos en las consultas previas, presentará en el marco de la MPC y la CNTI un informe anual sobre el estado de cumplimiento de los acuerdos protocoliza</v>
          </cell>
        </row>
        <row r="17">
          <cell r="F17" t="str">
            <v xml:space="preserve">E51- Concertar conjuntamente modelos de coordinación entre la autoridad de los pueblos indígenas y parques nacionales de Colombia para la planeación, el manejo y la gestión de las áreas del sistema de parques nacionales naturales de Colombia relacionadas </v>
          </cell>
        </row>
        <row r="18">
          <cell r="F18" t="str">
            <v>***POBLACIÓN AFROCOLOMBIANA***</v>
          </cell>
        </row>
        <row r="19">
          <cell r="F19" t="str">
            <v>A28- Acordar modelos de coordinación entre las comunidades negras, afrocolombianas, raizales y palenqueras y Parques Nacionales Naturales de Colombia para la planeación, el manejo y la gestión de las áreas protegidas administradas por PNNC, relacionadas c</v>
          </cell>
        </row>
        <row r="20">
          <cell r="F20" t="str">
            <v>A28- Acordar modelos de coordinación entre las comunidades negras, afrocolombianas, raizales y palenqueras y Parques Nacionales Naturales de Colombia para la planeación, el manejo y la gestión de las áreas protegidas administradas por PNNC, relacionadas c</v>
          </cell>
        </row>
        <row r="21">
          <cell r="F21" t="str">
            <v>***CONSTRUCCIÓN DE PAZ - PMI***</v>
          </cell>
        </row>
        <row r="22">
          <cell r="F22" t="str">
            <v xml:space="preserve">1.1. Ordenamiento social de la propiedad rural y uso del suelo </v>
          </cell>
        </row>
        <row r="23">
          <cell r="F23" t="str">
            <v>4.1. Programa Nacional Integral de Sustitución de Cultivos de Uso Ilícito -PNIS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3">
          <cell r="E3" t="str">
            <v>3202 CONSERVACIÓN DE LA BIODIVERSIDAD Y SUS SERVICIOS ECOSISTÉMICOS</v>
          </cell>
        </row>
      </sheetData>
      <sheetData sheetId="57"/>
      <sheetData sheetId="58">
        <row r="13">
          <cell r="B13" t="str">
            <v>ÁREAS CUBIERTAS CON JORNADAS DE VIGILANCIA</v>
          </cell>
        </row>
      </sheetData>
      <sheetData sheetId="59">
        <row r="8">
          <cell r="D8" t="str">
            <v>ADMINISTRACIÓN DE LAS ÁREAS DEL SISTEMA DE PARQUES NACIONALES NATURALES Y COORDINACIÓN DEL SISTEMA NACIONAL DE ÁREAS PROTEGIDAS. NACIÓN</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D2" t="str">
            <v>AMAZONAS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 PROYECTOS DE INVERSIÓN"/>
      <sheetName val="LISTA DE ORDINALES Y USOS"/>
      <sheetName val="Listas niveles"/>
      <sheetName val="SIGLAS"/>
      <sheetName val="listas mipg"/>
      <sheetName val="listas ODS"/>
      <sheetName val="LISTAS PEI"/>
      <sheetName val="listas PND"/>
      <sheetName val="LISTAS PROCESO"/>
      <sheetName val="ANEXO 2"/>
      <sheetName val="PROCESO VS ACTIVIDAD"/>
      <sheetName val="Listas anexo 1"/>
      <sheetName val="LISTAS ANEXO 1. 2"/>
      <sheetName val="TABLA PROCESO VS ACTIVIDAD"/>
      <sheetName val="PROCESOS CON ACTIVIDADES POR PR"/>
      <sheetName val="LISTAS ANEXO 1. 4"/>
      <sheetName val="Hoja2"/>
      <sheetName val="Hoja1"/>
      <sheetName val="ORDINALES"/>
      <sheetName val="ANEXO 1"/>
      <sheetName val="admin VF"/>
      <sheetName val="fortalecimiento VF"/>
      <sheetName val="tasas VF"/>
      <sheetName val="Hoja5"/>
      <sheetName val="Hoja4"/>
      <sheetName val="TECHOS REC"/>
      <sheetName val="TECHOS OAP"/>
      <sheetName val="CV"/>
      <sheetName val="CONSECUTIVOS"/>
      <sheetName val="ajuste sector final"/>
      <sheetName val="ajuste tasas"/>
      <sheetName val="LISTAS ANEXO 1. 3"/>
      <sheetName val="Lista Willy"/>
      <sheetName val="COD PRODUCTOS (2)"/>
      <sheetName val="MATRIZ"/>
      <sheetName val="REGION"/>
      <sheetName val="PROGRAMACIÓN PAA - CONSOLIDADO "/>
    </sheetNames>
    <sheetDataSet>
      <sheetData sheetId="0" refreshError="1"/>
      <sheetData sheetId="1" refreshError="1"/>
      <sheetData sheetId="2">
        <row r="2">
          <cell r="B2" t="str">
            <v>CENTRAL</v>
          </cell>
        </row>
      </sheetData>
      <sheetData sheetId="3"/>
      <sheetData sheetId="4">
        <row r="1">
          <cell r="D1" t="str">
            <v>1.TALENTO HUMANO</v>
          </cell>
        </row>
      </sheetData>
      <sheetData sheetId="5">
        <row r="1">
          <cell r="E1" t="str">
            <v>ODS 1. PONER FIN A LA POBREZA EN TODAS SUS FORMAS Y EN TODO EL MUNDO.</v>
          </cell>
        </row>
      </sheetData>
      <sheetData sheetId="6">
        <row r="2">
          <cell r="B2" t="str">
            <v>AUMENTAR EL MANEJO EFECTIVO Y EQUITATIVO DE LAS ÁREAS PROTEGIDAS TENIENDO EN CUENTA LOS DIFERENTES MODELOS DE GOBERNANZA CON ENFOQUE TERRITORIAL.</v>
          </cell>
        </row>
      </sheetData>
      <sheetData sheetId="7">
        <row r="2">
          <cell r="B2" t="str">
            <v>IV. PACTO POR LA SOSTENIBILIDAD: PRODUCIR CONSERVANDO Y CONSERVAR PRODUCIENDO</v>
          </cell>
        </row>
      </sheetData>
      <sheetData sheetId="8">
        <row r="10">
          <cell r="A10" t="str">
            <v>ESTRATÉGICO</v>
          </cell>
        </row>
      </sheetData>
      <sheetData sheetId="9" refreshError="1"/>
      <sheetData sheetId="10" refreshError="1"/>
      <sheetData sheetId="11">
        <row r="3">
          <cell r="E3" t="str">
            <v>3202 CONSERVACIÓN DE LA BIODIVERSIDAD Y SUS SERVICIOS ECOSISTÉMICOS</v>
          </cell>
        </row>
      </sheetData>
      <sheetData sheetId="12"/>
      <sheetData sheetId="13" refreshError="1"/>
      <sheetData sheetId="14" refreshError="1"/>
      <sheetData sheetId="15">
        <row r="3">
          <cell r="F3" t="str">
            <v>02 ADQUISICIÓN DE BIENES  Y SERVICIOS</v>
          </cell>
        </row>
        <row r="14">
          <cell r="D14" t="str">
            <v>1. SENTENCIA STC-4360 DE 2018 AMAZONÍA SUJETA DE DERECHOS</v>
          </cell>
        </row>
        <row r="15">
          <cell r="D15" t="str">
            <v>2. SENTENCIA STL 10716-2020 PNN LOS NEVADOS</v>
          </cell>
        </row>
        <row r="16">
          <cell r="D16" t="str">
            <v>3. SENTENCIA T-606 DE 2015 PNN TAYRONA</v>
          </cell>
        </row>
        <row r="17">
          <cell r="D17" t="str">
            <v>4.SENTENCIA T-806-14 PNN TINIGUA</v>
          </cell>
        </row>
        <row r="18">
          <cell r="D18" t="str">
            <v>5. SENTENCIA T-052 DE 2017 PNN CATATUMBO BARÍ</v>
          </cell>
        </row>
        <row r="19">
          <cell r="D19" t="str">
            <v>6. SENTENCIA T-021 DE 2019 PNN CORALES DEL ROSARIO Y SAN BERNARDO</v>
          </cell>
        </row>
        <row r="20">
          <cell r="D20" t="str">
            <v xml:space="preserve">7. SENTENCIA STC-3872 DE 2020 VÍA PARQUE ISLA SALAMANCA </v>
          </cell>
        </row>
        <row r="21">
          <cell r="D21" t="str">
            <v>8. SENTENCIA T-019 DE 2018 PNN KATÍOS</v>
          </cell>
        </row>
        <row r="22">
          <cell r="D22" t="str">
            <v>9. SENTENCIA ACCIÓN POPULAR 19 DE DICIEMBRE DE 2018 PNN PISBA</v>
          </cell>
        </row>
        <row r="23">
          <cell r="D23" t="str">
            <v>10. SENTENCIA 2003-91193-01 PNN CORALES DEL ROSARIO Y SAN BERNARDO</v>
          </cell>
        </row>
        <row r="24">
          <cell r="D24" t="str">
            <v>11. OTRA</v>
          </cell>
        </row>
      </sheetData>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ow r="11">
          <cell r="I11" t="str">
            <v>GENERAL</v>
          </cell>
        </row>
        <row r="12">
          <cell r="E12" t="str">
            <v>NACIONAL</v>
          </cell>
          <cell r="I12" t="str">
            <v>UNIÓN EUROPEA</v>
          </cell>
        </row>
        <row r="13">
          <cell r="E13" t="str">
            <v>TERRITORIO</v>
          </cell>
          <cell r="I13" t="str">
            <v>SECTOR ELÉCTRICO</v>
          </cell>
        </row>
      </sheetData>
      <sheetData sheetId="33"/>
      <sheetData sheetId="34" refreshError="1"/>
      <sheetData sheetId="35">
        <row r="2">
          <cell r="D2" t="str">
            <v>AMAZONAS</v>
          </cell>
        </row>
      </sheetData>
      <sheetData sheetId="3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ADFBB-8D6F-4DC5-9E57-09CB8EAEA270}">
  <sheetPr codeName="Hoja25">
    <tabColor rgb="FF00B050"/>
  </sheetPr>
  <dimension ref="A1:BA3081"/>
  <sheetViews>
    <sheetView showGridLines="0" topLeftCell="O1" zoomScale="70" zoomScaleNormal="70" workbookViewId="0">
      <pane xSplit="2" ySplit="5" topLeftCell="Q6" activePane="bottomRight" state="frozen"/>
      <selection pane="topRight" activeCell="Q1" sqref="Q1"/>
      <selection pane="bottomLeft" activeCell="O6" sqref="O6"/>
      <selection pane="bottomRight" activeCell="P5" sqref="P5"/>
    </sheetView>
  </sheetViews>
  <sheetFormatPr baseColWidth="10" defaultColWidth="0" defaultRowHeight="0" customHeight="1" zeroHeight="1"/>
  <cols>
    <col min="1" max="14" width="9.33203125" style="7" hidden="1" customWidth="1"/>
    <col min="15" max="15" width="8.44140625" style="7" customWidth="1"/>
    <col min="16" max="16" width="19.33203125" style="7" customWidth="1"/>
    <col min="17" max="17" width="21.44140625" style="7" bestFit="1" customWidth="1"/>
    <col min="18" max="18" width="24.44140625" style="7" customWidth="1"/>
    <col min="19" max="19" width="28.44140625" style="7" customWidth="1"/>
    <col min="20" max="20" width="27.44140625" style="7" customWidth="1"/>
    <col min="21" max="21" width="21" style="7" customWidth="1"/>
    <col min="22" max="22" width="14.77734375" style="7" customWidth="1"/>
    <col min="23" max="23" width="23.33203125" style="7" customWidth="1"/>
    <col min="24" max="24" width="21.44140625" style="7" customWidth="1"/>
    <col min="25" max="25" width="23.33203125" style="7" bestFit="1" customWidth="1"/>
    <col min="26" max="26" width="27.44140625" style="30" bestFit="1" customWidth="1"/>
    <col min="27" max="32" width="27.44140625" style="30" customWidth="1"/>
    <col min="33" max="33" width="26.77734375" style="30" customWidth="1"/>
    <col min="34" max="34" width="26.6640625" style="7" customWidth="1"/>
    <col min="35" max="35" width="25.44140625" style="7" customWidth="1"/>
    <col min="36" max="36" width="23.6640625" style="7" customWidth="1"/>
    <col min="37" max="37" width="26.33203125" style="7" customWidth="1"/>
    <col min="38" max="39" width="22.44140625" style="7" customWidth="1"/>
    <col min="40" max="40" width="26.44140625" style="7" customWidth="1"/>
    <col min="41" max="41" width="31" style="7" customWidth="1"/>
    <col min="42" max="42" width="26.77734375" style="7" customWidth="1"/>
    <col min="43" max="43" width="32.6640625" style="7" customWidth="1"/>
    <col min="44" max="44" width="25" style="7" customWidth="1"/>
    <col min="45" max="45" width="27.44140625" style="7" customWidth="1"/>
    <col min="46" max="46" width="33" style="7" customWidth="1"/>
    <col min="47" max="47" width="27.6640625" style="7" customWidth="1"/>
    <col min="48" max="48" width="33" style="7" customWidth="1"/>
    <col min="49" max="49" width="27.44140625" style="7" customWidth="1"/>
    <col min="50" max="50" width="21.44140625" style="31" customWidth="1"/>
    <col min="51" max="51" width="27.44140625" style="7" bestFit="1" customWidth="1"/>
    <col min="52" max="52" width="34" style="7" customWidth="1"/>
    <col min="53" max="53" width="5.109375" style="7" customWidth="1"/>
    <col min="54" max="16384" width="14.44140625" style="7" hidden="1"/>
  </cols>
  <sheetData>
    <row r="1" spans="1:53" s="5" customFormat="1" ht="15" customHeight="1" thickBot="1">
      <c r="A1" s="1"/>
      <c r="B1" s="1"/>
      <c r="C1" s="1"/>
      <c r="D1" s="1"/>
      <c r="E1" s="1"/>
      <c r="F1" s="1"/>
      <c r="G1" s="1"/>
      <c r="H1" s="1"/>
      <c r="I1" s="1"/>
      <c r="J1" s="1"/>
      <c r="K1" s="1"/>
      <c r="L1" s="1"/>
      <c r="M1" s="1"/>
      <c r="N1" s="1"/>
      <c r="O1" s="1"/>
      <c r="P1" s="1"/>
      <c r="Q1" s="1"/>
      <c r="R1" s="1"/>
      <c r="S1" s="1"/>
      <c r="T1" s="1"/>
      <c r="U1" s="2"/>
      <c r="V1" s="2"/>
      <c r="W1" s="2"/>
      <c r="X1" s="2"/>
      <c r="Y1" s="2"/>
      <c r="Z1" s="3"/>
      <c r="AA1" s="3"/>
      <c r="AB1" s="3"/>
      <c r="AC1" s="3"/>
      <c r="AD1" s="3"/>
      <c r="AE1" s="3"/>
      <c r="AF1" s="3"/>
      <c r="AG1" s="3"/>
      <c r="AH1" s="2"/>
      <c r="AI1" s="2"/>
      <c r="AJ1" s="2"/>
      <c r="AK1" s="1"/>
      <c r="AL1" s="1"/>
      <c r="AM1" s="1"/>
      <c r="AN1" s="1"/>
      <c r="AO1" s="1"/>
      <c r="AP1" s="1"/>
      <c r="AQ1" s="1"/>
      <c r="AR1" s="1"/>
      <c r="AS1" s="1"/>
      <c r="AT1" s="1"/>
      <c r="AU1" s="1"/>
      <c r="AV1" s="1"/>
      <c r="AW1" s="1"/>
      <c r="AX1" s="4"/>
      <c r="AY1" s="1"/>
      <c r="AZ1" s="1"/>
      <c r="BA1" s="1"/>
    </row>
    <row r="2" spans="1:53" ht="72" customHeight="1" thickBot="1">
      <c r="A2" s="6"/>
      <c r="B2" s="6"/>
      <c r="C2" s="6"/>
      <c r="D2" s="6"/>
      <c r="E2" s="6"/>
      <c r="F2" s="6"/>
      <c r="G2" s="6"/>
      <c r="H2" s="6"/>
      <c r="I2" s="6"/>
      <c r="J2" s="6"/>
      <c r="K2" s="6"/>
      <c r="L2" s="6"/>
      <c r="M2" s="6"/>
      <c r="N2" s="5"/>
      <c r="O2" s="6"/>
      <c r="P2" s="148" t="s">
        <v>0</v>
      </c>
      <c r="Q2" s="149"/>
      <c r="R2" s="149"/>
      <c r="S2" s="149"/>
      <c r="T2" s="150"/>
      <c r="U2" s="151" t="s">
        <v>1</v>
      </c>
      <c r="V2" s="152"/>
      <c r="W2" s="152"/>
      <c r="X2" s="152"/>
      <c r="Y2" s="152"/>
      <c r="Z2" s="152"/>
      <c r="AA2" s="153"/>
      <c r="AB2" s="153"/>
      <c r="AC2" s="153"/>
      <c r="AD2" s="153"/>
      <c r="AE2" s="152"/>
      <c r="AF2" s="152"/>
      <c r="AG2" s="152"/>
      <c r="AH2" s="152"/>
      <c r="AI2" s="152"/>
      <c r="AJ2" s="154"/>
      <c r="AK2" s="155" t="s">
        <v>2</v>
      </c>
      <c r="AL2" s="156"/>
      <c r="AM2" s="156"/>
      <c r="AN2" s="156"/>
      <c r="AO2" s="156"/>
      <c r="AP2" s="156"/>
      <c r="AQ2" s="156"/>
      <c r="AR2" s="157"/>
      <c r="AS2" s="158" t="s">
        <v>3</v>
      </c>
      <c r="AT2" s="156"/>
      <c r="AU2" s="156"/>
      <c r="AV2" s="156"/>
      <c r="AW2" s="156"/>
      <c r="AX2" s="156"/>
      <c r="AY2" s="156"/>
      <c r="AZ2" s="156"/>
      <c r="BA2" s="6"/>
    </row>
    <row r="3" spans="1:53" s="11" customFormat="1" ht="20.25" customHeight="1">
      <c r="A3" s="8"/>
      <c r="B3" s="8"/>
      <c r="C3" s="8"/>
      <c r="D3" s="8"/>
      <c r="E3" s="8"/>
      <c r="F3" s="8"/>
      <c r="G3" s="8"/>
      <c r="H3" s="8"/>
      <c r="I3" s="8"/>
      <c r="J3" s="8"/>
      <c r="K3" s="8"/>
      <c r="L3" s="8"/>
      <c r="M3" s="8"/>
      <c r="N3" s="8"/>
      <c r="O3" s="8"/>
      <c r="P3" s="9">
        <v>1</v>
      </c>
      <c r="Q3" s="10">
        <v>2</v>
      </c>
      <c r="R3" s="10">
        <v>3</v>
      </c>
      <c r="S3" s="9">
        <v>4</v>
      </c>
      <c r="T3" s="10">
        <v>5</v>
      </c>
      <c r="U3" s="10">
        <v>6</v>
      </c>
      <c r="V3" s="9">
        <v>7</v>
      </c>
      <c r="W3" s="10">
        <v>8</v>
      </c>
      <c r="X3" s="10">
        <v>9</v>
      </c>
      <c r="Y3" s="9">
        <v>10</v>
      </c>
      <c r="Z3" s="10">
        <v>11</v>
      </c>
      <c r="AA3" s="10">
        <v>12</v>
      </c>
      <c r="AB3" s="9">
        <v>13</v>
      </c>
      <c r="AC3" s="10">
        <v>14</v>
      </c>
      <c r="AD3" s="10">
        <v>15</v>
      </c>
      <c r="AE3" s="9">
        <v>16</v>
      </c>
      <c r="AF3" s="10">
        <v>17</v>
      </c>
      <c r="AG3" s="10">
        <v>18</v>
      </c>
      <c r="AH3" s="9">
        <v>19</v>
      </c>
      <c r="AI3" s="10">
        <v>20</v>
      </c>
      <c r="AJ3" s="10">
        <v>21</v>
      </c>
      <c r="AK3" s="9">
        <v>22</v>
      </c>
      <c r="AL3" s="10">
        <v>23</v>
      </c>
      <c r="AM3" s="10">
        <v>24</v>
      </c>
      <c r="AN3" s="9">
        <v>25</v>
      </c>
      <c r="AO3" s="10">
        <v>26</v>
      </c>
      <c r="AP3" s="10">
        <v>27</v>
      </c>
      <c r="AQ3" s="9">
        <v>28</v>
      </c>
      <c r="AR3" s="10">
        <v>29</v>
      </c>
      <c r="AS3" s="10">
        <v>30</v>
      </c>
      <c r="AT3" s="9">
        <v>31</v>
      </c>
      <c r="AU3" s="10">
        <v>32</v>
      </c>
      <c r="AV3" s="10">
        <v>33</v>
      </c>
      <c r="AW3" s="9">
        <v>34</v>
      </c>
      <c r="AX3" s="10">
        <v>35</v>
      </c>
      <c r="AY3" s="10">
        <v>36</v>
      </c>
      <c r="AZ3" s="9">
        <v>37</v>
      </c>
      <c r="BA3" s="8"/>
    </row>
    <row r="4" spans="1:53" ht="19.5" customHeight="1">
      <c r="A4" s="6"/>
      <c r="B4" s="6"/>
      <c r="C4" s="6"/>
      <c r="D4" s="6"/>
      <c r="E4" s="6"/>
      <c r="F4" s="6"/>
      <c r="G4" s="6"/>
      <c r="H4" s="6"/>
      <c r="I4" s="6"/>
      <c r="J4" s="6"/>
      <c r="K4" s="6"/>
      <c r="L4" s="6"/>
      <c r="M4" s="6"/>
      <c r="N4" s="6"/>
      <c r="O4" s="6"/>
      <c r="P4" s="6"/>
      <c r="Q4" s="6"/>
      <c r="R4" s="6"/>
      <c r="S4" s="6"/>
      <c r="T4" s="6"/>
      <c r="U4" s="6"/>
      <c r="V4" s="6"/>
      <c r="W4" s="6"/>
      <c r="X4" s="6"/>
      <c r="Y4" s="6"/>
      <c r="Z4" s="12"/>
      <c r="AA4" s="12"/>
      <c r="AB4" s="12"/>
      <c r="AC4" s="12"/>
      <c r="AD4" s="12"/>
      <c r="AE4" s="12"/>
      <c r="AF4" s="12"/>
      <c r="AG4" s="12"/>
      <c r="AH4" s="6"/>
      <c r="AI4" s="159" t="s">
        <v>4</v>
      </c>
      <c r="AJ4" s="159"/>
      <c r="AK4" s="6"/>
      <c r="AL4" s="6"/>
      <c r="AM4" s="6"/>
      <c r="AN4" s="6"/>
      <c r="AO4" s="6"/>
      <c r="AP4" s="6"/>
      <c r="AQ4" s="6"/>
      <c r="AR4" s="6"/>
      <c r="AS4" s="6"/>
      <c r="AT4" s="6"/>
      <c r="AU4" s="6"/>
      <c r="AV4" s="6"/>
      <c r="AW4" s="6"/>
      <c r="AX4" s="13"/>
      <c r="AY4" s="6"/>
      <c r="AZ4" s="6"/>
      <c r="BA4" s="6"/>
    </row>
    <row r="5" spans="1:53" ht="60" customHeight="1">
      <c r="A5" s="14" t="s">
        <v>5</v>
      </c>
      <c r="B5" s="14" t="s">
        <v>6</v>
      </c>
      <c r="C5" s="14" t="s">
        <v>7</v>
      </c>
      <c r="D5" s="14" t="s">
        <v>8</v>
      </c>
      <c r="E5" s="14" t="s">
        <v>9</v>
      </c>
      <c r="F5" s="14" t="s">
        <v>10</v>
      </c>
      <c r="G5" s="14" t="s">
        <v>11</v>
      </c>
      <c r="H5" s="14" t="s">
        <v>12</v>
      </c>
      <c r="I5" s="14" t="s">
        <v>13</v>
      </c>
      <c r="J5" s="14" t="s">
        <v>14</v>
      </c>
      <c r="K5" s="14" t="s">
        <v>15</v>
      </c>
      <c r="L5" s="14" t="s">
        <v>16</v>
      </c>
      <c r="M5" s="14" t="s">
        <v>17</v>
      </c>
      <c r="N5" s="14" t="s">
        <v>6</v>
      </c>
      <c r="O5" s="15"/>
      <c r="P5" s="16" t="s">
        <v>18</v>
      </c>
      <c r="Q5" s="16" t="s">
        <v>19</v>
      </c>
      <c r="R5" s="16" t="s">
        <v>20</v>
      </c>
      <c r="S5" s="16" t="s">
        <v>21</v>
      </c>
      <c r="T5" s="85" t="s">
        <v>2940</v>
      </c>
      <c r="U5" s="17" t="s">
        <v>22</v>
      </c>
      <c r="V5" s="17" t="s">
        <v>23</v>
      </c>
      <c r="W5" s="17" t="s">
        <v>24</v>
      </c>
      <c r="X5" s="17" t="s">
        <v>25</v>
      </c>
      <c r="Y5" s="17" t="s">
        <v>26</v>
      </c>
      <c r="Z5" s="18" t="s">
        <v>27</v>
      </c>
      <c r="AA5" s="18" t="s">
        <v>2785</v>
      </c>
      <c r="AB5" s="18" t="s">
        <v>2767</v>
      </c>
      <c r="AC5" s="18" t="s">
        <v>2786</v>
      </c>
      <c r="AD5" s="18" t="s">
        <v>2768</v>
      </c>
      <c r="AE5" s="18" t="s">
        <v>2769</v>
      </c>
      <c r="AF5" s="19" t="s">
        <v>28</v>
      </c>
      <c r="AG5" s="19" t="s">
        <v>29</v>
      </c>
      <c r="AH5" s="17" t="s">
        <v>30</v>
      </c>
      <c r="AI5" s="17" t="s">
        <v>31</v>
      </c>
      <c r="AJ5" s="17" t="s">
        <v>32</v>
      </c>
      <c r="AK5" s="20" t="s">
        <v>33</v>
      </c>
      <c r="AL5" s="20" t="s">
        <v>34</v>
      </c>
      <c r="AM5" s="20" t="s">
        <v>35</v>
      </c>
      <c r="AN5" s="20" t="s">
        <v>36</v>
      </c>
      <c r="AO5" s="20" t="s">
        <v>37</v>
      </c>
      <c r="AP5" s="20" t="s">
        <v>38</v>
      </c>
      <c r="AQ5" s="20" t="s">
        <v>39</v>
      </c>
      <c r="AR5" s="20" t="s">
        <v>40</v>
      </c>
      <c r="AS5" s="21" t="s">
        <v>41</v>
      </c>
      <c r="AT5" s="21" t="s">
        <v>42</v>
      </c>
      <c r="AU5" s="21" t="s">
        <v>43</v>
      </c>
      <c r="AV5" s="21" t="s">
        <v>44</v>
      </c>
      <c r="AW5" s="21" t="s">
        <v>45</v>
      </c>
      <c r="AX5" s="22" t="s">
        <v>46</v>
      </c>
      <c r="AY5" s="21" t="s">
        <v>47</v>
      </c>
      <c r="AZ5" s="21" t="s">
        <v>48</v>
      </c>
      <c r="BA5" s="6"/>
    </row>
    <row r="6" spans="1:53" ht="84.75" customHeight="1">
      <c r="A6" s="23" t="str">
        <f>+IFERROR(VLOOKUP(R6,'[2]Listas niveles'!$D$2:$E$11,2,FALSE),"")</f>
        <v>DG</v>
      </c>
      <c r="B6" s="23" t="str">
        <f>+IFERROR(VLOOKUP(AS6,'[2]Listas anexo 1'!$A$7:$B$8,2,FALSE),"")</f>
        <v>ADMIN</v>
      </c>
      <c r="C6" s="23" t="str">
        <f>+IFERROR(VLOOKUP(AT6,'[2]Listas anexo 1'!$A$13:$B$15,2,FALSE),"")</f>
        <v>ADMINYCOOR</v>
      </c>
      <c r="D6" s="23" t="str">
        <f>+IFERROR(VLOOKUP(AT6,'[2]Listas anexo 1'!$A$13:$C$15,3,FALSE),"")</f>
        <v>CONTRIBUIR</v>
      </c>
      <c r="E6" s="23" t="str">
        <f>+IFERROR(VLOOKUP(AT6,'[2]Listas anexo 1'!$A$19:$B$21,2,FALSE),"")</f>
        <v>ADMINOB</v>
      </c>
      <c r="F6" s="23" t="str">
        <f>+IFERROR(VLOOKUP(AV6,'[2]Listas anexo 1'!$J$13:$K$21,2,FALSE),"")</f>
        <v>ADOBIV</v>
      </c>
      <c r="G6" s="23" t="str">
        <f>+IFERROR(VLOOKUP(AW6,'[2]LISTAS ANEXO 1. 2'!$A$9:$B$38,2,FALSE),"")</f>
        <v>AXVI</v>
      </c>
      <c r="H6" s="23" t="str">
        <f>+IFERROR(IF(C6="ADMINYCOOR",VLOOKUP(AY6,'[2]LISTAS ANEXO 1. 3'!$B$13:$C$42,2,FALSE),IF(C6="TASAS",VLOOKUP(AY6,'[2]LISTAS ANEXO 1. 3'!$B$43:$C$51,2,FALSE),IF(C6="FORTALECIMIENTO",VLOOKUP(AY6,'[2]LISTAS ANEXO 1. 3'!$B$52:$C$58,2,FALSE),""))),"")</f>
        <v>CD</v>
      </c>
      <c r="I6" s="23" t="str">
        <f>+IFERROR(VLOOKUP(#REF!,'[2]LISTAS ANEXO 1. 4'!$B$74:$C$90,2,FALSE),"")</f>
        <v/>
      </c>
      <c r="J6" s="23" t="str">
        <f>+IFERROR(VLOOKUP(X6,[2]ORDINALES!$B$2:$C$5,2,FALSE),"")</f>
        <v>CTADOS</v>
      </c>
      <c r="K6" s="23" t="str">
        <f>+IFERROR(VLOOKUP(#REF!,[2]REGION!$G$2:$I$1125,2,FALSE),"")</f>
        <v/>
      </c>
      <c r="L6" s="23" t="str">
        <f>+IFERROR(VLOOKUP(AI6,[2]REGION!$G$2:$I$1125,2,FALSE),"")</f>
        <v>NACION</v>
      </c>
      <c r="M6" s="23" t="str">
        <f>+IFERROR(VLOOKUP(#REF!,[2]ORDINALES!$H$2:$I$382,2,FALSE),"")</f>
        <v/>
      </c>
      <c r="N6" s="23" t="str">
        <f>IFERROR(VLOOKUP(U6,'[2]Lista Willy'!$B$11:$D$14,3,FALSE),"")</f>
        <v>REC_11</v>
      </c>
      <c r="O6" s="24"/>
      <c r="P6" s="94">
        <v>1000</v>
      </c>
      <c r="Q6" s="90" t="s">
        <v>49</v>
      </c>
      <c r="R6" s="90" t="s">
        <v>50</v>
      </c>
      <c r="S6" s="90" t="s">
        <v>51</v>
      </c>
      <c r="T6" s="90" t="s">
        <v>51</v>
      </c>
      <c r="U6" s="90" t="s">
        <v>52</v>
      </c>
      <c r="V6" s="94" t="s">
        <v>53</v>
      </c>
      <c r="W6" s="90" t="s">
        <v>54</v>
      </c>
      <c r="X6" s="90" t="s">
        <v>55</v>
      </c>
      <c r="Y6" s="90" t="s">
        <v>56</v>
      </c>
      <c r="Z6" s="120">
        <v>63000000</v>
      </c>
      <c r="AA6" s="120"/>
      <c r="AB6" s="120">
        <v>53000000</v>
      </c>
      <c r="AC6" s="120"/>
      <c r="AD6" s="120"/>
      <c r="AE6" s="120">
        <v>10000000</v>
      </c>
      <c r="AF6" s="88"/>
      <c r="AG6" s="89"/>
      <c r="AH6" s="90" t="s">
        <v>57</v>
      </c>
      <c r="AI6" s="90" t="s">
        <v>58</v>
      </c>
      <c r="AJ6" s="90" t="s">
        <v>58</v>
      </c>
      <c r="AK6" s="90" t="s">
        <v>59</v>
      </c>
      <c r="AL6" s="90" t="s">
        <v>57</v>
      </c>
      <c r="AM6" s="90"/>
      <c r="AN6" s="90" t="s">
        <v>57</v>
      </c>
      <c r="AO6" s="90"/>
      <c r="AP6" s="90" t="s">
        <v>57</v>
      </c>
      <c r="AQ6" s="90"/>
      <c r="AR6" s="90" t="s">
        <v>57</v>
      </c>
      <c r="AS6" s="90" t="s">
        <v>60</v>
      </c>
      <c r="AT6" s="90" t="s">
        <v>61</v>
      </c>
      <c r="AU6" s="97" t="s">
        <v>62</v>
      </c>
      <c r="AV6" s="98" t="s">
        <v>63</v>
      </c>
      <c r="AW6" s="98" t="s">
        <v>64</v>
      </c>
      <c r="AX6" s="97">
        <v>3202008</v>
      </c>
      <c r="AY6" s="98" t="s">
        <v>65</v>
      </c>
      <c r="AZ6" s="98" t="s">
        <v>66</v>
      </c>
      <c r="BA6" s="24"/>
    </row>
    <row r="7" spans="1:53" ht="84.75" customHeight="1">
      <c r="A7" s="23" t="str">
        <f>+IFERROR(VLOOKUP(R7,'[2]Listas niveles'!$D$2:$E$11,2,FALSE),"")</f>
        <v>DG</v>
      </c>
      <c r="B7" s="23" t="str">
        <f>+IFERROR(VLOOKUP(AS7,'[2]Listas anexo 1'!$A$7:$B$8,2,FALSE),"")</f>
        <v>ADMIN</v>
      </c>
      <c r="C7" s="23" t="str">
        <f>+IFERROR(VLOOKUP(AT7,'[2]Listas anexo 1'!$A$13:$B$15,2,FALSE),"")</f>
        <v>ADMINYCOOR</v>
      </c>
      <c r="D7" s="23" t="str">
        <f>+IFERROR(VLOOKUP(AT7,'[2]Listas anexo 1'!$A$13:$C$15,3,FALSE),"")</f>
        <v>CONTRIBUIR</v>
      </c>
      <c r="E7" s="23" t="str">
        <f>+IFERROR(VLOOKUP(AT7,'[2]Listas anexo 1'!$A$19:$B$21,2,FALSE),"")</f>
        <v>ADMINOB</v>
      </c>
      <c r="F7" s="23" t="str">
        <f>+IFERROR(VLOOKUP(AV7,'[2]Listas anexo 1'!$J$13:$K$21,2,FALSE),"")</f>
        <v>ADOBIV</v>
      </c>
      <c r="G7" s="23" t="str">
        <f>+IFERROR(VLOOKUP(AW7,'[2]LISTAS ANEXO 1. 2'!$A$9:$B$38,2,FALSE),"")</f>
        <v>AXVI</v>
      </c>
      <c r="H7" s="23" t="str">
        <f>+IFERROR(IF(C7="ADMINYCOOR",VLOOKUP(AY7,'[2]LISTAS ANEXO 1. 3'!$B$13:$C$42,2,FALSE),IF(C7="TASAS",VLOOKUP(AY7,'[2]LISTAS ANEXO 1. 3'!$B$43:$C$51,2,FALSE),IF(C7="FORTALECIMIENTO",VLOOKUP(AY7,'[2]LISTAS ANEXO 1. 3'!$B$52:$C$58,2,FALSE),""))),"")</f>
        <v>CD</v>
      </c>
      <c r="I7" s="23" t="str">
        <f>+IFERROR(VLOOKUP(#REF!,'[2]LISTAS ANEXO 1. 4'!$B$74:$C$90,2,FALSE),"")</f>
        <v/>
      </c>
      <c r="J7" s="23" t="str">
        <f>+IFERROR(VLOOKUP(X7,[2]ORDINALES!$B$2:$C$5,2,FALSE),"")</f>
        <v>CTADOS</v>
      </c>
      <c r="K7" s="23" t="str">
        <f>+IFERROR(VLOOKUP(#REF!,[2]REGION!$G$2:$I$1125,2,FALSE),"")</f>
        <v/>
      </c>
      <c r="L7" s="23" t="str">
        <f>+IFERROR(VLOOKUP(AI7,[2]REGION!$G$2:$I$1125,2,FALSE),"")</f>
        <v>NACION</v>
      </c>
      <c r="M7" s="23" t="str">
        <f>+IFERROR(VLOOKUP(#REF!,[2]ORDINALES!$H$2:$I$382,2,FALSE),"")</f>
        <v/>
      </c>
      <c r="N7" s="23" t="str">
        <f>IFERROR(VLOOKUP(U7,'[2]Lista Willy'!$B$11:$D$14,3,FALSE),"")</f>
        <v>REC_11</v>
      </c>
      <c r="O7" s="24"/>
      <c r="P7" s="94">
        <v>1001</v>
      </c>
      <c r="Q7" s="90" t="s">
        <v>49</v>
      </c>
      <c r="R7" s="90" t="s">
        <v>50</v>
      </c>
      <c r="S7" s="90" t="s">
        <v>51</v>
      </c>
      <c r="T7" s="90" t="s">
        <v>51</v>
      </c>
      <c r="U7" s="90" t="s">
        <v>52</v>
      </c>
      <c r="V7" s="94" t="s">
        <v>53</v>
      </c>
      <c r="W7" s="90" t="s">
        <v>54</v>
      </c>
      <c r="X7" s="90" t="s">
        <v>55</v>
      </c>
      <c r="Y7" s="90" t="s">
        <v>67</v>
      </c>
      <c r="Z7" s="120">
        <v>63156955</v>
      </c>
      <c r="AA7" s="120"/>
      <c r="AB7" s="120"/>
      <c r="AC7" s="120"/>
      <c r="AD7" s="120"/>
      <c r="AE7" s="120">
        <v>63156955</v>
      </c>
      <c r="AF7" s="88"/>
      <c r="AG7" s="89"/>
      <c r="AH7" s="90" t="s">
        <v>57</v>
      </c>
      <c r="AI7" s="90" t="s">
        <v>58</v>
      </c>
      <c r="AJ7" s="90" t="s">
        <v>58</v>
      </c>
      <c r="AK7" s="90" t="s">
        <v>59</v>
      </c>
      <c r="AL7" s="90" t="s">
        <v>57</v>
      </c>
      <c r="AM7" s="90"/>
      <c r="AN7" s="90" t="s">
        <v>57</v>
      </c>
      <c r="AO7" s="90"/>
      <c r="AP7" s="90" t="s">
        <v>57</v>
      </c>
      <c r="AQ7" s="90"/>
      <c r="AR7" s="90" t="s">
        <v>57</v>
      </c>
      <c r="AS7" s="90" t="s">
        <v>60</v>
      </c>
      <c r="AT7" s="90" t="s">
        <v>61</v>
      </c>
      <c r="AU7" s="97" t="s">
        <v>62</v>
      </c>
      <c r="AV7" s="98" t="s">
        <v>63</v>
      </c>
      <c r="AW7" s="98" t="s">
        <v>64</v>
      </c>
      <c r="AX7" s="97">
        <v>3202008</v>
      </c>
      <c r="AY7" s="98" t="s">
        <v>65</v>
      </c>
      <c r="AZ7" s="98" t="s">
        <v>66</v>
      </c>
      <c r="BA7" s="24"/>
    </row>
    <row r="8" spans="1:53" ht="84.75" customHeight="1">
      <c r="A8" s="23" t="str">
        <f>+IFERROR(VLOOKUP(R8,'[2]Listas niveles'!$D$2:$E$11,2,FALSE),"")</f>
        <v>DG</v>
      </c>
      <c r="B8" s="23" t="str">
        <f>+IFERROR(VLOOKUP(AS8,'[2]Listas anexo 1'!$A$7:$B$8,2,FALSE),"")</f>
        <v>ADMIN</v>
      </c>
      <c r="C8" s="23" t="str">
        <f>+IFERROR(VLOOKUP(AT8,'[2]Listas anexo 1'!$A$13:$B$15,2,FALSE),"")</f>
        <v>ADMINYCOOR</v>
      </c>
      <c r="D8" s="23" t="str">
        <f>+IFERROR(VLOOKUP(AT8,'[2]Listas anexo 1'!$A$13:$C$15,3,FALSE),"")</f>
        <v>CONTRIBUIR</v>
      </c>
      <c r="E8" s="23" t="str">
        <f>+IFERROR(VLOOKUP(AT8,'[2]Listas anexo 1'!$A$19:$B$21,2,FALSE),"")</f>
        <v>ADMINOB</v>
      </c>
      <c r="F8" s="23" t="str">
        <f>+IFERROR(VLOOKUP(AV8,'[2]Listas anexo 1'!$J$13:$K$21,2,FALSE),"")</f>
        <v>ADOBIV</v>
      </c>
      <c r="G8" s="23" t="str">
        <f>+IFERROR(VLOOKUP(AW8,'[2]LISTAS ANEXO 1. 2'!$A$9:$B$38,2,FALSE),"")</f>
        <v>AXVI</v>
      </c>
      <c r="H8" s="23" t="str">
        <f>+IFERROR(IF(C8="ADMINYCOOR",VLOOKUP(AY8,'[2]LISTAS ANEXO 1. 3'!$B$13:$C$42,2,FALSE),IF(C8="TASAS",VLOOKUP(AY8,'[2]LISTAS ANEXO 1. 3'!$B$43:$C$51,2,FALSE),IF(C8="FORTALECIMIENTO",VLOOKUP(AY8,'[2]LISTAS ANEXO 1. 3'!$B$52:$C$58,2,FALSE),""))),"")</f>
        <v>CD</v>
      </c>
      <c r="I8" s="23" t="str">
        <f>+IFERROR(VLOOKUP(#REF!,'[2]LISTAS ANEXO 1. 4'!$B$74:$C$90,2,FALSE),"")</f>
        <v/>
      </c>
      <c r="J8" s="23" t="str">
        <f>+IFERROR(VLOOKUP(X8,[2]ORDINALES!$B$2:$C$5,2,FALSE),"")</f>
        <v>CTADOS</v>
      </c>
      <c r="K8" s="23" t="str">
        <f>+IFERROR(VLOOKUP(#REF!,[2]REGION!$G$2:$I$1125,2,FALSE),"")</f>
        <v/>
      </c>
      <c r="L8" s="23" t="str">
        <f>+IFERROR(VLOOKUP(AI8,[2]REGION!$G$2:$I$1125,2,FALSE),"")</f>
        <v>NACION</v>
      </c>
      <c r="M8" s="23" t="str">
        <f>+IFERROR(VLOOKUP(#REF!,[2]ORDINALES!$H$2:$I$382,2,FALSE),"")</f>
        <v/>
      </c>
      <c r="N8" s="23" t="str">
        <f>IFERROR(VLOOKUP(U8,'[2]Lista Willy'!$B$11:$D$14,3,FALSE),"")</f>
        <v>REC_11</v>
      </c>
      <c r="O8" s="24"/>
      <c r="P8" s="94">
        <v>1002</v>
      </c>
      <c r="Q8" s="90" t="s">
        <v>49</v>
      </c>
      <c r="R8" s="90" t="s">
        <v>50</v>
      </c>
      <c r="S8" s="90" t="s">
        <v>51</v>
      </c>
      <c r="T8" s="90" t="s">
        <v>51</v>
      </c>
      <c r="U8" s="90" t="s">
        <v>52</v>
      </c>
      <c r="V8" s="94" t="s">
        <v>53</v>
      </c>
      <c r="W8" s="90" t="s">
        <v>54</v>
      </c>
      <c r="X8" s="90" t="s">
        <v>55</v>
      </c>
      <c r="Y8" s="90" t="s">
        <v>68</v>
      </c>
      <c r="Z8" s="120">
        <v>44000000</v>
      </c>
      <c r="AA8" s="120"/>
      <c r="AB8" s="120">
        <v>44000000</v>
      </c>
      <c r="AC8" s="120"/>
      <c r="AD8" s="120"/>
      <c r="AE8" s="120">
        <v>0</v>
      </c>
      <c r="AF8" s="88"/>
      <c r="AG8" s="89"/>
      <c r="AH8" s="90" t="s">
        <v>57</v>
      </c>
      <c r="AI8" s="90" t="s">
        <v>58</v>
      </c>
      <c r="AJ8" s="90" t="s">
        <v>58</v>
      </c>
      <c r="AK8" s="90" t="s">
        <v>59</v>
      </c>
      <c r="AL8" s="90" t="s">
        <v>57</v>
      </c>
      <c r="AM8" s="90"/>
      <c r="AN8" s="90" t="s">
        <v>57</v>
      </c>
      <c r="AO8" s="90"/>
      <c r="AP8" s="90" t="s">
        <v>57</v>
      </c>
      <c r="AQ8" s="90"/>
      <c r="AR8" s="90" t="s">
        <v>57</v>
      </c>
      <c r="AS8" s="90" t="s">
        <v>60</v>
      </c>
      <c r="AT8" s="90" t="s">
        <v>61</v>
      </c>
      <c r="AU8" s="97" t="s">
        <v>62</v>
      </c>
      <c r="AV8" s="98" t="s">
        <v>63</v>
      </c>
      <c r="AW8" s="98" t="s">
        <v>64</v>
      </c>
      <c r="AX8" s="97">
        <v>3202008</v>
      </c>
      <c r="AY8" s="98" t="s">
        <v>65</v>
      </c>
      <c r="AZ8" s="98" t="s">
        <v>66</v>
      </c>
      <c r="BA8" s="24"/>
    </row>
    <row r="9" spans="1:53" ht="84.75" customHeight="1">
      <c r="A9" s="23" t="str">
        <f>+IFERROR(VLOOKUP(R9,'[2]Listas niveles'!$D$2:$E$11,2,FALSE),"")</f>
        <v>DG</v>
      </c>
      <c r="B9" s="23" t="str">
        <f>+IFERROR(VLOOKUP(AS9,'[2]Listas anexo 1'!$A$7:$B$8,2,FALSE),"")</f>
        <v>ADMIN</v>
      </c>
      <c r="C9" s="23" t="str">
        <f>+IFERROR(VLOOKUP(AT9,'[2]Listas anexo 1'!$A$13:$B$15,2,FALSE),"")</f>
        <v>ADMINYCOOR</v>
      </c>
      <c r="D9" s="23" t="str">
        <f>+IFERROR(VLOOKUP(AT9,'[2]Listas anexo 1'!$A$13:$C$15,3,FALSE),"")</f>
        <v>CONTRIBUIR</v>
      </c>
      <c r="E9" s="23" t="str">
        <f>+IFERROR(VLOOKUP(AT9,'[2]Listas anexo 1'!$A$19:$B$21,2,FALSE),"")</f>
        <v>ADMINOB</v>
      </c>
      <c r="F9" s="23" t="str">
        <f>+IFERROR(VLOOKUP(AV9,'[2]Listas anexo 1'!$J$13:$K$21,2,FALSE),"")</f>
        <v>ADOBIV</v>
      </c>
      <c r="G9" s="23" t="str">
        <f>+IFERROR(VLOOKUP(AW9,'[2]LISTAS ANEXO 1. 2'!$A$9:$B$38,2,FALSE),"")</f>
        <v>AXVI</v>
      </c>
      <c r="H9" s="23" t="str">
        <f>+IFERROR(IF(C9="ADMINYCOOR",VLOOKUP(AY9,'[2]LISTAS ANEXO 1. 3'!$B$13:$C$42,2,FALSE),IF(C9="TASAS",VLOOKUP(AY9,'[2]LISTAS ANEXO 1. 3'!$B$43:$C$51,2,FALSE),IF(C9="FORTALECIMIENTO",VLOOKUP(AY9,'[2]LISTAS ANEXO 1. 3'!$B$52:$C$58,2,FALSE),""))),"")</f>
        <v>CD</v>
      </c>
      <c r="I9" s="23" t="str">
        <f>+IFERROR(VLOOKUP(#REF!,'[2]LISTAS ANEXO 1. 4'!$B$74:$C$90,2,FALSE),"")</f>
        <v/>
      </c>
      <c r="J9" s="23" t="str">
        <f>+IFERROR(VLOOKUP(X9,[2]ORDINALES!$B$2:$C$5,2,FALSE),"")</f>
        <v>CTADOS</v>
      </c>
      <c r="K9" s="23" t="str">
        <f>+IFERROR(VLOOKUP(#REF!,[2]REGION!$G$2:$I$1125,2,FALSE),"")</f>
        <v/>
      </c>
      <c r="L9" s="23" t="str">
        <f>+IFERROR(VLOOKUP(AI9,[2]REGION!$G$2:$I$1125,2,FALSE),"")</f>
        <v>NACION</v>
      </c>
      <c r="M9" s="23" t="str">
        <f>+IFERROR(VLOOKUP(#REF!,[2]ORDINALES!$H$2:$I$382,2,FALSE),"")</f>
        <v/>
      </c>
      <c r="N9" s="23" t="str">
        <f>IFERROR(VLOOKUP(U9,'[2]Lista Willy'!$B$11:$D$14,3,FALSE),"")</f>
        <v>REC_11</v>
      </c>
      <c r="O9" s="24"/>
      <c r="P9" s="94">
        <v>1003</v>
      </c>
      <c r="Q9" s="90" t="s">
        <v>49</v>
      </c>
      <c r="R9" s="90" t="s">
        <v>50</v>
      </c>
      <c r="S9" s="90" t="s">
        <v>51</v>
      </c>
      <c r="T9" s="90" t="s">
        <v>51</v>
      </c>
      <c r="U9" s="90" t="s">
        <v>52</v>
      </c>
      <c r="V9" s="94" t="s">
        <v>53</v>
      </c>
      <c r="W9" s="90" t="s">
        <v>54</v>
      </c>
      <c r="X9" s="90" t="s">
        <v>55</v>
      </c>
      <c r="Y9" s="90" t="s">
        <v>69</v>
      </c>
      <c r="Z9" s="120">
        <v>44000000</v>
      </c>
      <c r="AA9" s="120"/>
      <c r="AB9" s="120"/>
      <c r="AC9" s="120"/>
      <c r="AD9" s="120"/>
      <c r="AE9" s="120">
        <v>44000000</v>
      </c>
      <c r="AF9" s="88"/>
      <c r="AG9" s="89"/>
      <c r="AH9" s="90" t="s">
        <v>57</v>
      </c>
      <c r="AI9" s="90" t="s">
        <v>58</v>
      </c>
      <c r="AJ9" s="90" t="s">
        <v>58</v>
      </c>
      <c r="AK9" s="90" t="s">
        <v>59</v>
      </c>
      <c r="AL9" s="90" t="s">
        <v>57</v>
      </c>
      <c r="AM9" s="90"/>
      <c r="AN9" s="90" t="s">
        <v>57</v>
      </c>
      <c r="AO9" s="90"/>
      <c r="AP9" s="90" t="s">
        <v>57</v>
      </c>
      <c r="AQ9" s="90"/>
      <c r="AR9" s="90" t="s">
        <v>57</v>
      </c>
      <c r="AS9" s="90" t="s">
        <v>60</v>
      </c>
      <c r="AT9" s="90" t="s">
        <v>61</v>
      </c>
      <c r="AU9" s="97" t="s">
        <v>62</v>
      </c>
      <c r="AV9" s="98" t="s">
        <v>63</v>
      </c>
      <c r="AW9" s="98" t="s">
        <v>64</v>
      </c>
      <c r="AX9" s="97">
        <v>3202008</v>
      </c>
      <c r="AY9" s="98" t="s">
        <v>65</v>
      </c>
      <c r="AZ9" s="98" t="s">
        <v>66</v>
      </c>
      <c r="BA9" s="24"/>
    </row>
    <row r="10" spans="1:53" ht="84.75" customHeight="1">
      <c r="A10" s="23" t="str">
        <f>+IFERROR(VLOOKUP(R10,'[2]Listas niveles'!$D$2:$E$11,2,FALSE),"")</f>
        <v>DG</v>
      </c>
      <c r="B10" s="23" t="str">
        <f>+IFERROR(VLOOKUP(AS10,'[2]Listas anexo 1'!$A$7:$B$8,2,FALSE),"")</f>
        <v>FORTA</v>
      </c>
      <c r="C10" s="23" t="str">
        <f>+IFERROR(VLOOKUP(AT10,'[2]Listas anexo 1'!$A$13:$B$15,2,FALSE),"")</f>
        <v>FORTALECIMIENTO</v>
      </c>
      <c r="D10" s="23" t="str">
        <f>+IFERROR(VLOOKUP(AT10,'[2]Listas anexo 1'!$A$13:$C$15,3,FALSE),"")</f>
        <v>FORTALECER</v>
      </c>
      <c r="E10" s="23" t="str">
        <f>+IFERROR(VLOOKUP(AT10,'[2]Listas anexo 1'!$A$19:$B$21,2,FALSE),"")</f>
        <v>FORTOB</v>
      </c>
      <c r="F10" s="23" t="str">
        <f>+IFERROR(VLOOKUP(AV10,'[2]Listas anexo 1'!$J$13:$K$21,2,FALSE),"")</f>
        <v>FORTOBI</v>
      </c>
      <c r="G10" s="23" t="str">
        <f>+IFERROR(VLOOKUP(AW10,'[2]LISTAS ANEXO 1. 2'!$A$9:$B$38,2,FALSE),"")</f>
        <v>TII</v>
      </c>
      <c r="H10" s="23" t="str">
        <f>+IFERROR(IF(C10="ADMINYCOOR",VLOOKUP(AY10,'[2]LISTAS ANEXO 1. 3'!$B$13:$C$42,2,FALSE),IF(C10="TASAS",VLOOKUP(AY10,'[2]LISTAS ANEXO 1. 3'!$B$43:$C$51,2,FALSE),IF(C10="FORTALECIMIENTO",VLOOKUP(AY10,'[2]LISTAS ANEXO 1. 3'!$B$52:$C$58,2,FALSE),""))),"")</f>
        <v>BBBB</v>
      </c>
      <c r="I10" s="23" t="str">
        <f>+IFERROR(VLOOKUP(#REF!,'[2]LISTAS ANEXO 1. 4'!$B$74:$C$90,2,FALSE),"")</f>
        <v/>
      </c>
      <c r="J10" s="23" t="str">
        <f>+IFERROR(VLOOKUP(X10,[2]ORDINALES!$B$2:$C$5,2,FALSE),"")</f>
        <v>CTADOS</v>
      </c>
      <c r="K10" s="23" t="str">
        <f>+IFERROR(VLOOKUP(#REF!,[2]REGION!$G$2:$I$1125,2,FALSE),"")</f>
        <v/>
      </c>
      <c r="L10" s="23" t="str">
        <f>+IFERROR(VLOOKUP(AI10,[2]REGION!$G$2:$I$1125,2,FALSE),"")</f>
        <v>NACION</v>
      </c>
      <c r="M10" s="23" t="str">
        <f>+IFERROR(VLOOKUP(#REF!,[2]ORDINALES!$H$2:$I$382,2,FALSE),"")</f>
        <v/>
      </c>
      <c r="N10" s="23" t="str">
        <f>IFERROR(VLOOKUP(U10,'[2]Lista Willy'!$B$11:$D$14,3,FALSE),"")</f>
        <v>REC_11</v>
      </c>
      <c r="O10" s="24"/>
      <c r="P10" s="94">
        <v>2000</v>
      </c>
      <c r="Q10" s="90" t="s">
        <v>49</v>
      </c>
      <c r="R10" s="90" t="s">
        <v>50</v>
      </c>
      <c r="S10" s="90" t="s">
        <v>70</v>
      </c>
      <c r="T10" s="90" t="s">
        <v>70</v>
      </c>
      <c r="U10" s="90" t="s">
        <v>52</v>
      </c>
      <c r="V10" s="94" t="s">
        <v>53</v>
      </c>
      <c r="W10" s="90" t="s">
        <v>54</v>
      </c>
      <c r="X10" s="90" t="s">
        <v>55</v>
      </c>
      <c r="Y10" s="90" t="s">
        <v>71</v>
      </c>
      <c r="Z10" s="120">
        <v>41903025</v>
      </c>
      <c r="AA10" s="120"/>
      <c r="AB10" s="120"/>
      <c r="AC10" s="120"/>
      <c r="AD10" s="120"/>
      <c r="AE10" s="120">
        <v>41903025</v>
      </c>
      <c r="AF10" s="88"/>
      <c r="AG10" s="89"/>
      <c r="AH10" s="90" t="s">
        <v>57</v>
      </c>
      <c r="AI10" s="90" t="s">
        <v>58</v>
      </c>
      <c r="AJ10" s="90" t="s">
        <v>58</v>
      </c>
      <c r="AK10" s="90" t="s">
        <v>59</v>
      </c>
      <c r="AL10" s="90" t="s">
        <v>72</v>
      </c>
      <c r="AM10" s="90"/>
      <c r="AN10" s="90"/>
      <c r="AO10" s="90"/>
      <c r="AP10" s="90"/>
      <c r="AQ10" s="90"/>
      <c r="AR10" s="90"/>
      <c r="AS10" s="90" t="s">
        <v>73</v>
      </c>
      <c r="AT10" s="90" t="s">
        <v>74</v>
      </c>
      <c r="AU10" s="97" t="s">
        <v>75</v>
      </c>
      <c r="AV10" s="98" t="s">
        <v>76</v>
      </c>
      <c r="AW10" s="98" t="s">
        <v>77</v>
      </c>
      <c r="AX10" s="97">
        <v>3299060</v>
      </c>
      <c r="AY10" s="98" t="s">
        <v>78</v>
      </c>
      <c r="AZ10" s="98" t="s">
        <v>79</v>
      </c>
      <c r="BA10" s="24"/>
    </row>
    <row r="11" spans="1:53" ht="84.75" customHeight="1">
      <c r="A11" s="23" t="str">
        <f>+IFERROR(VLOOKUP(R11,'[2]Listas niveles'!$D$2:$E$11,2,FALSE),"")</f>
        <v>DG</v>
      </c>
      <c r="B11" s="23" t="str">
        <f>+IFERROR(VLOOKUP(AS11,'[2]Listas anexo 1'!$A$7:$B$8,2,FALSE),"")</f>
        <v>FORTA</v>
      </c>
      <c r="C11" s="23" t="str">
        <f>+IFERROR(VLOOKUP(AT11,'[2]Listas anexo 1'!$A$13:$B$15,2,FALSE),"")</f>
        <v>FORTALECIMIENTO</v>
      </c>
      <c r="D11" s="23" t="str">
        <f>+IFERROR(VLOOKUP(AT11,'[2]Listas anexo 1'!$A$13:$C$15,3,FALSE),"")</f>
        <v>FORTALECER</v>
      </c>
      <c r="E11" s="23" t="str">
        <f>+IFERROR(VLOOKUP(AT11,'[2]Listas anexo 1'!$A$19:$B$21,2,FALSE),"")</f>
        <v>FORTOB</v>
      </c>
      <c r="F11" s="23" t="str">
        <f>+IFERROR(VLOOKUP(AV11,'[2]Listas anexo 1'!$J$13:$K$21,2,FALSE),"")</f>
        <v>FORTOBI</v>
      </c>
      <c r="G11" s="23" t="str">
        <f>+IFERROR(VLOOKUP(AW11,'[2]LISTAS ANEXO 1. 2'!$A$9:$B$38,2,FALSE),"")</f>
        <v>TII</v>
      </c>
      <c r="H11" s="23" t="str">
        <f>+IFERROR(IF(C11="ADMINYCOOR",VLOOKUP(AY11,'[2]LISTAS ANEXO 1. 3'!$B$13:$C$42,2,FALSE),IF(C11="TASAS",VLOOKUP(AY11,'[2]LISTAS ANEXO 1. 3'!$B$43:$C$51,2,FALSE),IF(C11="FORTALECIMIENTO",VLOOKUP(AY11,'[2]LISTAS ANEXO 1. 3'!$B$52:$C$58,2,FALSE),""))),"")</f>
        <v>BBBB</v>
      </c>
      <c r="I11" s="23" t="str">
        <f>+IFERROR(VLOOKUP(#REF!,'[2]LISTAS ANEXO 1. 4'!$B$74:$C$90,2,FALSE),"")</f>
        <v/>
      </c>
      <c r="J11" s="23" t="str">
        <f>+IFERROR(VLOOKUP(X11,[2]ORDINALES!$B$2:$C$5,2,FALSE),"")</f>
        <v>CTADOS</v>
      </c>
      <c r="K11" s="23" t="str">
        <f>+IFERROR(VLOOKUP(#REF!,[2]REGION!$G$2:$I$1125,2,FALSE),"")</f>
        <v/>
      </c>
      <c r="L11" s="23" t="str">
        <f>+IFERROR(VLOOKUP(AI11,[2]REGION!$G$2:$I$1125,2,FALSE),"")</f>
        <v>NACION</v>
      </c>
      <c r="M11" s="23" t="str">
        <f>+IFERROR(VLOOKUP(#REF!,[2]ORDINALES!$H$2:$I$382,2,FALSE),"")</f>
        <v/>
      </c>
      <c r="N11" s="23" t="str">
        <f>IFERROR(VLOOKUP(U11,'[2]Lista Willy'!$B$11:$D$14,3,FALSE),"")</f>
        <v>REC_11</v>
      </c>
      <c r="O11" s="24"/>
      <c r="P11" s="94">
        <v>2001</v>
      </c>
      <c r="Q11" s="90" t="s">
        <v>49</v>
      </c>
      <c r="R11" s="90" t="s">
        <v>50</v>
      </c>
      <c r="S11" s="90" t="s">
        <v>70</v>
      </c>
      <c r="T11" s="90" t="s">
        <v>70</v>
      </c>
      <c r="U11" s="90" t="s">
        <v>52</v>
      </c>
      <c r="V11" s="94" t="s">
        <v>53</v>
      </c>
      <c r="W11" s="90" t="s">
        <v>54</v>
      </c>
      <c r="X11" s="90" t="s">
        <v>55</v>
      </c>
      <c r="Y11" s="90" t="s">
        <v>56</v>
      </c>
      <c r="Z11" s="120">
        <v>46333063</v>
      </c>
      <c r="AA11" s="120"/>
      <c r="AB11" s="120">
        <v>44333063</v>
      </c>
      <c r="AC11" s="120"/>
      <c r="AD11" s="120"/>
      <c r="AE11" s="120">
        <v>2000000</v>
      </c>
      <c r="AF11" s="88"/>
      <c r="AG11" s="89"/>
      <c r="AH11" s="90" t="s">
        <v>57</v>
      </c>
      <c r="AI11" s="90" t="s">
        <v>58</v>
      </c>
      <c r="AJ11" s="90" t="s">
        <v>58</v>
      </c>
      <c r="AK11" s="90" t="s">
        <v>59</v>
      </c>
      <c r="AL11" s="90" t="s">
        <v>72</v>
      </c>
      <c r="AM11" s="90"/>
      <c r="AN11" s="90"/>
      <c r="AO11" s="90"/>
      <c r="AP11" s="90"/>
      <c r="AQ11" s="90"/>
      <c r="AR11" s="90"/>
      <c r="AS11" s="90" t="s">
        <v>73</v>
      </c>
      <c r="AT11" s="90" t="s">
        <v>74</v>
      </c>
      <c r="AU11" s="97" t="s">
        <v>75</v>
      </c>
      <c r="AV11" s="98" t="s">
        <v>76</v>
      </c>
      <c r="AW11" s="98" t="s">
        <v>77</v>
      </c>
      <c r="AX11" s="97">
        <v>3299060</v>
      </c>
      <c r="AY11" s="98" t="s">
        <v>78</v>
      </c>
      <c r="AZ11" s="98" t="s">
        <v>79</v>
      </c>
      <c r="BA11" s="24"/>
    </row>
    <row r="12" spans="1:53" ht="84.75" customHeight="1">
      <c r="A12" s="23" t="str">
        <f>+IFERROR(VLOOKUP(R12,'[2]Listas niveles'!$D$2:$E$11,2,FALSE),"")</f>
        <v>DG</v>
      </c>
      <c r="B12" s="23" t="str">
        <f>+IFERROR(VLOOKUP(AS12,'[2]Listas anexo 1'!$A$7:$B$8,2,FALSE),"")</f>
        <v>FORTA</v>
      </c>
      <c r="C12" s="23" t="str">
        <f>+IFERROR(VLOOKUP(AT12,'[2]Listas anexo 1'!$A$13:$B$15,2,FALSE),"")</f>
        <v>FORTALECIMIENTO</v>
      </c>
      <c r="D12" s="23" t="str">
        <f>+IFERROR(VLOOKUP(AT12,'[2]Listas anexo 1'!$A$13:$C$15,3,FALSE),"")</f>
        <v>FORTALECER</v>
      </c>
      <c r="E12" s="23" t="str">
        <f>+IFERROR(VLOOKUP(AT12,'[2]Listas anexo 1'!$A$19:$B$21,2,FALSE),"")</f>
        <v>FORTOB</v>
      </c>
      <c r="F12" s="23" t="str">
        <f>+IFERROR(VLOOKUP(AV12,'[2]Listas anexo 1'!$J$13:$K$21,2,FALSE),"")</f>
        <v>FORTOBI</v>
      </c>
      <c r="G12" s="23" t="str">
        <f>+IFERROR(VLOOKUP(AW12,'[2]LISTAS ANEXO 1. 2'!$A$9:$B$38,2,FALSE),"")</f>
        <v>TII</v>
      </c>
      <c r="H12" s="23" t="str">
        <f>+IFERROR(IF(C12="ADMINYCOOR",VLOOKUP(AY12,'[2]LISTAS ANEXO 1. 3'!$B$13:$C$42,2,FALSE),IF(C12="TASAS",VLOOKUP(AY12,'[2]LISTAS ANEXO 1. 3'!$B$43:$C$51,2,FALSE),IF(C12="FORTALECIMIENTO",VLOOKUP(AY12,'[2]LISTAS ANEXO 1. 3'!$B$52:$C$58,2,FALSE),""))),"")</f>
        <v>BBBB</v>
      </c>
      <c r="I12" s="23" t="str">
        <f>+IFERROR(VLOOKUP(#REF!,'[2]LISTAS ANEXO 1. 4'!$B$74:$C$90,2,FALSE),"")</f>
        <v/>
      </c>
      <c r="J12" s="23" t="str">
        <f>+IFERROR(VLOOKUP(X12,[2]ORDINALES!$B$2:$C$5,2,FALSE),"")</f>
        <v>CTADOS</v>
      </c>
      <c r="K12" s="23" t="str">
        <f>+IFERROR(VLOOKUP(#REF!,[2]REGION!$G$2:$I$1125,2,FALSE),"")</f>
        <v/>
      </c>
      <c r="L12" s="23" t="str">
        <f>+IFERROR(VLOOKUP(AI12,[2]REGION!$G$2:$I$1125,2,FALSE),"")</f>
        <v>NACION</v>
      </c>
      <c r="M12" s="23" t="str">
        <f>+IFERROR(VLOOKUP(#REF!,[2]ORDINALES!$H$2:$I$382,2,FALSE),"")</f>
        <v/>
      </c>
      <c r="N12" s="23" t="str">
        <f>IFERROR(VLOOKUP(U12,'[2]Lista Willy'!$B$11:$D$14,3,FALSE),"")</f>
        <v>REC_11</v>
      </c>
      <c r="O12" s="24"/>
      <c r="P12" s="94">
        <v>2002</v>
      </c>
      <c r="Q12" s="90" t="s">
        <v>49</v>
      </c>
      <c r="R12" s="90" t="s">
        <v>50</v>
      </c>
      <c r="S12" s="90" t="s">
        <v>70</v>
      </c>
      <c r="T12" s="90" t="s">
        <v>70</v>
      </c>
      <c r="U12" s="90" t="s">
        <v>52</v>
      </c>
      <c r="V12" s="94" t="s">
        <v>53</v>
      </c>
      <c r="W12" s="90" t="s">
        <v>54</v>
      </c>
      <c r="X12" s="90" t="s">
        <v>55</v>
      </c>
      <c r="Y12" s="90" t="s">
        <v>80</v>
      </c>
      <c r="Z12" s="120">
        <v>112847141</v>
      </c>
      <c r="AA12" s="120"/>
      <c r="AB12" s="120"/>
      <c r="AC12" s="120"/>
      <c r="AD12" s="120"/>
      <c r="AE12" s="120">
        <v>112847141</v>
      </c>
      <c r="AF12" s="88"/>
      <c r="AG12" s="89"/>
      <c r="AH12" s="90" t="s">
        <v>57</v>
      </c>
      <c r="AI12" s="90" t="s">
        <v>58</v>
      </c>
      <c r="AJ12" s="90" t="s">
        <v>58</v>
      </c>
      <c r="AK12" s="90" t="s">
        <v>59</v>
      </c>
      <c r="AL12" s="90" t="s">
        <v>72</v>
      </c>
      <c r="AM12" s="90"/>
      <c r="AN12" s="90"/>
      <c r="AO12" s="90"/>
      <c r="AP12" s="90"/>
      <c r="AQ12" s="90"/>
      <c r="AR12" s="90"/>
      <c r="AS12" s="90" t="s">
        <v>73</v>
      </c>
      <c r="AT12" s="90" t="s">
        <v>74</v>
      </c>
      <c r="AU12" s="97" t="s">
        <v>75</v>
      </c>
      <c r="AV12" s="98" t="s">
        <v>76</v>
      </c>
      <c r="AW12" s="98" t="s">
        <v>77</v>
      </c>
      <c r="AX12" s="97">
        <v>3299060</v>
      </c>
      <c r="AY12" s="98" t="s">
        <v>78</v>
      </c>
      <c r="AZ12" s="98" t="s">
        <v>79</v>
      </c>
      <c r="BA12" s="24"/>
    </row>
    <row r="13" spans="1:53" ht="84.75" customHeight="1">
      <c r="A13" s="23" t="str">
        <f>+IFERROR(VLOOKUP(R13,'[2]Listas niveles'!$D$2:$E$11,2,FALSE),"")</f>
        <v>DG</v>
      </c>
      <c r="B13" s="23" t="str">
        <f>+IFERROR(VLOOKUP(AS13,'[2]Listas anexo 1'!$A$7:$B$8,2,FALSE),"")</f>
        <v>FORTA</v>
      </c>
      <c r="C13" s="23" t="str">
        <f>+IFERROR(VLOOKUP(AT13,'[2]Listas anexo 1'!$A$13:$B$15,2,FALSE),"")</f>
        <v>FORTALECIMIENTO</v>
      </c>
      <c r="D13" s="23" t="str">
        <f>+IFERROR(VLOOKUP(AT13,'[2]Listas anexo 1'!$A$13:$C$15,3,FALSE),"")</f>
        <v>FORTALECER</v>
      </c>
      <c r="E13" s="23" t="str">
        <f>+IFERROR(VLOOKUP(AT13,'[2]Listas anexo 1'!$A$19:$B$21,2,FALSE),"")</f>
        <v>FORTOB</v>
      </c>
      <c r="F13" s="23" t="str">
        <f>+IFERROR(VLOOKUP(AV13,'[2]Listas anexo 1'!$J$13:$K$21,2,FALSE),"")</f>
        <v>FORTOBI</v>
      </c>
      <c r="G13" s="23" t="str">
        <f>+IFERROR(VLOOKUP(AW13,'[2]LISTAS ANEXO 1. 2'!$A$9:$B$38,2,FALSE),"")</f>
        <v>TII</v>
      </c>
      <c r="H13" s="23" t="str">
        <f>+IFERROR(IF(C13="ADMINYCOOR",VLOOKUP(AY13,'[2]LISTAS ANEXO 1. 3'!$B$13:$C$42,2,FALSE),IF(C13="TASAS",VLOOKUP(AY13,'[2]LISTAS ANEXO 1. 3'!$B$43:$C$51,2,FALSE),IF(C13="FORTALECIMIENTO",VLOOKUP(AY13,'[2]LISTAS ANEXO 1. 3'!$B$52:$C$58,2,FALSE),""))),"")</f>
        <v>BBBB</v>
      </c>
      <c r="I13" s="23" t="str">
        <f>+IFERROR(VLOOKUP(#REF!,'[2]LISTAS ANEXO 1. 4'!$B$74:$C$90,2,FALSE),"")</f>
        <v/>
      </c>
      <c r="J13" s="23" t="str">
        <f>+IFERROR(VLOOKUP(X13,[2]ORDINALES!$B$2:$C$5,2,FALSE),"")</f>
        <v>CTADOS</v>
      </c>
      <c r="K13" s="23" t="str">
        <f>+IFERROR(VLOOKUP(#REF!,[2]REGION!$G$2:$I$1125,2,FALSE),"")</f>
        <v/>
      </c>
      <c r="L13" s="23" t="str">
        <f>+IFERROR(VLOOKUP(AI13,[2]REGION!$G$2:$I$1125,2,FALSE),"")</f>
        <v>NACION</v>
      </c>
      <c r="M13" s="23" t="str">
        <f>+IFERROR(VLOOKUP(#REF!,[2]ORDINALES!$H$2:$I$382,2,FALSE),"")</f>
        <v/>
      </c>
      <c r="N13" s="23" t="str">
        <f>IFERROR(VLOOKUP(U13,'[2]Lista Willy'!$B$11:$D$14,3,FALSE),"")</f>
        <v>REC_11</v>
      </c>
      <c r="O13" s="24"/>
      <c r="P13" s="94">
        <v>2003</v>
      </c>
      <c r="Q13" s="90" t="s">
        <v>49</v>
      </c>
      <c r="R13" s="90" t="s">
        <v>50</v>
      </c>
      <c r="S13" s="90" t="s">
        <v>70</v>
      </c>
      <c r="T13" s="90" t="s">
        <v>70</v>
      </c>
      <c r="U13" s="90" t="s">
        <v>52</v>
      </c>
      <c r="V13" s="94" t="s">
        <v>53</v>
      </c>
      <c r="W13" s="90" t="s">
        <v>54</v>
      </c>
      <c r="X13" s="90" t="s">
        <v>55</v>
      </c>
      <c r="Y13" s="90" t="s">
        <v>81</v>
      </c>
      <c r="Z13" s="120">
        <v>126399060</v>
      </c>
      <c r="AA13" s="120"/>
      <c r="AB13" s="120"/>
      <c r="AC13" s="120"/>
      <c r="AD13" s="120"/>
      <c r="AE13" s="120">
        <v>126399060</v>
      </c>
      <c r="AF13" s="88"/>
      <c r="AG13" s="89"/>
      <c r="AH13" s="90" t="s">
        <v>57</v>
      </c>
      <c r="AI13" s="90" t="s">
        <v>58</v>
      </c>
      <c r="AJ13" s="90" t="s">
        <v>58</v>
      </c>
      <c r="AK13" s="90" t="s">
        <v>59</v>
      </c>
      <c r="AL13" s="90" t="s">
        <v>72</v>
      </c>
      <c r="AM13" s="90"/>
      <c r="AN13" s="90"/>
      <c r="AO13" s="90"/>
      <c r="AP13" s="90"/>
      <c r="AQ13" s="90"/>
      <c r="AR13" s="90"/>
      <c r="AS13" s="90" t="s">
        <v>73</v>
      </c>
      <c r="AT13" s="90" t="s">
        <v>74</v>
      </c>
      <c r="AU13" s="97" t="s">
        <v>75</v>
      </c>
      <c r="AV13" s="98" t="s">
        <v>76</v>
      </c>
      <c r="AW13" s="98" t="s">
        <v>77</v>
      </c>
      <c r="AX13" s="97">
        <v>3299060</v>
      </c>
      <c r="AY13" s="98" t="s">
        <v>78</v>
      </c>
      <c r="AZ13" s="98" t="s">
        <v>79</v>
      </c>
      <c r="BA13" s="24"/>
    </row>
    <row r="14" spans="1:53" ht="84.75" customHeight="1">
      <c r="A14" s="23" t="str">
        <f>+IFERROR(VLOOKUP(R14,'[2]Listas niveles'!$D$2:$E$11,2,FALSE),"")</f>
        <v>DG</v>
      </c>
      <c r="B14" s="23" t="str">
        <f>+IFERROR(VLOOKUP(AS14,'[2]Listas anexo 1'!$A$7:$B$8,2,FALSE),"")</f>
        <v>FORTA</v>
      </c>
      <c r="C14" s="23" t="str">
        <f>+IFERROR(VLOOKUP(AT14,'[2]Listas anexo 1'!$A$13:$B$15,2,FALSE),"")</f>
        <v>FORTALECIMIENTO</v>
      </c>
      <c r="D14" s="23" t="str">
        <f>+IFERROR(VLOOKUP(AT14,'[2]Listas anexo 1'!$A$13:$C$15,3,FALSE),"")</f>
        <v>FORTALECER</v>
      </c>
      <c r="E14" s="23" t="str">
        <f>+IFERROR(VLOOKUP(AT14,'[2]Listas anexo 1'!$A$19:$B$21,2,FALSE),"")</f>
        <v>FORTOB</v>
      </c>
      <c r="F14" s="23" t="str">
        <f>+IFERROR(VLOOKUP(AV14,'[2]Listas anexo 1'!$J$13:$K$21,2,FALSE),"")</f>
        <v>FORTOBI</v>
      </c>
      <c r="G14" s="23" t="str">
        <f>+IFERROR(VLOOKUP(AW14,'[2]LISTAS ANEXO 1. 2'!$A$9:$B$38,2,FALSE),"")</f>
        <v>TII</v>
      </c>
      <c r="H14" s="23" t="str">
        <f>+IFERROR(IF(C14="ADMINYCOOR",VLOOKUP(AY14,'[2]LISTAS ANEXO 1. 3'!$B$13:$C$42,2,FALSE),IF(C14="TASAS",VLOOKUP(AY14,'[2]LISTAS ANEXO 1. 3'!$B$43:$C$51,2,FALSE),IF(C14="FORTALECIMIENTO",VLOOKUP(AY14,'[2]LISTAS ANEXO 1. 3'!$B$52:$C$58,2,FALSE),""))),"")</f>
        <v>BBBB</v>
      </c>
      <c r="I14" s="23" t="str">
        <f>+IFERROR(VLOOKUP(#REF!,'[2]LISTAS ANEXO 1. 4'!$B$74:$C$90,2,FALSE),"")</f>
        <v/>
      </c>
      <c r="J14" s="23" t="str">
        <f>+IFERROR(VLOOKUP(X14,[2]ORDINALES!$B$2:$C$5,2,FALSE),"")</f>
        <v>CTADOS</v>
      </c>
      <c r="K14" s="23" t="str">
        <f>+IFERROR(VLOOKUP(#REF!,[2]REGION!$G$2:$I$1125,2,FALSE),"")</f>
        <v/>
      </c>
      <c r="L14" s="23" t="str">
        <f>+IFERROR(VLOOKUP(AI14,[2]REGION!$G$2:$I$1125,2,FALSE),"")</f>
        <v>NACION</v>
      </c>
      <c r="M14" s="23" t="str">
        <f>+IFERROR(VLOOKUP(#REF!,[2]ORDINALES!$H$2:$I$382,2,FALSE),"")</f>
        <v/>
      </c>
      <c r="N14" s="23" t="str">
        <f>IFERROR(VLOOKUP(U14,'[2]Lista Willy'!$B$11:$D$14,3,FALSE),"")</f>
        <v>REC_11</v>
      </c>
      <c r="O14" s="24"/>
      <c r="P14" s="94">
        <v>2004</v>
      </c>
      <c r="Q14" s="90" t="s">
        <v>49</v>
      </c>
      <c r="R14" s="90" t="s">
        <v>50</v>
      </c>
      <c r="S14" s="90" t="s">
        <v>70</v>
      </c>
      <c r="T14" s="90" t="s">
        <v>70</v>
      </c>
      <c r="U14" s="90" t="s">
        <v>52</v>
      </c>
      <c r="V14" s="94" t="s">
        <v>53</v>
      </c>
      <c r="W14" s="90" t="s">
        <v>54</v>
      </c>
      <c r="X14" s="90" t="s">
        <v>55</v>
      </c>
      <c r="Y14" s="90" t="s">
        <v>82</v>
      </c>
      <c r="Z14" s="120">
        <v>0</v>
      </c>
      <c r="AA14" s="120"/>
      <c r="AB14" s="120"/>
      <c r="AC14" s="120"/>
      <c r="AD14" s="120"/>
      <c r="AE14" s="120">
        <v>0</v>
      </c>
      <c r="AF14" s="88"/>
      <c r="AG14" s="89"/>
      <c r="AH14" s="90" t="s">
        <v>57</v>
      </c>
      <c r="AI14" s="90" t="s">
        <v>58</v>
      </c>
      <c r="AJ14" s="90" t="s">
        <v>58</v>
      </c>
      <c r="AK14" s="90" t="s">
        <v>59</v>
      </c>
      <c r="AL14" s="90" t="s">
        <v>72</v>
      </c>
      <c r="AM14" s="90"/>
      <c r="AN14" s="90"/>
      <c r="AO14" s="90"/>
      <c r="AP14" s="90"/>
      <c r="AQ14" s="90"/>
      <c r="AR14" s="90"/>
      <c r="AS14" s="90" t="s">
        <v>73</v>
      </c>
      <c r="AT14" s="90" t="s">
        <v>74</v>
      </c>
      <c r="AU14" s="97" t="s">
        <v>75</v>
      </c>
      <c r="AV14" s="98" t="s">
        <v>76</v>
      </c>
      <c r="AW14" s="98" t="s">
        <v>77</v>
      </c>
      <c r="AX14" s="97">
        <v>3299060</v>
      </c>
      <c r="AY14" s="98" t="s">
        <v>78</v>
      </c>
      <c r="AZ14" s="98" t="s">
        <v>79</v>
      </c>
      <c r="BA14" s="24"/>
    </row>
    <row r="15" spans="1:53" ht="84.75" customHeight="1">
      <c r="A15" s="23" t="str">
        <f>+IFERROR(VLOOKUP(R15,'[2]Listas niveles'!$D$2:$E$11,2,FALSE),"")</f>
        <v>DG</v>
      </c>
      <c r="B15" s="23" t="str">
        <f>+IFERROR(VLOOKUP(AS15,'[2]Listas anexo 1'!$A$7:$B$8,2,FALSE),"")</f>
        <v>FORTA</v>
      </c>
      <c r="C15" s="23" t="str">
        <f>+IFERROR(VLOOKUP(AT15,'[2]Listas anexo 1'!$A$13:$B$15,2,FALSE),"")</f>
        <v>FORTALECIMIENTO</v>
      </c>
      <c r="D15" s="23" t="str">
        <f>+IFERROR(VLOOKUP(AT15,'[2]Listas anexo 1'!$A$13:$C$15,3,FALSE),"")</f>
        <v>FORTALECER</v>
      </c>
      <c r="E15" s="23" t="str">
        <f>+IFERROR(VLOOKUP(AT15,'[2]Listas anexo 1'!$A$19:$B$21,2,FALSE),"")</f>
        <v>FORTOB</v>
      </c>
      <c r="F15" s="23" t="str">
        <f>+IFERROR(VLOOKUP(AV15,'[2]Listas anexo 1'!$J$13:$K$21,2,FALSE),"")</f>
        <v>FORTOBI</v>
      </c>
      <c r="G15" s="23" t="str">
        <f>+IFERROR(VLOOKUP(AW15,'[2]LISTAS ANEXO 1. 2'!$A$9:$B$38,2,FALSE),"")</f>
        <v>TII</v>
      </c>
      <c r="H15" s="23" t="str">
        <f>+IFERROR(IF(C15="ADMINYCOOR",VLOOKUP(AY15,'[2]LISTAS ANEXO 1. 3'!$B$13:$C$42,2,FALSE),IF(C15="TASAS",VLOOKUP(AY15,'[2]LISTAS ANEXO 1. 3'!$B$43:$C$51,2,FALSE),IF(C15="FORTALECIMIENTO",VLOOKUP(AY15,'[2]LISTAS ANEXO 1. 3'!$B$52:$C$58,2,FALSE),""))),"")</f>
        <v>BBBB</v>
      </c>
      <c r="I15" s="23" t="str">
        <f>+IFERROR(VLOOKUP(#REF!,'[2]LISTAS ANEXO 1. 4'!$B$74:$C$90,2,FALSE),"")</f>
        <v/>
      </c>
      <c r="J15" s="23" t="str">
        <f>+IFERROR(VLOOKUP(X15,[2]ORDINALES!$B$2:$C$5,2,FALSE),"")</f>
        <v>CTADOS</v>
      </c>
      <c r="K15" s="23" t="str">
        <f>+IFERROR(VLOOKUP(#REF!,[2]REGION!$G$2:$I$1125,2,FALSE),"")</f>
        <v/>
      </c>
      <c r="L15" s="23" t="str">
        <f>+IFERROR(VLOOKUP(AI15,[2]REGION!$G$2:$I$1125,2,FALSE),"")</f>
        <v>NACION</v>
      </c>
      <c r="M15" s="23" t="str">
        <f>+IFERROR(VLOOKUP(#REF!,[2]ORDINALES!$H$2:$I$382,2,FALSE),"")</f>
        <v/>
      </c>
      <c r="N15" s="23" t="str">
        <f>IFERROR(VLOOKUP(U15,'[2]Lista Willy'!$B$11:$D$14,3,FALSE),"")</f>
        <v>REC_11</v>
      </c>
      <c r="O15" s="24"/>
      <c r="P15" s="94">
        <v>2005</v>
      </c>
      <c r="Q15" s="90" t="s">
        <v>49</v>
      </c>
      <c r="R15" s="90" t="s">
        <v>50</v>
      </c>
      <c r="S15" s="90" t="s">
        <v>70</v>
      </c>
      <c r="T15" s="90" t="s">
        <v>70</v>
      </c>
      <c r="U15" s="90" t="s">
        <v>52</v>
      </c>
      <c r="V15" s="94" t="s">
        <v>53</v>
      </c>
      <c r="W15" s="90" t="s">
        <v>54</v>
      </c>
      <c r="X15" s="90" t="s">
        <v>55</v>
      </c>
      <c r="Y15" s="90" t="s">
        <v>83</v>
      </c>
      <c r="Z15" s="120">
        <v>81996040</v>
      </c>
      <c r="AA15" s="120"/>
      <c r="AB15" s="120"/>
      <c r="AC15" s="120"/>
      <c r="AD15" s="120"/>
      <c r="AE15" s="120">
        <v>81996040</v>
      </c>
      <c r="AF15" s="88"/>
      <c r="AG15" s="89"/>
      <c r="AH15" s="90" t="s">
        <v>57</v>
      </c>
      <c r="AI15" s="90" t="s">
        <v>58</v>
      </c>
      <c r="AJ15" s="90" t="s">
        <v>58</v>
      </c>
      <c r="AK15" s="90" t="s">
        <v>59</v>
      </c>
      <c r="AL15" s="90" t="s">
        <v>72</v>
      </c>
      <c r="AM15" s="90"/>
      <c r="AN15" s="90"/>
      <c r="AO15" s="90"/>
      <c r="AP15" s="90"/>
      <c r="AQ15" s="90"/>
      <c r="AR15" s="90"/>
      <c r="AS15" s="90" t="s">
        <v>73</v>
      </c>
      <c r="AT15" s="90" t="s">
        <v>74</v>
      </c>
      <c r="AU15" s="97" t="s">
        <v>75</v>
      </c>
      <c r="AV15" s="98" t="s">
        <v>76</v>
      </c>
      <c r="AW15" s="98" t="s">
        <v>77</v>
      </c>
      <c r="AX15" s="97">
        <v>3299060</v>
      </c>
      <c r="AY15" s="98" t="s">
        <v>78</v>
      </c>
      <c r="AZ15" s="98" t="s">
        <v>79</v>
      </c>
      <c r="BA15" s="24"/>
    </row>
    <row r="16" spans="1:53" ht="84.75" customHeight="1">
      <c r="A16" s="23" t="str">
        <f>+IFERROR(VLOOKUP(R16,'[2]Listas niveles'!$D$2:$E$11,2,FALSE),"")</f>
        <v>DG</v>
      </c>
      <c r="B16" s="23" t="str">
        <f>+IFERROR(VLOOKUP(AS16,'[2]Listas anexo 1'!$A$7:$B$8,2,FALSE),"")</f>
        <v>FORTA</v>
      </c>
      <c r="C16" s="23" t="str">
        <f>+IFERROR(VLOOKUP(AT16,'[2]Listas anexo 1'!$A$13:$B$15,2,FALSE),"")</f>
        <v>FORTALECIMIENTO</v>
      </c>
      <c r="D16" s="23" t="str">
        <f>+IFERROR(VLOOKUP(AT16,'[2]Listas anexo 1'!$A$13:$C$15,3,FALSE),"")</f>
        <v>FORTALECER</v>
      </c>
      <c r="E16" s="23" t="str">
        <f>+IFERROR(VLOOKUP(AT16,'[2]Listas anexo 1'!$A$19:$B$21,2,FALSE),"")</f>
        <v>FORTOB</v>
      </c>
      <c r="F16" s="23" t="str">
        <f>+IFERROR(VLOOKUP(AV16,'[2]Listas anexo 1'!$J$13:$K$21,2,FALSE),"")</f>
        <v>FORTOBI</v>
      </c>
      <c r="G16" s="23" t="str">
        <f>+IFERROR(VLOOKUP(AW16,'[2]LISTAS ANEXO 1. 2'!$A$9:$B$38,2,FALSE),"")</f>
        <v>TII</v>
      </c>
      <c r="H16" s="23" t="str">
        <f>+IFERROR(IF(C16="ADMINYCOOR",VLOOKUP(AY16,'[2]LISTAS ANEXO 1. 3'!$B$13:$C$42,2,FALSE),IF(C16="TASAS",VLOOKUP(AY16,'[2]LISTAS ANEXO 1. 3'!$B$43:$C$51,2,FALSE),IF(C16="FORTALECIMIENTO",VLOOKUP(AY16,'[2]LISTAS ANEXO 1. 3'!$B$52:$C$58,2,FALSE),""))),"")</f>
        <v>BBBB</v>
      </c>
      <c r="I16" s="23" t="str">
        <f>+IFERROR(VLOOKUP(#REF!,'[2]LISTAS ANEXO 1. 4'!$B$74:$C$90,2,FALSE),"")</f>
        <v/>
      </c>
      <c r="J16" s="23" t="str">
        <f>+IFERROR(VLOOKUP(X16,[2]ORDINALES!$B$2:$C$5,2,FALSE),"")</f>
        <v>CTADOS</v>
      </c>
      <c r="K16" s="23" t="str">
        <f>+IFERROR(VLOOKUP(#REF!,[2]REGION!$G$2:$I$1125,2,FALSE),"")</f>
        <v/>
      </c>
      <c r="L16" s="23" t="str">
        <f>+IFERROR(VLOOKUP(AI16,[2]REGION!$G$2:$I$1125,2,FALSE),"")</f>
        <v>NACION</v>
      </c>
      <c r="M16" s="23" t="str">
        <f>+IFERROR(VLOOKUP(#REF!,[2]ORDINALES!$H$2:$I$382,2,FALSE),"")</f>
        <v/>
      </c>
      <c r="N16" s="23" t="str">
        <f>IFERROR(VLOOKUP(U16,'[2]Lista Willy'!$B$11:$D$14,3,FALSE),"")</f>
        <v>REC_11</v>
      </c>
      <c r="O16" s="24"/>
      <c r="P16" s="94">
        <v>2006</v>
      </c>
      <c r="Q16" s="90" t="s">
        <v>49</v>
      </c>
      <c r="R16" s="90" t="s">
        <v>50</v>
      </c>
      <c r="S16" s="90" t="s">
        <v>70</v>
      </c>
      <c r="T16" s="90" t="s">
        <v>70</v>
      </c>
      <c r="U16" s="90" t="s">
        <v>52</v>
      </c>
      <c r="V16" s="94" t="s">
        <v>53</v>
      </c>
      <c r="W16" s="90" t="s">
        <v>54</v>
      </c>
      <c r="X16" s="90" t="s">
        <v>55</v>
      </c>
      <c r="Y16" s="90" t="s">
        <v>84</v>
      </c>
      <c r="Z16" s="120">
        <v>64948540</v>
      </c>
      <c r="AA16" s="120"/>
      <c r="AB16" s="120"/>
      <c r="AC16" s="120"/>
      <c r="AD16" s="120"/>
      <c r="AE16" s="120">
        <v>64948540</v>
      </c>
      <c r="AF16" s="88"/>
      <c r="AG16" s="89"/>
      <c r="AH16" s="90" t="s">
        <v>57</v>
      </c>
      <c r="AI16" s="90" t="s">
        <v>58</v>
      </c>
      <c r="AJ16" s="90" t="s">
        <v>58</v>
      </c>
      <c r="AK16" s="90" t="s">
        <v>59</v>
      </c>
      <c r="AL16" s="90" t="s">
        <v>72</v>
      </c>
      <c r="AM16" s="90"/>
      <c r="AN16" s="90"/>
      <c r="AO16" s="90"/>
      <c r="AP16" s="90"/>
      <c r="AQ16" s="90"/>
      <c r="AR16" s="90"/>
      <c r="AS16" s="90" t="s">
        <v>73</v>
      </c>
      <c r="AT16" s="90" t="s">
        <v>74</v>
      </c>
      <c r="AU16" s="97" t="s">
        <v>75</v>
      </c>
      <c r="AV16" s="98" t="s">
        <v>76</v>
      </c>
      <c r="AW16" s="98" t="s">
        <v>77</v>
      </c>
      <c r="AX16" s="97">
        <v>3299060</v>
      </c>
      <c r="AY16" s="98" t="s">
        <v>78</v>
      </c>
      <c r="AZ16" s="98" t="s">
        <v>79</v>
      </c>
      <c r="BA16" s="24"/>
    </row>
    <row r="17" spans="1:53" ht="84.75" customHeight="1">
      <c r="A17" s="23" t="str">
        <f>+IFERROR(VLOOKUP(R17,'[2]Listas niveles'!$D$2:$E$11,2,FALSE),"")</f>
        <v>DG</v>
      </c>
      <c r="B17" s="23" t="str">
        <f>+IFERROR(VLOOKUP(AS17,'[2]Listas anexo 1'!$A$7:$B$8,2,FALSE),"")</f>
        <v>FORTA</v>
      </c>
      <c r="C17" s="23" t="str">
        <f>+IFERROR(VLOOKUP(AT17,'[2]Listas anexo 1'!$A$13:$B$15,2,FALSE),"")</f>
        <v>FORTALECIMIENTO</v>
      </c>
      <c r="D17" s="23" t="str">
        <f>+IFERROR(VLOOKUP(AT17,'[2]Listas anexo 1'!$A$13:$C$15,3,FALSE),"")</f>
        <v>FORTALECER</v>
      </c>
      <c r="E17" s="23" t="str">
        <f>+IFERROR(VLOOKUP(AT17,'[2]Listas anexo 1'!$A$19:$B$21,2,FALSE),"")</f>
        <v>FORTOB</v>
      </c>
      <c r="F17" s="23" t="str">
        <f>+IFERROR(VLOOKUP(AV17,'[2]Listas anexo 1'!$J$13:$K$21,2,FALSE),"")</f>
        <v>FORTOBI</v>
      </c>
      <c r="G17" s="23" t="str">
        <f>+IFERROR(VLOOKUP(AW17,'[2]LISTAS ANEXO 1. 2'!$A$9:$B$38,2,FALSE),"")</f>
        <v>TII</v>
      </c>
      <c r="H17" s="23" t="str">
        <f>+IFERROR(IF(C17="ADMINYCOOR",VLOOKUP(AY17,'[2]LISTAS ANEXO 1. 3'!$B$13:$C$42,2,FALSE),IF(C17="TASAS",VLOOKUP(AY17,'[2]LISTAS ANEXO 1. 3'!$B$43:$C$51,2,FALSE),IF(C17="FORTALECIMIENTO",VLOOKUP(AY17,'[2]LISTAS ANEXO 1. 3'!$B$52:$C$58,2,FALSE),""))),"")</f>
        <v>BBBB</v>
      </c>
      <c r="I17" s="23" t="str">
        <f>+IFERROR(VLOOKUP(#REF!,'[2]LISTAS ANEXO 1. 4'!$B$74:$C$90,2,FALSE),"")</f>
        <v/>
      </c>
      <c r="J17" s="23" t="str">
        <f>+IFERROR(VLOOKUP(X17,[2]ORDINALES!$B$2:$C$5,2,FALSE),"")</f>
        <v>CTADOS</v>
      </c>
      <c r="K17" s="23" t="str">
        <f>+IFERROR(VLOOKUP(#REF!,[2]REGION!$G$2:$I$1125,2,FALSE),"")</f>
        <v/>
      </c>
      <c r="L17" s="23" t="str">
        <f>+IFERROR(VLOOKUP(AI17,[2]REGION!$G$2:$I$1125,2,FALSE),"")</f>
        <v>NACION</v>
      </c>
      <c r="M17" s="23" t="str">
        <f>+IFERROR(VLOOKUP(#REF!,[2]ORDINALES!$H$2:$I$382,2,FALSE),"")</f>
        <v/>
      </c>
      <c r="N17" s="23" t="str">
        <f>IFERROR(VLOOKUP(U17,'[2]Lista Willy'!$B$11:$D$14,3,FALSE),"")</f>
        <v>REC_11</v>
      </c>
      <c r="O17" s="24"/>
      <c r="P17" s="94">
        <v>2007</v>
      </c>
      <c r="Q17" s="90" t="s">
        <v>49</v>
      </c>
      <c r="R17" s="90" t="s">
        <v>50</v>
      </c>
      <c r="S17" s="90" t="s">
        <v>70</v>
      </c>
      <c r="T17" s="90" t="s">
        <v>70</v>
      </c>
      <c r="U17" s="90" t="s">
        <v>52</v>
      </c>
      <c r="V17" s="94" t="s">
        <v>53</v>
      </c>
      <c r="W17" s="90" t="s">
        <v>54</v>
      </c>
      <c r="X17" s="90" t="s">
        <v>55</v>
      </c>
      <c r="Y17" s="90" t="s">
        <v>85</v>
      </c>
      <c r="Z17" s="120">
        <v>0</v>
      </c>
      <c r="AA17" s="120"/>
      <c r="AB17" s="120"/>
      <c r="AC17" s="120"/>
      <c r="AD17" s="120"/>
      <c r="AE17" s="120">
        <v>0</v>
      </c>
      <c r="AF17" s="88"/>
      <c r="AG17" s="89"/>
      <c r="AH17" s="90" t="s">
        <v>57</v>
      </c>
      <c r="AI17" s="90" t="s">
        <v>58</v>
      </c>
      <c r="AJ17" s="90" t="s">
        <v>58</v>
      </c>
      <c r="AK17" s="90" t="s">
        <v>59</v>
      </c>
      <c r="AL17" s="90" t="s">
        <v>72</v>
      </c>
      <c r="AM17" s="90"/>
      <c r="AN17" s="90"/>
      <c r="AO17" s="90"/>
      <c r="AP17" s="90"/>
      <c r="AQ17" s="90"/>
      <c r="AR17" s="90"/>
      <c r="AS17" s="90" t="s">
        <v>73</v>
      </c>
      <c r="AT17" s="90" t="s">
        <v>74</v>
      </c>
      <c r="AU17" s="97" t="s">
        <v>75</v>
      </c>
      <c r="AV17" s="98" t="s">
        <v>76</v>
      </c>
      <c r="AW17" s="98" t="s">
        <v>77</v>
      </c>
      <c r="AX17" s="97">
        <v>3299060</v>
      </c>
      <c r="AY17" s="98" t="s">
        <v>78</v>
      </c>
      <c r="AZ17" s="98" t="s">
        <v>79</v>
      </c>
      <c r="BA17" s="24"/>
    </row>
    <row r="18" spans="1:53" ht="84.75" customHeight="1">
      <c r="A18" s="23" t="str">
        <f>+IFERROR(VLOOKUP(R18,'[2]Listas niveles'!$D$2:$E$11,2,FALSE),"")</f>
        <v>DG</v>
      </c>
      <c r="B18" s="23" t="str">
        <f>+IFERROR(VLOOKUP(AS18,'[2]Listas anexo 1'!$A$7:$B$8,2,FALSE),"")</f>
        <v>FORTA</v>
      </c>
      <c r="C18" s="23" t="str">
        <f>+IFERROR(VLOOKUP(AT18,'[2]Listas anexo 1'!$A$13:$B$15,2,FALSE),"")</f>
        <v>FORTALECIMIENTO</v>
      </c>
      <c r="D18" s="23" t="str">
        <f>+IFERROR(VLOOKUP(AT18,'[2]Listas anexo 1'!$A$13:$C$15,3,FALSE),"")</f>
        <v>FORTALECER</v>
      </c>
      <c r="E18" s="23" t="str">
        <f>+IFERROR(VLOOKUP(AT18,'[2]Listas anexo 1'!$A$19:$B$21,2,FALSE),"")</f>
        <v>FORTOB</v>
      </c>
      <c r="F18" s="23" t="str">
        <f>+IFERROR(VLOOKUP(AV18,'[2]Listas anexo 1'!$J$13:$K$21,2,FALSE),"")</f>
        <v>FORTOBI</v>
      </c>
      <c r="G18" s="23" t="str">
        <f>+IFERROR(VLOOKUP(AW18,'[2]LISTAS ANEXO 1. 2'!$A$9:$B$38,2,FALSE),"")</f>
        <v>TII</v>
      </c>
      <c r="H18" s="23" t="str">
        <f>+IFERROR(IF(C18="ADMINYCOOR",VLOOKUP(AY18,'[2]LISTAS ANEXO 1. 3'!$B$13:$C$42,2,FALSE),IF(C18="TASAS",VLOOKUP(AY18,'[2]LISTAS ANEXO 1. 3'!$B$43:$C$51,2,FALSE),IF(C18="FORTALECIMIENTO",VLOOKUP(AY18,'[2]LISTAS ANEXO 1. 3'!$B$52:$C$58,2,FALSE),""))),"")</f>
        <v>BBBB</v>
      </c>
      <c r="I18" s="23" t="str">
        <f>+IFERROR(VLOOKUP(#REF!,'[2]LISTAS ANEXO 1. 4'!$B$74:$C$90,2,FALSE),"")</f>
        <v/>
      </c>
      <c r="J18" s="23" t="str">
        <f>+IFERROR(VLOOKUP(X18,[2]ORDINALES!$B$2:$C$5,2,FALSE),"")</f>
        <v>CTADOS</v>
      </c>
      <c r="K18" s="23" t="str">
        <f>+IFERROR(VLOOKUP(#REF!,[2]REGION!$G$2:$I$1125,2,FALSE),"")</f>
        <v/>
      </c>
      <c r="L18" s="23" t="str">
        <f>+IFERROR(VLOOKUP(AI18,[2]REGION!$G$2:$I$1125,2,FALSE),"")</f>
        <v>NACION</v>
      </c>
      <c r="M18" s="23" t="str">
        <f>+IFERROR(VLOOKUP(#REF!,[2]ORDINALES!$H$2:$I$382,2,FALSE),"")</f>
        <v/>
      </c>
      <c r="N18" s="23" t="str">
        <f>IFERROR(VLOOKUP(U18,'[2]Lista Willy'!$B$11:$D$14,3,FALSE),"")</f>
        <v>REC_11</v>
      </c>
      <c r="O18" s="24"/>
      <c r="P18" s="94">
        <v>2008</v>
      </c>
      <c r="Q18" s="90" t="s">
        <v>49</v>
      </c>
      <c r="R18" s="90" t="s">
        <v>50</v>
      </c>
      <c r="S18" s="90" t="s">
        <v>70</v>
      </c>
      <c r="T18" s="90" t="s">
        <v>70</v>
      </c>
      <c r="U18" s="90" t="s">
        <v>52</v>
      </c>
      <c r="V18" s="94" t="s">
        <v>53</v>
      </c>
      <c r="W18" s="90" t="s">
        <v>54</v>
      </c>
      <c r="X18" s="90" t="s">
        <v>55</v>
      </c>
      <c r="Y18" s="90" t="s">
        <v>86</v>
      </c>
      <c r="Z18" s="120">
        <v>71443394</v>
      </c>
      <c r="AA18" s="120"/>
      <c r="AB18" s="120"/>
      <c r="AC18" s="120"/>
      <c r="AD18" s="120"/>
      <c r="AE18" s="120">
        <v>71443394</v>
      </c>
      <c r="AF18" s="88"/>
      <c r="AG18" s="89"/>
      <c r="AH18" s="90" t="s">
        <v>57</v>
      </c>
      <c r="AI18" s="90" t="s">
        <v>58</v>
      </c>
      <c r="AJ18" s="90" t="s">
        <v>58</v>
      </c>
      <c r="AK18" s="90" t="s">
        <v>59</v>
      </c>
      <c r="AL18" s="90" t="s">
        <v>72</v>
      </c>
      <c r="AM18" s="90"/>
      <c r="AN18" s="90"/>
      <c r="AO18" s="90"/>
      <c r="AP18" s="90"/>
      <c r="AQ18" s="90"/>
      <c r="AR18" s="90"/>
      <c r="AS18" s="90" t="s">
        <v>73</v>
      </c>
      <c r="AT18" s="90" t="s">
        <v>74</v>
      </c>
      <c r="AU18" s="97" t="s">
        <v>75</v>
      </c>
      <c r="AV18" s="98" t="s">
        <v>76</v>
      </c>
      <c r="AW18" s="98" t="s">
        <v>77</v>
      </c>
      <c r="AX18" s="97">
        <v>3299060</v>
      </c>
      <c r="AY18" s="98" t="s">
        <v>78</v>
      </c>
      <c r="AZ18" s="98" t="s">
        <v>79</v>
      </c>
      <c r="BA18" s="24"/>
    </row>
    <row r="19" spans="1:53" ht="84.75" customHeight="1">
      <c r="A19" s="23" t="str">
        <f>+IFERROR(VLOOKUP(R19,'[2]Listas niveles'!$D$2:$E$11,2,FALSE),"")</f>
        <v>DG</v>
      </c>
      <c r="B19" s="23" t="str">
        <f>+IFERROR(VLOOKUP(AS19,'[2]Listas anexo 1'!$A$7:$B$8,2,FALSE),"")</f>
        <v>FORTA</v>
      </c>
      <c r="C19" s="23" t="str">
        <f>+IFERROR(VLOOKUP(AT19,'[2]Listas anexo 1'!$A$13:$B$15,2,FALSE),"")</f>
        <v>FORTALECIMIENTO</v>
      </c>
      <c r="D19" s="23" t="str">
        <f>+IFERROR(VLOOKUP(AT19,'[2]Listas anexo 1'!$A$13:$C$15,3,FALSE),"")</f>
        <v>FORTALECER</v>
      </c>
      <c r="E19" s="23" t="str">
        <f>+IFERROR(VLOOKUP(AT19,'[2]Listas anexo 1'!$A$19:$B$21,2,FALSE),"")</f>
        <v>FORTOB</v>
      </c>
      <c r="F19" s="23" t="str">
        <f>+IFERROR(VLOOKUP(AV19,'[2]Listas anexo 1'!$J$13:$K$21,2,FALSE),"")</f>
        <v>FORTOBI</v>
      </c>
      <c r="G19" s="23" t="str">
        <f>+IFERROR(VLOOKUP(AW19,'[2]LISTAS ANEXO 1. 2'!$A$9:$B$38,2,FALSE),"")</f>
        <v>TII</v>
      </c>
      <c r="H19" s="23" t="str">
        <f>+IFERROR(IF(C19="ADMINYCOOR",VLOOKUP(AY19,'[2]LISTAS ANEXO 1. 3'!$B$13:$C$42,2,FALSE),IF(C19="TASAS",VLOOKUP(AY19,'[2]LISTAS ANEXO 1. 3'!$B$43:$C$51,2,FALSE),IF(C19="FORTALECIMIENTO",VLOOKUP(AY19,'[2]LISTAS ANEXO 1. 3'!$B$52:$C$58,2,FALSE),""))),"")</f>
        <v>BBBB</v>
      </c>
      <c r="I19" s="23" t="str">
        <f>+IFERROR(VLOOKUP(#REF!,'[2]LISTAS ANEXO 1. 4'!$B$74:$C$90,2,FALSE),"")</f>
        <v/>
      </c>
      <c r="J19" s="23" t="str">
        <f>+IFERROR(VLOOKUP(X19,[2]ORDINALES!$B$2:$C$5,2,FALSE),"")</f>
        <v>CTADOS</v>
      </c>
      <c r="K19" s="23" t="str">
        <f>+IFERROR(VLOOKUP(#REF!,[2]REGION!$G$2:$I$1125,2,FALSE),"")</f>
        <v/>
      </c>
      <c r="L19" s="23" t="str">
        <f>+IFERROR(VLOOKUP(AI19,[2]REGION!$G$2:$I$1125,2,FALSE),"")</f>
        <v>NACION</v>
      </c>
      <c r="M19" s="23" t="str">
        <f>+IFERROR(VLOOKUP(#REF!,[2]ORDINALES!$H$2:$I$382,2,FALSE),"")</f>
        <v/>
      </c>
      <c r="N19" s="23" t="str">
        <f>IFERROR(VLOOKUP(U19,'[2]Lista Willy'!$B$11:$D$14,3,FALSE),"")</f>
        <v>REC_11</v>
      </c>
      <c r="O19" s="24"/>
      <c r="P19" s="94">
        <v>2009</v>
      </c>
      <c r="Q19" s="90" t="s">
        <v>49</v>
      </c>
      <c r="R19" s="90" t="s">
        <v>50</v>
      </c>
      <c r="S19" s="90" t="s">
        <v>70</v>
      </c>
      <c r="T19" s="90" t="s">
        <v>70</v>
      </c>
      <c r="U19" s="90" t="s">
        <v>52</v>
      </c>
      <c r="V19" s="94" t="s">
        <v>53</v>
      </c>
      <c r="W19" s="90" t="s">
        <v>54</v>
      </c>
      <c r="X19" s="90" t="s">
        <v>55</v>
      </c>
      <c r="Y19" s="90" t="s">
        <v>87</v>
      </c>
      <c r="Z19" s="120">
        <v>36234836</v>
      </c>
      <c r="AA19" s="120"/>
      <c r="AB19" s="120"/>
      <c r="AC19" s="120"/>
      <c r="AD19" s="120"/>
      <c r="AE19" s="120">
        <v>36234836</v>
      </c>
      <c r="AF19" s="88"/>
      <c r="AG19" s="89"/>
      <c r="AH19" s="90" t="s">
        <v>57</v>
      </c>
      <c r="AI19" s="90" t="s">
        <v>58</v>
      </c>
      <c r="AJ19" s="90" t="s">
        <v>58</v>
      </c>
      <c r="AK19" s="90" t="s">
        <v>59</v>
      </c>
      <c r="AL19" s="90" t="s">
        <v>72</v>
      </c>
      <c r="AM19" s="90"/>
      <c r="AN19" s="90"/>
      <c r="AO19" s="90"/>
      <c r="AP19" s="90"/>
      <c r="AQ19" s="90"/>
      <c r="AR19" s="90"/>
      <c r="AS19" s="90" t="s">
        <v>73</v>
      </c>
      <c r="AT19" s="90" t="s">
        <v>74</v>
      </c>
      <c r="AU19" s="97" t="s">
        <v>75</v>
      </c>
      <c r="AV19" s="98" t="s">
        <v>76</v>
      </c>
      <c r="AW19" s="98" t="s">
        <v>77</v>
      </c>
      <c r="AX19" s="97">
        <v>3299060</v>
      </c>
      <c r="AY19" s="98" t="s">
        <v>78</v>
      </c>
      <c r="AZ19" s="98" t="s">
        <v>79</v>
      </c>
      <c r="BA19" s="24"/>
    </row>
    <row r="20" spans="1:53" ht="84.75" customHeight="1">
      <c r="A20" s="23" t="str">
        <f>+IFERROR(VLOOKUP(R20,'[2]Listas niveles'!$D$2:$E$11,2,FALSE),"")</f>
        <v>DG</v>
      </c>
      <c r="B20" s="23" t="str">
        <f>+IFERROR(VLOOKUP(AS20,'[2]Listas anexo 1'!$A$7:$B$8,2,FALSE),"")</f>
        <v>FORTA</v>
      </c>
      <c r="C20" s="23" t="str">
        <f>+IFERROR(VLOOKUP(AT20,'[2]Listas anexo 1'!$A$13:$B$15,2,FALSE),"")</f>
        <v>FORTALECIMIENTO</v>
      </c>
      <c r="D20" s="23" t="str">
        <f>+IFERROR(VLOOKUP(AT20,'[2]Listas anexo 1'!$A$13:$C$15,3,FALSE),"")</f>
        <v>FORTALECER</v>
      </c>
      <c r="E20" s="23" t="str">
        <f>+IFERROR(VLOOKUP(AT20,'[2]Listas anexo 1'!$A$19:$B$21,2,FALSE),"")</f>
        <v>FORTOB</v>
      </c>
      <c r="F20" s="23" t="str">
        <f>+IFERROR(VLOOKUP(AV20,'[2]Listas anexo 1'!$J$13:$K$21,2,FALSE),"")</f>
        <v>FORTOBI</v>
      </c>
      <c r="G20" s="23" t="str">
        <f>+IFERROR(VLOOKUP(AW20,'[2]LISTAS ANEXO 1. 2'!$A$9:$B$38,2,FALSE),"")</f>
        <v>TII</v>
      </c>
      <c r="H20" s="23" t="str">
        <f>+IFERROR(IF(C20="ADMINYCOOR",VLOOKUP(AY20,'[2]LISTAS ANEXO 1. 3'!$B$13:$C$42,2,FALSE),IF(C20="TASAS",VLOOKUP(AY20,'[2]LISTAS ANEXO 1. 3'!$B$43:$C$51,2,FALSE),IF(C20="FORTALECIMIENTO",VLOOKUP(AY20,'[2]LISTAS ANEXO 1. 3'!$B$52:$C$58,2,FALSE),""))),"")</f>
        <v>BBBB</v>
      </c>
      <c r="I20" s="23" t="str">
        <f>+IFERROR(VLOOKUP(#REF!,'[2]LISTAS ANEXO 1. 4'!$B$74:$C$90,2,FALSE),"")</f>
        <v/>
      </c>
      <c r="J20" s="23" t="str">
        <f>+IFERROR(VLOOKUP(X20,[2]ORDINALES!$B$2:$C$5,2,FALSE),"")</f>
        <v>CTADOS</v>
      </c>
      <c r="K20" s="23" t="str">
        <f>+IFERROR(VLOOKUP(#REF!,[2]REGION!$G$2:$I$1125,2,FALSE),"")</f>
        <v/>
      </c>
      <c r="L20" s="23" t="str">
        <f>+IFERROR(VLOOKUP(AI20,[2]REGION!$G$2:$I$1125,2,FALSE),"")</f>
        <v>NACION</v>
      </c>
      <c r="M20" s="23" t="str">
        <f>+IFERROR(VLOOKUP(#REF!,[2]ORDINALES!$H$2:$I$382,2,FALSE),"")</f>
        <v/>
      </c>
      <c r="N20" s="23" t="str">
        <f>IFERROR(VLOOKUP(U20,'[2]Lista Willy'!$B$11:$D$14,3,FALSE),"")</f>
        <v>REC_11</v>
      </c>
      <c r="O20" s="24"/>
      <c r="P20" s="94">
        <v>2010</v>
      </c>
      <c r="Q20" s="90" t="s">
        <v>49</v>
      </c>
      <c r="R20" s="90" t="s">
        <v>50</v>
      </c>
      <c r="S20" s="90" t="s">
        <v>70</v>
      </c>
      <c r="T20" s="90" t="s">
        <v>70</v>
      </c>
      <c r="U20" s="90" t="s">
        <v>52</v>
      </c>
      <c r="V20" s="94" t="s">
        <v>53</v>
      </c>
      <c r="W20" s="90" t="s">
        <v>54</v>
      </c>
      <c r="X20" s="90" t="s">
        <v>55</v>
      </c>
      <c r="Y20" s="90" t="s">
        <v>88</v>
      </c>
      <c r="Z20" s="120">
        <v>0</v>
      </c>
      <c r="AA20" s="120"/>
      <c r="AB20" s="120"/>
      <c r="AC20" s="120"/>
      <c r="AD20" s="120"/>
      <c r="AE20" s="120">
        <v>0</v>
      </c>
      <c r="AF20" s="88"/>
      <c r="AG20" s="89"/>
      <c r="AH20" s="90" t="s">
        <v>57</v>
      </c>
      <c r="AI20" s="90" t="s">
        <v>58</v>
      </c>
      <c r="AJ20" s="90" t="s">
        <v>58</v>
      </c>
      <c r="AK20" s="90" t="s">
        <v>59</v>
      </c>
      <c r="AL20" s="90" t="s">
        <v>72</v>
      </c>
      <c r="AM20" s="90"/>
      <c r="AN20" s="90"/>
      <c r="AO20" s="90"/>
      <c r="AP20" s="90"/>
      <c r="AQ20" s="90"/>
      <c r="AR20" s="90"/>
      <c r="AS20" s="90" t="s">
        <v>73</v>
      </c>
      <c r="AT20" s="90" t="s">
        <v>74</v>
      </c>
      <c r="AU20" s="97" t="s">
        <v>75</v>
      </c>
      <c r="AV20" s="98" t="s">
        <v>76</v>
      </c>
      <c r="AW20" s="98" t="s">
        <v>77</v>
      </c>
      <c r="AX20" s="97">
        <v>3299060</v>
      </c>
      <c r="AY20" s="98" t="s">
        <v>78</v>
      </c>
      <c r="AZ20" s="98" t="s">
        <v>79</v>
      </c>
      <c r="BA20" s="24"/>
    </row>
    <row r="21" spans="1:53" ht="84.75" customHeight="1">
      <c r="A21" s="23" t="str">
        <f>+IFERROR(VLOOKUP(R21,'[2]Listas niveles'!$D$2:$E$11,2,FALSE),"")</f>
        <v>DG</v>
      </c>
      <c r="B21" s="23" t="str">
        <f>+IFERROR(VLOOKUP(AS21,'[2]Listas anexo 1'!$A$7:$B$8,2,FALSE),"")</f>
        <v>FORTA</v>
      </c>
      <c r="C21" s="23" t="str">
        <f>+IFERROR(VLOOKUP(AT21,'[2]Listas anexo 1'!$A$13:$B$15,2,FALSE),"")</f>
        <v>FORTALECIMIENTO</v>
      </c>
      <c r="D21" s="23" t="str">
        <f>+IFERROR(VLOOKUP(AT21,'[2]Listas anexo 1'!$A$13:$C$15,3,FALSE),"")</f>
        <v>FORTALECER</v>
      </c>
      <c r="E21" s="23" t="str">
        <f>+IFERROR(VLOOKUP(AT21,'[2]Listas anexo 1'!$A$19:$B$21,2,FALSE),"")</f>
        <v>FORTOB</v>
      </c>
      <c r="F21" s="23" t="str">
        <f>+IFERROR(VLOOKUP(AV21,'[2]Listas anexo 1'!$J$13:$K$21,2,FALSE),"")</f>
        <v>FORTOBI</v>
      </c>
      <c r="G21" s="23" t="str">
        <f>+IFERROR(VLOOKUP(AW21,'[2]LISTAS ANEXO 1. 2'!$A$9:$B$38,2,FALSE),"")</f>
        <v>TII</v>
      </c>
      <c r="H21" s="23" t="str">
        <f>+IFERROR(IF(C21="ADMINYCOOR",VLOOKUP(AY21,'[2]LISTAS ANEXO 1. 3'!$B$13:$C$42,2,FALSE),IF(C21="TASAS",VLOOKUP(AY21,'[2]LISTAS ANEXO 1. 3'!$B$43:$C$51,2,FALSE),IF(C21="FORTALECIMIENTO",VLOOKUP(AY21,'[2]LISTAS ANEXO 1. 3'!$B$52:$C$58,2,FALSE),""))),"")</f>
        <v>BBBB</v>
      </c>
      <c r="I21" s="23" t="str">
        <f>+IFERROR(VLOOKUP(#REF!,'[2]LISTAS ANEXO 1. 4'!$B$74:$C$90,2,FALSE),"")</f>
        <v/>
      </c>
      <c r="J21" s="23" t="str">
        <f>+IFERROR(VLOOKUP(X21,[2]ORDINALES!$B$2:$C$5,2,FALSE),"")</f>
        <v>CTADOS</v>
      </c>
      <c r="K21" s="23" t="str">
        <f>+IFERROR(VLOOKUP(#REF!,[2]REGION!$G$2:$I$1125,2,FALSE),"")</f>
        <v/>
      </c>
      <c r="L21" s="23" t="str">
        <f>+IFERROR(VLOOKUP(AI21,[2]REGION!$G$2:$I$1125,2,FALSE),"")</f>
        <v>NACION</v>
      </c>
      <c r="M21" s="23" t="str">
        <f>+IFERROR(VLOOKUP(#REF!,[2]ORDINALES!$H$2:$I$382,2,FALSE),"")</f>
        <v/>
      </c>
      <c r="N21" s="23" t="str">
        <f>IFERROR(VLOOKUP(U21,'[2]Lista Willy'!$B$11:$D$14,3,FALSE),"")</f>
        <v>REC_11</v>
      </c>
      <c r="O21" s="24"/>
      <c r="P21" s="94">
        <v>2011</v>
      </c>
      <c r="Q21" s="90" t="s">
        <v>49</v>
      </c>
      <c r="R21" s="90" t="s">
        <v>50</v>
      </c>
      <c r="S21" s="90" t="s">
        <v>70</v>
      </c>
      <c r="T21" s="90" t="s">
        <v>70</v>
      </c>
      <c r="U21" s="90" t="s">
        <v>52</v>
      </c>
      <c r="V21" s="94" t="s">
        <v>53</v>
      </c>
      <c r="W21" s="90" t="s">
        <v>54</v>
      </c>
      <c r="X21" s="90" t="s">
        <v>55</v>
      </c>
      <c r="Y21" s="90" t="s">
        <v>89</v>
      </c>
      <c r="Z21" s="120">
        <v>42785358</v>
      </c>
      <c r="AA21" s="120"/>
      <c r="AB21" s="120"/>
      <c r="AC21" s="120"/>
      <c r="AD21" s="120"/>
      <c r="AE21" s="120">
        <v>42785358</v>
      </c>
      <c r="AF21" s="88"/>
      <c r="AG21" s="89"/>
      <c r="AH21" s="90" t="s">
        <v>57</v>
      </c>
      <c r="AI21" s="90" t="s">
        <v>58</v>
      </c>
      <c r="AJ21" s="90" t="s">
        <v>58</v>
      </c>
      <c r="AK21" s="90" t="s">
        <v>59</v>
      </c>
      <c r="AL21" s="90" t="s">
        <v>72</v>
      </c>
      <c r="AM21" s="90"/>
      <c r="AN21" s="90"/>
      <c r="AO21" s="90"/>
      <c r="AP21" s="90"/>
      <c r="AQ21" s="90"/>
      <c r="AR21" s="90"/>
      <c r="AS21" s="90" t="s">
        <v>73</v>
      </c>
      <c r="AT21" s="90" t="s">
        <v>74</v>
      </c>
      <c r="AU21" s="97" t="s">
        <v>75</v>
      </c>
      <c r="AV21" s="98" t="s">
        <v>76</v>
      </c>
      <c r="AW21" s="98" t="s">
        <v>77</v>
      </c>
      <c r="AX21" s="97">
        <v>3299060</v>
      </c>
      <c r="AY21" s="98" t="s">
        <v>78</v>
      </c>
      <c r="AZ21" s="98" t="s">
        <v>79</v>
      </c>
      <c r="BA21" s="24"/>
    </row>
    <row r="22" spans="1:53" ht="84.75" customHeight="1">
      <c r="A22" s="23" t="str">
        <f>+IFERROR(VLOOKUP(R22,'[2]Listas niveles'!$D$2:$E$11,2,FALSE),"")</f>
        <v>DG</v>
      </c>
      <c r="B22" s="23" t="str">
        <f>+IFERROR(VLOOKUP(AS22,'[2]Listas anexo 1'!$A$7:$B$8,2,FALSE),"")</f>
        <v>FORTA</v>
      </c>
      <c r="C22" s="23" t="str">
        <f>+IFERROR(VLOOKUP(AT22,'[2]Listas anexo 1'!$A$13:$B$15,2,FALSE),"")</f>
        <v>FORTALECIMIENTO</v>
      </c>
      <c r="D22" s="23" t="str">
        <f>+IFERROR(VLOOKUP(AT22,'[2]Listas anexo 1'!$A$13:$C$15,3,FALSE),"")</f>
        <v>FORTALECER</v>
      </c>
      <c r="E22" s="23" t="str">
        <f>+IFERROR(VLOOKUP(AT22,'[2]Listas anexo 1'!$A$19:$B$21,2,FALSE),"")</f>
        <v>FORTOB</v>
      </c>
      <c r="F22" s="23" t="str">
        <f>+IFERROR(VLOOKUP(AV22,'[2]Listas anexo 1'!$J$13:$K$21,2,FALSE),"")</f>
        <v>FORTOBI</v>
      </c>
      <c r="G22" s="23" t="str">
        <f>+IFERROR(VLOOKUP(AW22,'[2]LISTAS ANEXO 1. 2'!$A$9:$B$38,2,FALSE),"")</f>
        <v>TII</v>
      </c>
      <c r="H22" s="23" t="str">
        <f>+IFERROR(IF(C22="ADMINYCOOR",VLOOKUP(AY22,'[2]LISTAS ANEXO 1. 3'!$B$13:$C$42,2,FALSE),IF(C22="TASAS",VLOOKUP(AY22,'[2]LISTAS ANEXO 1. 3'!$B$43:$C$51,2,FALSE),IF(C22="FORTALECIMIENTO",VLOOKUP(AY22,'[2]LISTAS ANEXO 1. 3'!$B$52:$C$58,2,FALSE),""))),"")</f>
        <v>BBBB</v>
      </c>
      <c r="I22" s="23" t="str">
        <f>+IFERROR(VLOOKUP(#REF!,'[2]LISTAS ANEXO 1. 4'!$B$74:$C$90,2,FALSE),"")</f>
        <v/>
      </c>
      <c r="J22" s="23" t="str">
        <f>+IFERROR(VLOOKUP(X22,[2]ORDINALES!$B$2:$C$5,2,FALSE),"")</f>
        <v>CTADOS</v>
      </c>
      <c r="K22" s="23" t="str">
        <f>+IFERROR(VLOOKUP(#REF!,[2]REGION!$G$2:$I$1125,2,FALSE),"")</f>
        <v/>
      </c>
      <c r="L22" s="23" t="str">
        <f>+IFERROR(VLOOKUP(AI22,[2]REGION!$G$2:$I$1125,2,FALSE),"")</f>
        <v>NACION</v>
      </c>
      <c r="M22" s="23" t="str">
        <f>+IFERROR(VLOOKUP(#REF!,[2]ORDINALES!$H$2:$I$382,2,FALSE),"")</f>
        <v/>
      </c>
      <c r="N22" s="23" t="str">
        <f>IFERROR(VLOOKUP(U22,'[2]Lista Willy'!$B$11:$D$14,3,FALSE),"")</f>
        <v>REC_11</v>
      </c>
      <c r="O22" s="24"/>
      <c r="P22" s="94">
        <v>2012</v>
      </c>
      <c r="Q22" s="90" t="s">
        <v>49</v>
      </c>
      <c r="R22" s="90" t="s">
        <v>50</v>
      </c>
      <c r="S22" s="90" t="s">
        <v>70</v>
      </c>
      <c r="T22" s="90" t="s">
        <v>70</v>
      </c>
      <c r="U22" s="90" t="s">
        <v>52</v>
      </c>
      <c r="V22" s="94" t="s">
        <v>53</v>
      </c>
      <c r="W22" s="90" t="s">
        <v>54</v>
      </c>
      <c r="X22" s="90" t="s">
        <v>55</v>
      </c>
      <c r="Y22" s="90" t="s">
        <v>90</v>
      </c>
      <c r="Z22" s="120">
        <v>64948540</v>
      </c>
      <c r="AA22" s="120"/>
      <c r="AB22" s="120"/>
      <c r="AC22" s="120"/>
      <c r="AD22" s="120"/>
      <c r="AE22" s="120">
        <v>64948540</v>
      </c>
      <c r="AF22" s="88"/>
      <c r="AG22" s="89"/>
      <c r="AH22" s="90" t="s">
        <v>57</v>
      </c>
      <c r="AI22" s="90" t="s">
        <v>58</v>
      </c>
      <c r="AJ22" s="90" t="s">
        <v>58</v>
      </c>
      <c r="AK22" s="90" t="s">
        <v>59</v>
      </c>
      <c r="AL22" s="90" t="s">
        <v>72</v>
      </c>
      <c r="AM22" s="90"/>
      <c r="AN22" s="90"/>
      <c r="AO22" s="90"/>
      <c r="AP22" s="90"/>
      <c r="AQ22" s="90"/>
      <c r="AR22" s="90"/>
      <c r="AS22" s="90" t="s">
        <v>73</v>
      </c>
      <c r="AT22" s="90" t="s">
        <v>74</v>
      </c>
      <c r="AU22" s="97" t="s">
        <v>75</v>
      </c>
      <c r="AV22" s="98" t="s">
        <v>76</v>
      </c>
      <c r="AW22" s="98" t="s">
        <v>77</v>
      </c>
      <c r="AX22" s="97">
        <v>3299060</v>
      </c>
      <c r="AY22" s="98" t="s">
        <v>78</v>
      </c>
      <c r="AZ22" s="98" t="s">
        <v>79</v>
      </c>
      <c r="BA22" s="24"/>
    </row>
    <row r="23" spans="1:53" ht="84.75" customHeight="1">
      <c r="A23" s="23" t="str">
        <f>+IFERROR(VLOOKUP(R23,'[2]Listas niveles'!$D$2:$E$11,2,FALSE),"")</f>
        <v>DG</v>
      </c>
      <c r="B23" s="23" t="str">
        <f>+IFERROR(VLOOKUP(AS23,'[2]Listas anexo 1'!$A$7:$B$8,2,FALSE),"")</f>
        <v>FORTA</v>
      </c>
      <c r="C23" s="23" t="str">
        <f>+IFERROR(VLOOKUP(AT23,'[2]Listas anexo 1'!$A$13:$B$15,2,FALSE),"")</f>
        <v>FORTALECIMIENTO</v>
      </c>
      <c r="D23" s="23" t="str">
        <f>+IFERROR(VLOOKUP(AT23,'[2]Listas anexo 1'!$A$13:$C$15,3,FALSE),"")</f>
        <v>FORTALECER</v>
      </c>
      <c r="E23" s="23" t="str">
        <f>+IFERROR(VLOOKUP(AT23,'[2]Listas anexo 1'!$A$19:$B$21,2,FALSE),"")</f>
        <v>FORTOB</v>
      </c>
      <c r="F23" s="23" t="str">
        <f>+IFERROR(VLOOKUP(AV23,'[2]Listas anexo 1'!$J$13:$K$21,2,FALSE),"")</f>
        <v>FORTOBI</v>
      </c>
      <c r="G23" s="23" t="str">
        <f>+IFERROR(VLOOKUP(AW23,'[2]LISTAS ANEXO 1. 2'!$A$9:$B$38,2,FALSE),"")</f>
        <v>TII</v>
      </c>
      <c r="H23" s="23" t="str">
        <f>+IFERROR(IF(C23="ADMINYCOOR",VLOOKUP(AY23,'[2]LISTAS ANEXO 1. 3'!$B$13:$C$42,2,FALSE),IF(C23="TASAS",VLOOKUP(AY23,'[2]LISTAS ANEXO 1. 3'!$B$43:$C$51,2,FALSE),IF(C23="FORTALECIMIENTO",VLOOKUP(AY23,'[2]LISTAS ANEXO 1. 3'!$B$52:$C$58,2,FALSE),""))),"")</f>
        <v>BBBB</v>
      </c>
      <c r="I23" s="23" t="str">
        <f>+IFERROR(VLOOKUP(#REF!,'[2]LISTAS ANEXO 1. 4'!$B$74:$C$90,2,FALSE),"")</f>
        <v/>
      </c>
      <c r="J23" s="23" t="str">
        <f>+IFERROR(VLOOKUP(X23,[2]ORDINALES!$B$2:$C$5,2,FALSE),"")</f>
        <v>CTADOS</v>
      </c>
      <c r="K23" s="23" t="str">
        <f>+IFERROR(VLOOKUP(#REF!,[2]REGION!$G$2:$I$1125,2,FALSE),"")</f>
        <v/>
      </c>
      <c r="L23" s="23" t="str">
        <f>+IFERROR(VLOOKUP(AI23,[2]REGION!$G$2:$I$1125,2,FALSE),"")</f>
        <v>NACION</v>
      </c>
      <c r="M23" s="23" t="str">
        <f>+IFERROR(VLOOKUP(#REF!,[2]ORDINALES!$H$2:$I$382,2,FALSE),"")</f>
        <v/>
      </c>
      <c r="N23" s="23" t="str">
        <f>IFERROR(VLOOKUP(U23,'[2]Lista Willy'!$B$11:$D$14,3,FALSE),"")</f>
        <v>REC_11</v>
      </c>
      <c r="O23" s="24"/>
      <c r="P23" s="94">
        <v>2013</v>
      </c>
      <c r="Q23" s="90" t="s">
        <v>49</v>
      </c>
      <c r="R23" s="90" t="s">
        <v>50</v>
      </c>
      <c r="S23" s="90" t="s">
        <v>70</v>
      </c>
      <c r="T23" s="90" t="s">
        <v>70</v>
      </c>
      <c r="U23" s="90" t="s">
        <v>52</v>
      </c>
      <c r="V23" s="94" t="s">
        <v>53</v>
      </c>
      <c r="W23" s="90" t="s">
        <v>54</v>
      </c>
      <c r="X23" s="90" t="s">
        <v>55</v>
      </c>
      <c r="Y23" s="90" t="s">
        <v>91</v>
      </c>
      <c r="Z23" s="120">
        <v>72976180</v>
      </c>
      <c r="AA23" s="120"/>
      <c r="AB23" s="120"/>
      <c r="AC23" s="120"/>
      <c r="AD23" s="120"/>
      <c r="AE23" s="120">
        <v>72976180</v>
      </c>
      <c r="AF23" s="88"/>
      <c r="AG23" s="89"/>
      <c r="AH23" s="90" t="s">
        <v>57</v>
      </c>
      <c r="AI23" s="90" t="s">
        <v>58</v>
      </c>
      <c r="AJ23" s="90" t="s">
        <v>58</v>
      </c>
      <c r="AK23" s="90" t="s">
        <v>59</v>
      </c>
      <c r="AL23" s="90" t="s">
        <v>72</v>
      </c>
      <c r="AM23" s="90"/>
      <c r="AN23" s="90"/>
      <c r="AO23" s="90"/>
      <c r="AP23" s="90"/>
      <c r="AQ23" s="90"/>
      <c r="AR23" s="90"/>
      <c r="AS23" s="90" t="s">
        <v>73</v>
      </c>
      <c r="AT23" s="90" t="s">
        <v>74</v>
      </c>
      <c r="AU23" s="97" t="s">
        <v>75</v>
      </c>
      <c r="AV23" s="98" t="s">
        <v>76</v>
      </c>
      <c r="AW23" s="98" t="s">
        <v>77</v>
      </c>
      <c r="AX23" s="97">
        <v>3299060</v>
      </c>
      <c r="AY23" s="98" t="s">
        <v>78</v>
      </c>
      <c r="AZ23" s="98" t="s">
        <v>79</v>
      </c>
      <c r="BA23" s="24"/>
    </row>
    <row r="24" spans="1:53" ht="84.75" customHeight="1">
      <c r="A24" s="23" t="str">
        <f>+IFERROR(VLOOKUP(R24,'[2]Listas niveles'!$D$2:$E$11,2,FALSE),"")</f>
        <v>DG</v>
      </c>
      <c r="B24" s="23" t="str">
        <f>+IFERROR(VLOOKUP(AS24,'[2]Listas anexo 1'!$A$7:$B$8,2,FALSE),"")</f>
        <v>FORTA</v>
      </c>
      <c r="C24" s="23" t="str">
        <f>+IFERROR(VLOOKUP(AT24,'[2]Listas anexo 1'!$A$13:$B$15,2,FALSE),"")</f>
        <v>FORTALECIMIENTO</v>
      </c>
      <c r="D24" s="23" t="str">
        <f>+IFERROR(VLOOKUP(AT24,'[2]Listas anexo 1'!$A$13:$C$15,3,FALSE),"")</f>
        <v>FORTALECER</v>
      </c>
      <c r="E24" s="23" t="str">
        <f>+IFERROR(VLOOKUP(AT24,'[2]Listas anexo 1'!$A$19:$B$21,2,FALSE),"")</f>
        <v>FORTOB</v>
      </c>
      <c r="F24" s="23" t="str">
        <f>+IFERROR(VLOOKUP(AV24,'[2]Listas anexo 1'!$J$13:$K$21,2,FALSE),"")</f>
        <v>FORTOBI</v>
      </c>
      <c r="G24" s="23" t="str">
        <f>+IFERROR(VLOOKUP(AW24,'[2]LISTAS ANEXO 1. 2'!$A$9:$B$38,2,FALSE),"")</f>
        <v>TII</v>
      </c>
      <c r="H24" s="23" t="str">
        <f>+IFERROR(IF(C24="ADMINYCOOR",VLOOKUP(AY24,'[2]LISTAS ANEXO 1. 3'!$B$13:$C$42,2,FALSE),IF(C24="TASAS",VLOOKUP(AY24,'[2]LISTAS ANEXO 1. 3'!$B$43:$C$51,2,FALSE),IF(C24="FORTALECIMIENTO",VLOOKUP(AY24,'[2]LISTAS ANEXO 1. 3'!$B$52:$C$58,2,FALSE),""))),"")</f>
        <v>BBBB</v>
      </c>
      <c r="I24" s="23" t="str">
        <f>+IFERROR(VLOOKUP(#REF!,'[2]LISTAS ANEXO 1. 4'!$B$74:$C$90,2,FALSE),"")</f>
        <v/>
      </c>
      <c r="J24" s="23" t="str">
        <f>+IFERROR(VLOOKUP(X24,[2]ORDINALES!$B$2:$C$5,2,FALSE),"")</f>
        <v>CTADOS</v>
      </c>
      <c r="K24" s="23" t="str">
        <f>+IFERROR(VLOOKUP(#REF!,[2]REGION!$G$2:$I$1125,2,FALSE),"")</f>
        <v/>
      </c>
      <c r="L24" s="23" t="str">
        <f>+IFERROR(VLOOKUP(AI24,[2]REGION!$G$2:$I$1125,2,FALSE),"")</f>
        <v>NACION</v>
      </c>
      <c r="M24" s="23" t="str">
        <f>+IFERROR(VLOOKUP(#REF!,[2]ORDINALES!$H$2:$I$382,2,FALSE),"")</f>
        <v/>
      </c>
      <c r="N24" s="23" t="str">
        <f>IFERROR(VLOOKUP(U24,'[2]Lista Willy'!$B$11:$D$14,3,FALSE),"")</f>
        <v>REC_11</v>
      </c>
      <c r="O24" s="24"/>
      <c r="P24" s="94">
        <v>2014</v>
      </c>
      <c r="Q24" s="90" t="s">
        <v>49</v>
      </c>
      <c r="R24" s="90" t="s">
        <v>50</v>
      </c>
      <c r="S24" s="90" t="s">
        <v>70</v>
      </c>
      <c r="T24" s="90" t="s">
        <v>70</v>
      </c>
      <c r="U24" s="90" t="s">
        <v>52</v>
      </c>
      <c r="V24" s="94" t="s">
        <v>53</v>
      </c>
      <c r="W24" s="90" t="s">
        <v>54</v>
      </c>
      <c r="X24" s="90" t="s">
        <v>55</v>
      </c>
      <c r="Y24" s="90" t="s">
        <v>92</v>
      </c>
      <c r="Z24" s="120">
        <v>52375904</v>
      </c>
      <c r="AA24" s="120"/>
      <c r="AB24" s="120"/>
      <c r="AC24" s="120"/>
      <c r="AD24" s="120"/>
      <c r="AE24" s="120">
        <v>52375904</v>
      </c>
      <c r="AF24" s="88"/>
      <c r="AG24" s="89"/>
      <c r="AH24" s="90" t="s">
        <v>57</v>
      </c>
      <c r="AI24" s="90" t="s">
        <v>58</v>
      </c>
      <c r="AJ24" s="90" t="s">
        <v>58</v>
      </c>
      <c r="AK24" s="90" t="s">
        <v>59</v>
      </c>
      <c r="AL24" s="90" t="s">
        <v>72</v>
      </c>
      <c r="AM24" s="90"/>
      <c r="AN24" s="90"/>
      <c r="AO24" s="90"/>
      <c r="AP24" s="90"/>
      <c r="AQ24" s="90"/>
      <c r="AR24" s="90"/>
      <c r="AS24" s="90" t="s">
        <v>73</v>
      </c>
      <c r="AT24" s="90" t="s">
        <v>74</v>
      </c>
      <c r="AU24" s="97" t="s">
        <v>75</v>
      </c>
      <c r="AV24" s="98" t="s">
        <v>76</v>
      </c>
      <c r="AW24" s="98" t="s">
        <v>77</v>
      </c>
      <c r="AX24" s="97">
        <v>3299060</v>
      </c>
      <c r="AY24" s="98" t="s">
        <v>78</v>
      </c>
      <c r="AZ24" s="98" t="s">
        <v>79</v>
      </c>
      <c r="BA24" s="24"/>
    </row>
    <row r="25" spans="1:53" ht="84.75" customHeight="1">
      <c r="A25" s="23" t="str">
        <f>+IFERROR(VLOOKUP(R25,'[2]Listas niveles'!$D$2:$E$11,2,FALSE),"")</f>
        <v>DG</v>
      </c>
      <c r="B25" s="23" t="str">
        <f>+IFERROR(VLOOKUP(AS25,'[2]Listas anexo 1'!$A$7:$B$8,2,FALSE),"")</f>
        <v>FORTA</v>
      </c>
      <c r="C25" s="23" t="str">
        <f>+IFERROR(VLOOKUP(AT25,'[2]Listas anexo 1'!$A$13:$B$15,2,FALSE),"")</f>
        <v>FORTALECIMIENTO</v>
      </c>
      <c r="D25" s="23" t="str">
        <f>+IFERROR(VLOOKUP(AT25,'[2]Listas anexo 1'!$A$13:$C$15,3,FALSE),"")</f>
        <v>FORTALECER</v>
      </c>
      <c r="E25" s="23" t="str">
        <f>+IFERROR(VLOOKUP(AT25,'[2]Listas anexo 1'!$A$19:$B$21,2,FALSE),"")</f>
        <v>FORTOB</v>
      </c>
      <c r="F25" s="23" t="str">
        <f>+IFERROR(VLOOKUP(AV25,'[2]Listas anexo 1'!$J$13:$K$21,2,FALSE),"")</f>
        <v>FORTOBI</v>
      </c>
      <c r="G25" s="23" t="str">
        <f>+IFERROR(VLOOKUP(AW25,'[2]LISTAS ANEXO 1. 2'!$A$9:$B$38,2,FALSE),"")</f>
        <v>TII</v>
      </c>
      <c r="H25" s="23" t="str">
        <f>+IFERROR(IF(C25="ADMINYCOOR",VLOOKUP(AY25,'[2]LISTAS ANEXO 1. 3'!$B$13:$C$42,2,FALSE),IF(C25="TASAS",VLOOKUP(AY25,'[2]LISTAS ANEXO 1. 3'!$B$43:$C$51,2,FALSE),IF(C25="FORTALECIMIENTO",VLOOKUP(AY25,'[2]LISTAS ANEXO 1. 3'!$B$52:$C$58,2,FALSE),""))),"")</f>
        <v>BBBB</v>
      </c>
      <c r="I25" s="23" t="str">
        <f>+IFERROR(VLOOKUP(#REF!,'[2]LISTAS ANEXO 1. 4'!$B$74:$C$90,2,FALSE),"")</f>
        <v/>
      </c>
      <c r="J25" s="23" t="str">
        <f>+IFERROR(VLOOKUP(X25,[2]ORDINALES!$B$2:$C$5,2,FALSE),"")</f>
        <v>CTADOS</v>
      </c>
      <c r="K25" s="23" t="str">
        <f>+IFERROR(VLOOKUP(#REF!,[2]REGION!$G$2:$I$1125,2,FALSE),"")</f>
        <v/>
      </c>
      <c r="L25" s="23" t="str">
        <f>+IFERROR(VLOOKUP(AI25,[2]REGION!$G$2:$I$1125,2,FALSE),"")</f>
        <v>NACION</v>
      </c>
      <c r="M25" s="23" t="str">
        <f>+IFERROR(VLOOKUP(#REF!,[2]ORDINALES!$H$2:$I$382,2,FALSE),"")</f>
        <v/>
      </c>
      <c r="N25" s="23" t="str">
        <f>IFERROR(VLOOKUP(U25,'[2]Lista Willy'!$B$11:$D$14,3,FALSE),"")</f>
        <v>REC_11</v>
      </c>
      <c r="O25" s="24"/>
      <c r="P25" s="94">
        <v>2015</v>
      </c>
      <c r="Q25" s="90" t="s">
        <v>49</v>
      </c>
      <c r="R25" s="90" t="s">
        <v>50</v>
      </c>
      <c r="S25" s="90" t="s">
        <v>70</v>
      </c>
      <c r="T25" s="90" t="s">
        <v>70</v>
      </c>
      <c r="U25" s="90" t="s">
        <v>52</v>
      </c>
      <c r="V25" s="94" t="s">
        <v>53</v>
      </c>
      <c r="W25" s="90" t="s">
        <v>54</v>
      </c>
      <c r="X25" s="90" t="s">
        <v>55</v>
      </c>
      <c r="Y25" s="90" t="s">
        <v>93</v>
      </c>
      <c r="Z25" s="120">
        <v>33990000</v>
      </c>
      <c r="AA25" s="120"/>
      <c r="AB25" s="120"/>
      <c r="AC25" s="120"/>
      <c r="AD25" s="120"/>
      <c r="AE25" s="120">
        <v>33990000</v>
      </c>
      <c r="AF25" s="88"/>
      <c r="AG25" s="89"/>
      <c r="AH25" s="90" t="s">
        <v>57</v>
      </c>
      <c r="AI25" s="90" t="s">
        <v>58</v>
      </c>
      <c r="AJ25" s="90" t="s">
        <v>58</v>
      </c>
      <c r="AK25" s="90" t="s">
        <v>59</v>
      </c>
      <c r="AL25" s="90" t="s">
        <v>72</v>
      </c>
      <c r="AM25" s="90"/>
      <c r="AN25" s="90"/>
      <c r="AO25" s="90"/>
      <c r="AP25" s="90"/>
      <c r="AQ25" s="90"/>
      <c r="AR25" s="90"/>
      <c r="AS25" s="90" t="s">
        <v>73</v>
      </c>
      <c r="AT25" s="90" t="s">
        <v>74</v>
      </c>
      <c r="AU25" s="97" t="s">
        <v>75</v>
      </c>
      <c r="AV25" s="98" t="s">
        <v>76</v>
      </c>
      <c r="AW25" s="98" t="s">
        <v>77</v>
      </c>
      <c r="AX25" s="97">
        <v>3299060</v>
      </c>
      <c r="AY25" s="98" t="s">
        <v>78</v>
      </c>
      <c r="AZ25" s="98" t="s">
        <v>79</v>
      </c>
      <c r="BA25" s="24"/>
    </row>
    <row r="26" spans="1:53" ht="84.75" customHeight="1">
      <c r="A26" s="23" t="str">
        <f>+IFERROR(VLOOKUP(R26,'[2]Listas niveles'!$D$2:$E$11,2,FALSE),"")</f>
        <v>DG</v>
      </c>
      <c r="B26" s="23" t="str">
        <f>+IFERROR(VLOOKUP(AS26,'[2]Listas anexo 1'!$A$7:$B$8,2,FALSE),"")</f>
        <v>FORTA</v>
      </c>
      <c r="C26" s="23" t="str">
        <f>+IFERROR(VLOOKUP(AT26,'[2]Listas anexo 1'!$A$13:$B$15,2,FALSE),"")</f>
        <v>FORTALECIMIENTO</v>
      </c>
      <c r="D26" s="23" t="str">
        <f>+IFERROR(VLOOKUP(AT26,'[2]Listas anexo 1'!$A$13:$C$15,3,FALSE),"")</f>
        <v>FORTALECER</v>
      </c>
      <c r="E26" s="23" t="str">
        <f>+IFERROR(VLOOKUP(AT26,'[2]Listas anexo 1'!$A$19:$B$21,2,FALSE),"")</f>
        <v>FORTOB</v>
      </c>
      <c r="F26" s="23" t="str">
        <f>+IFERROR(VLOOKUP(AV26,'[2]Listas anexo 1'!$J$13:$K$21,2,FALSE),"")</f>
        <v>FORTOBI</v>
      </c>
      <c r="G26" s="23" t="str">
        <f>+IFERROR(VLOOKUP(AW26,'[2]LISTAS ANEXO 1. 2'!$A$9:$B$38,2,FALSE),"")</f>
        <v>TII</v>
      </c>
      <c r="H26" s="23" t="str">
        <f>+IFERROR(IF(C26="ADMINYCOOR",VLOOKUP(AY26,'[2]LISTAS ANEXO 1. 3'!$B$13:$C$42,2,FALSE),IF(C26="TASAS",VLOOKUP(AY26,'[2]LISTAS ANEXO 1. 3'!$B$43:$C$51,2,FALSE),IF(C26="FORTALECIMIENTO",VLOOKUP(AY26,'[2]LISTAS ANEXO 1. 3'!$B$52:$C$58,2,FALSE),""))),"")</f>
        <v>BBBB</v>
      </c>
      <c r="I26" s="23" t="str">
        <f>+IFERROR(VLOOKUP(#REF!,'[2]LISTAS ANEXO 1. 4'!$B$74:$C$90,2,FALSE),"")</f>
        <v/>
      </c>
      <c r="J26" s="23" t="str">
        <f>+IFERROR(VLOOKUP(X26,[2]ORDINALES!$B$2:$C$5,2,FALSE),"")</f>
        <v>CTADOS</v>
      </c>
      <c r="K26" s="23" t="str">
        <f>+IFERROR(VLOOKUP(#REF!,[2]REGION!$G$2:$I$1125,2,FALSE),"")</f>
        <v/>
      </c>
      <c r="L26" s="23" t="str">
        <f>+IFERROR(VLOOKUP(AI26,[2]REGION!$G$2:$I$1125,2,FALSE),"")</f>
        <v>NACION</v>
      </c>
      <c r="M26" s="23" t="str">
        <f>+IFERROR(VLOOKUP(#REF!,[2]ORDINALES!$H$2:$I$382,2,FALSE),"")</f>
        <v/>
      </c>
      <c r="N26" s="23" t="str">
        <f>IFERROR(VLOOKUP(U26,'[2]Lista Willy'!$B$11:$D$14,3,FALSE),"")</f>
        <v>REC_11</v>
      </c>
      <c r="O26" s="24"/>
      <c r="P26" s="94">
        <v>2016</v>
      </c>
      <c r="Q26" s="90" t="s">
        <v>49</v>
      </c>
      <c r="R26" s="90" t="s">
        <v>50</v>
      </c>
      <c r="S26" s="90" t="s">
        <v>70</v>
      </c>
      <c r="T26" s="90" t="s">
        <v>70</v>
      </c>
      <c r="U26" s="90" t="s">
        <v>52</v>
      </c>
      <c r="V26" s="94" t="s">
        <v>53</v>
      </c>
      <c r="W26" s="90" t="s">
        <v>54</v>
      </c>
      <c r="X26" s="90" t="s">
        <v>55</v>
      </c>
      <c r="Y26" s="90" t="s">
        <v>94</v>
      </c>
      <c r="Z26" s="120">
        <v>71443394</v>
      </c>
      <c r="AA26" s="120"/>
      <c r="AB26" s="120"/>
      <c r="AC26" s="120"/>
      <c r="AD26" s="120"/>
      <c r="AE26" s="120">
        <v>71443394</v>
      </c>
      <c r="AF26" s="88"/>
      <c r="AG26" s="89"/>
      <c r="AH26" s="90" t="s">
        <v>57</v>
      </c>
      <c r="AI26" s="90" t="s">
        <v>58</v>
      </c>
      <c r="AJ26" s="90" t="s">
        <v>58</v>
      </c>
      <c r="AK26" s="90" t="s">
        <v>59</v>
      </c>
      <c r="AL26" s="90" t="s">
        <v>72</v>
      </c>
      <c r="AM26" s="90"/>
      <c r="AN26" s="90"/>
      <c r="AO26" s="90"/>
      <c r="AP26" s="90"/>
      <c r="AQ26" s="90"/>
      <c r="AR26" s="90"/>
      <c r="AS26" s="90" t="s">
        <v>73</v>
      </c>
      <c r="AT26" s="90" t="s">
        <v>74</v>
      </c>
      <c r="AU26" s="97" t="s">
        <v>75</v>
      </c>
      <c r="AV26" s="98" t="s">
        <v>76</v>
      </c>
      <c r="AW26" s="98" t="s">
        <v>77</v>
      </c>
      <c r="AX26" s="97">
        <v>3299060</v>
      </c>
      <c r="AY26" s="98" t="s">
        <v>78</v>
      </c>
      <c r="AZ26" s="98" t="s">
        <v>79</v>
      </c>
      <c r="BA26" s="24"/>
    </row>
    <row r="27" spans="1:53" ht="84.75" customHeight="1">
      <c r="A27" s="23" t="str">
        <f>+IFERROR(VLOOKUP(R27,'[2]Listas niveles'!$D$2:$E$11,2,FALSE),"")</f>
        <v>DG</v>
      </c>
      <c r="B27" s="23" t="str">
        <f>+IFERROR(VLOOKUP(AS27,'[2]Listas anexo 1'!$A$7:$B$8,2,FALSE),"")</f>
        <v>FORTA</v>
      </c>
      <c r="C27" s="23" t="str">
        <f>+IFERROR(VLOOKUP(AT27,'[2]Listas anexo 1'!$A$13:$B$15,2,FALSE),"")</f>
        <v>FORTALECIMIENTO</v>
      </c>
      <c r="D27" s="23" t="str">
        <f>+IFERROR(VLOOKUP(AT27,'[2]Listas anexo 1'!$A$13:$C$15,3,FALSE),"")</f>
        <v>FORTALECER</v>
      </c>
      <c r="E27" s="23" t="str">
        <f>+IFERROR(VLOOKUP(AT27,'[2]Listas anexo 1'!$A$19:$B$21,2,FALSE),"")</f>
        <v>FORTOB</v>
      </c>
      <c r="F27" s="23" t="str">
        <f>+IFERROR(VLOOKUP(AV27,'[2]Listas anexo 1'!$J$13:$K$21,2,FALSE),"")</f>
        <v>FORTOBI</v>
      </c>
      <c r="G27" s="23" t="str">
        <f>+IFERROR(VLOOKUP(AW27,'[2]LISTAS ANEXO 1. 2'!$A$9:$B$38,2,FALSE),"")</f>
        <v>TII</v>
      </c>
      <c r="H27" s="23" t="str">
        <f>+IFERROR(IF(C27="ADMINYCOOR",VLOOKUP(AY27,'[2]LISTAS ANEXO 1. 3'!$B$13:$C$42,2,FALSE),IF(C27="TASAS",VLOOKUP(AY27,'[2]LISTAS ANEXO 1. 3'!$B$43:$C$51,2,FALSE),IF(C27="FORTALECIMIENTO",VLOOKUP(AY27,'[2]LISTAS ANEXO 1. 3'!$B$52:$C$58,2,FALSE),""))),"")</f>
        <v>BBBB</v>
      </c>
      <c r="I27" s="23" t="str">
        <f>+IFERROR(VLOOKUP(#REF!,'[2]LISTAS ANEXO 1. 4'!$B$74:$C$90,2,FALSE),"")</f>
        <v/>
      </c>
      <c r="J27" s="23" t="str">
        <f>+IFERROR(VLOOKUP(X27,[2]ORDINALES!$B$2:$C$5,2,FALSE),"")</f>
        <v>CTADOS</v>
      </c>
      <c r="K27" s="23" t="str">
        <f>+IFERROR(VLOOKUP(#REF!,[2]REGION!$G$2:$I$1125,2,FALSE),"")</f>
        <v/>
      </c>
      <c r="L27" s="23" t="str">
        <f>+IFERROR(VLOOKUP(AI27,[2]REGION!$G$2:$I$1125,2,FALSE),"")</f>
        <v>NACION</v>
      </c>
      <c r="M27" s="23" t="str">
        <f>+IFERROR(VLOOKUP(#REF!,[2]ORDINALES!$H$2:$I$382,2,FALSE),"")</f>
        <v/>
      </c>
      <c r="N27" s="23" t="str">
        <f>IFERROR(VLOOKUP(U27,'[2]Lista Willy'!$B$11:$D$14,3,FALSE),"")</f>
        <v>REC_11</v>
      </c>
      <c r="O27" s="24"/>
      <c r="P27" s="94">
        <v>2017</v>
      </c>
      <c r="Q27" s="90" t="s">
        <v>49</v>
      </c>
      <c r="R27" s="90" t="s">
        <v>50</v>
      </c>
      <c r="S27" s="90" t="s">
        <v>70</v>
      </c>
      <c r="T27" s="90" t="s">
        <v>70</v>
      </c>
      <c r="U27" s="90" t="s">
        <v>52</v>
      </c>
      <c r="V27" s="94" t="s">
        <v>53</v>
      </c>
      <c r="W27" s="90" t="s">
        <v>54</v>
      </c>
      <c r="X27" s="90" t="s">
        <v>55</v>
      </c>
      <c r="Y27" s="90" t="s">
        <v>95</v>
      </c>
      <c r="Z27" s="120">
        <v>80273798</v>
      </c>
      <c r="AA27" s="120"/>
      <c r="AB27" s="120"/>
      <c r="AC27" s="120"/>
      <c r="AD27" s="120"/>
      <c r="AE27" s="120">
        <v>80273798</v>
      </c>
      <c r="AF27" s="88"/>
      <c r="AG27" s="89"/>
      <c r="AH27" s="90" t="s">
        <v>57</v>
      </c>
      <c r="AI27" s="90" t="s">
        <v>58</v>
      </c>
      <c r="AJ27" s="90" t="s">
        <v>58</v>
      </c>
      <c r="AK27" s="90" t="s">
        <v>59</v>
      </c>
      <c r="AL27" s="90" t="s">
        <v>72</v>
      </c>
      <c r="AM27" s="90"/>
      <c r="AN27" s="90"/>
      <c r="AO27" s="90"/>
      <c r="AP27" s="90"/>
      <c r="AQ27" s="90"/>
      <c r="AR27" s="90"/>
      <c r="AS27" s="90" t="s">
        <v>73</v>
      </c>
      <c r="AT27" s="90" t="s">
        <v>74</v>
      </c>
      <c r="AU27" s="97" t="s">
        <v>75</v>
      </c>
      <c r="AV27" s="98" t="s">
        <v>76</v>
      </c>
      <c r="AW27" s="98" t="s">
        <v>77</v>
      </c>
      <c r="AX27" s="97">
        <v>3299060</v>
      </c>
      <c r="AY27" s="98" t="s">
        <v>78</v>
      </c>
      <c r="AZ27" s="98" t="s">
        <v>79</v>
      </c>
      <c r="BA27" s="24"/>
    </row>
    <row r="28" spans="1:53" ht="84.75" customHeight="1">
      <c r="A28" s="23" t="str">
        <f>+IFERROR(VLOOKUP(R28,'[2]Listas niveles'!$D$2:$E$11,2,FALSE),"")</f>
        <v>DG</v>
      </c>
      <c r="B28" s="23" t="str">
        <f>+IFERROR(VLOOKUP(AS28,'[2]Listas anexo 1'!$A$7:$B$8,2,FALSE),"")</f>
        <v>FORTA</v>
      </c>
      <c r="C28" s="23" t="str">
        <f>+IFERROR(VLOOKUP(AT28,'[2]Listas anexo 1'!$A$13:$B$15,2,FALSE),"")</f>
        <v>FORTALECIMIENTO</v>
      </c>
      <c r="D28" s="23" t="str">
        <f>+IFERROR(VLOOKUP(AT28,'[2]Listas anexo 1'!$A$13:$C$15,3,FALSE),"")</f>
        <v>FORTALECER</v>
      </c>
      <c r="E28" s="23" t="str">
        <f>+IFERROR(VLOOKUP(AT28,'[2]Listas anexo 1'!$A$19:$B$21,2,FALSE),"")</f>
        <v>FORTOB</v>
      </c>
      <c r="F28" s="23" t="str">
        <f>+IFERROR(VLOOKUP(AV28,'[2]Listas anexo 1'!$J$13:$K$21,2,FALSE),"")</f>
        <v>FORTOBI</v>
      </c>
      <c r="G28" s="23" t="str">
        <f>+IFERROR(VLOOKUP(AW28,'[2]LISTAS ANEXO 1. 2'!$A$9:$B$38,2,FALSE),"")</f>
        <v>TII</v>
      </c>
      <c r="H28" s="23" t="str">
        <f>+IFERROR(IF(C28="ADMINYCOOR",VLOOKUP(AY28,'[2]LISTAS ANEXO 1. 3'!$B$13:$C$42,2,FALSE),IF(C28="TASAS",VLOOKUP(AY28,'[2]LISTAS ANEXO 1. 3'!$B$43:$C$51,2,FALSE),IF(C28="FORTALECIMIENTO",VLOOKUP(AY28,'[2]LISTAS ANEXO 1. 3'!$B$52:$C$58,2,FALSE),""))),"")</f>
        <v>BBBB</v>
      </c>
      <c r="I28" s="23" t="str">
        <f>+IFERROR(VLOOKUP(#REF!,'[2]LISTAS ANEXO 1. 4'!$B$74:$C$90,2,FALSE),"")</f>
        <v/>
      </c>
      <c r="J28" s="23" t="str">
        <f>+IFERROR(VLOOKUP(X28,[2]ORDINALES!$B$2:$C$5,2,FALSE),"")</f>
        <v>CTADOS</v>
      </c>
      <c r="K28" s="23" t="str">
        <f>+IFERROR(VLOOKUP(#REF!,[2]REGION!$G$2:$I$1125,2,FALSE),"")</f>
        <v/>
      </c>
      <c r="L28" s="23" t="str">
        <f>+IFERROR(VLOOKUP(AI28,[2]REGION!$G$2:$I$1125,2,FALSE),"")</f>
        <v>NACION</v>
      </c>
      <c r="M28" s="23" t="str">
        <f>+IFERROR(VLOOKUP(#REF!,[2]ORDINALES!$H$2:$I$382,2,FALSE),"")</f>
        <v/>
      </c>
      <c r="N28" s="23" t="str">
        <f>IFERROR(VLOOKUP(U28,'[2]Lista Willy'!$B$11:$D$14,3,FALSE),"")</f>
        <v>REC_11</v>
      </c>
      <c r="O28" s="24"/>
      <c r="P28" s="94">
        <v>2018</v>
      </c>
      <c r="Q28" s="90" t="s">
        <v>49</v>
      </c>
      <c r="R28" s="90" t="s">
        <v>50</v>
      </c>
      <c r="S28" s="90" t="s">
        <v>70</v>
      </c>
      <c r="T28" s="90" t="s">
        <v>70</v>
      </c>
      <c r="U28" s="90" t="s">
        <v>52</v>
      </c>
      <c r="V28" s="94" t="s">
        <v>53</v>
      </c>
      <c r="W28" s="90" t="s">
        <v>54</v>
      </c>
      <c r="X28" s="90" t="s">
        <v>55</v>
      </c>
      <c r="Y28" s="90" t="s">
        <v>96</v>
      </c>
      <c r="Z28" s="120">
        <v>77354760</v>
      </c>
      <c r="AA28" s="120"/>
      <c r="AB28" s="120"/>
      <c r="AC28" s="120"/>
      <c r="AD28" s="120"/>
      <c r="AE28" s="120">
        <v>77354760</v>
      </c>
      <c r="AF28" s="88"/>
      <c r="AG28" s="89"/>
      <c r="AH28" s="90" t="s">
        <v>57</v>
      </c>
      <c r="AI28" s="90" t="s">
        <v>58</v>
      </c>
      <c r="AJ28" s="90" t="s">
        <v>58</v>
      </c>
      <c r="AK28" s="90" t="s">
        <v>59</v>
      </c>
      <c r="AL28" s="90" t="s">
        <v>72</v>
      </c>
      <c r="AM28" s="90"/>
      <c r="AN28" s="90"/>
      <c r="AO28" s="90"/>
      <c r="AP28" s="90"/>
      <c r="AQ28" s="90"/>
      <c r="AR28" s="90"/>
      <c r="AS28" s="90" t="s">
        <v>73</v>
      </c>
      <c r="AT28" s="90" t="s">
        <v>74</v>
      </c>
      <c r="AU28" s="97" t="s">
        <v>75</v>
      </c>
      <c r="AV28" s="98" t="s">
        <v>76</v>
      </c>
      <c r="AW28" s="98" t="s">
        <v>77</v>
      </c>
      <c r="AX28" s="97">
        <v>3299060</v>
      </c>
      <c r="AY28" s="98" t="s">
        <v>78</v>
      </c>
      <c r="AZ28" s="98" t="s">
        <v>79</v>
      </c>
      <c r="BA28" s="24"/>
    </row>
    <row r="29" spans="1:53" ht="84.75" customHeight="1">
      <c r="A29" s="23" t="str">
        <f>+IFERROR(VLOOKUP(R29,'[2]Listas niveles'!$D$2:$E$11,2,FALSE),"")</f>
        <v>DG</v>
      </c>
      <c r="B29" s="23" t="str">
        <f>+IFERROR(VLOOKUP(AS29,'[2]Listas anexo 1'!$A$7:$B$8,2,FALSE),"")</f>
        <v>FORTA</v>
      </c>
      <c r="C29" s="23" t="str">
        <f>+IFERROR(VLOOKUP(AT29,'[2]Listas anexo 1'!$A$13:$B$15,2,FALSE),"")</f>
        <v>FORTALECIMIENTO</v>
      </c>
      <c r="D29" s="23" t="str">
        <f>+IFERROR(VLOOKUP(AT29,'[2]Listas anexo 1'!$A$13:$C$15,3,FALSE),"")</f>
        <v>FORTALECER</v>
      </c>
      <c r="E29" s="23" t="str">
        <f>+IFERROR(VLOOKUP(AT29,'[2]Listas anexo 1'!$A$19:$B$21,2,FALSE),"")</f>
        <v>FORTOB</v>
      </c>
      <c r="F29" s="23" t="str">
        <f>+IFERROR(VLOOKUP(AV29,'[2]Listas anexo 1'!$J$13:$K$21,2,FALSE),"")</f>
        <v>FORTOBI</v>
      </c>
      <c r="G29" s="23" t="str">
        <f>+IFERROR(VLOOKUP(AW29,'[2]LISTAS ANEXO 1. 2'!$A$9:$B$38,2,FALSE),"")</f>
        <v>TII</v>
      </c>
      <c r="H29" s="23" t="str">
        <f>+IFERROR(IF(C29="ADMINYCOOR",VLOOKUP(AY29,'[2]LISTAS ANEXO 1. 3'!$B$13:$C$42,2,FALSE),IF(C29="TASAS",VLOOKUP(AY29,'[2]LISTAS ANEXO 1. 3'!$B$43:$C$51,2,FALSE),IF(C29="FORTALECIMIENTO",VLOOKUP(AY29,'[2]LISTAS ANEXO 1. 3'!$B$52:$C$58,2,FALSE),""))),"")</f>
        <v>BBBB</v>
      </c>
      <c r="I29" s="23" t="str">
        <f>+IFERROR(VLOOKUP(#REF!,'[2]LISTAS ANEXO 1. 4'!$B$74:$C$90,2,FALSE),"")</f>
        <v/>
      </c>
      <c r="J29" s="23" t="str">
        <f>+IFERROR(VLOOKUP(X29,[2]ORDINALES!$B$2:$C$5,2,FALSE),"")</f>
        <v>CTADOS</v>
      </c>
      <c r="K29" s="23" t="str">
        <f>+IFERROR(VLOOKUP(#REF!,[2]REGION!$G$2:$I$1125,2,FALSE),"")</f>
        <v/>
      </c>
      <c r="L29" s="23" t="str">
        <f>+IFERROR(VLOOKUP(AI29,[2]REGION!$G$2:$I$1125,2,FALSE),"")</f>
        <v>NACION</v>
      </c>
      <c r="M29" s="23" t="str">
        <f>+IFERROR(VLOOKUP(#REF!,[2]ORDINALES!$H$2:$I$382,2,FALSE),"")</f>
        <v/>
      </c>
      <c r="N29" s="23" t="str">
        <f>IFERROR(VLOOKUP(U29,'[2]Lista Willy'!$B$11:$D$14,3,FALSE),"")</f>
        <v>REC_11</v>
      </c>
      <c r="O29" s="24"/>
      <c r="P29" s="94">
        <v>2019</v>
      </c>
      <c r="Q29" s="90" t="s">
        <v>49</v>
      </c>
      <c r="R29" s="90" t="s">
        <v>50</v>
      </c>
      <c r="S29" s="90" t="s">
        <v>70</v>
      </c>
      <c r="T29" s="90" t="s">
        <v>70</v>
      </c>
      <c r="U29" s="90" t="s">
        <v>52</v>
      </c>
      <c r="V29" s="94" t="s">
        <v>53</v>
      </c>
      <c r="W29" s="90" t="s">
        <v>54</v>
      </c>
      <c r="X29" s="90" t="s">
        <v>55</v>
      </c>
      <c r="Y29" s="90" t="s">
        <v>97</v>
      </c>
      <c r="Z29" s="120">
        <v>4153190</v>
      </c>
      <c r="AA29" s="120"/>
      <c r="AB29" s="120"/>
      <c r="AC29" s="120"/>
      <c r="AD29" s="120"/>
      <c r="AE29" s="120">
        <v>4153190</v>
      </c>
      <c r="AF29" s="88"/>
      <c r="AG29" s="89"/>
      <c r="AH29" s="90" t="s">
        <v>57</v>
      </c>
      <c r="AI29" s="90" t="s">
        <v>58</v>
      </c>
      <c r="AJ29" s="90" t="s">
        <v>58</v>
      </c>
      <c r="AK29" s="90" t="s">
        <v>59</v>
      </c>
      <c r="AL29" s="90" t="s">
        <v>72</v>
      </c>
      <c r="AM29" s="90"/>
      <c r="AN29" s="90"/>
      <c r="AO29" s="90"/>
      <c r="AP29" s="90"/>
      <c r="AQ29" s="90"/>
      <c r="AR29" s="90"/>
      <c r="AS29" s="90" t="s">
        <v>73</v>
      </c>
      <c r="AT29" s="90" t="s">
        <v>74</v>
      </c>
      <c r="AU29" s="97" t="s">
        <v>75</v>
      </c>
      <c r="AV29" s="98" t="s">
        <v>76</v>
      </c>
      <c r="AW29" s="98" t="s">
        <v>77</v>
      </c>
      <c r="AX29" s="97">
        <v>3299060</v>
      </c>
      <c r="AY29" s="98" t="s">
        <v>78</v>
      </c>
      <c r="AZ29" s="98" t="s">
        <v>79</v>
      </c>
      <c r="BA29" s="24"/>
    </row>
    <row r="30" spans="1:53" ht="84.75" customHeight="1">
      <c r="A30" s="23" t="str">
        <f>+IFERROR(VLOOKUP(R30,'[2]Listas niveles'!$D$2:$E$11,2,FALSE),"")</f>
        <v>DG</v>
      </c>
      <c r="B30" s="23" t="str">
        <f>+IFERROR(VLOOKUP(AS30,'[2]Listas anexo 1'!$A$7:$B$8,2,FALSE),"")</f>
        <v>FORTA</v>
      </c>
      <c r="C30" s="23" t="str">
        <f>+IFERROR(VLOOKUP(AT30,'[2]Listas anexo 1'!$A$13:$B$15,2,FALSE),"")</f>
        <v>FORTALECIMIENTO</v>
      </c>
      <c r="D30" s="23" t="str">
        <f>+IFERROR(VLOOKUP(AT30,'[2]Listas anexo 1'!$A$13:$C$15,3,FALSE),"")</f>
        <v>FORTALECER</v>
      </c>
      <c r="E30" s="23" t="str">
        <f>+IFERROR(VLOOKUP(AT30,'[2]Listas anexo 1'!$A$19:$B$21,2,FALSE),"")</f>
        <v>FORTOB</v>
      </c>
      <c r="F30" s="23" t="str">
        <f>+IFERROR(VLOOKUP(AV30,'[2]Listas anexo 1'!$J$13:$K$21,2,FALSE),"")</f>
        <v>FORTOBI</v>
      </c>
      <c r="G30" s="23" t="str">
        <f>+IFERROR(VLOOKUP(AW30,'[2]LISTAS ANEXO 1. 2'!$A$9:$B$38,2,FALSE),"")</f>
        <v>TII</v>
      </c>
      <c r="H30" s="23" t="str">
        <f>+IFERROR(IF(C30="ADMINYCOOR",VLOOKUP(AY30,'[2]LISTAS ANEXO 1. 3'!$B$13:$C$42,2,FALSE),IF(C30="TASAS",VLOOKUP(AY30,'[2]LISTAS ANEXO 1. 3'!$B$43:$C$51,2,FALSE),IF(C30="FORTALECIMIENTO",VLOOKUP(AY30,'[2]LISTAS ANEXO 1. 3'!$B$52:$C$58,2,FALSE),""))),"")</f>
        <v>BBBB</v>
      </c>
      <c r="I30" s="23" t="str">
        <f>+IFERROR(VLOOKUP(#REF!,'[2]LISTAS ANEXO 1. 4'!$B$74:$C$90,2,FALSE),"")</f>
        <v/>
      </c>
      <c r="J30" s="23" t="str">
        <f>+IFERROR(VLOOKUP(X30,[2]ORDINALES!$B$2:$C$5,2,FALSE),"")</f>
        <v>CTADOS</v>
      </c>
      <c r="K30" s="23" t="str">
        <f>+IFERROR(VLOOKUP(#REF!,[2]REGION!$G$2:$I$1125,2,FALSE),"")</f>
        <v/>
      </c>
      <c r="L30" s="23" t="str">
        <f>+IFERROR(VLOOKUP(AI30,[2]REGION!$G$2:$I$1125,2,FALSE),"")</f>
        <v>NACION</v>
      </c>
      <c r="M30" s="23" t="str">
        <f>+IFERROR(VLOOKUP(#REF!,[2]ORDINALES!$H$2:$I$382,2,FALSE),"")</f>
        <v/>
      </c>
      <c r="N30" s="23" t="str">
        <f>IFERROR(VLOOKUP(U30,'[2]Lista Willy'!$B$11:$D$14,3,FALSE),"")</f>
        <v>REC_11</v>
      </c>
      <c r="O30" s="24"/>
      <c r="P30" s="94">
        <v>2020</v>
      </c>
      <c r="Q30" s="90" t="s">
        <v>49</v>
      </c>
      <c r="R30" s="90" t="s">
        <v>50</v>
      </c>
      <c r="S30" s="90" t="s">
        <v>70</v>
      </c>
      <c r="T30" s="90" t="s">
        <v>70</v>
      </c>
      <c r="U30" s="90" t="s">
        <v>52</v>
      </c>
      <c r="V30" s="94" t="s">
        <v>53</v>
      </c>
      <c r="W30" s="90" t="s">
        <v>54</v>
      </c>
      <c r="X30" s="90" t="s">
        <v>55</v>
      </c>
      <c r="Y30" s="90" t="s">
        <v>98</v>
      </c>
      <c r="Z30" s="120">
        <v>45000000</v>
      </c>
      <c r="AA30" s="120"/>
      <c r="AB30" s="120"/>
      <c r="AC30" s="120"/>
      <c r="AD30" s="120"/>
      <c r="AE30" s="120">
        <v>45000000</v>
      </c>
      <c r="AF30" s="88"/>
      <c r="AG30" s="89"/>
      <c r="AH30" s="90" t="s">
        <v>57</v>
      </c>
      <c r="AI30" s="90" t="s">
        <v>58</v>
      </c>
      <c r="AJ30" s="90" t="s">
        <v>58</v>
      </c>
      <c r="AK30" s="90" t="s">
        <v>59</v>
      </c>
      <c r="AL30" s="90" t="s">
        <v>72</v>
      </c>
      <c r="AM30" s="90"/>
      <c r="AN30" s="90"/>
      <c r="AO30" s="90"/>
      <c r="AP30" s="90"/>
      <c r="AQ30" s="90"/>
      <c r="AR30" s="90"/>
      <c r="AS30" s="90" t="s">
        <v>73</v>
      </c>
      <c r="AT30" s="90" t="s">
        <v>74</v>
      </c>
      <c r="AU30" s="97" t="s">
        <v>75</v>
      </c>
      <c r="AV30" s="98" t="s">
        <v>76</v>
      </c>
      <c r="AW30" s="98" t="s">
        <v>77</v>
      </c>
      <c r="AX30" s="97">
        <v>3299060</v>
      </c>
      <c r="AY30" s="98" t="s">
        <v>78</v>
      </c>
      <c r="AZ30" s="98" t="s">
        <v>79</v>
      </c>
      <c r="BA30" s="24"/>
    </row>
    <row r="31" spans="1:53" ht="84.75" customHeight="1">
      <c r="A31" s="23" t="str">
        <f>+IFERROR(VLOOKUP(R31,'[2]Listas niveles'!$D$2:$E$11,2,FALSE),"")</f>
        <v>DG</v>
      </c>
      <c r="B31" s="23" t="str">
        <f>+IFERROR(VLOOKUP(AS31,'[2]Listas anexo 1'!$A$7:$B$8,2,FALSE),"")</f>
        <v>FORTA</v>
      </c>
      <c r="C31" s="23" t="str">
        <f>+IFERROR(VLOOKUP(AT31,'[2]Listas anexo 1'!$A$13:$B$15,2,FALSE),"")</f>
        <v>FORTALECIMIENTO</v>
      </c>
      <c r="D31" s="23" t="str">
        <f>+IFERROR(VLOOKUP(AT31,'[2]Listas anexo 1'!$A$13:$C$15,3,FALSE),"")</f>
        <v>FORTALECER</v>
      </c>
      <c r="E31" s="23" t="str">
        <f>+IFERROR(VLOOKUP(AT31,'[2]Listas anexo 1'!$A$19:$B$21,2,FALSE),"")</f>
        <v>FORTOB</v>
      </c>
      <c r="F31" s="23" t="str">
        <f>+IFERROR(VLOOKUP(AV31,'[2]Listas anexo 1'!$J$13:$K$21,2,FALSE),"")</f>
        <v>FORTOBI</v>
      </c>
      <c r="G31" s="23" t="str">
        <f>+IFERROR(VLOOKUP(AW31,'[2]LISTAS ANEXO 1. 2'!$A$9:$B$38,2,FALSE),"")</f>
        <v>TII</v>
      </c>
      <c r="H31" s="23" t="str">
        <f>+IFERROR(IF(C31="ADMINYCOOR",VLOOKUP(AY31,'[2]LISTAS ANEXO 1. 3'!$B$13:$C$42,2,FALSE),IF(C31="TASAS",VLOOKUP(AY31,'[2]LISTAS ANEXO 1. 3'!$B$43:$C$51,2,FALSE),IF(C31="FORTALECIMIENTO",VLOOKUP(AY31,'[2]LISTAS ANEXO 1. 3'!$B$52:$C$58,2,FALSE),""))),"")</f>
        <v>BBBB</v>
      </c>
      <c r="I31" s="23" t="str">
        <f>+IFERROR(VLOOKUP(#REF!,'[2]LISTAS ANEXO 1. 4'!$B$74:$C$90,2,FALSE),"")</f>
        <v/>
      </c>
      <c r="J31" s="23" t="str">
        <f>+IFERROR(VLOOKUP(X31,[2]ORDINALES!$B$2:$C$5,2,FALSE),"")</f>
        <v>CTADOS</v>
      </c>
      <c r="K31" s="23" t="str">
        <f>+IFERROR(VLOOKUP(#REF!,[2]REGION!$G$2:$I$1125,2,FALSE),"")</f>
        <v/>
      </c>
      <c r="L31" s="23" t="str">
        <f>+IFERROR(VLOOKUP(AI31,[2]REGION!$G$2:$I$1125,2,FALSE),"")</f>
        <v>NACION</v>
      </c>
      <c r="M31" s="23" t="str">
        <f>+IFERROR(VLOOKUP(#REF!,[2]ORDINALES!$H$2:$I$382,2,FALSE),"")</f>
        <v/>
      </c>
      <c r="N31" s="23" t="str">
        <f>IFERROR(VLOOKUP(U31,'[2]Lista Willy'!$B$11:$D$14,3,FALSE),"")</f>
        <v>REC_11</v>
      </c>
      <c r="O31" s="24"/>
      <c r="P31" s="94">
        <v>2021</v>
      </c>
      <c r="Q31" s="90" t="s">
        <v>49</v>
      </c>
      <c r="R31" s="90" t="s">
        <v>50</v>
      </c>
      <c r="S31" s="90" t="s">
        <v>70</v>
      </c>
      <c r="T31" s="90" t="s">
        <v>70</v>
      </c>
      <c r="U31" s="90" t="s">
        <v>52</v>
      </c>
      <c r="V31" s="94" t="s">
        <v>53</v>
      </c>
      <c r="W31" s="90" t="s">
        <v>54</v>
      </c>
      <c r="X31" s="90" t="s">
        <v>55</v>
      </c>
      <c r="Y31" s="90" t="s">
        <v>99</v>
      </c>
      <c r="Z31" s="120">
        <v>17564400</v>
      </c>
      <c r="AA31" s="120"/>
      <c r="AB31" s="120"/>
      <c r="AC31" s="120"/>
      <c r="AD31" s="120"/>
      <c r="AE31" s="120">
        <v>17564400</v>
      </c>
      <c r="AF31" s="88"/>
      <c r="AG31" s="89"/>
      <c r="AH31" s="90" t="s">
        <v>57</v>
      </c>
      <c r="AI31" s="90" t="s">
        <v>58</v>
      </c>
      <c r="AJ31" s="90" t="s">
        <v>58</v>
      </c>
      <c r="AK31" s="90" t="s">
        <v>59</v>
      </c>
      <c r="AL31" s="90" t="s">
        <v>72</v>
      </c>
      <c r="AM31" s="90"/>
      <c r="AN31" s="90"/>
      <c r="AO31" s="90"/>
      <c r="AP31" s="90"/>
      <c r="AQ31" s="90"/>
      <c r="AR31" s="90"/>
      <c r="AS31" s="90" t="s">
        <v>73</v>
      </c>
      <c r="AT31" s="90" t="s">
        <v>74</v>
      </c>
      <c r="AU31" s="97" t="s">
        <v>75</v>
      </c>
      <c r="AV31" s="98" t="s">
        <v>76</v>
      </c>
      <c r="AW31" s="98" t="s">
        <v>77</v>
      </c>
      <c r="AX31" s="97">
        <v>3299060</v>
      </c>
      <c r="AY31" s="98" t="s">
        <v>78</v>
      </c>
      <c r="AZ31" s="98" t="s">
        <v>79</v>
      </c>
      <c r="BA31" s="24"/>
    </row>
    <row r="32" spans="1:53" ht="84.75" customHeight="1">
      <c r="A32" s="23" t="str">
        <f>+IFERROR(VLOOKUP(R32,'[2]Listas niveles'!$D$2:$E$11,2,FALSE),"")</f>
        <v>DG</v>
      </c>
      <c r="B32" s="23" t="str">
        <f>+IFERROR(VLOOKUP(AS32,'[2]Listas anexo 1'!$A$7:$B$8,2,FALSE),"")</f>
        <v>FORTA</v>
      </c>
      <c r="C32" s="23" t="str">
        <f>+IFERROR(VLOOKUP(AT32,'[2]Listas anexo 1'!$A$13:$B$15,2,FALSE),"")</f>
        <v>FORTALECIMIENTO</v>
      </c>
      <c r="D32" s="23" t="str">
        <f>+IFERROR(VLOOKUP(AT32,'[2]Listas anexo 1'!$A$13:$C$15,3,FALSE),"")</f>
        <v>FORTALECER</v>
      </c>
      <c r="E32" s="23" t="str">
        <f>+IFERROR(VLOOKUP(AT32,'[2]Listas anexo 1'!$A$19:$B$21,2,FALSE),"")</f>
        <v>FORTOB</v>
      </c>
      <c r="F32" s="23" t="str">
        <f>+IFERROR(VLOOKUP(AV32,'[2]Listas anexo 1'!$J$13:$K$21,2,FALSE),"")</f>
        <v>FORTOBI</v>
      </c>
      <c r="G32" s="23" t="str">
        <f>+IFERROR(VLOOKUP(AW32,'[2]LISTAS ANEXO 1. 2'!$A$9:$B$38,2,FALSE),"")</f>
        <v>TII</v>
      </c>
      <c r="H32" s="23" t="str">
        <f>+IFERROR(IF(C32="ADMINYCOOR",VLOOKUP(AY32,'[2]LISTAS ANEXO 1. 3'!$B$13:$C$42,2,FALSE),IF(C32="TASAS",VLOOKUP(AY32,'[2]LISTAS ANEXO 1. 3'!$B$43:$C$51,2,FALSE),IF(C32="FORTALECIMIENTO",VLOOKUP(AY32,'[2]LISTAS ANEXO 1. 3'!$B$52:$C$58,2,FALSE),""))),"")</f>
        <v>BBBB</v>
      </c>
      <c r="I32" s="23" t="str">
        <f>+IFERROR(VLOOKUP(#REF!,'[2]LISTAS ANEXO 1. 4'!$B$74:$C$90,2,FALSE),"")</f>
        <v/>
      </c>
      <c r="J32" s="23" t="str">
        <f>+IFERROR(VLOOKUP(X32,[2]ORDINALES!$B$2:$C$5,2,FALSE),"")</f>
        <v>CTADOS</v>
      </c>
      <c r="K32" s="23" t="str">
        <f>+IFERROR(VLOOKUP(#REF!,[2]REGION!$G$2:$I$1125,2,FALSE),"")</f>
        <v/>
      </c>
      <c r="L32" s="23" t="str">
        <f>+IFERROR(VLOOKUP(AI32,[2]REGION!$G$2:$I$1125,2,FALSE),"")</f>
        <v>NACION</v>
      </c>
      <c r="M32" s="23" t="str">
        <f>+IFERROR(VLOOKUP(#REF!,[2]ORDINALES!$H$2:$I$382,2,FALSE),"")</f>
        <v/>
      </c>
      <c r="N32" s="23" t="str">
        <f>IFERROR(VLOOKUP(U32,'[2]Lista Willy'!$B$11:$D$14,3,FALSE),"")</f>
        <v>REC_11</v>
      </c>
      <c r="O32" s="24"/>
      <c r="P32" s="94">
        <v>2022</v>
      </c>
      <c r="Q32" s="90" t="s">
        <v>49</v>
      </c>
      <c r="R32" s="90" t="s">
        <v>50</v>
      </c>
      <c r="S32" s="90" t="s">
        <v>70</v>
      </c>
      <c r="T32" s="90" t="s">
        <v>70</v>
      </c>
      <c r="U32" s="90" t="s">
        <v>52</v>
      </c>
      <c r="V32" s="94" t="s">
        <v>53</v>
      </c>
      <c r="W32" s="90" t="s">
        <v>54</v>
      </c>
      <c r="X32" s="90" t="s">
        <v>55</v>
      </c>
      <c r="Y32" s="90" t="s">
        <v>100</v>
      </c>
      <c r="Z32" s="120">
        <v>45000000</v>
      </c>
      <c r="AA32" s="120"/>
      <c r="AB32" s="120"/>
      <c r="AC32" s="120"/>
      <c r="AD32" s="120"/>
      <c r="AE32" s="120">
        <v>45000000</v>
      </c>
      <c r="AF32" s="88"/>
      <c r="AG32" s="89"/>
      <c r="AH32" s="90" t="s">
        <v>57</v>
      </c>
      <c r="AI32" s="90" t="s">
        <v>58</v>
      </c>
      <c r="AJ32" s="90" t="s">
        <v>58</v>
      </c>
      <c r="AK32" s="90" t="s">
        <v>59</v>
      </c>
      <c r="AL32" s="90" t="s">
        <v>72</v>
      </c>
      <c r="AM32" s="90"/>
      <c r="AN32" s="90"/>
      <c r="AO32" s="90"/>
      <c r="AP32" s="90"/>
      <c r="AQ32" s="90"/>
      <c r="AR32" s="90"/>
      <c r="AS32" s="90" t="s">
        <v>73</v>
      </c>
      <c r="AT32" s="90" t="s">
        <v>74</v>
      </c>
      <c r="AU32" s="97" t="s">
        <v>75</v>
      </c>
      <c r="AV32" s="98" t="s">
        <v>76</v>
      </c>
      <c r="AW32" s="98" t="s">
        <v>77</v>
      </c>
      <c r="AX32" s="97">
        <v>3299060</v>
      </c>
      <c r="AY32" s="98" t="s">
        <v>78</v>
      </c>
      <c r="AZ32" s="98" t="s">
        <v>79</v>
      </c>
      <c r="BA32" s="24"/>
    </row>
    <row r="33" spans="1:53" ht="84.75" customHeight="1">
      <c r="A33" s="23" t="str">
        <f>+IFERROR(VLOOKUP(R33,'[2]Listas niveles'!$D$2:$E$11,2,FALSE),"")</f>
        <v>DG</v>
      </c>
      <c r="B33" s="23" t="str">
        <f>+IFERROR(VLOOKUP(AS33,'[2]Listas anexo 1'!$A$7:$B$8,2,FALSE),"")</f>
        <v>FORTA</v>
      </c>
      <c r="C33" s="23" t="str">
        <f>+IFERROR(VLOOKUP(AT33,'[2]Listas anexo 1'!$A$13:$B$15,2,FALSE),"")</f>
        <v>FORTALECIMIENTO</v>
      </c>
      <c r="D33" s="23" t="str">
        <f>+IFERROR(VLOOKUP(AT33,'[2]Listas anexo 1'!$A$13:$C$15,3,FALSE),"")</f>
        <v>FORTALECER</v>
      </c>
      <c r="E33" s="23" t="str">
        <f>+IFERROR(VLOOKUP(AT33,'[2]Listas anexo 1'!$A$19:$B$21,2,FALSE),"")</f>
        <v>FORTOB</v>
      </c>
      <c r="F33" s="23" t="str">
        <f>+IFERROR(VLOOKUP(AV33,'[2]Listas anexo 1'!$J$13:$K$21,2,FALSE),"")</f>
        <v>FORTOBI</v>
      </c>
      <c r="G33" s="23" t="str">
        <f>+IFERROR(VLOOKUP(AW33,'[2]LISTAS ANEXO 1. 2'!$A$9:$B$38,2,FALSE),"")</f>
        <v>TII</v>
      </c>
      <c r="H33" s="23" t="str">
        <f>+IFERROR(IF(C33="ADMINYCOOR",VLOOKUP(AY33,'[2]LISTAS ANEXO 1. 3'!$B$13:$C$42,2,FALSE),IF(C33="TASAS",VLOOKUP(AY33,'[2]LISTAS ANEXO 1. 3'!$B$43:$C$51,2,FALSE),IF(C33="FORTALECIMIENTO",VLOOKUP(AY33,'[2]LISTAS ANEXO 1. 3'!$B$52:$C$58,2,FALSE),""))),"")</f>
        <v>BBBB</v>
      </c>
      <c r="I33" s="23" t="str">
        <f>+IFERROR(VLOOKUP(#REF!,'[2]LISTAS ANEXO 1. 4'!$B$74:$C$90,2,FALSE),"")</f>
        <v/>
      </c>
      <c r="J33" s="23" t="str">
        <f>+IFERROR(VLOOKUP(X33,[2]ORDINALES!$B$2:$C$5,2,FALSE),"")</f>
        <v>CTADOS</v>
      </c>
      <c r="K33" s="23" t="str">
        <f>+IFERROR(VLOOKUP(#REF!,[2]REGION!$G$2:$I$1125,2,FALSE),"")</f>
        <v/>
      </c>
      <c r="L33" s="23" t="str">
        <f>+IFERROR(VLOOKUP(AI33,[2]REGION!$G$2:$I$1125,2,FALSE),"")</f>
        <v/>
      </c>
      <c r="M33" s="23" t="str">
        <f>+IFERROR(VLOOKUP(#REF!,[2]ORDINALES!$H$2:$I$382,2,FALSE),"")</f>
        <v/>
      </c>
      <c r="N33" s="23" t="str">
        <f>IFERROR(VLOOKUP(U33,'[2]Lista Willy'!$B$11:$D$14,3,FALSE),"")</f>
        <v>REC_11</v>
      </c>
      <c r="O33" s="24"/>
      <c r="P33" s="94">
        <v>2023</v>
      </c>
      <c r="Q33" s="90" t="s">
        <v>49</v>
      </c>
      <c r="R33" s="90" t="s">
        <v>50</v>
      </c>
      <c r="S33" s="90" t="s">
        <v>70</v>
      </c>
      <c r="T33" s="90" t="s">
        <v>70</v>
      </c>
      <c r="U33" s="90" t="s">
        <v>52</v>
      </c>
      <c r="V33" s="94" t="s">
        <v>53</v>
      </c>
      <c r="W33" s="90" t="s">
        <v>54</v>
      </c>
      <c r="X33" s="90" t="s">
        <v>55</v>
      </c>
      <c r="Y33" s="90" t="s">
        <v>101</v>
      </c>
      <c r="Z33" s="120">
        <v>101686343</v>
      </c>
      <c r="AA33" s="120"/>
      <c r="AB33" s="120"/>
      <c r="AC33" s="120"/>
      <c r="AD33" s="120"/>
      <c r="AE33" s="120">
        <v>101686343</v>
      </c>
      <c r="AF33" s="88"/>
      <c r="AG33" s="89"/>
      <c r="AH33" s="90" t="s">
        <v>57</v>
      </c>
      <c r="AI33" s="90"/>
      <c r="AJ33" s="90"/>
      <c r="AK33" s="90"/>
      <c r="AL33" s="90" t="s">
        <v>57</v>
      </c>
      <c r="AM33" s="90"/>
      <c r="AN33" s="90" t="s">
        <v>57</v>
      </c>
      <c r="AO33" s="90"/>
      <c r="AP33" s="90" t="s">
        <v>57</v>
      </c>
      <c r="AQ33" s="90"/>
      <c r="AR33" s="90" t="s">
        <v>57</v>
      </c>
      <c r="AS33" s="90" t="s">
        <v>73</v>
      </c>
      <c r="AT33" s="90" t="s">
        <v>74</v>
      </c>
      <c r="AU33" s="97" t="s">
        <v>75</v>
      </c>
      <c r="AV33" s="98" t="s">
        <v>76</v>
      </c>
      <c r="AW33" s="98" t="s">
        <v>77</v>
      </c>
      <c r="AX33" s="97">
        <v>3299060</v>
      </c>
      <c r="AY33" s="98" t="s">
        <v>78</v>
      </c>
      <c r="AZ33" s="98" t="s">
        <v>79</v>
      </c>
      <c r="BA33" s="24"/>
    </row>
    <row r="34" spans="1:53" ht="84.75" customHeight="1">
      <c r="A34" s="23" t="str">
        <f>+IFERROR(VLOOKUP(R34,'[2]Listas niveles'!$D$2:$E$11,2,FALSE),"")</f>
        <v>DG</v>
      </c>
      <c r="B34" s="23" t="str">
        <f>+IFERROR(VLOOKUP(AS34,'[2]Listas anexo 1'!$A$7:$B$8,2,FALSE),"")</f>
        <v>FORTA</v>
      </c>
      <c r="C34" s="23" t="str">
        <f>+IFERROR(VLOOKUP(AT34,'[2]Listas anexo 1'!$A$13:$B$15,2,FALSE),"")</f>
        <v>FORTALECIMIENTO</v>
      </c>
      <c r="D34" s="23" t="str">
        <f>+IFERROR(VLOOKUP(AT34,'[2]Listas anexo 1'!$A$13:$C$15,3,FALSE),"")</f>
        <v>FORTALECER</v>
      </c>
      <c r="E34" s="23" t="str">
        <f>+IFERROR(VLOOKUP(AT34,'[2]Listas anexo 1'!$A$19:$B$21,2,FALSE),"")</f>
        <v>FORTOB</v>
      </c>
      <c r="F34" s="23" t="str">
        <f>+IFERROR(VLOOKUP(AV34,'[2]Listas anexo 1'!$J$13:$K$21,2,FALSE),"")</f>
        <v>FORTOBI</v>
      </c>
      <c r="G34" s="23" t="str">
        <f>+IFERROR(VLOOKUP(AW34,'[2]LISTAS ANEXO 1. 2'!$A$9:$B$38,2,FALSE),"")</f>
        <v>TII</v>
      </c>
      <c r="H34" s="23" t="str">
        <f>+IFERROR(IF(C34="ADMINYCOOR",VLOOKUP(AY34,'[2]LISTAS ANEXO 1. 3'!$B$13:$C$42,2,FALSE),IF(C34="TASAS",VLOOKUP(AY34,'[2]LISTAS ANEXO 1. 3'!$B$43:$C$51,2,FALSE),IF(C34="FORTALECIMIENTO",VLOOKUP(AY34,'[2]LISTAS ANEXO 1. 3'!$B$52:$C$58,2,FALSE),""))),"")</f>
        <v>BBBB</v>
      </c>
      <c r="I34" s="23" t="str">
        <f>+IFERROR(VLOOKUP(#REF!,'[2]LISTAS ANEXO 1. 4'!$B$74:$C$90,2,FALSE),"")</f>
        <v/>
      </c>
      <c r="J34" s="23" t="str">
        <f>+IFERROR(VLOOKUP(X34,[2]ORDINALES!$B$2:$C$5,2,FALSE),"")</f>
        <v>CTADOS</v>
      </c>
      <c r="K34" s="23" t="str">
        <f>+IFERROR(VLOOKUP(#REF!,[2]REGION!$G$2:$I$1125,2,FALSE),"")</f>
        <v/>
      </c>
      <c r="L34" s="23" t="str">
        <f>+IFERROR(VLOOKUP(AI34,[2]REGION!$G$2:$I$1125,2,FALSE),"")</f>
        <v>NACION</v>
      </c>
      <c r="M34" s="23" t="str">
        <f>+IFERROR(VLOOKUP(#REF!,[2]ORDINALES!$H$2:$I$382,2,FALSE),"")</f>
        <v/>
      </c>
      <c r="N34" s="23" t="str">
        <f>IFERROR(VLOOKUP(U34,'[2]Lista Willy'!$B$11:$D$14,3,FALSE),"")</f>
        <v>REC_11</v>
      </c>
      <c r="O34" s="24"/>
      <c r="P34" s="94">
        <v>3000</v>
      </c>
      <c r="Q34" s="90" t="s">
        <v>49</v>
      </c>
      <c r="R34" s="90" t="s">
        <v>50</v>
      </c>
      <c r="S34" s="90" t="s">
        <v>102</v>
      </c>
      <c r="T34" s="90" t="s">
        <v>102</v>
      </c>
      <c r="U34" s="90" t="s">
        <v>52</v>
      </c>
      <c r="V34" s="94" t="s">
        <v>53</v>
      </c>
      <c r="W34" s="90" t="s">
        <v>54</v>
      </c>
      <c r="X34" s="90" t="s">
        <v>55</v>
      </c>
      <c r="Y34" s="90" t="s">
        <v>103</v>
      </c>
      <c r="Z34" s="120">
        <v>368750000</v>
      </c>
      <c r="AA34" s="120"/>
      <c r="AB34" s="120"/>
      <c r="AC34" s="120"/>
      <c r="AD34" s="120"/>
      <c r="AE34" s="120">
        <v>368750000</v>
      </c>
      <c r="AF34" s="88"/>
      <c r="AG34" s="89"/>
      <c r="AH34" s="90" t="s">
        <v>57</v>
      </c>
      <c r="AI34" s="90" t="s">
        <v>58</v>
      </c>
      <c r="AJ34" s="90" t="s">
        <v>58</v>
      </c>
      <c r="AK34" s="90"/>
      <c r="AL34" s="90" t="s">
        <v>57</v>
      </c>
      <c r="AM34" s="90"/>
      <c r="AN34" s="90" t="s">
        <v>57</v>
      </c>
      <c r="AO34" s="90"/>
      <c r="AP34" s="90" t="s">
        <v>57</v>
      </c>
      <c r="AQ34" s="90"/>
      <c r="AR34" s="90" t="s">
        <v>57</v>
      </c>
      <c r="AS34" s="90" t="s">
        <v>73</v>
      </c>
      <c r="AT34" s="90" t="s">
        <v>74</v>
      </c>
      <c r="AU34" s="97" t="s">
        <v>75</v>
      </c>
      <c r="AV34" s="98" t="s">
        <v>76</v>
      </c>
      <c r="AW34" s="98" t="s">
        <v>77</v>
      </c>
      <c r="AX34" s="97">
        <v>3299060</v>
      </c>
      <c r="AY34" s="98" t="s">
        <v>78</v>
      </c>
      <c r="AZ34" s="98" t="s">
        <v>104</v>
      </c>
      <c r="BA34" s="24"/>
    </row>
    <row r="35" spans="1:53" ht="84.75" customHeight="1">
      <c r="A35" s="23" t="str">
        <f>+IFERROR(VLOOKUP(R35,'[2]Listas niveles'!$D$2:$E$11,2,FALSE),"")</f>
        <v>DG</v>
      </c>
      <c r="B35" s="23" t="str">
        <f>+IFERROR(VLOOKUP(AS35,'[2]Listas anexo 1'!$A$7:$B$8,2,FALSE),"")</f>
        <v>FORTA</v>
      </c>
      <c r="C35" s="23" t="str">
        <f>+IFERROR(VLOOKUP(AT35,'[2]Listas anexo 1'!$A$13:$B$15,2,FALSE),"")</f>
        <v>FORTALECIMIENTO</v>
      </c>
      <c r="D35" s="23" t="str">
        <f>+IFERROR(VLOOKUP(AT35,'[2]Listas anexo 1'!$A$13:$C$15,3,FALSE),"")</f>
        <v>FORTALECER</v>
      </c>
      <c r="E35" s="23" t="str">
        <f>+IFERROR(VLOOKUP(AT35,'[2]Listas anexo 1'!$A$19:$B$21,2,FALSE),"")</f>
        <v>FORTOB</v>
      </c>
      <c r="F35" s="23" t="str">
        <f>+IFERROR(VLOOKUP(AV35,'[2]Listas anexo 1'!$J$13:$K$21,2,FALSE),"")</f>
        <v>FORTOBI</v>
      </c>
      <c r="G35" s="23" t="str">
        <f>+IFERROR(VLOOKUP(AW35,'[2]LISTAS ANEXO 1. 2'!$A$9:$B$38,2,FALSE),"")</f>
        <v>TII</v>
      </c>
      <c r="H35" s="23" t="str">
        <f>+IFERROR(IF(C35="ADMINYCOOR",VLOOKUP(AY35,'[2]LISTAS ANEXO 1. 3'!$B$13:$C$42,2,FALSE),IF(C35="TASAS",VLOOKUP(AY35,'[2]LISTAS ANEXO 1. 3'!$B$43:$C$51,2,FALSE),IF(C35="FORTALECIMIENTO",VLOOKUP(AY35,'[2]LISTAS ANEXO 1. 3'!$B$52:$C$58,2,FALSE),""))),"")</f>
        <v>BBBB</v>
      </c>
      <c r="I35" s="23" t="str">
        <f>+IFERROR(VLOOKUP(#REF!,'[2]LISTAS ANEXO 1. 4'!$B$74:$C$90,2,FALSE),"")</f>
        <v/>
      </c>
      <c r="J35" s="23" t="str">
        <f>+IFERROR(VLOOKUP(X35,[2]ORDINALES!$B$2:$C$5,2,FALSE),"")</f>
        <v>CTADOS</v>
      </c>
      <c r="K35" s="23" t="str">
        <f>+IFERROR(VLOOKUP(#REF!,[2]REGION!$G$2:$I$1125,2,FALSE),"")</f>
        <v/>
      </c>
      <c r="L35" s="23" t="str">
        <f>+IFERROR(VLOOKUP(AI35,[2]REGION!$G$2:$I$1125,2,FALSE),"")</f>
        <v>NACION</v>
      </c>
      <c r="M35" s="23" t="str">
        <f>+IFERROR(VLOOKUP(#REF!,[2]ORDINALES!$H$2:$I$382,2,FALSE),"")</f>
        <v/>
      </c>
      <c r="N35" s="23" t="str">
        <f>IFERROR(VLOOKUP(U35,'[2]Lista Willy'!$B$11:$D$14,3,FALSE),"")</f>
        <v>REC_11</v>
      </c>
      <c r="O35" s="24"/>
      <c r="P35" s="94">
        <v>3001</v>
      </c>
      <c r="Q35" s="90" t="s">
        <v>49</v>
      </c>
      <c r="R35" s="90" t="s">
        <v>50</v>
      </c>
      <c r="S35" s="90" t="s">
        <v>102</v>
      </c>
      <c r="T35" s="90" t="s">
        <v>102</v>
      </c>
      <c r="U35" s="90" t="s">
        <v>52</v>
      </c>
      <c r="V35" s="94" t="s">
        <v>53</v>
      </c>
      <c r="W35" s="90" t="s">
        <v>54</v>
      </c>
      <c r="X35" s="90" t="s">
        <v>55</v>
      </c>
      <c r="Y35" s="90" t="s">
        <v>56</v>
      </c>
      <c r="Z35" s="120">
        <v>23475245</v>
      </c>
      <c r="AA35" s="120"/>
      <c r="AB35" s="120">
        <v>23475245</v>
      </c>
      <c r="AC35" s="120"/>
      <c r="AD35" s="120"/>
      <c r="AE35" s="120">
        <v>0</v>
      </c>
      <c r="AF35" s="88"/>
      <c r="AG35" s="89"/>
      <c r="AH35" s="90" t="s">
        <v>57</v>
      </c>
      <c r="AI35" s="90" t="s">
        <v>58</v>
      </c>
      <c r="AJ35" s="90" t="s">
        <v>58</v>
      </c>
      <c r="AK35" s="90"/>
      <c r="AL35" s="90" t="s">
        <v>57</v>
      </c>
      <c r="AM35" s="90"/>
      <c r="AN35" s="90" t="s">
        <v>57</v>
      </c>
      <c r="AO35" s="90"/>
      <c r="AP35" s="90" t="s">
        <v>57</v>
      </c>
      <c r="AQ35" s="90"/>
      <c r="AR35" s="90" t="s">
        <v>57</v>
      </c>
      <c r="AS35" s="90" t="s">
        <v>73</v>
      </c>
      <c r="AT35" s="90" t="s">
        <v>74</v>
      </c>
      <c r="AU35" s="97" t="s">
        <v>75</v>
      </c>
      <c r="AV35" s="98" t="s">
        <v>76</v>
      </c>
      <c r="AW35" s="98" t="s">
        <v>77</v>
      </c>
      <c r="AX35" s="97">
        <v>3299060</v>
      </c>
      <c r="AY35" s="98" t="s">
        <v>78</v>
      </c>
      <c r="AZ35" s="98" t="s">
        <v>104</v>
      </c>
      <c r="BA35" s="24"/>
    </row>
    <row r="36" spans="1:53" ht="84.75" customHeight="1">
      <c r="A36" s="23" t="str">
        <f>+IFERROR(VLOOKUP(R36,'[2]Listas niveles'!$D$2:$E$11,2,FALSE),"")</f>
        <v>DG</v>
      </c>
      <c r="B36" s="23" t="str">
        <f>+IFERROR(VLOOKUP(AS36,'[2]Listas anexo 1'!$A$7:$B$8,2,FALSE),"")</f>
        <v>FORTA</v>
      </c>
      <c r="C36" s="23" t="str">
        <f>+IFERROR(VLOOKUP(AT36,'[2]Listas anexo 1'!$A$13:$B$15,2,FALSE),"")</f>
        <v>FORTALECIMIENTO</v>
      </c>
      <c r="D36" s="23" t="str">
        <f>+IFERROR(VLOOKUP(AT36,'[2]Listas anexo 1'!$A$13:$C$15,3,FALSE),"")</f>
        <v>FORTALECER</v>
      </c>
      <c r="E36" s="23" t="str">
        <f>+IFERROR(VLOOKUP(AT36,'[2]Listas anexo 1'!$A$19:$B$21,2,FALSE),"")</f>
        <v>FORTOB</v>
      </c>
      <c r="F36" s="23" t="str">
        <f>+IFERROR(VLOOKUP(AV36,'[2]Listas anexo 1'!$J$13:$K$21,2,FALSE),"")</f>
        <v>FORTOBI</v>
      </c>
      <c r="G36" s="23" t="str">
        <f>+IFERROR(VLOOKUP(AW36,'[2]LISTAS ANEXO 1. 2'!$A$9:$B$38,2,FALSE),"")</f>
        <v>TII</v>
      </c>
      <c r="H36" s="23" t="str">
        <f>+IFERROR(IF(C36="ADMINYCOOR",VLOOKUP(AY36,'[2]LISTAS ANEXO 1. 3'!$B$13:$C$42,2,FALSE),IF(C36="TASAS",VLOOKUP(AY36,'[2]LISTAS ANEXO 1. 3'!$B$43:$C$51,2,FALSE),IF(C36="FORTALECIMIENTO",VLOOKUP(AY36,'[2]LISTAS ANEXO 1. 3'!$B$52:$C$58,2,FALSE),""))),"")</f>
        <v>BBBB</v>
      </c>
      <c r="I36" s="23" t="str">
        <f>+IFERROR(VLOOKUP(#REF!,'[2]LISTAS ANEXO 1. 4'!$B$74:$C$90,2,FALSE),"")</f>
        <v/>
      </c>
      <c r="J36" s="23" t="str">
        <f>+IFERROR(VLOOKUP(X36,[2]ORDINALES!$B$2:$C$5,2,FALSE),"")</f>
        <v>CTADOS</v>
      </c>
      <c r="K36" s="23" t="str">
        <f>+IFERROR(VLOOKUP(#REF!,[2]REGION!$G$2:$I$1125,2,FALSE),"")</f>
        <v/>
      </c>
      <c r="L36" s="23" t="str">
        <f>+IFERROR(VLOOKUP(AI36,[2]REGION!$G$2:$I$1125,2,FALSE),"")</f>
        <v>NACION</v>
      </c>
      <c r="M36" s="23" t="str">
        <f>+IFERROR(VLOOKUP(#REF!,[2]ORDINALES!$H$2:$I$382,2,FALSE),"")</f>
        <v/>
      </c>
      <c r="N36" s="23" t="str">
        <f>IFERROR(VLOOKUP(U36,'[2]Lista Willy'!$B$11:$D$14,3,FALSE),"")</f>
        <v>REC_11</v>
      </c>
      <c r="O36" s="24"/>
      <c r="P36" s="94">
        <v>3002</v>
      </c>
      <c r="Q36" s="90" t="s">
        <v>49</v>
      </c>
      <c r="R36" s="90" t="s">
        <v>50</v>
      </c>
      <c r="S36" s="90" t="s">
        <v>102</v>
      </c>
      <c r="T36" s="90" t="s">
        <v>102</v>
      </c>
      <c r="U36" s="90" t="s">
        <v>52</v>
      </c>
      <c r="V36" s="94" t="s">
        <v>53</v>
      </c>
      <c r="W36" s="90" t="s">
        <v>54</v>
      </c>
      <c r="X36" s="90" t="s">
        <v>55</v>
      </c>
      <c r="Y36" s="90" t="s">
        <v>71</v>
      </c>
      <c r="Z36" s="120">
        <v>10448835</v>
      </c>
      <c r="AA36" s="120"/>
      <c r="AB36" s="120"/>
      <c r="AC36" s="120"/>
      <c r="AD36" s="120"/>
      <c r="AE36" s="120">
        <v>10448835</v>
      </c>
      <c r="AF36" s="88"/>
      <c r="AG36" s="89"/>
      <c r="AH36" s="90" t="s">
        <v>57</v>
      </c>
      <c r="AI36" s="90" t="s">
        <v>58</v>
      </c>
      <c r="AJ36" s="90" t="s">
        <v>58</v>
      </c>
      <c r="AK36" s="90"/>
      <c r="AL36" s="90" t="s">
        <v>57</v>
      </c>
      <c r="AM36" s="90"/>
      <c r="AN36" s="90" t="s">
        <v>57</v>
      </c>
      <c r="AO36" s="90"/>
      <c r="AP36" s="90" t="s">
        <v>57</v>
      </c>
      <c r="AQ36" s="90"/>
      <c r="AR36" s="90" t="s">
        <v>57</v>
      </c>
      <c r="AS36" s="90" t="s">
        <v>73</v>
      </c>
      <c r="AT36" s="90" t="s">
        <v>74</v>
      </c>
      <c r="AU36" s="97" t="s">
        <v>75</v>
      </c>
      <c r="AV36" s="98" t="s">
        <v>76</v>
      </c>
      <c r="AW36" s="98" t="s">
        <v>77</v>
      </c>
      <c r="AX36" s="97">
        <v>3299060</v>
      </c>
      <c r="AY36" s="98" t="s">
        <v>78</v>
      </c>
      <c r="AZ36" s="98" t="s">
        <v>104</v>
      </c>
      <c r="BA36" s="24"/>
    </row>
    <row r="37" spans="1:53" ht="84.75" customHeight="1">
      <c r="A37" s="23" t="str">
        <f>+IFERROR(VLOOKUP(R37,'[2]Listas niveles'!$D$2:$E$11,2,FALSE),"")</f>
        <v>DG</v>
      </c>
      <c r="B37" s="23" t="str">
        <f>+IFERROR(VLOOKUP(AS37,'[2]Listas anexo 1'!$A$7:$B$8,2,FALSE),"")</f>
        <v>FORTA</v>
      </c>
      <c r="C37" s="23" t="str">
        <f>+IFERROR(VLOOKUP(AT37,'[2]Listas anexo 1'!$A$13:$B$15,2,FALSE),"")</f>
        <v>FORTALECIMIENTO</v>
      </c>
      <c r="D37" s="23" t="str">
        <f>+IFERROR(VLOOKUP(AT37,'[2]Listas anexo 1'!$A$13:$C$15,3,FALSE),"")</f>
        <v>FORTALECER</v>
      </c>
      <c r="E37" s="23" t="str">
        <f>+IFERROR(VLOOKUP(AT37,'[2]Listas anexo 1'!$A$19:$B$21,2,FALSE),"")</f>
        <v>FORTOB</v>
      </c>
      <c r="F37" s="23" t="str">
        <f>+IFERROR(VLOOKUP(AV37,'[2]Listas anexo 1'!$J$13:$K$21,2,FALSE),"")</f>
        <v>FORTOBI</v>
      </c>
      <c r="G37" s="23" t="str">
        <f>+IFERROR(VLOOKUP(AW37,'[2]LISTAS ANEXO 1. 2'!$A$9:$B$38,2,FALSE),"")</f>
        <v>TII</v>
      </c>
      <c r="H37" s="23" t="str">
        <f>+IFERROR(IF(C37="ADMINYCOOR",VLOOKUP(AY37,'[2]LISTAS ANEXO 1. 3'!$B$13:$C$42,2,FALSE),IF(C37="TASAS",VLOOKUP(AY37,'[2]LISTAS ANEXO 1. 3'!$B$43:$C$51,2,FALSE),IF(C37="FORTALECIMIENTO",VLOOKUP(AY37,'[2]LISTAS ANEXO 1. 3'!$B$52:$C$58,2,FALSE),""))),"")</f>
        <v>BBBB</v>
      </c>
      <c r="I37" s="23" t="str">
        <f>+IFERROR(VLOOKUP(#REF!,'[2]LISTAS ANEXO 1. 4'!$B$74:$C$90,2,FALSE),"")</f>
        <v/>
      </c>
      <c r="J37" s="23" t="str">
        <f>+IFERROR(VLOOKUP(X37,[2]ORDINALES!$B$2:$C$5,2,FALSE),"")</f>
        <v>CTADOS</v>
      </c>
      <c r="K37" s="23" t="str">
        <f>+IFERROR(VLOOKUP(#REF!,[2]REGION!$G$2:$I$1125,2,FALSE),"")</f>
        <v/>
      </c>
      <c r="L37" s="23" t="str">
        <f>+IFERROR(VLOOKUP(AI37,[2]REGION!$G$2:$I$1125,2,FALSE),"")</f>
        <v>NACION</v>
      </c>
      <c r="M37" s="23" t="str">
        <f>+IFERROR(VLOOKUP(#REF!,[2]ORDINALES!$H$2:$I$382,2,FALSE),"")</f>
        <v/>
      </c>
      <c r="N37" s="23" t="str">
        <f>IFERROR(VLOOKUP(U37,'[2]Lista Willy'!$B$11:$D$14,3,FALSE),"")</f>
        <v>REC_11</v>
      </c>
      <c r="O37" s="24"/>
      <c r="P37" s="123">
        <v>3003</v>
      </c>
      <c r="Q37" s="93" t="s">
        <v>49</v>
      </c>
      <c r="R37" s="93" t="s">
        <v>50</v>
      </c>
      <c r="S37" s="93" t="s">
        <v>102</v>
      </c>
      <c r="T37" s="93" t="s">
        <v>102</v>
      </c>
      <c r="U37" s="93" t="s">
        <v>52</v>
      </c>
      <c r="V37" s="123" t="s">
        <v>53</v>
      </c>
      <c r="W37" s="93" t="s">
        <v>54</v>
      </c>
      <c r="X37" s="90" t="s">
        <v>55</v>
      </c>
      <c r="Y37" s="93" t="s">
        <v>105</v>
      </c>
      <c r="Z37" s="124">
        <v>18000000</v>
      </c>
      <c r="AA37" s="120"/>
      <c r="AB37" s="124"/>
      <c r="AC37" s="124"/>
      <c r="AD37" s="124"/>
      <c r="AE37" s="120">
        <v>18000000</v>
      </c>
      <c r="AF37" s="91"/>
      <c r="AG37" s="92"/>
      <c r="AH37" s="93" t="s">
        <v>57</v>
      </c>
      <c r="AI37" s="93" t="s">
        <v>58</v>
      </c>
      <c r="AJ37" s="93" t="s">
        <v>58</v>
      </c>
      <c r="AK37" s="93"/>
      <c r="AL37" s="93" t="s">
        <v>57</v>
      </c>
      <c r="AM37" s="93"/>
      <c r="AN37" s="93" t="s">
        <v>57</v>
      </c>
      <c r="AO37" s="93"/>
      <c r="AP37" s="93" t="s">
        <v>57</v>
      </c>
      <c r="AQ37" s="93"/>
      <c r="AR37" s="93" t="s">
        <v>57</v>
      </c>
      <c r="AS37" s="93" t="s">
        <v>73</v>
      </c>
      <c r="AT37" s="93" t="s">
        <v>74</v>
      </c>
      <c r="AU37" s="125" t="s">
        <v>75</v>
      </c>
      <c r="AV37" s="126" t="s">
        <v>76</v>
      </c>
      <c r="AW37" s="126" t="s">
        <v>77</v>
      </c>
      <c r="AX37" s="125">
        <v>3299060</v>
      </c>
      <c r="AY37" s="126" t="s">
        <v>78</v>
      </c>
      <c r="AZ37" s="126" t="s">
        <v>104</v>
      </c>
      <c r="BA37" s="24"/>
    </row>
    <row r="38" spans="1:53" ht="84.75" customHeight="1">
      <c r="A38" s="23" t="str">
        <f>+IFERROR(VLOOKUP(R38,'[2]Listas niveles'!$D$2:$E$11,2,FALSE),"")</f>
        <v>DG</v>
      </c>
      <c r="B38" s="23" t="str">
        <f>+IFERROR(VLOOKUP(AS38,'[2]Listas anexo 1'!$A$7:$B$8,2,FALSE),"")</f>
        <v>FORTA</v>
      </c>
      <c r="C38" s="23" t="str">
        <f>+IFERROR(VLOOKUP(AT38,'[2]Listas anexo 1'!$A$13:$B$15,2,FALSE),"")</f>
        <v>FORTALECIMIENTO</v>
      </c>
      <c r="D38" s="23" t="str">
        <f>+IFERROR(VLOOKUP(AT38,'[2]Listas anexo 1'!$A$13:$C$15,3,FALSE),"")</f>
        <v>FORTALECER</v>
      </c>
      <c r="E38" s="23" t="str">
        <f>+IFERROR(VLOOKUP(AT38,'[2]Listas anexo 1'!$A$19:$B$21,2,FALSE),"")</f>
        <v>FORTOB</v>
      </c>
      <c r="F38" s="23" t="str">
        <f>+IFERROR(VLOOKUP(AV38,'[2]Listas anexo 1'!$J$13:$K$21,2,FALSE),"")</f>
        <v>FORTOBIII</v>
      </c>
      <c r="G38" s="23" t="str">
        <f>+IFERROR(VLOOKUP(AW38,'[2]LISTAS ANEXO 1. 2'!$A$9:$B$38,2,FALSE),"")</f>
        <v>TVI</v>
      </c>
      <c r="H38" s="23" t="str">
        <f>+IFERROR(IF(C38="ADMINYCOOR",VLOOKUP(AY38,'[2]LISTAS ANEXO 1. 3'!$B$13:$C$42,2,FALSE),IF(C38="TASAS",VLOOKUP(AY38,'[2]LISTAS ANEXO 1. 3'!$B$43:$C$51,2,FALSE),IF(C38="FORTALECIMIENTO",VLOOKUP(AY38,'[2]LISTAS ANEXO 1. 3'!$B$52:$C$58,2,FALSE),""))),"")</f>
        <v>FFFF</v>
      </c>
      <c r="I38" s="23" t="str">
        <f>+IFERROR(VLOOKUP(#REF!,'[2]LISTAS ANEXO 1. 4'!$B$74:$C$90,2,FALSE),"")</f>
        <v/>
      </c>
      <c r="J38" s="23" t="str">
        <f>+IFERROR(VLOOKUP(X38,[2]ORDINALES!$B$2:$C$5,2,FALSE),"")</f>
        <v>CTADOS</v>
      </c>
      <c r="K38" s="23" t="str">
        <f>+IFERROR(VLOOKUP(#REF!,[2]REGION!$G$2:$I$1125,2,FALSE),"")</f>
        <v/>
      </c>
      <c r="L38" s="23" t="str">
        <f>+IFERROR(VLOOKUP(AI38,[2]REGION!$G$2:$I$1125,2,FALSE),"")</f>
        <v>BOGDC</v>
      </c>
      <c r="M38" s="23" t="str">
        <f>+IFERROR(VLOOKUP(#REF!,[2]ORDINALES!$H$2:$I$382,2,FALSE),"")</f>
        <v/>
      </c>
      <c r="N38" s="23" t="str">
        <f>IFERROR(VLOOKUP(U38,'[2]Lista Willy'!$B$11:$D$14,3,FALSE),"")</f>
        <v>REC_11</v>
      </c>
      <c r="O38" s="24"/>
      <c r="P38" s="94">
        <v>4000</v>
      </c>
      <c r="Q38" s="90" t="s">
        <v>49</v>
      </c>
      <c r="R38" s="90" t="s">
        <v>50</v>
      </c>
      <c r="S38" s="90" t="s">
        <v>106</v>
      </c>
      <c r="T38" s="90" t="s">
        <v>106</v>
      </c>
      <c r="U38" s="90" t="s">
        <v>52</v>
      </c>
      <c r="V38" s="94" t="s">
        <v>53</v>
      </c>
      <c r="W38" s="90" t="s">
        <v>54</v>
      </c>
      <c r="X38" s="90" t="s">
        <v>55</v>
      </c>
      <c r="Y38" s="95" t="s">
        <v>107</v>
      </c>
      <c r="Z38" s="86">
        <v>60409500</v>
      </c>
      <c r="AA38" s="120"/>
      <c r="AB38" s="86"/>
      <c r="AC38" s="86"/>
      <c r="AD38" s="86"/>
      <c r="AE38" s="120">
        <v>60409500</v>
      </c>
      <c r="AF38" s="88"/>
      <c r="AG38" s="89"/>
      <c r="AH38" s="96"/>
      <c r="AI38" s="90" t="s">
        <v>108</v>
      </c>
      <c r="AJ38" s="90" t="s">
        <v>108</v>
      </c>
      <c r="AK38" s="90"/>
      <c r="AL38" s="90" t="s">
        <v>57</v>
      </c>
      <c r="AM38" s="90"/>
      <c r="AN38" s="90" t="s">
        <v>57</v>
      </c>
      <c r="AO38" s="90"/>
      <c r="AP38" s="90" t="s">
        <v>57</v>
      </c>
      <c r="AQ38" s="90"/>
      <c r="AR38" s="90" t="s">
        <v>57</v>
      </c>
      <c r="AS38" s="90" t="s">
        <v>73</v>
      </c>
      <c r="AT38" s="90" t="s">
        <v>74</v>
      </c>
      <c r="AU38" s="97" t="s">
        <v>75</v>
      </c>
      <c r="AV38" s="98" t="s">
        <v>109</v>
      </c>
      <c r="AW38" s="98" t="s">
        <v>110</v>
      </c>
      <c r="AX38" s="97">
        <v>3299065</v>
      </c>
      <c r="AY38" s="98" t="s">
        <v>111</v>
      </c>
      <c r="AZ38" s="98" t="s">
        <v>112</v>
      </c>
      <c r="BA38" s="24"/>
    </row>
    <row r="39" spans="1:53" ht="84.75" customHeight="1">
      <c r="A39" s="23" t="str">
        <f>+IFERROR(VLOOKUP(R39,'[2]Listas niveles'!$D$2:$E$11,2,FALSE),"")</f>
        <v>DG</v>
      </c>
      <c r="B39" s="23" t="str">
        <f>+IFERROR(VLOOKUP(AS39,'[2]Listas anexo 1'!$A$7:$B$8,2,FALSE),"")</f>
        <v>FORTA</v>
      </c>
      <c r="C39" s="23" t="str">
        <f>+IFERROR(VLOOKUP(AT39,'[2]Listas anexo 1'!$A$13:$B$15,2,FALSE),"")</f>
        <v>FORTALECIMIENTO</v>
      </c>
      <c r="D39" s="23" t="str">
        <f>+IFERROR(VLOOKUP(AT39,'[2]Listas anexo 1'!$A$13:$C$15,3,FALSE),"")</f>
        <v>FORTALECER</v>
      </c>
      <c r="E39" s="23" t="str">
        <f>+IFERROR(VLOOKUP(AT39,'[2]Listas anexo 1'!$A$19:$B$21,2,FALSE),"")</f>
        <v>FORTOB</v>
      </c>
      <c r="F39" s="23" t="str">
        <f>+IFERROR(VLOOKUP(AV39,'[2]Listas anexo 1'!$J$13:$K$21,2,FALSE),"")</f>
        <v>FORTOBIII</v>
      </c>
      <c r="G39" s="23" t="str">
        <f>+IFERROR(VLOOKUP(AW39,'[2]LISTAS ANEXO 1. 2'!$A$9:$B$38,2,FALSE),"")</f>
        <v>TVII</v>
      </c>
      <c r="H39" s="23" t="str">
        <f>+IFERROR(IF(C39="ADMINYCOOR",VLOOKUP(AY39,'[2]LISTAS ANEXO 1. 3'!$B$13:$C$42,2,FALSE),IF(C39="TASAS",VLOOKUP(AY39,'[2]LISTAS ANEXO 1. 3'!$B$43:$C$51,2,FALSE),IF(C39="FORTALECIMIENTO",VLOOKUP(AY39,'[2]LISTAS ANEXO 1. 3'!$B$52:$C$58,2,FALSE),""))),"")</f>
        <v>GGGG</v>
      </c>
      <c r="I39" s="23" t="str">
        <f>+IFERROR(VLOOKUP(#REF!,'[2]LISTAS ANEXO 1. 4'!$B$74:$C$90,2,FALSE),"")</f>
        <v/>
      </c>
      <c r="J39" s="23" t="str">
        <f>+IFERROR(VLOOKUP(X39,[2]ORDINALES!$B$2:$C$5,2,FALSE),"")</f>
        <v>CTADOS</v>
      </c>
      <c r="K39" s="23" t="str">
        <f>+IFERROR(VLOOKUP(#REF!,[2]REGION!$G$2:$I$1125,2,FALSE),"")</f>
        <v/>
      </c>
      <c r="L39" s="23" t="str">
        <f>+IFERROR(VLOOKUP(AI39,[2]REGION!$G$2:$I$1125,2,FALSE),"")</f>
        <v>BOGDC</v>
      </c>
      <c r="M39" s="23" t="str">
        <f>+IFERROR(VLOOKUP(#REF!,[2]ORDINALES!$H$2:$I$382,2,FALSE),"")</f>
        <v/>
      </c>
      <c r="N39" s="23" t="str">
        <f>IFERROR(VLOOKUP(U39,'[2]Lista Willy'!$B$11:$D$14,3,FALSE),"")</f>
        <v>REC_11</v>
      </c>
      <c r="O39" s="24"/>
      <c r="P39" s="94">
        <v>4001</v>
      </c>
      <c r="Q39" s="90" t="s">
        <v>49</v>
      </c>
      <c r="R39" s="90" t="s">
        <v>50</v>
      </c>
      <c r="S39" s="90" t="s">
        <v>106</v>
      </c>
      <c r="T39" s="90" t="s">
        <v>106</v>
      </c>
      <c r="U39" s="90" t="s">
        <v>52</v>
      </c>
      <c r="V39" s="94" t="s">
        <v>53</v>
      </c>
      <c r="W39" s="90" t="s">
        <v>54</v>
      </c>
      <c r="X39" s="90" t="s">
        <v>55</v>
      </c>
      <c r="Y39" s="95" t="s">
        <v>113</v>
      </c>
      <c r="Z39" s="86">
        <v>67516500</v>
      </c>
      <c r="AA39" s="120"/>
      <c r="AB39" s="86"/>
      <c r="AC39" s="86"/>
      <c r="AD39" s="86"/>
      <c r="AE39" s="120">
        <v>67516500</v>
      </c>
      <c r="AF39" s="88"/>
      <c r="AG39" s="89"/>
      <c r="AH39" s="96"/>
      <c r="AI39" s="90" t="s">
        <v>108</v>
      </c>
      <c r="AJ39" s="90" t="s">
        <v>108</v>
      </c>
      <c r="AK39" s="90"/>
      <c r="AL39" s="90" t="s">
        <v>57</v>
      </c>
      <c r="AM39" s="90"/>
      <c r="AN39" s="90" t="s">
        <v>57</v>
      </c>
      <c r="AO39" s="90"/>
      <c r="AP39" s="90" t="s">
        <v>57</v>
      </c>
      <c r="AQ39" s="90"/>
      <c r="AR39" s="90" t="s">
        <v>57</v>
      </c>
      <c r="AS39" s="90" t="s">
        <v>73</v>
      </c>
      <c r="AT39" s="90" t="s">
        <v>74</v>
      </c>
      <c r="AU39" s="97" t="s">
        <v>75</v>
      </c>
      <c r="AV39" s="98" t="s">
        <v>109</v>
      </c>
      <c r="AW39" s="98" t="s">
        <v>114</v>
      </c>
      <c r="AX39" s="97">
        <v>3299063</v>
      </c>
      <c r="AY39" s="98" t="s">
        <v>115</v>
      </c>
      <c r="AZ39" s="98" t="s">
        <v>116</v>
      </c>
      <c r="BA39" s="24"/>
    </row>
    <row r="40" spans="1:53" ht="84.75" customHeight="1">
      <c r="A40" s="23" t="str">
        <f>+IFERROR(VLOOKUP(R40,'[2]Listas niveles'!$D$2:$E$11,2,FALSE),"")</f>
        <v>DG</v>
      </c>
      <c r="B40" s="23" t="str">
        <f>+IFERROR(VLOOKUP(AS40,'[2]Listas anexo 1'!$A$7:$B$8,2,FALSE),"")</f>
        <v>FORTA</v>
      </c>
      <c r="C40" s="23" t="str">
        <f>+IFERROR(VLOOKUP(AT40,'[2]Listas anexo 1'!$A$13:$B$15,2,FALSE),"")</f>
        <v>FORTALECIMIENTO</v>
      </c>
      <c r="D40" s="23" t="str">
        <f>+IFERROR(VLOOKUP(AT40,'[2]Listas anexo 1'!$A$13:$C$15,3,FALSE),"")</f>
        <v>FORTALECER</v>
      </c>
      <c r="E40" s="23" t="str">
        <f>+IFERROR(VLOOKUP(AT40,'[2]Listas anexo 1'!$A$19:$B$21,2,FALSE),"")</f>
        <v>FORTOB</v>
      </c>
      <c r="F40" s="23" t="str">
        <f>+IFERROR(VLOOKUP(AV40,'[2]Listas anexo 1'!$J$13:$K$21,2,FALSE),"")</f>
        <v>FORTOBIII</v>
      </c>
      <c r="G40" s="23" t="str">
        <f>+IFERROR(VLOOKUP(AW40,'[2]LISTAS ANEXO 1. 2'!$A$9:$B$38,2,FALSE),"")</f>
        <v>TVII</v>
      </c>
      <c r="H40" s="23" t="str">
        <f>+IFERROR(IF(C40="ADMINYCOOR",VLOOKUP(AY40,'[2]LISTAS ANEXO 1. 3'!$B$13:$C$42,2,FALSE),IF(C40="TASAS",VLOOKUP(AY40,'[2]LISTAS ANEXO 1. 3'!$B$43:$C$51,2,FALSE),IF(C40="FORTALECIMIENTO",VLOOKUP(AY40,'[2]LISTAS ANEXO 1. 3'!$B$52:$C$58,2,FALSE),""))),"")</f>
        <v>GGGG</v>
      </c>
      <c r="I40" s="23" t="str">
        <f>+IFERROR(VLOOKUP(#REF!,'[2]LISTAS ANEXO 1. 4'!$B$74:$C$90,2,FALSE),"")</f>
        <v/>
      </c>
      <c r="J40" s="23" t="str">
        <f>+IFERROR(VLOOKUP(X40,[2]ORDINALES!$B$2:$C$5,2,FALSE),"")</f>
        <v>CTADOS</v>
      </c>
      <c r="K40" s="23" t="str">
        <f>+IFERROR(VLOOKUP(#REF!,[2]REGION!$G$2:$I$1125,2,FALSE),"")</f>
        <v/>
      </c>
      <c r="L40" s="23" t="str">
        <f>+IFERROR(VLOOKUP(AI40,[2]REGION!$G$2:$I$1125,2,FALSE),"")</f>
        <v>BOGDC</v>
      </c>
      <c r="M40" s="23" t="str">
        <f>+IFERROR(VLOOKUP(#REF!,[2]ORDINALES!$H$2:$I$382,2,FALSE),"")</f>
        <v/>
      </c>
      <c r="N40" s="23" t="str">
        <f>IFERROR(VLOOKUP(U40,'[2]Lista Willy'!$B$11:$D$14,3,FALSE),"")</f>
        <v>REC_11</v>
      </c>
      <c r="O40" s="24"/>
      <c r="P40" s="94">
        <v>4002</v>
      </c>
      <c r="Q40" s="90" t="s">
        <v>49</v>
      </c>
      <c r="R40" s="90" t="s">
        <v>50</v>
      </c>
      <c r="S40" s="90" t="s">
        <v>106</v>
      </c>
      <c r="T40" s="90" t="s">
        <v>106</v>
      </c>
      <c r="U40" s="90" t="s">
        <v>52</v>
      </c>
      <c r="V40" s="94" t="s">
        <v>53</v>
      </c>
      <c r="W40" s="90" t="s">
        <v>54</v>
      </c>
      <c r="X40" s="90" t="s">
        <v>55</v>
      </c>
      <c r="Y40" s="99" t="s">
        <v>117</v>
      </c>
      <c r="Z40" s="86">
        <v>67516500</v>
      </c>
      <c r="AA40" s="120"/>
      <c r="AB40" s="86"/>
      <c r="AC40" s="86"/>
      <c r="AD40" s="86"/>
      <c r="AE40" s="120">
        <v>67516500</v>
      </c>
      <c r="AF40" s="88"/>
      <c r="AG40" s="89"/>
      <c r="AH40" s="96"/>
      <c r="AI40" s="90" t="s">
        <v>108</v>
      </c>
      <c r="AJ40" s="90" t="s">
        <v>108</v>
      </c>
      <c r="AK40" s="90"/>
      <c r="AL40" s="90" t="s">
        <v>57</v>
      </c>
      <c r="AM40" s="90"/>
      <c r="AN40" s="90" t="s">
        <v>57</v>
      </c>
      <c r="AO40" s="90"/>
      <c r="AP40" s="90" t="s">
        <v>57</v>
      </c>
      <c r="AQ40" s="90"/>
      <c r="AR40" s="90" t="s">
        <v>57</v>
      </c>
      <c r="AS40" s="90" t="s">
        <v>73</v>
      </c>
      <c r="AT40" s="90" t="s">
        <v>74</v>
      </c>
      <c r="AU40" s="97" t="s">
        <v>75</v>
      </c>
      <c r="AV40" s="98" t="s">
        <v>109</v>
      </c>
      <c r="AW40" s="98" t="s">
        <v>114</v>
      </c>
      <c r="AX40" s="97">
        <v>3299063</v>
      </c>
      <c r="AY40" s="98" t="s">
        <v>115</v>
      </c>
      <c r="AZ40" s="98" t="s">
        <v>116</v>
      </c>
      <c r="BA40" s="24"/>
    </row>
    <row r="41" spans="1:53" ht="84.75" customHeight="1">
      <c r="A41" s="23" t="str">
        <f>+IFERROR(VLOOKUP(R41,'[2]Listas niveles'!$D$2:$E$11,2,FALSE),"")</f>
        <v>DG</v>
      </c>
      <c r="B41" s="23" t="str">
        <f>+IFERROR(VLOOKUP(AS41,'[2]Listas anexo 1'!$A$7:$B$8,2,FALSE),"")</f>
        <v>FORTA</v>
      </c>
      <c r="C41" s="23" t="str">
        <f>+IFERROR(VLOOKUP(AT41,'[2]Listas anexo 1'!$A$13:$B$15,2,FALSE),"")</f>
        <v>FORTALECIMIENTO</v>
      </c>
      <c r="D41" s="23" t="str">
        <f>+IFERROR(VLOOKUP(AT41,'[2]Listas anexo 1'!$A$13:$C$15,3,FALSE),"")</f>
        <v>FORTALECER</v>
      </c>
      <c r="E41" s="23" t="str">
        <f>+IFERROR(VLOOKUP(AT41,'[2]Listas anexo 1'!$A$19:$B$21,2,FALSE),"")</f>
        <v>FORTOB</v>
      </c>
      <c r="F41" s="23" t="str">
        <f>+IFERROR(VLOOKUP(AV41,'[2]Listas anexo 1'!$J$13:$K$21,2,FALSE),"")</f>
        <v>FORTOBIII</v>
      </c>
      <c r="G41" s="23" t="str">
        <f>+IFERROR(VLOOKUP(AW41,'[2]LISTAS ANEXO 1. 2'!$A$9:$B$38,2,FALSE),"")</f>
        <v>TVI</v>
      </c>
      <c r="H41" s="23" t="str">
        <f>+IFERROR(IF(C41="ADMINYCOOR",VLOOKUP(AY41,'[2]LISTAS ANEXO 1. 3'!$B$13:$C$42,2,FALSE),IF(C41="TASAS",VLOOKUP(AY41,'[2]LISTAS ANEXO 1. 3'!$B$43:$C$51,2,FALSE),IF(C41="FORTALECIMIENTO",VLOOKUP(AY41,'[2]LISTAS ANEXO 1. 3'!$B$52:$C$58,2,FALSE),""))),"")</f>
        <v>FFFF</v>
      </c>
      <c r="I41" s="23" t="str">
        <f>+IFERROR(VLOOKUP(#REF!,'[2]LISTAS ANEXO 1. 4'!$B$74:$C$90,2,FALSE),"")</f>
        <v/>
      </c>
      <c r="J41" s="23" t="str">
        <f>+IFERROR(VLOOKUP(X41,[2]ORDINALES!$B$2:$C$5,2,FALSE),"")</f>
        <v>CTADOS</v>
      </c>
      <c r="K41" s="23" t="str">
        <f>+IFERROR(VLOOKUP(#REF!,[2]REGION!$G$2:$I$1125,2,FALSE),"")</f>
        <v/>
      </c>
      <c r="L41" s="23" t="str">
        <f>+IFERROR(VLOOKUP(AI41,[2]REGION!$G$2:$I$1125,2,FALSE),"")</f>
        <v>BOGDC</v>
      </c>
      <c r="M41" s="23" t="str">
        <f>+IFERROR(VLOOKUP(#REF!,[2]ORDINALES!$H$2:$I$382,2,FALSE),"")</f>
        <v/>
      </c>
      <c r="N41" s="23" t="str">
        <f>IFERROR(VLOOKUP(U41,'[2]Lista Willy'!$B$11:$D$14,3,FALSE),"")</f>
        <v>REC_11</v>
      </c>
      <c r="O41" s="24"/>
      <c r="P41" s="94">
        <v>4003</v>
      </c>
      <c r="Q41" s="90" t="s">
        <v>49</v>
      </c>
      <c r="R41" s="90" t="s">
        <v>50</v>
      </c>
      <c r="S41" s="90" t="s">
        <v>106</v>
      </c>
      <c r="T41" s="90" t="s">
        <v>106</v>
      </c>
      <c r="U41" s="90" t="s">
        <v>52</v>
      </c>
      <c r="V41" s="94" t="s">
        <v>53</v>
      </c>
      <c r="W41" s="90" t="s">
        <v>54</v>
      </c>
      <c r="X41" s="90" t="s">
        <v>55</v>
      </c>
      <c r="Y41" s="99" t="s">
        <v>118</v>
      </c>
      <c r="Z41" s="86">
        <v>33308140</v>
      </c>
      <c r="AA41" s="120"/>
      <c r="AB41" s="86"/>
      <c r="AC41" s="86"/>
      <c r="AD41" s="86"/>
      <c r="AE41" s="120">
        <v>33308140</v>
      </c>
      <c r="AF41" s="89"/>
      <c r="AG41" s="89"/>
      <c r="AH41" s="96"/>
      <c r="AI41" s="90" t="s">
        <v>108</v>
      </c>
      <c r="AJ41" s="90" t="s">
        <v>108</v>
      </c>
      <c r="AK41" s="90"/>
      <c r="AL41" s="90" t="s">
        <v>57</v>
      </c>
      <c r="AM41" s="90"/>
      <c r="AN41" s="90" t="s">
        <v>57</v>
      </c>
      <c r="AO41" s="90"/>
      <c r="AP41" s="90" t="s">
        <v>57</v>
      </c>
      <c r="AQ41" s="90"/>
      <c r="AR41" s="90" t="s">
        <v>57</v>
      </c>
      <c r="AS41" s="90" t="s">
        <v>73</v>
      </c>
      <c r="AT41" s="90" t="s">
        <v>74</v>
      </c>
      <c r="AU41" s="97" t="s">
        <v>75</v>
      </c>
      <c r="AV41" s="98" t="s">
        <v>109</v>
      </c>
      <c r="AW41" s="98" t="s">
        <v>110</v>
      </c>
      <c r="AX41" s="97">
        <v>3299065</v>
      </c>
      <c r="AY41" s="98" t="s">
        <v>111</v>
      </c>
      <c r="AZ41" s="98" t="s">
        <v>112</v>
      </c>
      <c r="BA41" s="24"/>
    </row>
    <row r="42" spans="1:53" ht="84.75" customHeight="1">
      <c r="A42" s="23" t="str">
        <f>+IFERROR(VLOOKUP(R42,'[2]Listas niveles'!$D$2:$E$11,2,FALSE),"")</f>
        <v>DG</v>
      </c>
      <c r="B42" s="23" t="str">
        <f>+IFERROR(VLOOKUP(AS42,'[2]Listas anexo 1'!$A$7:$B$8,2,FALSE),"")</f>
        <v>FORTA</v>
      </c>
      <c r="C42" s="23" t="str">
        <f>+IFERROR(VLOOKUP(AT42,'[2]Listas anexo 1'!$A$13:$B$15,2,FALSE),"")</f>
        <v>FORTALECIMIENTO</v>
      </c>
      <c r="D42" s="23" t="str">
        <f>+IFERROR(VLOOKUP(AT42,'[2]Listas anexo 1'!$A$13:$C$15,3,FALSE),"")</f>
        <v>FORTALECER</v>
      </c>
      <c r="E42" s="23" t="str">
        <f>+IFERROR(VLOOKUP(AT42,'[2]Listas anexo 1'!$A$19:$B$21,2,FALSE),"")</f>
        <v>FORTOB</v>
      </c>
      <c r="F42" s="23" t="str">
        <f>+IFERROR(VLOOKUP(AV42,'[2]Listas anexo 1'!$J$13:$K$21,2,FALSE),"")</f>
        <v>FORTOBIII</v>
      </c>
      <c r="G42" s="23" t="str">
        <f>+IFERROR(VLOOKUP(AW42,'[2]LISTAS ANEXO 1. 2'!$A$9:$B$38,2,FALSE),"")</f>
        <v>TVI</v>
      </c>
      <c r="H42" s="23" t="str">
        <f>+IFERROR(IF(C42="ADMINYCOOR",VLOOKUP(AY42,'[2]LISTAS ANEXO 1. 3'!$B$13:$C$42,2,FALSE),IF(C42="TASAS",VLOOKUP(AY42,'[2]LISTAS ANEXO 1. 3'!$B$43:$C$51,2,FALSE),IF(C42="FORTALECIMIENTO",VLOOKUP(AY42,'[2]LISTAS ANEXO 1. 3'!$B$52:$C$58,2,FALSE),""))),"")</f>
        <v>FFFF</v>
      </c>
      <c r="I42" s="23" t="str">
        <f>+IFERROR(VLOOKUP(#REF!,'[2]LISTAS ANEXO 1. 4'!$B$74:$C$90,2,FALSE),"")</f>
        <v/>
      </c>
      <c r="J42" s="23" t="str">
        <f>+IFERROR(VLOOKUP(X42,[2]ORDINALES!$B$2:$C$5,2,FALSE),"")</f>
        <v>CTADOS</v>
      </c>
      <c r="K42" s="23" t="str">
        <f>+IFERROR(VLOOKUP(#REF!,[2]REGION!$G$2:$I$1125,2,FALSE),"")</f>
        <v/>
      </c>
      <c r="L42" s="23" t="str">
        <f>+IFERROR(VLOOKUP(AI42,[2]REGION!$G$2:$I$1125,2,FALSE),"")</f>
        <v>BOGDC</v>
      </c>
      <c r="M42" s="23" t="str">
        <f>+IFERROR(VLOOKUP(#REF!,[2]ORDINALES!$H$2:$I$382,2,FALSE),"")</f>
        <v/>
      </c>
      <c r="N42" s="23" t="str">
        <f>IFERROR(VLOOKUP(U42,'[2]Lista Willy'!$B$11:$D$14,3,FALSE),"")</f>
        <v>REC_11</v>
      </c>
      <c r="O42" s="24"/>
      <c r="P42" s="94">
        <v>4004</v>
      </c>
      <c r="Q42" s="90" t="s">
        <v>49</v>
      </c>
      <c r="R42" s="90" t="s">
        <v>50</v>
      </c>
      <c r="S42" s="90" t="s">
        <v>106</v>
      </c>
      <c r="T42" s="90" t="s">
        <v>106</v>
      </c>
      <c r="U42" s="90" t="s">
        <v>52</v>
      </c>
      <c r="V42" s="94" t="s">
        <v>53</v>
      </c>
      <c r="W42" s="90" t="s">
        <v>54</v>
      </c>
      <c r="X42" s="90" t="s">
        <v>55</v>
      </c>
      <c r="Y42" s="99" t="s">
        <v>119</v>
      </c>
      <c r="Z42" s="86">
        <v>106285185</v>
      </c>
      <c r="AA42" s="120"/>
      <c r="AB42" s="86"/>
      <c r="AC42" s="86"/>
      <c r="AD42" s="86"/>
      <c r="AE42" s="120">
        <v>106285185</v>
      </c>
      <c r="AF42" s="88"/>
      <c r="AG42" s="89"/>
      <c r="AH42" s="96"/>
      <c r="AI42" s="90" t="s">
        <v>108</v>
      </c>
      <c r="AJ42" s="90" t="s">
        <v>108</v>
      </c>
      <c r="AK42" s="90"/>
      <c r="AL42" s="90" t="s">
        <v>57</v>
      </c>
      <c r="AM42" s="90"/>
      <c r="AN42" s="90" t="s">
        <v>57</v>
      </c>
      <c r="AO42" s="90"/>
      <c r="AP42" s="90" t="s">
        <v>57</v>
      </c>
      <c r="AQ42" s="90"/>
      <c r="AR42" s="90" t="s">
        <v>57</v>
      </c>
      <c r="AS42" s="90" t="s">
        <v>73</v>
      </c>
      <c r="AT42" s="90" t="s">
        <v>74</v>
      </c>
      <c r="AU42" s="97" t="s">
        <v>75</v>
      </c>
      <c r="AV42" s="98" t="s">
        <v>109</v>
      </c>
      <c r="AW42" s="98" t="s">
        <v>110</v>
      </c>
      <c r="AX42" s="97">
        <v>3299065</v>
      </c>
      <c r="AY42" s="98" t="s">
        <v>111</v>
      </c>
      <c r="AZ42" s="98" t="s">
        <v>112</v>
      </c>
      <c r="BA42" s="24"/>
    </row>
    <row r="43" spans="1:53" ht="84.75" customHeight="1">
      <c r="A43" s="23" t="str">
        <f>+IFERROR(VLOOKUP(R43,'[2]Listas niveles'!$D$2:$E$11,2,FALSE),"")</f>
        <v>DG</v>
      </c>
      <c r="B43" s="23" t="str">
        <f>+IFERROR(VLOOKUP(AS43,'[2]Listas anexo 1'!$A$7:$B$8,2,FALSE),"")</f>
        <v>FORTA</v>
      </c>
      <c r="C43" s="23" t="str">
        <f>+IFERROR(VLOOKUP(AT43,'[2]Listas anexo 1'!$A$13:$B$15,2,FALSE),"")</f>
        <v>FORTALECIMIENTO</v>
      </c>
      <c r="D43" s="23" t="str">
        <f>+IFERROR(VLOOKUP(AT43,'[2]Listas anexo 1'!$A$13:$C$15,3,FALSE),"")</f>
        <v>FORTALECER</v>
      </c>
      <c r="E43" s="23" t="str">
        <f>+IFERROR(VLOOKUP(AT43,'[2]Listas anexo 1'!$A$19:$B$21,2,FALSE),"")</f>
        <v>FORTOB</v>
      </c>
      <c r="F43" s="23" t="str">
        <f>+IFERROR(VLOOKUP(AV43,'[2]Listas anexo 1'!$J$13:$K$21,2,FALSE),"")</f>
        <v>FORTOBIII</v>
      </c>
      <c r="G43" s="23" t="str">
        <f>+IFERROR(VLOOKUP(AW43,'[2]LISTAS ANEXO 1. 2'!$A$9:$B$38,2,FALSE),"")</f>
        <v>TVI</v>
      </c>
      <c r="H43" s="23" t="str">
        <f>+IFERROR(IF(C43="ADMINYCOOR",VLOOKUP(AY43,'[2]LISTAS ANEXO 1. 3'!$B$13:$C$42,2,FALSE),IF(C43="TASAS",VLOOKUP(AY43,'[2]LISTAS ANEXO 1. 3'!$B$43:$C$51,2,FALSE),IF(C43="FORTALECIMIENTO",VLOOKUP(AY43,'[2]LISTAS ANEXO 1. 3'!$B$52:$C$58,2,FALSE),""))),"")</f>
        <v>FFFF</v>
      </c>
      <c r="I43" s="23" t="str">
        <f>+IFERROR(VLOOKUP(#REF!,'[2]LISTAS ANEXO 1. 4'!$B$74:$C$90,2,FALSE),"")</f>
        <v/>
      </c>
      <c r="J43" s="23" t="str">
        <f>+IFERROR(VLOOKUP(X43,[2]ORDINALES!$B$2:$C$5,2,FALSE),"")</f>
        <v>CTADOS</v>
      </c>
      <c r="K43" s="23" t="str">
        <f>+IFERROR(VLOOKUP(#REF!,[2]REGION!$G$2:$I$1125,2,FALSE),"")</f>
        <v/>
      </c>
      <c r="L43" s="23" t="str">
        <f>+IFERROR(VLOOKUP(AI43,[2]REGION!$G$2:$I$1125,2,FALSE),"")</f>
        <v>BOGDC</v>
      </c>
      <c r="M43" s="23" t="str">
        <f>+IFERROR(VLOOKUP(#REF!,[2]ORDINALES!$H$2:$I$382,2,FALSE),"")</f>
        <v/>
      </c>
      <c r="N43" s="23" t="str">
        <f>IFERROR(VLOOKUP(U43,'[2]Lista Willy'!$B$11:$D$14,3,FALSE),"")</f>
        <v>REC_11</v>
      </c>
      <c r="O43" s="24"/>
      <c r="P43" s="94">
        <v>4005</v>
      </c>
      <c r="Q43" s="90" t="s">
        <v>49</v>
      </c>
      <c r="R43" s="90" t="s">
        <v>50</v>
      </c>
      <c r="S43" s="90" t="s">
        <v>106</v>
      </c>
      <c r="T43" s="90" t="s">
        <v>106</v>
      </c>
      <c r="U43" s="90" t="s">
        <v>52</v>
      </c>
      <c r="V43" s="94" t="s">
        <v>53</v>
      </c>
      <c r="W43" s="90" t="s">
        <v>54</v>
      </c>
      <c r="X43" s="90" t="s">
        <v>55</v>
      </c>
      <c r="Y43" s="99" t="s">
        <v>120</v>
      </c>
      <c r="Z43" s="86">
        <v>60409500</v>
      </c>
      <c r="AA43" s="120"/>
      <c r="AB43" s="86"/>
      <c r="AC43" s="86"/>
      <c r="AD43" s="86"/>
      <c r="AE43" s="120">
        <v>60409500</v>
      </c>
      <c r="AF43" s="88"/>
      <c r="AG43" s="89"/>
      <c r="AH43" s="96"/>
      <c r="AI43" s="90" t="s">
        <v>108</v>
      </c>
      <c r="AJ43" s="90" t="s">
        <v>108</v>
      </c>
      <c r="AK43" s="90"/>
      <c r="AL43" s="90" t="s">
        <v>57</v>
      </c>
      <c r="AM43" s="90"/>
      <c r="AN43" s="90" t="s">
        <v>57</v>
      </c>
      <c r="AO43" s="90"/>
      <c r="AP43" s="90" t="s">
        <v>57</v>
      </c>
      <c r="AQ43" s="90"/>
      <c r="AR43" s="90" t="s">
        <v>57</v>
      </c>
      <c r="AS43" s="90" t="s">
        <v>73</v>
      </c>
      <c r="AT43" s="90" t="s">
        <v>74</v>
      </c>
      <c r="AU43" s="97" t="s">
        <v>75</v>
      </c>
      <c r="AV43" s="98" t="s">
        <v>109</v>
      </c>
      <c r="AW43" s="98" t="s">
        <v>110</v>
      </c>
      <c r="AX43" s="97">
        <v>3299065</v>
      </c>
      <c r="AY43" s="98" t="s">
        <v>111</v>
      </c>
      <c r="AZ43" s="98" t="s">
        <v>112</v>
      </c>
      <c r="BA43" s="24"/>
    </row>
    <row r="44" spans="1:53" ht="84.75" customHeight="1">
      <c r="A44" s="23" t="str">
        <f>+IFERROR(VLOOKUP(R44,'[2]Listas niveles'!$D$2:$E$11,2,FALSE),"")</f>
        <v>DG</v>
      </c>
      <c r="B44" s="23" t="str">
        <f>+IFERROR(VLOOKUP(AS44,'[2]Listas anexo 1'!$A$7:$B$8,2,FALSE),"")</f>
        <v>FORTA</v>
      </c>
      <c r="C44" s="23" t="str">
        <f>+IFERROR(VLOOKUP(AT44,'[2]Listas anexo 1'!$A$13:$B$15,2,FALSE),"")</f>
        <v>FORTALECIMIENTO</v>
      </c>
      <c r="D44" s="23" t="str">
        <f>+IFERROR(VLOOKUP(AT44,'[2]Listas anexo 1'!$A$13:$C$15,3,FALSE),"")</f>
        <v>FORTALECER</v>
      </c>
      <c r="E44" s="23" t="str">
        <f>+IFERROR(VLOOKUP(AT44,'[2]Listas anexo 1'!$A$19:$B$21,2,FALSE),"")</f>
        <v>FORTOB</v>
      </c>
      <c r="F44" s="23" t="str">
        <f>+IFERROR(VLOOKUP(AV44,'[2]Listas anexo 1'!$J$13:$K$21,2,FALSE),"")</f>
        <v>FORTOBIII</v>
      </c>
      <c r="G44" s="23" t="str">
        <f>+IFERROR(VLOOKUP(AW44,'[2]LISTAS ANEXO 1. 2'!$A$9:$B$38,2,FALSE),"")</f>
        <v>TVI</v>
      </c>
      <c r="H44" s="23" t="str">
        <f>+IFERROR(IF(C44="ADMINYCOOR",VLOOKUP(AY44,'[2]LISTAS ANEXO 1. 3'!$B$13:$C$42,2,FALSE),IF(C44="TASAS",VLOOKUP(AY44,'[2]LISTAS ANEXO 1. 3'!$B$43:$C$51,2,FALSE),IF(C44="FORTALECIMIENTO",VLOOKUP(AY44,'[2]LISTAS ANEXO 1. 3'!$B$52:$C$58,2,FALSE),""))),"")</f>
        <v>FFFF</v>
      </c>
      <c r="I44" s="23" t="str">
        <f>+IFERROR(VLOOKUP(#REF!,'[2]LISTAS ANEXO 1. 4'!$B$74:$C$90,2,FALSE),"")</f>
        <v/>
      </c>
      <c r="J44" s="23" t="str">
        <f>+IFERROR(VLOOKUP(X44,[2]ORDINALES!$B$2:$C$5,2,FALSE),"")</f>
        <v>CTADOS</v>
      </c>
      <c r="K44" s="23" t="str">
        <f>+IFERROR(VLOOKUP(#REF!,[2]REGION!$G$2:$I$1125,2,FALSE),"")</f>
        <v/>
      </c>
      <c r="L44" s="23" t="str">
        <f>+IFERROR(VLOOKUP(AI44,[2]REGION!$G$2:$I$1125,2,FALSE),"")</f>
        <v>BOGDC</v>
      </c>
      <c r="M44" s="23" t="str">
        <f>+IFERROR(VLOOKUP(#REF!,[2]ORDINALES!$H$2:$I$382,2,FALSE),"")</f>
        <v/>
      </c>
      <c r="N44" s="23" t="str">
        <f>IFERROR(VLOOKUP(U44,'[2]Lista Willy'!$B$11:$D$14,3,FALSE),"")</f>
        <v>REC_11</v>
      </c>
      <c r="O44" s="24"/>
      <c r="P44" s="94">
        <v>4006</v>
      </c>
      <c r="Q44" s="90" t="s">
        <v>49</v>
      </c>
      <c r="R44" s="90" t="s">
        <v>50</v>
      </c>
      <c r="S44" s="90" t="s">
        <v>106</v>
      </c>
      <c r="T44" s="90" t="s">
        <v>106</v>
      </c>
      <c r="U44" s="90" t="s">
        <v>52</v>
      </c>
      <c r="V44" s="94" t="s">
        <v>53</v>
      </c>
      <c r="W44" s="90" t="s">
        <v>54</v>
      </c>
      <c r="X44" s="90" t="s">
        <v>55</v>
      </c>
      <c r="Y44" s="99" t="s">
        <v>121</v>
      </c>
      <c r="Z44" s="86">
        <v>91846130</v>
      </c>
      <c r="AA44" s="120"/>
      <c r="AB44" s="86"/>
      <c r="AC44" s="86"/>
      <c r="AD44" s="86"/>
      <c r="AE44" s="120">
        <v>91846130</v>
      </c>
      <c r="AF44" s="88"/>
      <c r="AG44" s="89"/>
      <c r="AH44" s="96"/>
      <c r="AI44" s="90" t="s">
        <v>108</v>
      </c>
      <c r="AJ44" s="90" t="s">
        <v>108</v>
      </c>
      <c r="AK44" s="90"/>
      <c r="AL44" s="90" t="s">
        <v>57</v>
      </c>
      <c r="AM44" s="90"/>
      <c r="AN44" s="90" t="s">
        <v>57</v>
      </c>
      <c r="AO44" s="90"/>
      <c r="AP44" s="90" t="s">
        <v>57</v>
      </c>
      <c r="AQ44" s="90"/>
      <c r="AR44" s="90" t="s">
        <v>57</v>
      </c>
      <c r="AS44" s="90" t="s">
        <v>73</v>
      </c>
      <c r="AT44" s="90" t="s">
        <v>74</v>
      </c>
      <c r="AU44" s="97" t="s">
        <v>75</v>
      </c>
      <c r="AV44" s="98" t="s">
        <v>109</v>
      </c>
      <c r="AW44" s="98" t="s">
        <v>110</v>
      </c>
      <c r="AX44" s="97">
        <v>3299065</v>
      </c>
      <c r="AY44" s="98" t="s">
        <v>111</v>
      </c>
      <c r="AZ44" s="98" t="s">
        <v>112</v>
      </c>
      <c r="BA44" s="24"/>
    </row>
    <row r="45" spans="1:53" ht="84.75" customHeight="1">
      <c r="A45" s="23" t="str">
        <f>+IFERROR(VLOOKUP(R45,'[2]Listas niveles'!$D$2:$E$11,2,FALSE),"")</f>
        <v>DG</v>
      </c>
      <c r="B45" s="23" t="str">
        <f>+IFERROR(VLOOKUP(AS45,'[2]Listas anexo 1'!$A$7:$B$8,2,FALSE),"")</f>
        <v>FORTA</v>
      </c>
      <c r="C45" s="23" t="str">
        <f>+IFERROR(VLOOKUP(AT45,'[2]Listas anexo 1'!$A$13:$B$15,2,FALSE),"")</f>
        <v>FORTALECIMIENTO</v>
      </c>
      <c r="D45" s="23" t="str">
        <f>+IFERROR(VLOOKUP(AT45,'[2]Listas anexo 1'!$A$13:$C$15,3,FALSE),"")</f>
        <v>FORTALECER</v>
      </c>
      <c r="E45" s="23" t="str">
        <f>+IFERROR(VLOOKUP(AT45,'[2]Listas anexo 1'!$A$19:$B$21,2,FALSE),"")</f>
        <v>FORTOB</v>
      </c>
      <c r="F45" s="23" t="str">
        <f>+IFERROR(VLOOKUP(AV45,'[2]Listas anexo 1'!$J$13:$K$21,2,FALSE),"")</f>
        <v>FORTOBIII</v>
      </c>
      <c r="G45" s="23" t="str">
        <f>+IFERROR(VLOOKUP(AW45,'[2]LISTAS ANEXO 1. 2'!$A$9:$B$38,2,FALSE),"")</f>
        <v>TVII</v>
      </c>
      <c r="H45" s="23" t="str">
        <f>+IFERROR(IF(C45="ADMINYCOOR",VLOOKUP(AY45,'[2]LISTAS ANEXO 1. 3'!$B$13:$C$42,2,FALSE),IF(C45="TASAS",VLOOKUP(AY45,'[2]LISTAS ANEXO 1. 3'!$B$43:$C$51,2,FALSE),IF(C45="FORTALECIMIENTO",VLOOKUP(AY45,'[2]LISTAS ANEXO 1. 3'!$B$52:$C$58,2,FALSE),""))),"")</f>
        <v>GGGG</v>
      </c>
      <c r="I45" s="23" t="str">
        <f>+IFERROR(VLOOKUP(#REF!,'[2]LISTAS ANEXO 1. 4'!$B$74:$C$90,2,FALSE),"")</f>
        <v/>
      </c>
      <c r="J45" s="23" t="str">
        <f>+IFERROR(VLOOKUP(X45,[2]ORDINALES!$B$2:$C$5,2,FALSE),"")</f>
        <v>CTADOS</v>
      </c>
      <c r="K45" s="23" t="str">
        <f>+IFERROR(VLOOKUP(#REF!,[2]REGION!$G$2:$I$1125,2,FALSE),"")</f>
        <v/>
      </c>
      <c r="L45" s="23" t="str">
        <f>+IFERROR(VLOOKUP(AI45,[2]REGION!$G$2:$I$1125,2,FALSE),"")</f>
        <v>BOGDC</v>
      </c>
      <c r="M45" s="23" t="str">
        <f>+IFERROR(VLOOKUP(#REF!,[2]ORDINALES!$H$2:$I$382,2,FALSE),"")</f>
        <v/>
      </c>
      <c r="N45" s="23" t="str">
        <f>IFERROR(VLOOKUP(U45,'[2]Lista Willy'!$B$11:$D$14,3,FALSE),"")</f>
        <v>REC_11</v>
      </c>
      <c r="O45" s="24"/>
      <c r="P45" s="127">
        <v>4007</v>
      </c>
      <c r="Q45" s="90" t="s">
        <v>49</v>
      </c>
      <c r="R45" s="90" t="s">
        <v>50</v>
      </c>
      <c r="S45" s="90" t="s">
        <v>106</v>
      </c>
      <c r="T45" s="90" t="s">
        <v>106</v>
      </c>
      <c r="U45" s="90" t="s">
        <v>52</v>
      </c>
      <c r="V45" s="94" t="s">
        <v>53</v>
      </c>
      <c r="W45" s="90" t="s">
        <v>54</v>
      </c>
      <c r="X45" s="90" t="s">
        <v>55</v>
      </c>
      <c r="Y45" s="99" t="s">
        <v>122</v>
      </c>
      <c r="Z45" s="86">
        <v>103189500</v>
      </c>
      <c r="AA45" s="120"/>
      <c r="AB45" s="86"/>
      <c r="AC45" s="86"/>
      <c r="AD45" s="86"/>
      <c r="AE45" s="120">
        <v>103189500</v>
      </c>
      <c r="AF45" s="88"/>
      <c r="AG45" s="89"/>
      <c r="AH45" s="90"/>
      <c r="AI45" s="90" t="s">
        <v>108</v>
      </c>
      <c r="AJ45" s="90" t="s">
        <v>108</v>
      </c>
      <c r="AK45" s="90"/>
      <c r="AL45" s="90" t="s">
        <v>57</v>
      </c>
      <c r="AM45" s="90"/>
      <c r="AN45" s="90" t="s">
        <v>57</v>
      </c>
      <c r="AO45" s="90"/>
      <c r="AP45" s="90" t="s">
        <v>57</v>
      </c>
      <c r="AQ45" s="90"/>
      <c r="AR45" s="90" t="s">
        <v>57</v>
      </c>
      <c r="AS45" s="90" t="s">
        <v>73</v>
      </c>
      <c r="AT45" s="90" t="s">
        <v>74</v>
      </c>
      <c r="AU45" s="97" t="s">
        <v>75</v>
      </c>
      <c r="AV45" s="98" t="s">
        <v>109</v>
      </c>
      <c r="AW45" s="98" t="s">
        <v>114</v>
      </c>
      <c r="AX45" s="97">
        <v>3299063</v>
      </c>
      <c r="AY45" s="98" t="s">
        <v>115</v>
      </c>
      <c r="AZ45" s="98" t="s">
        <v>116</v>
      </c>
      <c r="BA45" s="24"/>
    </row>
    <row r="46" spans="1:53" ht="84.75" customHeight="1">
      <c r="A46" s="23" t="str">
        <f>+IFERROR(VLOOKUP(R46,'[2]Listas niveles'!$D$2:$E$11,2,FALSE),"")</f>
        <v>DG</v>
      </c>
      <c r="B46" s="23" t="str">
        <f>+IFERROR(VLOOKUP(AS46,'[2]Listas anexo 1'!$A$7:$B$8,2,FALSE),"")</f>
        <v>FORTA</v>
      </c>
      <c r="C46" s="23" t="str">
        <f>+IFERROR(VLOOKUP(AT46,'[2]Listas anexo 1'!$A$13:$B$15,2,FALSE),"")</f>
        <v>FORTALECIMIENTO</v>
      </c>
      <c r="D46" s="23" t="str">
        <f>+IFERROR(VLOOKUP(AT46,'[2]Listas anexo 1'!$A$13:$C$15,3,FALSE),"")</f>
        <v>FORTALECER</v>
      </c>
      <c r="E46" s="23" t="str">
        <f>+IFERROR(VLOOKUP(AT46,'[2]Listas anexo 1'!$A$19:$B$21,2,FALSE),"")</f>
        <v>FORTOB</v>
      </c>
      <c r="F46" s="23" t="str">
        <f>+IFERROR(VLOOKUP(AV46,'[2]Listas anexo 1'!$J$13:$K$21,2,FALSE),"")</f>
        <v>FORTOBIII</v>
      </c>
      <c r="G46" s="23" t="str">
        <f>+IFERROR(VLOOKUP(AW46,'[2]LISTAS ANEXO 1. 2'!$A$9:$B$38,2,FALSE),"")</f>
        <v>TVII</v>
      </c>
      <c r="H46" s="23" t="str">
        <f>+IFERROR(IF(C46="ADMINYCOOR",VLOOKUP(AY46,'[2]LISTAS ANEXO 1. 3'!$B$13:$C$42,2,FALSE),IF(C46="TASAS",VLOOKUP(AY46,'[2]LISTAS ANEXO 1. 3'!$B$43:$C$51,2,FALSE),IF(C46="FORTALECIMIENTO",VLOOKUP(AY46,'[2]LISTAS ANEXO 1. 3'!$B$52:$C$58,2,FALSE),""))),"")</f>
        <v>GGGG</v>
      </c>
      <c r="I46" s="23" t="str">
        <f>+IFERROR(VLOOKUP(#REF!,'[2]LISTAS ANEXO 1. 4'!$B$74:$C$90,2,FALSE),"")</f>
        <v/>
      </c>
      <c r="J46" s="23" t="str">
        <f>+IFERROR(VLOOKUP(X46,[2]ORDINALES!$B$2:$C$5,2,FALSE),"")</f>
        <v>CTADOS</v>
      </c>
      <c r="K46" s="23" t="str">
        <f>+IFERROR(VLOOKUP(#REF!,[2]REGION!$G$2:$I$1125,2,FALSE),"")</f>
        <v/>
      </c>
      <c r="L46" s="23" t="str">
        <f>+IFERROR(VLOOKUP(AI46,[2]REGION!$G$2:$I$1125,2,FALSE),"")</f>
        <v>BOGDC</v>
      </c>
      <c r="M46" s="23" t="str">
        <f>+IFERROR(VLOOKUP(#REF!,[2]ORDINALES!$H$2:$I$382,2,FALSE),"")</f>
        <v/>
      </c>
      <c r="N46" s="23" t="str">
        <f>IFERROR(VLOOKUP(U46,'[2]Lista Willy'!$B$11:$D$14,3,FALSE),"")</f>
        <v>REC_11</v>
      </c>
      <c r="O46" s="24"/>
      <c r="P46" s="127">
        <v>4008</v>
      </c>
      <c r="Q46" s="90" t="s">
        <v>49</v>
      </c>
      <c r="R46" s="90" t="s">
        <v>50</v>
      </c>
      <c r="S46" s="90" t="s">
        <v>106</v>
      </c>
      <c r="T46" s="90" t="s">
        <v>106</v>
      </c>
      <c r="U46" s="90" t="s">
        <v>52</v>
      </c>
      <c r="V46" s="94" t="s">
        <v>53</v>
      </c>
      <c r="W46" s="90" t="s">
        <v>54</v>
      </c>
      <c r="X46" s="90" t="s">
        <v>55</v>
      </c>
      <c r="Y46" s="99" t="s">
        <v>123</v>
      </c>
      <c r="Z46" s="86">
        <v>55434600</v>
      </c>
      <c r="AA46" s="120"/>
      <c r="AB46" s="86"/>
      <c r="AC46" s="86"/>
      <c r="AD46" s="86"/>
      <c r="AE46" s="120">
        <v>55434600</v>
      </c>
      <c r="AF46" s="88"/>
      <c r="AG46" s="89"/>
      <c r="AH46" s="90"/>
      <c r="AI46" s="90" t="s">
        <v>108</v>
      </c>
      <c r="AJ46" s="90" t="s">
        <v>108</v>
      </c>
      <c r="AK46" s="90"/>
      <c r="AL46" s="90" t="s">
        <v>57</v>
      </c>
      <c r="AM46" s="90"/>
      <c r="AN46" s="90" t="s">
        <v>57</v>
      </c>
      <c r="AO46" s="90"/>
      <c r="AP46" s="90" t="s">
        <v>57</v>
      </c>
      <c r="AQ46" s="90"/>
      <c r="AR46" s="90" t="s">
        <v>57</v>
      </c>
      <c r="AS46" s="90" t="s">
        <v>73</v>
      </c>
      <c r="AT46" s="90" t="s">
        <v>74</v>
      </c>
      <c r="AU46" s="97" t="s">
        <v>75</v>
      </c>
      <c r="AV46" s="98" t="s">
        <v>109</v>
      </c>
      <c r="AW46" s="98" t="s">
        <v>114</v>
      </c>
      <c r="AX46" s="97">
        <v>3299063</v>
      </c>
      <c r="AY46" s="98" t="s">
        <v>115</v>
      </c>
      <c r="AZ46" s="98" t="s">
        <v>116</v>
      </c>
      <c r="BA46" s="24"/>
    </row>
    <row r="47" spans="1:53" ht="84.75" customHeight="1">
      <c r="A47" s="23" t="str">
        <f>+IFERROR(VLOOKUP(R47,'[2]Listas niveles'!$D$2:$E$11,2,FALSE),"")</f>
        <v>DG</v>
      </c>
      <c r="B47" s="23" t="str">
        <f>+IFERROR(VLOOKUP(AS47,'[2]Listas anexo 1'!$A$7:$B$8,2,FALSE),"")</f>
        <v>ADMIN</v>
      </c>
      <c r="C47" s="23" t="str">
        <f>+IFERROR(VLOOKUP(AT47,'[2]Listas anexo 1'!$A$13:$B$15,2,FALSE),"")</f>
        <v>ADMINYCOOR</v>
      </c>
      <c r="D47" s="23" t="str">
        <f>+IFERROR(VLOOKUP(AT47,'[2]Listas anexo 1'!$A$13:$C$15,3,FALSE),"")</f>
        <v>CONTRIBUIR</v>
      </c>
      <c r="E47" s="23" t="str">
        <f>+IFERROR(VLOOKUP(AT47,'[2]Listas anexo 1'!$A$19:$B$21,2,FALSE),"")</f>
        <v>ADMINOB</v>
      </c>
      <c r="F47" s="23" t="str">
        <f>+IFERROR(VLOOKUP(AV47,'[2]Listas anexo 1'!$J$13:$K$21,2,FALSE),"")</f>
        <v>ADOBI</v>
      </c>
      <c r="G47" s="23" t="str">
        <f>+IFERROR(VLOOKUP(AW47,'[2]LISTAS ANEXO 1. 2'!$A$9:$B$38,2,FALSE),"")</f>
        <v>AI</v>
      </c>
      <c r="H47" s="23" t="str">
        <f>+IFERROR(IF(C47="ADMINYCOOR",VLOOKUP(AY47,'[2]LISTAS ANEXO 1. 3'!$B$13:$C$42,2,FALSE),IF(C47="TASAS",VLOOKUP(AY47,'[2]LISTAS ANEXO 1. 3'!$B$43:$C$51,2,FALSE),IF(C47="FORTALECIMIENTO",VLOOKUP(AY47,'[2]LISTAS ANEXO 1. 3'!$B$52:$C$58,2,FALSE),""))),"")</f>
        <v>AA</v>
      </c>
      <c r="I47" s="23" t="str">
        <f>+IFERROR(VLOOKUP(#REF!,'[2]LISTAS ANEXO 1. 4'!$B$74:$C$90,2,FALSE),"")</f>
        <v/>
      </c>
      <c r="J47" s="23" t="str">
        <f>+IFERROR(VLOOKUP(X47,[2]ORDINALES!$B$2:$C$5,2,FALSE),"")</f>
        <v>CTADOS</v>
      </c>
      <c r="K47" s="23" t="str">
        <f>+IFERROR(VLOOKUP(#REF!,[2]REGION!$G$2:$I$1125,2,FALSE),"")</f>
        <v/>
      </c>
      <c r="L47" s="23" t="str">
        <f>+IFERROR(VLOOKUP(AI47,[2]REGION!$G$2:$I$1125,2,FALSE),"")</f>
        <v>BOGDC</v>
      </c>
      <c r="M47" s="23" t="str">
        <f>+IFERROR(VLOOKUP(#REF!,[2]ORDINALES!$H$2:$I$382,2,FALSE),"")</f>
        <v/>
      </c>
      <c r="N47" s="23" t="str">
        <f>IFERROR(VLOOKUP(U47,'[2]Lista Willy'!$B$11:$D$14,3,FALSE),"")</f>
        <v>REC_11</v>
      </c>
      <c r="O47" s="24"/>
      <c r="P47" s="127">
        <v>4009</v>
      </c>
      <c r="Q47" s="90" t="s">
        <v>49</v>
      </c>
      <c r="R47" s="90" t="s">
        <v>50</v>
      </c>
      <c r="S47" s="90" t="s">
        <v>106</v>
      </c>
      <c r="T47" s="90" t="s">
        <v>106</v>
      </c>
      <c r="U47" s="90" t="s">
        <v>52</v>
      </c>
      <c r="V47" s="94" t="s">
        <v>53</v>
      </c>
      <c r="W47" s="90" t="s">
        <v>54</v>
      </c>
      <c r="X47" s="90" t="s">
        <v>55</v>
      </c>
      <c r="Y47" s="99" t="s">
        <v>124</v>
      </c>
      <c r="Z47" s="86">
        <v>74670880</v>
      </c>
      <c r="AA47" s="120"/>
      <c r="AB47" s="86"/>
      <c r="AC47" s="86"/>
      <c r="AD47" s="86"/>
      <c r="AE47" s="120">
        <v>74670880</v>
      </c>
      <c r="AF47" s="88"/>
      <c r="AG47" s="89"/>
      <c r="AH47" s="90"/>
      <c r="AI47" s="90" t="s">
        <v>108</v>
      </c>
      <c r="AJ47" s="90" t="s">
        <v>108</v>
      </c>
      <c r="AK47" s="90"/>
      <c r="AL47" s="90" t="s">
        <v>57</v>
      </c>
      <c r="AM47" s="90"/>
      <c r="AN47" s="90" t="s">
        <v>57</v>
      </c>
      <c r="AO47" s="90"/>
      <c r="AP47" s="90" t="s">
        <v>57</v>
      </c>
      <c r="AQ47" s="90"/>
      <c r="AR47" s="90" t="s">
        <v>57</v>
      </c>
      <c r="AS47" s="90" t="s">
        <v>60</v>
      </c>
      <c r="AT47" s="90" t="s">
        <v>61</v>
      </c>
      <c r="AU47" s="97" t="s">
        <v>62</v>
      </c>
      <c r="AV47" s="98" t="s">
        <v>125</v>
      </c>
      <c r="AW47" s="98" t="s">
        <v>126</v>
      </c>
      <c r="AX47" s="97">
        <v>3202032</v>
      </c>
      <c r="AY47" s="98" t="s">
        <v>127</v>
      </c>
      <c r="AZ47" s="98" t="s">
        <v>128</v>
      </c>
      <c r="BA47" s="24"/>
    </row>
    <row r="48" spans="1:53" ht="84.75" customHeight="1">
      <c r="A48" s="23" t="str">
        <f>+IFERROR(VLOOKUP(R48,'[2]Listas niveles'!$D$2:$E$11,2,FALSE),"")</f>
        <v>DG</v>
      </c>
      <c r="B48" s="23" t="str">
        <f>+IFERROR(VLOOKUP(AS48,'[2]Listas anexo 1'!$A$7:$B$8,2,FALSE),"")</f>
        <v>FORTA</v>
      </c>
      <c r="C48" s="23" t="str">
        <f>+IFERROR(VLOOKUP(AT48,'[2]Listas anexo 1'!$A$13:$B$15,2,FALSE),"")</f>
        <v>FORTALECIMIENTO</v>
      </c>
      <c r="D48" s="23" t="str">
        <f>+IFERROR(VLOOKUP(AT48,'[2]Listas anexo 1'!$A$13:$C$15,3,FALSE),"")</f>
        <v>FORTALECER</v>
      </c>
      <c r="E48" s="23" t="str">
        <f>+IFERROR(VLOOKUP(AT48,'[2]Listas anexo 1'!$A$19:$B$21,2,FALSE),"")</f>
        <v>FORTOB</v>
      </c>
      <c r="F48" s="23" t="str">
        <f>+IFERROR(VLOOKUP(AV48,'[2]Listas anexo 1'!$J$13:$K$21,2,FALSE),"")</f>
        <v>FORTOBIII</v>
      </c>
      <c r="G48" s="23" t="str">
        <f>+IFERROR(VLOOKUP(AW48,'[2]LISTAS ANEXO 1. 2'!$A$9:$B$38,2,FALSE),"")</f>
        <v>TVII</v>
      </c>
      <c r="H48" s="23" t="str">
        <f>+IFERROR(IF(C48="ADMINYCOOR",VLOOKUP(AY48,'[2]LISTAS ANEXO 1. 3'!$B$13:$C$42,2,FALSE),IF(C48="TASAS",VLOOKUP(AY48,'[2]LISTAS ANEXO 1. 3'!$B$43:$C$51,2,FALSE),IF(C48="FORTALECIMIENTO",VLOOKUP(AY48,'[2]LISTAS ANEXO 1. 3'!$B$52:$C$58,2,FALSE),""))),"")</f>
        <v>GGGG</v>
      </c>
      <c r="I48" s="23" t="str">
        <f>+IFERROR(VLOOKUP(#REF!,'[2]LISTAS ANEXO 1. 4'!$B$74:$C$90,2,FALSE),"")</f>
        <v/>
      </c>
      <c r="J48" s="23" t="str">
        <f>+IFERROR(VLOOKUP(X48,[2]ORDINALES!$B$2:$C$5,2,FALSE),"")</f>
        <v>CTADOS</v>
      </c>
      <c r="K48" s="23" t="str">
        <f>+IFERROR(VLOOKUP(#REF!,[2]REGION!$G$2:$I$1125,2,FALSE),"")</f>
        <v/>
      </c>
      <c r="L48" s="23" t="str">
        <f>+IFERROR(VLOOKUP(AI48,[2]REGION!$G$2:$I$1125,2,FALSE),"")</f>
        <v>BOGDC</v>
      </c>
      <c r="M48" s="23" t="str">
        <f>+IFERROR(VLOOKUP(#REF!,[2]ORDINALES!$H$2:$I$382,2,FALSE),"")</f>
        <v/>
      </c>
      <c r="N48" s="23" t="str">
        <f>IFERROR(VLOOKUP(U48,'[2]Lista Willy'!$B$11:$D$14,3,FALSE),"")</f>
        <v>REC_11</v>
      </c>
      <c r="O48" s="24"/>
      <c r="P48" s="127">
        <v>4010</v>
      </c>
      <c r="Q48" s="90" t="s">
        <v>49</v>
      </c>
      <c r="R48" s="90" t="s">
        <v>50</v>
      </c>
      <c r="S48" s="90" t="s">
        <v>106</v>
      </c>
      <c r="T48" s="90" t="s">
        <v>106</v>
      </c>
      <c r="U48" s="90" t="s">
        <v>52</v>
      </c>
      <c r="V48" s="94" t="s">
        <v>53</v>
      </c>
      <c r="W48" s="90" t="s">
        <v>54</v>
      </c>
      <c r="X48" s="90" t="s">
        <v>55</v>
      </c>
      <c r="Y48" s="99" t="s">
        <v>129</v>
      </c>
      <c r="Z48" s="86">
        <v>106285185</v>
      </c>
      <c r="AA48" s="120"/>
      <c r="AB48" s="86"/>
      <c r="AC48" s="86"/>
      <c r="AD48" s="86"/>
      <c r="AE48" s="120">
        <v>106285185</v>
      </c>
      <c r="AF48" s="88"/>
      <c r="AG48" s="89"/>
      <c r="AH48" s="96"/>
      <c r="AI48" s="90" t="s">
        <v>108</v>
      </c>
      <c r="AJ48" s="90" t="s">
        <v>108</v>
      </c>
      <c r="AK48" s="90"/>
      <c r="AL48" s="90" t="s">
        <v>57</v>
      </c>
      <c r="AM48" s="90"/>
      <c r="AN48" s="90" t="s">
        <v>57</v>
      </c>
      <c r="AO48" s="90"/>
      <c r="AP48" s="90" t="s">
        <v>57</v>
      </c>
      <c r="AQ48" s="90"/>
      <c r="AR48" s="90" t="s">
        <v>57</v>
      </c>
      <c r="AS48" s="90" t="s">
        <v>73</v>
      </c>
      <c r="AT48" s="90" t="s">
        <v>74</v>
      </c>
      <c r="AU48" s="97" t="s">
        <v>75</v>
      </c>
      <c r="AV48" s="98" t="s">
        <v>109</v>
      </c>
      <c r="AW48" s="98" t="s">
        <v>114</v>
      </c>
      <c r="AX48" s="97">
        <v>3299063</v>
      </c>
      <c r="AY48" s="98" t="s">
        <v>115</v>
      </c>
      <c r="AZ48" s="98" t="s">
        <v>116</v>
      </c>
      <c r="BA48" s="24"/>
    </row>
    <row r="49" spans="1:53" ht="84.75" customHeight="1">
      <c r="A49" s="23" t="str">
        <f>+IFERROR(VLOOKUP(R49,'[2]Listas niveles'!$D$2:$E$11,2,FALSE),"")</f>
        <v>DG</v>
      </c>
      <c r="B49" s="23" t="str">
        <f>+IFERROR(VLOOKUP(AS49,'[2]Listas anexo 1'!$A$7:$B$8,2,FALSE),"")</f>
        <v>ADMIN</v>
      </c>
      <c r="C49" s="23" t="str">
        <f>+IFERROR(VLOOKUP(AT49,'[2]Listas anexo 1'!$A$13:$B$15,2,FALSE),"")</f>
        <v>ADMINYCOOR</v>
      </c>
      <c r="D49" s="23" t="str">
        <f>+IFERROR(VLOOKUP(AT49,'[2]Listas anexo 1'!$A$13:$C$15,3,FALSE),"")</f>
        <v>CONTRIBUIR</v>
      </c>
      <c r="E49" s="23" t="str">
        <f>+IFERROR(VLOOKUP(AT49,'[2]Listas anexo 1'!$A$19:$B$21,2,FALSE),"")</f>
        <v>ADMINOB</v>
      </c>
      <c r="F49" s="23" t="str">
        <f>+IFERROR(VLOOKUP(AV49,'[2]Listas anexo 1'!$J$13:$K$21,2,FALSE),"")</f>
        <v>ADOBI</v>
      </c>
      <c r="G49" s="23" t="str">
        <f>+IFERROR(VLOOKUP(AW49,'[2]LISTAS ANEXO 1. 2'!$A$9:$B$38,2,FALSE),"")</f>
        <v>AI</v>
      </c>
      <c r="H49" s="23" t="str">
        <f>+IFERROR(IF(C49="ADMINYCOOR",VLOOKUP(AY49,'[2]LISTAS ANEXO 1. 3'!$B$13:$C$42,2,FALSE),IF(C49="TASAS",VLOOKUP(AY49,'[2]LISTAS ANEXO 1. 3'!$B$43:$C$51,2,FALSE),IF(C49="FORTALECIMIENTO",VLOOKUP(AY49,'[2]LISTAS ANEXO 1. 3'!$B$52:$C$58,2,FALSE),""))),"")</f>
        <v>AA</v>
      </c>
      <c r="I49" s="23" t="str">
        <f>+IFERROR(VLOOKUP(#REF!,'[2]LISTAS ANEXO 1. 4'!$B$74:$C$90,2,FALSE),"")</f>
        <v/>
      </c>
      <c r="J49" s="23" t="str">
        <f>+IFERROR(VLOOKUP(X49,[2]ORDINALES!$B$2:$C$5,2,FALSE),"")</f>
        <v>CTADOS</v>
      </c>
      <c r="K49" s="23" t="str">
        <f>+IFERROR(VLOOKUP(#REF!,[2]REGION!$G$2:$I$1125,2,FALSE),"")</f>
        <v/>
      </c>
      <c r="L49" s="23" t="str">
        <f>+IFERROR(VLOOKUP(AI49,[2]REGION!$G$2:$I$1125,2,FALSE),"")</f>
        <v>BOGDC</v>
      </c>
      <c r="M49" s="23" t="str">
        <f>+IFERROR(VLOOKUP(#REF!,[2]ORDINALES!$H$2:$I$382,2,FALSE),"")</f>
        <v/>
      </c>
      <c r="N49" s="23" t="str">
        <f>IFERROR(VLOOKUP(U49,'[2]Lista Willy'!$B$11:$D$14,3,FALSE),"")</f>
        <v>REC_11</v>
      </c>
      <c r="O49" s="24"/>
      <c r="P49" s="127">
        <v>4011</v>
      </c>
      <c r="Q49" s="90" t="s">
        <v>49</v>
      </c>
      <c r="R49" s="90" t="s">
        <v>50</v>
      </c>
      <c r="S49" s="90" t="s">
        <v>106</v>
      </c>
      <c r="T49" s="90" t="s">
        <v>106</v>
      </c>
      <c r="U49" s="90" t="s">
        <v>52</v>
      </c>
      <c r="V49" s="94" t="s">
        <v>53</v>
      </c>
      <c r="W49" s="90" t="s">
        <v>54</v>
      </c>
      <c r="X49" s="90" t="s">
        <v>55</v>
      </c>
      <c r="Y49" s="100" t="s">
        <v>130</v>
      </c>
      <c r="Z49" s="86">
        <v>91846130</v>
      </c>
      <c r="AA49" s="120"/>
      <c r="AB49" s="86"/>
      <c r="AC49" s="86"/>
      <c r="AD49" s="86"/>
      <c r="AE49" s="120">
        <v>91846130</v>
      </c>
      <c r="AF49" s="89"/>
      <c r="AG49" s="89"/>
      <c r="AH49" s="96"/>
      <c r="AI49" s="90" t="s">
        <v>108</v>
      </c>
      <c r="AJ49" s="90" t="s">
        <v>108</v>
      </c>
      <c r="AK49" s="90"/>
      <c r="AL49" s="90" t="s">
        <v>57</v>
      </c>
      <c r="AM49" s="90"/>
      <c r="AN49" s="90" t="s">
        <v>57</v>
      </c>
      <c r="AO49" s="90"/>
      <c r="AP49" s="90" t="s">
        <v>57</v>
      </c>
      <c r="AQ49" s="90"/>
      <c r="AR49" s="90" t="s">
        <v>57</v>
      </c>
      <c r="AS49" s="90" t="s">
        <v>60</v>
      </c>
      <c r="AT49" s="90" t="s">
        <v>61</v>
      </c>
      <c r="AU49" s="97" t="s">
        <v>62</v>
      </c>
      <c r="AV49" s="98" t="s">
        <v>125</v>
      </c>
      <c r="AW49" s="98" t="s">
        <v>126</v>
      </c>
      <c r="AX49" s="97">
        <v>3202032</v>
      </c>
      <c r="AY49" s="98" t="s">
        <v>127</v>
      </c>
      <c r="AZ49" s="98" t="s">
        <v>128</v>
      </c>
      <c r="BA49" s="24"/>
    </row>
    <row r="50" spans="1:53" ht="84.75" customHeight="1">
      <c r="A50" s="23" t="str">
        <f>+IFERROR(VLOOKUP(R50,'[2]Listas niveles'!$D$2:$E$11,2,FALSE),"")</f>
        <v>DG</v>
      </c>
      <c r="B50" s="23" t="str">
        <f>+IFERROR(VLOOKUP(AS50,'[2]Listas anexo 1'!$A$7:$B$8,2,FALSE),"")</f>
        <v>FORTA</v>
      </c>
      <c r="C50" s="23" t="str">
        <f>+IFERROR(VLOOKUP(AT50,'[2]Listas anexo 1'!$A$13:$B$15,2,FALSE),"")</f>
        <v>FORTALECIMIENTO</v>
      </c>
      <c r="D50" s="23" t="str">
        <f>+IFERROR(VLOOKUP(AT50,'[2]Listas anexo 1'!$A$13:$C$15,3,FALSE),"")</f>
        <v>FORTALECER</v>
      </c>
      <c r="E50" s="23" t="str">
        <f>+IFERROR(VLOOKUP(AT50,'[2]Listas anexo 1'!$A$19:$B$21,2,FALSE),"")</f>
        <v>FORTOB</v>
      </c>
      <c r="F50" s="23" t="str">
        <f>+IFERROR(VLOOKUP(AV50,'[2]Listas anexo 1'!$J$13:$K$21,2,FALSE),"")</f>
        <v>FORTOBIII</v>
      </c>
      <c r="G50" s="23" t="str">
        <f>+IFERROR(VLOOKUP(AW50,'[2]LISTAS ANEXO 1. 2'!$A$9:$B$38,2,FALSE),"")</f>
        <v>TVII</v>
      </c>
      <c r="H50" s="23" t="str">
        <f>+IFERROR(IF(C50="ADMINYCOOR",VLOOKUP(AY50,'[2]LISTAS ANEXO 1. 3'!$B$13:$C$42,2,FALSE),IF(C50="TASAS",VLOOKUP(AY50,'[2]LISTAS ANEXO 1. 3'!$B$43:$C$51,2,FALSE),IF(C50="FORTALECIMIENTO",VLOOKUP(AY50,'[2]LISTAS ANEXO 1. 3'!$B$52:$C$58,2,FALSE),""))),"")</f>
        <v>GGGG</v>
      </c>
      <c r="I50" s="23" t="str">
        <f>+IFERROR(VLOOKUP(#REF!,'[2]LISTAS ANEXO 1. 4'!$B$74:$C$90,2,FALSE),"")</f>
        <v/>
      </c>
      <c r="J50" s="23" t="str">
        <f>+IFERROR(VLOOKUP(X50,[2]ORDINALES!$B$2:$C$5,2,FALSE),"")</f>
        <v>CTADOS</v>
      </c>
      <c r="K50" s="23" t="str">
        <f>+IFERROR(VLOOKUP(#REF!,[2]REGION!$G$2:$I$1125,2,FALSE),"")</f>
        <v/>
      </c>
      <c r="L50" s="23" t="str">
        <f>+IFERROR(VLOOKUP(AI50,[2]REGION!$G$2:$I$1125,2,FALSE),"")</f>
        <v>BOGDC</v>
      </c>
      <c r="M50" s="23" t="str">
        <f>+IFERROR(VLOOKUP(#REF!,[2]ORDINALES!$H$2:$I$382,2,FALSE),"")</f>
        <v/>
      </c>
      <c r="N50" s="23" t="str">
        <f>IFERROR(VLOOKUP(U50,'[2]Lista Willy'!$B$11:$D$14,3,FALSE),"")</f>
        <v>REC_11</v>
      </c>
      <c r="O50" s="24"/>
      <c r="P50" s="127">
        <v>4012</v>
      </c>
      <c r="Q50" s="90" t="s">
        <v>49</v>
      </c>
      <c r="R50" s="90" t="s">
        <v>50</v>
      </c>
      <c r="S50" s="90" t="s">
        <v>106</v>
      </c>
      <c r="T50" s="90" t="s">
        <v>106</v>
      </c>
      <c r="U50" s="90" t="s">
        <v>52</v>
      </c>
      <c r="V50" s="94" t="s">
        <v>53</v>
      </c>
      <c r="W50" s="90" t="s">
        <v>54</v>
      </c>
      <c r="X50" s="90" t="s">
        <v>55</v>
      </c>
      <c r="Y50" s="99" t="s">
        <v>131</v>
      </c>
      <c r="Z50" s="86">
        <v>91846130</v>
      </c>
      <c r="AA50" s="120"/>
      <c r="AB50" s="86"/>
      <c r="AC50" s="86"/>
      <c r="AD50" s="86"/>
      <c r="AE50" s="120">
        <v>91846130</v>
      </c>
      <c r="AF50" s="88"/>
      <c r="AG50" s="89"/>
      <c r="AH50" s="96"/>
      <c r="AI50" s="90" t="s">
        <v>108</v>
      </c>
      <c r="AJ50" s="90" t="s">
        <v>108</v>
      </c>
      <c r="AK50" s="90"/>
      <c r="AL50" s="90" t="s">
        <v>57</v>
      </c>
      <c r="AM50" s="90"/>
      <c r="AN50" s="90" t="s">
        <v>57</v>
      </c>
      <c r="AO50" s="90"/>
      <c r="AP50" s="90" t="s">
        <v>57</v>
      </c>
      <c r="AQ50" s="90"/>
      <c r="AR50" s="90" t="s">
        <v>57</v>
      </c>
      <c r="AS50" s="90" t="s">
        <v>73</v>
      </c>
      <c r="AT50" s="90" t="s">
        <v>74</v>
      </c>
      <c r="AU50" s="97" t="s">
        <v>75</v>
      </c>
      <c r="AV50" s="98" t="s">
        <v>109</v>
      </c>
      <c r="AW50" s="98" t="s">
        <v>114</v>
      </c>
      <c r="AX50" s="97">
        <v>3299063</v>
      </c>
      <c r="AY50" s="98" t="s">
        <v>115</v>
      </c>
      <c r="AZ50" s="98" t="s">
        <v>116</v>
      </c>
      <c r="BA50" s="24"/>
    </row>
    <row r="51" spans="1:53" ht="84.75" customHeight="1">
      <c r="A51" s="23" t="str">
        <f>+IFERROR(VLOOKUP(R51,'[2]Listas niveles'!$D$2:$E$11,2,FALSE),"")</f>
        <v>DG</v>
      </c>
      <c r="B51" s="23" t="str">
        <f>+IFERROR(VLOOKUP(AS51,'[2]Listas anexo 1'!$A$7:$B$8,2,FALSE),"")</f>
        <v>FORTA</v>
      </c>
      <c r="C51" s="23" t="str">
        <f>+IFERROR(VLOOKUP(AT51,'[2]Listas anexo 1'!$A$13:$B$15,2,FALSE),"")</f>
        <v>FORTALECIMIENTO</v>
      </c>
      <c r="D51" s="23" t="str">
        <f>+IFERROR(VLOOKUP(AT51,'[2]Listas anexo 1'!$A$13:$C$15,3,FALSE),"")</f>
        <v>FORTALECER</v>
      </c>
      <c r="E51" s="23" t="str">
        <f>+IFERROR(VLOOKUP(AT51,'[2]Listas anexo 1'!$A$19:$B$21,2,FALSE),"")</f>
        <v>FORTOB</v>
      </c>
      <c r="F51" s="23" t="str">
        <f>+IFERROR(VLOOKUP(AV51,'[2]Listas anexo 1'!$J$13:$K$21,2,FALSE),"")</f>
        <v>FORTOBIII</v>
      </c>
      <c r="G51" s="23" t="str">
        <f>+IFERROR(VLOOKUP(AW51,'[2]LISTAS ANEXO 1. 2'!$A$9:$B$38,2,FALSE),"")</f>
        <v>TVII</v>
      </c>
      <c r="H51" s="23" t="str">
        <f>+IFERROR(IF(C51="ADMINYCOOR",VLOOKUP(AY51,'[2]LISTAS ANEXO 1. 3'!$B$13:$C$42,2,FALSE),IF(C51="TASAS",VLOOKUP(AY51,'[2]LISTAS ANEXO 1. 3'!$B$43:$C$51,2,FALSE),IF(C51="FORTALECIMIENTO",VLOOKUP(AY51,'[2]LISTAS ANEXO 1. 3'!$B$52:$C$58,2,FALSE),""))),"")</f>
        <v>GGGG</v>
      </c>
      <c r="I51" s="23" t="str">
        <f>+IFERROR(VLOOKUP(#REF!,'[2]LISTAS ANEXO 1. 4'!$B$74:$C$90,2,FALSE),"")</f>
        <v/>
      </c>
      <c r="J51" s="23" t="str">
        <f>+IFERROR(VLOOKUP(X51,[2]ORDINALES!$B$2:$C$5,2,FALSE),"")</f>
        <v>CTADOS</v>
      </c>
      <c r="K51" s="23" t="str">
        <f>+IFERROR(VLOOKUP(#REF!,[2]REGION!$G$2:$I$1125,2,FALSE),"")</f>
        <v/>
      </c>
      <c r="L51" s="23" t="str">
        <f>+IFERROR(VLOOKUP(AI51,[2]REGION!$G$2:$I$1125,2,FALSE),"")</f>
        <v>BOGDC</v>
      </c>
      <c r="M51" s="23" t="str">
        <f>+IFERROR(VLOOKUP(#REF!,[2]ORDINALES!$H$2:$I$382,2,FALSE),"")</f>
        <v/>
      </c>
      <c r="N51" s="23" t="str">
        <f>IFERROR(VLOOKUP(U51,'[2]Lista Willy'!$B$11:$D$14,3,FALSE),"")</f>
        <v>REC_11</v>
      </c>
      <c r="O51" s="24"/>
      <c r="P51" s="127">
        <v>4013</v>
      </c>
      <c r="Q51" s="90" t="s">
        <v>49</v>
      </c>
      <c r="R51" s="90" t="s">
        <v>50</v>
      </c>
      <c r="S51" s="90" t="s">
        <v>106</v>
      </c>
      <c r="T51" s="90" t="s">
        <v>106</v>
      </c>
      <c r="U51" s="90" t="s">
        <v>52</v>
      </c>
      <c r="V51" s="94" t="s">
        <v>53</v>
      </c>
      <c r="W51" s="90" t="s">
        <v>54</v>
      </c>
      <c r="X51" s="90" t="s">
        <v>55</v>
      </c>
      <c r="Y51" s="99" t="s">
        <v>132</v>
      </c>
      <c r="Z51" s="86">
        <v>80474930</v>
      </c>
      <c r="AA51" s="120"/>
      <c r="AB51" s="86"/>
      <c r="AC51" s="86"/>
      <c r="AD51" s="86"/>
      <c r="AE51" s="120">
        <v>80474930</v>
      </c>
      <c r="AF51" s="88"/>
      <c r="AG51" s="89"/>
      <c r="AH51" s="96"/>
      <c r="AI51" s="90" t="s">
        <v>108</v>
      </c>
      <c r="AJ51" s="90" t="s">
        <v>108</v>
      </c>
      <c r="AK51" s="90"/>
      <c r="AL51" s="90" t="s">
        <v>57</v>
      </c>
      <c r="AM51" s="90"/>
      <c r="AN51" s="90" t="s">
        <v>57</v>
      </c>
      <c r="AO51" s="90"/>
      <c r="AP51" s="90" t="s">
        <v>57</v>
      </c>
      <c r="AQ51" s="90"/>
      <c r="AR51" s="90" t="s">
        <v>57</v>
      </c>
      <c r="AS51" s="90" t="s">
        <v>73</v>
      </c>
      <c r="AT51" s="90" t="s">
        <v>74</v>
      </c>
      <c r="AU51" s="97" t="s">
        <v>75</v>
      </c>
      <c r="AV51" s="98" t="s">
        <v>109</v>
      </c>
      <c r="AW51" s="98" t="s">
        <v>114</v>
      </c>
      <c r="AX51" s="97">
        <v>3299063</v>
      </c>
      <c r="AY51" s="98" t="s">
        <v>115</v>
      </c>
      <c r="AZ51" s="98" t="s">
        <v>116</v>
      </c>
      <c r="BA51" s="24"/>
    </row>
    <row r="52" spans="1:53" ht="84.75" customHeight="1">
      <c r="A52" s="23" t="str">
        <f>+IFERROR(VLOOKUP(R52,'[2]Listas niveles'!$D$2:$E$11,2,FALSE),"")</f>
        <v>DG</v>
      </c>
      <c r="B52" s="23" t="str">
        <f>+IFERROR(VLOOKUP(AS52,'[2]Listas anexo 1'!$A$7:$B$8,2,FALSE),"")</f>
        <v>FORTA</v>
      </c>
      <c r="C52" s="23" t="str">
        <f>+IFERROR(VLOOKUP(AT52,'[2]Listas anexo 1'!$A$13:$B$15,2,FALSE),"")</f>
        <v>FORTALECIMIENTO</v>
      </c>
      <c r="D52" s="23" t="str">
        <f>+IFERROR(VLOOKUP(AT52,'[2]Listas anexo 1'!$A$13:$C$15,3,FALSE),"")</f>
        <v>FORTALECER</v>
      </c>
      <c r="E52" s="23" t="str">
        <f>+IFERROR(VLOOKUP(AT52,'[2]Listas anexo 1'!$A$19:$B$21,2,FALSE),"")</f>
        <v>FORTOB</v>
      </c>
      <c r="F52" s="23" t="str">
        <f>+IFERROR(VLOOKUP(AV52,'[2]Listas anexo 1'!$J$13:$K$21,2,FALSE),"")</f>
        <v>FORTOBIII</v>
      </c>
      <c r="G52" s="23" t="str">
        <f>+IFERROR(VLOOKUP(AW52,'[2]LISTAS ANEXO 1. 2'!$A$9:$B$38,2,FALSE),"")</f>
        <v>TVI</v>
      </c>
      <c r="H52" s="23" t="str">
        <f>+IFERROR(IF(C52="ADMINYCOOR",VLOOKUP(AY52,'[2]LISTAS ANEXO 1. 3'!$B$13:$C$42,2,FALSE),IF(C52="TASAS",VLOOKUP(AY52,'[2]LISTAS ANEXO 1. 3'!$B$43:$C$51,2,FALSE),IF(C52="FORTALECIMIENTO",VLOOKUP(AY52,'[2]LISTAS ANEXO 1. 3'!$B$52:$C$58,2,FALSE),""))),"")</f>
        <v>FFFF</v>
      </c>
      <c r="I52" s="23" t="str">
        <f>+IFERROR(VLOOKUP(#REF!,'[2]LISTAS ANEXO 1. 4'!$B$74:$C$90,2,FALSE),"")</f>
        <v/>
      </c>
      <c r="J52" s="23" t="str">
        <f>+IFERROR(VLOOKUP(X52,[2]ORDINALES!$B$2:$C$5,2,FALSE),"")</f>
        <v>CTADOS</v>
      </c>
      <c r="K52" s="23" t="str">
        <f>+IFERROR(VLOOKUP(#REF!,[2]REGION!$G$2:$I$1125,2,FALSE),"")</f>
        <v/>
      </c>
      <c r="L52" s="23" t="str">
        <f>+IFERROR(VLOOKUP(AI52,[2]REGION!$G$2:$I$1125,2,FALSE),"")</f>
        <v>BOGDC</v>
      </c>
      <c r="M52" s="23" t="str">
        <f>+IFERROR(VLOOKUP(#REF!,[2]ORDINALES!$H$2:$I$382,2,FALSE),"")</f>
        <v/>
      </c>
      <c r="N52" s="23" t="str">
        <f>IFERROR(VLOOKUP(U52,'[2]Lista Willy'!$B$11:$D$14,3,FALSE),"")</f>
        <v>REC_11</v>
      </c>
      <c r="O52" s="24"/>
      <c r="P52" s="127">
        <v>4014</v>
      </c>
      <c r="Q52" s="90" t="s">
        <v>49</v>
      </c>
      <c r="R52" s="90" t="s">
        <v>50</v>
      </c>
      <c r="S52" s="90" t="s">
        <v>106</v>
      </c>
      <c r="T52" s="90" t="s">
        <v>106</v>
      </c>
      <c r="U52" s="90" t="s">
        <v>52</v>
      </c>
      <c r="V52" s="94" t="s">
        <v>53</v>
      </c>
      <c r="W52" s="90" t="s">
        <v>54</v>
      </c>
      <c r="X52" s="90" t="s">
        <v>55</v>
      </c>
      <c r="Y52" s="99" t="s">
        <v>132</v>
      </c>
      <c r="Z52" s="86">
        <v>80474930</v>
      </c>
      <c r="AA52" s="120"/>
      <c r="AB52" s="86"/>
      <c r="AC52" s="86"/>
      <c r="AD52" s="86"/>
      <c r="AE52" s="120">
        <v>80474930</v>
      </c>
      <c r="AF52" s="88"/>
      <c r="AG52" s="89"/>
      <c r="AH52" s="96"/>
      <c r="AI52" s="90" t="s">
        <v>108</v>
      </c>
      <c r="AJ52" s="90" t="s">
        <v>108</v>
      </c>
      <c r="AK52" s="90"/>
      <c r="AL52" s="90" t="s">
        <v>57</v>
      </c>
      <c r="AM52" s="90"/>
      <c r="AN52" s="90" t="s">
        <v>57</v>
      </c>
      <c r="AO52" s="90"/>
      <c r="AP52" s="90" t="s">
        <v>57</v>
      </c>
      <c r="AQ52" s="90"/>
      <c r="AR52" s="90" t="s">
        <v>57</v>
      </c>
      <c r="AS52" s="90" t="s">
        <v>73</v>
      </c>
      <c r="AT52" s="90" t="s">
        <v>74</v>
      </c>
      <c r="AU52" s="97" t="s">
        <v>75</v>
      </c>
      <c r="AV52" s="98" t="s">
        <v>109</v>
      </c>
      <c r="AW52" s="98" t="s">
        <v>110</v>
      </c>
      <c r="AX52" s="97">
        <v>3299065</v>
      </c>
      <c r="AY52" s="98" t="s">
        <v>111</v>
      </c>
      <c r="AZ52" s="98" t="s">
        <v>112</v>
      </c>
      <c r="BA52" s="24"/>
    </row>
    <row r="53" spans="1:53" ht="84.75" customHeight="1">
      <c r="A53" s="23" t="str">
        <f>+IFERROR(VLOOKUP(R53,'[2]Listas niveles'!$D$2:$E$11,2,FALSE),"")</f>
        <v>DG</v>
      </c>
      <c r="B53" s="23" t="str">
        <f>+IFERROR(VLOOKUP(AS53,'[2]Listas anexo 1'!$A$7:$B$8,2,FALSE),"")</f>
        <v>FORTA</v>
      </c>
      <c r="C53" s="23" t="str">
        <f>+IFERROR(VLOOKUP(AT53,'[2]Listas anexo 1'!$A$13:$B$15,2,FALSE),"")</f>
        <v>FORTALECIMIENTO</v>
      </c>
      <c r="D53" s="23" t="str">
        <f>+IFERROR(VLOOKUP(AT53,'[2]Listas anexo 1'!$A$13:$C$15,3,FALSE),"")</f>
        <v>FORTALECER</v>
      </c>
      <c r="E53" s="23" t="str">
        <f>+IFERROR(VLOOKUP(AT53,'[2]Listas anexo 1'!$A$19:$B$21,2,FALSE),"")</f>
        <v>FORTOB</v>
      </c>
      <c r="F53" s="23" t="str">
        <f>+IFERROR(VLOOKUP(AV53,'[2]Listas anexo 1'!$J$13:$K$21,2,FALSE),"")</f>
        <v>FORTOBIII</v>
      </c>
      <c r="G53" s="23" t="str">
        <f>+IFERROR(VLOOKUP(AW53,'[2]LISTAS ANEXO 1. 2'!$A$9:$B$38,2,FALSE),"")</f>
        <v>TVII</v>
      </c>
      <c r="H53" s="23" t="str">
        <f>+IFERROR(IF(C53="ADMINYCOOR",VLOOKUP(AY53,'[2]LISTAS ANEXO 1. 3'!$B$13:$C$42,2,FALSE),IF(C53="TASAS",VLOOKUP(AY53,'[2]LISTAS ANEXO 1. 3'!$B$43:$C$51,2,FALSE),IF(C53="FORTALECIMIENTO",VLOOKUP(AY53,'[2]LISTAS ANEXO 1. 3'!$B$52:$C$58,2,FALSE),""))),"")</f>
        <v>GGGG</v>
      </c>
      <c r="I53" s="23" t="str">
        <f>+IFERROR(VLOOKUP(#REF!,'[2]LISTAS ANEXO 1. 4'!$B$74:$C$90,2,FALSE),"")</f>
        <v/>
      </c>
      <c r="J53" s="23" t="str">
        <f>+IFERROR(VLOOKUP(X53,[2]ORDINALES!$B$2:$C$5,2,FALSE),"")</f>
        <v>CTADOS</v>
      </c>
      <c r="K53" s="23" t="str">
        <f>+IFERROR(VLOOKUP(#REF!,[2]REGION!$G$2:$I$1125,2,FALSE),"")</f>
        <v/>
      </c>
      <c r="L53" s="23" t="str">
        <f>+IFERROR(VLOOKUP(AI53,[2]REGION!$G$2:$I$1125,2,FALSE),"")</f>
        <v>BOGDC</v>
      </c>
      <c r="M53" s="23" t="str">
        <f>+IFERROR(VLOOKUP(#REF!,[2]ORDINALES!$H$2:$I$382,2,FALSE),"")</f>
        <v/>
      </c>
      <c r="N53" s="23" t="str">
        <f>IFERROR(VLOOKUP(U53,'[2]Lista Willy'!$B$11:$D$14,3,FALSE),"")</f>
        <v>REC_11</v>
      </c>
      <c r="O53" s="24"/>
      <c r="P53" s="127">
        <v>4015</v>
      </c>
      <c r="Q53" s="90" t="s">
        <v>49</v>
      </c>
      <c r="R53" s="90" t="s">
        <v>50</v>
      </c>
      <c r="S53" s="90" t="s">
        <v>106</v>
      </c>
      <c r="T53" s="90" t="s">
        <v>106</v>
      </c>
      <c r="U53" s="90" t="s">
        <v>52</v>
      </c>
      <c r="V53" s="94" t="s">
        <v>53</v>
      </c>
      <c r="W53" s="90" t="s">
        <v>54</v>
      </c>
      <c r="X53" s="90" t="s">
        <v>55</v>
      </c>
      <c r="Y53" s="99" t="s">
        <v>133</v>
      </c>
      <c r="Z53" s="86">
        <v>80474930</v>
      </c>
      <c r="AA53" s="120"/>
      <c r="AB53" s="86"/>
      <c r="AC53" s="86"/>
      <c r="AD53" s="86"/>
      <c r="AE53" s="120">
        <v>80474930</v>
      </c>
      <c r="AF53" s="88"/>
      <c r="AG53" s="89"/>
      <c r="AH53" s="96"/>
      <c r="AI53" s="90" t="s">
        <v>108</v>
      </c>
      <c r="AJ53" s="90" t="s">
        <v>108</v>
      </c>
      <c r="AK53" s="90"/>
      <c r="AL53" s="90" t="s">
        <v>57</v>
      </c>
      <c r="AM53" s="90"/>
      <c r="AN53" s="90" t="s">
        <v>57</v>
      </c>
      <c r="AO53" s="90"/>
      <c r="AP53" s="90" t="s">
        <v>57</v>
      </c>
      <c r="AQ53" s="90"/>
      <c r="AR53" s="90" t="s">
        <v>57</v>
      </c>
      <c r="AS53" s="90" t="s">
        <v>73</v>
      </c>
      <c r="AT53" s="90" t="s">
        <v>74</v>
      </c>
      <c r="AU53" s="97" t="s">
        <v>75</v>
      </c>
      <c r="AV53" s="98" t="s">
        <v>109</v>
      </c>
      <c r="AW53" s="98" t="s">
        <v>114</v>
      </c>
      <c r="AX53" s="97">
        <v>3299063</v>
      </c>
      <c r="AY53" s="98" t="s">
        <v>115</v>
      </c>
      <c r="AZ53" s="98" t="s">
        <v>116</v>
      </c>
      <c r="BA53" s="24"/>
    </row>
    <row r="54" spans="1:53" ht="84.75" customHeight="1">
      <c r="A54" s="23" t="str">
        <f>+IFERROR(VLOOKUP(R54,'[2]Listas niveles'!$D$2:$E$11,2,FALSE),"")</f>
        <v>DG</v>
      </c>
      <c r="B54" s="23" t="str">
        <f>+IFERROR(VLOOKUP(AS54,'[2]Listas anexo 1'!$A$7:$B$8,2,FALSE),"")</f>
        <v>ADMIN</v>
      </c>
      <c r="C54" s="23" t="str">
        <f>+IFERROR(VLOOKUP(AT54,'[2]Listas anexo 1'!$A$13:$B$15,2,FALSE),"")</f>
        <v>ADMINYCOOR</v>
      </c>
      <c r="D54" s="23" t="str">
        <f>+IFERROR(VLOOKUP(AT54,'[2]Listas anexo 1'!$A$13:$C$15,3,FALSE),"")</f>
        <v>CONTRIBUIR</v>
      </c>
      <c r="E54" s="23" t="str">
        <f>+IFERROR(VLOOKUP(AT54,'[2]Listas anexo 1'!$A$19:$B$21,2,FALSE),"")</f>
        <v>ADMINOB</v>
      </c>
      <c r="F54" s="23" t="str">
        <f>+IFERROR(VLOOKUP(AV54,'[2]Listas anexo 1'!$J$13:$K$21,2,FALSE),"")</f>
        <v>ADOBI</v>
      </c>
      <c r="G54" s="23" t="str">
        <f>+IFERROR(VLOOKUP(AW54,'[2]LISTAS ANEXO 1. 2'!$A$9:$B$38,2,FALSE),"")</f>
        <v>AI</v>
      </c>
      <c r="H54" s="23" t="str">
        <f>+IFERROR(IF(C54="ADMINYCOOR",VLOOKUP(AY54,'[2]LISTAS ANEXO 1. 3'!$B$13:$C$42,2,FALSE),IF(C54="TASAS",VLOOKUP(AY54,'[2]LISTAS ANEXO 1. 3'!$B$43:$C$51,2,FALSE),IF(C54="FORTALECIMIENTO",VLOOKUP(AY54,'[2]LISTAS ANEXO 1. 3'!$B$52:$C$58,2,FALSE),""))),"")</f>
        <v>AA</v>
      </c>
      <c r="I54" s="23" t="str">
        <f>+IFERROR(VLOOKUP(#REF!,'[2]LISTAS ANEXO 1. 4'!$B$74:$C$90,2,FALSE),"")</f>
        <v/>
      </c>
      <c r="J54" s="23" t="str">
        <f>+IFERROR(VLOOKUP(X54,[2]ORDINALES!$B$2:$C$5,2,FALSE),"")</f>
        <v>CTADOS</v>
      </c>
      <c r="K54" s="23" t="str">
        <f>+IFERROR(VLOOKUP(#REF!,[2]REGION!$G$2:$I$1125,2,FALSE),"")</f>
        <v/>
      </c>
      <c r="L54" s="23" t="str">
        <f>+IFERROR(VLOOKUP(AI54,[2]REGION!$G$2:$I$1125,2,FALSE),"")</f>
        <v>BOGDC</v>
      </c>
      <c r="M54" s="23" t="str">
        <f>+IFERROR(VLOOKUP(#REF!,[2]ORDINALES!$H$2:$I$382,2,FALSE),"")</f>
        <v/>
      </c>
      <c r="N54" s="23" t="str">
        <f>IFERROR(VLOOKUP(U54,'[2]Lista Willy'!$B$11:$D$14,3,FALSE),"")</f>
        <v>REC_11</v>
      </c>
      <c r="O54" s="24"/>
      <c r="P54" s="127">
        <v>4016</v>
      </c>
      <c r="Q54" s="90" t="s">
        <v>49</v>
      </c>
      <c r="R54" s="90" t="s">
        <v>50</v>
      </c>
      <c r="S54" s="90" t="s">
        <v>106</v>
      </c>
      <c r="T54" s="90" t="s">
        <v>106</v>
      </c>
      <c r="U54" s="90" t="s">
        <v>52</v>
      </c>
      <c r="V54" s="94" t="s">
        <v>53</v>
      </c>
      <c r="W54" s="90" t="s">
        <v>54</v>
      </c>
      <c r="X54" s="90" t="s">
        <v>55</v>
      </c>
      <c r="Y54" s="99" t="s">
        <v>134</v>
      </c>
      <c r="Z54" s="86">
        <v>80474930</v>
      </c>
      <c r="AA54" s="120"/>
      <c r="AB54" s="86"/>
      <c r="AC54" s="86"/>
      <c r="AD54" s="86"/>
      <c r="AE54" s="120">
        <v>80474930</v>
      </c>
      <c r="AF54" s="88"/>
      <c r="AG54" s="89"/>
      <c r="AH54" s="96"/>
      <c r="AI54" s="90" t="s">
        <v>108</v>
      </c>
      <c r="AJ54" s="90" t="s">
        <v>108</v>
      </c>
      <c r="AK54" s="90"/>
      <c r="AL54" s="90" t="s">
        <v>57</v>
      </c>
      <c r="AM54" s="90"/>
      <c r="AN54" s="90" t="s">
        <v>57</v>
      </c>
      <c r="AO54" s="90"/>
      <c r="AP54" s="90" t="s">
        <v>57</v>
      </c>
      <c r="AQ54" s="90"/>
      <c r="AR54" s="90" t="s">
        <v>57</v>
      </c>
      <c r="AS54" s="90" t="s">
        <v>60</v>
      </c>
      <c r="AT54" s="90" t="s">
        <v>61</v>
      </c>
      <c r="AU54" s="97" t="s">
        <v>62</v>
      </c>
      <c r="AV54" s="98" t="s">
        <v>125</v>
      </c>
      <c r="AW54" s="98" t="s">
        <v>126</v>
      </c>
      <c r="AX54" s="97">
        <v>3202032</v>
      </c>
      <c r="AY54" s="98" t="s">
        <v>127</v>
      </c>
      <c r="AZ54" s="98" t="s">
        <v>128</v>
      </c>
      <c r="BA54" s="24"/>
    </row>
    <row r="55" spans="1:53" ht="84.75" customHeight="1">
      <c r="A55" s="23" t="str">
        <f>+IFERROR(VLOOKUP(R55,'[2]Listas niveles'!$D$2:$E$11,2,FALSE),"")</f>
        <v>DG</v>
      </c>
      <c r="B55" s="23" t="str">
        <f>+IFERROR(VLOOKUP(AS55,'[2]Listas anexo 1'!$A$7:$B$8,2,FALSE),"")</f>
        <v>FORTA</v>
      </c>
      <c r="C55" s="23" t="str">
        <f>+IFERROR(VLOOKUP(AT55,'[2]Listas anexo 1'!$A$13:$B$15,2,FALSE),"")</f>
        <v>FORTALECIMIENTO</v>
      </c>
      <c r="D55" s="23" t="str">
        <f>+IFERROR(VLOOKUP(AT55,'[2]Listas anexo 1'!$A$13:$C$15,3,FALSE),"")</f>
        <v>FORTALECER</v>
      </c>
      <c r="E55" s="23" t="str">
        <f>+IFERROR(VLOOKUP(AT55,'[2]Listas anexo 1'!$A$19:$B$21,2,FALSE),"")</f>
        <v>FORTOB</v>
      </c>
      <c r="F55" s="23" t="str">
        <f>+IFERROR(VLOOKUP(AV55,'[2]Listas anexo 1'!$J$13:$K$21,2,FALSE),"")</f>
        <v>FORTOBIII</v>
      </c>
      <c r="G55" s="23" t="str">
        <f>+IFERROR(VLOOKUP(AW55,'[2]LISTAS ANEXO 1. 2'!$A$9:$B$38,2,FALSE),"")</f>
        <v>TVII</v>
      </c>
      <c r="H55" s="23" t="str">
        <f>+IFERROR(IF(C55="ADMINYCOOR",VLOOKUP(AY55,'[2]LISTAS ANEXO 1. 3'!$B$13:$C$42,2,FALSE),IF(C55="TASAS",VLOOKUP(AY55,'[2]LISTAS ANEXO 1. 3'!$B$43:$C$51,2,FALSE),IF(C55="FORTALECIMIENTO",VLOOKUP(AY55,'[2]LISTAS ANEXO 1. 3'!$B$52:$C$58,2,FALSE),""))),"")</f>
        <v>GGGG</v>
      </c>
      <c r="I55" s="23" t="str">
        <f>+IFERROR(VLOOKUP(#REF!,'[2]LISTAS ANEXO 1. 4'!$B$74:$C$90,2,FALSE),"")</f>
        <v/>
      </c>
      <c r="J55" s="23" t="str">
        <f>+IFERROR(VLOOKUP(X55,[2]ORDINALES!$B$2:$C$5,2,FALSE),"")</f>
        <v>CTADOS</v>
      </c>
      <c r="K55" s="23" t="str">
        <f>+IFERROR(VLOOKUP(#REF!,[2]REGION!$G$2:$I$1125,2,FALSE),"")</f>
        <v/>
      </c>
      <c r="L55" s="23" t="str">
        <f>+IFERROR(VLOOKUP(AI55,[2]REGION!$G$2:$I$1125,2,FALSE),"")</f>
        <v>BOGDC</v>
      </c>
      <c r="M55" s="23" t="str">
        <f>+IFERROR(VLOOKUP(#REF!,[2]ORDINALES!$H$2:$I$382,2,FALSE),"")</f>
        <v/>
      </c>
      <c r="N55" s="23" t="str">
        <f>IFERROR(VLOOKUP(U55,'[2]Lista Willy'!$B$11:$D$14,3,FALSE),"")</f>
        <v>REC_11</v>
      </c>
      <c r="O55" s="24"/>
      <c r="P55" s="127">
        <v>4017</v>
      </c>
      <c r="Q55" s="90" t="s">
        <v>49</v>
      </c>
      <c r="R55" s="90" t="s">
        <v>50</v>
      </c>
      <c r="S55" s="90" t="s">
        <v>106</v>
      </c>
      <c r="T55" s="90" t="s">
        <v>106</v>
      </c>
      <c r="U55" s="90" t="s">
        <v>52</v>
      </c>
      <c r="V55" s="94" t="s">
        <v>53</v>
      </c>
      <c r="W55" s="90" t="s">
        <v>54</v>
      </c>
      <c r="X55" s="90" t="s">
        <v>55</v>
      </c>
      <c r="Y55" s="99" t="s">
        <v>132</v>
      </c>
      <c r="Z55" s="86">
        <v>80474930</v>
      </c>
      <c r="AA55" s="120"/>
      <c r="AB55" s="86"/>
      <c r="AC55" s="86"/>
      <c r="AD55" s="86"/>
      <c r="AE55" s="120">
        <v>80474930</v>
      </c>
      <c r="AF55" s="88"/>
      <c r="AG55" s="89"/>
      <c r="AH55" s="96"/>
      <c r="AI55" s="90" t="s">
        <v>108</v>
      </c>
      <c r="AJ55" s="90" t="s">
        <v>108</v>
      </c>
      <c r="AK55" s="90"/>
      <c r="AL55" s="90" t="s">
        <v>57</v>
      </c>
      <c r="AM55" s="90"/>
      <c r="AN55" s="90" t="s">
        <v>57</v>
      </c>
      <c r="AO55" s="90"/>
      <c r="AP55" s="90" t="s">
        <v>57</v>
      </c>
      <c r="AQ55" s="90"/>
      <c r="AR55" s="90" t="s">
        <v>57</v>
      </c>
      <c r="AS55" s="90" t="s">
        <v>73</v>
      </c>
      <c r="AT55" s="90" t="s">
        <v>74</v>
      </c>
      <c r="AU55" s="97" t="s">
        <v>75</v>
      </c>
      <c r="AV55" s="98" t="s">
        <v>109</v>
      </c>
      <c r="AW55" s="98" t="s">
        <v>114</v>
      </c>
      <c r="AX55" s="97">
        <v>3299063</v>
      </c>
      <c r="AY55" s="98" t="s">
        <v>115</v>
      </c>
      <c r="AZ55" s="98" t="s">
        <v>116</v>
      </c>
      <c r="BA55" s="24"/>
    </row>
    <row r="56" spans="1:53" ht="84.75" customHeight="1">
      <c r="A56" s="23" t="str">
        <f>+IFERROR(VLOOKUP(R56,'[2]Listas niveles'!$D$2:$E$11,2,FALSE),"")</f>
        <v>DG</v>
      </c>
      <c r="B56" s="23" t="str">
        <f>+IFERROR(VLOOKUP(AS56,'[2]Listas anexo 1'!$A$7:$B$8,2,FALSE),"")</f>
        <v>FORTA</v>
      </c>
      <c r="C56" s="23" t="str">
        <f>+IFERROR(VLOOKUP(AT56,'[2]Listas anexo 1'!$A$13:$B$15,2,FALSE),"")</f>
        <v>FORTALECIMIENTO</v>
      </c>
      <c r="D56" s="23" t="str">
        <f>+IFERROR(VLOOKUP(AT56,'[2]Listas anexo 1'!$A$13:$C$15,3,FALSE),"")</f>
        <v>FORTALECER</v>
      </c>
      <c r="E56" s="23" t="str">
        <f>+IFERROR(VLOOKUP(AT56,'[2]Listas anexo 1'!$A$19:$B$21,2,FALSE),"")</f>
        <v>FORTOB</v>
      </c>
      <c r="F56" s="23" t="str">
        <f>+IFERROR(VLOOKUP(AV56,'[2]Listas anexo 1'!$J$13:$K$21,2,FALSE),"")</f>
        <v>FORTOBIII</v>
      </c>
      <c r="G56" s="23" t="str">
        <f>+IFERROR(VLOOKUP(AW56,'[2]LISTAS ANEXO 1. 2'!$A$9:$B$38,2,FALSE),"")</f>
        <v>TVI</v>
      </c>
      <c r="H56" s="23" t="str">
        <f>+IFERROR(IF(C56="ADMINYCOOR",VLOOKUP(AY56,'[2]LISTAS ANEXO 1. 3'!$B$13:$C$42,2,FALSE),IF(C56="TASAS",VLOOKUP(AY56,'[2]LISTAS ANEXO 1. 3'!$B$43:$C$51,2,FALSE),IF(C56="FORTALECIMIENTO",VLOOKUP(AY56,'[2]LISTAS ANEXO 1. 3'!$B$52:$C$58,2,FALSE),""))),"")</f>
        <v>FFFF</v>
      </c>
      <c r="I56" s="23" t="str">
        <f>+IFERROR(VLOOKUP(#REF!,'[2]LISTAS ANEXO 1. 4'!$B$74:$C$90,2,FALSE),"")</f>
        <v/>
      </c>
      <c r="J56" s="23" t="str">
        <f>+IFERROR(VLOOKUP(X56,[2]ORDINALES!$B$2:$C$5,2,FALSE),"")</f>
        <v>CTADOS</v>
      </c>
      <c r="K56" s="23" t="str">
        <f>+IFERROR(VLOOKUP(#REF!,[2]REGION!$G$2:$I$1125,2,FALSE),"")</f>
        <v/>
      </c>
      <c r="L56" s="23" t="str">
        <f>+IFERROR(VLOOKUP(AI56,[2]REGION!$G$2:$I$1125,2,FALSE),"")</f>
        <v>BOGDC</v>
      </c>
      <c r="M56" s="23" t="str">
        <f>+IFERROR(VLOOKUP(#REF!,[2]ORDINALES!$H$2:$I$382,2,FALSE),"")</f>
        <v/>
      </c>
      <c r="N56" s="23" t="str">
        <f>IFERROR(VLOOKUP(U56,'[2]Lista Willy'!$B$11:$D$14,3,FALSE),"")</f>
        <v>REC_11</v>
      </c>
      <c r="O56" s="24"/>
      <c r="P56" s="127">
        <v>4018</v>
      </c>
      <c r="Q56" s="90" t="s">
        <v>49</v>
      </c>
      <c r="R56" s="90" t="s">
        <v>50</v>
      </c>
      <c r="S56" s="90" t="s">
        <v>106</v>
      </c>
      <c r="T56" s="90" t="s">
        <v>106</v>
      </c>
      <c r="U56" s="90" t="s">
        <v>52</v>
      </c>
      <c r="V56" s="94" t="s">
        <v>53</v>
      </c>
      <c r="W56" s="90" t="s">
        <v>54</v>
      </c>
      <c r="X56" s="90" t="s">
        <v>55</v>
      </c>
      <c r="Y56" s="127" t="s">
        <v>135</v>
      </c>
      <c r="Z56" s="86">
        <v>25000000</v>
      </c>
      <c r="AA56" s="120"/>
      <c r="AB56" s="86"/>
      <c r="AC56" s="86"/>
      <c r="AD56" s="86"/>
      <c r="AE56" s="120">
        <v>25000000</v>
      </c>
      <c r="AF56" s="89"/>
      <c r="AG56" s="128"/>
      <c r="AH56" s="127"/>
      <c r="AI56" s="90" t="s">
        <v>108</v>
      </c>
      <c r="AJ56" s="90" t="s">
        <v>108</v>
      </c>
      <c r="AK56" s="90"/>
      <c r="AL56" s="90" t="s">
        <v>57</v>
      </c>
      <c r="AM56" s="90"/>
      <c r="AN56" s="90" t="s">
        <v>57</v>
      </c>
      <c r="AO56" s="90"/>
      <c r="AP56" s="90" t="s">
        <v>57</v>
      </c>
      <c r="AQ56" s="90"/>
      <c r="AR56" s="90" t="s">
        <v>57</v>
      </c>
      <c r="AS56" s="90" t="s">
        <v>73</v>
      </c>
      <c r="AT56" s="90" t="s">
        <v>74</v>
      </c>
      <c r="AU56" s="97" t="s">
        <v>75</v>
      </c>
      <c r="AV56" s="98" t="s">
        <v>109</v>
      </c>
      <c r="AW56" s="98" t="s">
        <v>110</v>
      </c>
      <c r="AX56" s="97">
        <v>3299065</v>
      </c>
      <c r="AY56" s="98" t="s">
        <v>111</v>
      </c>
      <c r="AZ56" s="98" t="s">
        <v>136</v>
      </c>
      <c r="BA56" s="24"/>
    </row>
    <row r="57" spans="1:53" ht="84.75" customHeight="1">
      <c r="A57" s="23" t="str">
        <f>+IFERROR(VLOOKUP(R57,'[2]Listas niveles'!$D$2:$E$11,2,FALSE),"")</f>
        <v>DG</v>
      </c>
      <c r="B57" s="23" t="str">
        <f>+IFERROR(VLOOKUP(AS57,'[2]Listas anexo 1'!$A$7:$B$8,2,FALSE),"")</f>
        <v>ADMIN</v>
      </c>
      <c r="C57" s="23" t="str">
        <f>+IFERROR(VLOOKUP(AT57,'[2]Listas anexo 1'!$A$13:$B$15,2,FALSE),"")</f>
        <v>ADMINYCOOR</v>
      </c>
      <c r="D57" s="23" t="str">
        <f>+IFERROR(VLOOKUP(AT57,'[2]Listas anexo 1'!$A$13:$C$15,3,FALSE),"")</f>
        <v>CONTRIBUIR</v>
      </c>
      <c r="E57" s="23" t="str">
        <f>+IFERROR(VLOOKUP(AT57,'[2]Listas anexo 1'!$A$19:$B$21,2,FALSE),"")</f>
        <v>ADMINOB</v>
      </c>
      <c r="F57" s="23" t="str">
        <f>+IFERROR(VLOOKUP(AV57,'[2]Listas anexo 1'!$J$13:$K$21,2,FALSE),"")</f>
        <v>ADOBI</v>
      </c>
      <c r="G57" s="23" t="str">
        <f>+IFERROR(VLOOKUP(AW57,'[2]LISTAS ANEXO 1. 2'!$A$9:$B$38,2,FALSE),"")</f>
        <v>AI</v>
      </c>
      <c r="H57" s="23" t="str">
        <f>+IFERROR(IF(C57="ADMINYCOOR",VLOOKUP(AY57,'[2]LISTAS ANEXO 1. 3'!$B$13:$C$42,2,FALSE),IF(C57="TASAS",VLOOKUP(AY57,'[2]LISTAS ANEXO 1. 3'!$B$43:$C$51,2,FALSE),IF(C57="FORTALECIMIENTO",VLOOKUP(AY57,'[2]LISTAS ANEXO 1. 3'!$B$52:$C$58,2,FALSE),""))),"")</f>
        <v>AA</v>
      </c>
      <c r="I57" s="23" t="str">
        <f>+IFERROR(VLOOKUP(#REF!,'[2]LISTAS ANEXO 1. 4'!$B$74:$C$90,2,FALSE),"")</f>
        <v/>
      </c>
      <c r="J57" s="23" t="str">
        <f>+IFERROR(VLOOKUP(X57,[2]ORDINALES!$B$2:$C$5,2,FALSE),"")</f>
        <v>CTADOS</v>
      </c>
      <c r="K57" s="23" t="str">
        <f>+IFERROR(VLOOKUP(#REF!,[2]REGION!$G$2:$I$1125,2,FALSE),"")</f>
        <v/>
      </c>
      <c r="L57" s="23" t="str">
        <f>+IFERROR(VLOOKUP(AI57,[2]REGION!$G$2:$I$1125,2,FALSE),"")</f>
        <v>BOGDC</v>
      </c>
      <c r="M57" s="23" t="str">
        <f>+IFERROR(VLOOKUP(#REF!,[2]ORDINALES!$H$2:$I$382,2,FALSE),"")</f>
        <v/>
      </c>
      <c r="N57" s="23" t="str">
        <f>IFERROR(VLOOKUP(U57,'[2]Lista Willy'!$B$11:$D$14,3,FALSE),"")</f>
        <v>REC_11</v>
      </c>
      <c r="O57" s="24"/>
      <c r="P57" s="127">
        <v>4019</v>
      </c>
      <c r="Q57" s="90" t="s">
        <v>49</v>
      </c>
      <c r="R57" s="90" t="s">
        <v>50</v>
      </c>
      <c r="S57" s="90" t="s">
        <v>106</v>
      </c>
      <c r="T57" s="90" t="s">
        <v>106</v>
      </c>
      <c r="U57" s="90" t="s">
        <v>52</v>
      </c>
      <c r="V57" s="94" t="s">
        <v>53</v>
      </c>
      <c r="W57" s="90" t="s">
        <v>54</v>
      </c>
      <c r="X57" s="90" t="s">
        <v>55</v>
      </c>
      <c r="Y57" s="127" t="s">
        <v>137</v>
      </c>
      <c r="Z57" s="86">
        <v>12664575.000000002</v>
      </c>
      <c r="AA57" s="120"/>
      <c r="AB57" s="86"/>
      <c r="AC57" s="86"/>
      <c r="AD57" s="86"/>
      <c r="AE57" s="120">
        <v>12664575.000000002</v>
      </c>
      <c r="AF57" s="89"/>
      <c r="AG57" s="89"/>
      <c r="AH57" s="90" t="s">
        <v>57</v>
      </c>
      <c r="AI57" s="90" t="s">
        <v>108</v>
      </c>
      <c r="AJ57" s="90" t="s">
        <v>108</v>
      </c>
      <c r="AK57" s="90"/>
      <c r="AL57" s="90" t="s">
        <v>57</v>
      </c>
      <c r="AM57" s="90"/>
      <c r="AN57" s="90" t="s">
        <v>57</v>
      </c>
      <c r="AO57" s="90"/>
      <c r="AP57" s="90" t="s">
        <v>57</v>
      </c>
      <c r="AQ57" s="90"/>
      <c r="AR57" s="90" t="s">
        <v>57</v>
      </c>
      <c r="AS57" s="90" t="s">
        <v>60</v>
      </c>
      <c r="AT57" s="90" t="s">
        <v>61</v>
      </c>
      <c r="AU57" s="97" t="s">
        <v>62</v>
      </c>
      <c r="AV57" s="98" t="s">
        <v>125</v>
      </c>
      <c r="AW57" s="98" t="s">
        <v>126</v>
      </c>
      <c r="AX57" s="97">
        <v>3202032</v>
      </c>
      <c r="AY57" s="98" t="s">
        <v>127</v>
      </c>
      <c r="AZ57" s="98" t="s">
        <v>128</v>
      </c>
      <c r="BA57" s="24"/>
    </row>
    <row r="58" spans="1:53" ht="84.75" customHeight="1">
      <c r="A58" s="23" t="str">
        <f>+IFERROR(VLOOKUP(R58,'[2]Listas niveles'!$D$2:$E$11,2,FALSE),"")</f>
        <v>DG</v>
      </c>
      <c r="B58" s="23" t="str">
        <f>+IFERROR(VLOOKUP(AS58,'[2]Listas anexo 1'!$A$7:$B$8,2,FALSE),"")</f>
        <v>FORTA</v>
      </c>
      <c r="C58" s="23" t="str">
        <f>+IFERROR(VLOOKUP(AT58,'[2]Listas anexo 1'!$A$13:$B$15,2,FALSE),"")</f>
        <v>FORTALECIMIENTO</v>
      </c>
      <c r="D58" s="23" t="str">
        <f>+IFERROR(VLOOKUP(AT58,'[2]Listas anexo 1'!$A$13:$C$15,3,FALSE),"")</f>
        <v>FORTALECER</v>
      </c>
      <c r="E58" s="23" t="str">
        <f>+IFERROR(VLOOKUP(AT58,'[2]Listas anexo 1'!$A$19:$B$21,2,FALSE),"")</f>
        <v>FORTOB</v>
      </c>
      <c r="F58" s="23" t="str">
        <f>+IFERROR(VLOOKUP(AV58,'[2]Listas anexo 1'!$J$13:$K$21,2,FALSE),"")</f>
        <v>FORTOBIII</v>
      </c>
      <c r="G58" s="23" t="str">
        <f>+IFERROR(VLOOKUP(AW58,'[2]LISTAS ANEXO 1. 2'!$A$9:$B$38,2,FALSE),"")</f>
        <v>TVI</v>
      </c>
      <c r="H58" s="23" t="str">
        <f>+IFERROR(IF(C58="ADMINYCOOR",VLOOKUP(AY58,'[2]LISTAS ANEXO 1. 3'!$B$13:$C$42,2,FALSE),IF(C58="TASAS",VLOOKUP(AY58,'[2]LISTAS ANEXO 1. 3'!$B$43:$C$51,2,FALSE),IF(C58="FORTALECIMIENTO",VLOOKUP(AY58,'[2]LISTAS ANEXO 1. 3'!$B$52:$C$58,2,FALSE),""))),"")</f>
        <v>FFFF</v>
      </c>
      <c r="I58" s="23" t="str">
        <f>+IFERROR(VLOOKUP(#REF!,'[2]LISTAS ANEXO 1. 4'!$B$74:$C$90,2,FALSE),"")</f>
        <v/>
      </c>
      <c r="J58" s="23" t="str">
        <f>+IFERROR(VLOOKUP(X58,[2]ORDINALES!$B$2:$C$5,2,FALSE),"")</f>
        <v>CTADOS</v>
      </c>
      <c r="K58" s="23" t="str">
        <f>+IFERROR(VLOOKUP(#REF!,[2]REGION!$G$2:$I$1125,2,FALSE),"")</f>
        <v/>
      </c>
      <c r="L58" s="23" t="str">
        <f>+IFERROR(VLOOKUP(AI58,[2]REGION!$G$2:$I$1125,2,FALSE),"")</f>
        <v>BOGDC</v>
      </c>
      <c r="M58" s="23" t="str">
        <f>+IFERROR(VLOOKUP(#REF!,[2]ORDINALES!$H$2:$I$382,2,FALSE),"")</f>
        <v/>
      </c>
      <c r="N58" s="23" t="str">
        <f>IFERROR(VLOOKUP(U58,'[2]Lista Willy'!$B$11:$D$14,3,FALSE),"")</f>
        <v>REC_11</v>
      </c>
      <c r="O58" s="24"/>
      <c r="P58" s="127">
        <v>4020</v>
      </c>
      <c r="Q58" s="90" t="s">
        <v>49</v>
      </c>
      <c r="R58" s="90" t="s">
        <v>50</v>
      </c>
      <c r="S58" s="90" t="s">
        <v>106</v>
      </c>
      <c r="T58" s="90" t="s">
        <v>106</v>
      </c>
      <c r="U58" s="90" t="s">
        <v>52</v>
      </c>
      <c r="V58" s="94" t="s">
        <v>53</v>
      </c>
      <c r="W58" s="90" t="s">
        <v>54</v>
      </c>
      <c r="X58" s="90" t="s">
        <v>55</v>
      </c>
      <c r="Y58" s="127" t="s">
        <v>138</v>
      </c>
      <c r="Z58" s="86">
        <v>50000000</v>
      </c>
      <c r="AA58" s="120"/>
      <c r="AB58" s="86"/>
      <c r="AC58" s="86"/>
      <c r="AD58" s="86"/>
      <c r="AE58" s="120">
        <v>50000000</v>
      </c>
      <c r="AF58" s="89"/>
      <c r="AG58" s="89"/>
      <c r="AH58" s="90" t="s">
        <v>57</v>
      </c>
      <c r="AI58" s="90" t="s">
        <v>108</v>
      </c>
      <c r="AJ58" s="90" t="s">
        <v>108</v>
      </c>
      <c r="AK58" s="90"/>
      <c r="AL58" s="90" t="s">
        <v>57</v>
      </c>
      <c r="AM58" s="90"/>
      <c r="AN58" s="90" t="s">
        <v>57</v>
      </c>
      <c r="AO58" s="90"/>
      <c r="AP58" s="90" t="s">
        <v>57</v>
      </c>
      <c r="AQ58" s="90"/>
      <c r="AR58" s="90" t="s">
        <v>57</v>
      </c>
      <c r="AS58" s="90" t="s">
        <v>73</v>
      </c>
      <c r="AT58" s="90" t="s">
        <v>74</v>
      </c>
      <c r="AU58" s="97" t="s">
        <v>75</v>
      </c>
      <c r="AV58" s="98" t="s">
        <v>109</v>
      </c>
      <c r="AW58" s="98" t="s">
        <v>110</v>
      </c>
      <c r="AX58" s="97">
        <v>3299065</v>
      </c>
      <c r="AY58" s="98" t="s">
        <v>111</v>
      </c>
      <c r="AZ58" s="98" t="s">
        <v>136</v>
      </c>
      <c r="BA58" s="24"/>
    </row>
    <row r="59" spans="1:53" ht="84.75" customHeight="1">
      <c r="A59" s="23" t="str">
        <f>+IFERROR(VLOOKUP(R59,'[2]Listas niveles'!$D$2:$E$11,2,FALSE),"")</f>
        <v>DG</v>
      </c>
      <c r="B59" s="23" t="str">
        <f>+IFERROR(VLOOKUP(AS59,'[2]Listas anexo 1'!$A$7:$B$8,2,FALSE),"")</f>
        <v>FORTA</v>
      </c>
      <c r="C59" s="23" t="str">
        <f>+IFERROR(VLOOKUP(AT59,'[2]Listas anexo 1'!$A$13:$B$15,2,FALSE),"")</f>
        <v>FORTALECIMIENTO</v>
      </c>
      <c r="D59" s="23" t="str">
        <f>+IFERROR(VLOOKUP(AT59,'[2]Listas anexo 1'!$A$13:$C$15,3,FALSE),"")</f>
        <v>FORTALECER</v>
      </c>
      <c r="E59" s="23" t="str">
        <f>+IFERROR(VLOOKUP(AT59,'[2]Listas anexo 1'!$A$19:$B$21,2,FALSE),"")</f>
        <v>FORTOB</v>
      </c>
      <c r="F59" s="23" t="str">
        <f>+IFERROR(VLOOKUP(AV59,'[2]Listas anexo 1'!$J$13:$K$21,2,FALSE),"")</f>
        <v>FORTOBIII</v>
      </c>
      <c r="G59" s="23" t="str">
        <f>+IFERROR(VLOOKUP(AW59,'[2]LISTAS ANEXO 1. 2'!$A$9:$B$38,2,FALSE),"")</f>
        <v>TVI</v>
      </c>
      <c r="H59" s="23" t="str">
        <f>+IFERROR(IF(C59="ADMINYCOOR",VLOOKUP(AY59,'[2]LISTAS ANEXO 1. 3'!$B$13:$C$42,2,FALSE),IF(C59="TASAS",VLOOKUP(AY59,'[2]LISTAS ANEXO 1. 3'!$B$43:$C$51,2,FALSE),IF(C59="FORTALECIMIENTO",VLOOKUP(AY59,'[2]LISTAS ANEXO 1. 3'!$B$52:$C$58,2,FALSE),""))),"")</f>
        <v>FFFF</v>
      </c>
      <c r="I59" s="23" t="str">
        <f>+IFERROR(VLOOKUP(#REF!,'[2]LISTAS ANEXO 1. 4'!$B$74:$C$90,2,FALSE),"")</f>
        <v/>
      </c>
      <c r="J59" s="23" t="str">
        <f>+IFERROR(VLOOKUP(X59,[2]ORDINALES!$B$2:$C$5,2,FALSE),"")</f>
        <v>CTADOS</v>
      </c>
      <c r="K59" s="23" t="str">
        <f>+IFERROR(VLOOKUP(#REF!,[2]REGION!$G$2:$I$1125,2,FALSE),"")</f>
        <v/>
      </c>
      <c r="L59" s="23" t="str">
        <f>+IFERROR(VLOOKUP(AI59,[2]REGION!$G$2:$I$1125,2,FALSE),"")</f>
        <v>BOGDC</v>
      </c>
      <c r="M59" s="23" t="str">
        <f>+IFERROR(VLOOKUP(#REF!,[2]ORDINALES!$H$2:$I$382,2,FALSE),"")</f>
        <v/>
      </c>
      <c r="N59" s="23" t="str">
        <f>IFERROR(VLOOKUP(U59,'[2]Lista Willy'!$B$11:$D$14,3,FALSE),"")</f>
        <v>REC_11</v>
      </c>
      <c r="O59" s="24"/>
      <c r="P59" s="127">
        <v>4021</v>
      </c>
      <c r="Q59" s="90" t="s">
        <v>49</v>
      </c>
      <c r="R59" s="90" t="s">
        <v>50</v>
      </c>
      <c r="S59" s="90" t="s">
        <v>106</v>
      </c>
      <c r="T59" s="90" t="s">
        <v>106</v>
      </c>
      <c r="U59" s="90" t="s">
        <v>52</v>
      </c>
      <c r="V59" s="94" t="s">
        <v>53</v>
      </c>
      <c r="W59" s="90" t="s">
        <v>54</v>
      </c>
      <c r="X59" s="90" t="s">
        <v>55</v>
      </c>
      <c r="Y59" s="127" t="s">
        <v>139</v>
      </c>
      <c r="Z59" s="86">
        <v>600000000</v>
      </c>
      <c r="AA59" s="120"/>
      <c r="AB59" s="86"/>
      <c r="AC59" s="86"/>
      <c r="AD59" s="86"/>
      <c r="AE59" s="120">
        <v>600000000</v>
      </c>
      <c r="AF59" s="89"/>
      <c r="AG59" s="89"/>
      <c r="AH59" s="90" t="s">
        <v>57</v>
      </c>
      <c r="AI59" s="90" t="s">
        <v>108</v>
      </c>
      <c r="AJ59" s="90" t="s">
        <v>108</v>
      </c>
      <c r="AK59" s="90"/>
      <c r="AL59" s="90" t="s">
        <v>57</v>
      </c>
      <c r="AM59" s="90"/>
      <c r="AN59" s="90" t="s">
        <v>57</v>
      </c>
      <c r="AO59" s="90"/>
      <c r="AP59" s="90" t="s">
        <v>57</v>
      </c>
      <c r="AQ59" s="90"/>
      <c r="AR59" s="90" t="s">
        <v>57</v>
      </c>
      <c r="AS59" s="90" t="s">
        <v>73</v>
      </c>
      <c r="AT59" s="90" t="s">
        <v>74</v>
      </c>
      <c r="AU59" s="97" t="s">
        <v>75</v>
      </c>
      <c r="AV59" s="98" t="s">
        <v>109</v>
      </c>
      <c r="AW59" s="98" t="s">
        <v>110</v>
      </c>
      <c r="AX59" s="97">
        <v>3299065</v>
      </c>
      <c r="AY59" s="98" t="s">
        <v>111</v>
      </c>
      <c r="AZ59" s="98" t="s">
        <v>136</v>
      </c>
      <c r="BA59" s="24"/>
    </row>
    <row r="60" spans="1:53" ht="84.75" customHeight="1">
      <c r="A60" s="23" t="str">
        <f>+IFERROR(VLOOKUP(R60,'[2]Listas niveles'!$D$2:$E$11,2,FALSE),"")</f>
        <v>DG</v>
      </c>
      <c r="B60" s="23" t="str">
        <f>+IFERROR(VLOOKUP(AS60,'[2]Listas anexo 1'!$A$7:$B$8,2,FALSE),"")</f>
        <v>FORTA</v>
      </c>
      <c r="C60" s="23" t="str">
        <f>+IFERROR(VLOOKUP(AT60,'[2]Listas anexo 1'!$A$13:$B$15,2,FALSE),"")</f>
        <v>FORTALECIMIENTO</v>
      </c>
      <c r="D60" s="23" t="str">
        <f>+IFERROR(VLOOKUP(AT60,'[2]Listas anexo 1'!$A$13:$C$15,3,FALSE),"")</f>
        <v>FORTALECER</v>
      </c>
      <c r="E60" s="23" t="str">
        <f>+IFERROR(VLOOKUP(AT60,'[2]Listas anexo 1'!$A$19:$B$21,2,FALSE),"")</f>
        <v>FORTOB</v>
      </c>
      <c r="F60" s="23" t="str">
        <f>+IFERROR(VLOOKUP(AV60,'[2]Listas anexo 1'!$J$13:$K$21,2,FALSE),"")</f>
        <v>FORTOBIII</v>
      </c>
      <c r="G60" s="23" t="str">
        <f>+IFERROR(VLOOKUP(AW60,'[2]LISTAS ANEXO 1. 2'!$A$9:$B$38,2,FALSE),"")</f>
        <v>TVI</v>
      </c>
      <c r="H60" s="23" t="str">
        <f>+IFERROR(IF(C60="ADMINYCOOR",VLOOKUP(AY60,'[2]LISTAS ANEXO 1. 3'!$B$13:$C$42,2,FALSE),IF(C60="TASAS",VLOOKUP(AY60,'[2]LISTAS ANEXO 1. 3'!$B$43:$C$51,2,FALSE),IF(C60="FORTALECIMIENTO",VLOOKUP(AY60,'[2]LISTAS ANEXO 1. 3'!$B$52:$C$58,2,FALSE),""))),"")</f>
        <v>FFFF</v>
      </c>
      <c r="I60" s="23" t="str">
        <f>+IFERROR(VLOOKUP(#REF!,'[2]LISTAS ANEXO 1. 4'!$B$74:$C$90,2,FALSE),"")</f>
        <v/>
      </c>
      <c r="J60" s="23" t="str">
        <f>+IFERROR(VLOOKUP(X60,[2]ORDINALES!$B$2:$C$5,2,FALSE),"")</f>
        <v>CTADOS</v>
      </c>
      <c r="K60" s="23" t="str">
        <f>+IFERROR(VLOOKUP(#REF!,[2]REGION!$G$2:$I$1125,2,FALSE),"")</f>
        <v/>
      </c>
      <c r="L60" s="23" t="str">
        <f>+IFERROR(VLOOKUP(AI60,[2]REGION!$G$2:$I$1125,2,FALSE),"")</f>
        <v>BOGDC</v>
      </c>
      <c r="M60" s="23" t="str">
        <f>+IFERROR(VLOOKUP(#REF!,[2]ORDINALES!$H$2:$I$382,2,FALSE),"")</f>
        <v/>
      </c>
      <c r="N60" s="23" t="str">
        <f>IFERROR(VLOOKUP(U60,'[2]Lista Willy'!$B$11:$D$14,3,FALSE),"")</f>
        <v>REC_11</v>
      </c>
      <c r="O60" s="24"/>
      <c r="P60" s="127">
        <v>4022</v>
      </c>
      <c r="Q60" s="90" t="s">
        <v>49</v>
      </c>
      <c r="R60" s="90" t="s">
        <v>50</v>
      </c>
      <c r="S60" s="90" t="s">
        <v>106</v>
      </c>
      <c r="T60" s="90" t="s">
        <v>106</v>
      </c>
      <c r="U60" s="90" t="s">
        <v>52</v>
      </c>
      <c r="V60" s="94" t="s">
        <v>53</v>
      </c>
      <c r="W60" s="90" t="s">
        <v>54</v>
      </c>
      <c r="X60" s="90" t="s">
        <v>55</v>
      </c>
      <c r="Y60" s="127" t="s">
        <v>140</v>
      </c>
      <c r="Z60" s="86">
        <v>202686800</v>
      </c>
      <c r="AA60" s="120"/>
      <c r="AB60" s="86"/>
      <c r="AC60" s="86"/>
      <c r="AD60" s="86"/>
      <c r="AE60" s="120">
        <v>202686800</v>
      </c>
      <c r="AF60" s="89"/>
      <c r="AG60" s="89"/>
      <c r="AH60" s="90" t="s">
        <v>57</v>
      </c>
      <c r="AI60" s="90" t="s">
        <v>108</v>
      </c>
      <c r="AJ60" s="90" t="s">
        <v>108</v>
      </c>
      <c r="AK60" s="90"/>
      <c r="AL60" s="90" t="s">
        <v>57</v>
      </c>
      <c r="AM60" s="90"/>
      <c r="AN60" s="90" t="s">
        <v>57</v>
      </c>
      <c r="AO60" s="90"/>
      <c r="AP60" s="90" t="s">
        <v>57</v>
      </c>
      <c r="AQ60" s="90"/>
      <c r="AR60" s="90" t="s">
        <v>57</v>
      </c>
      <c r="AS60" s="90" t="s">
        <v>73</v>
      </c>
      <c r="AT60" s="90" t="s">
        <v>74</v>
      </c>
      <c r="AU60" s="97" t="s">
        <v>75</v>
      </c>
      <c r="AV60" s="98" t="s">
        <v>109</v>
      </c>
      <c r="AW60" s="98" t="s">
        <v>110</v>
      </c>
      <c r="AX60" s="97">
        <v>3299065</v>
      </c>
      <c r="AY60" s="98" t="s">
        <v>111</v>
      </c>
      <c r="AZ60" s="98" t="s">
        <v>136</v>
      </c>
      <c r="BA60" s="24"/>
    </row>
    <row r="61" spans="1:53" ht="84.75" customHeight="1">
      <c r="A61" s="23" t="str">
        <f>+IFERROR(VLOOKUP(R61,'[2]Listas niveles'!$D$2:$E$11,2,FALSE),"")</f>
        <v>DG</v>
      </c>
      <c r="B61" s="23" t="str">
        <f>+IFERROR(VLOOKUP(AS61,'[2]Listas anexo 1'!$A$7:$B$8,2,FALSE),"")</f>
        <v>FORTA</v>
      </c>
      <c r="C61" s="23" t="str">
        <f>+IFERROR(VLOOKUP(AT61,'[2]Listas anexo 1'!$A$13:$B$15,2,FALSE),"")</f>
        <v>FORTALECIMIENTO</v>
      </c>
      <c r="D61" s="23" t="str">
        <f>+IFERROR(VLOOKUP(AT61,'[2]Listas anexo 1'!$A$13:$C$15,3,FALSE),"")</f>
        <v>FORTALECER</v>
      </c>
      <c r="E61" s="23" t="str">
        <f>+IFERROR(VLOOKUP(AT61,'[2]Listas anexo 1'!$A$19:$B$21,2,FALSE),"")</f>
        <v>FORTOB</v>
      </c>
      <c r="F61" s="23" t="str">
        <f>+IFERROR(VLOOKUP(AV61,'[2]Listas anexo 1'!$J$13:$K$21,2,FALSE),"")</f>
        <v>FORTOBIII</v>
      </c>
      <c r="G61" s="23" t="str">
        <f>+IFERROR(VLOOKUP(AW61,'[2]LISTAS ANEXO 1. 2'!$A$9:$B$38,2,FALSE),"")</f>
        <v>TVI</v>
      </c>
      <c r="H61" s="23" t="str">
        <f>+IFERROR(IF(C61="ADMINYCOOR",VLOOKUP(AY61,'[2]LISTAS ANEXO 1. 3'!$B$13:$C$42,2,FALSE),IF(C61="TASAS",VLOOKUP(AY61,'[2]LISTAS ANEXO 1. 3'!$B$43:$C$51,2,FALSE),IF(C61="FORTALECIMIENTO",VLOOKUP(AY61,'[2]LISTAS ANEXO 1. 3'!$B$52:$C$58,2,FALSE),""))),"")</f>
        <v>FFFF</v>
      </c>
      <c r="I61" s="23" t="str">
        <f>+IFERROR(VLOOKUP(#REF!,'[2]LISTAS ANEXO 1. 4'!$B$74:$C$90,2,FALSE),"")</f>
        <v/>
      </c>
      <c r="J61" s="23" t="str">
        <f>+IFERROR(VLOOKUP(X61,[2]ORDINALES!$B$2:$C$5,2,FALSE),"")</f>
        <v>CTADOS</v>
      </c>
      <c r="K61" s="23" t="str">
        <f>+IFERROR(VLOOKUP(#REF!,[2]REGION!$G$2:$I$1125,2,FALSE),"")</f>
        <v/>
      </c>
      <c r="L61" s="23" t="str">
        <f>+IFERROR(VLOOKUP(AI61,[2]REGION!$G$2:$I$1125,2,FALSE),"")</f>
        <v>BOGDC</v>
      </c>
      <c r="M61" s="23" t="str">
        <f>+IFERROR(VLOOKUP(#REF!,[2]ORDINALES!$H$2:$I$382,2,FALSE),"")</f>
        <v/>
      </c>
      <c r="N61" s="23" t="str">
        <f>IFERROR(VLOOKUP(U61,'[2]Lista Willy'!$B$11:$D$14,3,FALSE),"")</f>
        <v>REC_11</v>
      </c>
      <c r="O61" s="24"/>
      <c r="P61" s="127">
        <v>4023</v>
      </c>
      <c r="Q61" s="90" t="s">
        <v>49</v>
      </c>
      <c r="R61" s="90" t="s">
        <v>50</v>
      </c>
      <c r="S61" s="90" t="s">
        <v>106</v>
      </c>
      <c r="T61" s="90" t="s">
        <v>106</v>
      </c>
      <c r="U61" s="90" t="s">
        <v>52</v>
      </c>
      <c r="V61" s="94" t="s">
        <v>53</v>
      </c>
      <c r="W61" s="90" t="s">
        <v>54</v>
      </c>
      <c r="X61" s="90" t="s">
        <v>55</v>
      </c>
      <c r="Y61" s="101" t="s">
        <v>141</v>
      </c>
      <c r="Z61" s="86">
        <v>250000000</v>
      </c>
      <c r="AA61" s="120"/>
      <c r="AB61" s="86"/>
      <c r="AC61" s="86"/>
      <c r="AD61" s="86"/>
      <c r="AE61" s="120">
        <v>250000000</v>
      </c>
      <c r="AF61" s="89"/>
      <c r="AG61" s="89"/>
      <c r="AH61" s="90" t="s">
        <v>57</v>
      </c>
      <c r="AI61" s="90" t="s">
        <v>108</v>
      </c>
      <c r="AJ61" s="90" t="s">
        <v>108</v>
      </c>
      <c r="AK61" s="90"/>
      <c r="AL61" s="90" t="s">
        <v>57</v>
      </c>
      <c r="AM61" s="90"/>
      <c r="AN61" s="90" t="s">
        <v>57</v>
      </c>
      <c r="AO61" s="90"/>
      <c r="AP61" s="90" t="s">
        <v>57</v>
      </c>
      <c r="AQ61" s="90"/>
      <c r="AR61" s="90" t="s">
        <v>57</v>
      </c>
      <c r="AS61" s="90" t="s">
        <v>73</v>
      </c>
      <c r="AT61" s="90" t="s">
        <v>74</v>
      </c>
      <c r="AU61" s="97" t="s">
        <v>75</v>
      </c>
      <c r="AV61" s="98" t="s">
        <v>109</v>
      </c>
      <c r="AW61" s="98" t="s">
        <v>110</v>
      </c>
      <c r="AX61" s="97">
        <v>3299065</v>
      </c>
      <c r="AY61" s="98" t="s">
        <v>111</v>
      </c>
      <c r="AZ61" s="98" t="s">
        <v>136</v>
      </c>
      <c r="BA61" s="24"/>
    </row>
    <row r="62" spans="1:53" ht="84.75" customHeight="1">
      <c r="A62" s="23" t="str">
        <f>+IFERROR(VLOOKUP(R62,'[2]Listas niveles'!$D$2:$E$11,2,FALSE),"")</f>
        <v>DG</v>
      </c>
      <c r="B62" s="23" t="str">
        <f>+IFERROR(VLOOKUP(AS62,'[2]Listas anexo 1'!$A$7:$B$8,2,FALSE),"")</f>
        <v>FORTA</v>
      </c>
      <c r="C62" s="23" t="str">
        <f>+IFERROR(VLOOKUP(AT62,'[2]Listas anexo 1'!$A$13:$B$15,2,FALSE),"")</f>
        <v>FORTALECIMIENTO</v>
      </c>
      <c r="D62" s="23" t="str">
        <f>+IFERROR(VLOOKUP(AT62,'[2]Listas anexo 1'!$A$13:$C$15,3,FALSE),"")</f>
        <v>FORTALECER</v>
      </c>
      <c r="E62" s="23" t="str">
        <f>+IFERROR(VLOOKUP(AT62,'[2]Listas anexo 1'!$A$19:$B$21,2,FALSE),"")</f>
        <v>FORTOB</v>
      </c>
      <c r="F62" s="23" t="str">
        <f>+IFERROR(VLOOKUP(AV62,'[2]Listas anexo 1'!$J$13:$K$21,2,FALSE),"")</f>
        <v>FORTOBIII</v>
      </c>
      <c r="G62" s="23" t="str">
        <f>+IFERROR(VLOOKUP(AW62,'[2]LISTAS ANEXO 1. 2'!$A$9:$B$38,2,FALSE),"")</f>
        <v>TVII</v>
      </c>
      <c r="H62" s="23" t="str">
        <f>+IFERROR(IF(C62="ADMINYCOOR",VLOOKUP(AY62,'[2]LISTAS ANEXO 1. 3'!$B$13:$C$42,2,FALSE),IF(C62="TASAS",VLOOKUP(AY62,'[2]LISTAS ANEXO 1. 3'!$B$43:$C$51,2,FALSE),IF(C62="FORTALECIMIENTO",VLOOKUP(AY62,'[2]LISTAS ANEXO 1. 3'!$B$52:$C$58,2,FALSE),""))),"")</f>
        <v>GGGG</v>
      </c>
      <c r="I62" s="23" t="str">
        <f>+IFERROR(VLOOKUP(#REF!,'[2]LISTAS ANEXO 1. 4'!$B$74:$C$90,2,FALSE),"")</f>
        <v/>
      </c>
      <c r="J62" s="23" t="str">
        <f>+IFERROR(VLOOKUP(X62,[2]ORDINALES!$B$2:$C$5,2,FALSE),"")</f>
        <v>CTADOS</v>
      </c>
      <c r="K62" s="23" t="str">
        <f>+IFERROR(VLOOKUP(#REF!,[2]REGION!$G$2:$I$1125,2,FALSE),"")</f>
        <v/>
      </c>
      <c r="L62" s="23" t="str">
        <f>+IFERROR(VLOOKUP(AI62,[2]REGION!$G$2:$I$1125,2,FALSE),"")</f>
        <v>BOGDC</v>
      </c>
      <c r="M62" s="23" t="str">
        <f>+IFERROR(VLOOKUP(#REF!,[2]ORDINALES!$H$2:$I$382,2,FALSE),"")</f>
        <v/>
      </c>
      <c r="N62" s="23" t="str">
        <f>IFERROR(VLOOKUP(U62,'[2]Lista Willy'!$B$11:$D$14,3,FALSE),"")</f>
        <v>REC_11</v>
      </c>
      <c r="O62" s="24"/>
      <c r="P62" s="127">
        <v>4024</v>
      </c>
      <c r="Q62" s="90" t="s">
        <v>49</v>
      </c>
      <c r="R62" s="90" t="s">
        <v>50</v>
      </c>
      <c r="S62" s="90" t="s">
        <v>106</v>
      </c>
      <c r="T62" s="90" t="s">
        <v>106</v>
      </c>
      <c r="U62" s="90" t="s">
        <v>52</v>
      </c>
      <c r="V62" s="94" t="s">
        <v>53</v>
      </c>
      <c r="W62" s="90" t="s">
        <v>54</v>
      </c>
      <c r="X62" s="90" t="s">
        <v>55</v>
      </c>
      <c r="Y62" s="101" t="s">
        <v>142</v>
      </c>
      <c r="Z62" s="86">
        <v>170948165</v>
      </c>
      <c r="AA62" s="120"/>
      <c r="AB62" s="86"/>
      <c r="AC62" s="86"/>
      <c r="AD62" s="86"/>
      <c r="AE62" s="120">
        <v>170948165</v>
      </c>
      <c r="AF62" s="89"/>
      <c r="AG62" s="89"/>
      <c r="AH62" s="90" t="s">
        <v>57</v>
      </c>
      <c r="AI62" s="90" t="s">
        <v>108</v>
      </c>
      <c r="AJ62" s="90" t="s">
        <v>108</v>
      </c>
      <c r="AK62" s="90"/>
      <c r="AL62" s="90" t="s">
        <v>57</v>
      </c>
      <c r="AM62" s="90"/>
      <c r="AN62" s="90" t="s">
        <v>57</v>
      </c>
      <c r="AO62" s="90"/>
      <c r="AP62" s="90" t="s">
        <v>57</v>
      </c>
      <c r="AQ62" s="90"/>
      <c r="AR62" s="90" t="s">
        <v>57</v>
      </c>
      <c r="AS62" s="90" t="s">
        <v>73</v>
      </c>
      <c r="AT62" s="90" t="s">
        <v>74</v>
      </c>
      <c r="AU62" s="97" t="s">
        <v>75</v>
      </c>
      <c r="AV62" s="98" t="s">
        <v>109</v>
      </c>
      <c r="AW62" s="98" t="s">
        <v>114</v>
      </c>
      <c r="AX62" s="97">
        <v>3299063</v>
      </c>
      <c r="AY62" s="98" t="s">
        <v>115</v>
      </c>
      <c r="AZ62" s="98" t="s">
        <v>116</v>
      </c>
      <c r="BA62" s="24"/>
    </row>
    <row r="63" spans="1:53" ht="84.75" customHeight="1">
      <c r="A63" s="23" t="str">
        <f>+IFERROR(VLOOKUP(R63,'[2]Listas niveles'!$D$2:$E$11,2,FALSE),"")</f>
        <v>DG</v>
      </c>
      <c r="B63" s="23" t="str">
        <f>+IFERROR(VLOOKUP(AS63,'[2]Listas anexo 1'!$A$7:$B$8,2,FALSE),"")</f>
        <v>ADMIN</v>
      </c>
      <c r="C63" s="23" t="str">
        <f>+IFERROR(VLOOKUP(AT63,'[2]Listas anexo 1'!$A$13:$B$15,2,FALSE),"")</f>
        <v>ADMINYCOOR</v>
      </c>
      <c r="D63" s="23" t="str">
        <f>+IFERROR(VLOOKUP(AT63,'[2]Listas anexo 1'!$A$13:$C$15,3,FALSE),"")</f>
        <v>CONTRIBUIR</v>
      </c>
      <c r="E63" s="23" t="str">
        <f>+IFERROR(VLOOKUP(AT63,'[2]Listas anexo 1'!$A$19:$B$21,2,FALSE),"")</f>
        <v>ADMINOB</v>
      </c>
      <c r="F63" s="23" t="str">
        <f>+IFERROR(VLOOKUP(AV63,'[2]Listas anexo 1'!$J$13:$K$21,2,FALSE),"")</f>
        <v>ADOBI</v>
      </c>
      <c r="G63" s="23" t="str">
        <f>+IFERROR(VLOOKUP(AW63,'[2]LISTAS ANEXO 1. 2'!$A$9:$B$38,2,FALSE),"")</f>
        <v>AI</v>
      </c>
      <c r="H63" s="23" t="str">
        <f>+IFERROR(IF(C63="ADMINYCOOR",VLOOKUP(AY63,'[2]LISTAS ANEXO 1. 3'!$B$13:$C$42,2,FALSE),IF(C63="TASAS",VLOOKUP(AY63,'[2]LISTAS ANEXO 1. 3'!$B$43:$C$51,2,FALSE),IF(C63="FORTALECIMIENTO",VLOOKUP(AY63,'[2]LISTAS ANEXO 1. 3'!$B$52:$C$58,2,FALSE),""))),"")</f>
        <v>AA</v>
      </c>
      <c r="I63" s="23" t="str">
        <f>+IFERROR(VLOOKUP(#REF!,'[2]LISTAS ANEXO 1. 4'!$B$74:$C$90,2,FALSE),"")</f>
        <v/>
      </c>
      <c r="J63" s="23" t="str">
        <f>+IFERROR(VLOOKUP(X63,[2]ORDINALES!$B$2:$C$5,2,FALSE),"")</f>
        <v>CTADOS</v>
      </c>
      <c r="K63" s="23" t="str">
        <f>+IFERROR(VLOOKUP(#REF!,[2]REGION!$G$2:$I$1125,2,FALSE),"")</f>
        <v/>
      </c>
      <c r="L63" s="23" t="str">
        <f>+IFERROR(VLOOKUP(AI63,[2]REGION!$G$2:$I$1125,2,FALSE),"")</f>
        <v>BOGDC</v>
      </c>
      <c r="M63" s="23" t="str">
        <f>+IFERROR(VLOOKUP(#REF!,[2]ORDINALES!$H$2:$I$382,2,FALSE),"")</f>
        <v/>
      </c>
      <c r="N63" s="23" t="str">
        <f>IFERROR(VLOOKUP(U63,'[2]Lista Willy'!$B$11:$D$14,3,FALSE),"")</f>
        <v>REC_11</v>
      </c>
      <c r="O63" s="24"/>
      <c r="P63" s="127">
        <v>4025</v>
      </c>
      <c r="Q63" s="90" t="s">
        <v>49</v>
      </c>
      <c r="R63" s="90" t="s">
        <v>50</v>
      </c>
      <c r="S63" s="90" t="s">
        <v>106</v>
      </c>
      <c r="T63" s="90" t="s">
        <v>106</v>
      </c>
      <c r="U63" s="90" t="s">
        <v>52</v>
      </c>
      <c r="V63" s="94" t="s">
        <v>53</v>
      </c>
      <c r="W63" s="90" t="s">
        <v>54</v>
      </c>
      <c r="X63" s="90" t="s">
        <v>55</v>
      </c>
      <c r="Y63" s="101" t="s">
        <v>143</v>
      </c>
      <c r="Z63" s="86">
        <v>631242080</v>
      </c>
      <c r="AA63" s="120"/>
      <c r="AB63" s="86"/>
      <c r="AC63" s="86"/>
      <c r="AD63" s="86"/>
      <c r="AE63" s="120">
        <v>631242080</v>
      </c>
      <c r="AF63" s="89"/>
      <c r="AG63" s="89"/>
      <c r="AH63" s="90" t="s">
        <v>57</v>
      </c>
      <c r="AI63" s="90" t="s">
        <v>108</v>
      </c>
      <c r="AJ63" s="90" t="s">
        <v>108</v>
      </c>
      <c r="AK63" s="90"/>
      <c r="AL63" s="90" t="s">
        <v>57</v>
      </c>
      <c r="AM63" s="90"/>
      <c r="AN63" s="90" t="s">
        <v>57</v>
      </c>
      <c r="AO63" s="90"/>
      <c r="AP63" s="90" t="s">
        <v>57</v>
      </c>
      <c r="AQ63" s="90"/>
      <c r="AR63" s="90" t="s">
        <v>57</v>
      </c>
      <c r="AS63" s="90" t="s">
        <v>60</v>
      </c>
      <c r="AT63" s="90" t="s">
        <v>61</v>
      </c>
      <c r="AU63" s="97" t="s">
        <v>62</v>
      </c>
      <c r="AV63" s="98" t="s">
        <v>125</v>
      </c>
      <c r="AW63" s="98" t="s">
        <v>126</v>
      </c>
      <c r="AX63" s="97">
        <v>3202032</v>
      </c>
      <c r="AY63" s="98" t="s">
        <v>127</v>
      </c>
      <c r="AZ63" s="98" t="s">
        <v>128</v>
      </c>
      <c r="BA63" s="24"/>
    </row>
    <row r="64" spans="1:53" ht="84.75" customHeight="1">
      <c r="A64" s="23" t="str">
        <f>+IFERROR(VLOOKUP(R64,'[2]Listas niveles'!$D$2:$E$11,2,FALSE),"")</f>
        <v>DG</v>
      </c>
      <c r="B64" s="23" t="str">
        <f>+IFERROR(VLOOKUP(AS64,'[2]Listas anexo 1'!$A$7:$B$8,2,FALSE),"")</f>
        <v>FORTA</v>
      </c>
      <c r="C64" s="23" t="str">
        <f>+IFERROR(VLOOKUP(AT64,'[2]Listas anexo 1'!$A$13:$B$15,2,FALSE),"")</f>
        <v>FORTALECIMIENTO</v>
      </c>
      <c r="D64" s="23" t="str">
        <f>+IFERROR(VLOOKUP(AT64,'[2]Listas anexo 1'!$A$13:$C$15,3,FALSE),"")</f>
        <v>FORTALECER</v>
      </c>
      <c r="E64" s="23" t="str">
        <f>+IFERROR(VLOOKUP(AT64,'[2]Listas anexo 1'!$A$19:$B$21,2,FALSE),"")</f>
        <v>FORTOB</v>
      </c>
      <c r="F64" s="23" t="str">
        <f>+IFERROR(VLOOKUP(AV64,'[2]Listas anexo 1'!$J$13:$K$21,2,FALSE),"")</f>
        <v>FORTOBIII</v>
      </c>
      <c r="G64" s="23" t="str">
        <f>+IFERROR(VLOOKUP(AW64,'[2]LISTAS ANEXO 1. 2'!$A$9:$B$38,2,FALSE),"")</f>
        <v>TVI</v>
      </c>
      <c r="H64" s="23" t="str">
        <f>+IFERROR(IF(C64="ADMINYCOOR",VLOOKUP(AY64,'[2]LISTAS ANEXO 1. 3'!$B$13:$C$42,2,FALSE),IF(C64="TASAS",VLOOKUP(AY64,'[2]LISTAS ANEXO 1. 3'!$B$43:$C$51,2,FALSE),IF(C64="FORTALECIMIENTO",VLOOKUP(AY64,'[2]LISTAS ANEXO 1. 3'!$B$52:$C$58,2,FALSE),""))),"")</f>
        <v>FFFF</v>
      </c>
      <c r="I64" s="23" t="str">
        <f>+IFERROR(VLOOKUP(#REF!,'[2]LISTAS ANEXO 1. 4'!$B$74:$C$90,2,FALSE),"")</f>
        <v/>
      </c>
      <c r="J64" s="23" t="str">
        <f>+IFERROR(VLOOKUP(X64,[2]ORDINALES!$B$2:$C$5,2,FALSE),"")</f>
        <v>CTADOS</v>
      </c>
      <c r="K64" s="23" t="str">
        <f>+IFERROR(VLOOKUP(#REF!,[2]REGION!$G$2:$I$1125,2,FALSE),"")</f>
        <v/>
      </c>
      <c r="L64" s="23" t="str">
        <f>+IFERROR(VLOOKUP(AI64,[2]REGION!$G$2:$I$1125,2,FALSE),"")</f>
        <v>BOGDC</v>
      </c>
      <c r="M64" s="23" t="str">
        <f>+IFERROR(VLOOKUP(#REF!,[2]ORDINALES!$H$2:$I$382,2,FALSE),"")</f>
        <v/>
      </c>
      <c r="N64" s="23" t="str">
        <f>IFERROR(VLOOKUP(U64,'[2]Lista Willy'!$B$11:$D$14,3,FALSE),"")</f>
        <v>REC_11</v>
      </c>
      <c r="O64" s="24"/>
      <c r="P64" s="127">
        <v>4026</v>
      </c>
      <c r="Q64" s="90" t="s">
        <v>49</v>
      </c>
      <c r="R64" s="90" t="s">
        <v>50</v>
      </c>
      <c r="S64" s="90" t="s">
        <v>106</v>
      </c>
      <c r="T64" s="90" t="s">
        <v>106</v>
      </c>
      <c r="U64" s="90" t="s">
        <v>52</v>
      </c>
      <c r="V64" s="94" t="s">
        <v>53</v>
      </c>
      <c r="W64" s="90" t="s">
        <v>54</v>
      </c>
      <c r="X64" s="90" t="s">
        <v>55</v>
      </c>
      <c r="Y64" s="96" t="s">
        <v>144</v>
      </c>
      <c r="Z64" s="86">
        <v>250000000</v>
      </c>
      <c r="AA64" s="120"/>
      <c r="AB64" s="86"/>
      <c r="AC64" s="86"/>
      <c r="AD64" s="86"/>
      <c r="AE64" s="120">
        <v>250000000</v>
      </c>
      <c r="AF64" s="89"/>
      <c r="AG64" s="129"/>
      <c r="AH64" s="90" t="s">
        <v>57</v>
      </c>
      <c r="AI64" s="90" t="s">
        <v>108</v>
      </c>
      <c r="AJ64" s="90" t="s">
        <v>108</v>
      </c>
      <c r="AK64" s="90"/>
      <c r="AL64" s="90" t="s">
        <v>57</v>
      </c>
      <c r="AM64" s="90"/>
      <c r="AN64" s="90" t="s">
        <v>57</v>
      </c>
      <c r="AO64" s="90"/>
      <c r="AP64" s="90" t="s">
        <v>57</v>
      </c>
      <c r="AQ64" s="90"/>
      <c r="AR64" s="90" t="s">
        <v>57</v>
      </c>
      <c r="AS64" s="90" t="s">
        <v>73</v>
      </c>
      <c r="AT64" s="90" t="s">
        <v>74</v>
      </c>
      <c r="AU64" s="97" t="s">
        <v>75</v>
      </c>
      <c r="AV64" s="98" t="s">
        <v>109</v>
      </c>
      <c r="AW64" s="98" t="s">
        <v>110</v>
      </c>
      <c r="AX64" s="97">
        <v>3299065</v>
      </c>
      <c r="AY64" s="98" t="s">
        <v>111</v>
      </c>
      <c r="AZ64" s="98" t="s">
        <v>136</v>
      </c>
      <c r="BA64" s="24"/>
    </row>
    <row r="65" spans="1:53" ht="84.75" customHeight="1">
      <c r="A65" s="23" t="str">
        <f>+IFERROR(VLOOKUP(R65,'[2]Listas niveles'!$D$2:$E$11,2,FALSE),"")</f>
        <v>DG</v>
      </c>
      <c r="B65" s="23" t="str">
        <f>+IFERROR(VLOOKUP(AS65,'[2]Listas anexo 1'!$A$7:$B$8,2,FALSE),"")</f>
        <v>FORTA</v>
      </c>
      <c r="C65" s="23" t="str">
        <f>+IFERROR(VLOOKUP(AT65,'[2]Listas anexo 1'!$A$13:$B$15,2,FALSE),"")</f>
        <v>FORTALECIMIENTO</v>
      </c>
      <c r="D65" s="23" t="str">
        <f>+IFERROR(VLOOKUP(AT65,'[2]Listas anexo 1'!$A$13:$C$15,3,FALSE),"")</f>
        <v>FORTALECER</v>
      </c>
      <c r="E65" s="23" t="str">
        <f>+IFERROR(VLOOKUP(AT65,'[2]Listas anexo 1'!$A$19:$B$21,2,FALSE),"")</f>
        <v>FORTOB</v>
      </c>
      <c r="F65" s="23" t="str">
        <f>+IFERROR(VLOOKUP(AV65,'[2]Listas anexo 1'!$J$13:$K$21,2,FALSE),"")</f>
        <v>FORTOBIII</v>
      </c>
      <c r="G65" s="23" t="str">
        <f>+IFERROR(VLOOKUP(AW65,'[2]LISTAS ANEXO 1. 2'!$A$9:$B$38,2,FALSE),"")</f>
        <v>TVII</v>
      </c>
      <c r="H65" s="23" t="str">
        <f>+IFERROR(IF(C65="ADMINYCOOR",VLOOKUP(AY65,'[2]LISTAS ANEXO 1. 3'!$B$13:$C$42,2,FALSE),IF(C65="TASAS",VLOOKUP(AY65,'[2]LISTAS ANEXO 1. 3'!$B$43:$C$51,2,FALSE),IF(C65="FORTALECIMIENTO",VLOOKUP(AY65,'[2]LISTAS ANEXO 1. 3'!$B$52:$C$58,2,FALSE),""))),"")</f>
        <v>GGGG</v>
      </c>
      <c r="I65" s="23" t="str">
        <f>+IFERROR(VLOOKUP(#REF!,'[2]LISTAS ANEXO 1. 4'!$B$74:$C$90,2,FALSE),"")</f>
        <v/>
      </c>
      <c r="J65" s="23" t="str">
        <f>+IFERROR(VLOOKUP(X65,[2]ORDINALES!$B$2:$C$5,2,FALSE),"")</f>
        <v>CTAOCHO</v>
      </c>
      <c r="K65" s="23" t="str">
        <f>+IFERROR(VLOOKUP(#REF!,[2]REGION!$G$2:$I$1125,2,FALSE),"")</f>
        <v/>
      </c>
      <c r="L65" s="23" t="str">
        <f>+IFERROR(VLOOKUP(AI65,[2]REGION!$G$2:$I$1125,2,FALSE),"")</f>
        <v>BOGDC</v>
      </c>
      <c r="M65" s="23" t="str">
        <f>+IFERROR(VLOOKUP(#REF!,[2]ORDINALES!$H$2:$I$382,2,FALSE),"")</f>
        <v/>
      </c>
      <c r="N65" s="23" t="str">
        <f>IFERROR(VLOOKUP(U65,'[2]Lista Willy'!$B$11:$D$14,3,FALSE),"")</f>
        <v>REC_11</v>
      </c>
      <c r="O65" s="24"/>
      <c r="P65" s="127">
        <v>4027</v>
      </c>
      <c r="Q65" s="90" t="s">
        <v>49</v>
      </c>
      <c r="R65" s="90" t="s">
        <v>50</v>
      </c>
      <c r="S65" s="90" t="s">
        <v>106</v>
      </c>
      <c r="T65" s="90" t="s">
        <v>106</v>
      </c>
      <c r="U65" s="90" t="s">
        <v>52</v>
      </c>
      <c r="V65" s="94" t="s">
        <v>53</v>
      </c>
      <c r="W65" s="90" t="s">
        <v>54</v>
      </c>
      <c r="X65" s="90" t="s">
        <v>145</v>
      </c>
      <c r="Y65" s="90" t="s">
        <v>146</v>
      </c>
      <c r="Z65" s="86">
        <v>12000000</v>
      </c>
      <c r="AA65" s="120"/>
      <c r="AB65" s="86"/>
      <c r="AC65" s="86"/>
      <c r="AD65" s="86">
        <v>1000000</v>
      </c>
      <c r="AE65" s="120">
        <v>13000000</v>
      </c>
      <c r="AF65" s="89"/>
      <c r="AG65" s="89"/>
      <c r="AH65" s="90" t="s">
        <v>57</v>
      </c>
      <c r="AI65" s="90" t="s">
        <v>108</v>
      </c>
      <c r="AJ65" s="90" t="s">
        <v>108</v>
      </c>
      <c r="AK65" s="90"/>
      <c r="AL65" s="90" t="s">
        <v>57</v>
      </c>
      <c r="AM65" s="90"/>
      <c r="AN65" s="90" t="s">
        <v>57</v>
      </c>
      <c r="AO65" s="90"/>
      <c r="AP65" s="90" t="s">
        <v>57</v>
      </c>
      <c r="AQ65" s="90"/>
      <c r="AR65" s="90" t="s">
        <v>57</v>
      </c>
      <c r="AS65" s="90" t="s">
        <v>73</v>
      </c>
      <c r="AT65" s="90" t="s">
        <v>74</v>
      </c>
      <c r="AU65" s="97" t="s">
        <v>75</v>
      </c>
      <c r="AV65" s="98" t="s">
        <v>109</v>
      </c>
      <c r="AW65" s="98" t="s">
        <v>114</v>
      </c>
      <c r="AX65" s="97">
        <v>3299063</v>
      </c>
      <c r="AY65" s="98" t="s">
        <v>115</v>
      </c>
      <c r="AZ65" s="98" t="s">
        <v>116</v>
      </c>
      <c r="BA65" s="24"/>
    </row>
    <row r="66" spans="1:53" ht="84.75" customHeight="1">
      <c r="A66" s="23" t="str">
        <f>+IFERROR(VLOOKUP(R66,'[2]Listas niveles'!$D$2:$E$11,2,FALSE),"")</f>
        <v>DG</v>
      </c>
      <c r="B66" s="23" t="str">
        <f>+IFERROR(VLOOKUP(AS66,'[2]Listas anexo 1'!$A$7:$B$8,2,FALSE),"")</f>
        <v>FORTA</v>
      </c>
      <c r="C66" s="23" t="str">
        <f>+IFERROR(VLOOKUP(AT66,'[2]Listas anexo 1'!$A$13:$B$15,2,FALSE),"")</f>
        <v>FORTALECIMIENTO</v>
      </c>
      <c r="D66" s="23" t="str">
        <f>+IFERROR(VLOOKUP(AT66,'[2]Listas anexo 1'!$A$13:$C$15,3,FALSE),"")</f>
        <v>FORTALECER</v>
      </c>
      <c r="E66" s="23" t="str">
        <f>+IFERROR(VLOOKUP(AT66,'[2]Listas anexo 1'!$A$19:$B$21,2,FALSE),"")</f>
        <v>FORTOB</v>
      </c>
      <c r="F66" s="23" t="str">
        <f>+IFERROR(VLOOKUP(AV66,'[2]Listas anexo 1'!$J$13:$K$21,2,FALSE),"")</f>
        <v>FORTOBIII</v>
      </c>
      <c r="G66" s="23" t="str">
        <f>+IFERROR(VLOOKUP(AW66,'[2]LISTAS ANEXO 1. 2'!$A$9:$B$38,2,FALSE),"")</f>
        <v>TVI</v>
      </c>
      <c r="H66" s="23" t="str">
        <f>+IFERROR(IF(C66="ADMINYCOOR",VLOOKUP(AY66,'[2]LISTAS ANEXO 1. 3'!$B$13:$C$42,2,FALSE),IF(C66="TASAS",VLOOKUP(AY66,'[2]LISTAS ANEXO 1. 3'!$B$43:$C$51,2,FALSE),IF(C66="FORTALECIMIENTO",VLOOKUP(AY66,'[2]LISTAS ANEXO 1. 3'!$B$52:$C$58,2,FALSE),""))),"")</f>
        <v>FFFF</v>
      </c>
      <c r="I66" s="23" t="str">
        <f>+IFERROR(VLOOKUP(#REF!,'[2]LISTAS ANEXO 1. 4'!$B$74:$C$90,2,FALSE),"")</f>
        <v/>
      </c>
      <c r="J66" s="23" t="str">
        <f>+IFERROR(VLOOKUP(X66,[2]ORDINALES!$B$2:$C$5,2,FALSE),"")</f>
        <v>CTADOS</v>
      </c>
      <c r="K66" s="23" t="str">
        <f>+IFERROR(VLOOKUP(#REF!,[2]REGION!$G$2:$I$1125,2,FALSE),"")</f>
        <v/>
      </c>
      <c r="L66" s="23" t="str">
        <f>+IFERROR(VLOOKUP(AI66,[2]REGION!$G$2:$I$1125,2,FALSE),"")</f>
        <v>BOGDC</v>
      </c>
      <c r="M66" s="23" t="str">
        <f>+IFERROR(VLOOKUP(#REF!,[2]ORDINALES!$H$2:$I$382,2,FALSE),"")</f>
        <v/>
      </c>
      <c r="N66" s="23" t="str">
        <f>IFERROR(VLOOKUP(U66,'[2]Lista Willy'!$B$11:$D$14,3,FALSE),"")</f>
        <v>REC_11</v>
      </c>
      <c r="O66" s="24"/>
      <c r="P66" s="127">
        <v>4028</v>
      </c>
      <c r="Q66" s="90" t="s">
        <v>49</v>
      </c>
      <c r="R66" s="90" t="s">
        <v>50</v>
      </c>
      <c r="S66" s="90" t="s">
        <v>106</v>
      </c>
      <c r="T66" s="90" t="s">
        <v>106</v>
      </c>
      <c r="U66" s="90" t="s">
        <v>52</v>
      </c>
      <c r="V66" s="94" t="s">
        <v>53</v>
      </c>
      <c r="W66" s="90" t="s">
        <v>54</v>
      </c>
      <c r="X66" s="90" t="s">
        <v>55</v>
      </c>
      <c r="Y66" s="101" t="s">
        <v>147</v>
      </c>
      <c r="Z66" s="86">
        <v>22000000</v>
      </c>
      <c r="AA66" s="120"/>
      <c r="AB66" s="86"/>
      <c r="AC66" s="86"/>
      <c r="AD66" s="86"/>
      <c r="AE66" s="120">
        <v>22000000</v>
      </c>
      <c r="AF66" s="89"/>
      <c r="AG66" s="89"/>
      <c r="AH66" s="90" t="s">
        <v>57</v>
      </c>
      <c r="AI66" s="90" t="s">
        <v>108</v>
      </c>
      <c r="AJ66" s="90" t="s">
        <v>108</v>
      </c>
      <c r="AK66" s="90"/>
      <c r="AL66" s="90" t="s">
        <v>57</v>
      </c>
      <c r="AM66" s="90"/>
      <c r="AN66" s="90" t="s">
        <v>57</v>
      </c>
      <c r="AO66" s="90"/>
      <c r="AP66" s="90" t="s">
        <v>57</v>
      </c>
      <c r="AQ66" s="90"/>
      <c r="AR66" s="90" t="s">
        <v>57</v>
      </c>
      <c r="AS66" s="90" t="s">
        <v>73</v>
      </c>
      <c r="AT66" s="90" t="s">
        <v>74</v>
      </c>
      <c r="AU66" s="97" t="s">
        <v>75</v>
      </c>
      <c r="AV66" s="98" t="s">
        <v>109</v>
      </c>
      <c r="AW66" s="98" t="s">
        <v>110</v>
      </c>
      <c r="AX66" s="97">
        <v>3299065</v>
      </c>
      <c r="AY66" s="98" t="s">
        <v>111</v>
      </c>
      <c r="AZ66" s="98" t="s">
        <v>112</v>
      </c>
      <c r="BA66" s="24"/>
    </row>
    <row r="67" spans="1:53" ht="84.75" customHeight="1">
      <c r="A67" s="23" t="str">
        <f>+IFERROR(VLOOKUP(R67,'[2]Listas niveles'!$D$2:$E$11,2,FALSE),"")</f>
        <v>DG</v>
      </c>
      <c r="B67" s="23" t="str">
        <f>+IFERROR(VLOOKUP(AS67,'[2]Listas anexo 1'!$A$7:$B$8,2,FALSE),"")</f>
        <v>FORTA</v>
      </c>
      <c r="C67" s="23" t="str">
        <f>+IFERROR(VLOOKUP(AT67,'[2]Listas anexo 1'!$A$13:$B$15,2,FALSE),"")</f>
        <v>FORTALECIMIENTO</v>
      </c>
      <c r="D67" s="23" t="str">
        <f>+IFERROR(VLOOKUP(AT67,'[2]Listas anexo 1'!$A$13:$C$15,3,FALSE),"")</f>
        <v>FORTALECER</v>
      </c>
      <c r="E67" s="23" t="str">
        <f>+IFERROR(VLOOKUP(AT67,'[2]Listas anexo 1'!$A$19:$B$21,2,FALSE),"")</f>
        <v>FORTOB</v>
      </c>
      <c r="F67" s="23" t="str">
        <f>+IFERROR(VLOOKUP(AV67,'[2]Listas anexo 1'!$J$13:$K$21,2,FALSE),"")</f>
        <v>FORTOBIII</v>
      </c>
      <c r="G67" s="23" t="str">
        <f>+IFERROR(VLOOKUP(AW67,'[2]LISTAS ANEXO 1. 2'!$A$9:$B$38,2,FALSE),"")</f>
        <v>TVI</v>
      </c>
      <c r="H67" s="23" t="str">
        <f>+IFERROR(IF(C67="ADMINYCOOR",VLOOKUP(AY67,'[2]LISTAS ANEXO 1. 3'!$B$13:$C$42,2,FALSE),IF(C67="TASAS",VLOOKUP(AY67,'[2]LISTAS ANEXO 1. 3'!$B$43:$C$51,2,FALSE),IF(C67="FORTALECIMIENTO",VLOOKUP(AY67,'[2]LISTAS ANEXO 1. 3'!$B$52:$C$58,2,FALSE),""))),"")</f>
        <v>FFFF</v>
      </c>
      <c r="I67" s="23" t="str">
        <f>+IFERROR(VLOOKUP(#REF!,'[2]LISTAS ANEXO 1. 4'!$B$74:$C$90,2,FALSE),"")</f>
        <v/>
      </c>
      <c r="J67" s="23" t="str">
        <f>+IFERROR(VLOOKUP(X67,[2]ORDINALES!$B$2:$C$5,2,FALSE),"")</f>
        <v>CTADOS</v>
      </c>
      <c r="K67" s="23" t="str">
        <f>+IFERROR(VLOOKUP(#REF!,[2]REGION!$G$2:$I$1125,2,FALSE),"")</f>
        <v/>
      </c>
      <c r="L67" s="23" t="str">
        <f>+IFERROR(VLOOKUP(AI67,[2]REGION!$G$2:$I$1125,2,FALSE),"")</f>
        <v>BOGDC</v>
      </c>
      <c r="M67" s="23" t="str">
        <f>+IFERROR(VLOOKUP(#REF!,[2]ORDINALES!$H$2:$I$382,2,FALSE),"")</f>
        <v/>
      </c>
      <c r="N67" s="23" t="str">
        <f>IFERROR(VLOOKUP(U67,'[2]Lista Willy'!$B$11:$D$14,3,FALSE),"")</f>
        <v>REC_11</v>
      </c>
      <c r="O67" s="24"/>
      <c r="P67" s="127">
        <v>4029</v>
      </c>
      <c r="Q67" s="90" t="s">
        <v>49</v>
      </c>
      <c r="R67" s="90" t="s">
        <v>50</v>
      </c>
      <c r="S67" s="90" t="s">
        <v>106</v>
      </c>
      <c r="T67" s="90" t="s">
        <v>106</v>
      </c>
      <c r="U67" s="90" t="s">
        <v>52</v>
      </c>
      <c r="V67" s="94" t="s">
        <v>53</v>
      </c>
      <c r="W67" s="90" t="s">
        <v>54</v>
      </c>
      <c r="X67" s="90" t="s">
        <v>55</v>
      </c>
      <c r="Y67" s="101" t="s">
        <v>148</v>
      </c>
      <c r="Z67" s="86">
        <v>56064334</v>
      </c>
      <c r="AA67" s="120"/>
      <c r="AB67" s="86"/>
      <c r="AC67" s="86"/>
      <c r="AD67" s="86"/>
      <c r="AE67" s="120">
        <v>56064334</v>
      </c>
      <c r="AF67" s="89"/>
      <c r="AG67" s="89"/>
      <c r="AH67" s="90" t="s">
        <v>57</v>
      </c>
      <c r="AI67" s="90" t="s">
        <v>108</v>
      </c>
      <c r="AJ67" s="90" t="s">
        <v>108</v>
      </c>
      <c r="AK67" s="90"/>
      <c r="AL67" s="90" t="s">
        <v>57</v>
      </c>
      <c r="AM67" s="90"/>
      <c r="AN67" s="90" t="s">
        <v>57</v>
      </c>
      <c r="AO67" s="90"/>
      <c r="AP67" s="90" t="s">
        <v>57</v>
      </c>
      <c r="AQ67" s="90"/>
      <c r="AR67" s="90" t="s">
        <v>57</v>
      </c>
      <c r="AS67" s="90" t="s">
        <v>73</v>
      </c>
      <c r="AT67" s="90" t="s">
        <v>74</v>
      </c>
      <c r="AU67" s="97" t="s">
        <v>75</v>
      </c>
      <c r="AV67" s="98" t="s">
        <v>109</v>
      </c>
      <c r="AW67" s="98" t="s">
        <v>110</v>
      </c>
      <c r="AX67" s="97">
        <v>3299065</v>
      </c>
      <c r="AY67" s="98" t="s">
        <v>111</v>
      </c>
      <c r="AZ67" s="98" t="s">
        <v>136</v>
      </c>
      <c r="BA67" s="24"/>
    </row>
    <row r="68" spans="1:53" ht="84.75" customHeight="1">
      <c r="A68" s="23" t="str">
        <f>+IFERROR(VLOOKUP(R68,'[2]Listas niveles'!$D$2:$E$11,2,FALSE),"")</f>
        <v>DG</v>
      </c>
      <c r="B68" s="23" t="str">
        <f>+IFERROR(VLOOKUP(AS68,'[2]Listas anexo 1'!$A$7:$B$8,2,FALSE),"")</f>
        <v>FORTA</v>
      </c>
      <c r="C68" s="23" t="str">
        <f>+IFERROR(VLOOKUP(AT68,'[2]Listas anexo 1'!$A$13:$B$15,2,FALSE),"")</f>
        <v>FORTALECIMIENTO</v>
      </c>
      <c r="D68" s="23" t="str">
        <f>+IFERROR(VLOOKUP(AT68,'[2]Listas anexo 1'!$A$13:$C$15,3,FALSE),"")</f>
        <v>FORTALECER</v>
      </c>
      <c r="E68" s="23" t="str">
        <f>+IFERROR(VLOOKUP(AT68,'[2]Listas anexo 1'!$A$19:$B$21,2,FALSE),"")</f>
        <v>FORTOB</v>
      </c>
      <c r="F68" s="23" t="str">
        <f>+IFERROR(VLOOKUP(AV68,'[2]Listas anexo 1'!$J$13:$K$21,2,FALSE),"")</f>
        <v>FORTOBIII</v>
      </c>
      <c r="G68" s="23" t="str">
        <f>+IFERROR(VLOOKUP(AW68,'[2]LISTAS ANEXO 1. 2'!$A$9:$B$38,2,FALSE),"")</f>
        <v>TVII</v>
      </c>
      <c r="H68" s="23" t="str">
        <f>+IFERROR(IF(C68="ADMINYCOOR",VLOOKUP(AY68,'[2]LISTAS ANEXO 1. 3'!$B$13:$C$42,2,FALSE),IF(C68="TASAS",VLOOKUP(AY68,'[2]LISTAS ANEXO 1. 3'!$B$43:$C$51,2,FALSE),IF(C68="FORTALECIMIENTO",VLOOKUP(AY68,'[2]LISTAS ANEXO 1. 3'!$B$52:$C$58,2,FALSE),""))),"")</f>
        <v>GGGG</v>
      </c>
      <c r="I68" s="23" t="str">
        <f>+IFERROR(VLOOKUP(#REF!,'[2]LISTAS ANEXO 1. 4'!$B$74:$C$90,2,FALSE),"")</f>
        <v/>
      </c>
      <c r="J68" s="23" t="str">
        <f>+IFERROR(VLOOKUP(X68,[2]ORDINALES!$B$2:$C$5,2,FALSE),"")</f>
        <v>CTADOS</v>
      </c>
      <c r="K68" s="23" t="str">
        <f>+IFERROR(VLOOKUP(#REF!,[2]REGION!$G$2:$I$1125,2,FALSE),"")</f>
        <v/>
      </c>
      <c r="L68" s="23" t="str">
        <f>+IFERROR(VLOOKUP(AI68,[2]REGION!$G$2:$I$1125,2,FALSE),"")</f>
        <v>BOGDC</v>
      </c>
      <c r="M68" s="23" t="str">
        <f>+IFERROR(VLOOKUP(#REF!,[2]ORDINALES!$H$2:$I$382,2,FALSE),"")</f>
        <v/>
      </c>
      <c r="N68" s="23" t="str">
        <f>IFERROR(VLOOKUP(U68,'[2]Lista Willy'!$B$11:$D$14,3,FALSE),"")</f>
        <v>REC_11</v>
      </c>
      <c r="O68" s="24"/>
      <c r="P68" s="127">
        <v>4030</v>
      </c>
      <c r="Q68" s="90" t="s">
        <v>49</v>
      </c>
      <c r="R68" s="90" t="s">
        <v>50</v>
      </c>
      <c r="S68" s="90" t="s">
        <v>106</v>
      </c>
      <c r="T68" s="90" t="s">
        <v>106</v>
      </c>
      <c r="U68" s="90" t="s">
        <v>52</v>
      </c>
      <c r="V68" s="94" t="s">
        <v>53</v>
      </c>
      <c r="W68" s="90" t="s">
        <v>54</v>
      </c>
      <c r="X68" s="90" t="s">
        <v>55</v>
      </c>
      <c r="Y68" s="99" t="s">
        <v>149</v>
      </c>
      <c r="Z68" s="86">
        <v>100000000</v>
      </c>
      <c r="AA68" s="120"/>
      <c r="AB68" s="86">
        <v>1000000</v>
      </c>
      <c r="AC68" s="86"/>
      <c r="AD68" s="86"/>
      <c r="AE68" s="120">
        <v>99000000</v>
      </c>
      <c r="AF68" s="89"/>
      <c r="AG68" s="89"/>
      <c r="AH68" s="90" t="s">
        <v>57</v>
      </c>
      <c r="AI68" s="90" t="s">
        <v>108</v>
      </c>
      <c r="AJ68" s="90" t="s">
        <v>108</v>
      </c>
      <c r="AK68" s="90"/>
      <c r="AL68" s="90" t="s">
        <v>57</v>
      </c>
      <c r="AM68" s="90"/>
      <c r="AN68" s="90" t="s">
        <v>57</v>
      </c>
      <c r="AO68" s="90"/>
      <c r="AP68" s="90" t="s">
        <v>57</v>
      </c>
      <c r="AQ68" s="90"/>
      <c r="AR68" s="90" t="s">
        <v>57</v>
      </c>
      <c r="AS68" s="90" t="s">
        <v>73</v>
      </c>
      <c r="AT68" s="90" t="s">
        <v>74</v>
      </c>
      <c r="AU68" s="97" t="s">
        <v>75</v>
      </c>
      <c r="AV68" s="98" t="s">
        <v>109</v>
      </c>
      <c r="AW68" s="98" t="s">
        <v>114</v>
      </c>
      <c r="AX68" s="97">
        <v>3299063</v>
      </c>
      <c r="AY68" s="98" t="s">
        <v>115</v>
      </c>
      <c r="AZ68" s="98" t="s">
        <v>116</v>
      </c>
      <c r="BA68" s="24"/>
    </row>
    <row r="69" spans="1:53" ht="84.75" customHeight="1">
      <c r="A69" s="23" t="str">
        <f>+IFERROR(VLOOKUP(R69,'[2]Listas niveles'!$D$2:$E$11,2,FALSE),"")</f>
        <v>DG</v>
      </c>
      <c r="B69" s="23" t="str">
        <f>+IFERROR(VLOOKUP(AS69,'[2]Listas anexo 1'!$A$7:$B$8,2,FALSE),"")</f>
        <v>FORTA</v>
      </c>
      <c r="C69" s="23" t="str">
        <f>+IFERROR(VLOOKUP(AT69,'[2]Listas anexo 1'!$A$13:$B$15,2,FALSE),"")</f>
        <v>FORTALECIMIENTO</v>
      </c>
      <c r="D69" s="23" t="str">
        <f>+IFERROR(VLOOKUP(AT69,'[2]Listas anexo 1'!$A$13:$C$15,3,FALSE),"")</f>
        <v>FORTALECER</v>
      </c>
      <c r="E69" s="23" t="str">
        <f>+IFERROR(VLOOKUP(AT69,'[2]Listas anexo 1'!$A$19:$B$21,2,FALSE),"")</f>
        <v>FORTOB</v>
      </c>
      <c r="F69" s="23" t="str">
        <f>+IFERROR(VLOOKUP(AV69,'[2]Listas anexo 1'!$J$13:$K$21,2,FALSE),"")</f>
        <v>FORTOBIII</v>
      </c>
      <c r="G69" s="23" t="str">
        <f>+IFERROR(VLOOKUP(AW69,'[2]LISTAS ANEXO 1. 2'!$A$9:$B$38,2,FALSE),"")</f>
        <v>TVI</v>
      </c>
      <c r="H69" s="23" t="str">
        <f>+IFERROR(IF(C69="ADMINYCOOR",VLOOKUP(AY69,'[2]LISTAS ANEXO 1. 3'!$B$13:$C$42,2,FALSE),IF(C69="TASAS",VLOOKUP(AY69,'[2]LISTAS ANEXO 1. 3'!$B$43:$C$51,2,FALSE),IF(C69="FORTALECIMIENTO",VLOOKUP(AY69,'[2]LISTAS ANEXO 1. 3'!$B$52:$C$58,2,FALSE),""))),"")</f>
        <v>FFFF</v>
      </c>
      <c r="I69" s="23" t="str">
        <f>+IFERROR(VLOOKUP(#REF!,'[2]LISTAS ANEXO 1. 4'!$B$74:$C$90,2,FALSE),"")</f>
        <v/>
      </c>
      <c r="J69" s="23" t="str">
        <f>+IFERROR(VLOOKUP(X69,[2]ORDINALES!$B$2:$C$5,2,FALSE),"")</f>
        <v>CTADOS</v>
      </c>
      <c r="K69" s="23" t="str">
        <f>+IFERROR(VLOOKUP(#REF!,[2]REGION!$G$2:$I$1125,2,FALSE),"")</f>
        <v/>
      </c>
      <c r="L69" s="23" t="str">
        <f>+IFERROR(VLOOKUP(AI69,[2]REGION!$G$2:$I$1125,2,FALSE),"")</f>
        <v>BOGDC</v>
      </c>
      <c r="M69" s="23" t="str">
        <f>+IFERROR(VLOOKUP(#REF!,[2]ORDINALES!$H$2:$I$382,2,FALSE),"")</f>
        <v/>
      </c>
      <c r="N69" s="23" t="str">
        <f>IFERROR(VLOOKUP(U69,'[2]Lista Willy'!$B$11:$D$14,3,FALSE),"")</f>
        <v>REC_11</v>
      </c>
      <c r="O69" s="24"/>
      <c r="P69" s="127">
        <v>4031</v>
      </c>
      <c r="Q69" s="90" t="s">
        <v>49</v>
      </c>
      <c r="R69" s="90" t="s">
        <v>50</v>
      </c>
      <c r="S69" s="90" t="s">
        <v>106</v>
      </c>
      <c r="T69" s="90" t="s">
        <v>106</v>
      </c>
      <c r="U69" s="90" t="s">
        <v>52</v>
      </c>
      <c r="V69" s="94" t="s">
        <v>53</v>
      </c>
      <c r="W69" s="90" t="s">
        <v>54</v>
      </c>
      <c r="X69" s="90" t="s">
        <v>55</v>
      </c>
      <c r="Y69" s="99" t="s">
        <v>150</v>
      </c>
      <c r="Z69" s="86">
        <v>1463950070</v>
      </c>
      <c r="AA69" s="120"/>
      <c r="AB69" s="86"/>
      <c r="AC69" s="86"/>
      <c r="AD69" s="86"/>
      <c r="AE69" s="120">
        <v>1463950070</v>
      </c>
      <c r="AF69" s="89">
        <v>1215871714.95</v>
      </c>
      <c r="AG69" s="89">
        <v>1664145084</v>
      </c>
      <c r="AH69" s="90" t="s">
        <v>151</v>
      </c>
      <c r="AI69" s="90" t="s">
        <v>108</v>
      </c>
      <c r="AJ69" s="90" t="s">
        <v>108</v>
      </c>
      <c r="AK69" s="90"/>
      <c r="AL69" s="90" t="s">
        <v>57</v>
      </c>
      <c r="AM69" s="90"/>
      <c r="AN69" s="90" t="s">
        <v>57</v>
      </c>
      <c r="AO69" s="90"/>
      <c r="AP69" s="90" t="s">
        <v>57</v>
      </c>
      <c r="AQ69" s="90"/>
      <c r="AR69" s="90" t="s">
        <v>57</v>
      </c>
      <c r="AS69" s="90" t="s">
        <v>73</v>
      </c>
      <c r="AT69" s="90" t="s">
        <v>74</v>
      </c>
      <c r="AU69" s="97" t="s">
        <v>75</v>
      </c>
      <c r="AV69" s="98" t="s">
        <v>109</v>
      </c>
      <c r="AW69" s="98" t="s">
        <v>110</v>
      </c>
      <c r="AX69" s="97">
        <v>3299065</v>
      </c>
      <c r="AY69" s="98" t="s">
        <v>111</v>
      </c>
      <c r="AZ69" s="98" t="s">
        <v>136</v>
      </c>
      <c r="BA69" s="24"/>
    </row>
    <row r="70" spans="1:53" ht="84.75" customHeight="1">
      <c r="A70" s="23" t="str">
        <f>+IFERROR(VLOOKUP(R70,'[2]Listas niveles'!$D$2:$E$11,2,FALSE),"")</f>
        <v>DG</v>
      </c>
      <c r="B70" s="23" t="str">
        <f>+IFERROR(VLOOKUP(AS70,'[2]Listas anexo 1'!$A$7:$B$8,2,FALSE),"")</f>
        <v>FORTA</v>
      </c>
      <c r="C70" s="23" t="str">
        <f>+IFERROR(VLOOKUP(AT70,'[2]Listas anexo 1'!$A$13:$B$15,2,FALSE),"")</f>
        <v>FORTALECIMIENTO</v>
      </c>
      <c r="D70" s="23" t="str">
        <f>+IFERROR(VLOOKUP(AT70,'[2]Listas anexo 1'!$A$13:$C$15,3,FALSE),"")</f>
        <v>FORTALECER</v>
      </c>
      <c r="E70" s="23" t="str">
        <f>+IFERROR(VLOOKUP(AT70,'[2]Listas anexo 1'!$A$19:$B$21,2,FALSE),"")</f>
        <v>FORTOB</v>
      </c>
      <c r="F70" s="23" t="str">
        <f>+IFERROR(VLOOKUP(AV70,'[2]Listas anexo 1'!$J$13:$K$21,2,FALSE),"")</f>
        <v>FORTOBIII</v>
      </c>
      <c r="G70" s="23" t="str">
        <f>+IFERROR(VLOOKUP(AW70,'[2]LISTAS ANEXO 1. 2'!$A$9:$B$38,2,FALSE),"")</f>
        <v>TVII</v>
      </c>
      <c r="H70" s="23" t="str">
        <f>+IFERROR(IF(C70="ADMINYCOOR",VLOOKUP(AY70,'[2]LISTAS ANEXO 1. 3'!$B$13:$C$42,2,FALSE),IF(C70="TASAS",VLOOKUP(AY70,'[2]LISTAS ANEXO 1. 3'!$B$43:$C$51,2,FALSE),IF(C70="FORTALECIMIENTO",VLOOKUP(AY70,'[2]LISTAS ANEXO 1. 3'!$B$52:$C$58,2,FALSE),""))),"")</f>
        <v>GGGG</v>
      </c>
      <c r="I70" s="23" t="str">
        <f>+IFERROR(VLOOKUP(#REF!,'[2]LISTAS ANEXO 1. 4'!$B$74:$C$90,2,FALSE),"")</f>
        <v/>
      </c>
      <c r="J70" s="23" t="str">
        <f>+IFERROR(VLOOKUP(X70,[2]ORDINALES!$B$2:$C$5,2,FALSE),"")</f>
        <v>CTADOS</v>
      </c>
      <c r="K70" s="23" t="str">
        <f>+IFERROR(VLOOKUP(#REF!,[2]REGION!$G$2:$I$1125,2,FALSE),"")</f>
        <v/>
      </c>
      <c r="L70" s="23" t="str">
        <f>+IFERROR(VLOOKUP(AI70,[2]REGION!$G$2:$I$1125,2,FALSE),"")</f>
        <v>BOGDC</v>
      </c>
      <c r="M70" s="23" t="str">
        <f>+IFERROR(VLOOKUP(#REF!,[2]ORDINALES!$H$2:$I$382,2,FALSE),"")</f>
        <v/>
      </c>
      <c r="N70" s="23" t="str">
        <f>IFERROR(VLOOKUP(U70,'[2]Lista Willy'!$B$11:$D$14,3,FALSE),"")</f>
        <v>REC_11</v>
      </c>
      <c r="O70" s="24"/>
      <c r="P70" s="127">
        <v>4032</v>
      </c>
      <c r="Q70" s="90" t="s">
        <v>49</v>
      </c>
      <c r="R70" s="90" t="s">
        <v>50</v>
      </c>
      <c r="S70" s="90" t="s">
        <v>106</v>
      </c>
      <c r="T70" s="90" t="s">
        <v>106</v>
      </c>
      <c r="U70" s="90" t="s">
        <v>52</v>
      </c>
      <c r="V70" s="94" t="s">
        <v>53</v>
      </c>
      <c r="W70" s="90" t="s">
        <v>54</v>
      </c>
      <c r="X70" s="90" t="s">
        <v>55</v>
      </c>
      <c r="Y70" s="90" t="s">
        <v>152</v>
      </c>
      <c r="Z70" s="86">
        <v>3500000</v>
      </c>
      <c r="AA70" s="120"/>
      <c r="AB70" s="86"/>
      <c r="AC70" s="86"/>
      <c r="AD70" s="86"/>
      <c r="AE70" s="120">
        <v>3500000</v>
      </c>
      <c r="AF70" s="89"/>
      <c r="AG70" s="89"/>
      <c r="AH70" s="90" t="s">
        <v>57</v>
      </c>
      <c r="AI70" s="90" t="s">
        <v>108</v>
      </c>
      <c r="AJ70" s="90" t="s">
        <v>108</v>
      </c>
      <c r="AK70" s="90"/>
      <c r="AL70" s="90" t="s">
        <v>57</v>
      </c>
      <c r="AM70" s="90"/>
      <c r="AN70" s="90" t="s">
        <v>57</v>
      </c>
      <c r="AO70" s="90"/>
      <c r="AP70" s="90" t="s">
        <v>57</v>
      </c>
      <c r="AQ70" s="90"/>
      <c r="AR70" s="90" t="s">
        <v>57</v>
      </c>
      <c r="AS70" s="90" t="s">
        <v>73</v>
      </c>
      <c r="AT70" s="90" t="s">
        <v>74</v>
      </c>
      <c r="AU70" s="97" t="s">
        <v>75</v>
      </c>
      <c r="AV70" s="98" t="s">
        <v>109</v>
      </c>
      <c r="AW70" s="98" t="s">
        <v>114</v>
      </c>
      <c r="AX70" s="97">
        <v>3299063</v>
      </c>
      <c r="AY70" s="98" t="s">
        <v>115</v>
      </c>
      <c r="AZ70" s="98" t="s">
        <v>116</v>
      </c>
      <c r="BA70" s="24"/>
    </row>
    <row r="71" spans="1:53" ht="84.75" customHeight="1">
      <c r="A71" s="23" t="str">
        <f>+IFERROR(VLOOKUP(R71,'[2]Listas niveles'!$D$2:$E$11,2,FALSE),"")</f>
        <v>DG</v>
      </c>
      <c r="B71" s="23" t="str">
        <f>+IFERROR(VLOOKUP(AS71,'[2]Listas anexo 1'!$A$7:$B$8,2,FALSE),"")</f>
        <v>ADMIN</v>
      </c>
      <c r="C71" s="23" t="str">
        <f>+IFERROR(VLOOKUP(AT71,'[2]Listas anexo 1'!$A$13:$B$15,2,FALSE),"")</f>
        <v>ADMINYCOOR</v>
      </c>
      <c r="D71" s="23" t="str">
        <f>+IFERROR(VLOOKUP(AT71,'[2]Listas anexo 1'!$A$13:$C$15,3,FALSE),"")</f>
        <v>CONTRIBUIR</v>
      </c>
      <c r="E71" s="23" t="str">
        <f>+IFERROR(VLOOKUP(AT71,'[2]Listas anexo 1'!$A$19:$B$21,2,FALSE),"")</f>
        <v>ADMINOB</v>
      </c>
      <c r="F71" s="23" t="str">
        <f>+IFERROR(VLOOKUP(AV71,'[2]Listas anexo 1'!$J$13:$K$21,2,FALSE),"")</f>
        <v>ADOBI</v>
      </c>
      <c r="G71" s="23" t="str">
        <f>+IFERROR(VLOOKUP(AW71,'[2]LISTAS ANEXO 1. 2'!$A$9:$B$38,2,FALSE),"")</f>
        <v>AI</v>
      </c>
      <c r="H71" s="23" t="str">
        <f>+IFERROR(IF(C71="ADMINYCOOR",VLOOKUP(AY71,'[2]LISTAS ANEXO 1. 3'!$B$13:$C$42,2,FALSE),IF(C71="TASAS",VLOOKUP(AY71,'[2]LISTAS ANEXO 1. 3'!$B$43:$C$51,2,FALSE),IF(C71="FORTALECIMIENTO",VLOOKUP(AY71,'[2]LISTAS ANEXO 1. 3'!$B$52:$C$58,2,FALSE),""))),"")</f>
        <v>AA</v>
      </c>
      <c r="I71" s="23" t="str">
        <f>+IFERROR(VLOOKUP(#REF!,'[2]LISTAS ANEXO 1. 4'!$B$74:$C$90,2,FALSE),"")</f>
        <v/>
      </c>
      <c r="J71" s="23" t="str">
        <f>+IFERROR(VLOOKUP(X71,[2]ORDINALES!$B$2:$C$5,2,FALSE),"")</f>
        <v>CTADOS</v>
      </c>
      <c r="K71" s="23" t="str">
        <f>+IFERROR(VLOOKUP(#REF!,[2]REGION!$G$2:$I$1125,2,FALSE),"")</f>
        <v/>
      </c>
      <c r="L71" s="23" t="str">
        <f>+IFERROR(VLOOKUP(AI71,[2]REGION!$G$2:$I$1125,2,FALSE),"")</f>
        <v>NACION</v>
      </c>
      <c r="M71" s="23" t="str">
        <f>+IFERROR(VLOOKUP(#REF!,[2]ORDINALES!$H$2:$I$382,2,FALSE),"")</f>
        <v/>
      </c>
      <c r="N71" s="23" t="str">
        <f>IFERROR(VLOOKUP(U71,'[2]Lista Willy'!$B$11:$D$14,3,FALSE),"")</f>
        <v>REC_20</v>
      </c>
      <c r="O71" s="24"/>
      <c r="P71" s="127">
        <v>4033</v>
      </c>
      <c r="Q71" s="90" t="s">
        <v>49</v>
      </c>
      <c r="R71" s="90" t="s">
        <v>50</v>
      </c>
      <c r="S71" s="90" t="s">
        <v>106</v>
      </c>
      <c r="T71" s="90" t="s">
        <v>106</v>
      </c>
      <c r="U71" s="90" t="s">
        <v>153</v>
      </c>
      <c r="V71" s="94" t="s">
        <v>154</v>
      </c>
      <c r="W71" s="90" t="s">
        <v>54</v>
      </c>
      <c r="X71" s="90" t="s">
        <v>55</v>
      </c>
      <c r="Y71" s="102" t="s">
        <v>155</v>
      </c>
      <c r="Z71" s="86">
        <v>666818015</v>
      </c>
      <c r="AA71" s="120"/>
      <c r="AB71" s="86"/>
      <c r="AC71" s="86"/>
      <c r="AD71" s="86"/>
      <c r="AE71" s="120">
        <v>666818015</v>
      </c>
      <c r="AF71" s="89"/>
      <c r="AG71" s="89"/>
      <c r="AH71" s="90"/>
      <c r="AI71" s="90" t="s">
        <v>58</v>
      </c>
      <c r="AJ71" s="90" t="s">
        <v>58</v>
      </c>
      <c r="AK71" s="90"/>
      <c r="AL71" s="90"/>
      <c r="AM71" s="90"/>
      <c r="AN71" s="90"/>
      <c r="AO71" s="90"/>
      <c r="AP71" s="90"/>
      <c r="AQ71" s="90"/>
      <c r="AR71" s="90"/>
      <c r="AS71" s="90" t="s">
        <v>60</v>
      </c>
      <c r="AT71" s="90" t="s">
        <v>61</v>
      </c>
      <c r="AU71" s="97" t="s">
        <v>62</v>
      </c>
      <c r="AV71" s="98" t="s">
        <v>125</v>
      </c>
      <c r="AW71" s="98" t="s">
        <v>126</v>
      </c>
      <c r="AX71" s="97">
        <v>3202032</v>
      </c>
      <c r="AY71" s="98" t="s">
        <v>127</v>
      </c>
      <c r="AZ71" s="98" t="s">
        <v>128</v>
      </c>
      <c r="BA71" s="24"/>
    </row>
    <row r="72" spans="1:53" ht="84.75" customHeight="1">
      <c r="A72" s="23" t="str">
        <f>+IFERROR(VLOOKUP(R72,'[2]Listas niveles'!$D$2:$E$11,2,FALSE),"")</f>
        <v>DG</v>
      </c>
      <c r="B72" s="23" t="str">
        <f>+IFERROR(VLOOKUP(AS72,'[2]Listas anexo 1'!$A$7:$B$8,2,FALSE),"")</f>
        <v>FORTA</v>
      </c>
      <c r="C72" s="23" t="str">
        <f>+IFERROR(VLOOKUP(AT72,'[2]Listas anexo 1'!$A$13:$B$15,2,FALSE),"")</f>
        <v>FORTALECIMIENTO</v>
      </c>
      <c r="D72" s="23" t="str">
        <f>+IFERROR(VLOOKUP(AT72,'[2]Listas anexo 1'!$A$13:$C$15,3,FALSE),"")</f>
        <v>FORTALECER</v>
      </c>
      <c r="E72" s="23" t="str">
        <f>+IFERROR(VLOOKUP(AT72,'[2]Listas anexo 1'!$A$19:$B$21,2,FALSE),"")</f>
        <v>FORTOB</v>
      </c>
      <c r="F72" s="23" t="str">
        <f>+IFERROR(VLOOKUP(AV72,'[2]Listas anexo 1'!$J$13:$K$21,2,FALSE),"")</f>
        <v>FORTOBIII</v>
      </c>
      <c r="G72" s="23" t="str">
        <f>+IFERROR(VLOOKUP(AW72,'[2]LISTAS ANEXO 1. 2'!$A$9:$B$38,2,FALSE),"")</f>
        <v>TVI</v>
      </c>
      <c r="H72" s="23" t="str">
        <f>+IFERROR(IF(C72="ADMINYCOOR",VLOOKUP(AY72,'[2]LISTAS ANEXO 1. 3'!$B$13:$C$42,2,FALSE),IF(C72="TASAS",VLOOKUP(AY72,'[2]LISTAS ANEXO 1. 3'!$B$43:$C$51,2,FALSE),IF(C72="FORTALECIMIENTO",VLOOKUP(AY72,'[2]LISTAS ANEXO 1. 3'!$B$52:$C$58,2,FALSE),""))),"")</f>
        <v>FFFF</v>
      </c>
      <c r="I72" s="23" t="str">
        <f>+IFERROR(VLOOKUP(#REF!,'[2]LISTAS ANEXO 1. 4'!$B$74:$C$90,2,FALSE),"")</f>
        <v/>
      </c>
      <c r="J72" s="23" t="str">
        <f>+IFERROR(VLOOKUP(X72,[2]ORDINALES!$B$2:$C$5,2,FALSE),"")</f>
        <v>CTADOS</v>
      </c>
      <c r="K72" s="23" t="str">
        <f>+IFERROR(VLOOKUP(#REF!,[2]REGION!$G$2:$I$1125,2,FALSE),"")</f>
        <v/>
      </c>
      <c r="L72" s="23" t="str">
        <f>+IFERROR(VLOOKUP(AI72,[2]REGION!$G$2:$I$1125,2,FALSE),"")</f>
        <v>NACION</v>
      </c>
      <c r="M72" s="23" t="str">
        <f>+IFERROR(VLOOKUP(#REF!,[2]ORDINALES!$H$2:$I$382,2,FALSE),"")</f>
        <v/>
      </c>
      <c r="N72" s="23" t="str">
        <f>IFERROR(VLOOKUP(U72,'[2]Lista Willy'!$B$11:$D$14,3,FALSE),"")</f>
        <v>REC_11</v>
      </c>
      <c r="O72" s="24"/>
      <c r="P72" s="127">
        <v>4034</v>
      </c>
      <c r="Q72" s="90" t="s">
        <v>49</v>
      </c>
      <c r="R72" s="90" t="s">
        <v>50</v>
      </c>
      <c r="S72" s="90" t="s">
        <v>106</v>
      </c>
      <c r="T72" s="90" t="s">
        <v>106</v>
      </c>
      <c r="U72" s="90" t="s">
        <v>52</v>
      </c>
      <c r="V72" s="94" t="s">
        <v>53</v>
      </c>
      <c r="W72" s="90" t="s">
        <v>54</v>
      </c>
      <c r="X72" s="90" t="s">
        <v>55</v>
      </c>
      <c r="Y72" s="99" t="s">
        <v>156</v>
      </c>
      <c r="Z72" s="130">
        <v>820531993</v>
      </c>
      <c r="AA72" s="120"/>
      <c r="AB72" s="130"/>
      <c r="AC72" s="130"/>
      <c r="AD72" s="130"/>
      <c r="AE72" s="120">
        <v>820531993</v>
      </c>
      <c r="AF72" s="89">
        <v>4172966582</v>
      </c>
      <c r="AG72" s="89"/>
      <c r="AH72" s="90"/>
      <c r="AI72" s="90" t="s">
        <v>58</v>
      </c>
      <c r="AJ72" s="90" t="s">
        <v>58</v>
      </c>
      <c r="AK72" s="90"/>
      <c r="AL72" s="90"/>
      <c r="AM72" s="90"/>
      <c r="AN72" s="90"/>
      <c r="AO72" s="90"/>
      <c r="AP72" s="90"/>
      <c r="AQ72" s="90"/>
      <c r="AR72" s="90"/>
      <c r="AS72" s="90" t="s">
        <v>73</v>
      </c>
      <c r="AT72" s="90" t="s">
        <v>74</v>
      </c>
      <c r="AU72" s="97" t="s">
        <v>75</v>
      </c>
      <c r="AV72" s="98" t="s">
        <v>109</v>
      </c>
      <c r="AW72" s="98" t="s">
        <v>110</v>
      </c>
      <c r="AX72" s="97">
        <v>3299065</v>
      </c>
      <c r="AY72" s="98" t="s">
        <v>111</v>
      </c>
      <c r="AZ72" s="98" t="s">
        <v>136</v>
      </c>
      <c r="BA72" s="24"/>
    </row>
    <row r="73" spans="1:53" ht="84.75" customHeight="1">
      <c r="A73" s="23" t="str">
        <f>+IFERROR(VLOOKUP(R73,'[2]Listas niveles'!$D$2:$E$11,2,FALSE),"")</f>
        <v>DG</v>
      </c>
      <c r="B73" s="23" t="str">
        <f>+IFERROR(VLOOKUP(AS73,'[2]Listas anexo 1'!$A$7:$B$8,2,FALSE),"")</f>
        <v>ADMIN</v>
      </c>
      <c r="C73" s="23" t="str">
        <f>+IFERROR(VLOOKUP(AT73,'[2]Listas anexo 1'!$A$13:$B$15,2,FALSE),"")</f>
        <v>ADMINYCOOR</v>
      </c>
      <c r="D73" s="23" t="str">
        <f>+IFERROR(VLOOKUP(AT73,'[2]Listas anexo 1'!$A$13:$C$15,3,FALSE),"")</f>
        <v>CONTRIBUIR</v>
      </c>
      <c r="E73" s="23" t="str">
        <f>+IFERROR(VLOOKUP(AT73,'[2]Listas anexo 1'!$A$19:$B$21,2,FALSE),"")</f>
        <v>ADMINOB</v>
      </c>
      <c r="F73" s="23" t="str">
        <f>+IFERROR(VLOOKUP(AV73,'[2]Listas anexo 1'!$J$13:$K$21,2,FALSE),"")</f>
        <v>ADOBI</v>
      </c>
      <c r="G73" s="23" t="str">
        <f>+IFERROR(VLOOKUP(AW73,'[2]LISTAS ANEXO 1. 2'!$A$9:$B$38,2,FALSE),"")</f>
        <v>AI</v>
      </c>
      <c r="H73" s="23" t="str">
        <f>+IFERROR(IF(C73="ADMINYCOOR",VLOOKUP(AY73,'[2]LISTAS ANEXO 1. 3'!$B$13:$C$42,2,FALSE),IF(C73="TASAS",VLOOKUP(AY73,'[2]LISTAS ANEXO 1. 3'!$B$43:$C$51,2,FALSE),IF(C73="FORTALECIMIENTO",VLOOKUP(AY73,'[2]LISTAS ANEXO 1. 3'!$B$52:$C$58,2,FALSE),""))),"")</f>
        <v>AA</v>
      </c>
      <c r="I73" s="23" t="str">
        <f>+IFERROR(VLOOKUP(#REF!,'[2]LISTAS ANEXO 1. 4'!$B$74:$C$90,2,FALSE),"")</f>
        <v/>
      </c>
      <c r="J73" s="23" t="str">
        <f>+IFERROR(VLOOKUP(X73,[2]ORDINALES!$B$2:$C$5,2,FALSE),"")</f>
        <v>CTADOS</v>
      </c>
      <c r="K73" s="23" t="str">
        <f>+IFERROR(VLOOKUP(#REF!,[2]REGION!$G$2:$I$1125,2,FALSE),"")</f>
        <v/>
      </c>
      <c r="L73" s="23" t="str">
        <f>+IFERROR(VLOOKUP(AI73,[2]REGION!$G$2:$I$1125,2,FALSE),"")</f>
        <v>NACION</v>
      </c>
      <c r="M73" s="23" t="str">
        <f>+IFERROR(VLOOKUP(#REF!,[2]ORDINALES!$H$2:$I$382,2,FALSE),"")</f>
        <v/>
      </c>
      <c r="N73" s="23" t="str">
        <f>IFERROR(VLOOKUP(U73,'[2]Lista Willy'!$B$11:$D$14,3,FALSE),"")</f>
        <v>REC_11</v>
      </c>
      <c r="O73" s="24"/>
      <c r="P73" s="127">
        <v>4035</v>
      </c>
      <c r="Q73" s="90" t="s">
        <v>49</v>
      </c>
      <c r="R73" s="90" t="s">
        <v>50</v>
      </c>
      <c r="S73" s="90" t="s">
        <v>106</v>
      </c>
      <c r="T73" s="90" t="s">
        <v>106</v>
      </c>
      <c r="U73" s="90" t="s">
        <v>52</v>
      </c>
      <c r="V73" s="94" t="s">
        <v>53</v>
      </c>
      <c r="W73" s="90" t="s">
        <v>54</v>
      </c>
      <c r="X73" s="90" t="s">
        <v>55</v>
      </c>
      <c r="Y73" s="99" t="s">
        <v>157</v>
      </c>
      <c r="Z73" s="86">
        <v>600000000</v>
      </c>
      <c r="AA73" s="120"/>
      <c r="AB73" s="86"/>
      <c r="AC73" s="86"/>
      <c r="AD73" s="86"/>
      <c r="AE73" s="120">
        <v>600000000</v>
      </c>
      <c r="AF73" s="89"/>
      <c r="AG73" s="89"/>
      <c r="AH73" s="90"/>
      <c r="AI73" s="90" t="s">
        <v>58</v>
      </c>
      <c r="AJ73" s="90" t="s">
        <v>58</v>
      </c>
      <c r="AK73" s="90"/>
      <c r="AL73" s="90"/>
      <c r="AM73" s="90"/>
      <c r="AN73" s="90"/>
      <c r="AO73" s="90"/>
      <c r="AP73" s="90"/>
      <c r="AQ73" s="90"/>
      <c r="AR73" s="90"/>
      <c r="AS73" s="90" t="s">
        <v>60</v>
      </c>
      <c r="AT73" s="90" t="s">
        <v>61</v>
      </c>
      <c r="AU73" s="97" t="s">
        <v>62</v>
      </c>
      <c r="AV73" s="98" t="s">
        <v>125</v>
      </c>
      <c r="AW73" s="98" t="s">
        <v>126</v>
      </c>
      <c r="AX73" s="97">
        <v>3202032</v>
      </c>
      <c r="AY73" s="98" t="s">
        <v>127</v>
      </c>
      <c r="AZ73" s="98" t="s">
        <v>128</v>
      </c>
      <c r="BA73" s="24"/>
    </row>
    <row r="74" spans="1:53" ht="84.75" customHeight="1">
      <c r="A74" s="23" t="str">
        <f>+IFERROR(VLOOKUP(R74,'[2]Listas niveles'!$D$2:$E$11,2,FALSE),"")</f>
        <v>DG</v>
      </c>
      <c r="B74" s="23" t="str">
        <f>+IFERROR(VLOOKUP(AS74,'[2]Listas anexo 1'!$A$7:$B$8,2,FALSE),"")</f>
        <v>ADMIN</v>
      </c>
      <c r="C74" s="23" t="str">
        <f>+IFERROR(VLOOKUP(AT74,'[2]Listas anexo 1'!$A$13:$B$15,2,FALSE),"")</f>
        <v>ADMINYCOOR</v>
      </c>
      <c r="D74" s="23" t="str">
        <f>+IFERROR(VLOOKUP(AT74,'[2]Listas anexo 1'!$A$13:$C$15,3,FALSE),"")</f>
        <v>CONTRIBUIR</v>
      </c>
      <c r="E74" s="23" t="str">
        <f>+IFERROR(VLOOKUP(AT74,'[2]Listas anexo 1'!$A$19:$B$21,2,FALSE),"")</f>
        <v>ADMINOB</v>
      </c>
      <c r="F74" s="23" t="str">
        <f>+IFERROR(VLOOKUP(AV74,'[2]Listas anexo 1'!$J$13:$K$21,2,FALSE),"")</f>
        <v>ADOBI</v>
      </c>
      <c r="G74" s="23" t="str">
        <f>+IFERROR(VLOOKUP(AW74,'[2]LISTAS ANEXO 1. 2'!$A$9:$B$38,2,FALSE),"")</f>
        <v>AI</v>
      </c>
      <c r="H74" s="23" t="str">
        <f>+IFERROR(IF(C74="ADMINYCOOR",VLOOKUP(AY74,'[2]LISTAS ANEXO 1. 3'!$B$13:$C$42,2,FALSE),IF(C74="TASAS",VLOOKUP(AY74,'[2]LISTAS ANEXO 1. 3'!$B$43:$C$51,2,FALSE),IF(C74="FORTALECIMIENTO",VLOOKUP(AY74,'[2]LISTAS ANEXO 1. 3'!$B$52:$C$58,2,FALSE),""))),"")</f>
        <v>BB</v>
      </c>
      <c r="I74" s="23" t="str">
        <f>+IFERROR(VLOOKUP(#REF!,'[2]LISTAS ANEXO 1. 4'!$B$74:$C$90,2,FALSE),"")</f>
        <v/>
      </c>
      <c r="J74" s="23" t="str">
        <f>+IFERROR(VLOOKUP(X74,[2]ORDINALES!$B$2:$C$5,2,FALSE),"")</f>
        <v>CTADOS</v>
      </c>
      <c r="K74" s="23" t="str">
        <f>+IFERROR(VLOOKUP(#REF!,[2]REGION!$G$2:$I$1125,2,FALSE),"")</f>
        <v/>
      </c>
      <c r="L74" s="23" t="str">
        <f>+IFERROR(VLOOKUP(AI74,[2]REGION!$G$2:$I$1125,2,FALSE),"")</f>
        <v>NACION</v>
      </c>
      <c r="M74" s="23" t="str">
        <f>+IFERROR(VLOOKUP(#REF!,[2]ORDINALES!$H$2:$I$382,2,FALSE),"")</f>
        <v/>
      </c>
      <c r="N74" s="23" t="str">
        <f>IFERROR(VLOOKUP(U74,'[2]Lista Willy'!$B$11:$D$14,3,FALSE),"")</f>
        <v>REC_11</v>
      </c>
      <c r="O74" s="24"/>
      <c r="P74" s="103">
        <v>5000</v>
      </c>
      <c r="Q74" s="103" t="s">
        <v>49</v>
      </c>
      <c r="R74" s="103" t="s">
        <v>50</v>
      </c>
      <c r="S74" s="103" t="s">
        <v>158</v>
      </c>
      <c r="T74" s="103" t="s">
        <v>158</v>
      </c>
      <c r="U74" s="103" t="s">
        <v>52</v>
      </c>
      <c r="V74" s="104" t="s">
        <v>53</v>
      </c>
      <c r="W74" s="103" t="s">
        <v>54</v>
      </c>
      <c r="X74" s="90" t="s">
        <v>55</v>
      </c>
      <c r="Y74" s="103" t="s">
        <v>159</v>
      </c>
      <c r="Z74" s="105">
        <v>137060000</v>
      </c>
      <c r="AA74" s="120"/>
      <c r="AB74" s="105"/>
      <c r="AC74" s="105"/>
      <c r="AD74" s="105"/>
      <c r="AE74" s="120">
        <v>137060000</v>
      </c>
      <c r="AF74" s="105"/>
      <c r="AG74" s="106"/>
      <c r="AH74" s="103"/>
      <c r="AI74" s="103" t="s">
        <v>58</v>
      </c>
      <c r="AJ74" s="103" t="s">
        <v>58</v>
      </c>
      <c r="AK74" s="103" t="s">
        <v>59</v>
      </c>
      <c r="AL74" s="103" t="s">
        <v>160</v>
      </c>
      <c r="AM74" s="103" t="s">
        <v>161</v>
      </c>
      <c r="AN74" s="103" t="s">
        <v>162</v>
      </c>
      <c r="AO74" s="103"/>
      <c r="AP74" s="103"/>
      <c r="AQ74" s="103"/>
      <c r="AR74" s="103"/>
      <c r="AS74" s="103" t="s">
        <v>60</v>
      </c>
      <c r="AT74" s="103" t="s">
        <v>61</v>
      </c>
      <c r="AU74" s="107" t="s">
        <v>62</v>
      </c>
      <c r="AV74" s="108" t="s">
        <v>125</v>
      </c>
      <c r="AW74" s="108" t="s">
        <v>126</v>
      </c>
      <c r="AX74" s="107">
        <v>3202032</v>
      </c>
      <c r="AY74" s="108" t="s">
        <v>163</v>
      </c>
      <c r="AZ74" s="108" t="s">
        <v>164</v>
      </c>
      <c r="BA74" s="24"/>
    </row>
    <row r="75" spans="1:53" ht="84.75" customHeight="1">
      <c r="A75" s="23" t="str">
        <f>+IFERROR(VLOOKUP(R75,'[2]Listas niveles'!$D$2:$E$11,2,FALSE),"")</f>
        <v>DG</v>
      </c>
      <c r="B75" s="23" t="str">
        <f>+IFERROR(VLOOKUP(AS75,'[2]Listas anexo 1'!$A$7:$B$8,2,FALSE),"")</f>
        <v>ADMIN</v>
      </c>
      <c r="C75" s="23" t="str">
        <f>+IFERROR(VLOOKUP(AT75,'[2]Listas anexo 1'!$A$13:$B$15,2,FALSE),"")</f>
        <v>ADMINYCOOR</v>
      </c>
      <c r="D75" s="23" t="str">
        <f>+IFERROR(VLOOKUP(AT75,'[2]Listas anexo 1'!$A$13:$C$15,3,FALSE),"")</f>
        <v>CONTRIBUIR</v>
      </c>
      <c r="E75" s="23" t="str">
        <f>+IFERROR(VLOOKUP(AT75,'[2]Listas anexo 1'!$A$19:$B$21,2,FALSE),"")</f>
        <v>ADMINOB</v>
      </c>
      <c r="F75" s="23" t="str">
        <f>+IFERROR(VLOOKUP(AV75,'[2]Listas anexo 1'!$J$13:$K$21,2,FALSE),"")</f>
        <v>ADOBI</v>
      </c>
      <c r="G75" s="23" t="str">
        <f>+IFERROR(VLOOKUP(AW75,'[2]LISTAS ANEXO 1. 2'!$A$9:$B$38,2,FALSE),"")</f>
        <v>AI</v>
      </c>
      <c r="H75" s="23" t="str">
        <f>+IFERROR(IF(C75="ADMINYCOOR",VLOOKUP(AY75,'[2]LISTAS ANEXO 1. 3'!$B$13:$C$42,2,FALSE),IF(C75="TASAS",VLOOKUP(AY75,'[2]LISTAS ANEXO 1. 3'!$B$43:$C$51,2,FALSE),IF(C75="FORTALECIMIENTO",VLOOKUP(AY75,'[2]LISTAS ANEXO 1. 3'!$B$52:$C$58,2,FALSE),""))),"")</f>
        <v>BB</v>
      </c>
      <c r="I75" s="23" t="str">
        <f>+IFERROR(VLOOKUP(#REF!,'[2]LISTAS ANEXO 1. 4'!$B$74:$C$90,2,FALSE),"")</f>
        <v/>
      </c>
      <c r="J75" s="23" t="str">
        <f>+IFERROR(VLOOKUP(X75,[2]ORDINALES!$B$2:$C$5,2,FALSE),"")</f>
        <v>CTADOS</v>
      </c>
      <c r="K75" s="23" t="str">
        <f>+IFERROR(VLOOKUP(#REF!,[2]REGION!$G$2:$I$1125,2,FALSE),"")</f>
        <v/>
      </c>
      <c r="L75" s="23" t="str">
        <f>+IFERROR(VLOOKUP(AI75,[2]REGION!$G$2:$I$1125,2,FALSE),"")</f>
        <v>NACION</v>
      </c>
      <c r="M75" s="23" t="str">
        <f>+IFERROR(VLOOKUP(#REF!,[2]ORDINALES!$H$2:$I$382,2,FALSE),"")</f>
        <v/>
      </c>
      <c r="N75" s="23" t="str">
        <f>IFERROR(VLOOKUP(U75,'[2]Lista Willy'!$B$11:$D$14,3,FALSE),"")</f>
        <v>REC_11</v>
      </c>
      <c r="O75" s="24"/>
      <c r="P75" s="90">
        <v>5001</v>
      </c>
      <c r="Q75" s="90" t="s">
        <v>49</v>
      </c>
      <c r="R75" s="90" t="s">
        <v>50</v>
      </c>
      <c r="S75" s="90" t="s">
        <v>158</v>
      </c>
      <c r="T75" s="90" t="s">
        <v>158</v>
      </c>
      <c r="U75" s="90" t="s">
        <v>52</v>
      </c>
      <c r="V75" s="94" t="s">
        <v>53</v>
      </c>
      <c r="W75" s="90" t="s">
        <v>54</v>
      </c>
      <c r="X75" s="90" t="s">
        <v>55</v>
      </c>
      <c r="Y75" s="90" t="s">
        <v>165</v>
      </c>
      <c r="Z75" s="88">
        <v>3850000</v>
      </c>
      <c r="AA75" s="120"/>
      <c r="AB75" s="88">
        <v>850000</v>
      </c>
      <c r="AC75" s="88"/>
      <c r="AD75" s="88"/>
      <c r="AE75" s="120">
        <v>3000000</v>
      </c>
      <c r="AF75" s="88"/>
      <c r="AG75" s="89"/>
      <c r="AH75" s="90"/>
      <c r="AI75" s="90" t="s">
        <v>58</v>
      </c>
      <c r="AJ75" s="90" t="s">
        <v>58</v>
      </c>
      <c r="AK75" s="90"/>
      <c r="AL75" s="90"/>
      <c r="AM75" s="90"/>
      <c r="AN75" s="90"/>
      <c r="AO75" s="90"/>
      <c r="AP75" s="90"/>
      <c r="AQ75" s="90"/>
      <c r="AR75" s="90"/>
      <c r="AS75" s="90" t="s">
        <v>60</v>
      </c>
      <c r="AT75" s="90" t="s">
        <v>61</v>
      </c>
      <c r="AU75" s="97" t="s">
        <v>62</v>
      </c>
      <c r="AV75" s="98" t="s">
        <v>125</v>
      </c>
      <c r="AW75" s="98" t="s">
        <v>126</v>
      </c>
      <c r="AX75" s="97">
        <v>3202032</v>
      </c>
      <c r="AY75" s="98" t="s">
        <v>163</v>
      </c>
      <c r="AZ75" s="98" t="s">
        <v>164</v>
      </c>
      <c r="BA75" s="24"/>
    </row>
    <row r="76" spans="1:53" ht="84.75" customHeight="1">
      <c r="A76" s="23" t="str">
        <f>+IFERROR(VLOOKUP(R76,'[2]Listas niveles'!$D$2:$E$11,2,FALSE),"")</f>
        <v>DG</v>
      </c>
      <c r="B76" s="23" t="str">
        <f>+IFERROR(VLOOKUP(AS76,'[2]Listas anexo 1'!$A$7:$B$8,2,FALSE),"")</f>
        <v>ADMIN</v>
      </c>
      <c r="C76" s="23" t="str">
        <f>+IFERROR(VLOOKUP(AT76,'[2]Listas anexo 1'!$A$13:$B$15,2,FALSE),"")</f>
        <v>ADMINYCOOR</v>
      </c>
      <c r="D76" s="23" t="str">
        <f>+IFERROR(VLOOKUP(AT76,'[2]Listas anexo 1'!$A$13:$C$15,3,FALSE),"")</f>
        <v>CONTRIBUIR</v>
      </c>
      <c r="E76" s="23" t="str">
        <f>+IFERROR(VLOOKUP(AT76,'[2]Listas anexo 1'!$A$19:$B$21,2,FALSE),"")</f>
        <v>ADMINOB</v>
      </c>
      <c r="F76" s="23" t="str">
        <f>+IFERROR(VLOOKUP(AV76,'[2]Listas anexo 1'!$J$13:$K$21,2,FALSE),"")</f>
        <v>ADOBI</v>
      </c>
      <c r="G76" s="23" t="str">
        <f>+IFERROR(VLOOKUP(AW76,'[2]LISTAS ANEXO 1. 2'!$A$9:$B$38,2,FALSE),"")</f>
        <v>AI</v>
      </c>
      <c r="H76" s="23" t="str">
        <f>+IFERROR(IF(C76="ADMINYCOOR",VLOOKUP(AY76,'[2]LISTAS ANEXO 1. 3'!$B$13:$C$42,2,FALSE),IF(C76="TASAS",VLOOKUP(AY76,'[2]LISTAS ANEXO 1. 3'!$B$43:$C$51,2,FALSE),IF(C76="FORTALECIMIENTO",VLOOKUP(AY76,'[2]LISTAS ANEXO 1. 3'!$B$52:$C$58,2,FALSE),""))),"")</f>
        <v>BB</v>
      </c>
      <c r="I76" s="23" t="str">
        <f>+IFERROR(VLOOKUP(#REF!,'[2]LISTAS ANEXO 1. 4'!$B$74:$C$90,2,FALSE),"")</f>
        <v/>
      </c>
      <c r="J76" s="23" t="str">
        <f>+IFERROR(VLOOKUP(X76,[2]ORDINALES!$B$2:$C$5,2,FALSE),"")</f>
        <v>CTADOS</v>
      </c>
      <c r="K76" s="23" t="str">
        <f>+IFERROR(VLOOKUP(#REF!,[2]REGION!$G$2:$I$1125,2,FALSE),"")</f>
        <v/>
      </c>
      <c r="L76" s="23" t="str">
        <f>+IFERROR(VLOOKUP(AI76,[2]REGION!$G$2:$I$1125,2,FALSE),"")</f>
        <v>NACION</v>
      </c>
      <c r="M76" s="23" t="str">
        <f>+IFERROR(VLOOKUP(#REF!,[2]ORDINALES!$H$2:$I$382,2,FALSE),"")</f>
        <v/>
      </c>
      <c r="N76" s="23" t="str">
        <f>IFERROR(VLOOKUP(U76,'[2]Lista Willy'!$B$11:$D$14,3,FALSE),"")</f>
        <v>REC_11</v>
      </c>
      <c r="O76" s="24"/>
      <c r="P76" s="90">
        <v>5002</v>
      </c>
      <c r="Q76" s="90" t="s">
        <v>49</v>
      </c>
      <c r="R76" s="90" t="s">
        <v>50</v>
      </c>
      <c r="S76" s="90" t="s">
        <v>158</v>
      </c>
      <c r="T76" s="90" t="s">
        <v>158</v>
      </c>
      <c r="U76" s="90" t="s">
        <v>52</v>
      </c>
      <c r="V76" s="94" t="s">
        <v>53</v>
      </c>
      <c r="W76" s="90" t="s">
        <v>54</v>
      </c>
      <c r="X76" s="90" t="s">
        <v>55</v>
      </c>
      <c r="Y76" s="90" t="s">
        <v>166</v>
      </c>
      <c r="Z76" s="88">
        <v>17850000</v>
      </c>
      <c r="AA76" s="120"/>
      <c r="AB76" s="88"/>
      <c r="AC76" s="88"/>
      <c r="AD76" s="88"/>
      <c r="AE76" s="120">
        <v>17850000</v>
      </c>
      <c r="AF76" s="88"/>
      <c r="AG76" s="89"/>
      <c r="AH76" s="90"/>
      <c r="AI76" s="90" t="s">
        <v>58</v>
      </c>
      <c r="AJ76" s="90" t="s">
        <v>58</v>
      </c>
      <c r="AK76" s="90"/>
      <c r="AL76" s="90"/>
      <c r="AM76" s="90"/>
      <c r="AN76" s="90"/>
      <c r="AO76" s="90"/>
      <c r="AP76" s="90"/>
      <c r="AQ76" s="90"/>
      <c r="AR76" s="90"/>
      <c r="AS76" s="90" t="s">
        <v>60</v>
      </c>
      <c r="AT76" s="90" t="s">
        <v>61</v>
      </c>
      <c r="AU76" s="97" t="s">
        <v>62</v>
      </c>
      <c r="AV76" s="98" t="s">
        <v>125</v>
      </c>
      <c r="AW76" s="98" t="s">
        <v>126</v>
      </c>
      <c r="AX76" s="97">
        <v>3202032</v>
      </c>
      <c r="AY76" s="98" t="s">
        <v>163</v>
      </c>
      <c r="AZ76" s="98" t="s">
        <v>164</v>
      </c>
      <c r="BA76" s="24"/>
    </row>
    <row r="77" spans="1:53" ht="84.75" customHeight="1">
      <c r="A77" s="23" t="str">
        <f>+IFERROR(VLOOKUP(R77,'[2]Listas niveles'!$D$2:$E$11,2,FALSE),"")</f>
        <v>DG</v>
      </c>
      <c r="B77" s="23" t="str">
        <f>+IFERROR(VLOOKUP(AS77,'[2]Listas anexo 1'!$A$7:$B$8,2,FALSE),"")</f>
        <v>ADMIN</v>
      </c>
      <c r="C77" s="23" t="str">
        <f>+IFERROR(VLOOKUP(AT77,'[2]Listas anexo 1'!$A$13:$B$15,2,FALSE),"")</f>
        <v>ADMINYCOOR</v>
      </c>
      <c r="D77" s="23" t="str">
        <f>+IFERROR(VLOOKUP(AT77,'[2]Listas anexo 1'!$A$13:$C$15,3,FALSE),"")</f>
        <v>CONTRIBUIR</v>
      </c>
      <c r="E77" s="23" t="str">
        <f>+IFERROR(VLOOKUP(AT77,'[2]Listas anexo 1'!$A$19:$B$21,2,FALSE),"")</f>
        <v>ADMINOB</v>
      </c>
      <c r="F77" s="23" t="str">
        <f>+IFERROR(VLOOKUP(AV77,'[2]Listas anexo 1'!$J$13:$K$21,2,FALSE),"")</f>
        <v>ADOBI</v>
      </c>
      <c r="G77" s="23" t="str">
        <f>+IFERROR(VLOOKUP(AW77,'[2]LISTAS ANEXO 1. 2'!$A$9:$B$38,2,FALSE),"")</f>
        <v>AII</v>
      </c>
      <c r="H77" s="23" t="str">
        <f>+IFERROR(IF(C77="ADMINYCOOR",VLOOKUP(AY77,'[2]LISTAS ANEXO 1. 3'!$B$13:$C$42,2,FALSE),IF(C77="TASAS",VLOOKUP(AY77,'[2]LISTAS ANEXO 1. 3'!$B$43:$C$51,2,FALSE),IF(C77="FORTALECIMIENTO",VLOOKUP(AY77,'[2]LISTAS ANEXO 1. 3'!$B$52:$C$58,2,FALSE),""))),"")</f>
        <v>CC</v>
      </c>
      <c r="I77" s="23" t="str">
        <f>+IFERROR(VLOOKUP(#REF!,'[2]LISTAS ANEXO 1. 4'!$B$74:$C$90,2,FALSE),"")</f>
        <v/>
      </c>
      <c r="J77" s="23" t="str">
        <f>+IFERROR(VLOOKUP(X77,[2]ORDINALES!$B$2:$C$5,2,FALSE),"")</f>
        <v>CTADOS</v>
      </c>
      <c r="K77" s="23" t="str">
        <f>+IFERROR(VLOOKUP(#REF!,[2]REGION!$G$2:$I$1125,2,FALSE),"")</f>
        <v/>
      </c>
      <c r="L77" s="23" t="str">
        <f>+IFERROR(VLOOKUP(AI77,[2]REGION!$G$2:$I$1125,2,FALSE),"")</f>
        <v>NACION</v>
      </c>
      <c r="M77" s="23" t="str">
        <f>+IFERROR(VLOOKUP(#REF!,[2]ORDINALES!$H$2:$I$382,2,FALSE),"")</f>
        <v/>
      </c>
      <c r="N77" s="23" t="str">
        <f>IFERROR(VLOOKUP(U77,'[2]Lista Willy'!$B$11:$D$14,3,FALSE),"")</f>
        <v>REC_11</v>
      </c>
      <c r="O77" s="24"/>
      <c r="P77" s="90">
        <v>5003</v>
      </c>
      <c r="Q77" s="90" t="s">
        <v>49</v>
      </c>
      <c r="R77" s="90" t="s">
        <v>50</v>
      </c>
      <c r="S77" s="90" t="s">
        <v>158</v>
      </c>
      <c r="T77" s="90" t="s">
        <v>158</v>
      </c>
      <c r="U77" s="90" t="s">
        <v>52</v>
      </c>
      <c r="V77" s="94" t="s">
        <v>53</v>
      </c>
      <c r="W77" s="90" t="s">
        <v>54</v>
      </c>
      <c r="X77" s="90" t="s">
        <v>55</v>
      </c>
      <c r="Y77" s="90" t="s">
        <v>167</v>
      </c>
      <c r="Z77" s="88">
        <v>48300000</v>
      </c>
      <c r="AA77" s="120"/>
      <c r="AB77" s="88"/>
      <c r="AC77" s="88"/>
      <c r="AD77" s="88"/>
      <c r="AE77" s="120">
        <v>48300000</v>
      </c>
      <c r="AF77" s="88"/>
      <c r="AG77" s="89"/>
      <c r="AH77" s="90"/>
      <c r="AI77" s="90" t="s">
        <v>58</v>
      </c>
      <c r="AJ77" s="90" t="s">
        <v>58</v>
      </c>
      <c r="AK77" s="90"/>
      <c r="AL77" s="90"/>
      <c r="AM77" s="90"/>
      <c r="AN77" s="90"/>
      <c r="AO77" s="90"/>
      <c r="AP77" s="90"/>
      <c r="AQ77" s="90"/>
      <c r="AR77" s="90"/>
      <c r="AS77" s="96" t="s">
        <v>60</v>
      </c>
      <c r="AT77" s="96" t="s">
        <v>61</v>
      </c>
      <c r="AU77" s="109" t="s">
        <v>62</v>
      </c>
      <c r="AV77" s="110" t="s">
        <v>125</v>
      </c>
      <c r="AW77" s="110" t="s">
        <v>168</v>
      </c>
      <c r="AX77" s="109">
        <v>3202031</v>
      </c>
      <c r="AY77" s="110" t="s">
        <v>169</v>
      </c>
      <c r="AZ77" s="110" t="s">
        <v>170</v>
      </c>
      <c r="BA77" s="24"/>
    </row>
    <row r="78" spans="1:53" ht="84.75" customHeight="1">
      <c r="A78" s="23"/>
      <c r="B78" s="23"/>
      <c r="C78" s="23"/>
      <c r="D78" s="23"/>
      <c r="E78" s="23"/>
      <c r="F78" s="23"/>
      <c r="G78" s="23"/>
      <c r="H78" s="23"/>
      <c r="I78" s="23"/>
      <c r="J78" s="23"/>
      <c r="K78" s="23"/>
      <c r="L78" s="23"/>
      <c r="M78" s="23"/>
      <c r="N78" s="23"/>
      <c r="O78" s="24"/>
      <c r="P78" s="90">
        <v>5004</v>
      </c>
      <c r="Q78" s="90" t="s">
        <v>49</v>
      </c>
      <c r="R78" s="90" t="s">
        <v>50</v>
      </c>
      <c r="S78" s="90" t="s">
        <v>158</v>
      </c>
      <c r="T78" s="90" t="s">
        <v>158</v>
      </c>
      <c r="U78" s="90" t="s">
        <v>52</v>
      </c>
      <c r="V78" s="94" t="s">
        <v>53</v>
      </c>
      <c r="W78" s="90" t="s">
        <v>54</v>
      </c>
      <c r="X78" s="90" t="s">
        <v>55</v>
      </c>
      <c r="Y78" s="90" t="s">
        <v>165</v>
      </c>
      <c r="Z78" s="88">
        <v>1050000</v>
      </c>
      <c r="AA78" s="120"/>
      <c r="AB78" s="88">
        <v>1050000</v>
      </c>
      <c r="AC78" s="88"/>
      <c r="AD78" s="88"/>
      <c r="AE78" s="120">
        <v>0</v>
      </c>
      <c r="AF78" s="88"/>
      <c r="AG78" s="89"/>
      <c r="AH78" s="90"/>
      <c r="AI78" s="90" t="s">
        <v>58</v>
      </c>
      <c r="AJ78" s="90" t="s">
        <v>58</v>
      </c>
      <c r="AK78" s="90"/>
      <c r="AL78" s="90"/>
      <c r="AM78" s="90"/>
      <c r="AN78" s="90"/>
      <c r="AO78" s="90"/>
      <c r="AP78" s="90"/>
      <c r="AQ78" s="90"/>
      <c r="AR78" s="90"/>
      <c r="AS78" s="111" t="s">
        <v>60</v>
      </c>
      <c r="AT78" s="111" t="s">
        <v>61</v>
      </c>
      <c r="AU78" s="112" t="s">
        <v>62</v>
      </c>
      <c r="AV78" s="113" t="s">
        <v>125</v>
      </c>
      <c r="AW78" s="113" t="s">
        <v>168</v>
      </c>
      <c r="AX78" s="112">
        <v>3202031</v>
      </c>
      <c r="AY78" s="113" t="s">
        <v>169</v>
      </c>
      <c r="AZ78" s="113" t="s">
        <v>170</v>
      </c>
      <c r="BA78" s="24"/>
    </row>
    <row r="79" spans="1:53" ht="84.75" customHeight="1">
      <c r="A79" s="23" t="str">
        <f>+IFERROR(VLOOKUP(R79,'[2]Listas niveles'!$D$2:$E$11,2,FALSE),"")</f>
        <v>DG</v>
      </c>
      <c r="B79" s="23" t="str">
        <f>+IFERROR(VLOOKUP(AS79,'[2]Listas anexo 1'!$A$7:$B$8,2,FALSE),"")</f>
        <v>ADMIN</v>
      </c>
      <c r="C79" s="23" t="str">
        <f>+IFERROR(VLOOKUP(AT79,'[2]Listas anexo 1'!$A$13:$B$15,2,FALSE),"")</f>
        <v>ADMINYCOOR</v>
      </c>
      <c r="D79" s="23" t="str">
        <f>+IFERROR(VLOOKUP(AT79,'[2]Listas anexo 1'!$A$13:$C$15,3,FALSE),"")</f>
        <v>CONTRIBUIR</v>
      </c>
      <c r="E79" s="23" t="str">
        <f>+IFERROR(VLOOKUP(AT79,'[2]Listas anexo 1'!$A$19:$B$21,2,FALSE),"")</f>
        <v>ADMINOB</v>
      </c>
      <c r="F79" s="23" t="str">
        <f>+IFERROR(VLOOKUP(AV79,'[2]Listas anexo 1'!$J$13:$K$21,2,FALSE),"")</f>
        <v>ADOBI</v>
      </c>
      <c r="G79" s="23" t="str">
        <f>+IFERROR(VLOOKUP(AW79,'[2]LISTAS ANEXO 1. 2'!$A$9:$B$38,2,FALSE),"")</f>
        <v>AII</v>
      </c>
      <c r="H79" s="23" t="str">
        <f>+IFERROR(IF(C79="ADMINYCOOR",VLOOKUP(AY79,'[2]LISTAS ANEXO 1. 3'!$B$13:$C$42,2,FALSE),IF(C79="TASAS",VLOOKUP(AY79,'[2]LISTAS ANEXO 1. 3'!$B$43:$C$51,2,FALSE),IF(C79="FORTALECIMIENTO",VLOOKUP(AY79,'[2]LISTAS ANEXO 1. 3'!$B$52:$C$58,2,FALSE),""))),"")</f>
        <v>CC</v>
      </c>
      <c r="I79" s="23" t="str">
        <f>+IFERROR(VLOOKUP(#REF!,'[2]LISTAS ANEXO 1. 4'!$B$74:$C$90,2,FALSE),"")</f>
        <v/>
      </c>
      <c r="J79" s="23" t="str">
        <f>+IFERROR(VLOOKUP(X79,[2]ORDINALES!$B$2:$C$5,2,FALSE),"")</f>
        <v>CTADOS</v>
      </c>
      <c r="K79" s="23" t="str">
        <f>+IFERROR(VLOOKUP(#REF!,[2]REGION!$G$2:$I$1125,2,FALSE),"")</f>
        <v/>
      </c>
      <c r="L79" s="23" t="str">
        <f>+IFERROR(VLOOKUP(AI79,[2]REGION!$G$2:$I$1125,2,FALSE),"")</f>
        <v>NACION</v>
      </c>
      <c r="M79" s="23" t="str">
        <f>+IFERROR(VLOOKUP(#REF!,[2]ORDINALES!$H$2:$I$382,2,FALSE),"")</f>
        <v/>
      </c>
      <c r="N79" s="23" t="str">
        <f>IFERROR(VLOOKUP(U79,'[2]Lista Willy'!$B$11:$D$14,3,FALSE),"")</f>
        <v>REC_11</v>
      </c>
      <c r="O79" s="24"/>
      <c r="P79" s="90">
        <v>5005</v>
      </c>
      <c r="Q79" s="90" t="s">
        <v>49</v>
      </c>
      <c r="R79" s="90" t="s">
        <v>50</v>
      </c>
      <c r="S79" s="90" t="s">
        <v>158</v>
      </c>
      <c r="T79" s="90" t="s">
        <v>158</v>
      </c>
      <c r="U79" s="90" t="s">
        <v>52</v>
      </c>
      <c r="V79" s="94" t="s">
        <v>53</v>
      </c>
      <c r="W79" s="90" t="s">
        <v>54</v>
      </c>
      <c r="X79" s="90" t="s">
        <v>55</v>
      </c>
      <c r="Y79" s="90" t="s">
        <v>166</v>
      </c>
      <c r="Z79" s="88">
        <v>714000</v>
      </c>
      <c r="AA79" s="120"/>
      <c r="AB79" s="88"/>
      <c r="AC79" s="88"/>
      <c r="AD79" s="88"/>
      <c r="AE79" s="120">
        <v>714000</v>
      </c>
      <c r="AF79" s="88"/>
      <c r="AG79" s="89"/>
      <c r="AH79" s="90"/>
      <c r="AI79" s="90" t="s">
        <v>58</v>
      </c>
      <c r="AJ79" s="90" t="s">
        <v>58</v>
      </c>
      <c r="AK79" s="90"/>
      <c r="AL79" s="90"/>
      <c r="AM79" s="90"/>
      <c r="AN79" s="90"/>
      <c r="AO79" s="90"/>
      <c r="AP79" s="90"/>
      <c r="AQ79" s="90"/>
      <c r="AR79" s="90"/>
      <c r="AS79" s="90" t="s">
        <v>60</v>
      </c>
      <c r="AT79" s="90" t="s">
        <v>61</v>
      </c>
      <c r="AU79" s="97" t="s">
        <v>62</v>
      </c>
      <c r="AV79" s="98" t="s">
        <v>125</v>
      </c>
      <c r="AW79" s="98" t="s">
        <v>168</v>
      </c>
      <c r="AX79" s="97">
        <v>3202031</v>
      </c>
      <c r="AY79" s="98" t="s">
        <v>169</v>
      </c>
      <c r="AZ79" s="98" t="s">
        <v>170</v>
      </c>
      <c r="BA79" s="24"/>
    </row>
    <row r="80" spans="1:53" ht="84.75" customHeight="1">
      <c r="A80" s="23" t="str">
        <f>+IFERROR(VLOOKUP(R80,'[2]Listas niveles'!$D$2:$E$11,2,FALSE),"")</f>
        <v>DG</v>
      </c>
      <c r="B80" s="23" t="str">
        <f>+IFERROR(VLOOKUP(AS80,'[2]Listas anexo 1'!$A$7:$B$8,2,FALSE),"")</f>
        <v>ADMIN</v>
      </c>
      <c r="C80" s="23" t="str">
        <f>+IFERROR(VLOOKUP(AT80,'[2]Listas anexo 1'!$A$13:$B$15,2,FALSE),"")</f>
        <v>ADMINYCOOR</v>
      </c>
      <c r="D80" s="23" t="str">
        <f>+IFERROR(VLOOKUP(AT80,'[2]Listas anexo 1'!$A$13:$C$15,3,FALSE),"")</f>
        <v>CONTRIBUIR</v>
      </c>
      <c r="E80" s="23" t="str">
        <f>+IFERROR(VLOOKUP(AT80,'[2]Listas anexo 1'!$A$19:$B$21,2,FALSE),"")</f>
        <v>ADMINOB</v>
      </c>
      <c r="F80" s="23" t="str">
        <f>+IFERROR(VLOOKUP(AV80,'[2]Listas anexo 1'!$J$13:$K$21,2,FALSE),"")</f>
        <v>ADOBIV</v>
      </c>
      <c r="G80" s="23" t="str">
        <f>+IFERROR(VLOOKUP(AW80,'[2]LISTAS ANEXO 1. 2'!$A$9:$B$38,2,FALSE),"")</f>
        <v>AXVI</v>
      </c>
      <c r="H80" s="23" t="str">
        <f>+IFERROR(IF(C80="ADMINYCOOR",VLOOKUP(AY80,'[2]LISTAS ANEXO 1. 3'!$B$13:$C$42,2,FALSE),IF(C80="TASAS",VLOOKUP(AY80,'[2]LISTAS ANEXO 1. 3'!$B$43:$C$51,2,FALSE),IF(C80="FORTALECIMIENTO",VLOOKUP(AY80,'[2]LISTAS ANEXO 1. 3'!$B$52:$C$58,2,FALSE),""))),"")</f>
        <v>CD</v>
      </c>
      <c r="I80" s="23" t="str">
        <f>+IFERROR(VLOOKUP(#REF!,'[2]LISTAS ANEXO 1. 4'!$B$74:$C$90,2,FALSE),"")</f>
        <v/>
      </c>
      <c r="J80" s="23" t="str">
        <f>+IFERROR(VLOOKUP(X80,[2]ORDINALES!$B$2:$C$5,2,FALSE),"")</f>
        <v>CTADOS</v>
      </c>
      <c r="K80" s="23" t="str">
        <f>+IFERROR(VLOOKUP(#REF!,[2]REGION!$G$2:$I$1125,2,FALSE),"")</f>
        <v/>
      </c>
      <c r="L80" s="23" t="str">
        <f>+IFERROR(VLOOKUP(AI80,[2]REGION!$G$2:$I$1125,2,FALSE),"")</f>
        <v>NACION</v>
      </c>
      <c r="M80" s="23" t="str">
        <f>+IFERROR(VLOOKUP(#REF!,[2]ORDINALES!$H$2:$I$382,2,FALSE),"")</f>
        <v/>
      </c>
      <c r="N80" s="23" t="str">
        <f>IFERROR(VLOOKUP(U80,'[2]Lista Willy'!$B$11:$D$14,3,FALSE),"")</f>
        <v>REC_11</v>
      </c>
      <c r="O80" s="24"/>
      <c r="P80" s="90">
        <v>5006</v>
      </c>
      <c r="Q80" s="90" t="s">
        <v>49</v>
      </c>
      <c r="R80" s="90" t="s">
        <v>50</v>
      </c>
      <c r="S80" s="90" t="s">
        <v>158</v>
      </c>
      <c r="T80" s="90" t="s">
        <v>158</v>
      </c>
      <c r="U80" s="90" t="s">
        <v>52</v>
      </c>
      <c r="V80" s="94" t="s">
        <v>53</v>
      </c>
      <c r="W80" s="90" t="s">
        <v>54</v>
      </c>
      <c r="X80" s="90" t="s">
        <v>55</v>
      </c>
      <c r="Y80" s="90" t="s">
        <v>167</v>
      </c>
      <c r="Z80" s="88">
        <v>48300000</v>
      </c>
      <c r="AA80" s="120"/>
      <c r="AB80" s="88"/>
      <c r="AC80" s="88"/>
      <c r="AD80" s="88"/>
      <c r="AE80" s="120">
        <v>48300000</v>
      </c>
      <c r="AF80" s="88"/>
      <c r="AG80" s="89"/>
      <c r="AH80" s="90"/>
      <c r="AI80" s="90" t="s">
        <v>58</v>
      </c>
      <c r="AJ80" s="90" t="s">
        <v>58</v>
      </c>
      <c r="AK80" s="90" t="s">
        <v>171</v>
      </c>
      <c r="AL80" s="90" t="s">
        <v>172</v>
      </c>
      <c r="AM80" s="90" t="s">
        <v>173</v>
      </c>
      <c r="AN80" s="90" t="s">
        <v>174</v>
      </c>
      <c r="AO80" s="90"/>
      <c r="AP80" s="90"/>
      <c r="AQ80" s="90"/>
      <c r="AR80" s="90"/>
      <c r="AS80" s="90" t="s">
        <v>60</v>
      </c>
      <c r="AT80" s="90" t="s">
        <v>61</v>
      </c>
      <c r="AU80" s="97" t="s">
        <v>62</v>
      </c>
      <c r="AV80" s="98" t="s">
        <v>63</v>
      </c>
      <c r="AW80" s="98" t="s">
        <v>64</v>
      </c>
      <c r="AX80" s="97">
        <v>3202008</v>
      </c>
      <c r="AY80" s="98" t="s">
        <v>65</v>
      </c>
      <c r="AZ80" s="98" t="s">
        <v>175</v>
      </c>
      <c r="BA80" s="24"/>
    </row>
    <row r="81" spans="1:53" ht="84.75" customHeight="1">
      <c r="A81" s="23" t="str">
        <f>+IFERROR(VLOOKUP(R81,'[2]Listas niveles'!$D$2:$E$11,2,FALSE),"")</f>
        <v>DG</v>
      </c>
      <c r="B81" s="23" t="str">
        <f>+IFERROR(VLOOKUP(AS81,'[2]Listas anexo 1'!$A$7:$B$8,2,FALSE),"")</f>
        <v>ADMIN</v>
      </c>
      <c r="C81" s="23" t="str">
        <f>+IFERROR(VLOOKUP(AT81,'[2]Listas anexo 1'!$A$13:$B$15,2,FALSE),"")</f>
        <v>ADMINYCOOR</v>
      </c>
      <c r="D81" s="23" t="str">
        <f>+IFERROR(VLOOKUP(AT81,'[2]Listas anexo 1'!$A$13:$C$15,3,FALSE),"")</f>
        <v>CONTRIBUIR</v>
      </c>
      <c r="E81" s="23" t="str">
        <f>+IFERROR(VLOOKUP(AT81,'[2]Listas anexo 1'!$A$19:$B$21,2,FALSE),"")</f>
        <v>ADMINOB</v>
      </c>
      <c r="F81" s="23" t="str">
        <f>+IFERROR(VLOOKUP(AV81,'[2]Listas anexo 1'!$J$13:$K$21,2,FALSE),"")</f>
        <v>ADOBIV</v>
      </c>
      <c r="G81" s="23" t="str">
        <f>+IFERROR(VLOOKUP(AW81,'[2]LISTAS ANEXO 1. 2'!$A$9:$B$38,2,FALSE),"")</f>
        <v>AXVI</v>
      </c>
      <c r="H81" s="23" t="str">
        <f>+IFERROR(IF(C81="ADMINYCOOR",VLOOKUP(AY81,'[2]LISTAS ANEXO 1. 3'!$B$13:$C$42,2,FALSE),IF(C81="TASAS",VLOOKUP(AY81,'[2]LISTAS ANEXO 1. 3'!$B$43:$C$51,2,FALSE),IF(C81="FORTALECIMIENTO",VLOOKUP(AY81,'[2]LISTAS ANEXO 1. 3'!$B$52:$C$58,2,FALSE),""))),"")</f>
        <v>CD</v>
      </c>
      <c r="I81" s="23" t="str">
        <f>+IFERROR(VLOOKUP(#REF!,'[2]LISTAS ANEXO 1. 4'!$B$74:$C$90,2,FALSE),"")</f>
        <v/>
      </c>
      <c r="J81" s="23" t="str">
        <f>+IFERROR(VLOOKUP(X81,[2]ORDINALES!$B$2:$C$5,2,FALSE),"")</f>
        <v>CTADOS</v>
      </c>
      <c r="K81" s="23" t="str">
        <f>+IFERROR(VLOOKUP(#REF!,[2]REGION!$G$2:$I$1125,2,FALSE),"")</f>
        <v/>
      </c>
      <c r="L81" s="23" t="str">
        <f>+IFERROR(VLOOKUP(AI81,[2]REGION!$G$2:$I$1125,2,FALSE),"")</f>
        <v>NACION</v>
      </c>
      <c r="M81" s="23" t="str">
        <f>+IFERROR(VLOOKUP(#REF!,[2]ORDINALES!$H$2:$I$382,2,FALSE),"")</f>
        <v/>
      </c>
      <c r="N81" s="23" t="str">
        <f>IFERROR(VLOOKUP(U81,'[2]Lista Willy'!$B$11:$D$14,3,FALSE),"")</f>
        <v>REC_11</v>
      </c>
      <c r="O81" s="24"/>
      <c r="P81" s="90">
        <v>5008</v>
      </c>
      <c r="Q81" s="90" t="s">
        <v>49</v>
      </c>
      <c r="R81" s="90" t="s">
        <v>50</v>
      </c>
      <c r="S81" s="90" t="s">
        <v>158</v>
      </c>
      <c r="T81" s="90" t="s">
        <v>158</v>
      </c>
      <c r="U81" s="90" t="s">
        <v>52</v>
      </c>
      <c r="V81" s="94" t="s">
        <v>53</v>
      </c>
      <c r="W81" s="90" t="s">
        <v>54</v>
      </c>
      <c r="X81" s="90" t="s">
        <v>55</v>
      </c>
      <c r="Y81" s="90" t="s">
        <v>176</v>
      </c>
      <c r="Z81" s="88">
        <v>10500000</v>
      </c>
      <c r="AA81" s="120"/>
      <c r="AB81" s="88">
        <v>10500000</v>
      </c>
      <c r="AC81" s="88"/>
      <c r="AD81" s="88"/>
      <c r="AE81" s="120">
        <v>0</v>
      </c>
      <c r="AF81" s="88"/>
      <c r="AG81" s="89"/>
      <c r="AH81" s="90"/>
      <c r="AI81" s="90" t="s">
        <v>58</v>
      </c>
      <c r="AJ81" s="90" t="s">
        <v>58</v>
      </c>
      <c r="AK81" s="90"/>
      <c r="AL81" s="90"/>
      <c r="AM81" s="90"/>
      <c r="AN81" s="90"/>
      <c r="AO81" s="90"/>
      <c r="AP81" s="90"/>
      <c r="AQ81" s="90"/>
      <c r="AR81" s="90"/>
      <c r="AS81" s="90" t="s">
        <v>60</v>
      </c>
      <c r="AT81" s="90" t="s">
        <v>61</v>
      </c>
      <c r="AU81" s="97" t="s">
        <v>62</v>
      </c>
      <c r="AV81" s="98" t="s">
        <v>63</v>
      </c>
      <c r="AW81" s="98" t="s">
        <v>64</v>
      </c>
      <c r="AX81" s="97">
        <v>3202008</v>
      </c>
      <c r="AY81" s="98" t="s">
        <v>65</v>
      </c>
      <c r="AZ81" s="98" t="s">
        <v>175</v>
      </c>
      <c r="BA81" s="24"/>
    </row>
    <row r="82" spans="1:53" ht="84.75" customHeight="1">
      <c r="A82" s="23" t="str">
        <f>+IFERROR(VLOOKUP(R82,'[2]Listas niveles'!$D$2:$E$11,2,FALSE),"")</f>
        <v>DG</v>
      </c>
      <c r="B82" s="23" t="str">
        <f>+IFERROR(VLOOKUP(AS82,'[2]Listas anexo 1'!$A$7:$B$8,2,FALSE),"")</f>
        <v>ADMIN</v>
      </c>
      <c r="C82" s="23" t="str">
        <f>+IFERROR(VLOOKUP(AT82,'[2]Listas anexo 1'!$A$13:$B$15,2,FALSE),"")</f>
        <v>ADMINYCOOR</v>
      </c>
      <c r="D82" s="23" t="str">
        <f>+IFERROR(VLOOKUP(AT82,'[2]Listas anexo 1'!$A$13:$C$15,3,FALSE),"")</f>
        <v>CONTRIBUIR</v>
      </c>
      <c r="E82" s="23" t="str">
        <f>+IFERROR(VLOOKUP(AT82,'[2]Listas anexo 1'!$A$19:$B$21,2,FALSE),"")</f>
        <v>ADMINOB</v>
      </c>
      <c r="F82" s="23" t="str">
        <f>+IFERROR(VLOOKUP(AV82,'[2]Listas anexo 1'!$J$13:$K$21,2,FALSE),"")</f>
        <v>ADOBIV</v>
      </c>
      <c r="G82" s="23" t="str">
        <f>+IFERROR(VLOOKUP(AW82,'[2]LISTAS ANEXO 1. 2'!$A$9:$B$38,2,FALSE),"")</f>
        <v>AXVI</v>
      </c>
      <c r="H82" s="23" t="str">
        <f>+IFERROR(IF(C82="ADMINYCOOR",VLOOKUP(AY82,'[2]LISTAS ANEXO 1. 3'!$B$13:$C$42,2,FALSE),IF(C82="TASAS",VLOOKUP(AY82,'[2]LISTAS ANEXO 1. 3'!$B$43:$C$51,2,FALSE),IF(C82="FORTALECIMIENTO",VLOOKUP(AY82,'[2]LISTAS ANEXO 1. 3'!$B$52:$C$58,2,FALSE),""))),"")</f>
        <v>CD</v>
      </c>
      <c r="I82" s="23" t="str">
        <f>+IFERROR(VLOOKUP(#REF!,'[2]LISTAS ANEXO 1. 4'!$B$74:$C$90,2,FALSE),"")</f>
        <v/>
      </c>
      <c r="J82" s="23" t="str">
        <f>+IFERROR(VLOOKUP(X82,[2]ORDINALES!$B$2:$C$5,2,FALSE),"")</f>
        <v>CTADOS</v>
      </c>
      <c r="K82" s="23" t="str">
        <f>+IFERROR(VLOOKUP(#REF!,[2]REGION!$G$2:$I$1125,2,FALSE),"")</f>
        <v/>
      </c>
      <c r="L82" s="23" t="str">
        <f>+IFERROR(VLOOKUP(AI82,[2]REGION!$G$2:$I$1125,2,FALSE),"")</f>
        <v>NACION</v>
      </c>
      <c r="M82" s="23" t="str">
        <f>+IFERROR(VLOOKUP(#REF!,[2]ORDINALES!$H$2:$I$382,2,FALSE),"")</f>
        <v/>
      </c>
      <c r="N82" s="23" t="str">
        <f>IFERROR(VLOOKUP(U82,'[2]Lista Willy'!$B$11:$D$14,3,FALSE),"")</f>
        <v>REC_11</v>
      </c>
      <c r="O82" s="24"/>
      <c r="P82" s="90">
        <v>5009</v>
      </c>
      <c r="Q82" s="90" t="s">
        <v>49</v>
      </c>
      <c r="R82" s="90" t="s">
        <v>50</v>
      </c>
      <c r="S82" s="90" t="s">
        <v>158</v>
      </c>
      <c r="T82" s="90" t="s">
        <v>158</v>
      </c>
      <c r="U82" s="90" t="s">
        <v>52</v>
      </c>
      <c r="V82" s="94" t="s">
        <v>53</v>
      </c>
      <c r="W82" s="90" t="s">
        <v>54</v>
      </c>
      <c r="X82" s="90" t="s">
        <v>55</v>
      </c>
      <c r="Y82" s="90" t="s">
        <v>166</v>
      </c>
      <c r="Z82" s="88">
        <v>9350000</v>
      </c>
      <c r="AA82" s="120"/>
      <c r="AB82" s="88"/>
      <c r="AC82" s="88"/>
      <c r="AD82" s="88"/>
      <c r="AE82" s="120">
        <v>9350000</v>
      </c>
      <c r="AF82" s="88"/>
      <c r="AG82" s="89"/>
      <c r="AH82" s="90"/>
      <c r="AI82" s="90" t="s">
        <v>58</v>
      </c>
      <c r="AJ82" s="90" t="s">
        <v>58</v>
      </c>
      <c r="AK82" s="90"/>
      <c r="AL82" s="90"/>
      <c r="AM82" s="90"/>
      <c r="AN82" s="90"/>
      <c r="AO82" s="90"/>
      <c r="AP82" s="90"/>
      <c r="AQ82" s="90"/>
      <c r="AR82" s="90"/>
      <c r="AS82" s="90" t="s">
        <v>60</v>
      </c>
      <c r="AT82" s="90" t="s">
        <v>61</v>
      </c>
      <c r="AU82" s="97" t="s">
        <v>62</v>
      </c>
      <c r="AV82" s="98" t="s">
        <v>63</v>
      </c>
      <c r="AW82" s="98" t="s">
        <v>64</v>
      </c>
      <c r="AX82" s="97">
        <v>3202008</v>
      </c>
      <c r="AY82" s="98" t="s">
        <v>65</v>
      </c>
      <c r="AZ82" s="98" t="s">
        <v>175</v>
      </c>
      <c r="BA82" s="24"/>
    </row>
    <row r="83" spans="1:53" ht="84.75" customHeight="1">
      <c r="A83" s="23" t="str">
        <f>+IFERROR(VLOOKUP(R83,'[2]Listas niveles'!$D$2:$E$11,2,FALSE),"")</f>
        <v>DG</v>
      </c>
      <c r="B83" s="23" t="str">
        <f>+IFERROR(VLOOKUP(AS83,'[2]Listas anexo 1'!$A$7:$B$8,2,FALSE),"")</f>
        <v>ADMIN</v>
      </c>
      <c r="C83" s="23" t="str">
        <f>+IFERROR(VLOOKUP(AT83,'[2]Listas anexo 1'!$A$13:$B$15,2,FALSE),"")</f>
        <v>ADMINYCOOR</v>
      </c>
      <c r="D83" s="23" t="str">
        <f>+IFERROR(VLOOKUP(AT83,'[2]Listas anexo 1'!$A$13:$C$15,3,FALSE),"")</f>
        <v>CONTRIBUIR</v>
      </c>
      <c r="E83" s="23" t="str">
        <f>+IFERROR(VLOOKUP(AT83,'[2]Listas anexo 1'!$A$19:$B$21,2,FALSE),"")</f>
        <v>ADMINOB</v>
      </c>
      <c r="F83" s="23" t="str">
        <f>+IFERROR(VLOOKUP(AV83,'[2]Listas anexo 1'!$J$13:$K$21,2,FALSE),"")</f>
        <v>ADOBIV</v>
      </c>
      <c r="G83" s="23" t="str">
        <f>+IFERROR(VLOOKUP(AW83,'[2]LISTAS ANEXO 1. 2'!$A$9:$B$38,2,FALSE),"")</f>
        <v>AXVI</v>
      </c>
      <c r="H83" s="23" t="str">
        <f>+IFERROR(IF(C83="ADMINYCOOR",VLOOKUP(AY83,'[2]LISTAS ANEXO 1. 3'!$B$13:$C$42,2,FALSE),IF(C83="TASAS",VLOOKUP(AY83,'[2]LISTAS ANEXO 1. 3'!$B$43:$C$51,2,FALSE),IF(C83="FORTALECIMIENTO",VLOOKUP(AY83,'[2]LISTAS ANEXO 1. 3'!$B$52:$C$58,2,FALSE),""))),"")</f>
        <v>CD</v>
      </c>
      <c r="I83" s="23" t="str">
        <f>+IFERROR(VLOOKUP(#REF!,'[2]LISTAS ANEXO 1. 4'!$B$74:$C$90,2,FALSE),"")</f>
        <v/>
      </c>
      <c r="J83" s="23" t="str">
        <f>+IFERROR(VLOOKUP(X83,[2]ORDINALES!$B$2:$C$5,2,FALSE),"")</f>
        <v>CTADOS</v>
      </c>
      <c r="K83" s="23" t="str">
        <f>+IFERROR(VLOOKUP(#REF!,[2]REGION!$G$2:$I$1125,2,FALSE),"")</f>
        <v/>
      </c>
      <c r="L83" s="23" t="str">
        <f>+IFERROR(VLOOKUP(AI83,[2]REGION!$G$2:$I$1125,2,FALSE),"")</f>
        <v>NACION</v>
      </c>
      <c r="M83" s="23" t="str">
        <f>+IFERROR(VLOOKUP(#REF!,[2]ORDINALES!$H$2:$I$382,2,FALSE),"")</f>
        <v/>
      </c>
      <c r="N83" s="23" t="str">
        <f>IFERROR(VLOOKUP(U83,'[2]Lista Willy'!$B$11:$D$14,3,FALSE),"")</f>
        <v>REC_11</v>
      </c>
      <c r="O83" s="24"/>
      <c r="P83" s="90">
        <v>5010</v>
      </c>
      <c r="Q83" s="90" t="s">
        <v>49</v>
      </c>
      <c r="R83" s="90" t="s">
        <v>50</v>
      </c>
      <c r="S83" s="90" t="s">
        <v>158</v>
      </c>
      <c r="T83" s="90" t="s">
        <v>158</v>
      </c>
      <c r="U83" s="90" t="s">
        <v>52</v>
      </c>
      <c r="V83" s="94" t="s">
        <v>53</v>
      </c>
      <c r="W83" s="90" t="s">
        <v>54</v>
      </c>
      <c r="X83" s="90" t="s">
        <v>55</v>
      </c>
      <c r="Y83" s="90" t="s">
        <v>176</v>
      </c>
      <c r="Z83" s="88">
        <v>12600000</v>
      </c>
      <c r="AA83" s="120"/>
      <c r="AB83" s="88">
        <v>12600000</v>
      </c>
      <c r="AC83" s="88"/>
      <c r="AD83" s="88"/>
      <c r="AE83" s="120">
        <v>0</v>
      </c>
      <c r="AF83" s="88"/>
      <c r="AG83" s="89"/>
      <c r="AH83" s="90"/>
      <c r="AI83" s="90" t="s">
        <v>58</v>
      </c>
      <c r="AJ83" s="90" t="s">
        <v>58</v>
      </c>
      <c r="AK83" s="90"/>
      <c r="AL83" s="90"/>
      <c r="AM83" s="90"/>
      <c r="AN83" s="90"/>
      <c r="AO83" s="90"/>
      <c r="AP83" s="90"/>
      <c r="AQ83" s="90"/>
      <c r="AR83" s="90"/>
      <c r="AS83" s="90" t="s">
        <v>60</v>
      </c>
      <c r="AT83" s="90" t="s">
        <v>61</v>
      </c>
      <c r="AU83" s="97" t="s">
        <v>62</v>
      </c>
      <c r="AV83" s="98" t="s">
        <v>63</v>
      </c>
      <c r="AW83" s="98" t="s">
        <v>64</v>
      </c>
      <c r="AX83" s="97">
        <v>3202008</v>
      </c>
      <c r="AY83" s="98" t="s">
        <v>65</v>
      </c>
      <c r="AZ83" s="98" t="s">
        <v>177</v>
      </c>
      <c r="BA83" s="24"/>
    </row>
    <row r="84" spans="1:53" ht="84.75" customHeight="1">
      <c r="A84" s="23" t="str">
        <f>+IFERROR(VLOOKUP(R84,'[2]Listas niveles'!$D$2:$E$11,2,FALSE),"")</f>
        <v>DG</v>
      </c>
      <c r="B84" s="23" t="str">
        <f>+IFERROR(VLOOKUP(AS84,'[2]Listas anexo 1'!$A$7:$B$8,2,FALSE),"")</f>
        <v>ADMIN</v>
      </c>
      <c r="C84" s="23" t="str">
        <f>+IFERROR(VLOOKUP(AT84,'[2]Listas anexo 1'!$A$13:$B$15,2,FALSE),"")</f>
        <v>ADMINYCOOR</v>
      </c>
      <c r="D84" s="23" t="str">
        <f>+IFERROR(VLOOKUP(AT84,'[2]Listas anexo 1'!$A$13:$C$15,3,FALSE),"")</f>
        <v>CONTRIBUIR</v>
      </c>
      <c r="E84" s="23" t="str">
        <f>+IFERROR(VLOOKUP(AT84,'[2]Listas anexo 1'!$A$19:$B$21,2,FALSE),"")</f>
        <v>ADMINOB</v>
      </c>
      <c r="F84" s="23" t="str">
        <f>+IFERROR(VLOOKUP(AV84,'[2]Listas anexo 1'!$J$13:$K$21,2,FALSE),"")</f>
        <v>ADOBIV</v>
      </c>
      <c r="G84" s="23" t="str">
        <f>+IFERROR(VLOOKUP(AW84,'[2]LISTAS ANEXO 1. 2'!$A$9:$B$38,2,FALSE),"")</f>
        <v>AXVI</v>
      </c>
      <c r="H84" s="23" t="str">
        <f>+IFERROR(IF(C84="ADMINYCOOR",VLOOKUP(AY84,'[2]LISTAS ANEXO 1. 3'!$B$13:$C$42,2,FALSE),IF(C84="TASAS",VLOOKUP(AY84,'[2]LISTAS ANEXO 1. 3'!$B$43:$C$51,2,FALSE),IF(C84="FORTALECIMIENTO",VLOOKUP(AY84,'[2]LISTAS ANEXO 1. 3'!$B$52:$C$58,2,FALSE),""))),"")</f>
        <v>CD</v>
      </c>
      <c r="I84" s="23" t="str">
        <f>+IFERROR(VLOOKUP(#REF!,'[2]LISTAS ANEXO 1. 4'!$B$74:$C$90,2,FALSE),"")</f>
        <v/>
      </c>
      <c r="J84" s="23" t="str">
        <f>+IFERROR(VLOOKUP(X84,[2]ORDINALES!$B$2:$C$5,2,FALSE),"")</f>
        <v>CTADOS</v>
      </c>
      <c r="K84" s="23" t="str">
        <f>+IFERROR(VLOOKUP(#REF!,[2]REGION!$G$2:$I$1125,2,FALSE),"")</f>
        <v/>
      </c>
      <c r="L84" s="23" t="str">
        <f>+IFERROR(VLOOKUP(AI84,[2]REGION!$G$2:$I$1125,2,FALSE),"")</f>
        <v>NACION</v>
      </c>
      <c r="M84" s="23" t="str">
        <f>+IFERROR(VLOOKUP(#REF!,[2]ORDINALES!$H$2:$I$382,2,FALSE),"")</f>
        <v/>
      </c>
      <c r="N84" s="23" t="str">
        <f>IFERROR(VLOOKUP(U84,'[2]Lista Willy'!$B$11:$D$14,3,FALSE),"")</f>
        <v>REC_11</v>
      </c>
      <c r="O84" s="24"/>
      <c r="P84" s="90">
        <v>5011</v>
      </c>
      <c r="Q84" s="90" t="s">
        <v>49</v>
      </c>
      <c r="R84" s="90" t="s">
        <v>50</v>
      </c>
      <c r="S84" s="90" t="s">
        <v>158</v>
      </c>
      <c r="T84" s="90" t="s">
        <v>158</v>
      </c>
      <c r="U84" s="90" t="s">
        <v>52</v>
      </c>
      <c r="V84" s="94" t="s">
        <v>53</v>
      </c>
      <c r="W84" s="90" t="s">
        <v>54</v>
      </c>
      <c r="X84" s="90" t="s">
        <v>55</v>
      </c>
      <c r="Y84" s="90" t="s">
        <v>166</v>
      </c>
      <c r="Z84" s="88">
        <v>12750000</v>
      </c>
      <c r="AA84" s="120"/>
      <c r="AB84" s="88"/>
      <c r="AC84" s="88"/>
      <c r="AD84" s="88"/>
      <c r="AE84" s="120">
        <v>12750000</v>
      </c>
      <c r="AF84" s="88"/>
      <c r="AG84" s="89"/>
      <c r="AH84" s="90"/>
      <c r="AI84" s="90" t="s">
        <v>58</v>
      </c>
      <c r="AJ84" s="90" t="s">
        <v>58</v>
      </c>
      <c r="AK84" s="90"/>
      <c r="AL84" s="90"/>
      <c r="AM84" s="90"/>
      <c r="AN84" s="90"/>
      <c r="AO84" s="90"/>
      <c r="AP84" s="90"/>
      <c r="AQ84" s="90"/>
      <c r="AR84" s="90"/>
      <c r="AS84" s="90" t="s">
        <v>60</v>
      </c>
      <c r="AT84" s="90" t="s">
        <v>61</v>
      </c>
      <c r="AU84" s="97" t="s">
        <v>62</v>
      </c>
      <c r="AV84" s="98" t="s">
        <v>63</v>
      </c>
      <c r="AW84" s="98" t="s">
        <v>64</v>
      </c>
      <c r="AX84" s="97">
        <v>3202008</v>
      </c>
      <c r="AY84" s="98" t="s">
        <v>65</v>
      </c>
      <c r="AZ84" s="98" t="s">
        <v>177</v>
      </c>
      <c r="BA84" s="24"/>
    </row>
    <row r="85" spans="1:53" ht="84.75" customHeight="1">
      <c r="A85" s="23" t="str">
        <f>+IFERROR(VLOOKUP(R85,'[2]Listas niveles'!$D$2:$E$11,2,FALSE),"")</f>
        <v>DG</v>
      </c>
      <c r="B85" s="23" t="str">
        <f>+IFERROR(VLOOKUP(AS85,'[2]Listas anexo 1'!$A$7:$B$8,2,FALSE),"")</f>
        <v>ADMIN</v>
      </c>
      <c r="C85" s="23" t="str">
        <f>+IFERROR(VLOOKUP(AT85,'[2]Listas anexo 1'!$A$13:$B$15,2,FALSE),"")</f>
        <v>ADMINYCOOR</v>
      </c>
      <c r="D85" s="23" t="str">
        <f>+IFERROR(VLOOKUP(AT85,'[2]Listas anexo 1'!$A$13:$C$15,3,FALSE),"")</f>
        <v>CONTRIBUIR</v>
      </c>
      <c r="E85" s="23" t="str">
        <f>+IFERROR(VLOOKUP(AT85,'[2]Listas anexo 1'!$A$19:$B$21,2,FALSE),"")</f>
        <v>ADMINOB</v>
      </c>
      <c r="F85" s="23" t="str">
        <f>+IFERROR(VLOOKUP(AV85,'[2]Listas anexo 1'!$J$13:$K$21,2,FALSE),"")</f>
        <v>ADOBIV</v>
      </c>
      <c r="G85" s="23" t="str">
        <f>+IFERROR(VLOOKUP(AW85,'[2]LISTAS ANEXO 1. 2'!$A$9:$B$38,2,FALSE),"")</f>
        <v>AXVI</v>
      </c>
      <c r="H85" s="23" t="str">
        <f>+IFERROR(IF(C85="ADMINYCOOR",VLOOKUP(AY85,'[2]LISTAS ANEXO 1. 3'!$B$13:$C$42,2,FALSE),IF(C85="TASAS",VLOOKUP(AY85,'[2]LISTAS ANEXO 1. 3'!$B$43:$C$51,2,FALSE),IF(C85="FORTALECIMIENTO",VLOOKUP(AY85,'[2]LISTAS ANEXO 1. 3'!$B$52:$C$58,2,FALSE),""))),"")</f>
        <v>CD</v>
      </c>
      <c r="I85" s="23" t="str">
        <f>+IFERROR(VLOOKUP(#REF!,'[2]LISTAS ANEXO 1. 4'!$B$74:$C$90,2,FALSE),"")</f>
        <v/>
      </c>
      <c r="J85" s="23" t="str">
        <f>+IFERROR(VLOOKUP(X85,[2]ORDINALES!$B$2:$C$5,2,FALSE),"")</f>
        <v>CTADOS</v>
      </c>
      <c r="K85" s="23" t="str">
        <f>+IFERROR(VLOOKUP(#REF!,[2]REGION!$G$2:$I$1125,2,FALSE),"")</f>
        <v/>
      </c>
      <c r="L85" s="23" t="str">
        <f>+IFERROR(VLOOKUP(AI85,[2]REGION!$G$2:$I$1125,2,FALSE),"")</f>
        <v>NACION</v>
      </c>
      <c r="M85" s="23" t="str">
        <f>+IFERROR(VLOOKUP(#REF!,[2]ORDINALES!$H$2:$I$382,2,FALSE),"")</f>
        <v/>
      </c>
      <c r="N85" s="23" t="str">
        <f>IFERROR(VLOOKUP(U85,'[2]Lista Willy'!$B$11:$D$14,3,FALSE),"")</f>
        <v>REC_11</v>
      </c>
      <c r="O85" s="24"/>
      <c r="P85" s="90">
        <v>5012</v>
      </c>
      <c r="Q85" s="90" t="s">
        <v>49</v>
      </c>
      <c r="R85" s="90" t="s">
        <v>50</v>
      </c>
      <c r="S85" s="90" t="s">
        <v>158</v>
      </c>
      <c r="T85" s="90" t="s">
        <v>158</v>
      </c>
      <c r="U85" s="90" t="s">
        <v>52</v>
      </c>
      <c r="V85" s="94" t="s">
        <v>53</v>
      </c>
      <c r="W85" s="90" t="s">
        <v>54</v>
      </c>
      <c r="X85" s="90" t="s">
        <v>55</v>
      </c>
      <c r="Y85" s="90" t="s">
        <v>178</v>
      </c>
      <c r="Z85" s="88">
        <v>17670942</v>
      </c>
      <c r="AA85" s="120"/>
      <c r="AB85" s="88">
        <v>17670942</v>
      </c>
      <c r="AC85" s="88"/>
      <c r="AD85" s="88"/>
      <c r="AE85" s="120">
        <v>0</v>
      </c>
      <c r="AF85" s="88"/>
      <c r="AG85" s="89"/>
      <c r="AH85" s="90"/>
      <c r="AI85" s="90" t="s">
        <v>58</v>
      </c>
      <c r="AJ85" s="90" t="s">
        <v>58</v>
      </c>
      <c r="AK85" s="90"/>
      <c r="AL85" s="90"/>
      <c r="AM85" s="90"/>
      <c r="AN85" s="90"/>
      <c r="AO85" s="90"/>
      <c r="AP85" s="90"/>
      <c r="AQ85" s="90"/>
      <c r="AR85" s="90"/>
      <c r="AS85" s="90" t="s">
        <v>60</v>
      </c>
      <c r="AT85" s="90" t="s">
        <v>61</v>
      </c>
      <c r="AU85" s="97" t="s">
        <v>62</v>
      </c>
      <c r="AV85" s="98" t="s">
        <v>63</v>
      </c>
      <c r="AW85" s="98" t="s">
        <v>64</v>
      </c>
      <c r="AX85" s="97">
        <v>3202008</v>
      </c>
      <c r="AY85" s="98" t="s">
        <v>65</v>
      </c>
      <c r="AZ85" s="98" t="s">
        <v>177</v>
      </c>
      <c r="BA85" s="24"/>
    </row>
    <row r="86" spans="1:53" ht="84.75" customHeight="1">
      <c r="A86" s="23" t="str">
        <f>+IFERROR(VLOOKUP(R86,'[2]Listas niveles'!$D$2:$E$11,2,FALSE),"")</f>
        <v>DG</v>
      </c>
      <c r="B86" s="23" t="str">
        <f>+IFERROR(VLOOKUP(AS86,'[2]Listas anexo 1'!$A$7:$B$8,2,FALSE),"")</f>
        <v>ADMIN</v>
      </c>
      <c r="C86" s="23" t="str">
        <f>+IFERROR(VLOOKUP(AT86,'[2]Listas anexo 1'!$A$13:$B$15,2,FALSE),"")</f>
        <v>ADMINYCOOR</v>
      </c>
      <c r="D86" s="23" t="str">
        <f>+IFERROR(VLOOKUP(AT86,'[2]Listas anexo 1'!$A$13:$C$15,3,FALSE),"")</f>
        <v>CONTRIBUIR</v>
      </c>
      <c r="E86" s="23" t="str">
        <f>+IFERROR(VLOOKUP(AT86,'[2]Listas anexo 1'!$A$19:$B$21,2,FALSE),"")</f>
        <v>ADMINOB</v>
      </c>
      <c r="F86" s="23" t="str">
        <f>+IFERROR(VLOOKUP(AV86,'[2]Listas anexo 1'!$J$13:$K$21,2,FALSE),"")</f>
        <v>ADOBIV</v>
      </c>
      <c r="G86" s="23" t="str">
        <f>+IFERROR(VLOOKUP(AW86,'[2]LISTAS ANEXO 1. 2'!$A$9:$B$38,2,FALSE),"")</f>
        <v>AXVI</v>
      </c>
      <c r="H86" s="23" t="str">
        <f>+IFERROR(IF(C86="ADMINYCOOR",VLOOKUP(AY86,'[2]LISTAS ANEXO 1. 3'!$B$13:$C$42,2,FALSE),IF(C86="TASAS",VLOOKUP(AY86,'[2]LISTAS ANEXO 1. 3'!$B$43:$C$51,2,FALSE),IF(C86="FORTALECIMIENTO",VLOOKUP(AY86,'[2]LISTAS ANEXO 1. 3'!$B$52:$C$58,2,FALSE),""))),"")</f>
        <v>CD</v>
      </c>
      <c r="I86" s="23" t="str">
        <f>+IFERROR(VLOOKUP(#REF!,'[2]LISTAS ANEXO 1. 4'!$B$74:$C$90,2,FALSE),"")</f>
        <v/>
      </c>
      <c r="J86" s="23" t="str">
        <f>+IFERROR(VLOOKUP(X86,[2]ORDINALES!$B$2:$C$5,2,FALSE),"")</f>
        <v>CTADOS</v>
      </c>
      <c r="K86" s="23" t="str">
        <f>+IFERROR(VLOOKUP(#REF!,[2]REGION!$G$2:$I$1125,2,FALSE),"")</f>
        <v/>
      </c>
      <c r="L86" s="23" t="str">
        <f>+IFERROR(VLOOKUP(AI86,[2]REGION!$G$2:$I$1125,2,FALSE),"")</f>
        <v>NACION</v>
      </c>
      <c r="M86" s="23" t="str">
        <f>+IFERROR(VLOOKUP(#REF!,[2]ORDINALES!$H$2:$I$382,2,FALSE),"")</f>
        <v/>
      </c>
      <c r="N86" s="23" t="str">
        <f>IFERROR(VLOOKUP(U86,'[2]Lista Willy'!$B$11:$D$14,3,FALSE),"")</f>
        <v>REC_11</v>
      </c>
      <c r="O86" s="24"/>
      <c r="P86" s="90">
        <v>5013</v>
      </c>
      <c r="Q86" s="90" t="s">
        <v>49</v>
      </c>
      <c r="R86" s="90" t="s">
        <v>50</v>
      </c>
      <c r="S86" s="90" t="s">
        <v>158</v>
      </c>
      <c r="T86" s="90" t="s">
        <v>158</v>
      </c>
      <c r="U86" s="90" t="s">
        <v>52</v>
      </c>
      <c r="V86" s="94" t="s">
        <v>53</v>
      </c>
      <c r="W86" s="90" t="s">
        <v>54</v>
      </c>
      <c r="X86" s="90" t="s">
        <v>55</v>
      </c>
      <c r="Y86" s="90" t="s">
        <v>179</v>
      </c>
      <c r="Z86" s="88">
        <v>17646340</v>
      </c>
      <c r="AA86" s="120"/>
      <c r="AB86" s="88"/>
      <c r="AC86" s="88"/>
      <c r="AD86" s="88"/>
      <c r="AE86" s="120">
        <v>17646340</v>
      </c>
      <c r="AF86" s="88"/>
      <c r="AG86" s="89"/>
      <c r="AH86" s="90"/>
      <c r="AI86" s="90" t="s">
        <v>58</v>
      </c>
      <c r="AJ86" s="90" t="s">
        <v>58</v>
      </c>
      <c r="AK86" s="90"/>
      <c r="AL86" s="90"/>
      <c r="AM86" s="90"/>
      <c r="AN86" s="90"/>
      <c r="AO86" s="90"/>
      <c r="AP86" s="90"/>
      <c r="AQ86" s="90"/>
      <c r="AR86" s="90"/>
      <c r="AS86" s="90" t="s">
        <v>60</v>
      </c>
      <c r="AT86" s="90" t="s">
        <v>61</v>
      </c>
      <c r="AU86" s="97" t="s">
        <v>62</v>
      </c>
      <c r="AV86" s="98" t="s">
        <v>63</v>
      </c>
      <c r="AW86" s="98" t="s">
        <v>64</v>
      </c>
      <c r="AX86" s="97">
        <v>3202008</v>
      </c>
      <c r="AY86" s="98" t="s">
        <v>65</v>
      </c>
      <c r="AZ86" s="98" t="s">
        <v>177</v>
      </c>
      <c r="BA86" s="24"/>
    </row>
    <row r="87" spans="1:53" ht="84.75" customHeight="1">
      <c r="A87" s="23" t="str">
        <f>+IFERROR(VLOOKUP(R87,'[2]Listas niveles'!$D$2:$E$11,2,FALSE),"")</f>
        <v>DG</v>
      </c>
      <c r="B87" s="23" t="str">
        <f>+IFERROR(VLOOKUP(AS87,'[2]Listas anexo 1'!$A$7:$B$8,2,FALSE),"")</f>
        <v>ADMIN</v>
      </c>
      <c r="C87" s="23" t="str">
        <f>+IFERROR(VLOOKUP(AT87,'[2]Listas anexo 1'!$A$13:$B$15,2,FALSE),"")</f>
        <v>ADMINYCOOR</v>
      </c>
      <c r="D87" s="23" t="str">
        <f>+IFERROR(VLOOKUP(AT87,'[2]Listas anexo 1'!$A$13:$C$15,3,FALSE),"")</f>
        <v>CONTRIBUIR</v>
      </c>
      <c r="E87" s="23" t="str">
        <f>+IFERROR(VLOOKUP(AT87,'[2]Listas anexo 1'!$A$19:$B$21,2,FALSE),"")</f>
        <v>ADMINOB</v>
      </c>
      <c r="F87" s="23" t="str">
        <f>+IFERROR(VLOOKUP(AV87,'[2]Listas anexo 1'!$J$13:$K$21,2,FALSE),"")</f>
        <v>ADOBIV</v>
      </c>
      <c r="G87" s="23" t="str">
        <f>+IFERROR(VLOOKUP(AW87,'[2]LISTAS ANEXO 1. 2'!$A$9:$B$38,2,FALSE),"")</f>
        <v>AXVI</v>
      </c>
      <c r="H87" s="23" t="str">
        <f>+IFERROR(IF(C87="ADMINYCOOR",VLOOKUP(AY87,'[2]LISTAS ANEXO 1. 3'!$B$13:$C$42,2,FALSE),IF(C87="TASAS",VLOOKUP(AY87,'[2]LISTAS ANEXO 1. 3'!$B$43:$C$51,2,FALSE),IF(C87="FORTALECIMIENTO",VLOOKUP(AY87,'[2]LISTAS ANEXO 1. 3'!$B$52:$C$58,2,FALSE),""))),"")</f>
        <v>CD</v>
      </c>
      <c r="I87" s="23" t="str">
        <f>+IFERROR(VLOOKUP(#REF!,'[2]LISTAS ANEXO 1. 4'!$B$74:$C$90,2,FALSE),"")</f>
        <v/>
      </c>
      <c r="J87" s="23" t="str">
        <f>+IFERROR(VLOOKUP(X87,[2]ORDINALES!$B$2:$C$5,2,FALSE),"")</f>
        <v>CTADOS</v>
      </c>
      <c r="K87" s="23" t="str">
        <f>+IFERROR(VLOOKUP(#REF!,[2]REGION!$G$2:$I$1125,2,FALSE),"")</f>
        <v/>
      </c>
      <c r="L87" s="23" t="str">
        <f>+IFERROR(VLOOKUP(AI87,[2]REGION!$G$2:$I$1125,2,FALSE),"")</f>
        <v>NACION</v>
      </c>
      <c r="M87" s="23" t="str">
        <f>+IFERROR(VLOOKUP(#REF!,[2]ORDINALES!$H$2:$I$382,2,FALSE),"")</f>
        <v/>
      </c>
      <c r="N87" s="23" t="str">
        <f>IFERROR(VLOOKUP(U87,'[2]Lista Willy'!$B$11:$D$14,3,FALSE),"")</f>
        <v>REC_11</v>
      </c>
      <c r="O87" s="24"/>
      <c r="P87" s="90">
        <v>5014</v>
      </c>
      <c r="Q87" s="90" t="s">
        <v>49</v>
      </c>
      <c r="R87" s="90" t="s">
        <v>50</v>
      </c>
      <c r="S87" s="90" t="s">
        <v>158</v>
      </c>
      <c r="T87" s="90" t="s">
        <v>158</v>
      </c>
      <c r="U87" s="90" t="s">
        <v>52</v>
      </c>
      <c r="V87" s="94" t="s">
        <v>53</v>
      </c>
      <c r="W87" s="90" t="s">
        <v>54</v>
      </c>
      <c r="X87" s="90" t="s">
        <v>55</v>
      </c>
      <c r="Y87" s="90" t="s">
        <v>180</v>
      </c>
      <c r="Z87" s="88">
        <v>101750000</v>
      </c>
      <c r="AA87" s="120"/>
      <c r="AB87" s="88"/>
      <c r="AC87" s="88"/>
      <c r="AD87" s="88"/>
      <c r="AE87" s="120">
        <v>101750000</v>
      </c>
      <c r="AF87" s="88"/>
      <c r="AG87" s="89"/>
      <c r="AH87" s="90"/>
      <c r="AI87" s="90" t="s">
        <v>58</v>
      </c>
      <c r="AJ87" s="90" t="s">
        <v>58</v>
      </c>
      <c r="AK87" s="90" t="s">
        <v>59</v>
      </c>
      <c r="AL87" s="90" t="s">
        <v>181</v>
      </c>
      <c r="AM87" s="90" t="s">
        <v>182</v>
      </c>
      <c r="AN87" s="90" t="s">
        <v>183</v>
      </c>
      <c r="AO87" s="90"/>
      <c r="AP87" s="90"/>
      <c r="AQ87" s="90"/>
      <c r="AR87" s="90"/>
      <c r="AS87" s="90" t="s">
        <v>60</v>
      </c>
      <c r="AT87" s="90" t="s">
        <v>61</v>
      </c>
      <c r="AU87" s="97" t="s">
        <v>62</v>
      </c>
      <c r="AV87" s="98" t="s">
        <v>63</v>
      </c>
      <c r="AW87" s="98" t="s">
        <v>64</v>
      </c>
      <c r="AX87" s="97">
        <v>3202008</v>
      </c>
      <c r="AY87" s="98" t="s">
        <v>65</v>
      </c>
      <c r="AZ87" s="98" t="s">
        <v>177</v>
      </c>
      <c r="BA87" s="24"/>
    </row>
    <row r="88" spans="1:53" ht="84.75" customHeight="1">
      <c r="A88" s="23" t="str">
        <f>+IFERROR(VLOOKUP(R88,'[2]Listas niveles'!$D$2:$E$11,2,FALSE),"")</f>
        <v>DG</v>
      </c>
      <c r="B88" s="23" t="str">
        <f>+IFERROR(VLOOKUP(AS88,'[2]Listas anexo 1'!$A$7:$B$8,2,FALSE),"")</f>
        <v>ADMIN</v>
      </c>
      <c r="C88" s="23" t="str">
        <f>+IFERROR(VLOOKUP(AT88,'[2]Listas anexo 1'!$A$13:$B$15,2,FALSE),"")</f>
        <v>ADMINYCOOR</v>
      </c>
      <c r="D88" s="23" t="str">
        <f>+IFERROR(VLOOKUP(AT88,'[2]Listas anexo 1'!$A$13:$C$15,3,FALSE),"")</f>
        <v>CONTRIBUIR</v>
      </c>
      <c r="E88" s="23" t="str">
        <f>+IFERROR(VLOOKUP(AT88,'[2]Listas anexo 1'!$A$19:$B$21,2,FALSE),"")</f>
        <v>ADMINOB</v>
      </c>
      <c r="F88" s="23" t="str">
        <f>+IFERROR(VLOOKUP(AV88,'[2]Listas anexo 1'!$J$13:$K$21,2,FALSE),"")</f>
        <v>ADOBIV</v>
      </c>
      <c r="G88" s="23" t="str">
        <f>+IFERROR(VLOOKUP(AW88,'[2]LISTAS ANEXO 1. 2'!$A$9:$B$38,2,FALSE),"")</f>
        <v>AXVI</v>
      </c>
      <c r="H88" s="23" t="str">
        <f>+IFERROR(IF(C88="ADMINYCOOR",VLOOKUP(AY88,'[2]LISTAS ANEXO 1. 3'!$B$13:$C$42,2,FALSE),IF(C88="TASAS",VLOOKUP(AY88,'[2]LISTAS ANEXO 1. 3'!$B$43:$C$51,2,FALSE),IF(C88="FORTALECIMIENTO",VLOOKUP(AY88,'[2]LISTAS ANEXO 1. 3'!$B$52:$C$58,2,FALSE),""))),"")</f>
        <v>CD</v>
      </c>
      <c r="I88" s="23" t="str">
        <f>+IFERROR(VLOOKUP(#REF!,'[2]LISTAS ANEXO 1. 4'!$B$74:$C$90,2,FALSE),"")</f>
        <v/>
      </c>
      <c r="J88" s="23" t="str">
        <f>+IFERROR(VLOOKUP(X88,[2]ORDINALES!$B$2:$C$5,2,FALSE),"")</f>
        <v>CTADOS</v>
      </c>
      <c r="K88" s="23" t="str">
        <f>+IFERROR(VLOOKUP(#REF!,[2]REGION!$G$2:$I$1125,2,FALSE),"")</f>
        <v/>
      </c>
      <c r="L88" s="23" t="str">
        <f>+IFERROR(VLOOKUP(AI88,[2]REGION!$G$2:$I$1125,2,FALSE),"")</f>
        <v>NACION</v>
      </c>
      <c r="M88" s="23" t="str">
        <f>+IFERROR(VLOOKUP(#REF!,[2]ORDINALES!$H$2:$I$382,2,FALSE),"")</f>
        <v/>
      </c>
      <c r="N88" s="23" t="str">
        <f>IFERROR(VLOOKUP(U88,'[2]Lista Willy'!$B$11:$D$14,3,FALSE),"")</f>
        <v>REC_11</v>
      </c>
      <c r="O88" s="24"/>
      <c r="P88" s="90">
        <v>5015</v>
      </c>
      <c r="Q88" s="90" t="s">
        <v>49</v>
      </c>
      <c r="R88" s="90" t="s">
        <v>50</v>
      </c>
      <c r="S88" s="90" t="s">
        <v>158</v>
      </c>
      <c r="T88" s="90" t="s">
        <v>158</v>
      </c>
      <c r="U88" s="90" t="s">
        <v>52</v>
      </c>
      <c r="V88" s="94" t="s">
        <v>53</v>
      </c>
      <c r="W88" s="90" t="s">
        <v>54</v>
      </c>
      <c r="X88" s="90" t="s">
        <v>55</v>
      </c>
      <c r="Y88" s="90" t="s">
        <v>180</v>
      </c>
      <c r="Z88" s="88">
        <v>101750000</v>
      </c>
      <c r="AA88" s="120"/>
      <c r="AB88" s="88"/>
      <c r="AC88" s="88"/>
      <c r="AD88" s="88"/>
      <c r="AE88" s="120">
        <v>101750000</v>
      </c>
      <c r="AF88" s="88"/>
      <c r="AG88" s="89"/>
      <c r="AH88" s="90"/>
      <c r="AI88" s="90" t="s">
        <v>58</v>
      </c>
      <c r="AJ88" s="90" t="s">
        <v>58</v>
      </c>
      <c r="AK88" s="90" t="s">
        <v>59</v>
      </c>
      <c r="AL88" s="90" t="s">
        <v>184</v>
      </c>
      <c r="AM88" s="90" t="s">
        <v>185</v>
      </c>
      <c r="AN88" s="90" t="s">
        <v>186</v>
      </c>
      <c r="AO88" s="90"/>
      <c r="AP88" s="90"/>
      <c r="AQ88" s="90"/>
      <c r="AR88" s="90"/>
      <c r="AS88" s="90" t="s">
        <v>60</v>
      </c>
      <c r="AT88" s="90" t="s">
        <v>61</v>
      </c>
      <c r="AU88" s="97" t="s">
        <v>62</v>
      </c>
      <c r="AV88" s="98" t="s">
        <v>63</v>
      </c>
      <c r="AW88" s="98" t="s">
        <v>64</v>
      </c>
      <c r="AX88" s="97">
        <v>3202008</v>
      </c>
      <c r="AY88" s="98" t="s">
        <v>65</v>
      </c>
      <c r="AZ88" s="98" t="s">
        <v>177</v>
      </c>
      <c r="BA88" s="24"/>
    </row>
    <row r="89" spans="1:53" ht="84.75" customHeight="1">
      <c r="A89" s="23" t="str">
        <f>+IFERROR(VLOOKUP(R89,'[2]Listas niveles'!$D$2:$E$11,2,FALSE),"")</f>
        <v>DG</v>
      </c>
      <c r="B89" s="23" t="str">
        <f>+IFERROR(VLOOKUP(AS89,'[2]Listas anexo 1'!$A$7:$B$8,2,FALSE),"")</f>
        <v>FORTA</v>
      </c>
      <c r="C89" s="23" t="str">
        <f>+IFERROR(VLOOKUP(AT89,'[2]Listas anexo 1'!$A$13:$B$15,2,FALSE),"")</f>
        <v>FORTALECIMIENTO</v>
      </c>
      <c r="D89" s="23" t="str">
        <f>+IFERROR(VLOOKUP(AT89,'[2]Listas anexo 1'!$A$13:$C$15,3,FALSE),"")</f>
        <v>FORTALECER</v>
      </c>
      <c r="E89" s="23" t="str">
        <f>+IFERROR(VLOOKUP(AT89,'[2]Listas anexo 1'!$A$19:$B$21,2,FALSE),"")</f>
        <v>FORTOB</v>
      </c>
      <c r="F89" s="23" t="str">
        <f>+IFERROR(VLOOKUP(AV89,'[2]Listas anexo 1'!$J$13:$K$21,2,FALSE),"")</f>
        <v>FORTOBI</v>
      </c>
      <c r="G89" s="23" t="str">
        <f>+IFERROR(VLOOKUP(AW89,'[2]LISTAS ANEXO 1. 2'!$A$9:$B$38,2,FALSE),"")</f>
        <v>TIII</v>
      </c>
      <c r="H89" s="23" t="str">
        <f>+IFERROR(IF(C89="ADMINYCOOR",VLOOKUP(AY89,'[2]LISTAS ANEXO 1. 3'!$B$13:$C$42,2,FALSE),IF(C89="TASAS",VLOOKUP(AY89,'[2]LISTAS ANEXO 1. 3'!$B$43:$C$51,2,FALSE),IF(C89="FORTALECIMIENTO",VLOOKUP(AY89,'[2]LISTAS ANEXO 1. 3'!$B$52:$C$58,2,FALSE),""))),"")</f>
        <v>CCCC</v>
      </c>
      <c r="I89" s="23" t="str">
        <f>+IFERROR(VLOOKUP(#REF!,'[2]LISTAS ANEXO 1. 4'!$B$74:$C$90,2,FALSE),"")</f>
        <v/>
      </c>
      <c r="J89" s="23" t="str">
        <f>+IFERROR(VLOOKUP(X89,[2]ORDINALES!$B$2:$C$5,2,FALSE),"")</f>
        <v>CTADOS</v>
      </c>
      <c r="K89" s="23" t="str">
        <f>+IFERROR(VLOOKUP(#REF!,[2]REGION!$G$2:$I$1125,2,FALSE),"")</f>
        <v/>
      </c>
      <c r="L89" s="23" t="str">
        <f>+IFERROR(VLOOKUP(AI89,[2]REGION!$G$2:$I$1125,2,FALSE),"")</f>
        <v>NACION</v>
      </c>
      <c r="M89" s="23" t="str">
        <f>+IFERROR(VLOOKUP(#REF!,[2]ORDINALES!$H$2:$I$382,2,FALSE),"")</f>
        <v/>
      </c>
      <c r="N89" s="23" t="str">
        <f>IFERROR(VLOOKUP(U89,'[2]Lista Willy'!$B$11:$D$14,3,FALSE),"")</f>
        <v>REC_11</v>
      </c>
      <c r="O89" s="24"/>
      <c r="P89" s="90">
        <v>5017</v>
      </c>
      <c r="Q89" s="90" t="s">
        <v>49</v>
      </c>
      <c r="R89" s="90" t="s">
        <v>50</v>
      </c>
      <c r="S89" s="90" t="s">
        <v>158</v>
      </c>
      <c r="T89" s="90" t="s">
        <v>158</v>
      </c>
      <c r="U89" s="90" t="s">
        <v>52</v>
      </c>
      <c r="V89" s="94" t="s">
        <v>53</v>
      </c>
      <c r="W89" s="90" t="s">
        <v>54</v>
      </c>
      <c r="X89" s="90" t="s">
        <v>55</v>
      </c>
      <c r="Y89" s="90" t="s">
        <v>167</v>
      </c>
      <c r="Z89" s="88">
        <v>48300000</v>
      </c>
      <c r="AA89" s="120"/>
      <c r="AB89" s="88"/>
      <c r="AC89" s="88"/>
      <c r="AD89" s="88"/>
      <c r="AE89" s="120">
        <v>48300000</v>
      </c>
      <c r="AF89" s="88"/>
      <c r="AG89" s="89"/>
      <c r="AH89" s="90"/>
      <c r="AI89" s="90" t="s">
        <v>58</v>
      </c>
      <c r="AJ89" s="90" t="s">
        <v>58</v>
      </c>
      <c r="AK89" s="90" t="s">
        <v>59</v>
      </c>
      <c r="AL89" s="90" t="s">
        <v>187</v>
      </c>
      <c r="AM89" s="90" t="s">
        <v>182</v>
      </c>
      <c r="AN89" s="90" t="s">
        <v>188</v>
      </c>
      <c r="AO89" s="90"/>
      <c r="AP89" s="90"/>
      <c r="AQ89" s="90"/>
      <c r="AR89" s="90"/>
      <c r="AS89" s="90" t="s">
        <v>73</v>
      </c>
      <c r="AT89" s="90" t="s">
        <v>74</v>
      </c>
      <c r="AU89" s="97" t="s">
        <v>75</v>
      </c>
      <c r="AV89" s="98" t="s">
        <v>76</v>
      </c>
      <c r="AW89" s="98" t="s">
        <v>189</v>
      </c>
      <c r="AX89" s="97">
        <v>3299056</v>
      </c>
      <c r="AY89" s="98" t="s">
        <v>190</v>
      </c>
      <c r="AZ89" s="98" t="s">
        <v>191</v>
      </c>
      <c r="BA89" s="24"/>
    </row>
    <row r="90" spans="1:53" ht="84.75" customHeight="1">
      <c r="A90" s="23" t="str">
        <f>+IFERROR(VLOOKUP(R90,'[2]Listas niveles'!$D$2:$E$11,2,FALSE),"")</f>
        <v>DG</v>
      </c>
      <c r="B90" s="23" t="str">
        <f>+IFERROR(VLOOKUP(AS90,'[2]Listas anexo 1'!$A$7:$B$8,2,FALSE),"")</f>
        <v>FORTA</v>
      </c>
      <c r="C90" s="23" t="str">
        <f>+IFERROR(VLOOKUP(AT90,'[2]Listas anexo 1'!$A$13:$B$15,2,FALSE),"")</f>
        <v>FORTALECIMIENTO</v>
      </c>
      <c r="D90" s="23" t="str">
        <f>+IFERROR(VLOOKUP(AT90,'[2]Listas anexo 1'!$A$13:$C$15,3,FALSE),"")</f>
        <v>FORTALECER</v>
      </c>
      <c r="E90" s="23" t="str">
        <f>+IFERROR(VLOOKUP(AT90,'[2]Listas anexo 1'!$A$19:$B$21,2,FALSE),"")</f>
        <v>FORTOB</v>
      </c>
      <c r="F90" s="23" t="str">
        <f>+IFERROR(VLOOKUP(AV90,'[2]Listas anexo 1'!$J$13:$K$21,2,FALSE),"")</f>
        <v>FORTOBI</v>
      </c>
      <c r="G90" s="23" t="str">
        <f>+IFERROR(VLOOKUP(AW90,'[2]LISTAS ANEXO 1. 2'!$A$9:$B$38,2,FALSE),"")</f>
        <v>TIII</v>
      </c>
      <c r="H90" s="23" t="str">
        <f>+IFERROR(IF(C90="ADMINYCOOR",VLOOKUP(AY90,'[2]LISTAS ANEXO 1. 3'!$B$13:$C$42,2,FALSE),IF(C90="TASAS",VLOOKUP(AY90,'[2]LISTAS ANEXO 1. 3'!$B$43:$C$51,2,FALSE),IF(C90="FORTALECIMIENTO",VLOOKUP(AY90,'[2]LISTAS ANEXO 1. 3'!$B$52:$C$58,2,FALSE),""))),"")</f>
        <v>CCCC</v>
      </c>
      <c r="I90" s="23" t="str">
        <f>+IFERROR(VLOOKUP(#REF!,'[2]LISTAS ANEXO 1. 4'!$B$74:$C$90,2,FALSE),"")</f>
        <v/>
      </c>
      <c r="J90" s="23" t="str">
        <f>+IFERROR(VLOOKUP(X90,[2]ORDINALES!$B$2:$C$5,2,FALSE),"")</f>
        <v>CTADOS</v>
      </c>
      <c r="K90" s="23" t="str">
        <f>+IFERROR(VLOOKUP(#REF!,[2]REGION!$G$2:$I$1125,2,FALSE),"")</f>
        <v/>
      </c>
      <c r="L90" s="23" t="str">
        <f>+IFERROR(VLOOKUP(AI90,[2]REGION!$G$2:$I$1125,2,FALSE),"")</f>
        <v>NACION</v>
      </c>
      <c r="M90" s="23" t="str">
        <f>+IFERROR(VLOOKUP(#REF!,[2]ORDINALES!$H$2:$I$382,2,FALSE),"")</f>
        <v/>
      </c>
      <c r="N90" s="23" t="str">
        <f>IFERROR(VLOOKUP(U90,'[2]Lista Willy'!$B$11:$D$14,3,FALSE),"")</f>
        <v>REC_11</v>
      </c>
      <c r="O90" s="24"/>
      <c r="P90" s="90">
        <v>5020</v>
      </c>
      <c r="Q90" s="90" t="s">
        <v>49</v>
      </c>
      <c r="R90" s="90" t="s">
        <v>50</v>
      </c>
      <c r="S90" s="90" t="s">
        <v>158</v>
      </c>
      <c r="T90" s="90" t="s">
        <v>158</v>
      </c>
      <c r="U90" s="90" t="s">
        <v>52</v>
      </c>
      <c r="V90" s="94" t="s">
        <v>53</v>
      </c>
      <c r="W90" s="90" t="s">
        <v>54</v>
      </c>
      <c r="X90" s="90" t="s">
        <v>55</v>
      </c>
      <c r="Y90" s="114" t="s">
        <v>192</v>
      </c>
      <c r="Z90" s="88">
        <v>52500000</v>
      </c>
      <c r="AA90" s="120"/>
      <c r="AB90" s="88"/>
      <c r="AC90" s="88"/>
      <c r="AD90" s="88"/>
      <c r="AE90" s="120">
        <v>52500000</v>
      </c>
      <c r="AF90" s="88"/>
      <c r="AG90" s="89"/>
      <c r="AH90" s="90"/>
      <c r="AI90" s="90" t="s">
        <v>58</v>
      </c>
      <c r="AJ90" s="90" t="s">
        <v>58</v>
      </c>
      <c r="AK90" s="90" t="s">
        <v>59</v>
      </c>
      <c r="AL90" s="90" t="s">
        <v>193</v>
      </c>
      <c r="AM90" s="90"/>
      <c r="AN90" s="90" t="s">
        <v>194</v>
      </c>
      <c r="AO90" s="90"/>
      <c r="AP90" s="90"/>
      <c r="AQ90" s="90"/>
      <c r="AR90" s="90"/>
      <c r="AS90" s="90" t="s">
        <v>73</v>
      </c>
      <c r="AT90" s="90" t="s">
        <v>74</v>
      </c>
      <c r="AU90" s="97" t="s">
        <v>75</v>
      </c>
      <c r="AV90" s="98" t="s">
        <v>76</v>
      </c>
      <c r="AW90" s="98" t="s">
        <v>189</v>
      </c>
      <c r="AX90" s="97">
        <v>3299056</v>
      </c>
      <c r="AY90" s="98" t="s">
        <v>190</v>
      </c>
      <c r="AZ90" s="98" t="s">
        <v>195</v>
      </c>
      <c r="BA90" s="24"/>
    </row>
    <row r="91" spans="1:53" ht="84.75" customHeight="1">
      <c r="A91" s="23" t="str">
        <f>+IFERROR(VLOOKUP(R91,'[2]Listas niveles'!$D$2:$E$11,2,FALSE),"")</f>
        <v>DG</v>
      </c>
      <c r="B91" s="23" t="str">
        <f>+IFERROR(VLOOKUP(AS91,'[2]Listas anexo 1'!$A$7:$B$8,2,FALSE),"")</f>
        <v>FORTA</v>
      </c>
      <c r="C91" s="23" t="str">
        <f>+IFERROR(VLOOKUP(AT91,'[2]Listas anexo 1'!$A$13:$B$15,2,FALSE),"")</f>
        <v>FORTALECIMIENTO</v>
      </c>
      <c r="D91" s="23" t="str">
        <f>+IFERROR(VLOOKUP(AT91,'[2]Listas anexo 1'!$A$13:$C$15,3,FALSE),"")</f>
        <v>FORTALECER</v>
      </c>
      <c r="E91" s="23" t="str">
        <f>+IFERROR(VLOOKUP(AT91,'[2]Listas anexo 1'!$A$19:$B$21,2,FALSE),"")</f>
        <v>FORTOB</v>
      </c>
      <c r="F91" s="23" t="str">
        <f>+IFERROR(VLOOKUP(AV91,'[2]Listas anexo 1'!$J$13:$K$21,2,FALSE),"")</f>
        <v>FORTOBI</v>
      </c>
      <c r="G91" s="23" t="str">
        <f>+IFERROR(VLOOKUP(AW91,'[2]LISTAS ANEXO 1. 2'!$A$9:$B$38,2,FALSE),"")</f>
        <v>TIII</v>
      </c>
      <c r="H91" s="23" t="str">
        <f>+IFERROR(IF(C91="ADMINYCOOR",VLOOKUP(AY91,'[2]LISTAS ANEXO 1. 3'!$B$13:$C$42,2,FALSE),IF(C91="TASAS",VLOOKUP(AY91,'[2]LISTAS ANEXO 1. 3'!$B$43:$C$51,2,FALSE),IF(C91="FORTALECIMIENTO",VLOOKUP(AY91,'[2]LISTAS ANEXO 1. 3'!$B$52:$C$58,2,FALSE),""))),"")</f>
        <v>CCCC</v>
      </c>
      <c r="I91" s="23" t="str">
        <f>+IFERROR(VLOOKUP(#REF!,'[2]LISTAS ANEXO 1. 4'!$B$74:$C$90,2,FALSE),"")</f>
        <v/>
      </c>
      <c r="J91" s="23" t="str">
        <f>+IFERROR(VLOOKUP(X91,[2]ORDINALES!$B$2:$C$5,2,FALSE),"")</f>
        <v>CTADOS</v>
      </c>
      <c r="K91" s="23" t="str">
        <f>+IFERROR(VLOOKUP(#REF!,[2]REGION!$G$2:$I$1125,2,FALSE),"")</f>
        <v/>
      </c>
      <c r="L91" s="23" t="str">
        <f>+IFERROR(VLOOKUP(AI91,[2]REGION!$G$2:$I$1125,2,FALSE),"")</f>
        <v>NACION</v>
      </c>
      <c r="M91" s="23" t="str">
        <f>+IFERROR(VLOOKUP(#REF!,[2]ORDINALES!$H$2:$I$382,2,FALSE),"")</f>
        <v/>
      </c>
      <c r="N91" s="23" t="str">
        <f>IFERROR(VLOOKUP(U91,'[2]Lista Willy'!$B$11:$D$14,3,FALSE),"")</f>
        <v>REC_11</v>
      </c>
      <c r="O91" s="24"/>
      <c r="P91" s="90">
        <v>5022</v>
      </c>
      <c r="Q91" s="90" t="s">
        <v>49</v>
      </c>
      <c r="R91" s="90" t="s">
        <v>50</v>
      </c>
      <c r="S91" s="90" t="s">
        <v>158</v>
      </c>
      <c r="T91" s="90" t="s">
        <v>158</v>
      </c>
      <c r="U91" s="90" t="s">
        <v>52</v>
      </c>
      <c r="V91" s="94" t="s">
        <v>53</v>
      </c>
      <c r="W91" s="90" t="s">
        <v>54</v>
      </c>
      <c r="X91" s="90" t="s">
        <v>55</v>
      </c>
      <c r="Y91" s="90" t="s">
        <v>196</v>
      </c>
      <c r="Z91" s="88">
        <v>17040000</v>
      </c>
      <c r="AA91" s="120"/>
      <c r="AB91" s="88"/>
      <c r="AC91" s="88"/>
      <c r="AD91" s="88"/>
      <c r="AE91" s="120">
        <v>17040000</v>
      </c>
      <c r="AF91" s="88"/>
      <c r="AG91" s="89"/>
      <c r="AH91" s="90"/>
      <c r="AI91" s="90" t="s">
        <v>58</v>
      </c>
      <c r="AJ91" s="90" t="s">
        <v>58</v>
      </c>
      <c r="AK91" s="90"/>
      <c r="AL91" s="90"/>
      <c r="AM91" s="90"/>
      <c r="AN91" s="90"/>
      <c r="AO91" s="90"/>
      <c r="AP91" s="90"/>
      <c r="AQ91" s="90"/>
      <c r="AR91" s="90"/>
      <c r="AS91" s="90" t="s">
        <v>73</v>
      </c>
      <c r="AT91" s="90" t="s">
        <v>74</v>
      </c>
      <c r="AU91" s="97" t="s">
        <v>75</v>
      </c>
      <c r="AV91" s="98" t="s">
        <v>76</v>
      </c>
      <c r="AW91" s="98" t="s">
        <v>189</v>
      </c>
      <c r="AX91" s="97">
        <v>3299056</v>
      </c>
      <c r="AY91" s="98" t="s">
        <v>190</v>
      </c>
      <c r="AZ91" s="98" t="s">
        <v>197</v>
      </c>
      <c r="BA91" s="24"/>
    </row>
    <row r="92" spans="1:53" ht="84.75" customHeight="1">
      <c r="A92" s="23" t="str">
        <f>+IFERROR(VLOOKUP(R92,'[2]Listas niveles'!$D$2:$E$11,2,FALSE),"")</f>
        <v>DG</v>
      </c>
      <c r="B92" s="23" t="str">
        <f>+IFERROR(VLOOKUP(AS92,'[2]Listas anexo 1'!$A$7:$B$8,2,FALSE),"")</f>
        <v>FORTA</v>
      </c>
      <c r="C92" s="23" t="str">
        <f>+IFERROR(VLOOKUP(AT92,'[2]Listas anexo 1'!$A$13:$B$15,2,FALSE),"")</f>
        <v>FORTALECIMIENTO</v>
      </c>
      <c r="D92" s="23" t="str">
        <f>+IFERROR(VLOOKUP(AT92,'[2]Listas anexo 1'!$A$13:$C$15,3,FALSE),"")</f>
        <v>FORTALECER</v>
      </c>
      <c r="E92" s="23" t="str">
        <f>+IFERROR(VLOOKUP(AT92,'[2]Listas anexo 1'!$A$19:$B$21,2,FALSE),"")</f>
        <v>FORTOB</v>
      </c>
      <c r="F92" s="23" t="str">
        <f>+IFERROR(VLOOKUP(AV92,'[2]Listas anexo 1'!$J$13:$K$21,2,FALSE),"")</f>
        <v>FORTOBI</v>
      </c>
      <c r="G92" s="23" t="str">
        <f>+IFERROR(VLOOKUP(AW92,'[2]LISTAS ANEXO 1. 2'!$A$9:$B$38,2,FALSE),"")</f>
        <v>TIII</v>
      </c>
      <c r="H92" s="23" t="str">
        <f>+IFERROR(IF(C92="ADMINYCOOR",VLOOKUP(AY92,'[2]LISTAS ANEXO 1. 3'!$B$13:$C$42,2,FALSE),IF(C92="TASAS",VLOOKUP(AY92,'[2]LISTAS ANEXO 1. 3'!$B$43:$C$51,2,FALSE),IF(C92="FORTALECIMIENTO",VLOOKUP(AY92,'[2]LISTAS ANEXO 1. 3'!$B$52:$C$58,2,FALSE),""))),"")</f>
        <v>CCCC</v>
      </c>
      <c r="I92" s="23" t="str">
        <f>+IFERROR(VLOOKUP(#REF!,'[2]LISTAS ANEXO 1. 4'!$B$74:$C$90,2,FALSE),"")</f>
        <v/>
      </c>
      <c r="J92" s="23" t="str">
        <f>+IFERROR(VLOOKUP(X92,[2]ORDINALES!$B$2:$C$5,2,FALSE),"")</f>
        <v>CTADOS</v>
      </c>
      <c r="K92" s="23" t="str">
        <f>+IFERROR(VLOOKUP(#REF!,[2]REGION!$G$2:$I$1125,2,FALSE),"")</f>
        <v/>
      </c>
      <c r="L92" s="23" t="str">
        <f>+IFERROR(VLOOKUP(AI92,[2]REGION!$G$2:$I$1125,2,FALSE),"")</f>
        <v>NACION</v>
      </c>
      <c r="M92" s="23" t="str">
        <f>+IFERROR(VLOOKUP(#REF!,[2]ORDINALES!$H$2:$I$382,2,FALSE),"")</f>
        <v/>
      </c>
      <c r="N92" s="23" t="str">
        <f>IFERROR(VLOOKUP(U92,'[2]Lista Willy'!$B$11:$D$14,3,FALSE),"")</f>
        <v>REC_11</v>
      </c>
      <c r="O92" s="24"/>
      <c r="P92" s="90">
        <v>5023</v>
      </c>
      <c r="Q92" s="90" t="s">
        <v>49</v>
      </c>
      <c r="R92" s="90" t="s">
        <v>50</v>
      </c>
      <c r="S92" s="90" t="s">
        <v>158</v>
      </c>
      <c r="T92" s="90" t="s">
        <v>158</v>
      </c>
      <c r="U92" s="90" t="s">
        <v>52</v>
      </c>
      <c r="V92" s="94" t="s">
        <v>53</v>
      </c>
      <c r="W92" s="90" t="s">
        <v>54</v>
      </c>
      <c r="X92" s="90" t="s">
        <v>55</v>
      </c>
      <c r="Y92" s="90" t="s">
        <v>198</v>
      </c>
      <c r="Z92" s="88">
        <v>696000</v>
      </c>
      <c r="AA92" s="120"/>
      <c r="AB92" s="88"/>
      <c r="AC92" s="88"/>
      <c r="AD92" s="88"/>
      <c r="AE92" s="120">
        <v>696000</v>
      </c>
      <c r="AF92" s="88"/>
      <c r="AG92" s="89"/>
      <c r="AH92" s="90"/>
      <c r="AI92" s="90" t="s">
        <v>58</v>
      </c>
      <c r="AJ92" s="90" t="s">
        <v>58</v>
      </c>
      <c r="AK92" s="90"/>
      <c r="AL92" s="90"/>
      <c r="AM92" s="90"/>
      <c r="AN92" s="90"/>
      <c r="AO92" s="90"/>
      <c r="AP92" s="90"/>
      <c r="AQ92" s="90"/>
      <c r="AR92" s="90"/>
      <c r="AS92" s="90" t="s">
        <v>73</v>
      </c>
      <c r="AT92" s="90" t="s">
        <v>74</v>
      </c>
      <c r="AU92" s="97" t="s">
        <v>75</v>
      </c>
      <c r="AV92" s="98" t="s">
        <v>76</v>
      </c>
      <c r="AW92" s="98" t="s">
        <v>189</v>
      </c>
      <c r="AX92" s="97">
        <v>3299056</v>
      </c>
      <c r="AY92" s="98" t="s">
        <v>190</v>
      </c>
      <c r="AZ92" s="98" t="s">
        <v>197</v>
      </c>
      <c r="BA92" s="24"/>
    </row>
    <row r="93" spans="1:53" ht="84.75" customHeight="1">
      <c r="A93" s="23" t="str">
        <f>+IFERROR(VLOOKUP(R93,'[2]Listas niveles'!$D$2:$E$11,2,FALSE),"")</f>
        <v>DG</v>
      </c>
      <c r="B93" s="23" t="str">
        <f>+IFERROR(VLOOKUP(AS93,'[2]Listas anexo 1'!$A$7:$B$8,2,FALSE),"")</f>
        <v>FORTA</v>
      </c>
      <c r="C93" s="23" t="str">
        <f>+IFERROR(VLOOKUP(AT93,'[2]Listas anexo 1'!$A$13:$B$15,2,FALSE),"")</f>
        <v>FORTALECIMIENTO</v>
      </c>
      <c r="D93" s="23" t="str">
        <f>+IFERROR(VLOOKUP(AT93,'[2]Listas anexo 1'!$A$13:$C$15,3,FALSE),"")</f>
        <v>FORTALECER</v>
      </c>
      <c r="E93" s="23" t="str">
        <f>+IFERROR(VLOOKUP(AT93,'[2]Listas anexo 1'!$A$19:$B$21,2,FALSE),"")</f>
        <v>FORTOB</v>
      </c>
      <c r="F93" s="23" t="str">
        <f>+IFERROR(VLOOKUP(AV93,'[2]Listas anexo 1'!$J$13:$K$21,2,FALSE),"")</f>
        <v>FORTOBI</v>
      </c>
      <c r="G93" s="23" t="str">
        <f>+IFERROR(VLOOKUP(AW93,'[2]LISTAS ANEXO 1. 2'!$A$9:$B$38,2,FALSE),"")</f>
        <v>TII</v>
      </c>
      <c r="H93" s="23" t="str">
        <f>+IFERROR(IF(C93="ADMINYCOOR",VLOOKUP(AY93,'[2]LISTAS ANEXO 1. 3'!$B$13:$C$42,2,FALSE),IF(C93="TASAS",VLOOKUP(AY93,'[2]LISTAS ANEXO 1. 3'!$B$43:$C$51,2,FALSE),IF(C93="FORTALECIMIENTO",VLOOKUP(AY93,'[2]LISTAS ANEXO 1. 3'!$B$52:$C$58,2,FALSE),""))),"")</f>
        <v>BBBB</v>
      </c>
      <c r="I93" s="23" t="str">
        <f>+IFERROR(VLOOKUP(#REF!,'[2]LISTAS ANEXO 1. 4'!$B$74:$C$90,2,FALSE),"")</f>
        <v/>
      </c>
      <c r="J93" s="23" t="str">
        <f>+IFERROR(VLOOKUP(X93,[2]ORDINALES!$B$2:$C$5,2,FALSE),"")</f>
        <v>CTADOS</v>
      </c>
      <c r="K93" s="23" t="str">
        <f>+IFERROR(VLOOKUP(#REF!,[2]REGION!$G$2:$I$1125,2,FALSE),"")</f>
        <v/>
      </c>
      <c r="L93" s="23" t="str">
        <f>+IFERROR(VLOOKUP(AI93,[2]REGION!$G$2:$I$1125,2,FALSE),"")</f>
        <v>NACION</v>
      </c>
      <c r="M93" s="23" t="str">
        <f>+IFERROR(VLOOKUP(#REF!,[2]ORDINALES!$H$2:$I$382,2,FALSE),"")</f>
        <v/>
      </c>
      <c r="N93" s="23" t="str">
        <f>IFERROR(VLOOKUP(U93,'[2]Lista Willy'!$B$11:$D$14,3,FALSE),"")</f>
        <v>REC_11</v>
      </c>
      <c r="O93" s="24"/>
      <c r="P93" s="90">
        <v>5024</v>
      </c>
      <c r="Q93" s="90" t="s">
        <v>49</v>
      </c>
      <c r="R93" s="90" t="s">
        <v>50</v>
      </c>
      <c r="S93" s="90" t="s">
        <v>158</v>
      </c>
      <c r="T93" s="90" t="s">
        <v>158</v>
      </c>
      <c r="U93" s="90" t="s">
        <v>52</v>
      </c>
      <c r="V93" s="94" t="s">
        <v>53</v>
      </c>
      <c r="W93" s="90" t="s">
        <v>54</v>
      </c>
      <c r="X93" s="90" t="s">
        <v>55</v>
      </c>
      <c r="Y93" s="90" t="s">
        <v>167</v>
      </c>
      <c r="Z93" s="88">
        <v>48300000</v>
      </c>
      <c r="AA93" s="120"/>
      <c r="AB93" s="88"/>
      <c r="AC93" s="88"/>
      <c r="AD93" s="88"/>
      <c r="AE93" s="120">
        <v>48300000</v>
      </c>
      <c r="AF93" s="88"/>
      <c r="AG93" s="89"/>
      <c r="AH93" s="90"/>
      <c r="AI93" s="90" t="s">
        <v>58</v>
      </c>
      <c r="AJ93" s="90" t="s">
        <v>58</v>
      </c>
      <c r="AK93" s="90" t="s">
        <v>59</v>
      </c>
      <c r="AL93" s="90" t="s">
        <v>199</v>
      </c>
      <c r="AM93" s="90"/>
      <c r="AN93" s="90" t="s">
        <v>200</v>
      </c>
      <c r="AO93" s="90"/>
      <c r="AP93" s="90"/>
      <c r="AQ93" s="90"/>
      <c r="AR93" s="90"/>
      <c r="AS93" s="90" t="s">
        <v>73</v>
      </c>
      <c r="AT93" s="90" t="s">
        <v>74</v>
      </c>
      <c r="AU93" s="97" t="s">
        <v>75</v>
      </c>
      <c r="AV93" s="98" t="s">
        <v>76</v>
      </c>
      <c r="AW93" s="98" t="s">
        <v>77</v>
      </c>
      <c r="AX93" s="97">
        <v>3299060</v>
      </c>
      <c r="AY93" s="98" t="s">
        <v>78</v>
      </c>
      <c r="AZ93" s="98" t="s">
        <v>201</v>
      </c>
      <c r="BA93" s="24"/>
    </row>
    <row r="94" spans="1:53" ht="84.75" customHeight="1">
      <c r="A94" s="23" t="str">
        <f>+IFERROR(VLOOKUP(R94,'[2]Listas niveles'!$D$2:$E$11,2,FALSE),"")</f>
        <v>DG</v>
      </c>
      <c r="B94" s="23" t="str">
        <f>+IFERROR(VLOOKUP(AS94,'[2]Listas anexo 1'!$A$7:$B$8,2,FALSE),"")</f>
        <v>ADMIN</v>
      </c>
      <c r="C94" s="23" t="str">
        <f>+IFERROR(VLOOKUP(AT94,'[2]Listas anexo 1'!$A$13:$B$15,2,FALSE),"")</f>
        <v>ADMINYCOOR</v>
      </c>
      <c r="D94" s="23" t="str">
        <f>+IFERROR(VLOOKUP(AT94,'[2]Listas anexo 1'!$A$13:$C$15,3,FALSE),"")</f>
        <v>CONTRIBUIR</v>
      </c>
      <c r="E94" s="23" t="str">
        <f>+IFERROR(VLOOKUP(AT94,'[2]Listas anexo 1'!$A$19:$B$21,2,FALSE),"")</f>
        <v>ADMINOB</v>
      </c>
      <c r="F94" s="23" t="str">
        <f>+IFERROR(VLOOKUP(AV94,'[2]Listas anexo 1'!$J$13:$K$21,2,FALSE),"")</f>
        <v>ADOBIV</v>
      </c>
      <c r="G94" s="23" t="str">
        <f>+IFERROR(VLOOKUP(AW94,'[2]LISTAS ANEXO 1. 2'!$A$9:$B$38,2,FALSE),"")</f>
        <v>AXVI</v>
      </c>
      <c r="H94" s="23" t="str">
        <f>+IFERROR(IF(C94="ADMINYCOOR",VLOOKUP(AY94,'[2]LISTAS ANEXO 1. 3'!$B$13:$C$42,2,FALSE),IF(C94="TASAS",VLOOKUP(AY94,'[2]LISTAS ANEXO 1. 3'!$B$43:$C$51,2,FALSE),IF(C94="FORTALECIMIENTO",VLOOKUP(AY94,'[2]LISTAS ANEXO 1. 3'!$B$52:$C$58,2,FALSE),""))),"")</f>
        <v>CD</v>
      </c>
      <c r="I94" s="23" t="str">
        <f>+IFERROR(VLOOKUP(#REF!,'[2]LISTAS ANEXO 1. 4'!$B$74:$C$90,2,FALSE),"")</f>
        <v/>
      </c>
      <c r="J94" s="23" t="str">
        <f>+IFERROR(VLOOKUP(X94,[2]ORDINALES!$B$2:$C$5,2,FALSE),"")</f>
        <v>CTADOS</v>
      </c>
      <c r="K94" s="23" t="str">
        <f>+IFERROR(VLOOKUP(#REF!,[2]REGION!$G$2:$I$1125,2,FALSE),"")</f>
        <v/>
      </c>
      <c r="L94" s="23" t="str">
        <f>+IFERROR(VLOOKUP(AI94,[2]REGION!$G$2:$I$1125,2,FALSE),"")</f>
        <v>NACION</v>
      </c>
      <c r="M94" s="23" t="str">
        <f>+IFERROR(VLOOKUP(#REF!,[2]ORDINALES!$H$2:$I$382,2,FALSE),"")</f>
        <v/>
      </c>
      <c r="N94" s="23" t="str">
        <f>IFERROR(VLOOKUP(U94,'[2]Lista Willy'!$B$11:$D$14,3,FALSE),"")</f>
        <v>REC_11</v>
      </c>
      <c r="O94" s="24"/>
      <c r="P94" s="90">
        <v>6000</v>
      </c>
      <c r="Q94" s="90" t="s">
        <v>49</v>
      </c>
      <c r="R94" s="90" t="s">
        <v>50</v>
      </c>
      <c r="S94" s="90" t="s">
        <v>202</v>
      </c>
      <c r="T94" s="90" t="s">
        <v>202</v>
      </c>
      <c r="U94" s="90" t="s">
        <v>52</v>
      </c>
      <c r="V94" s="94" t="s">
        <v>53</v>
      </c>
      <c r="W94" s="90" t="s">
        <v>54</v>
      </c>
      <c r="X94" s="90" t="s">
        <v>55</v>
      </c>
      <c r="Y94" s="90" t="s">
        <v>203</v>
      </c>
      <c r="Z94" s="88">
        <v>78750000</v>
      </c>
      <c r="AA94" s="120"/>
      <c r="AB94" s="88"/>
      <c r="AC94" s="88"/>
      <c r="AD94" s="88"/>
      <c r="AE94" s="120">
        <v>78750000</v>
      </c>
      <c r="AF94" s="88"/>
      <c r="AG94" s="89"/>
      <c r="AH94" s="90"/>
      <c r="AI94" s="90" t="s">
        <v>58</v>
      </c>
      <c r="AJ94" s="90" t="s">
        <v>58</v>
      </c>
      <c r="AK94" s="90"/>
      <c r="AL94" s="90"/>
      <c r="AM94" s="90"/>
      <c r="AN94" s="90" t="s">
        <v>57</v>
      </c>
      <c r="AO94" s="90"/>
      <c r="AP94" s="90" t="s">
        <v>57</v>
      </c>
      <c r="AQ94" s="90"/>
      <c r="AR94" s="90" t="s">
        <v>57</v>
      </c>
      <c r="AS94" s="90" t="s">
        <v>60</v>
      </c>
      <c r="AT94" s="90" t="s">
        <v>61</v>
      </c>
      <c r="AU94" s="97" t="s">
        <v>62</v>
      </c>
      <c r="AV94" s="98" t="s">
        <v>63</v>
      </c>
      <c r="AW94" s="98" t="s">
        <v>64</v>
      </c>
      <c r="AX94" s="97">
        <v>3202008</v>
      </c>
      <c r="AY94" s="98" t="s">
        <v>65</v>
      </c>
      <c r="AZ94" s="98" t="s">
        <v>66</v>
      </c>
      <c r="BA94" s="24"/>
    </row>
    <row r="95" spans="1:53" ht="84.75" customHeight="1">
      <c r="A95" s="23" t="str">
        <f>+IFERROR(VLOOKUP(R95,'[2]Listas niveles'!$D$2:$E$11,2,FALSE),"")</f>
        <v>DG</v>
      </c>
      <c r="B95" s="23" t="str">
        <f>+IFERROR(VLOOKUP(AS95,'[2]Listas anexo 1'!$A$7:$B$8,2,FALSE),"")</f>
        <v>ADMIN</v>
      </c>
      <c r="C95" s="23" t="str">
        <f>+IFERROR(VLOOKUP(AT95,'[2]Listas anexo 1'!$A$13:$B$15,2,FALSE),"")</f>
        <v>ADMINYCOOR</v>
      </c>
      <c r="D95" s="23" t="str">
        <f>+IFERROR(VLOOKUP(AT95,'[2]Listas anexo 1'!$A$13:$C$15,3,FALSE),"")</f>
        <v>CONTRIBUIR</v>
      </c>
      <c r="E95" s="23" t="str">
        <f>+IFERROR(VLOOKUP(AT95,'[2]Listas anexo 1'!$A$19:$B$21,2,FALSE),"")</f>
        <v>ADMINOB</v>
      </c>
      <c r="F95" s="23" t="str">
        <f>+IFERROR(VLOOKUP(AV95,'[2]Listas anexo 1'!$J$13:$K$21,2,FALSE),"")</f>
        <v>ADOBIV</v>
      </c>
      <c r="G95" s="23" t="str">
        <f>+IFERROR(VLOOKUP(AW95,'[2]LISTAS ANEXO 1. 2'!$A$9:$B$38,2,FALSE),"")</f>
        <v>AXVI</v>
      </c>
      <c r="H95" s="23" t="str">
        <f>+IFERROR(IF(C95="ADMINYCOOR",VLOOKUP(AY95,'[2]LISTAS ANEXO 1. 3'!$B$13:$C$42,2,FALSE),IF(C95="TASAS",VLOOKUP(AY95,'[2]LISTAS ANEXO 1. 3'!$B$43:$C$51,2,FALSE),IF(C95="FORTALECIMIENTO",VLOOKUP(AY95,'[2]LISTAS ANEXO 1. 3'!$B$52:$C$58,2,FALSE),""))),"")</f>
        <v>CD</v>
      </c>
      <c r="I95" s="23" t="str">
        <f>+IFERROR(VLOOKUP(#REF!,'[2]LISTAS ANEXO 1. 4'!$B$74:$C$90,2,FALSE),"")</f>
        <v/>
      </c>
      <c r="J95" s="23" t="str">
        <f>+IFERROR(VLOOKUP(X95,[2]ORDINALES!$B$2:$C$5,2,FALSE),"")</f>
        <v>CTADOS</v>
      </c>
      <c r="K95" s="23" t="str">
        <f>+IFERROR(VLOOKUP(#REF!,[2]REGION!$G$2:$I$1125,2,FALSE),"")</f>
        <v/>
      </c>
      <c r="L95" s="23" t="str">
        <f>+IFERROR(VLOOKUP(AI95,[2]REGION!$G$2:$I$1125,2,FALSE),"")</f>
        <v>NACION</v>
      </c>
      <c r="M95" s="23" t="str">
        <f>+IFERROR(VLOOKUP(#REF!,[2]ORDINALES!$H$2:$I$382,2,FALSE),"")</f>
        <v/>
      </c>
      <c r="N95" s="23" t="str">
        <f>IFERROR(VLOOKUP(U95,'[2]Lista Willy'!$B$11:$D$14,3,FALSE),"")</f>
        <v>REC_11</v>
      </c>
      <c r="O95" s="24"/>
      <c r="P95" s="90">
        <v>6001</v>
      </c>
      <c r="Q95" s="90" t="s">
        <v>49</v>
      </c>
      <c r="R95" s="90" t="s">
        <v>50</v>
      </c>
      <c r="S95" s="90" t="s">
        <v>202</v>
      </c>
      <c r="T95" s="90" t="s">
        <v>202</v>
      </c>
      <c r="U95" s="90" t="s">
        <v>52</v>
      </c>
      <c r="V95" s="94" t="s">
        <v>53</v>
      </c>
      <c r="W95" s="90" t="s">
        <v>54</v>
      </c>
      <c r="X95" s="90" t="s">
        <v>55</v>
      </c>
      <c r="Y95" s="90" t="s">
        <v>203</v>
      </c>
      <c r="Z95" s="88">
        <v>78750000</v>
      </c>
      <c r="AA95" s="120"/>
      <c r="AB95" s="88"/>
      <c r="AC95" s="88"/>
      <c r="AD95" s="88"/>
      <c r="AE95" s="120">
        <v>78750000</v>
      </c>
      <c r="AF95" s="88"/>
      <c r="AG95" s="89"/>
      <c r="AH95" s="90"/>
      <c r="AI95" s="90" t="s">
        <v>58</v>
      </c>
      <c r="AJ95" s="90" t="s">
        <v>58</v>
      </c>
      <c r="AK95" s="90"/>
      <c r="AL95" s="90"/>
      <c r="AM95" s="90"/>
      <c r="AN95" s="90" t="s">
        <v>57</v>
      </c>
      <c r="AO95" s="90"/>
      <c r="AP95" s="90" t="s">
        <v>57</v>
      </c>
      <c r="AQ95" s="90"/>
      <c r="AR95" s="90" t="s">
        <v>57</v>
      </c>
      <c r="AS95" s="90" t="s">
        <v>60</v>
      </c>
      <c r="AT95" s="90" t="s">
        <v>61</v>
      </c>
      <c r="AU95" s="97" t="s">
        <v>62</v>
      </c>
      <c r="AV95" s="98" t="s">
        <v>63</v>
      </c>
      <c r="AW95" s="98" t="s">
        <v>64</v>
      </c>
      <c r="AX95" s="97">
        <v>3202008</v>
      </c>
      <c r="AY95" s="98" t="s">
        <v>65</v>
      </c>
      <c r="AZ95" s="98" t="s">
        <v>66</v>
      </c>
      <c r="BA95" s="24"/>
    </row>
    <row r="96" spans="1:53" ht="84.75" customHeight="1">
      <c r="A96" s="23" t="str">
        <f>+IFERROR(VLOOKUP(R96,'[2]Listas niveles'!$D$2:$E$11,2,FALSE),"")</f>
        <v>DG</v>
      </c>
      <c r="B96" s="23" t="str">
        <f>+IFERROR(VLOOKUP(AS96,'[2]Listas anexo 1'!$A$7:$B$8,2,FALSE),"")</f>
        <v>ADMIN</v>
      </c>
      <c r="C96" s="23" t="str">
        <f>+IFERROR(VLOOKUP(AT96,'[2]Listas anexo 1'!$A$13:$B$15,2,FALSE),"")</f>
        <v>ADMINYCOOR</v>
      </c>
      <c r="D96" s="23" t="str">
        <f>+IFERROR(VLOOKUP(AT96,'[2]Listas anexo 1'!$A$13:$C$15,3,FALSE),"")</f>
        <v>CONTRIBUIR</v>
      </c>
      <c r="E96" s="23" t="str">
        <f>+IFERROR(VLOOKUP(AT96,'[2]Listas anexo 1'!$A$19:$B$21,2,FALSE),"")</f>
        <v>ADMINOB</v>
      </c>
      <c r="F96" s="23" t="str">
        <f>+IFERROR(VLOOKUP(AV96,'[2]Listas anexo 1'!$J$13:$K$21,2,FALSE),"")</f>
        <v>ADOBIV</v>
      </c>
      <c r="G96" s="23" t="str">
        <f>+IFERROR(VLOOKUP(AW96,'[2]LISTAS ANEXO 1. 2'!$A$9:$B$38,2,FALSE),"")</f>
        <v>AXVI</v>
      </c>
      <c r="H96" s="23" t="str">
        <f>+IFERROR(IF(C96="ADMINYCOOR",VLOOKUP(AY96,'[2]LISTAS ANEXO 1. 3'!$B$13:$C$42,2,FALSE),IF(C96="TASAS",VLOOKUP(AY96,'[2]LISTAS ANEXO 1. 3'!$B$43:$C$51,2,FALSE),IF(C96="FORTALECIMIENTO",VLOOKUP(AY96,'[2]LISTAS ANEXO 1. 3'!$B$52:$C$58,2,FALSE),""))),"")</f>
        <v>CD</v>
      </c>
      <c r="I96" s="23" t="str">
        <f>+IFERROR(VLOOKUP(#REF!,'[2]LISTAS ANEXO 1. 4'!$B$74:$C$90,2,FALSE),"")</f>
        <v/>
      </c>
      <c r="J96" s="23" t="str">
        <f>+IFERROR(VLOOKUP(X96,[2]ORDINALES!$B$2:$C$5,2,FALSE),"")</f>
        <v>CTADOS</v>
      </c>
      <c r="K96" s="23" t="str">
        <f>+IFERROR(VLOOKUP(#REF!,[2]REGION!$G$2:$I$1125,2,FALSE),"")</f>
        <v/>
      </c>
      <c r="L96" s="23" t="str">
        <f>+IFERROR(VLOOKUP(AI96,[2]REGION!$G$2:$I$1125,2,FALSE),"")</f>
        <v>NACION</v>
      </c>
      <c r="M96" s="23" t="str">
        <f>+IFERROR(VLOOKUP(#REF!,[2]ORDINALES!$H$2:$I$382,2,FALSE),"")</f>
        <v/>
      </c>
      <c r="N96" s="23" t="str">
        <f>IFERROR(VLOOKUP(U96,'[2]Lista Willy'!$B$11:$D$14,3,FALSE),"")</f>
        <v>REC_11</v>
      </c>
      <c r="O96" s="24"/>
      <c r="P96" s="90">
        <v>6002</v>
      </c>
      <c r="Q96" s="90" t="s">
        <v>49</v>
      </c>
      <c r="R96" s="90" t="s">
        <v>50</v>
      </c>
      <c r="S96" s="90" t="s">
        <v>202</v>
      </c>
      <c r="T96" s="90" t="s">
        <v>202</v>
      </c>
      <c r="U96" s="90" t="s">
        <v>52</v>
      </c>
      <c r="V96" s="94" t="s">
        <v>53</v>
      </c>
      <c r="W96" s="90" t="s">
        <v>54</v>
      </c>
      <c r="X96" s="90" t="s">
        <v>55</v>
      </c>
      <c r="Y96" s="90" t="s">
        <v>203</v>
      </c>
      <c r="Z96" s="88">
        <v>78750000</v>
      </c>
      <c r="AA96" s="120"/>
      <c r="AB96" s="88"/>
      <c r="AC96" s="88"/>
      <c r="AD96" s="88"/>
      <c r="AE96" s="120">
        <v>78750000</v>
      </c>
      <c r="AF96" s="88"/>
      <c r="AG96" s="89"/>
      <c r="AH96" s="90"/>
      <c r="AI96" s="90" t="s">
        <v>58</v>
      </c>
      <c r="AJ96" s="90" t="s">
        <v>58</v>
      </c>
      <c r="AK96" s="90"/>
      <c r="AL96" s="90"/>
      <c r="AM96" s="90"/>
      <c r="AN96" s="90" t="s">
        <v>57</v>
      </c>
      <c r="AO96" s="90"/>
      <c r="AP96" s="90" t="s">
        <v>57</v>
      </c>
      <c r="AQ96" s="90"/>
      <c r="AR96" s="90" t="s">
        <v>57</v>
      </c>
      <c r="AS96" s="90" t="s">
        <v>60</v>
      </c>
      <c r="AT96" s="90" t="s">
        <v>61</v>
      </c>
      <c r="AU96" s="97" t="s">
        <v>62</v>
      </c>
      <c r="AV96" s="98" t="s">
        <v>63</v>
      </c>
      <c r="AW96" s="98" t="s">
        <v>64</v>
      </c>
      <c r="AX96" s="97">
        <v>3202008</v>
      </c>
      <c r="AY96" s="98" t="s">
        <v>65</v>
      </c>
      <c r="AZ96" s="98" t="s">
        <v>66</v>
      </c>
      <c r="BA96" s="24"/>
    </row>
    <row r="97" spans="1:53" ht="84.75" customHeight="1">
      <c r="A97" s="23" t="str">
        <f>+IFERROR(VLOOKUP(R97,'[2]Listas niveles'!$D$2:$E$11,2,FALSE),"")</f>
        <v>DG</v>
      </c>
      <c r="B97" s="23" t="str">
        <f>+IFERROR(VLOOKUP(AS97,'[2]Listas anexo 1'!$A$7:$B$8,2,FALSE),"")</f>
        <v>ADMIN</v>
      </c>
      <c r="C97" s="23" t="str">
        <f>+IFERROR(VLOOKUP(AT97,'[2]Listas anexo 1'!$A$13:$B$15,2,FALSE),"")</f>
        <v>ADMINYCOOR</v>
      </c>
      <c r="D97" s="23" t="str">
        <f>+IFERROR(VLOOKUP(AT97,'[2]Listas anexo 1'!$A$13:$C$15,3,FALSE),"")</f>
        <v>CONTRIBUIR</v>
      </c>
      <c r="E97" s="23" t="str">
        <f>+IFERROR(VLOOKUP(AT97,'[2]Listas anexo 1'!$A$19:$B$21,2,FALSE),"")</f>
        <v>ADMINOB</v>
      </c>
      <c r="F97" s="23" t="str">
        <f>+IFERROR(VLOOKUP(AV97,'[2]Listas anexo 1'!$J$13:$K$21,2,FALSE),"")</f>
        <v>ADOBIV</v>
      </c>
      <c r="G97" s="23" t="str">
        <f>+IFERROR(VLOOKUP(AW97,'[2]LISTAS ANEXO 1. 2'!$A$9:$B$38,2,FALSE),"")</f>
        <v>AXVI</v>
      </c>
      <c r="H97" s="23" t="str">
        <f>+IFERROR(IF(C97="ADMINYCOOR",VLOOKUP(AY97,'[2]LISTAS ANEXO 1. 3'!$B$13:$C$42,2,FALSE),IF(C97="TASAS",VLOOKUP(AY97,'[2]LISTAS ANEXO 1. 3'!$B$43:$C$51,2,FALSE),IF(C97="FORTALECIMIENTO",VLOOKUP(AY97,'[2]LISTAS ANEXO 1. 3'!$B$52:$C$58,2,FALSE),""))),"")</f>
        <v>CD</v>
      </c>
      <c r="I97" s="23" t="str">
        <f>+IFERROR(VLOOKUP(#REF!,'[2]LISTAS ANEXO 1. 4'!$B$74:$C$90,2,FALSE),"")</f>
        <v/>
      </c>
      <c r="J97" s="23" t="str">
        <f>+IFERROR(VLOOKUP(X97,[2]ORDINALES!$B$2:$C$5,2,FALSE),"")</f>
        <v>CTADOS</v>
      </c>
      <c r="K97" s="23" t="str">
        <f>+IFERROR(VLOOKUP(#REF!,[2]REGION!$G$2:$I$1125,2,FALSE),"")</f>
        <v/>
      </c>
      <c r="L97" s="23" t="str">
        <f>+IFERROR(VLOOKUP(AI97,[2]REGION!$G$2:$I$1125,2,FALSE),"")</f>
        <v>NACION</v>
      </c>
      <c r="M97" s="23" t="str">
        <f>+IFERROR(VLOOKUP(#REF!,[2]ORDINALES!$H$2:$I$382,2,FALSE),"")</f>
        <v/>
      </c>
      <c r="N97" s="23" t="str">
        <f>IFERROR(VLOOKUP(U97,'[2]Lista Willy'!$B$11:$D$14,3,FALSE),"")</f>
        <v>REC_11</v>
      </c>
      <c r="O97" s="24"/>
      <c r="P97" s="90">
        <v>6003</v>
      </c>
      <c r="Q97" s="90" t="s">
        <v>49</v>
      </c>
      <c r="R97" s="90" t="s">
        <v>50</v>
      </c>
      <c r="S97" s="90" t="s">
        <v>202</v>
      </c>
      <c r="T97" s="90" t="s">
        <v>202</v>
      </c>
      <c r="U97" s="90" t="s">
        <v>52</v>
      </c>
      <c r="V97" s="94" t="s">
        <v>53</v>
      </c>
      <c r="W97" s="90" t="s">
        <v>54</v>
      </c>
      <c r="X97" s="90" t="s">
        <v>55</v>
      </c>
      <c r="Y97" s="90" t="s">
        <v>204</v>
      </c>
      <c r="Z97" s="88">
        <v>31372142</v>
      </c>
      <c r="AA97" s="120"/>
      <c r="AB97" s="88"/>
      <c r="AC97" s="88"/>
      <c r="AD97" s="88"/>
      <c r="AE97" s="120">
        <v>31372142</v>
      </c>
      <c r="AF97" s="88"/>
      <c r="AG97" s="89"/>
      <c r="AH97" s="90"/>
      <c r="AI97" s="90" t="s">
        <v>58</v>
      </c>
      <c r="AJ97" s="90" t="s">
        <v>58</v>
      </c>
      <c r="AK97" s="90"/>
      <c r="AL97" s="90"/>
      <c r="AM97" s="90"/>
      <c r="AN97" s="90" t="s">
        <v>57</v>
      </c>
      <c r="AO97" s="90"/>
      <c r="AP97" s="90" t="s">
        <v>57</v>
      </c>
      <c r="AQ97" s="90"/>
      <c r="AR97" s="90" t="s">
        <v>57</v>
      </c>
      <c r="AS97" s="90" t="s">
        <v>60</v>
      </c>
      <c r="AT97" s="90" t="s">
        <v>61</v>
      </c>
      <c r="AU97" s="97" t="s">
        <v>62</v>
      </c>
      <c r="AV97" s="98" t="s">
        <v>63</v>
      </c>
      <c r="AW97" s="98" t="s">
        <v>64</v>
      </c>
      <c r="AX97" s="97">
        <v>3202008</v>
      </c>
      <c r="AY97" s="98" t="s">
        <v>65</v>
      </c>
      <c r="AZ97" s="98" t="s">
        <v>66</v>
      </c>
      <c r="BA97" s="24"/>
    </row>
    <row r="98" spans="1:53" ht="84.75" customHeight="1">
      <c r="A98" s="23" t="str">
        <f>+IFERROR(VLOOKUP(R98,'[2]Listas niveles'!$D$2:$E$11,2,FALSE),"")</f>
        <v>DG</v>
      </c>
      <c r="B98" s="23" t="str">
        <f>+IFERROR(VLOOKUP(AS98,'[2]Listas anexo 1'!$A$7:$B$8,2,FALSE),"")</f>
        <v>ADMIN</v>
      </c>
      <c r="C98" s="23" t="str">
        <f>+IFERROR(VLOOKUP(AT98,'[2]Listas anexo 1'!$A$13:$B$15,2,FALSE),"")</f>
        <v>ADMINYCOOR</v>
      </c>
      <c r="D98" s="23" t="str">
        <f>+IFERROR(VLOOKUP(AT98,'[2]Listas anexo 1'!$A$13:$C$15,3,FALSE),"")</f>
        <v>CONTRIBUIR</v>
      </c>
      <c r="E98" s="23" t="str">
        <f>+IFERROR(VLOOKUP(AT98,'[2]Listas anexo 1'!$A$19:$B$21,2,FALSE),"")</f>
        <v>ADMINOB</v>
      </c>
      <c r="F98" s="23" t="str">
        <f>+IFERROR(VLOOKUP(AV98,'[2]Listas anexo 1'!$J$13:$K$21,2,FALSE),"")</f>
        <v>ADOBIV</v>
      </c>
      <c r="G98" s="23" t="str">
        <f>+IFERROR(VLOOKUP(AW98,'[2]LISTAS ANEXO 1. 2'!$A$9:$B$38,2,FALSE),"")</f>
        <v>AXVI</v>
      </c>
      <c r="H98" s="23" t="str">
        <f>+IFERROR(IF(C98="ADMINYCOOR",VLOOKUP(AY98,'[2]LISTAS ANEXO 1. 3'!$B$13:$C$42,2,FALSE),IF(C98="TASAS",VLOOKUP(AY98,'[2]LISTAS ANEXO 1. 3'!$B$43:$C$51,2,FALSE),IF(C98="FORTALECIMIENTO",VLOOKUP(AY98,'[2]LISTAS ANEXO 1. 3'!$B$52:$C$58,2,FALSE),""))),"")</f>
        <v>CD</v>
      </c>
      <c r="I98" s="23" t="str">
        <f>+IFERROR(VLOOKUP(#REF!,'[2]LISTAS ANEXO 1. 4'!$B$74:$C$90,2,FALSE),"")</f>
        <v/>
      </c>
      <c r="J98" s="23" t="str">
        <f>+IFERROR(VLOOKUP(X98,[2]ORDINALES!$B$2:$C$5,2,FALSE),"")</f>
        <v>CTADOS</v>
      </c>
      <c r="K98" s="23" t="str">
        <f>+IFERROR(VLOOKUP(#REF!,[2]REGION!$G$2:$I$1125,2,FALSE),"")</f>
        <v/>
      </c>
      <c r="L98" s="23" t="str">
        <f>+IFERROR(VLOOKUP(AI98,[2]REGION!$G$2:$I$1125,2,FALSE),"")</f>
        <v>NACION</v>
      </c>
      <c r="M98" s="23" t="str">
        <f>+IFERROR(VLOOKUP(#REF!,[2]ORDINALES!$H$2:$I$382,2,FALSE),"")</f>
        <v/>
      </c>
      <c r="N98" s="23" t="str">
        <f>IFERROR(VLOOKUP(U98,'[2]Lista Willy'!$B$11:$D$14,3,FALSE),"")</f>
        <v>REC_11</v>
      </c>
      <c r="O98" s="24"/>
      <c r="P98" s="90">
        <v>6004</v>
      </c>
      <c r="Q98" s="90" t="s">
        <v>49</v>
      </c>
      <c r="R98" s="90" t="s">
        <v>50</v>
      </c>
      <c r="S98" s="90" t="s">
        <v>202</v>
      </c>
      <c r="T98" s="90" t="s">
        <v>202</v>
      </c>
      <c r="U98" s="90" t="s">
        <v>52</v>
      </c>
      <c r="V98" s="94" t="s">
        <v>53</v>
      </c>
      <c r="W98" s="90" t="s">
        <v>54</v>
      </c>
      <c r="X98" s="90" t="s">
        <v>55</v>
      </c>
      <c r="Y98" s="90" t="s">
        <v>205</v>
      </c>
      <c r="Z98" s="88">
        <v>60000000</v>
      </c>
      <c r="AA98" s="120"/>
      <c r="AB98" s="88"/>
      <c r="AC98" s="88"/>
      <c r="AD98" s="88"/>
      <c r="AE98" s="120">
        <v>60000000</v>
      </c>
      <c r="AF98" s="88"/>
      <c r="AG98" s="89"/>
      <c r="AH98" s="90"/>
      <c r="AI98" s="90" t="s">
        <v>58</v>
      </c>
      <c r="AJ98" s="90" t="s">
        <v>58</v>
      </c>
      <c r="AK98" s="90"/>
      <c r="AL98" s="90"/>
      <c r="AM98" s="90"/>
      <c r="AN98" s="90" t="s">
        <v>57</v>
      </c>
      <c r="AO98" s="90"/>
      <c r="AP98" s="90" t="s">
        <v>57</v>
      </c>
      <c r="AQ98" s="90"/>
      <c r="AR98" s="90" t="s">
        <v>57</v>
      </c>
      <c r="AS98" s="90" t="s">
        <v>60</v>
      </c>
      <c r="AT98" s="90" t="s">
        <v>61</v>
      </c>
      <c r="AU98" s="97" t="s">
        <v>62</v>
      </c>
      <c r="AV98" s="98" t="s">
        <v>63</v>
      </c>
      <c r="AW98" s="98" t="s">
        <v>64</v>
      </c>
      <c r="AX98" s="97">
        <v>3202008</v>
      </c>
      <c r="AY98" s="98" t="s">
        <v>65</v>
      </c>
      <c r="AZ98" s="98" t="s">
        <v>66</v>
      </c>
      <c r="BA98" s="24"/>
    </row>
    <row r="99" spans="1:53" ht="84.75" customHeight="1">
      <c r="A99" s="23" t="str">
        <f>+IFERROR(VLOOKUP(R99,'[2]Listas niveles'!$D$2:$E$11,2,FALSE),"")</f>
        <v>DG</v>
      </c>
      <c r="B99" s="23" t="str">
        <f>+IFERROR(VLOOKUP(AS99,'[2]Listas anexo 1'!$A$7:$B$8,2,FALSE),"")</f>
        <v>ADMIN</v>
      </c>
      <c r="C99" s="23" t="str">
        <f>+IFERROR(VLOOKUP(AT99,'[2]Listas anexo 1'!$A$13:$B$15,2,FALSE),"")</f>
        <v>ADMINYCOOR</v>
      </c>
      <c r="D99" s="23" t="str">
        <f>+IFERROR(VLOOKUP(AT99,'[2]Listas anexo 1'!$A$13:$C$15,3,FALSE),"")</f>
        <v>CONTRIBUIR</v>
      </c>
      <c r="E99" s="23" t="str">
        <f>+IFERROR(VLOOKUP(AT99,'[2]Listas anexo 1'!$A$19:$B$21,2,FALSE),"")</f>
        <v>ADMINOB</v>
      </c>
      <c r="F99" s="23" t="str">
        <f>+IFERROR(VLOOKUP(AV99,'[2]Listas anexo 1'!$J$13:$K$21,2,FALSE),"")</f>
        <v>ADOBIV</v>
      </c>
      <c r="G99" s="23" t="str">
        <f>+IFERROR(VLOOKUP(AW99,'[2]LISTAS ANEXO 1. 2'!$A$9:$B$38,2,FALSE),"")</f>
        <v>AXVI</v>
      </c>
      <c r="H99" s="23" t="str">
        <f>+IFERROR(IF(C99="ADMINYCOOR",VLOOKUP(AY99,'[2]LISTAS ANEXO 1. 3'!$B$13:$C$42,2,FALSE),IF(C99="TASAS",VLOOKUP(AY99,'[2]LISTAS ANEXO 1. 3'!$B$43:$C$51,2,FALSE),IF(C99="FORTALECIMIENTO",VLOOKUP(AY99,'[2]LISTAS ANEXO 1. 3'!$B$52:$C$58,2,FALSE),""))),"")</f>
        <v>CD</v>
      </c>
      <c r="I99" s="23" t="str">
        <f>+IFERROR(VLOOKUP(#REF!,'[2]LISTAS ANEXO 1. 4'!$B$74:$C$90,2,FALSE),"")</f>
        <v/>
      </c>
      <c r="J99" s="23" t="str">
        <f>+IFERROR(VLOOKUP(X99,[2]ORDINALES!$B$2:$C$5,2,FALSE),"")</f>
        <v>CTADOS</v>
      </c>
      <c r="K99" s="23" t="str">
        <f>+IFERROR(VLOOKUP(#REF!,[2]REGION!$G$2:$I$1125,2,FALSE),"")</f>
        <v/>
      </c>
      <c r="L99" s="23" t="str">
        <f>+IFERROR(VLOOKUP(AI99,[2]REGION!$G$2:$I$1125,2,FALSE),"")</f>
        <v>NACION</v>
      </c>
      <c r="M99" s="23" t="str">
        <f>+IFERROR(VLOOKUP(#REF!,[2]ORDINALES!$H$2:$I$382,2,FALSE),"")</f>
        <v/>
      </c>
      <c r="N99" s="23" t="str">
        <f>IFERROR(VLOOKUP(U99,'[2]Lista Willy'!$B$11:$D$14,3,FALSE),"")</f>
        <v>REC_11</v>
      </c>
      <c r="O99" s="24"/>
      <c r="P99" s="90">
        <v>6005</v>
      </c>
      <c r="Q99" s="90" t="s">
        <v>49</v>
      </c>
      <c r="R99" s="90" t="s">
        <v>50</v>
      </c>
      <c r="S99" s="90" t="s">
        <v>202</v>
      </c>
      <c r="T99" s="90" t="s">
        <v>202</v>
      </c>
      <c r="U99" s="90" t="s">
        <v>52</v>
      </c>
      <c r="V99" s="94" t="s">
        <v>53</v>
      </c>
      <c r="W99" s="90" t="s">
        <v>54</v>
      </c>
      <c r="X99" s="90" t="s">
        <v>55</v>
      </c>
      <c r="Y99" s="90" t="s">
        <v>205</v>
      </c>
      <c r="Z99" s="88">
        <v>60000000</v>
      </c>
      <c r="AA99" s="120"/>
      <c r="AB99" s="88"/>
      <c r="AC99" s="88"/>
      <c r="AD99" s="88"/>
      <c r="AE99" s="120">
        <v>60000000</v>
      </c>
      <c r="AF99" s="88"/>
      <c r="AG99" s="89"/>
      <c r="AH99" s="90"/>
      <c r="AI99" s="90" t="s">
        <v>58</v>
      </c>
      <c r="AJ99" s="90" t="s">
        <v>58</v>
      </c>
      <c r="AK99" s="90"/>
      <c r="AL99" s="90"/>
      <c r="AM99" s="90"/>
      <c r="AN99" s="90" t="s">
        <v>57</v>
      </c>
      <c r="AO99" s="90"/>
      <c r="AP99" s="90" t="s">
        <v>57</v>
      </c>
      <c r="AQ99" s="90"/>
      <c r="AR99" s="90" t="s">
        <v>57</v>
      </c>
      <c r="AS99" s="90" t="s">
        <v>60</v>
      </c>
      <c r="AT99" s="90" t="s">
        <v>61</v>
      </c>
      <c r="AU99" s="97" t="s">
        <v>62</v>
      </c>
      <c r="AV99" s="98" t="s">
        <v>63</v>
      </c>
      <c r="AW99" s="98" t="s">
        <v>64</v>
      </c>
      <c r="AX99" s="97">
        <v>3202008</v>
      </c>
      <c r="AY99" s="98" t="s">
        <v>65</v>
      </c>
      <c r="AZ99" s="98" t="s">
        <v>66</v>
      </c>
      <c r="BA99" s="24"/>
    </row>
    <row r="100" spans="1:53" ht="84.75" customHeight="1">
      <c r="A100" s="23" t="str">
        <f>+IFERROR(VLOOKUP(R100,'[2]Listas niveles'!$D$2:$E$11,2,FALSE),"")</f>
        <v>DG</v>
      </c>
      <c r="B100" s="23" t="str">
        <f>+IFERROR(VLOOKUP(AS100,'[2]Listas anexo 1'!$A$7:$B$8,2,FALSE),"")</f>
        <v>ADMIN</v>
      </c>
      <c r="C100" s="23" t="str">
        <f>+IFERROR(VLOOKUP(AT100,'[2]Listas anexo 1'!$A$13:$B$15,2,FALSE),"")</f>
        <v>ADMINYCOOR</v>
      </c>
      <c r="D100" s="23" t="str">
        <f>+IFERROR(VLOOKUP(AT100,'[2]Listas anexo 1'!$A$13:$C$15,3,FALSE),"")</f>
        <v>CONTRIBUIR</v>
      </c>
      <c r="E100" s="23" t="str">
        <f>+IFERROR(VLOOKUP(AT100,'[2]Listas anexo 1'!$A$19:$B$21,2,FALSE),"")</f>
        <v>ADMINOB</v>
      </c>
      <c r="F100" s="23" t="str">
        <f>+IFERROR(VLOOKUP(AV100,'[2]Listas anexo 1'!$J$13:$K$21,2,FALSE),"")</f>
        <v>ADOBIV</v>
      </c>
      <c r="G100" s="23" t="str">
        <f>+IFERROR(VLOOKUP(AW100,'[2]LISTAS ANEXO 1. 2'!$A$9:$B$38,2,FALSE),"")</f>
        <v>AXVI</v>
      </c>
      <c r="H100" s="23" t="str">
        <f>+IFERROR(IF(C100="ADMINYCOOR",VLOOKUP(AY100,'[2]LISTAS ANEXO 1. 3'!$B$13:$C$42,2,FALSE),IF(C100="TASAS",VLOOKUP(AY100,'[2]LISTAS ANEXO 1. 3'!$B$43:$C$51,2,FALSE),IF(C100="FORTALECIMIENTO",VLOOKUP(AY100,'[2]LISTAS ANEXO 1. 3'!$B$52:$C$58,2,FALSE),""))),"")</f>
        <v>CD</v>
      </c>
      <c r="I100" s="23" t="str">
        <f>+IFERROR(VLOOKUP(#REF!,'[2]LISTAS ANEXO 1. 4'!$B$74:$C$90,2,FALSE),"")</f>
        <v/>
      </c>
      <c r="J100" s="23" t="str">
        <f>+IFERROR(VLOOKUP(X100,[2]ORDINALES!$B$2:$C$5,2,FALSE),"")</f>
        <v>CTADOS</v>
      </c>
      <c r="K100" s="23" t="str">
        <f>+IFERROR(VLOOKUP(#REF!,[2]REGION!$G$2:$I$1125,2,FALSE),"")</f>
        <v/>
      </c>
      <c r="L100" s="23" t="str">
        <f>+IFERROR(VLOOKUP(AI100,[2]REGION!$G$2:$I$1125,2,FALSE),"")</f>
        <v>NACION</v>
      </c>
      <c r="M100" s="23" t="str">
        <f>+IFERROR(VLOOKUP(#REF!,[2]ORDINALES!$H$2:$I$382,2,FALSE),"")</f>
        <v/>
      </c>
      <c r="N100" s="23" t="str">
        <f>IFERROR(VLOOKUP(U100,'[2]Lista Willy'!$B$11:$D$14,3,FALSE),"")</f>
        <v>REC_11</v>
      </c>
      <c r="O100" s="24"/>
      <c r="P100" s="90">
        <v>6006</v>
      </c>
      <c r="Q100" s="90" t="s">
        <v>49</v>
      </c>
      <c r="R100" s="90" t="s">
        <v>50</v>
      </c>
      <c r="S100" s="90" t="s">
        <v>202</v>
      </c>
      <c r="T100" s="90" t="s">
        <v>202</v>
      </c>
      <c r="U100" s="90" t="s">
        <v>52</v>
      </c>
      <c r="V100" s="94" t="s">
        <v>53</v>
      </c>
      <c r="W100" s="90" t="s">
        <v>54</v>
      </c>
      <c r="X100" s="90" t="s">
        <v>55</v>
      </c>
      <c r="Y100" s="90" t="s">
        <v>205</v>
      </c>
      <c r="Z100" s="88">
        <v>60000000</v>
      </c>
      <c r="AA100" s="120"/>
      <c r="AB100" s="88"/>
      <c r="AC100" s="88"/>
      <c r="AD100" s="88"/>
      <c r="AE100" s="120">
        <v>60000000</v>
      </c>
      <c r="AF100" s="88"/>
      <c r="AG100" s="89"/>
      <c r="AH100" s="90"/>
      <c r="AI100" s="90" t="s">
        <v>58</v>
      </c>
      <c r="AJ100" s="90" t="s">
        <v>58</v>
      </c>
      <c r="AK100" s="90"/>
      <c r="AL100" s="90"/>
      <c r="AM100" s="90"/>
      <c r="AN100" s="90" t="s">
        <v>57</v>
      </c>
      <c r="AO100" s="90"/>
      <c r="AP100" s="90" t="s">
        <v>57</v>
      </c>
      <c r="AQ100" s="90"/>
      <c r="AR100" s="90" t="s">
        <v>57</v>
      </c>
      <c r="AS100" s="90" t="s">
        <v>60</v>
      </c>
      <c r="AT100" s="90" t="s">
        <v>61</v>
      </c>
      <c r="AU100" s="97" t="s">
        <v>62</v>
      </c>
      <c r="AV100" s="98" t="s">
        <v>63</v>
      </c>
      <c r="AW100" s="98" t="s">
        <v>64</v>
      </c>
      <c r="AX100" s="97">
        <v>3202008</v>
      </c>
      <c r="AY100" s="98" t="s">
        <v>65</v>
      </c>
      <c r="AZ100" s="98" t="s">
        <v>66</v>
      </c>
      <c r="BA100" s="24"/>
    </row>
    <row r="101" spans="1:53" ht="84.75" customHeight="1">
      <c r="A101" s="23" t="str">
        <f>+IFERROR(VLOOKUP(R101,'[2]Listas niveles'!$D$2:$E$11,2,FALSE),"")</f>
        <v>DG</v>
      </c>
      <c r="B101" s="23" t="str">
        <f>+IFERROR(VLOOKUP(AS101,'[2]Listas anexo 1'!$A$7:$B$8,2,FALSE),"")</f>
        <v>ADMIN</v>
      </c>
      <c r="C101" s="23" t="str">
        <f>+IFERROR(VLOOKUP(AT101,'[2]Listas anexo 1'!$A$13:$B$15,2,FALSE),"")</f>
        <v>ADMINYCOOR</v>
      </c>
      <c r="D101" s="23" t="str">
        <f>+IFERROR(VLOOKUP(AT101,'[2]Listas anexo 1'!$A$13:$C$15,3,FALSE),"")</f>
        <v>CONTRIBUIR</v>
      </c>
      <c r="E101" s="23" t="str">
        <f>+IFERROR(VLOOKUP(AT101,'[2]Listas anexo 1'!$A$19:$B$21,2,FALSE),"")</f>
        <v>ADMINOB</v>
      </c>
      <c r="F101" s="23" t="str">
        <f>+IFERROR(VLOOKUP(AV101,'[2]Listas anexo 1'!$J$13:$K$21,2,FALSE),"")</f>
        <v>ADOBIV</v>
      </c>
      <c r="G101" s="23" t="str">
        <f>+IFERROR(VLOOKUP(AW101,'[2]LISTAS ANEXO 1. 2'!$A$9:$B$38,2,FALSE),"")</f>
        <v>AXVI</v>
      </c>
      <c r="H101" s="23" t="str">
        <f>+IFERROR(IF(C101="ADMINYCOOR",VLOOKUP(AY101,'[2]LISTAS ANEXO 1. 3'!$B$13:$C$42,2,FALSE),IF(C101="TASAS",VLOOKUP(AY101,'[2]LISTAS ANEXO 1. 3'!$B$43:$C$51,2,FALSE),IF(C101="FORTALECIMIENTO",VLOOKUP(AY101,'[2]LISTAS ANEXO 1. 3'!$B$52:$C$58,2,FALSE),""))),"")</f>
        <v>CD</v>
      </c>
      <c r="I101" s="23" t="str">
        <f>+IFERROR(VLOOKUP(#REF!,'[2]LISTAS ANEXO 1. 4'!$B$74:$C$90,2,FALSE),"")</f>
        <v/>
      </c>
      <c r="J101" s="23" t="str">
        <f>+IFERROR(VLOOKUP(X101,[2]ORDINALES!$B$2:$C$5,2,FALSE),"")</f>
        <v>CTADOS</v>
      </c>
      <c r="K101" s="23" t="str">
        <f>+IFERROR(VLOOKUP(#REF!,[2]REGION!$G$2:$I$1125,2,FALSE),"")</f>
        <v/>
      </c>
      <c r="L101" s="23" t="str">
        <f>+IFERROR(VLOOKUP(AI101,[2]REGION!$G$2:$I$1125,2,FALSE),"")</f>
        <v>NACION</v>
      </c>
      <c r="M101" s="23" t="str">
        <f>+IFERROR(VLOOKUP(#REF!,[2]ORDINALES!$H$2:$I$382,2,FALSE),"")</f>
        <v/>
      </c>
      <c r="N101" s="23" t="str">
        <f>IFERROR(VLOOKUP(U101,'[2]Lista Willy'!$B$11:$D$14,3,FALSE),"")</f>
        <v>REC_11</v>
      </c>
      <c r="O101" s="24"/>
      <c r="P101" s="90">
        <v>6007</v>
      </c>
      <c r="Q101" s="90" t="s">
        <v>49</v>
      </c>
      <c r="R101" s="90" t="s">
        <v>50</v>
      </c>
      <c r="S101" s="90" t="s">
        <v>202</v>
      </c>
      <c r="T101" s="90" t="s">
        <v>202</v>
      </c>
      <c r="U101" s="90" t="s">
        <v>52</v>
      </c>
      <c r="V101" s="94" t="s">
        <v>53</v>
      </c>
      <c r="W101" s="90" t="s">
        <v>54</v>
      </c>
      <c r="X101" s="90" t="s">
        <v>55</v>
      </c>
      <c r="Y101" s="90" t="s">
        <v>206</v>
      </c>
      <c r="Z101" s="88">
        <v>29000000</v>
      </c>
      <c r="AA101" s="120"/>
      <c r="AB101" s="88"/>
      <c r="AC101" s="88"/>
      <c r="AD101" s="88"/>
      <c r="AE101" s="120">
        <v>29000000</v>
      </c>
      <c r="AF101" s="88"/>
      <c r="AG101" s="89"/>
      <c r="AH101" s="90"/>
      <c r="AI101" s="90" t="s">
        <v>58</v>
      </c>
      <c r="AJ101" s="90" t="s">
        <v>58</v>
      </c>
      <c r="AK101" s="90"/>
      <c r="AL101" s="90"/>
      <c r="AM101" s="90"/>
      <c r="AN101" s="90" t="s">
        <v>57</v>
      </c>
      <c r="AO101" s="90"/>
      <c r="AP101" s="90" t="s">
        <v>57</v>
      </c>
      <c r="AQ101" s="90"/>
      <c r="AR101" s="90" t="s">
        <v>57</v>
      </c>
      <c r="AS101" s="90" t="s">
        <v>60</v>
      </c>
      <c r="AT101" s="90" t="s">
        <v>61</v>
      </c>
      <c r="AU101" s="97" t="s">
        <v>62</v>
      </c>
      <c r="AV101" s="98" t="s">
        <v>63</v>
      </c>
      <c r="AW101" s="98" t="s">
        <v>64</v>
      </c>
      <c r="AX101" s="97">
        <v>3202008</v>
      </c>
      <c r="AY101" s="98" t="s">
        <v>65</v>
      </c>
      <c r="AZ101" s="98" t="s">
        <v>66</v>
      </c>
      <c r="BA101" s="24"/>
    </row>
    <row r="102" spans="1:53" ht="84.75" customHeight="1">
      <c r="A102" s="23" t="str">
        <f>+IFERROR(VLOOKUP(R102,'[2]Listas niveles'!$D$2:$E$11,2,FALSE),"")</f>
        <v>DG</v>
      </c>
      <c r="B102" s="23" t="str">
        <f>+IFERROR(VLOOKUP(AS102,'[2]Listas anexo 1'!$A$7:$B$8,2,FALSE),"")</f>
        <v>ADMIN</v>
      </c>
      <c r="C102" s="23" t="str">
        <f>+IFERROR(VLOOKUP(AT102,'[2]Listas anexo 1'!$A$13:$B$15,2,FALSE),"")</f>
        <v>ADMINYCOOR</v>
      </c>
      <c r="D102" s="23" t="str">
        <f>+IFERROR(VLOOKUP(AT102,'[2]Listas anexo 1'!$A$13:$C$15,3,FALSE),"")</f>
        <v>CONTRIBUIR</v>
      </c>
      <c r="E102" s="23" t="str">
        <f>+IFERROR(VLOOKUP(AT102,'[2]Listas anexo 1'!$A$19:$B$21,2,FALSE),"")</f>
        <v>ADMINOB</v>
      </c>
      <c r="F102" s="23" t="str">
        <f>+IFERROR(VLOOKUP(AV102,'[2]Listas anexo 1'!$J$13:$K$21,2,FALSE),"")</f>
        <v>ADOBIV</v>
      </c>
      <c r="G102" s="23" t="str">
        <f>+IFERROR(VLOOKUP(AW102,'[2]LISTAS ANEXO 1. 2'!$A$9:$B$38,2,FALSE),"")</f>
        <v>AXVI</v>
      </c>
      <c r="H102" s="23" t="str">
        <f>+IFERROR(IF(C102="ADMINYCOOR",VLOOKUP(AY102,'[2]LISTAS ANEXO 1. 3'!$B$13:$C$42,2,FALSE),IF(C102="TASAS",VLOOKUP(AY102,'[2]LISTAS ANEXO 1. 3'!$B$43:$C$51,2,FALSE),IF(C102="FORTALECIMIENTO",VLOOKUP(AY102,'[2]LISTAS ANEXO 1. 3'!$B$52:$C$58,2,FALSE),""))),"")</f>
        <v>CD</v>
      </c>
      <c r="I102" s="23" t="str">
        <f>+IFERROR(VLOOKUP(#REF!,'[2]LISTAS ANEXO 1. 4'!$B$74:$C$90,2,FALSE),"")</f>
        <v/>
      </c>
      <c r="J102" s="23" t="str">
        <f>+IFERROR(VLOOKUP(X102,[2]ORDINALES!$B$2:$C$5,2,FALSE),"")</f>
        <v>CTADOS</v>
      </c>
      <c r="K102" s="23" t="str">
        <f>+IFERROR(VLOOKUP(#REF!,[2]REGION!$G$2:$I$1125,2,FALSE),"")</f>
        <v/>
      </c>
      <c r="L102" s="23" t="str">
        <f>+IFERROR(VLOOKUP(AI102,[2]REGION!$G$2:$I$1125,2,FALSE),"")</f>
        <v>NACION</v>
      </c>
      <c r="M102" s="23" t="str">
        <f>+IFERROR(VLOOKUP(#REF!,[2]ORDINALES!$H$2:$I$382,2,FALSE),"")</f>
        <v/>
      </c>
      <c r="N102" s="23" t="str">
        <f>IFERROR(VLOOKUP(U102,'[2]Lista Willy'!$B$11:$D$14,3,FALSE),"")</f>
        <v>REC_11</v>
      </c>
      <c r="O102" s="24"/>
      <c r="P102" s="90">
        <v>6008</v>
      </c>
      <c r="Q102" s="90" t="s">
        <v>49</v>
      </c>
      <c r="R102" s="90" t="s">
        <v>50</v>
      </c>
      <c r="S102" s="90" t="s">
        <v>202</v>
      </c>
      <c r="T102" s="90" t="s">
        <v>202</v>
      </c>
      <c r="U102" s="90" t="s">
        <v>52</v>
      </c>
      <c r="V102" s="94" t="s">
        <v>53</v>
      </c>
      <c r="W102" s="90" t="s">
        <v>54</v>
      </c>
      <c r="X102" s="90" t="s">
        <v>55</v>
      </c>
      <c r="Y102" s="90" t="s">
        <v>207</v>
      </c>
      <c r="Z102" s="88">
        <v>9545445</v>
      </c>
      <c r="AA102" s="120"/>
      <c r="AB102" s="88">
        <v>5545445</v>
      </c>
      <c r="AC102" s="88"/>
      <c r="AD102" s="88"/>
      <c r="AE102" s="120">
        <v>4000000</v>
      </c>
      <c r="AF102" s="88"/>
      <c r="AG102" s="89"/>
      <c r="AH102" s="90"/>
      <c r="AI102" s="90" t="s">
        <v>58</v>
      </c>
      <c r="AJ102" s="90" t="s">
        <v>58</v>
      </c>
      <c r="AK102" s="90"/>
      <c r="AL102" s="90"/>
      <c r="AM102" s="90"/>
      <c r="AN102" s="90" t="s">
        <v>57</v>
      </c>
      <c r="AO102" s="90"/>
      <c r="AP102" s="90" t="s">
        <v>57</v>
      </c>
      <c r="AQ102" s="90"/>
      <c r="AR102" s="90" t="s">
        <v>57</v>
      </c>
      <c r="AS102" s="90" t="s">
        <v>60</v>
      </c>
      <c r="AT102" s="90" t="s">
        <v>61</v>
      </c>
      <c r="AU102" s="97" t="s">
        <v>62</v>
      </c>
      <c r="AV102" s="98" t="s">
        <v>63</v>
      </c>
      <c r="AW102" s="98" t="s">
        <v>64</v>
      </c>
      <c r="AX102" s="97">
        <v>3202008</v>
      </c>
      <c r="AY102" s="98" t="s">
        <v>65</v>
      </c>
      <c r="AZ102" s="98" t="s">
        <v>66</v>
      </c>
      <c r="BA102" s="24"/>
    </row>
    <row r="103" spans="1:53" ht="84.75" customHeight="1">
      <c r="A103" s="23" t="str">
        <f>+IFERROR(VLOOKUP(R103,'[2]Listas niveles'!$D$2:$E$11,2,FALSE),"")</f>
        <v>DG</v>
      </c>
      <c r="B103" s="23" t="str">
        <f>+IFERROR(VLOOKUP(AS103,'[2]Listas anexo 1'!$A$7:$B$8,2,FALSE),"")</f>
        <v>ADMIN</v>
      </c>
      <c r="C103" s="23" t="str">
        <f>+IFERROR(VLOOKUP(AT103,'[2]Listas anexo 1'!$A$13:$B$15,2,FALSE),"")</f>
        <v>ADMINYCOOR</v>
      </c>
      <c r="D103" s="23" t="str">
        <f>+IFERROR(VLOOKUP(AT103,'[2]Listas anexo 1'!$A$13:$C$15,3,FALSE),"")</f>
        <v>CONTRIBUIR</v>
      </c>
      <c r="E103" s="23" t="str">
        <f>+IFERROR(VLOOKUP(AT103,'[2]Listas anexo 1'!$A$19:$B$21,2,FALSE),"")</f>
        <v>ADMINOB</v>
      </c>
      <c r="F103" s="23" t="str">
        <f>+IFERROR(VLOOKUP(AV103,'[2]Listas anexo 1'!$J$13:$K$21,2,FALSE),"")</f>
        <v>ADOBIV</v>
      </c>
      <c r="G103" s="23" t="str">
        <f>+IFERROR(VLOOKUP(AW103,'[2]LISTAS ANEXO 1. 2'!$A$9:$B$38,2,FALSE),"")</f>
        <v>AXVI</v>
      </c>
      <c r="H103" s="23" t="str">
        <f>+IFERROR(IF(C103="ADMINYCOOR",VLOOKUP(AY103,'[2]LISTAS ANEXO 1. 3'!$B$13:$C$42,2,FALSE),IF(C103="TASAS",VLOOKUP(AY103,'[2]LISTAS ANEXO 1. 3'!$B$43:$C$51,2,FALSE),IF(C103="FORTALECIMIENTO",VLOOKUP(AY103,'[2]LISTAS ANEXO 1. 3'!$B$52:$C$58,2,FALSE),""))),"")</f>
        <v>CD</v>
      </c>
      <c r="I103" s="23" t="str">
        <f>+IFERROR(VLOOKUP(#REF!,'[2]LISTAS ANEXO 1. 4'!$B$74:$C$90,2,FALSE),"")</f>
        <v/>
      </c>
      <c r="J103" s="23" t="str">
        <f>+IFERROR(VLOOKUP(X103,[2]ORDINALES!$B$2:$C$5,2,FALSE),"")</f>
        <v>CTADOS</v>
      </c>
      <c r="K103" s="23" t="str">
        <f>+IFERROR(VLOOKUP(#REF!,[2]REGION!$G$2:$I$1125,2,FALSE),"")</f>
        <v/>
      </c>
      <c r="L103" s="23" t="str">
        <f>+IFERROR(VLOOKUP(AI103,[2]REGION!$G$2:$I$1125,2,FALSE),"")</f>
        <v>NACION</v>
      </c>
      <c r="M103" s="23" t="str">
        <f>+IFERROR(VLOOKUP(#REF!,[2]ORDINALES!$H$2:$I$382,2,FALSE),"")</f>
        <v/>
      </c>
      <c r="N103" s="23" t="str">
        <f>IFERROR(VLOOKUP(U103,'[2]Lista Willy'!$B$11:$D$14,3,FALSE),"")</f>
        <v>REC_11</v>
      </c>
      <c r="O103" s="24"/>
      <c r="P103" s="90">
        <v>6009</v>
      </c>
      <c r="Q103" s="90" t="s">
        <v>49</v>
      </c>
      <c r="R103" s="90" t="s">
        <v>50</v>
      </c>
      <c r="S103" s="90" t="s">
        <v>202</v>
      </c>
      <c r="T103" s="90" t="s">
        <v>202</v>
      </c>
      <c r="U103" s="90" t="s">
        <v>52</v>
      </c>
      <c r="V103" s="94" t="s">
        <v>53</v>
      </c>
      <c r="W103" s="90" t="s">
        <v>54</v>
      </c>
      <c r="X103" s="90" t="s">
        <v>55</v>
      </c>
      <c r="Y103" s="90" t="s">
        <v>208</v>
      </c>
      <c r="Z103" s="88">
        <v>9563367</v>
      </c>
      <c r="AA103" s="120"/>
      <c r="AB103" s="88"/>
      <c r="AC103" s="88"/>
      <c r="AD103" s="88"/>
      <c r="AE103" s="120">
        <v>9563367</v>
      </c>
      <c r="AF103" s="88"/>
      <c r="AG103" s="89"/>
      <c r="AH103" s="90"/>
      <c r="AI103" s="90" t="s">
        <v>58</v>
      </c>
      <c r="AJ103" s="90" t="s">
        <v>58</v>
      </c>
      <c r="AK103" s="90"/>
      <c r="AL103" s="90"/>
      <c r="AM103" s="90"/>
      <c r="AN103" s="90" t="s">
        <v>57</v>
      </c>
      <c r="AO103" s="90"/>
      <c r="AP103" s="90" t="s">
        <v>57</v>
      </c>
      <c r="AQ103" s="90"/>
      <c r="AR103" s="90" t="s">
        <v>57</v>
      </c>
      <c r="AS103" s="90" t="s">
        <v>60</v>
      </c>
      <c r="AT103" s="90" t="s">
        <v>61</v>
      </c>
      <c r="AU103" s="97" t="s">
        <v>62</v>
      </c>
      <c r="AV103" s="98" t="s">
        <v>63</v>
      </c>
      <c r="AW103" s="98" t="s">
        <v>64</v>
      </c>
      <c r="AX103" s="97">
        <v>3202008</v>
      </c>
      <c r="AY103" s="98" t="s">
        <v>65</v>
      </c>
      <c r="AZ103" s="98" t="s">
        <v>66</v>
      </c>
      <c r="BA103" s="24"/>
    </row>
    <row r="104" spans="1:53" ht="84.75" customHeight="1">
      <c r="A104" s="23" t="str">
        <f>+IFERROR(VLOOKUP(R104,'[2]Listas niveles'!$D$2:$E$11,2,FALSE),"")</f>
        <v>DG</v>
      </c>
      <c r="B104" s="23" t="str">
        <f>+IFERROR(VLOOKUP(AS104,'[2]Listas anexo 1'!$A$7:$B$8,2,FALSE),"")</f>
        <v>FORTA</v>
      </c>
      <c r="C104" s="23" t="str">
        <f>+IFERROR(VLOOKUP(AT104,'[2]Listas anexo 1'!$A$13:$B$15,2,FALSE),"")</f>
        <v>FORTALECIMIENTO</v>
      </c>
      <c r="D104" s="23" t="str">
        <f>+IFERROR(VLOOKUP(AT104,'[2]Listas anexo 1'!$A$13:$C$15,3,FALSE),"")</f>
        <v>FORTALECER</v>
      </c>
      <c r="E104" s="23" t="str">
        <f>+IFERROR(VLOOKUP(AT104,'[2]Listas anexo 1'!$A$19:$B$21,2,FALSE),"")</f>
        <v>FORTOB</v>
      </c>
      <c r="F104" s="23" t="str">
        <f>+IFERROR(VLOOKUP(AV104,'[2]Listas anexo 1'!$J$13:$K$21,2,FALSE),"")</f>
        <v>FORTOBI</v>
      </c>
      <c r="G104" s="23" t="str">
        <f>+IFERROR(VLOOKUP(AW104,'[2]LISTAS ANEXO 1. 2'!$A$9:$B$38,2,FALSE),"")</f>
        <v>TI</v>
      </c>
      <c r="H104" s="23" t="str">
        <f>+IFERROR(IF(C104="ADMINYCOOR",VLOOKUP(AY104,'[2]LISTAS ANEXO 1. 3'!$B$13:$C$42,2,FALSE),IF(C104="TASAS",VLOOKUP(AY104,'[2]LISTAS ANEXO 1. 3'!$B$43:$C$51,2,FALSE),IF(C104="FORTALECIMIENTO",VLOOKUP(AY104,'[2]LISTAS ANEXO 1. 3'!$B$52:$C$58,2,FALSE),""))),"")</f>
        <v>AAAA</v>
      </c>
      <c r="I104" s="23" t="str">
        <f>+IFERROR(VLOOKUP(#REF!,'[2]LISTAS ANEXO 1. 4'!$B$74:$C$90,2,FALSE),"")</f>
        <v/>
      </c>
      <c r="J104" s="23" t="str">
        <f>+IFERROR(VLOOKUP(X104,[2]ORDINALES!$B$2:$C$5,2,FALSE),"")</f>
        <v>CTADOS</v>
      </c>
      <c r="K104" s="23" t="str">
        <f>+IFERROR(VLOOKUP(#REF!,[2]REGION!$G$2:$I$1125,2,FALSE),"")</f>
        <v/>
      </c>
      <c r="L104" s="23" t="str">
        <f>+IFERROR(VLOOKUP(AI104,[2]REGION!$G$2:$I$1125,2,FALSE),"")</f>
        <v>NACION</v>
      </c>
      <c r="M104" s="23" t="str">
        <f>+IFERROR(VLOOKUP(#REF!,[2]ORDINALES!$H$2:$I$382,2,FALSE),"")</f>
        <v/>
      </c>
      <c r="N104" s="23" t="str">
        <f>IFERROR(VLOOKUP(U104,'[2]Lista Willy'!$B$11:$D$14,3,FALSE),"")</f>
        <v>REC_11</v>
      </c>
      <c r="O104" s="24"/>
      <c r="P104" s="90">
        <v>6010</v>
      </c>
      <c r="Q104" s="90" t="s">
        <v>49</v>
      </c>
      <c r="R104" s="90" t="s">
        <v>50</v>
      </c>
      <c r="S104" s="90" t="s">
        <v>202</v>
      </c>
      <c r="T104" s="90" t="s">
        <v>202</v>
      </c>
      <c r="U104" s="90" t="s">
        <v>52</v>
      </c>
      <c r="V104" s="94" t="s">
        <v>53</v>
      </c>
      <c r="W104" s="90" t="s">
        <v>54</v>
      </c>
      <c r="X104" s="90" t="s">
        <v>55</v>
      </c>
      <c r="Y104" s="90" t="s">
        <v>209</v>
      </c>
      <c r="Z104" s="88">
        <v>90200000</v>
      </c>
      <c r="AA104" s="120"/>
      <c r="AB104" s="88"/>
      <c r="AC104" s="88"/>
      <c r="AD104" s="88"/>
      <c r="AE104" s="120">
        <v>90200000</v>
      </c>
      <c r="AF104" s="88"/>
      <c r="AG104" s="89"/>
      <c r="AH104" s="90" t="s">
        <v>57</v>
      </c>
      <c r="AI104" s="90" t="s">
        <v>58</v>
      </c>
      <c r="AJ104" s="90" t="s">
        <v>58</v>
      </c>
      <c r="AK104" s="90"/>
      <c r="AL104" s="90" t="s">
        <v>57</v>
      </c>
      <c r="AM104" s="90"/>
      <c r="AN104" s="90" t="s">
        <v>57</v>
      </c>
      <c r="AO104" s="90"/>
      <c r="AP104" s="90" t="s">
        <v>57</v>
      </c>
      <c r="AQ104" s="90"/>
      <c r="AR104" s="90" t="s">
        <v>57</v>
      </c>
      <c r="AS104" s="90" t="s">
        <v>73</v>
      </c>
      <c r="AT104" s="90" t="s">
        <v>74</v>
      </c>
      <c r="AU104" s="97" t="s">
        <v>75</v>
      </c>
      <c r="AV104" s="98" t="s">
        <v>76</v>
      </c>
      <c r="AW104" s="98" t="s">
        <v>210</v>
      </c>
      <c r="AX104" s="97">
        <v>3299054</v>
      </c>
      <c r="AY104" s="98" t="s">
        <v>211</v>
      </c>
      <c r="AZ104" s="98" t="s">
        <v>212</v>
      </c>
      <c r="BA104" s="24"/>
    </row>
    <row r="105" spans="1:53" ht="84.75" customHeight="1">
      <c r="A105" s="23" t="str">
        <f>+IFERROR(VLOOKUP(R105,'[2]Listas niveles'!$D$2:$E$11,2,FALSE),"")</f>
        <v>DG</v>
      </c>
      <c r="B105" s="23" t="str">
        <f>+IFERROR(VLOOKUP(AS105,'[2]Listas anexo 1'!$A$7:$B$8,2,FALSE),"")</f>
        <v>FORTA</v>
      </c>
      <c r="C105" s="23" t="str">
        <f>+IFERROR(VLOOKUP(AT105,'[2]Listas anexo 1'!$A$13:$B$15,2,FALSE),"")</f>
        <v>FORTALECIMIENTO</v>
      </c>
      <c r="D105" s="23" t="str">
        <f>+IFERROR(VLOOKUP(AT105,'[2]Listas anexo 1'!$A$13:$C$15,3,FALSE),"")</f>
        <v>FORTALECER</v>
      </c>
      <c r="E105" s="23" t="str">
        <f>+IFERROR(VLOOKUP(AT105,'[2]Listas anexo 1'!$A$19:$B$21,2,FALSE),"")</f>
        <v>FORTOB</v>
      </c>
      <c r="F105" s="23" t="str">
        <f>+IFERROR(VLOOKUP(AV105,'[2]Listas anexo 1'!$J$13:$K$21,2,FALSE),"")</f>
        <v>FORTOBI</v>
      </c>
      <c r="G105" s="23" t="str">
        <f>+IFERROR(VLOOKUP(AW105,'[2]LISTAS ANEXO 1. 2'!$A$9:$B$38,2,FALSE),"")</f>
        <v>TI</v>
      </c>
      <c r="H105" s="23" t="str">
        <f>+IFERROR(IF(C105="ADMINYCOOR",VLOOKUP(AY105,'[2]LISTAS ANEXO 1. 3'!$B$13:$C$42,2,FALSE),IF(C105="TASAS",VLOOKUP(AY105,'[2]LISTAS ANEXO 1. 3'!$B$43:$C$51,2,FALSE),IF(C105="FORTALECIMIENTO",VLOOKUP(AY105,'[2]LISTAS ANEXO 1. 3'!$B$52:$C$58,2,FALSE),""))),"")</f>
        <v>AAAA</v>
      </c>
      <c r="I105" s="23" t="str">
        <f>+IFERROR(VLOOKUP(#REF!,'[2]LISTAS ANEXO 1. 4'!$B$74:$C$90,2,FALSE),"")</f>
        <v/>
      </c>
      <c r="J105" s="23" t="str">
        <f>+IFERROR(VLOOKUP(X105,[2]ORDINALES!$B$2:$C$5,2,FALSE),"")</f>
        <v>CTADOS</v>
      </c>
      <c r="K105" s="23" t="str">
        <f>+IFERROR(VLOOKUP(#REF!,[2]REGION!$G$2:$I$1125,2,FALSE),"")</f>
        <v/>
      </c>
      <c r="L105" s="23" t="str">
        <f>+IFERROR(VLOOKUP(AI105,[2]REGION!$G$2:$I$1125,2,FALSE),"")</f>
        <v>NACION</v>
      </c>
      <c r="M105" s="23" t="str">
        <f>+IFERROR(VLOOKUP(#REF!,[2]ORDINALES!$H$2:$I$382,2,FALSE),"")</f>
        <v/>
      </c>
      <c r="N105" s="23" t="str">
        <f>IFERROR(VLOOKUP(U105,'[2]Lista Willy'!$B$11:$D$14,3,FALSE),"")</f>
        <v>REC_11</v>
      </c>
      <c r="O105" s="24"/>
      <c r="P105" s="90">
        <v>6011</v>
      </c>
      <c r="Q105" s="90" t="s">
        <v>49</v>
      </c>
      <c r="R105" s="90" t="s">
        <v>50</v>
      </c>
      <c r="S105" s="90" t="s">
        <v>202</v>
      </c>
      <c r="T105" s="90" t="s">
        <v>202</v>
      </c>
      <c r="U105" s="90" t="s">
        <v>52</v>
      </c>
      <c r="V105" s="94" t="s">
        <v>53</v>
      </c>
      <c r="W105" s="90" t="s">
        <v>54</v>
      </c>
      <c r="X105" s="90" t="s">
        <v>55</v>
      </c>
      <c r="Y105" s="90" t="s">
        <v>213</v>
      </c>
      <c r="Z105" s="88">
        <v>84700000</v>
      </c>
      <c r="AA105" s="120"/>
      <c r="AB105" s="88"/>
      <c r="AC105" s="88"/>
      <c r="AD105" s="88"/>
      <c r="AE105" s="120">
        <v>84700000</v>
      </c>
      <c r="AF105" s="88"/>
      <c r="AG105" s="89"/>
      <c r="AH105" s="90" t="s">
        <v>57</v>
      </c>
      <c r="AI105" s="90" t="s">
        <v>58</v>
      </c>
      <c r="AJ105" s="90" t="s">
        <v>58</v>
      </c>
      <c r="AK105" s="90"/>
      <c r="AL105" s="90" t="s">
        <v>57</v>
      </c>
      <c r="AM105" s="90"/>
      <c r="AN105" s="90" t="s">
        <v>57</v>
      </c>
      <c r="AO105" s="90"/>
      <c r="AP105" s="90" t="s">
        <v>57</v>
      </c>
      <c r="AQ105" s="90"/>
      <c r="AR105" s="90" t="s">
        <v>57</v>
      </c>
      <c r="AS105" s="90" t="s">
        <v>73</v>
      </c>
      <c r="AT105" s="90" t="s">
        <v>74</v>
      </c>
      <c r="AU105" s="97" t="s">
        <v>75</v>
      </c>
      <c r="AV105" s="98" t="s">
        <v>76</v>
      </c>
      <c r="AW105" s="98" t="s">
        <v>210</v>
      </c>
      <c r="AX105" s="97">
        <v>3299054</v>
      </c>
      <c r="AY105" s="98" t="s">
        <v>211</v>
      </c>
      <c r="AZ105" s="98" t="s">
        <v>212</v>
      </c>
      <c r="BA105" s="24"/>
    </row>
    <row r="106" spans="1:53" ht="84.75" customHeight="1">
      <c r="A106" s="23" t="str">
        <f>+IFERROR(VLOOKUP(R106,'[2]Listas niveles'!$D$2:$E$11,2,FALSE),"")</f>
        <v>DG</v>
      </c>
      <c r="B106" s="23" t="str">
        <f>+IFERROR(VLOOKUP(AS106,'[2]Listas anexo 1'!$A$7:$B$8,2,FALSE),"")</f>
        <v>FORTA</v>
      </c>
      <c r="C106" s="23" t="str">
        <f>+IFERROR(VLOOKUP(AT106,'[2]Listas anexo 1'!$A$13:$B$15,2,FALSE),"")</f>
        <v>FORTALECIMIENTO</v>
      </c>
      <c r="D106" s="23" t="str">
        <f>+IFERROR(VLOOKUP(AT106,'[2]Listas anexo 1'!$A$13:$C$15,3,FALSE),"")</f>
        <v>FORTALECER</v>
      </c>
      <c r="E106" s="23" t="str">
        <f>+IFERROR(VLOOKUP(AT106,'[2]Listas anexo 1'!$A$19:$B$21,2,FALSE),"")</f>
        <v>FORTOB</v>
      </c>
      <c r="F106" s="23" t="str">
        <f>+IFERROR(VLOOKUP(AV106,'[2]Listas anexo 1'!$J$13:$K$21,2,FALSE),"")</f>
        <v>FORTOBI</v>
      </c>
      <c r="G106" s="23" t="str">
        <f>+IFERROR(VLOOKUP(AW106,'[2]LISTAS ANEXO 1. 2'!$A$9:$B$38,2,FALSE),"")</f>
        <v>TI</v>
      </c>
      <c r="H106" s="23" t="str">
        <f>+IFERROR(IF(C106="ADMINYCOOR",VLOOKUP(AY106,'[2]LISTAS ANEXO 1. 3'!$B$13:$C$42,2,FALSE),IF(C106="TASAS",VLOOKUP(AY106,'[2]LISTAS ANEXO 1. 3'!$B$43:$C$51,2,FALSE),IF(C106="FORTALECIMIENTO",VLOOKUP(AY106,'[2]LISTAS ANEXO 1. 3'!$B$52:$C$58,2,FALSE),""))),"")</f>
        <v>AAAA</v>
      </c>
      <c r="I106" s="23" t="str">
        <f>+IFERROR(VLOOKUP(#REF!,'[2]LISTAS ANEXO 1. 4'!$B$74:$C$90,2,FALSE),"")</f>
        <v/>
      </c>
      <c r="J106" s="23" t="str">
        <f>+IFERROR(VLOOKUP(X106,[2]ORDINALES!$B$2:$C$5,2,FALSE),"")</f>
        <v>CTADOS</v>
      </c>
      <c r="K106" s="23" t="str">
        <f>+IFERROR(VLOOKUP(#REF!,[2]REGION!$G$2:$I$1125,2,FALSE),"")</f>
        <v/>
      </c>
      <c r="L106" s="23" t="str">
        <f>+IFERROR(VLOOKUP(AI106,[2]REGION!$G$2:$I$1125,2,FALSE),"")</f>
        <v>NACION</v>
      </c>
      <c r="M106" s="23" t="str">
        <f>+IFERROR(VLOOKUP(#REF!,[2]ORDINALES!$H$2:$I$382,2,FALSE),"")</f>
        <v/>
      </c>
      <c r="N106" s="23" t="str">
        <f>IFERROR(VLOOKUP(U106,'[2]Lista Willy'!$B$11:$D$14,3,FALSE),"")</f>
        <v>REC_11</v>
      </c>
      <c r="O106" s="24"/>
      <c r="P106" s="90">
        <v>6012</v>
      </c>
      <c r="Q106" s="90" t="s">
        <v>49</v>
      </c>
      <c r="R106" s="90" t="s">
        <v>50</v>
      </c>
      <c r="S106" s="90" t="s">
        <v>202</v>
      </c>
      <c r="T106" s="90" t="s">
        <v>202</v>
      </c>
      <c r="U106" s="90" t="s">
        <v>52</v>
      </c>
      <c r="V106" s="94" t="s">
        <v>53</v>
      </c>
      <c r="W106" s="90" t="s">
        <v>54</v>
      </c>
      <c r="X106" s="90" t="s">
        <v>55</v>
      </c>
      <c r="Y106" s="90" t="s">
        <v>214</v>
      </c>
      <c r="Z106" s="88">
        <v>64654645</v>
      </c>
      <c r="AA106" s="120"/>
      <c r="AB106" s="88"/>
      <c r="AC106" s="88"/>
      <c r="AD106" s="88"/>
      <c r="AE106" s="120">
        <v>64654645</v>
      </c>
      <c r="AF106" s="88"/>
      <c r="AG106" s="89"/>
      <c r="AH106" s="90" t="s">
        <v>57</v>
      </c>
      <c r="AI106" s="90" t="s">
        <v>58</v>
      </c>
      <c r="AJ106" s="90" t="s">
        <v>58</v>
      </c>
      <c r="AK106" s="90"/>
      <c r="AL106" s="90" t="s">
        <v>57</v>
      </c>
      <c r="AM106" s="90"/>
      <c r="AN106" s="90" t="s">
        <v>57</v>
      </c>
      <c r="AO106" s="90"/>
      <c r="AP106" s="90" t="s">
        <v>57</v>
      </c>
      <c r="AQ106" s="90"/>
      <c r="AR106" s="90" t="s">
        <v>57</v>
      </c>
      <c r="AS106" s="90" t="s">
        <v>73</v>
      </c>
      <c r="AT106" s="90" t="s">
        <v>74</v>
      </c>
      <c r="AU106" s="97" t="s">
        <v>75</v>
      </c>
      <c r="AV106" s="98" t="s">
        <v>76</v>
      </c>
      <c r="AW106" s="98" t="s">
        <v>210</v>
      </c>
      <c r="AX106" s="97">
        <v>3299054</v>
      </c>
      <c r="AY106" s="98" t="s">
        <v>211</v>
      </c>
      <c r="AZ106" s="98" t="s">
        <v>212</v>
      </c>
      <c r="BA106" s="24"/>
    </row>
    <row r="107" spans="1:53" ht="84.75" customHeight="1">
      <c r="A107" s="23" t="str">
        <f>+IFERROR(VLOOKUP(R107,'[2]Listas niveles'!$D$2:$E$11,2,FALSE),"")</f>
        <v>DG</v>
      </c>
      <c r="B107" s="23" t="str">
        <f>+IFERROR(VLOOKUP(AS107,'[2]Listas anexo 1'!$A$7:$B$8,2,FALSE),"")</f>
        <v>FORTA</v>
      </c>
      <c r="C107" s="23" t="str">
        <f>+IFERROR(VLOOKUP(AT107,'[2]Listas anexo 1'!$A$13:$B$15,2,FALSE),"")</f>
        <v>FORTALECIMIENTO</v>
      </c>
      <c r="D107" s="23" t="str">
        <f>+IFERROR(VLOOKUP(AT107,'[2]Listas anexo 1'!$A$13:$C$15,3,FALSE),"")</f>
        <v>FORTALECER</v>
      </c>
      <c r="E107" s="23" t="str">
        <f>+IFERROR(VLOOKUP(AT107,'[2]Listas anexo 1'!$A$19:$B$21,2,FALSE),"")</f>
        <v>FORTOB</v>
      </c>
      <c r="F107" s="23" t="str">
        <f>+IFERROR(VLOOKUP(AV107,'[2]Listas anexo 1'!$J$13:$K$21,2,FALSE),"")</f>
        <v>FORTOBI</v>
      </c>
      <c r="G107" s="23" t="str">
        <f>+IFERROR(VLOOKUP(AW107,'[2]LISTAS ANEXO 1. 2'!$A$9:$B$38,2,FALSE),"")</f>
        <v>TI</v>
      </c>
      <c r="H107" s="23" t="str">
        <f>+IFERROR(IF(C107="ADMINYCOOR",VLOOKUP(AY107,'[2]LISTAS ANEXO 1. 3'!$B$13:$C$42,2,FALSE),IF(C107="TASAS",VLOOKUP(AY107,'[2]LISTAS ANEXO 1. 3'!$B$43:$C$51,2,FALSE),IF(C107="FORTALECIMIENTO",VLOOKUP(AY107,'[2]LISTAS ANEXO 1. 3'!$B$52:$C$58,2,FALSE),""))),"")</f>
        <v>AAAA</v>
      </c>
      <c r="I107" s="23" t="str">
        <f>+IFERROR(VLOOKUP(#REF!,'[2]LISTAS ANEXO 1. 4'!$B$74:$C$90,2,FALSE),"")</f>
        <v/>
      </c>
      <c r="J107" s="23" t="str">
        <f>+IFERROR(VLOOKUP(X107,[2]ORDINALES!$B$2:$C$5,2,FALSE),"")</f>
        <v>CTADOS</v>
      </c>
      <c r="K107" s="23" t="str">
        <f>+IFERROR(VLOOKUP(#REF!,[2]REGION!$G$2:$I$1125,2,FALSE),"")</f>
        <v/>
      </c>
      <c r="L107" s="23" t="str">
        <f>+IFERROR(VLOOKUP(AI107,[2]REGION!$G$2:$I$1125,2,FALSE),"")</f>
        <v>NACION</v>
      </c>
      <c r="M107" s="23" t="str">
        <f>+IFERROR(VLOOKUP(#REF!,[2]ORDINALES!$H$2:$I$382,2,FALSE),"")</f>
        <v/>
      </c>
      <c r="N107" s="23" t="str">
        <f>IFERROR(VLOOKUP(U107,'[2]Lista Willy'!$B$11:$D$14,3,FALSE),"")</f>
        <v>REC_11</v>
      </c>
      <c r="O107" s="24"/>
      <c r="P107" s="90">
        <v>6013</v>
      </c>
      <c r="Q107" s="90" t="s">
        <v>49</v>
      </c>
      <c r="R107" s="90" t="s">
        <v>50</v>
      </c>
      <c r="S107" s="90" t="s">
        <v>202</v>
      </c>
      <c r="T107" s="90" t="s">
        <v>202</v>
      </c>
      <c r="U107" s="90" t="s">
        <v>52</v>
      </c>
      <c r="V107" s="94" t="s">
        <v>53</v>
      </c>
      <c r="W107" s="90" t="s">
        <v>54</v>
      </c>
      <c r="X107" s="90" t="s">
        <v>55</v>
      </c>
      <c r="Y107" s="90" t="s">
        <v>215</v>
      </c>
      <c r="Z107" s="88">
        <v>101664079</v>
      </c>
      <c r="AA107" s="120"/>
      <c r="AB107" s="88"/>
      <c r="AC107" s="88"/>
      <c r="AD107" s="88"/>
      <c r="AE107" s="120">
        <v>101664079</v>
      </c>
      <c r="AF107" s="88"/>
      <c r="AG107" s="89"/>
      <c r="AH107" s="90" t="s">
        <v>57</v>
      </c>
      <c r="AI107" s="90" t="s">
        <v>58</v>
      </c>
      <c r="AJ107" s="90" t="s">
        <v>58</v>
      </c>
      <c r="AK107" s="90"/>
      <c r="AL107" s="90" t="s">
        <v>57</v>
      </c>
      <c r="AM107" s="90"/>
      <c r="AN107" s="90" t="s">
        <v>57</v>
      </c>
      <c r="AO107" s="90"/>
      <c r="AP107" s="90" t="s">
        <v>57</v>
      </c>
      <c r="AQ107" s="90"/>
      <c r="AR107" s="90" t="s">
        <v>57</v>
      </c>
      <c r="AS107" s="90" t="s">
        <v>73</v>
      </c>
      <c r="AT107" s="90" t="s">
        <v>74</v>
      </c>
      <c r="AU107" s="97" t="s">
        <v>75</v>
      </c>
      <c r="AV107" s="98" t="s">
        <v>76</v>
      </c>
      <c r="AW107" s="98" t="s">
        <v>210</v>
      </c>
      <c r="AX107" s="97">
        <v>3299054</v>
      </c>
      <c r="AY107" s="98" t="s">
        <v>211</v>
      </c>
      <c r="AZ107" s="98" t="s">
        <v>212</v>
      </c>
      <c r="BA107" s="24"/>
    </row>
    <row r="108" spans="1:53" ht="84.75" customHeight="1">
      <c r="A108" s="23" t="str">
        <f>+IFERROR(VLOOKUP(R108,'[2]Listas niveles'!$D$2:$E$11,2,FALSE),"")</f>
        <v>DG</v>
      </c>
      <c r="B108" s="23" t="str">
        <f>+IFERROR(VLOOKUP(AS108,'[2]Listas anexo 1'!$A$7:$B$8,2,FALSE),"")</f>
        <v>FORTA</v>
      </c>
      <c r="C108" s="23" t="str">
        <f>+IFERROR(VLOOKUP(AT108,'[2]Listas anexo 1'!$A$13:$B$15,2,FALSE),"")</f>
        <v>FORTALECIMIENTO</v>
      </c>
      <c r="D108" s="23" t="str">
        <f>+IFERROR(VLOOKUP(AT108,'[2]Listas anexo 1'!$A$13:$C$15,3,FALSE),"")</f>
        <v>FORTALECER</v>
      </c>
      <c r="E108" s="23" t="str">
        <f>+IFERROR(VLOOKUP(AT108,'[2]Listas anexo 1'!$A$19:$B$21,2,FALSE),"")</f>
        <v>FORTOB</v>
      </c>
      <c r="F108" s="23" t="str">
        <f>+IFERROR(VLOOKUP(AV108,'[2]Listas anexo 1'!$J$13:$K$21,2,FALSE),"")</f>
        <v>FORTOBI</v>
      </c>
      <c r="G108" s="23" t="str">
        <f>+IFERROR(VLOOKUP(AW108,'[2]LISTAS ANEXO 1. 2'!$A$9:$B$38,2,FALSE),"")</f>
        <v>TI</v>
      </c>
      <c r="H108" s="23" t="str">
        <f>+IFERROR(IF(C108="ADMINYCOOR",VLOOKUP(AY108,'[2]LISTAS ANEXO 1. 3'!$B$13:$C$42,2,FALSE),IF(C108="TASAS",VLOOKUP(AY108,'[2]LISTAS ANEXO 1. 3'!$B$43:$C$51,2,FALSE),IF(C108="FORTALECIMIENTO",VLOOKUP(AY108,'[2]LISTAS ANEXO 1. 3'!$B$52:$C$58,2,FALSE),""))),"")</f>
        <v>AAAA</v>
      </c>
      <c r="I108" s="23" t="str">
        <f>+IFERROR(VLOOKUP(#REF!,'[2]LISTAS ANEXO 1. 4'!$B$74:$C$90,2,FALSE),"")</f>
        <v/>
      </c>
      <c r="J108" s="23" t="str">
        <f>+IFERROR(VLOOKUP(X108,[2]ORDINALES!$B$2:$C$5,2,FALSE),"")</f>
        <v>CTADOS</v>
      </c>
      <c r="K108" s="23" t="str">
        <f>+IFERROR(VLOOKUP(#REF!,[2]REGION!$G$2:$I$1125,2,FALSE),"")</f>
        <v/>
      </c>
      <c r="L108" s="23" t="str">
        <f>+IFERROR(VLOOKUP(AI108,[2]REGION!$G$2:$I$1125,2,FALSE),"")</f>
        <v>NACION</v>
      </c>
      <c r="M108" s="23" t="str">
        <f>+IFERROR(VLOOKUP(#REF!,[2]ORDINALES!$H$2:$I$382,2,FALSE),"")</f>
        <v/>
      </c>
      <c r="N108" s="23" t="str">
        <f>IFERROR(VLOOKUP(U108,'[2]Lista Willy'!$B$11:$D$14,3,FALSE),"")</f>
        <v>REC_11</v>
      </c>
      <c r="O108" s="24"/>
      <c r="P108" s="90">
        <v>6014</v>
      </c>
      <c r="Q108" s="90" t="s">
        <v>49</v>
      </c>
      <c r="R108" s="90" t="s">
        <v>50</v>
      </c>
      <c r="S108" s="90" t="s">
        <v>202</v>
      </c>
      <c r="T108" s="90" t="s">
        <v>202</v>
      </c>
      <c r="U108" s="90" t="s">
        <v>52</v>
      </c>
      <c r="V108" s="94" t="s">
        <v>53</v>
      </c>
      <c r="W108" s="90" t="s">
        <v>54</v>
      </c>
      <c r="X108" s="90" t="s">
        <v>55</v>
      </c>
      <c r="Y108" s="90" t="s">
        <v>216</v>
      </c>
      <c r="Z108" s="88">
        <v>80273787</v>
      </c>
      <c r="AA108" s="120"/>
      <c r="AB108" s="88"/>
      <c r="AC108" s="88"/>
      <c r="AD108" s="88"/>
      <c r="AE108" s="120">
        <v>80273787</v>
      </c>
      <c r="AF108" s="88"/>
      <c r="AG108" s="89"/>
      <c r="AH108" s="90" t="s">
        <v>57</v>
      </c>
      <c r="AI108" s="90" t="s">
        <v>58</v>
      </c>
      <c r="AJ108" s="90" t="s">
        <v>58</v>
      </c>
      <c r="AK108" s="90"/>
      <c r="AL108" s="90" t="s">
        <v>57</v>
      </c>
      <c r="AM108" s="90"/>
      <c r="AN108" s="90" t="s">
        <v>57</v>
      </c>
      <c r="AO108" s="90"/>
      <c r="AP108" s="90" t="s">
        <v>57</v>
      </c>
      <c r="AQ108" s="90"/>
      <c r="AR108" s="90" t="s">
        <v>57</v>
      </c>
      <c r="AS108" s="90" t="s">
        <v>73</v>
      </c>
      <c r="AT108" s="90" t="s">
        <v>74</v>
      </c>
      <c r="AU108" s="97" t="s">
        <v>75</v>
      </c>
      <c r="AV108" s="98" t="s">
        <v>76</v>
      </c>
      <c r="AW108" s="98" t="s">
        <v>210</v>
      </c>
      <c r="AX108" s="97">
        <v>3299054</v>
      </c>
      <c r="AY108" s="98" t="s">
        <v>211</v>
      </c>
      <c r="AZ108" s="98" t="s">
        <v>217</v>
      </c>
      <c r="BA108" s="24"/>
    </row>
    <row r="109" spans="1:53" ht="84.75" customHeight="1">
      <c r="A109" s="23" t="str">
        <f>+IFERROR(VLOOKUP(R109,'[2]Listas niveles'!$D$2:$E$11,2,FALSE),"")</f>
        <v>DG</v>
      </c>
      <c r="B109" s="23" t="str">
        <f>+IFERROR(VLOOKUP(AS109,'[2]Listas anexo 1'!$A$7:$B$8,2,FALSE),"")</f>
        <v>FORTA</v>
      </c>
      <c r="C109" s="23" t="str">
        <f>+IFERROR(VLOOKUP(AT109,'[2]Listas anexo 1'!$A$13:$B$15,2,FALSE),"")</f>
        <v>FORTALECIMIENTO</v>
      </c>
      <c r="D109" s="23" t="str">
        <f>+IFERROR(VLOOKUP(AT109,'[2]Listas anexo 1'!$A$13:$C$15,3,FALSE),"")</f>
        <v>FORTALECER</v>
      </c>
      <c r="E109" s="23" t="str">
        <f>+IFERROR(VLOOKUP(AT109,'[2]Listas anexo 1'!$A$19:$B$21,2,FALSE),"")</f>
        <v>FORTOB</v>
      </c>
      <c r="F109" s="23" t="str">
        <f>+IFERROR(VLOOKUP(AV109,'[2]Listas anexo 1'!$J$13:$K$21,2,FALSE),"")</f>
        <v>FORTOBI</v>
      </c>
      <c r="G109" s="23" t="str">
        <f>+IFERROR(VLOOKUP(AW109,'[2]LISTAS ANEXO 1. 2'!$A$9:$B$38,2,FALSE),"")</f>
        <v>TI</v>
      </c>
      <c r="H109" s="23" t="str">
        <f>+IFERROR(IF(C109="ADMINYCOOR",VLOOKUP(AY109,'[2]LISTAS ANEXO 1. 3'!$B$13:$C$42,2,FALSE),IF(C109="TASAS",VLOOKUP(AY109,'[2]LISTAS ANEXO 1. 3'!$B$43:$C$51,2,FALSE),IF(C109="FORTALECIMIENTO",VLOOKUP(AY109,'[2]LISTAS ANEXO 1. 3'!$B$52:$C$58,2,FALSE),""))),"")</f>
        <v>AAAA</v>
      </c>
      <c r="I109" s="23" t="str">
        <f>+IFERROR(VLOOKUP(#REF!,'[2]LISTAS ANEXO 1. 4'!$B$74:$C$90,2,FALSE),"")</f>
        <v/>
      </c>
      <c r="J109" s="23" t="str">
        <f>+IFERROR(VLOOKUP(X109,[2]ORDINALES!$B$2:$C$5,2,FALSE),"")</f>
        <v>CTADOS</v>
      </c>
      <c r="K109" s="23" t="str">
        <f>+IFERROR(VLOOKUP(#REF!,[2]REGION!$G$2:$I$1125,2,FALSE),"")</f>
        <v/>
      </c>
      <c r="L109" s="23" t="str">
        <f>+IFERROR(VLOOKUP(AI109,[2]REGION!$G$2:$I$1125,2,FALSE),"")</f>
        <v>NACION</v>
      </c>
      <c r="M109" s="23" t="str">
        <f>+IFERROR(VLOOKUP(#REF!,[2]ORDINALES!$H$2:$I$382,2,FALSE),"")</f>
        <v/>
      </c>
      <c r="N109" s="23" t="str">
        <f>IFERROR(VLOOKUP(U109,'[2]Lista Willy'!$B$11:$D$14,3,FALSE),"")</f>
        <v>REC_11</v>
      </c>
      <c r="O109" s="24"/>
      <c r="P109" s="90">
        <v>6015</v>
      </c>
      <c r="Q109" s="90" t="s">
        <v>49</v>
      </c>
      <c r="R109" s="90" t="s">
        <v>50</v>
      </c>
      <c r="S109" s="90" t="s">
        <v>202</v>
      </c>
      <c r="T109" s="90" t="s">
        <v>202</v>
      </c>
      <c r="U109" s="90" t="s">
        <v>52</v>
      </c>
      <c r="V109" s="94" t="s">
        <v>53</v>
      </c>
      <c r="W109" s="90" t="s">
        <v>54</v>
      </c>
      <c r="X109" s="90" t="s">
        <v>55</v>
      </c>
      <c r="Y109" s="90" t="s">
        <v>218</v>
      </c>
      <c r="Z109" s="88">
        <v>101664079</v>
      </c>
      <c r="AA109" s="120"/>
      <c r="AB109" s="88"/>
      <c r="AC109" s="88"/>
      <c r="AD109" s="88"/>
      <c r="AE109" s="120">
        <v>101664079</v>
      </c>
      <c r="AF109" s="88"/>
      <c r="AG109" s="89"/>
      <c r="AH109" s="90" t="s">
        <v>57</v>
      </c>
      <c r="AI109" s="90" t="s">
        <v>58</v>
      </c>
      <c r="AJ109" s="90" t="s">
        <v>58</v>
      </c>
      <c r="AK109" s="90"/>
      <c r="AL109" s="90" t="s">
        <v>57</v>
      </c>
      <c r="AM109" s="90"/>
      <c r="AN109" s="90" t="s">
        <v>57</v>
      </c>
      <c r="AO109" s="90"/>
      <c r="AP109" s="90" t="s">
        <v>57</v>
      </c>
      <c r="AQ109" s="90"/>
      <c r="AR109" s="90" t="s">
        <v>57</v>
      </c>
      <c r="AS109" s="90" t="s">
        <v>73</v>
      </c>
      <c r="AT109" s="90" t="s">
        <v>74</v>
      </c>
      <c r="AU109" s="97" t="s">
        <v>75</v>
      </c>
      <c r="AV109" s="98" t="s">
        <v>76</v>
      </c>
      <c r="AW109" s="98" t="s">
        <v>210</v>
      </c>
      <c r="AX109" s="97">
        <v>3299054</v>
      </c>
      <c r="AY109" s="98" t="s">
        <v>211</v>
      </c>
      <c r="AZ109" s="98" t="s">
        <v>217</v>
      </c>
      <c r="BA109" s="24"/>
    </row>
    <row r="110" spans="1:53" ht="84.75" customHeight="1">
      <c r="A110" s="23" t="str">
        <f>+IFERROR(VLOOKUP(R110,'[2]Listas niveles'!$D$2:$E$11,2,FALSE),"")</f>
        <v>DG</v>
      </c>
      <c r="B110" s="23" t="str">
        <f>+IFERROR(VLOOKUP(AS110,'[2]Listas anexo 1'!$A$7:$B$8,2,FALSE),"")</f>
        <v>FORTA</v>
      </c>
      <c r="C110" s="23" t="str">
        <f>+IFERROR(VLOOKUP(AT110,'[2]Listas anexo 1'!$A$13:$B$15,2,FALSE),"")</f>
        <v>FORTALECIMIENTO</v>
      </c>
      <c r="D110" s="23" t="str">
        <f>+IFERROR(VLOOKUP(AT110,'[2]Listas anexo 1'!$A$13:$C$15,3,FALSE),"")</f>
        <v>FORTALECER</v>
      </c>
      <c r="E110" s="23" t="str">
        <f>+IFERROR(VLOOKUP(AT110,'[2]Listas anexo 1'!$A$19:$B$21,2,FALSE),"")</f>
        <v>FORTOB</v>
      </c>
      <c r="F110" s="23" t="str">
        <f>+IFERROR(VLOOKUP(AV110,'[2]Listas anexo 1'!$J$13:$K$21,2,FALSE),"")</f>
        <v>FORTOBI</v>
      </c>
      <c r="G110" s="23" t="str">
        <f>+IFERROR(VLOOKUP(AW110,'[2]LISTAS ANEXO 1. 2'!$A$9:$B$38,2,FALSE),"")</f>
        <v>TI</v>
      </c>
      <c r="H110" s="23" t="str">
        <f>+IFERROR(IF(C110="ADMINYCOOR",VLOOKUP(AY110,'[2]LISTAS ANEXO 1. 3'!$B$13:$C$42,2,FALSE),IF(C110="TASAS",VLOOKUP(AY110,'[2]LISTAS ANEXO 1. 3'!$B$43:$C$51,2,FALSE),IF(C110="FORTALECIMIENTO",VLOOKUP(AY110,'[2]LISTAS ANEXO 1. 3'!$B$52:$C$58,2,FALSE),""))),"")</f>
        <v>AAAA</v>
      </c>
      <c r="I110" s="23" t="str">
        <f>+IFERROR(VLOOKUP(#REF!,'[2]LISTAS ANEXO 1. 4'!$B$74:$C$90,2,FALSE),"")</f>
        <v/>
      </c>
      <c r="J110" s="23" t="str">
        <f>+IFERROR(VLOOKUP(X110,[2]ORDINALES!$B$2:$C$5,2,FALSE),"")</f>
        <v>CTADOS</v>
      </c>
      <c r="K110" s="23" t="str">
        <f>+IFERROR(VLOOKUP(#REF!,[2]REGION!$G$2:$I$1125,2,FALSE),"")</f>
        <v/>
      </c>
      <c r="L110" s="23" t="str">
        <f>+IFERROR(VLOOKUP(AI110,[2]REGION!$G$2:$I$1125,2,FALSE),"")</f>
        <v>NACION</v>
      </c>
      <c r="M110" s="23" t="str">
        <f>+IFERROR(VLOOKUP(#REF!,[2]ORDINALES!$H$2:$I$382,2,FALSE),"")</f>
        <v/>
      </c>
      <c r="N110" s="23" t="str">
        <f>IFERROR(VLOOKUP(U110,'[2]Lista Willy'!$B$11:$D$14,3,FALSE),"")</f>
        <v>REC_11</v>
      </c>
      <c r="O110" s="24"/>
      <c r="P110" s="90">
        <v>6016</v>
      </c>
      <c r="Q110" s="90" t="s">
        <v>49</v>
      </c>
      <c r="R110" s="90" t="s">
        <v>50</v>
      </c>
      <c r="S110" s="90" t="s">
        <v>202</v>
      </c>
      <c r="T110" s="90" t="s">
        <v>202</v>
      </c>
      <c r="U110" s="90" t="s">
        <v>52</v>
      </c>
      <c r="V110" s="94" t="s">
        <v>53</v>
      </c>
      <c r="W110" s="90" t="s">
        <v>54</v>
      </c>
      <c r="X110" s="90" t="s">
        <v>55</v>
      </c>
      <c r="Y110" s="90" t="s">
        <v>219</v>
      </c>
      <c r="Z110" s="88">
        <v>88000000</v>
      </c>
      <c r="AA110" s="120"/>
      <c r="AB110" s="88"/>
      <c r="AC110" s="88"/>
      <c r="AD110" s="88"/>
      <c r="AE110" s="120">
        <v>88000000</v>
      </c>
      <c r="AF110" s="88"/>
      <c r="AG110" s="89"/>
      <c r="AH110" s="90" t="s">
        <v>57</v>
      </c>
      <c r="AI110" s="90" t="s">
        <v>58</v>
      </c>
      <c r="AJ110" s="90" t="s">
        <v>58</v>
      </c>
      <c r="AK110" s="90"/>
      <c r="AL110" s="90" t="s">
        <v>57</v>
      </c>
      <c r="AM110" s="90"/>
      <c r="AN110" s="90" t="s">
        <v>57</v>
      </c>
      <c r="AO110" s="90"/>
      <c r="AP110" s="90" t="s">
        <v>57</v>
      </c>
      <c r="AQ110" s="90"/>
      <c r="AR110" s="90" t="s">
        <v>57</v>
      </c>
      <c r="AS110" s="90" t="s">
        <v>73</v>
      </c>
      <c r="AT110" s="90" t="s">
        <v>74</v>
      </c>
      <c r="AU110" s="97" t="s">
        <v>75</v>
      </c>
      <c r="AV110" s="98" t="s">
        <v>76</v>
      </c>
      <c r="AW110" s="98" t="s">
        <v>210</v>
      </c>
      <c r="AX110" s="97">
        <v>3299054</v>
      </c>
      <c r="AY110" s="98" t="s">
        <v>211</v>
      </c>
      <c r="AZ110" s="98" t="s">
        <v>220</v>
      </c>
      <c r="BA110" s="24"/>
    </row>
    <row r="111" spans="1:53" ht="84.75" customHeight="1">
      <c r="A111" s="23" t="str">
        <f>+IFERROR(VLOOKUP(R111,'[2]Listas niveles'!$D$2:$E$11,2,FALSE),"")</f>
        <v>DG</v>
      </c>
      <c r="B111" s="23" t="str">
        <f>+IFERROR(VLOOKUP(AS111,'[2]Listas anexo 1'!$A$7:$B$8,2,FALSE),"")</f>
        <v>FORTA</v>
      </c>
      <c r="C111" s="23" t="str">
        <f>+IFERROR(VLOOKUP(AT111,'[2]Listas anexo 1'!$A$13:$B$15,2,FALSE),"")</f>
        <v>FORTALECIMIENTO</v>
      </c>
      <c r="D111" s="23" t="str">
        <f>+IFERROR(VLOOKUP(AT111,'[2]Listas anexo 1'!$A$13:$C$15,3,FALSE),"")</f>
        <v>FORTALECER</v>
      </c>
      <c r="E111" s="23" t="str">
        <f>+IFERROR(VLOOKUP(AT111,'[2]Listas anexo 1'!$A$19:$B$21,2,FALSE),"")</f>
        <v>FORTOB</v>
      </c>
      <c r="F111" s="23" t="str">
        <f>+IFERROR(VLOOKUP(AV111,'[2]Listas anexo 1'!$J$13:$K$21,2,FALSE),"")</f>
        <v>FORTOBI</v>
      </c>
      <c r="G111" s="23" t="str">
        <f>+IFERROR(VLOOKUP(AW111,'[2]LISTAS ANEXO 1. 2'!$A$9:$B$38,2,FALSE),"")</f>
        <v>TI</v>
      </c>
      <c r="H111" s="23" t="str">
        <f>+IFERROR(IF(C111="ADMINYCOOR",VLOOKUP(AY111,'[2]LISTAS ANEXO 1. 3'!$B$13:$C$42,2,FALSE),IF(C111="TASAS",VLOOKUP(AY111,'[2]LISTAS ANEXO 1. 3'!$B$43:$C$51,2,FALSE),IF(C111="FORTALECIMIENTO",VLOOKUP(AY111,'[2]LISTAS ANEXO 1. 3'!$B$52:$C$58,2,FALSE),""))),"")</f>
        <v>AAAA</v>
      </c>
      <c r="I111" s="23" t="str">
        <f>+IFERROR(VLOOKUP(#REF!,'[2]LISTAS ANEXO 1. 4'!$B$74:$C$90,2,FALSE),"")</f>
        <v/>
      </c>
      <c r="J111" s="23" t="str">
        <f>+IFERROR(VLOOKUP(X111,[2]ORDINALES!$B$2:$C$5,2,FALSE),"")</f>
        <v>CTADOS</v>
      </c>
      <c r="K111" s="23" t="str">
        <f>+IFERROR(VLOOKUP(#REF!,[2]REGION!$G$2:$I$1125,2,FALSE),"")</f>
        <v/>
      </c>
      <c r="L111" s="23" t="str">
        <f>+IFERROR(VLOOKUP(AI111,[2]REGION!$G$2:$I$1125,2,FALSE),"")</f>
        <v>NACION</v>
      </c>
      <c r="M111" s="23" t="str">
        <f>+IFERROR(VLOOKUP(#REF!,[2]ORDINALES!$H$2:$I$382,2,FALSE),"")</f>
        <v/>
      </c>
      <c r="N111" s="23" t="str">
        <f>IFERROR(VLOOKUP(U111,'[2]Lista Willy'!$B$11:$D$14,3,FALSE),"")</f>
        <v>REC_11</v>
      </c>
      <c r="O111" s="24"/>
      <c r="P111" s="90">
        <v>6017</v>
      </c>
      <c r="Q111" s="90" t="s">
        <v>49</v>
      </c>
      <c r="R111" s="90" t="s">
        <v>50</v>
      </c>
      <c r="S111" s="90" t="s">
        <v>202</v>
      </c>
      <c r="T111" s="90" t="s">
        <v>202</v>
      </c>
      <c r="U111" s="90" t="s">
        <v>52</v>
      </c>
      <c r="V111" s="94" t="s">
        <v>53</v>
      </c>
      <c r="W111" s="90" t="s">
        <v>54</v>
      </c>
      <c r="X111" s="90" t="s">
        <v>55</v>
      </c>
      <c r="Y111" s="90" t="s">
        <v>221</v>
      </c>
      <c r="Z111" s="88">
        <v>77000000</v>
      </c>
      <c r="AA111" s="120"/>
      <c r="AB111" s="88">
        <v>1303533</v>
      </c>
      <c r="AC111" s="88"/>
      <c r="AD111" s="88"/>
      <c r="AE111" s="120">
        <v>75696467</v>
      </c>
      <c r="AF111" s="88"/>
      <c r="AG111" s="89"/>
      <c r="AH111" s="90" t="s">
        <v>57</v>
      </c>
      <c r="AI111" s="90" t="s">
        <v>58</v>
      </c>
      <c r="AJ111" s="90" t="s">
        <v>58</v>
      </c>
      <c r="AK111" s="90"/>
      <c r="AL111" s="90" t="s">
        <v>57</v>
      </c>
      <c r="AM111" s="90"/>
      <c r="AN111" s="90" t="s">
        <v>57</v>
      </c>
      <c r="AO111" s="90"/>
      <c r="AP111" s="90" t="s">
        <v>57</v>
      </c>
      <c r="AQ111" s="90"/>
      <c r="AR111" s="90" t="s">
        <v>57</v>
      </c>
      <c r="AS111" s="90" t="s">
        <v>73</v>
      </c>
      <c r="AT111" s="90" t="s">
        <v>74</v>
      </c>
      <c r="AU111" s="97" t="s">
        <v>75</v>
      </c>
      <c r="AV111" s="98" t="s">
        <v>76</v>
      </c>
      <c r="AW111" s="98" t="s">
        <v>210</v>
      </c>
      <c r="AX111" s="97">
        <v>3299054</v>
      </c>
      <c r="AY111" s="98" t="s">
        <v>211</v>
      </c>
      <c r="AZ111" s="98" t="s">
        <v>220</v>
      </c>
      <c r="BA111" s="24"/>
    </row>
    <row r="112" spans="1:53" ht="84.75" customHeight="1">
      <c r="A112" s="23" t="str">
        <f>+IFERROR(VLOOKUP(R112,'[2]Listas niveles'!$D$2:$E$11,2,FALSE),"")</f>
        <v>DG</v>
      </c>
      <c r="B112" s="23" t="str">
        <f>+IFERROR(VLOOKUP(AS112,'[2]Listas anexo 1'!$A$7:$B$8,2,FALSE),"")</f>
        <v>FORTA</v>
      </c>
      <c r="C112" s="23" t="str">
        <f>+IFERROR(VLOOKUP(AT112,'[2]Listas anexo 1'!$A$13:$B$15,2,FALSE),"")</f>
        <v>FORTALECIMIENTO</v>
      </c>
      <c r="D112" s="23" t="str">
        <f>+IFERROR(VLOOKUP(AT112,'[2]Listas anexo 1'!$A$13:$C$15,3,FALSE),"")</f>
        <v>FORTALECER</v>
      </c>
      <c r="E112" s="23" t="str">
        <f>+IFERROR(VLOOKUP(AT112,'[2]Listas anexo 1'!$A$19:$B$21,2,FALSE),"")</f>
        <v>FORTOB</v>
      </c>
      <c r="F112" s="23" t="str">
        <f>+IFERROR(VLOOKUP(AV112,'[2]Listas anexo 1'!$J$13:$K$21,2,FALSE),"")</f>
        <v>FORTOBI</v>
      </c>
      <c r="G112" s="23" t="str">
        <f>+IFERROR(VLOOKUP(AW112,'[2]LISTAS ANEXO 1. 2'!$A$9:$B$38,2,FALSE),"")</f>
        <v>TI</v>
      </c>
      <c r="H112" s="23" t="str">
        <f>+IFERROR(IF(C112="ADMINYCOOR",VLOOKUP(AY112,'[2]LISTAS ANEXO 1. 3'!$B$13:$C$42,2,FALSE),IF(C112="TASAS",VLOOKUP(AY112,'[2]LISTAS ANEXO 1. 3'!$B$43:$C$51,2,FALSE),IF(C112="FORTALECIMIENTO",VLOOKUP(AY112,'[2]LISTAS ANEXO 1. 3'!$B$52:$C$58,2,FALSE),""))),"")</f>
        <v>AAAA</v>
      </c>
      <c r="I112" s="23" t="str">
        <f>+IFERROR(VLOOKUP(#REF!,'[2]LISTAS ANEXO 1. 4'!$B$74:$C$90,2,FALSE),"")</f>
        <v/>
      </c>
      <c r="J112" s="23" t="str">
        <f>+IFERROR(VLOOKUP(X112,[2]ORDINALES!$B$2:$C$5,2,FALSE),"")</f>
        <v>CTADOS</v>
      </c>
      <c r="K112" s="23" t="str">
        <f>+IFERROR(VLOOKUP(#REF!,[2]REGION!$G$2:$I$1125,2,FALSE),"")</f>
        <v/>
      </c>
      <c r="L112" s="23" t="str">
        <f>+IFERROR(VLOOKUP(AI112,[2]REGION!$G$2:$I$1125,2,FALSE),"")</f>
        <v>NACION</v>
      </c>
      <c r="M112" s="23" t="str">
        <f>+IFERROR(VLOOKUP(#REF!,[2]ORDINALES!$H$2:$I$382,2,FALSE),"")</f>
        <v/>
      </c>
      <c r="N112" s="23" t="str">
        <f>IFERROR(VLOOKUP(U112,'[2]Lista Willy'!$B$11:$D$14,3,FALSE),"")</f>
        <v>REC_11</v>
      </c>
      <c r="O112" s="24"/>
      <c r="P112" s="90">
        <v>6018</v>
      </c>
      <c r="Q112" s="90" t="s">
        <v>49</v>
      </c>
      <c r="R112" s="90" t="s">
        <v>50</v>
      </c>
      <c r="S112" s="90" t="s">
        <v>202</v>
      </c>
      <c r="T112" s="90" t="s">
        <v>202</v>
      </c>
      <c r="U112" s="90" t="s">
        <v>52</v>
      </c>
      <c r="V112" s="94" t="s">
        <v>53</v>
      </c>
      <c r="W112" s="90" t="s">
        <v>54</v>
      </c>
      <c r="X112" s="90" t="s">
        <v>55</v>
      </c>
      <c r="Y112" s="90" t="s">
        <v>221</v>
      </c>
      <c r="Z112" s="88">
        <v>104500000</v>
      </c>
      <c r="AA112" s="120"/>
      <c r="AB112" s="88">
        <v>28500000</v>
      </c>
      <c r="AC112" s="88"/>
      <c r="AD112" s="88"/>
      <c r="AE112" s="120">
        <v>76000000</v>
      </c>
      <c r="AF112" s="88"/>
      <c r="AG112" s="89"/>
      <c r="AH112" s="90" t="s">
        <v>57</v>
      </c>
      <c r="AI112" s="90" t="s">
        <v>58</v>
      </c>
      <c r="AJ112" s="90" t="s">
        <v>58</v>
      </c>
      <c r="AK112" s="90"/>
      <c r="AL112" s="90" t="s">
        <v>57</v>
      </c>
      <c r="AM112" s="90"/>
      <c r="AN112" s="90" t="s">
        <v>57</v>
      </c>
      <c r="AO112" s="90"/>
      <c r="AP112" s="90" t="s">
        <v>57</v>
      </c>
      <c r="AQ112" s="90"/>
      <c r="AR112" s="90" t="s">
        <v>57</v>
      </c>
      <c r="AS112" s="90" t="s">
        <v>73</v>
      </c>
      <c r="AT112" s="90" t="s">
        <v>74</v>
      </c>
      <c r="AU112" s="97" t="s">
        <v>75</v>
      </c>
      <c r="AV112" s="98" t="s">
        <v>76</v>
      </c>
      <c r="AW112" s="98" t="s">
        <v>210</v>
      </c>
      <c r="AX112" s="97">
        <v>3299054</v>
      </c>
      <c r="AY112" s="98" t="s">
        <v>211</v>
      </c>
      <c r="AZ112" s="98" t="s">
        <v>220</v>
      </c>
      <c r="BA112" s="24"/>
    </row>
    <row r="113" spans="1:53" ht="84.75" customHeight="1">
      <c r="A113" s="23" t="str">
        <f>+IFERROR(VLOOKUP(R113,'[2]Listas niveles'!$D$2:$E$11,2,FALSE),"")</f>
        <v>DG</v>
      </c>
      <c r="B113" s="23" t="str">
        <f>+IFERROR(VLOOKUP(AS113,'[2]Listas anexo 1'!$A$7:$B$8,2,FALSE),"")</f>
        <v>FORTA</v>
      </c>
      <c r="C113" s="23" t="str">
        <f>+IFERROR(VLOOKUP(AT113,'[2]Listas anexo 1'!$A$13:$B$15,2,FALSE),"")</f>
        <v>FORTALECIMIENTO</v>
      </c>
      <c r="D113" s="23" t="str">
        <f>+IFERROR(VLOOKUP(AT113,'[2]Listas anexo 1'!$A$13:$C$15,3,FALSE),"")</f>
        <v>FORTALECER</v>
      </c>
      <c r="E113" s="23" t="str">
        <f>+IFERROR(VLOOKUP(AT113,'[2]Listas anexo 1'!$A$19:$B$21,2,FALSE),"")</f>
        <v>FORTOB</v>
      </c>
      <c r="F113" s="23" t="str">
        <f>+IFERROR(VLOOKUP(AV113,'[2]Listas anexo 1'!$J$13:$K$21,2,FALSE),"")</f>
        <v>FORTOBI</v>
      </c>
      <c r="G113" s="23" t="str">
        <f>+IFERROR(VLOOKUP(AW113,'[2]LISTAS ANEXO 1. 2'!$A$9:$B$38,2,FALSE),"")</f>
        <v>TI</v>
      </c>
      <c r="H113" s="23" t="str">
        <f>+IFERROR(IF(C113="ADMINYCOOR",VLOOKUP(AY113,'[2]LISTAS ANEXO 1. 3'!$B$13:$C$42,2,FALSE),IF(C113="TASAS",VLOOKUP(AY113,'[2]LISTAS ANEXO 1. 3'!$B$43:$C$51,2,FALSE),IF(C113="FORTALECIMIENTO",VLOOKUP(AY113,'[2]LISTAS ANEXO 1. 3'!$B$52:$C$58,2,FALSE),""))),"")</f>
        <v>AAAA</v>
      </c>
      <c r="I113" s="23" t="str">
        <f>+IFERROR(VLOOKUP(#REF!,'[2]LISTAS ANEXO 1. 4'!$B$74:$C$90,2,FALSE),"")</f>
        <v/>
      </c>
      <c r="J113" s="23" t="str">
        <f>+IFERROR(VLOOKUP(X113,[2]ORDINALES!$B$2:$C$5,2,FALSE),"")</f>
        <v>CTADOS</v>
      </c>
      <c r="K113" s="23" t="str">
        <f>+IFERROR(VLOOKUP(#REF!,[2]REGION!$G$2:$I$1125,2,FALSE),"")</f>
        <v/>
      </c>
      <c r="L113" s="23" t="str">
        <f>+IFERROR(VLOOKUP(AI113,[2]REGION!$G$2:$I$1125,2,FALSE),"")</f>
        <v>NACION</v>
      </c>
      <c r="M113" s="23" t="str">
        <f>+IFERROR(VLOOKUP(#REF!,[2]ORDINALES!$H$2:$I$382,2,FALSE),"")</f>
        <v/>
      </c>
      <c r="N113" s="23" t="str">
        <f>IFERROR(VLOOKUP(U113,'[2]Lista Willy'!$B$11:$D$14,3,FALSE),"")</f>
        <v>REC_11</v>
      </c>
      <c r="O113" s="24"/>
      <c r="P113" s="90">
        <v>6019</v>
      </c>
      <c r="Q113" s="90" t="s">
        <v>49</v>
      </c>
      <c r="R113" s="90" t="s">
        <v>50</v>
      </c>
      <c r="S113" s="90" t="s">
        <v>202</v>
      </c>
      <c r="T113" s="90" t="s">
        <v>202</v>
      </c>
      <c r="U113" s="90" t="s">
        <v>52</v>
      </c>
      <c r="V113" s="94" t="s">
        <v>53</v>
      </c>
      <c r="W113" s="90" t="s">
        <v>54</v>
      </c>
      <c r="X113" s="90" t="s">
        <v>55</v>
      </c>
      <c r="Y113" s="90" t="s">
        <v>68</v>
      </c>
      <c r="Z113" s="88">
        <v>30385653</v>
      </c>
      <c r="AA113" s="120"/>
      <c r="AB113" s="88">
        <v>30385653</v>
      </c>
      <c r="AC113" s="88"/>
      <c r="AD113" s="88"/>
      <c r="AE113" s="120">
        <v>0</v>
      </c>
      <c r="AF113" s="88"/>
      <c r="AG113" s="89"/>
      <c r="AH113" s="90" t="s">
        <v>57</v>
      </c>
      <c r="AI113" s="90" t="s">
        <v>58</v>
      </c>
      <c r="AJ113" s="90" t="s">
        <v>58</v>
      </c>
      <c r="AK113" s="90"/>
      <c r="AL113" s="90" t="s">
        <v>57</v>
      </c>
      <c r="AM113" s="90"/>
      <c r="AN113" s="90" t="s">
        <v>57</v>
      </c>
      <c r="AO113" s="90"/>
      <c r="AP113" s="90" t="s">
        <v>57</v>
      </c>
      <c r="AQ113" s="90"/>
      <c r="AR113" s="90" t="s">
        <v>57</v>
      </c>
      <c r="AS113" s="90" t="s">
        <v>73</v>
      </c>
      <c r="AT113" s="90" t="s">
        <v>74</v>
      </c>
      <c r="AU113" s="97" t="s">
        <v>75</v>
      </c>
      <c r="AV113" s="98" t="s">
        <v>76</v>
      </c>
      <c r="AW113" s="98" t="s">
        <v>210</v>
      </c>
      <c r="AX113" s="97">
        <v>3299054</v>
      </c>
      <c r="AY113" s="98" t="s">
        <v>211</v>
      </c>
      <c r="AZ113" s="98" t="s">
        <v>212</v>
      </c>
      <c r="BA113" s="24"/>
    </row>
    <row r="114" spans="1:53" ht="84.75" customHeight="1">
      <c r="A114" s="23" t="str">
        <f>+IFERROR(VLOOKUP(R114,'[2]Listas niveles'!$D$2:$E$11,2,FALSE),"")</f>
        <v>DG</v>
      </c>
      <c r="B114" s="23" t="str">
        <f>+IFERROR(VLOOKUP(AS114,'[2]Listas anexo 1'!$A$7:$B$8,2,FALSE),"")</f>
        <v>FORTA</v>
      </c>
      <c r="C114" s="23" t="str">
        <f>+IFERROR(VLOOKUP(AT114,'[2]Listas anexo 1'!$A$13:$B$15,2,FALSE),"")</f>
        <v>FORTALECIMIENTO</v>
      </c>
      <c r="D114" s="23" t="str">
        <f>+IFERROR(VLOOKUP(AT114,'[2]Listas anexo 1'!$A$13:$C$15,3,FALSE),"")</f>
        <v>FORTALECER</v>
      </c>
      <c r="E114" s="23" t="str">
        <f>+IFERROR(VLOOKUP(AT114,'[2]Listas anexo 1'!$A$19:$B$21,2,FALSE),"")</f>
        <v>FORTOB</v>
      </c>
      <c r="F114" s="23" t="str">
        <f>+IFERROR(VLOOKUP(AV114,'[2]Listas anexo 1'!$J$13:$K$21,2,FALSE),"")</f>
        <v>FORTOBI</v>
      </c>
      <c r="G114" s="23" t="str">
        <f>+IFERROR(VLOOKUP(AW114,'[2]LISTAS ANEXO 1. 2'!$A$9:$B$38,2,FALSE),"")</f>
        <v>TI</v>
      </c>
      <c r="H114" s="23" t="str">
        <f>+IFERROR(IF(C114="ADMINYCOOR",VLOOKUP(AY114,'[2]LISTAS ANEXO 1. 3'!$B$13:$C$42,2,FALSE),IF(C114="TASAS",VLOOKUP(AY114,'[2]LISTAS ANEXO 1. 3'!$B$43:$C$51,2,FALSE),IF(C114="FORTALECIMIENTO",VLOOKUP(AY114,'[2]LISTAS ANEXO 1. 3'!$B$52:$C$58,2,FALSE),""))),"")</f>
        <v>AAAA</v>
      </c>
      <c r="I114" s="23" t="str">
        <f>+IFERROR(VLOOKUP(#REF!,'[2]LISTAS ANEXO 1. 4'!$B$74:$C$90,2,FALSE),"")</f>
        <v/>
      </c>
      <c r="J114" s="23" t="str">
        <f>+IFERROR(VLOOKUP(X114,[2]ORDINALES!$B$2:$C$5,2,FALSE),"")</f>
        <v>CTADOS</v>
      </c>
      <c r="K114" s="23" t="str">
        <f>+IFERROR(VLOOKUP(#REF!,[2]REGION!$G$2:$I$1125,2,FALSE),"")</f>
        <v/>
      </c>
      <c r="L114" s="23" t="str">
        <f>+IFERROR(VLOOKUP(AI114,[2]REGION!$G$2:$I$1125,2,FALSE),"")</f>
        <v>NACION</v>
      </c>
      <c r="M114" s="23" t="str">
        <f>+IFERROR(VLOOKUP(#REF!,[2]ORDINALES!$H$2:$I$382,2,FALSE),"")</f>
        <v/>
      </c>
      <c r="N114" s="23" t="str">
        <f>IFERROR(VLOOKUP(U114,'[2]Lista Willy'!$B$11:$D$14,3,FALSE),"")</f>
        <v>REC_11</v>
      </c>
      <c r="O114" s="24"/>
      <c r="P114" s="90">
        <v>6020</v>
      </c>
      <c r="Q114" s="90" t="s">
        <v>49</v>
      </c>
      <c r="R114" s="90" t="s">
        <v>50</v>
      </c>
      <c r="S114" s="90" t="s">
        <v>202</v>
      </c>
      <c r="T114" s="90" t="s">
        <v>202</v>
      </c>
      <c r="U114" s="90" t="s">
        <v>52</v>
      </c>
      <c r="V114" s="94" t="s">
        <v>53</v>
      </c>
      <c r="W114" s="90" t="s">
        <v>54</v>
      </c>
      <c r="X114" s="90" t="s">
        <v>55</v>
      </c>
      <c r="Y114" s="90" t="s">
        <v>222</v>
      </c>
      <c r="Z114" s="88">
        <v>27500000</v>
      </c>
      <c r="AA114" s="120"/>
      <c r="AB114" s="88"/>
      <c r="AC114" s="88"/>
      <c r="AD114" s="88"/>
      <c r="AE114" s="120">
        <v>27500000</v>
      </c>
      <c r="AF114" s="88"/>
      <c r="AG114" s="89"/>
      <c r="AH114" s="90" t="s">
        <v>57</v>
      </c>
      <c r="AI114" s="90" t="s">
        <v>58</v>
      </c>
      <c r="AJ114" s="90" t="s">
        <v>58</v>
      </c>
      <c r="AK114" s="90"/>
      <c r="AL114" s="90" t="s">
        <v>57</v>
      </c>
      <c r="AM114" s="90"/>
      <c r="AN114" s="90" t="s">
        <v>57</v>
      </c>
      <c r="AO114" s="90"/>
      <c r="AP114" s="90" t="s">
        <v>57</v>
      </c>
      <c r="AQ114" s="90"/>
      <c r="AR114" s="90" t="s">
        <v>57</v>
      </c>
      <c r="AS114" s="90" t="s">
        <v>73</v>
      </c>
      <c r="AT114" s="90" t="s">
        <v>74</v>
      </c>
      <c r="AU114" s="97" t="s">
        <v>75</v>
      </c>
      <c r="AV114" s="98" t="s">
        <v>76</v>
      </c>
      <c r="AW114" s="98" t="s">
        <v>210</v>
      </c>
      <c r="AX114" s="97">
        <v>3299054</v>
      </c>
      <c r="AY114" s="98" t="s">
        <v>211</v>
      </c>
      <c r="AZ114" s="98" t="s">
        <v>212</v>
      </c>
      <c r="BA114" s="24"/>
    </row>
    <row r="115" spans="1:53" ht="84.75" customHeight="1">
      <c r="A115" s="23" t="str">
        <f>+IFERROR(VLOOKUP(R115,'[2]Listas niveles'!$D$2:$E$11,2,FALSE),"")</f>
        <v>DG</v>
      </c>
      <c r="B115" s="23" t="str">
        <f>+IFERROR(VLOOKUP(AS115,'[2]Listas anexo 1'!$A$7:$B$8,2,FALSE),"")</f>
        <v>FORTA</v>
      </c>
      <c r="C115" s="23" t="str">
        <f>+IFERROR(VLOOKUP(AT115,'[2]Listas anexo 1'!$A$13:$B$15,2,FALSE),"")</f>
        <v>FORTALECIMIENTO</v>
      </c>
      <c r="D115" s="23" t="str">
        <f>+IFERROR(VLOOKUP(AT115,'[2]Listas anexo 1'!$A$13:$C$15,3,FALSE),"")</f>
        <v>FORTALECER</v>
      </c>
      <c r="E115" s="23" t="str">
        <f>+IFERROR(VLOOKUP(AT115,'[2]Listas anexo 1'!$A$19:$B$21,2,FALSE),"")</f>
        <v>FORTOB</v>
      </c>
      <c r="F115" s="23" t="str">
        <f>+IFERROR(VLOOKUP(AV115,'[2]Listas anexo 1'!$J$13:$K$21,2,FALSE),"")</f>
        <v>FORTOBI</v>
      </c>
      <c r="G115" s="23" t="str">
        <f>+IFERROR(VLOOKUP(AW115,'[2]LISTAS ANEXO 1. 2'!$A$9:$B$38,2,FALSE),"")</f>
        <v>TI</v>
      </c>
      <c r="H115" s="23" t="str">
        <f>+IFERROR(IF(C115="ADMINYCOOR",VLOOKUP(AY115,'[2]LISTAS ANEXO 1. 3'!$B$13:$C$42,2,FALSE),IF(C115="TASAS",VLOOKUP(AY115,'[2]LISTAS ANEXO 1. 3'!$B$43:$C$51,2,FALSE),IF(C115="FORTALECIMIENTO",VLOOKUP(AY115,'[2]LISTAS ANEXO 1. 3'!$B$52:$C$58,2,FALSE),""))),"")</f>
        <v>AAAA</v>
      </c>
      <c r="I115" s="23" t="str">
        <f>+IFERROR(VLOOKUP(#REF!,'[2]LISTAS ANEXO 1. 4'!$B$74:$C$90,2,FALSE),"")</f>
        <v/>
      </c>
      <c r="J115" s="23" t="str">
        <f>+IFERROR(VLOOKUP(X115,[2]ORDINALES!$B$2:$C$5,2,FALSE),"")</f>
        <v>CTADOS</v>
      </c>
      <c r="K115" s="23" t="str">
        <f>+IFERROR(VLOOKUP(#REF!,[2]REGION!$G$2:$I$1125,2,FALSE),"")</f>
        <v/>
      </c>
      <c r="L115" s="23" t="str">
        <f>+IFERROR(VLOOKUP(AI115,[2]REGION!$G$2:$I$1125,2,FALSE),"")</f>
        <v>NACION</v>
      </c>
      <c r="M115" s="23" t="str">
        <f>+IFERROR(VLOOKUP(#REF!,[2]ORDINALES!$H$2:$I$382,2,FALSE),"")</f>
        <v/>
      </c>
      <c r="N115" s="23" t="str">
        <f>IFERROR(VLOOKUP(U115,'[2]Lista Willy'!$B$11:$D$14,3,FALSE),"")</f>
        <v>REC_11</v>
      </c>
      <c r="O115" s="24"/>
      <c r="P115" s="90">
        <v>6021</v>
      </c>
      <c r="Q115" s="90" t="s">
        <v>49</v>
      </c>
      <c r="R115" s="90" t="s">
        <v>50</v>
      </c>
      <c r="S115" s="90" t="s">
        <v>202</v>
      </c>
      <c r="T115" s="90" t="s">
        <v>202</v>
      </c>
      <c r="U115" s="90" t="s">
        <v>52</v>
      </c>
      <c r="V115" s="94" t="s">
        <v>53</v>
      </c>
      <c r="W115" s="90" t="s">
        <v>54</v>
      </c>
      <c r="X115" s="90" t="s">
        <v>55</v>
      </c>
      <c r="Y115" s="90" t="s">
        <v>56</v>
      </c>
      <c r="Z115" s="88">
        <v>49140337</v>
      </c>
      <c r="AA115" s="120"/>
      <c r="AB115" s="88">
        <v>49140337</v>
      </c>
      <c r="AC115" s="88"/>
      <c r="AD115" s="88"/>
      <c r="AE115" s="120">
        <v>0</v>
      </c>
      <c r="AF115" s="88"/>
      <c r="AG115" s="89"/>
      <c r="AH115" s="90" t="s">
        <v>57</v>
      </c>
      <c r="AI115" s="90" t="s">
        <v>58</v>
      </c>
      <c r="AJ115" s="90" t="s">
        <v>58</v>
      </c>
      <c r="AK115" s="90"/>
      <c r="AL115" s="90" t="s">
        <v>57</v>
      </c>
      <c r="AM115" s="90"/>
      <c r="AN115" s="90" t="s">
        <v>57</v>
      </c>
      <c r="AO115" s="90"/>
      <c r="AP115" s="90" t="s">
        <v>57</v>
      </c>
      <c r="AQ115" s="90"/>
      <c r="AR115" s="90" t="s">
        <v>57</v>
      </c>
      <c r="AS115" s="90" t="s">
        <v>73</v>
      </c>
      <c r="AT115" s="90" t="s">
        <v>74</v>
      </c>
      <c r="AU115" s="97" t="s">
        <v>75</v>
      </c>
      <c r="AV115" s="98" t="s">
        <v>76</v>
      </c>
      <c r="AW115" s="98" t="s">
        <v>210</v>
      </c>
      <c r="AX115" s="97">
        <v>3299054</v>
      </c>
      <c r="AY115" s="98" t="s">
        <v>211</v>
      </c>
      <c r="AZ115" s="98" t="s">
        <v>212</v>
      </c>
      <c r="BA115" s="24"/>
    </row>
    <row r="116" spans="1:53" ht="84.75" customHeight="1">
      <c r="A116" s="23" t="str">
        <f>+IFERROR(VLOOKUP(R116,'[2]Listas niveles'!$D$2:$E$11,2,FALSE),"")</f>
        <v>DG</v>
      </c>
      <c r="B116" s="23" t="str">
        <f>+IFERROR(VLOOKUP(AS116,'[2]Listas anexo 1'!$A$7:$B$8,2,FALSE),"")</f>
        <v>FORTA</v>
      </c>
      <c r="C116" s="23" t="str">
        <f>+IFERROR(VLOOKUP(AT116,'[2]Listas anexo 1'!$A$13:$B$15,2,FALSE),"")</f>
        <v>FORTALECIMIENTO</v>
      </c>
      <c r="D116" s="23" t="str">
        <f>+IFERROR(VLOOKUP(AT116,'[2]Listas anexo 1'!$A$13:$C$15,3,FALSE),"")</f>
        <v>FORTALECER</v>
      </c>
      <c r="E116" s="23" t="str">
        <f>+IFERROR(VLOOKUP(AT116,'[2]Listas anexo 1'!$A$19:$B$21,2,FALSE),"")</f>
        <v>FORTOB</v>
      </c>
      <c r="F116" s="23" t="str">
        <f>+IFERROR(VLOOKUP(AV116,'[2]Listas anexo 1'!$J$13:$K$21,2,FALSE),"")</f>
        <v>FORTOBI</v>
      </c>
      <c r="G116" s="23" t="str">
        <f>+IFERROR(VLOOKUP(AW116,'[2]LISTAS ANEXO 1. 2'!$A$9:$B$38,2,FALSE),"")</f>
        <v>TI</v>
      </c>
      <c r="H116" s="23" t="str">
        <f>+IFERROR(IF(C116="ADMINYCOOR",VLOOKUP(AY116,'[2]LISTAS ANEXO 1. 3'!$B$13:$C$42,2,FALSE),IF(C116="TASAS",VLOOKUP(AY116,'[2]LISTAS ANEXO 1. 3'!$B$43:$C$51,2,FALSE),IF(C116="FORTALECIMIENTO",VLOOKUP(AY116,'[2]LISTAS ANEXO 1. 3'!$B$52:$C$58,2,FALSE),""))),"")</f>
        <v>AAAA</v>
      </c>
      <c r="I116" s="23" t="str">
        <f>+IFERROR(VLOOKUP(#REF!,'[2]LISTAS ANEXO 1. 4'!$B$74:$C$90,2,FALSE),"")</f>
        <v/>
      </c>
      <c r="J116" s="23" t="str">
        <f>+IFERROR(VLOOKUP(X116,[2]ORDINALES!$B$2:$C$5,2,FALSE),"")</f>
        <v>CTADOS</v>
      </c>
      <c r="K116" s="23" t="str">
        <f>+IFERROR(VLOOKUP(#REF!,[2]REGION!$G$2:$I$1125,2,FALSE),"")</f>
        <v/>
      </c>
      <c r="L116" s="23" t="str">
        <f>+IFERROR(VLOOKUP(AI116,[2]REGION!$G$2:$I$1125,2,FALSE),"")</f>
        <v>NACION</v>
      </c>
      <c r="M116" s="23" t="str">
        <f>+IFERROR(VLOOKUP(#REF!,[2]ORDINALES!$H$2:$I$382,2,FALSE),"")</f>
        <v/>
      </c>
      <c r="N116" s="23" t="str">
        <f>IFERROR(VLOOKUP(U116,'[2]Lista Willy'!$B$11:$D$14,3,FALSE),"")</f>
        <v>REC_11</v>
      </c>
      <c r="O116" s="24"/>
      <c r="P116" s="90">
        <v>6022</v>
      </c>
      <c r="Q116" s="90" t="s">
        <v>49</v>
      </c>
      <c r="R116" s="90" t="s">
        <v>50</v>
      </c>
      <c r="S116" s="90" t="s">
        <v>202</v>
      </c>
      <c r="T116" s="90" t="s">
        <v>202</v>
      </c>
      <c r="U116" s="90" t="s">
        <v>52</v>
      </c>
      <c r="V116" s="94" t="s">
        <v>53</v>
      </c>
      <c r="W116" s="90" t="s">
        <v>54</v>
      </c>
      <c r="X116" s="90" t="s">
        <v>55</v>
      </c>
      <c r="Y116" s="90" t="s">
        <v>71</v>
      </c>
      <c r="Z116" s="88">
        <v>36172772</v>
      </c>
      <c r="AA116" s="120"/>
      <c r="AB116" s="88"/>
      <c r="AC116" s="88"/>
      <c r="AD116" s="88"/>
      <c r="AE116" s="120">
        <v>36172772</v>
      </c>
      <c r="AF116" s="88"/>
      <c r="AG116" s="89"/>
      <c r="AH116" s="90" t="s">
        <v>57</v>
      </c>
      <c r="AI116" s="90" t="s">
        <v>58</v>
      </c>
      <c r="AJ116" s="90" t="s">
        <v>58</v>
      </c>
      <c r="AK116" s="90"/>
      <c r="AL116" s="90" t="s">
        <v>57</v>
      </c>
      <c r="AM116" s="90"/>
      <c r="AN116" s="90" t="s">
        <v>57</v>
      </c>
      <c r="AO116" s="90"/>
      <c r="AP116" s="90" t="s">
        <v>57</v>
      </c>
      <c r="AQ116" s="90"/>
      <c r="AR116" s="90" t="s">
        <v>57</v>
      </c>
      <c r="AS116" s="90" t="s">
        <v>73</v>
      </c>
      <c r="AT116" s="90" t="s">
        <v>74</v>
      </c>
      <c r="AU116" s="97" t="s">
        <v>75</v>
      </c>
      <c r="AV116" s="98" t="s">
        <v>76</v>
      </c>
      <c r="AW116" s="98" t="s">
        <v>210</v>
      </c>
      <c r="AX116" s="97">
        <v>3299054</v>
      </c>
      <c r="AY116" s="98" t="s">
        <v>211</v>
      </c>
      <c r="AZ116" s="98" t="s">
        <v>212</v>
      </c>
      <c r="BA116" s="24"/>
    </row>
    <row r="117" spans="1:53" ht="84.75" customHeight="1">
      <c r="A117" s="23" t="str">
        <f>+IFERROR(VLOOKUP(R117,'[2]Listas niveles'!$D$2:$E$11,2,FALSE),"")</f>
        <v>DG</v>
      </c>
      <c r="B117" s="23" t="str">
        <f>+IFERROR(VLOOKUP(AS117,'[2]Listas anexo 1'!$A$7:$B$8,2,FALSE),"")</f>
        <v>FORTA</v>
      </c>
      <c r="C117" s="23" t="str">
        <f>+IFERROR(VLOOKUP(AT117,'[2]Listas anexo 1'!$A$13:$B$15,2,FALSE),"")</f>
        <v>FORTALECIMIENTO</v>
      </c>
      <c r="D117" s="23" t="str">
        <f>+IFERROR(VLOOKUP(AT117,'[2]Listas anexo 1'!$A$13:$C$15,3,FALSE),"")</f>
        <v>FORTALECER</v>
      </c>
      <c r="E117" s="23" t="str">
        <f>+IFERROR(VLOOKUP(AT117,'[2]Listas anexo 1'!$A$19:$B$21,2,FALSE),"")</f>
        <v>FORTOB</v>
      </c>
      <c r="F117" s="23" t="str">
        <f>+IFERROR(VLOOKUP(AV117,'[2]Listas anexo 1'!$J$13:$K$21,2,FALSE),"")</f>
        <v>FORTOBI</v>
      </c>
      <c r="G117" s="23" t="str">
        <f>+IFERROR(VLOOKUP(AW117,'[2]LISTAS ANEXO 1. 2'!$A$9:$B$38,2,FALSE),"")</f>
        <v>TII</v>
      </c>
      <c r="H117" s="23" t="str">
        <f>+IFERROR(IF(C117="ADMINYCOOR",VLOOKUP(AY117,'[2]LISTAS ANEXO 1. 3'!$B$13:$C$42,2,FALSE),IF(C117="TASAS",VLOOKUP(AY117,'[2]LISTAS ANEXO 1. 3'!$B$43:$C$51,2,FALSE),IF(C117="FORTALECIMIENTO",VLOOKUP(AY117,'[2]LISTAS ANEXO 1. 3'!$B$52:$C$58,2,FALSE),""))),"")</f>
        <v>BBBB</v>
      </c>
      <c r="I117" s="23" t="str">
        <f>+IFERROR(VLOOKUP(#REF!,'[2]LISTAS ANEXO 1. 4'!$B$74:$C$90,2,FALSE),"")</f>
        <v/>
      </c>
      <c r="J117" s="23" t="str">
        <f>+IFERROR(VLOOKUP(X117,[2]ORDINALES!$B$2:$C$5,2,FALSE),"")</f>
        <v>CTADOS</v>
      </c>
      <c r="K117" s="23" t="str">
        <f>+IFERROR(VLOOKUP(#REF!,[2]REGION!$G$2:$I$1125,2,FALSE),"")</f>
        <v/>
      </c>
      <c r="L117" s="23" t="str">
        <f>+IFERROR(VLOOKUP(AI117,[2]REGION!$G$2:$I$1125,2,FALSE),"")</f>
        <v>NACION</v>
      </c>
      <c r="M117" s="23" t="str">
        <f>+IFERROR(VLOOKUP(#REF!,[2]ORDINALES!$H$2:$I$382,2,FALSE),"")</f>
        <v/>
      </c>
      <c r="N117" s="23" t="str">
        <f>IFERROR(VLOOKUP(U117,'[2]Lista Willy'!$B$11:$D$14,3,FALSE),"")</f>
        <v>REC_11</v>
      </c>
      <c r="O117" s="24"/>
      <c r="P117" s="90">
        <v>6023</v>
      </c>
      <c r="Q117" s="90" t="s">
        <v>49</v>
      </c>
      <c r="R117" s="90" t="s">
        <v>50</v>
      </c>
      <c r="S117" s="90" t="s">
        <v>202</v>
      </c>
      <c r="T117" s="90" t="s">
        <v>202</v>
      </c>
      <c r="U117" s="90" t="s">
        <v>52</v>
      </c>
      <c r="V117" s="94" t="s">
        <v>53</v>
      </c>
      <c r="W117" s="90" t="s">
        <v>54</v>
      </c>
      <c r="X117" s="90" t="s">
        <v>55</v>
      </c>
      <c r="Y117" s="90" t="s">
        <v>223</v>
      </c>
      <c r="Z117" s="88">
        <v>88000000</v>
      </c>
      <c r="AA117" s="120"/>
      <c r="AB117" s="88"/>
      <c r="AC117" s="88"/>
      <c r="AD117" s="88"/>
      <c r="AE117" s="120">
        <v>88000000</v>
      </c>
      <c r="AF117" s="88"/>
      <c r="AG117" s="89"/>
      <c r="AH117" s="90" t="s">
        <v>57</v>
      </c>
      <c r="AI117" s="90" t="s">
        <v>58</v>
      </c>
      <c r="AJ117" s="90" t="s">
        <v>58</v>
      </c>
      <c r="AK117" s="90"/>
      <c r="AL117" s="90" t="s">
        <v>57</v>
      </c>
      <c r="AM117" s="90"/>
      <c r="AN117" s="90" t="s">
        <v>57</v>
      </c>
      <c r="AO117" s="90"/>
      <c r="AP117" s="90" t="s">
        <v>57</v>
      </c>
      <c r="AQ117" s="90"/>
      <c r="AR117" s="90" t="s">
        <v>57</v>
      </c>
      <c r="AS117" s="90" t="s">
        <v>73</v>
      </c>
      <c r="AT117" s="90" t="s">
        <v>74</v>
      </c>
      <c r="AU117" s="97" t="s">
        <v>75</v>
      </c>
      <c r="AV117" s="98" t="s">
        <v>76</v>
      </c>
      <c r="AW117" s="98" t="s">
        <v>77</v>
      </c>
      <c r="AX117" s="97">
        <v>3299060</v>
      </c>
      <c r="AY117" s="98" t="s">
        <v>78</v>
      </c>
      <c r="AZ117" s="98" t="s">
        <v>201</v>
      </c>
      <c r="BA117" s="24"/>
    </row>
    <row r="118" spans="1:53" ht="84.75" customHeight="1">
      <c r="A118" s="23" t="str">
        <f>+IFERROR(VLOOKUP(R118,'[2]Listas niveles'!$D$2:$E$11,2,FALSE),"")</f>
        <v>DG</v>
      </c>
      <c r="B118" s="23" t="str">
        <f>+IFERROR(VLOOKUP(AS118,'[2]Listas anexo 1'!$A$7:$B$8,2,FALSE),"")</f>
        <v>FORTA</v>
      </c>
      <c r="C118" s="23" t="str">
        <f>+IFERROR(VLOOKUP(AT118,'[2]Listas anexo 1'!$A$13:$B$15,2,FALSE),"")</f>
        <v>FORTALECIMIENTO</v>
      </c>
      <c r="D118" s="23" t="str">
        <f>+IFERROR(VLOOKUP(AT118,'[2]Listas anexo 1'!$A$13:$C$15,3,FALSE),"")</f>
        <v>FORTALECER</v>
      </c>
      <c r="E118" s="23" t="str">
        <f>+IFERROR(VLOOKUP(AT118,'[2]Listas anexo 1'!$A$19:$B$21,2,FALSE),"")</f>
        <v>FORTOB</v>
      </c>
      <c r="F118" s="23" t="str">
        <f>+IFERROR(VLOOKUP(AV118,'[2]Listas anexo 1'!$J$13:$K$21,2,FALSE),"")</f>
        <v>FORTOBI</v>
      </c>
      <c r="G118" s="23" t="str">
        <f>+IFERROR(VLOOKUP(AW118,'[2]LISTAS ANEXO 1. 2'!$A$9:$B$38,2,FALSE),"")</f>
        <v>TII</v>
      </c>
      <c r="H118" s="23" t="str">
        <f>+IFERROR(IF(C118="ADMINYCOOR",VLOOKUP(AY118,'[2]LISTAS ANEXO 1. 3'!$B$13:$C$42,2,FALSE),IF(C118="TASAS",VLOOKUP(AY118,'[2]LISTAS ANEXO 1. 3'!$B$43:$C$51,2,FALSE),IF(C118="FORTALECIMIENTO",VLOOKUP(AY118,'[2]LISTAS ANEXO 1. 3'!$B$52:$C$58,2,FALSE),""))),"")</f>
        <v>BBBB</v>
      </c>
      <c r="I118" s="23" t="str">
        <f>+IFERROR(VLOOKUP(#REF!,'[2]LISTAS ANEXO 1. 4'!$B$74:$C$90,2,FALSE),"")</f>
        <v/>
      </c>
      <c r="J118" s="23" t="str">
        <f>+IFERROR(VLOOKUP(X118,[2]ORDINALES!$B$2:$C$5,2,FALSE),"")</f>
        <v>CTADOS</v>
      </c>
      <c r="K118" s="23" t="str">
        <f>+IFERROR(VLOOKUP(#REF!,[2]REGION!$G$2:$I$1125,2,FALSE),"")</f>
        <v/>
      </c>
      <c r="L118" s="23" t="str">
        <f>+IFERROR(VLOOKUP(AI118,[2]REGION!$G$2:$I$1125,2,FALSE),"")</f>
        <v>NACION</v>
      </c>
      <c r="M118" s="23" t="str">
        <f>+IFERROR(VLOOKUP(#REF!,[2]ORDINALES!$H$2:$I$382,2,FALSE),"")</f>
        <v/>
      </c>
      <c r="N118" s="23" t="str">
        <f>IFERROR(VLOOKUP(U118,'[2]Lista Willy'!$B$11:$D$14,3,FALSE),"")</f>
        <v>REC_11</v>
      </c>
      <c r="O118" s="24"/>
      <c r="P118" s="90">
        <v>6024</v>
      </c>
      <c r="Q118" s="90" t="s">
        <v>49</v>
      </c>
      <c r="R118" s="90" t="s">
        <v>50</v>
      </c>
      <c r="S118" s="90" t="s">
        <v>202</v>
      </c>
      <c r="T118" s="90" t="s">
        <v>202</v>
      </c>
      <c r="U118" s="90" t="s">
        <v>52</v>
      </c>
      <c r="V118" s="94" t="s">
        <v>53</v>
      </c>
      <c r="W118" s="90" t="s">
        <v>54</v>
      </c>
      <c r="X118" s="90" t="s">
        <v>55</v>
      </c>
      <c r="Y118" s="90" t="s">
        <v>2804</v>
      </c>
      <c r="Z118" s="88">
        <v>104500000</v>
      </c>
      <c r="AA118" s="120"/>
      <c r="AB118" s="88"/>
      <c r="AC118" s="88"/>
      <c r="AD118" s="88"/>
      <c r="AE118" s="120">
        <v>104500000</v>
      </c>
      <c r="AF118" s="88"/>
      <c r="AG118" s="89"/>
      <c r="AH118" s="90" t="s">
        <v>57</v>
      </c>
      <c r="AI118" s="90" t="s">
        <v>58</v>
      </c>
      <c r="AJ118" s="90" t="s">
        <v>58</v>
      </c>
      <c r="AK118" s="90"/>
      <c r="AL118" s="90" t="s">
        <v>57</v>
      </c>
      <c r="AM118" s="90"/>
      <c r="AN118" s="90" t="s">
        <v>57</v>
      </c>
      <c r="AO118" s="90"/>
      <c r="AP118" s="90" t="s">
        <v>57</v>
      </c>
      <c r="AQ118" s="90"/>
      <c r="AR118" s="90" t="s">
        <v>57</v>
      </c>
      <c r="AS118" s="90" t="s">
        <v>73</v>
      </c>
      <c r="AT118" s="90" t="s">
        <v>74</v>
      </c>
      <c r="AU118" s="97" t="s">
        <v>75</v>
      </c>
      <c r="AV118" s="98" t="s">
        <v>76</v>
      </c>
      <c r="AW118" s="98" t="s">
        <v>77</v>
      </c>
      <c r="AX118" s="97">
        <v>3299060</v>
      </c>
      <c r="AY118" s="98" t="s">
        <v>78</v>
      </c>
      <c r="AZ118" s="98" t="s">
        <v>201</v>
      </c>
      <c r="BA118" s="24"/>
    </row>
    <row r="119" spans="1:53" ht="84.75" customHeight="1">
      <c r="A119" s="23" t="str">
        <f>+IFERROR(VLOOKUP(R119,'[2]Listas niveles'!$D$2:$E$11,2,FALSE),"")</f>
        <v>DG</v>
      </c>
      <c r="B119" s="23" t="str">
        <f>+IFERROR(VLOOKUP(AS119,'[2]Listas anexo 1'!$A$7:$B$8,2,FALSE),"")</f>
        <v>FORTA</v>
      </c>
      <c r="C119" s="23" t="str">
        <f>+IFERROR(VLOOKUP(AT119,'[2]Listas anexo 1'!$A$13:$B$15,2,FALSE),"")</f>
        <v>FORTALECIMIENTO</v>
      </c>
      <c r="D119" s="23" t="str">
        <f>+IFERROR(VLOOKUP(AT119,'[2]Listas anexo 1'!$A$13:$C$15,3,FALSE),"")</f>
        <v>FORTALECER</v>
      </c>
      <c r="E119" s="23" t="str">
        <f>+IFERROR(VLOOKUP(AT119,'[2]Listas anexo 1'!$A$19:$B$21,2,FALSE),"")</f>
        <v>FORTOB</v>
      </c>
      <c r="F119" s="23" t="str">
        <f>+IFERROR(VLOOKUP(AV119,'[2]Listas anexo 1'!$J$13:$K$21,2,FALSE),"")</f>
        <v>FORTOBI</v>
      </c>
      <c r="G119" s="23" t="str">
        <f>+IFERROR(VLOOKUP(AW119,'[2]LISTAS ANEXO 1. 2'!$A$9:$B$38,2,FALSE),"")</f>
        <v>TII</v>
      </c>
      <c r="H119" s="23" t="str">
        <f>+IFERROR(IF(C119="ADMINYCOOR",VLOOKUP(AY119,'[2]LISTAS ANEXO 1. 3'!$B$13:$C$42,2,FALSE),IF(C119="TASAS",VLOOKUP(AY119,'[2]LISTAS ANEXO 1. 3'!$B$43:$C$51,2,FALSE),IF(C119="FORTALECIMIENTO",VLOOKUP(AY119,'[2]LISTAS ANEXO 1. 3'!$B$52:$C$58,2,FALSE),""))),"")</f>
        <v>BBBB</v>
      </c>
      <c r="I119" s="23" t="str">
        <f>+IFERROR(VLOOKUP(#REF!,'[2]LISTAS ANEXO 1. 4'!$B$74:$C$90,2,FALSE),"")</f>
        <v/>
      </c>
      <c r="J119" s="23" t="str">
        <f>+IFERROR(VLOOKUP(X119,[2]ORDINALES!$B$2:$C$5,2,FALSE),"")</f>
        <v>CTADOS</v>
      </c>
      <c r="K119" s="23" t="str">
        <f>+IFERROR(VLOOKUP(#REF!,[2]REGION!$G$2:$I$1125,2,FALSE),"")</f>
        <v/>
      </c>
      <c r="L119" s="23" t="str">
        <f>+IFERROR(VLOOKUP(AI119,[2]REGION!$G$2:$I$1125,2,FALSE),"")</f>
        <v>NACION</v>
      </c>
      <c r="M119" s="23" t="str">
        <f>+IFERROR(VLOOKUP(#REF!,[2]ORDINALES!$H$2:$I$382,2,FALSE),"")</f>
        <v/>
      </c>
      <c r="N119" s="23" t="str">
        <f>IFERROR(VLOOKUP(U119,'[2]Lista Willy'!$B$11:$D$14,3,FALSE),"")</f>
        <v>REC_11</v>
      </c>
      <c r="O119" s="24"/>
      <c r="P119" s="90">
        <v>6025</v>
      </c>
      <c r="Q119" s="90" t="s">
        <v>49</v>
      </c>
      <c r="R119" s="90" t="s">
        <v>50</v>
      </c>
      <c r="S119" s="90" t="s">
        <v>202</v>
      </c>
      <c r="T119" s="90" t="s">
        <v>202</v>
      </c>
      <c r="U119" s="90" t="s">
        <v>52</v>
      </c>
      <c r="V119" s="94" t="s">
        <v>53</v>
      </c>
      <c r="W119" s="90" t="s">
        <v>54</v>
      </c>
      <c r="X119" s="90" t="s">
        <v>55</v>
      </c>
      <c r="Y119" s="90" t="s">
        <v>224</v>
      </c>
      <c r="Z119" s="88">
        <v>61600000</v>
      </c>
      <c r="AA119" s="120"/>
      <c r="AB119" s="88"/>
      <c r="AC119" s="88"/>
      <c r="AD119" s="88"/>
      <c r="AE119" s="120">
        <v>61600000</v>
      </c>
      <c r="AF119" s="88"/>
      <c r="AG119" s="89"/>
      <c r="AH119" s="90" t="s">
        <v>57</v>
      </c>
      <c r="AI119" s="90" t="s">
        <v>58</v>
      </c>
      <c r="AJ119" s="90" t="s">
        <v>58</v>
      </c>
      <c r="AK119" s="90"/>
      <c r="AL119" s="90" t="s">
        <v>57</v>
      </c>
      <c r="AM119" s="90"/>
      <c r="AN119" s="90" t="s">
        <v>57</v>
      </c>
      <c r="AO119" s="90"/>
      <c r="AP119" s="90" t="s">
        <v>57</v>
      </c>
      <c r="AQ119" s="90"/>
      <c r="AR119" s="90" t="s">
        <v>57</v>
      </c>
      <c r="AS119" s="90" t="s">
        <v>73</v>
      </c>
      <c r="AT119" s="90" t="s">
        <v>74</v>
      </c>
      <c r="AU119" s="97" t="s">
        <v>75</v>
      </c>
      <c r="AV119" s="98" t="s">
        <v>76</v>
      </c>
      <c r="AW119" s="98" t="s">
        <v>77</v>
      </c>
      <c r="AX119" s="97">
        <v>3299060</v>
      </c>
      <c r="AY119" s="98" t="s">
        <v>78</v>
      </c>
      <c r="AZ119" s="98" t="s">
        <v>201</v>
      </c>
      <c r="BA119" s="24"/>
    </row>
    <row r="120" spans="1:53" ht="84.75" customHeight="1">
      <c r="A120" s="23" t="str">
        <f>+IFERROR(VLOOKUP(R120,'[2]Listas niveles'!$D$2:$E$11,2,FALSE),"")</f>
        <v>DG</v>
      </c>
      <c r="B120" s="23" t="str">
        <f>+IFERROR(VLOOKUP(AS120,'[2]Listas anexo 1'!$A$7:$B$8,2,FALSE),"")</f>
        <v>FORTA</v>
      </c>
      <c r="C120" s="23" t="str">
        <f>+IFERROR(VLOOKUP(AT120,'[2]Listas anexo 1'!$A$13:$B$15,2,FALSE),"")</f>
        <v>FORTALECIMIENTO</v>
      </c>
      <c r="D120" s="23" t="str">
        <f>+IFERROR(VLOOKUP(AT120,'[2]Listas anexo 1'!$A$13:$C$15,3,FALSE),"")</f>
        <v>FORTALECER</v>
      </c>
      <c r="E120" s="23" t="str">
        <f>+IFERROR(VLOOKUP(AT120,'[2]Listas anexo 1'!$A$19:$B$21,2,FALSE),"")</f>
        <v>FORTOB</v>
      </c>
      <c r="F120" s="23" t="str">
        <f>+IFERROR(VLOOKUP(AV120,'[2]Listas anexo 1'!$J$13:$K$21,2,FALSE),"")</f>
        <v>FORTOBI</v>
      </c>
      <c r="G120" s="23" t="str">
        <f>+IFERROR(VLOOKUP(AW120,'[2]LISTAS ANEXO 1. 2'!$A$9:$B$38,2,FALSE),"")</f>
        <v>TII</v>
      </c>
      <c r="H120" s="23" t="str">
        <f>+IFERROR(IF(C120="ADMINYCOOR",VLOOKUP(AY120,'[2]LISTAS ANEXO 1. 3'!$B$13:$C$42,2,FALSE),IF(C120="TASAS",VLOOKUP(AY120,'[2]LISTAS ANEXO 1. 3'!$B$43:$C$51,2,FALSE),IF(C120="FORTALECIMIENTO",VLOOKUP(AY120,'[2]LISTAS ANEXO 1. 3'!$B$52:$C$58,2,FALSE),""))),"")</f>
        <v>BBBB</v>
      </c>
      <c r="I120" s="23" t="str">
        <f>+IFERROR(VLOOKUP(#REF!,'[2]LISTAS ANEXO 1. 4'!$B$74:$C$90,2,FALSE),"")</f>
        <v/>
      </c>
      <c r="J120" s="23" t="str">
        <f>+IFERROR(VLOOKUP(X120,[2]ORDINALES!$B$2:$C$5,2,FALSE),"")</f>
        <v>CTADOS</v>
      </c>
      <c r="K120" s="23" t="str">
        <f>+IFERROR(VLOOKUP(#REF!,[2]REGION!$G$2:$I$1125,2,FALSE),"")</f>
        <v/>
      </c>
      <c r="L120" s="23" t="str">
        <f>+IFERROR(VLOOKUP(AI120,[2]REGION!$G$2:$I$1125,2,FALSE),"")</f>
        <v>NACION</v>
      </c>
      <c r="M120" s="23" t="str">
        <f>+IFERROR(VLOOKUP(#REF!,[2]ORDINALES!$H$2:$I$382,2,FALSE),"")</f>
        <v/>
      </c>
      <c r="N120" s="23" t="str">
        <f>IFERROR(VLOOKUP(U120,'[2]Lista Willy'!$B$11:$D$14,3,FALSE),"")</f>
        <v>REC_11</v>
      </c>
      <c r="O120" s="24"/>
      <c r="P120" s="90">
        <v>6026</v>
      </c>
      <c r="Q120" s="90" t="s">
        <v>49</v>
      </c>
      <c r="R120" s="90" t="s">
        <v>50</v>
      </c>
      <c r="S120" s="90" t="s">
        <v>202</v>
      </c>
      <c r="T120" s="90" t="s">
        <v>202</v>
      </c>
      <c r="U120" s="90" t="s">
        <v>52</v>
      </c>
      <c r="V120" s="94" t="s">
        <v>53</v>
      </c>
      <c r="W120" s="90" t="s">
        <v>54</v>
      </c>
      <c r="X120" s="90" t="s">
        <v>55</v>
      </c>
      <c r="Y120" s="90" t="s">
        <v>225</v>
      </c>
      <c r="Z120" s="88">
        <v>77000000</v>
      </c>
      <c r="AA120" s="120"/>
      <c r="AB120" s="88"/>
      <c r="AC120" s="88"/>
      <c r="AD120" s="88"/>
      <c r="AE120" s="120">
        <v>77000000</v>
      </c>
      <c r="AF120" s="88"/>
      <c r="AG120" s="89"/>
      <c r="AH120" s="90" t="s">
        <v>57</v>
      </c>
      <c r="AI120" s="90" t="s">
        <v>58</v>
      </c>
      <c r="AJ120" s="90" t="s">
        <v>58</v>
      </c>
      <c r="AK120" s="90"/>
      <c r="AL120" s="90" t="s">
        <v>57</v>
      </c>
      <c r="AM120" s="90"/>
      <c r="AN120" s="90" t="s">
        <v>57</v>
      </c>
      <c r="AO120" s="90"/>
      <c r="AP120" s="90" t="s">
        <v>57</v>
      </c>
      <c r="AQ120" s="90"/>
      <c r="AR120" s="90" t="s">
        <v>57</v>
      </c>
      <c r="AS120" s="90" t="s">
        <v>73</v>
      </c>
      <c r="AT120" s="90" t="s">
        <v>74</v>
      </c>
      <c r="AU120" s="97" t="s">
        <v>75</v>
      </c>
      <c r="AV120" s="98" t="s">
        <v>76</v>
      </c>
      <c r="AW120" s="98" t="s">
        <v>77</v>
      </c>
      <c r="AX120" s="97">
        <v>3299060</v>
      </c>
      <c r="AY120" s="98" t="s">
        <v>78</v>
      </c>
      <c r="AZ120" s="98" t="s">
        <v>201</v>
      </c>
      <c r="BA120" s="24"/>
    </row>
    <row r="121" spans="1:53" ht="84.75" customHeight="1">
      <c r="A121" s="23" t="str">
        <f>+IFERROR(VLOOKUP(R121,'[2]Listas niveles'!$D$2:$E$11,2,FALSE),"")</f>
        <v>DG</v>
      </c>
      <c r="B121" s="23" t="str">
        <f>+IFERROR(VLOOKUP(AS121,'[2]Listas anexo 1'!$A$7:$B$8,2,FALSE),"")</f>
        <v>FORTA</v>
      </c>
      <c r="C121" s="23" t="str">
        <f>+IFERROR(VLOOKUP(AT121,'[2]Listas anexo 1'!$A$13:$B$15,2,FALSE),"")</f>
        <v>FORTALECIMIENTO</v>
      </c>
      <c r="D121" s="23" t="str">
        <f>+IFERROR(VLOOKUP(AT121,'[2]Listas anexo 1'!$A$13:$C$15,3,FALSE),"")</f>
        <v>FORTALECER</v>
      </c>
      <c r="E121" s="23" t="str">
        <f>+IFERROR(VLOOKUP(AT121,'[2]Listas anexo 1'!$A$19:$B$21,2,FALSE),"")</f>
        <v>FORTOB</v>
      </c>
      <c r="F121" s="23" t="str">
        <f>+IFERROR(VLOOKUP(AV121,'[2]Listas anexo 1'!$J$13:$K$21,2,FALSE),"")</f>
        <v>FORTOBI</v>
      </c>
      <c r="G121" s="23" t="str">
        <f>+IFERROR(VLOOKUP(AW121,'[2]LISTAS ANEXO 1. 2'!$A$9:$B$38,2,FALSE),"")</f>
        <v>TII</v>
      </c>
      <c r="H121" s="23" t="str">
        <f>+IFERROR(IF(C121="ADMINYCOOR",VLOOKUP(AY121,'[2]LISTAS ANEXO 1. 3'!$B$13:$C$42,2,FALSE),IF(C121="TASAS",VLOOKUP(AY121,'[2]LISTAS ANEXO 1. 3'!$B$43:$C$51,2,FALSE),IF(C121="FORTALECIMIENTO",VLOOKUP(AY121,'[2]LISTAS ANEXO 1. 3'!$B$52:$C$58,2,FALSE),""))),"")</f>
        <v>BBBB</v>
      </c>
      <c r="I121" s="23" t="str">
        <f>+IFERROR(VLOOKUP(#REF!,'[2]LISTAS ANEXO 1. 4'!$B$74:$C$90,2,FALSE),"")</f>
        <v/>
      </c>
      <c r="J121" s="23" t="str">
        <f>+IFERROR(VLOOKUP(X121,[2]ORDINALES!$B$2:$C$5,2,FALSE),"")</f>
        <v>CTADOS</v>
      </c>
      <c r="K121" s="23" t="str">
        <f>+IFERROR(VLOOKUP(#REF!,[2]REGION!$G$2:$I$1125,2,FALSE),"")</f>
        <v/>
      </c>
      <c r="L121" s="23" t="str">
        <f>+IFERROR(VLOOKUP(AI121,[2]REGION!$G$2:$I$1125,2,FALSE),"")</f>
        <v>NACION</v>
      </c>
      <c r="M121" s="23" t="str">
        <f>+IFERROR(VLOOKUP(#REF!,[2]ORDINALES!$H$2:$I$382,2,FALSE),"")</f>
        <v/>
      </c>
      <c r="N121" s="23" t="str">
        <f>IFERROR(VLOOKUP(U121,'[2]Lista Willy'!$B$11:$D$14,3,FALSE),"")</f>
        <v>REC_11</v>
      </c>
      <c r="O121" s="24"/>
      <c r="P121" s="90">
        <v>6027</v>
      </c>
      <c r="Q121" s="90" t="s">
        <v>49</v>
      </c>
      <c r="R121" s="90" t="s">
        <v>50</v>
      </c>
      <c r="S121" s="90" t="s">
        <v>202</v>
      </c>
      <c r="T121" s="90" t="s">
        <v>202</v>
      </c>
      <c r="U121" s="90" t="s">
        <v>52</v>
      </c>
      <c r="V121" s="94" t="s">
        <v>53</v>
      </c>
      <c r="W121" s="90" t="s">
        <v>54</v>
      </c>
      <c r="X121" s="90" t="s">
        <v>55</v>
      </c>
      <c r="Y121" s="90" t="s">
        <v>226</v>
      </c>
      <c r="Z121" s="88">
        <v>77000000</v>
      </c>
      <c r="AA121" s="120"/>
      <c r="AB121" s="88"/>
      <c r="AC121" s="88"/>
      <c r="AD121" s="88"/>
      <c r="AE121" s="120">
        <v>77000000</v>
      </c>
      <c r="AF121" s="88"/>
      <c r="AG121" s="89"/>
      <c r="AH121" s="90" t="s">
        <v>57</v>
      </c>
      <c r="AI121" s="90" t="s">
        <v>58</v>
      </c>
      <c r="AJ121" s="90" t="s">
        <v>58</v>
      </c>
      <c r="AK121" s="90"/>
      <c r="AL121" s="90" t="s">
        <v>57</v>
      </c>
      <c r="AM121" s="90"/>
      <c r="AN121" s="90" t="s">
        <v>57</v>
      </c>
      <c r="AO121" s="90"/>
      <c r="AP121" s="90" t="s">
        <v>57</v>
      </c>
      <c r="AQ121" s="90"/>
      <c r="AR121" s="90" t="s">
        <v>57</v>
      </c>
      <c r="AS121" s="90" t="s">
        <v>73</v>
      </c>
      <c r="AT121" s="90" t="s">
        <v>74</v>
      </c>
      <c r="AU121" s="97" t="s">
        <v>75</v>
      </c>
      <c r="AV121" s="98" t="s">
        <v>76</v>
      </c>
      <c r="AW121" s="98" t="s">
        <v>77</v>
      </c>
      <c r="AX121" s="97">
        <v>3299060</v>
      </c>
      <c r="AY121" s="98" t="s">
        <v>78</v>
      </c>
      <c r="AZ121" s="98" t="s">
        <v>201</v>
      </c>
      <c r="BA121" s="24"/>
    </row>
    <row r="122" spans="1:53" ht="84.75" customHeight="1">
      <c r="A122" s="23" t="str">
        <f>+IFERROR(VLOOKUP(R122,'[2]Listas niveles'!$D$2:$E$11,2,FALSE),"")</f>
        <v>DG</v>
      </c>
      <c r="B122" s="23" t="str">
        <f>+IFERROR(VLOOKUP(AS122,'[2]Listas anexo 1'!$A$7:$B$8,2,FALSE),"")</f>
        <v>FORTA</v>
      </c>
      <c r="C122" s="23" t="str">
        <f>+IFERROR(VLOOKUP(AT122,'[2]Listas anexo 1'!$A$13:$B$15,2,FALSE),"")</f>
        <v>FORTALECIMIENTO</v>
      </c>
      <c r="D122" s="23" t="str">
        <f>+IFERROR(VLOOKUP(AT122,'[2]Listas anexo 1'!$A$13:$C$15,3,FALSE),"")</f>
        <v>FORTALECER</v>
      </c>
      <c r="E122" s="23" t="str">
        <f>+IFERROR(VLOOKUP(AT122,'[2]Listas anexo 1'!$A$19:$B$21,2,FALSE),"")</f>
        <v>FORTOB</v>
      </c>
      <c r="F122" s="23" t="str">
        <f>+IFERROR(VLOOKUP(AV122,'[2]Listas anexo 1'!$J$13:$K$21,2,FALSE),"")</f>
        <v>FORTOBI</v>
      </c>
      <c r="G122" s="23" t="str">
        <f>+IFERROR(VLOOKUP(AW122,'[2]LISTAS ANEXO 1. 2'!$A$9:$B$38,2,FALSE),"")</f>
        <v>TII</v>
      </c>
      <c r="H122" s="23" t="str">
        <f>+IFERROR(IF(C122="ADMINYCOOR",VLOOKUP(AY122,'[2]LISTAS ANEXO 1. 3'!$B$13:$C$42,2,FALSE),IF(C122="TASAS",VLOOKUP(AY122,'[2]LISTAS ANEXO 1. 3'!$B$43:$C$51,2,FALSE),IF(C122="FORTALECIMIENTO",VLOOKUP(AY122,'[2]LISTAS ANEXO 1. 3'!$B$52:$C$58,2,FALSE),""))),"")</f>
        <v>BBBB</v>
      </c>
      <c r="I122" s="23" t="str">
        <f>+IFERROR(VLOOKUP(#REF!,'[2]LISTAS ANEXO 1. 4'!$B$74:$C$90,2,FALSE),"")</f>
        <v/>
      </c>
      <c r="J122" s="23" t="str">
        <f>+IFERROR(VLOOKUP(X122,[2]ORDINALES!$B$2:$C$5,2,FALSE),"")</f>
        <v>CTADOS</v>
      </c>
      <c r="K122" s="23" t="str">
        <f>+IFERROR(VLOOKUP(#REF!,[2]REGION!$G$2:$I$1125,2,FALSE),"")</f>
        <v/>
      </c>
      <c r="L122" s="23" t="str">
        <f>+IFERROR(VLOOKUP(AI122,[2]REGION!$G$2:$I$1125,2,FALSE),"")</f>
        <v>NACION</v>
      </c>
      <c r="M122" s="23" t="str">
        <f>+IFERROR(VLOOKUP(#REF!,[2]ORDINALES!$H$2:$I$382,2,FALSE),"")</f>
        <v/>
      </c>
      <c r="N122" s="23" t="str">
        <f>IFERROR(VLOOKUP(U122,'[2]Lista Willy'!$B$11:$D$14,3,FALSE),"")</f>
        <v>REC_11</v>
      </c>
      <c r="O122" s="24"/>
      <c r="P122" s="90">
        <v>6028</v>
      </c>
      <c r="Q122" s="90" t="s">
        <v>49</v>
      </c>
      <c r="R122" s="90" t="s">
        <v>50</v>
      </c>
      <c r="S122" s="90" t="s">
        <v>202</v>
      </c>
      <c r="T122" s="90" t="s">
        <v>202</v>
      </c>
      <c r="U122" s="90" t="s">
        <v>52</v>
      </c>
      <c r="V122" s="94" t="s">
        <v>53</v>
      </c>
      <c r="W122" s="90" t="s">
        <v>54</v>
      </c>
      <c r="X122" s="90" t="s">
        <v>55</v>
      </c>
      <c r="Y122" s="90" t="s">
        <v>2805</v>
      </c>
      <c r="Z122" s="88">
        <v>110000000</v>
      </c>
      <c r="AA122" s="120"/>
      <c r="AB122" s="88"/>
      <c r="AC122" s="88"/>
      <c r="AD122" s="88"/>
      <c r="AE122" s="120">
        <v>110000000</v>
      </c>
      <c r="AF122" s="88"/>
      <c r="AG122" s="89"/>
      <c r="AH122" s="90" t="s">
        <v>57</v>
      </c>
      <c r="AI122" s="90" t="s">
        <v>58</v>
      </c>
      <c r="AJ122" s="90" t="s">
        <v>58</v>
      </c>
      <c r="AK122" s="90"/>
      <c r="AL122" s="90" t="s">
        <v>57</v>
      </c>
      <c r="AM122" s="90"/>
      <c r="AN122" s="90" t="s">
        <v>57</v>
      </c>
      <c r="AO122" s="90"/>
      <c r="AP122" s="90" t="s">
        <v>57</v>
      </c>
      <c r="AQ122" s="90"/>
      <c r="AR122" s="90" t="s">
        <v>57</v>
      </c>
      <c r="AS122" s="90" t="s">
        <v>73</v>
      </c>
      <c r="AT122" s="90" t="s">
        <v>74</v>
      </c>
      <c r="AU122" s="97" t="s">
        <v>75</v>
      </c>
      <c r="AV122" s="98" t="s">
        <v>76</v>
      </c>
      <c r="AW122" s="98" t="s">
        <v>77</v>
      </c>
      <c r="AX122" s="97">
        <v>3299060</v>
      </c>
      <c r="AY122" s="98" t="s">
        <v>78</v>
      </c>
      <c r="AZ122" s="98" t="s">
        <v>201</v>
      </c>
      <c r="BA122" s="24"/>
    </row>
    <row r="123" spans="1:53" ht="84.75" customHeight="1">
      <c r="A123" s="23" t="str">
        <f>+IFERROR(VLOOKUP(R123,'[2]Listas niveles'!$D$2:$E$11,2,FALSE),"")</f>
        <v>DG</v>
      </c>
      <c r="B123" s="23" t="str">
        <f>+IFERROR(VLOOKUP(AS123,'[2]Listas anexo 1'!$A$7:$B$8,2,FALSE),"")</f>
        <v>FORTA</v>
      </c>
      <c r="C123" s="23" t="str">
        <f>+IFERROR(VLOOKUP(AT123,'[2]Listas anexo 1'!$A$13:$B$15,2,FALSE),"")</f>
        <v>FORTALECIMIENTO</v>
      </c>
      <c r="D123" s="23" t="str">
        <f>+IFERROR(VLOOKUP(AT123,'[2]Listas anexo 1'!$A$13:$C$15,3,FALSE),"")</f>
        <v>FORTALECER</v>
      </c>
      <c r="E123" s="23" t="str">
        <f>+IFERROR(VLOOKUP(AT123,'[2]Listas anexo 1'!$A$19:$B$21,2,FALSE),"")</f>
        <v>FORTOB</v>
      </c>
      <c r="F123" s="23" t="str">
        <f>+IFERROR(VLOOKUP(AV123,'[2]Listas anexo 1'!$J$13:$K$21,2,FALSE),"")</f>
        <v>FORTOBI</v>
      </c>
      <c r="G123" s="23" t="str">
        <f>+IFERROR(VLOOKUP(AW123,'[2]LISTAS ANEXO 1. 2'!$A$9:$B$38,2,FALSE),"")</f>
        <v>TII</v>
      </c>
      <c r="H123" s="23" t="str">
        <f>+IFERROR(IF(C123="ADMINYCOOR",VLOOKUP(AY123,'[2]LISTAS ANEXO 1. 3'!$B$13:$C$42,2,FALSE),IF(C123="TASAS",VLOOKUP(AY123,'[2]LISTAS ANEXO 1. 3'!$B$43:$C$51,2,FALSE),IF(C123="FORTALECIMIENTO",VLOOKUP(AY123,'[2]LISTAS ANEXO 1. 3'!$B$52:$C$58,2,FALSE),""))),"")</f>
        <v>BBBB</v>
      </c>
      <c r="I123" s="23" t="str">
        <f>+IFERROR(VLOOKUP(#REF!,'[2]LISTAS ANEXO 1. 4'!$B$74:$C$90,2,FALSE),"")</f>
        <v/>
      </c>
      <c r="J123" s="23" t="str">
        <f>+IFERROR(VLOOKUP(X123,[2]ORDINALES!$B$2:$C$5,2,FALSE),"")</f>
        <v>CTADOS</v>
      </c>
      <c r="K123" s="23" t="str">
        <f>+IFERROR(VLOOKUP(#REF!,[2]REGION!$G$2:$I$1125,2,FALSE),"")</f>
        <v/>
      </c>
      <c r="L123" s="23" t="str">
        <f>+IFERROR(VLOOKUP(AI123,[2]REGION!$G$2:$I$1125,2,FALSE),"")</f>
        <v>NACION</v>
      </c>
      <c r="M123" s="23" t="str">
        <f>+IFERROR(VLOOKUP(#REF!,[2]ORDINALES!$H$2:$I$382,2,FALSE),"")</f>
        <v/>
      </c>
      <c r="N123" s="23" t="str">
        <f>IFERROR(VLOOKUP(U123,'[2]Lista Willy'!$B$11:$D$14,3,FALSE),"")</f>
        <v>REC_11</v>
      </c>
      <c r="O123" s="24"/>
      <c r="P123" s="90">
        <v>6029</v>
      </c>
      <c r="Q123" s="90" t="s">
        <v>49</v>
      </c>
      <c r="R123" s="90" t="s">
        <v>50</v>
      </c>
      <c r="S123" s="90" t="s">
        <v>202</v>
      </c>
      <c r="T123" s="90" t="s">
        <v>202</v>
      </c>
      <c r="U123" s="90" t="s">
        <v>52</v>
      </c>
      <c r="V123" s="94" t="s">
        <v>53</v>
      </c>
      <c r="W123" s="90" t="s">
        <v>54</v>
      </c>
      <c r="X123" s="90" t="s">
        <v>55</v>
      </c>
      <c r="Y123" s="90" t="s">
        <v>227</v>
      </c>
      <c r="Z123" s="88">
        <v>38895769</v>
      </c>
      <c r="AA123" s="120"/>
      <c r="AB123" s="88"/>
      <c r="AC123" s="88"/>
      <c r="AD123" s="88"/>
      <c r="AE123" s="120">
        <v>38895769</v>
      </c>
      <c r="AF123" s="88"/>
      <c r="AG123" s="89"/>
      <c r="AH123" s="90" t="s">
        <v>57</v>
      </c>
      <c r="AI123" s="90" t="s">
        <v>58</v>
      </c>
      <c r="AJ123" s="90" t="s">
        <v>58</v>
      </c>
      <c r="AK123" s="90"/>
      <c r="AL123" s="90" t="s">
        <v>57</v>
      </c>
      <c r="AM123" s="90"/>
      <c r="AN123" s="90" t="s">
        <v>57</v>
      </c>
      <c r="AO123" s="90"/>
      <c r="AP123" s="90" t="s">
        <v>57</v>
      </c>
      <c r="AQ123" s="90"/>
      <c r="AR123" s="90" t="s">
        <v>57</v>
      </c>
      <c r="AS123" s="90" t="s">
        <v>73</v>
      </c>
      <c r="AT123" s="90" t="s">
        <v>74</v>
      </c>
      <c r="AU123" s="97" t="s">
        <v>75</v>
      </c>
      <c r="AV123" s="98" t="s">
        <v>76</v>
      </c>
      <c r="AW123" s="98" t="s">
        <v>77</v>
      </c>
      <c r="AX123" s="97">
        <v>3299060</v>
      </c>
      <c r="AY123" s="98" t="s">
        <v>78</v>
      </c>
      <c r="AZ123" s="98" t="s">
        <v>201</v>
      </c>
      <c r="BA123" s="24"/>
    </row>
    <row r="124" spans="1:53" ht="84.75" customHeight="1">
      <c r="A124" s="23" t="str">
        <f>+IFERROR(VLOOKUP(R124,'[2]Listas niveles'!$D$2:$E$11,2,FALSE),"")</f>
        <v>DG</v>
      </c>
      <c r="B124" s="23" t="str">
        <f>+IFERROR(VLOOKUP(AS124,'[2]Listas anexo 1'!$A$7:$B$8,2,FALSE),"")</f>
        <v>FORTA</v>
      </c>
      <c r="C124" s="23" t="str">
        <f>+IFERROR(VLOOKUP(AT124,'[2]Listas anexo 1'!$A$13:$B$15,2,FALSE),"")</f>
        <v>FORTALECIMIENTO</v>
      </c>
      <c r="D124" s="23" t="str">
        <f>+IFERROR(VLOOKUP(AT124,'[2]Listas anexo 1'!$A$13:$C$15,3,FALSE),"")</f>
        <v>FORTALECER</v>
      </c>
      <c r="E124" s="23" t="str">
        <f>+IFERROR(VLOOKUP(AT124,'[2]Listas anexo 1'!$A$19:$B$21,2,FALSE),"")</f>
        <v>FORTOB</v>
      </c>
      <c r="F124" s="23" t="str">
        <f>+IFERROR(VLOOKUP(AV124,'[2]Listas anexo 1'!$J$13:$K$21,2,FALSE),"")</f>
        <v>FORTOBI</v>
      </c>
      <c r="G124" s="23" t="str">
        <f>+IFERROR(VLOOKUP(AW124,'[2]LISTAS ANEXO 1. 2'!$A$9:$B$38,2,FALSE),"")</f>
        <v>TI</v>
      </c>
      <c r="H124" s="23" t="str">
        <f>+IFERROR(IF(C124="ADMINYCOOR",VLOOKUP(AY124,'[2]LISTAS ANEXO 1. 3'!$B$13:$C$42,2,FALSE),IF(C124="TASAS",VLOOKUP(AY124,'[2]LISTAS ANEXO 1. 3'!$B$43:$C$51,2,FALSE),IF(C124="FORTALECIMIENTO",VLOOKUP(AY124,'[2]LISTAS ANEXO 1. 3'!$B$52:$C$58,2,FALSE),""))),"")</f>
        <v>AAAA</v>
      </c>
      <c r="I124" s="23" t="str">
        <f>+IFERROR(VLOOKUP(#REF!,'[2]LISTAS ANEXO 1. 4'!$B$74:$C$90,2,FALSE),"")</f>
        <v/>
      </c>
      <c r="J124" s="23" t="str">
        <f>+IFERROR(VLOOKUP(X124,[2]ORDINALES!$B$2:$C$5,2,FALSE),"")</f>
        <v>CTADOS</v>
      </c>
      <c r="K124" s="23" t="str">
        <f>+IFERROR(VLOOKUP(#REF!,[2]REGION!$G$2:$I$1125,2,FALSE),"")</f>
        <v/>
      </c>
      <c r="L124" s="23" t="str">
        <f>+IFERROR(VLOOKUP(AI124,[2]REGION!$G$2:$I$1125,2,FALSE),"")</f>
        <v>NACION</v>
      </c>
      <c r="M124" s="23" t="str">
        <f>+IFERROR(VLOOKUP(#REF!,[2]ORDINALES!$H$2:$I$382,2,FALSE),"")</f>
        <v/>
      </c>
      <c r="N124" s="23" t="str">
        <f>IFERROR(VLOOKUP(U124,'[2]Lista Willy'!$B$11:$D$14,3,FALSE),"")</f>
        <v>REC_11</v>
      </c>
      <c r="O124" s="24"/>
      <c r="P124" s="90">
        <v>6030</v>
      </c>
      <c r="Q124" s="90" t="s">
        <v>49</v>
      </c>
      <c r="R124" s="90" t="s">
        <v>50</v>
      </c>
      <c r="S124" s="90" t="s">
        <v>202</v>
      </c>
      <c r="T124" s="90" t="s">
        <v>202</v>
      </c>
      <c r="U124" s="90" t="s">
        <v>52</v>
      </c>
      <c r="V124" s="94" t="s">
        <v>53</v>
      </c>
      <c r="W124" s="90" t="s">
        <v>54</v>
      </c>
      <c r="X124" s="90" t="s">
        <v>55</v>
      </c>
      <c r="Y124" s="90" t="s">
        <v>2806</v>
      </c>
      <c r="Z124" s="88">
        <v>104500000</v>
      </c>
      <c r="AA124" s="120"/>
      <c r="AB124" s="88"/>
      <c r="AC124" s="88"/>
      <c r="AD124" s="88"/>
      <c r="AE124" s="120">
        <v>104500000</v>
      </c>
      <c r="AF124" s="88"/>
      <c r="AG124" s="89"/>
      <c r="AH124" s="90" t="s">
        <v>57</v>
      </c>
      <c r="AI124" s="90" t="s">
        <v>58</v>
      </c>
      <c r="AJ124" s="90" t="s">
        <v>58</v>
      </c>
      <c r="AK124" s="90"/>
      <c r="AL124" s="90" t="s">
        <v>57</v>
      </c>
      <c r="AM124" s="90"/>
      <c r="AN124" s="90" t="s">
        <v>57</v>
      </c>
      <c r="AO124" s="90"/>
      <c r="AP124" s="90" t="s">
        <v>57</v>
      </c>
      <c r="AQ124" s="90"/>
      <c r="AR124" s="90" t="s">
        <v>57</v>
      </c>
      <c r="AS124" s="90" t="s">
        <v>73</v>
      </c>
      <c r="AT124" s="90" t="s">
        <v>74</v>
      </c>
      <c r="AU124" s="97" t="s">
        <v>75</v>
      </c>
      <c r="AV124" s="98" t="s">
        <v>76</v>
      </c>
      <c r="AW124" s="98" t="s">
        <v>210</v>
      </c>
      <c r="AX124" s="97">
        <v>3299054</v>
      </c>
      <c r="AY124" s="98" t="s">
        <v>211</v>
      </c>
      <c r="AZ124" s="98" t="s">
        <v>220</v>
      </c>
      <c r="BA124" s="24"/>
    </row>
    <row r="125" spans="1:53" ht="84.75" customHeight="1">
      <c r="A125" s="23" t="str">
        <f>+IFERROR(VLOOKUP(R125,'[2]Listas niveles'!$D$2:$E$11,2,FALSE),"")</f>
        <v>DG</v>
      </c>
      <c r="B125" s="23" t="str">
        <f>+IFERROR(VLOOKUP(AS125,'[2]Listas anexo 1'!$A$7:$B$8,2,FALSE),"")</f>
        <v>FORTA</v>
      </c>
      <c r="C125" s="23" t="str">
        <f>+IFERROR(VLOOKUP(AT125,'[2]Listas anexo 1'!$A$13:$B$15,2,FALSE),"")</f>
        <v>FORTALECIMIENTO</v>
      </c>
      <c r="D125" s="23" t="str">
        <f>+IFERROR(VLOOKUP(AT125,'[2]Listas anexo 1'!$A$13:$C$15,3,FALSE),"")</f>
        <v>FORTALECER</v>
      </c>
      <c r="E125" s="23" t="str">
        <f>+IFERROR(VLOOKUP(AT125,'[2]Listas anexo 1'!$A$19:$B$21,2,FALSE),"")</f>
        <v>FORTOB</v>
      </c>
      <c r="F125" s="23" t="str">
        <f>+IFERROR(VLOOKUP(AV125,'[2]Listas anexo 1'!$J$13:$K$21,2,FALSE),"")</f>
        <v>FORTOBI</v>
      </c>
      <c r="G125" s="23" t="str">
        <f>+IFERROR(VLOOKUP(AW125,'[2]LISTAS ANEXO 1. 2'!$A$9:$B$38,2,FALSE),"")</f>
        <v>TII</v>
      </c>
      <c r="H125" s="23" t="str">
        <f>+IFERROR(IF(C125="ADMINYCOOR",VLOOKUP(AY125,'[2]LISTAS ANEXO 1. 3'!$B$13:$C$42,2,FALSE),IF(C125="TASAS",VLOOKUP(AY125,'[2]LISTAS ANEXO 1. 3'!$B$43:$C$51,2,FALSE),IF(C125="FORTALECIMIENTO",VLOOKUP(AY125,'[2]LISTAS ANEXO 1. 3'!$B$52:$C$58,2,FALSE),""))),"")</f>
        <v>BBBB</v>
      </c>
      <c r="I125" s="23" t="str">
        <f>+IFERROR(VLOOKUP(#REF!,'[2]LISTAS ANEXO 1. 4'!$B$74:$C$90,2,FALSE),"")</f>
        <v/>
      </c>
      <c r="J125" s="23" t="str">
        <f>+IFERROR(VLOOKUP(X125,[2]ORDINALES!$B$2:$C$5,2,FALSE),"")</f>
        <v>CTADOS</v>
      </c>
      <c r="K125" s="23" t="str">
        <f>+IFERROR(VLOOKUP(#REF!,[2]REGION!$G$2:$I$1125,2,FALSE),"")</f>
        <v/>
      </c>
      <c r="L125" s="23" t="str">
        <f>+IFERROR(VLOOKUP(AI125,[2]REGION!$G$2:$I$1125,2,FALSE),"")</f>
        <v>NACION</v>
      </c>
      <c r="M125" s="23" t="str">
        <f>+IFERROR(VLOOKUP(#REF!,[2]ORDINALES!$H$2:$I$382,2,FALSE),"")</f>
        <v/>
      </c>
      <c r="N125" s="23" t="str">
        <f>IFERROR(VLOOKUP(U125,'[2]Lista Willy'!$B$11:$D$14,3,FALSE),"")</f>
        <v>REC_11</v>
      </c>
      <c r="O125" s="24"/>
      <c r="P125" s="90">
        <v>6031</v>
      </c>
      <c r="Q125" s="90" t="s">
        <v>49</v>
      </c>
      <c r="R125" s="90" t="s">
        <v>50</v>
      </c>
      <c r="S125" s="90" t="s">
        <v>202</v>
      </c>
      <c r="T125" s="90" t="s">
        <v>202</v>
      </c>
      <c r="U125" s="90" t="s">
        <v>52</v>
      </c>
      <c r="V125" s="94" t="s">
        <v>53</v>
      </c>
      <c r="W125" s="90" t="s">
        <v>54</v>
      </c>
      <c r="X125" s="90" t="s">
        <v>55</v>
      </c>
      <c r="Y125" s="90" t="s">
        <v>228</v>
      </c>
      <c r="Z125" s="88">
        <v>50000000</v>
      </c>
      <c r="AA125" s="120"/>
      <c r="AB125" s="88"/>
      <c r="AC125" s="88"/>
      <c r="AD125" s="88"/>
      <c r="AE125" s="120">
        <v>50000000</v>
      </c>
      <c r="AF125" s="88"/>
      <c r="AG125" s="89"/>
      <c r="AH125" s="90" t="s">
        <v>57</v>
      </c>
      <c r="AI125" s="90" t="s">
        <v>58</v>
      </c>
      <c r="AJ125" s="90" t="s">
        <v>58</v>
      </c>
      <c r="AK125" s="90"/>
      <c r="AL125" s="90" t="s">
        <v>57</v>
      </c>
      <c r="AM125" s="90"/>
      <c r="AN125" s="90" t="s">
        <v>57</v>
      </c>
      <c r="AO125" s="90"/>
      <c r="AP125" s="90" t="s">
        <v>57</v>
      </c>
      <c r="AQ125" s="90"/>
      <c r="AR125" s="90" t="s">
        <v>57</v>
      </c>
      <c r="AS125" s="90" t="s">
        <v>73</v>
      </c>
      <c r="AT125" s="90" t="s">
        <v>74</v>
      </c>
      <c r="AU125" s="97" t="s">
        <v>75</v>
      </c>
      <c r="AV125" s="98" t="s">
        <v>76</v>
      </c>
      <c r="AW125" s="98" t="s">
        <v>77</v>
      </c>
      <c r="AX125" s="97">
        <v>3299060</v>
      </c>
      <c r="AY125" s="98" t="s">
        <v>78</v>
      </c>
      <c r="AZ125" s="98" t="s">
        <v>229</v>
      </c>
      <c r="BA125" s="24"/>
    </row>
    <row r="126" spans="1:53" ht="84.75" customHeight="1">
      <c r="A126" s="23" t="str">
        <f>+IFERROR(VLOOKUP(R126,'[2]Listas niveles'!$D$2:$E$11,2,FALSE),"")</f>
        <v>DG</v>
      </c>
      <c r="B126" s="23" t="str">
        <f>+IFERROR(VLOOKUP(AS126,'[2]Listas anexo 1'!$A$7:$B$8,2,FALSE),"")</f>
        <v>FORTA</v>
      </c>
      <c r="C126" s="23" t="str">
        <f>+IFERROR(VLOOKUP(AT126,'[2]Listas anexo 1'!$A$13:$B$15,2,FALSE),"")</f>
        <v>FORTALECIMIENTO</v>
      </c>
      <c r="D126" s="23" t="str">
        <f>+IFERROR(VLOOKUP(AT126,'[2]Listas anexo 1'!$A$13:$C$15,3,FALSE),"")</f>
        <v>FORTALECER</v>
      </c>
      <c r="E126" s="23" t="str">
        <f>+IFERROR(VLOOKUP(AT126,'[2]Listas anexo 1'!$A$19:$B$21,2,FALSE),"")</f>
        <v>FORTOB</v>
      </c>
      <c r="F126" s="23" t="str">
        <f>+IFERROR(VLOOKUP(AV126,'[2]Listas anexo 1'!$J$13:$K$21,2,FALSE),"")</f>
        <v>FORTOBI</v>
      </c>
      <c r="G126" s="23" t="str">
        <f>+IFERROR(VLOOKUP(AW126,'[2]LISTAS ANEXO 1. 2'!$A$9:$B$38,2,FALSE),"")</f>
        <v>TII</v>
      </c>
      <c r="H126" s="23" t="str">
        <f>+IFERROR(IF(C126="ADMINYCOOR",VLOOKUP(AY126,'[2]LISTAS ANEXO 1. 3'!$B$13:$C$42,2,FALSE),IF(C126="TASAS",VLOOKUP(AY126,'[2]LISTAS ANEXO 1. 3'!$B$43:$C$51,2,FALSE),IF(C126="FORTALECIMIENTO",VLOOKUP(AY126,'[2]LISTAS ANEXO 1. 3'!$B$52:$C$58,2,FALSE),""))),"")</f>
        <v>BBBB</v>
      </c>
      <c r="I126" s="23" t="str">
        <f>+IFERROR(VLOOKUP(#REF!,'[2]LISTAS ANEXO 1. 4'!$B$74:$C$90,2,FALSE),"")</f>
        <v/>
      </c>
      <c r="J126" s="23" t="str">
        <f>+IFERROR(VLOOKUP(X126,[2]ORDINALES!$B$2:$C$5,2,FALSE),"")</f>
        <v>CTADOS</v>
      </c>
      <c r="K126" s="23" t="str">
        <f>+IFERROR(VLOOKUP(#REF!,[2]REGION!$G$2:$I$1125,2,FALSE),"")</f>
        <v/>
      </c>
      <c r="L126" s="23" t="str">
        <f>+IFERROR(VLOOKUP(AI126,[2]REGION!$G$2:$I$1125,2,FALSE),"")</f>
        <v>NACION</v>
      </c>
      <c r="M126" s="23" t="str">
        <f>+IFERROR(VLOOKUP(#REF!,[2]ORDINALES!$H$2:$I$382,2,FALSE),"")</f>
        <v/>
      </c>
      <c r="N126" s="23" t="str">
        <f>IFERROR(VLOOKUP(U126,'[2]Lista Willy'!$B$11:$D$14,3,FALSE),"")</f>
        <v>REC_11</v>
      </c>
      <c r="O126" s="24"/>
      <c r="P126" s="90">
        <v>6032</v>
      </c>
      <c r="Q126" s="90" t="s">
        <v>49</v>
      </c>
      <c r="R126" s="90" t="s">
        <v>50</v>
      </c>
      <c r="S126" s="90" t="s">
        <v>202</v>
      </c>
      <c r="T126" s="90" t="s">
        <v>202</v>
      </c>
      <c r="U126" s="90" t="s">
        <v>52</v>
      </c>
      <c r="V126" s="94" t="s">
        <v>53</v>
      </c>
      <c r="W126" s="90" t="s">
        <v>54</v>
      </c>
      <c r="X126" s="90" t="s">
        <v>55</v>
      </c>
      <c r="Y126" s="90" t="s">
        <v>230</v>
      </c>
      <c r="Z126" s="88">
        <v>50000000</v>
      </c>
      <c r="AA126" s="120"/>
      <c r="AB126" s="88"/>
      <c r="AC126" s="88"/>
      <c r="AD126" s="88"/>
      <c r="AE126" s="120">
        <v>50000000</v>
      </c>
      <c r="AF126" s="88"/>
      <c r="AG126" s="89"/>
      <c r="AH126" s="90" t="s">
        <v>57</v>
      </c>
      <c r="AI126" s="90" t="s">
        <v>58</v>
      </c>
      <c r="AJ126" s="90" t="s">
        <v>58</v>
      </c>
      <c r="AK126" s="90"/>
      <c r="AL126" s="90" t="s">
        <v>57</v>
      </c>
      <c r="AM126" s="90"/>
      <c r="AN126" s="90" t="s">
        <v>57</v>
      </c>
      <c r="AO126" s="90"/>
      <c r="AP126" s="90" t="s">
        <v>57</v>
      </c>
      <c r="AQ126" s="90"/>
      <c r="AR126" s="90" t="s">
        <v>57</v>
      </c>
      <c r="AS126" s="90" t="s">
        <v>73</v>
      </c>
      <c r="AT126" s="90" t="s">
        <v>74</v>
      </c>
      <c r="AU126" s="97" t="s">
        <v>75</v>
      </c>
      <c r="AV126" s="98" t="s">
        <v>76</v>
      </c>
      <c r="AW126" s="98" t="s">
        <v>77</v>
      </c>
      <c r="AX126" s="97">
        <v>3299060</v>
      </c>
      <c r="AY126" s="98" t="s">
        <v>78</v>
      </c>
      <c r="AZ126" s="98" t="s">
        <v>104</v>
      </c>
      <c r="BA126" s="24"/>
    </row>
    <row r="127" spans="1:53" ht="84.75" customHeight="1">
      <c r="A127" s="23" t="str">
        <f>+IFERROR(VLOOKUP(R127,'[2]Listas niveles'!$D$2:$E$11,2,FALSE),"")</f>
        <v>DG</v>
      </c>
      <c r="B127" s="23" t="str">
        <f>+IFERROR(VLOOKUP(AS127,'[2]Listas anexo 1'!$A$7:$B$8,2,FALSE),"")</f>
        <v>FORTA</v>
      </c>
      <c r="C127" s="23" t="str">
        <f>+IFERROR(VLOOKUP(AT127,'[2]Listas anexo 1'!$A$13:$B$15,2,FALSE),"")</f>
        <v>FORTALECIMIENTO</v>
      </c>
      <c r="D127" s="23" t="str">
        <f>+IFERROR(VLOOKUP(AT127,'[2]Listas anexo 1'!$A$13:$C$15,3,FALSE),"")</f>
        <v>FORTALECER</v>
      </c>
      <c r="E127" s="23" t="str">
        <f>+IFERROR(VLOOKUP(AT127,'[2]Listas anexo 1'!$A$19:$B$21,2,FALSE),"")</f>
        <v>FORTOB</v>
      </c>
      <c r="F127" s="23" t="str">
        <f>+IFERROR(VLOOKUP(AV127,'[2]Listas anexo 1'!$J$13:$K$21,2,FALSE),"")</f>
        <v>FORTOBI</v>
      </c>
      <c r="G127" s="23" t="str">
        <f>+IFERROR(VLOOKUP(AW127,'[2]LISTAS ANEXO 1. 2'!$A$9:$B$38,2,FALSE),"")</f>
        <v>TII</v>
      </c>
      <c r="H127" s="23" t="str">
        <f>+IFERROR(IF(C127="ADMINYCOOR",VLOOKUP(AY127,'[2]LISTAS ANEXO 1. 3'!$B$13:$C$42,2,FALSE),IF(C127="TASAS",VLOOKUP(AY127,'[2]LISTAS ANEXO 1. 3'!$B$43:$C$51,2,FALSE),IF(C127="FORTALECIMIENTO",VLOOKUP(AY127,'[2]LISTAS ANEXO 1. 3'!$B$52:$C$58,2,FALSE),""))),"")</f>
        <v>BBBB</v>
      </c>
      <c r="I127" s="23" t="str">
        <f>+IFERROR(VLOOKUP(#REF!,'[2]LISTAS ANEXO 1. 4'!$B$74:$C$90,2,FALSE),"")</f>
        <v/>
      </c>
      <c r="J127" s="23" t="str">
        <f>+IFERROR(VLOOKUP(X127,[2]ORDINALES!$B$2:$C$5,2,FALSE),"")</f>
        <v>CTADOS</v>
      </c>
      <c r="K127" s="23" t="str">
        <f>+IFERROR(VLOOKUP(#REF!,[2]REGION!$G$2:$I$1125,2,FALSE),"")</f>
        <v/>
      </c>
      <c r="L127" s="23" t="str">
        <f>+IFERROR(VLOOKUP(AI127,[2]REGION!$G$2:$I$1125,2,FALSE),"")</f>
        <v>NACION</v>
      </c>
      <c r="M127" s="23" t="str">
        <f>+IFERROR(VLOOKUP(#REF!,[2]ORDINALES!$H$2:$I$382,2,FALSE),"")</f>
        <v/>
      </c>
      <c r="N127" s="23" t="str">
        <f>IFERROR(VLOOKUP(U127,'[2]Lista Willy'!$B$11:$D$14,3,FALSE),"")</f>
        <v>REC_11</v>
      </c>
      <c r="O127" s="24"/>
      <c r="P127" s="90">
        <v>6033</v>
      </c>
      <c r="Q127" s="90" t="s">
        <v>49</v>
      </c>
      <c r="R127" s="90" t="s">
        <v>50</v>
      </c>
      <c r="S127" s="90" t="s">
        <v>202</v>
      </c>
      <c r="T127" s="90" t="s">
        <v>202</v>
      </c>
      <c r="U127" s="90" t="s">
        <v>52</v>
      </c>
      <c r="V127" s="94" t="s">
        <v>53</v>
      </c>
      <c r="W127" s="90" t="s">
        <v>54</v>
      </c>
      <c r="X127" s="90" t="s">
        <v>55</v>
      </c>
      <c r="Y127" s="90" t="s">
        <v>231</v>
      </c>
      <c r="Z127" s="88">
        <v>551434000</v>
      </c>
      <c r="AA127" s="120"/>
      <c r="AB127" s="88"/>
      <c r="AC127" s="88"/>
      <c r="AD127" s="88"/>
      <c r="AE127" s="120">
        <v>551434000</v>
      </c>
      <c r="AF127" s="88"/>
      <c r="AG127" s="89"/>
      <c r="AH127" s="90" t="s">
        <v>57</v>
      </c>
      <c r="AI127" s="90" t="s">
        <v>58</v>
      </c>
      <c r="AJ127" s="90" t="s">
        <v>58</v>
      </c>
      <c r="AK127" s="90"/>
      <c r="AL127" s="90" t="s">
        <v>57</v>
      </c>
      <c r="AM127" s="90"/>
      <c r="AN127" s="90" t="s">
        <v>57</v>
      </c>
      <c r="AO127" s="90"/>
      <c r="AP127" s="90" t="s">
        <v>57</v>
      </c>
      <c r="AQ127" s="90"/>
      <c r="AR127" s="90" t="s">
        <v>57</v>
      </c>
      <c r="AS127" s="90" t="s">
        <v>73</v>
      </c>
      <c r="AT127" s="90" t="s">
        <v>74</v>
      </c>
      <c r="AU127" s="97" t="s">
        <v>75</v>
      </c>
      <c r="AV127" s="98" t="s">
        <v>76</v>
      </c>
      <c r="AW127" s="98" t="s">
        <v>77</v>
      </c>
      <c r="AX127" s="97">
        <v>3299060</v>
      </c>
      <c r="AY127" s="98" t="s">
        <v>78</v>
      </c>
      <c r="AZ127" s="98" t="s">
        <v>201</v>
      </c>
      <c r="BA127" s="24"/>
    </row>
    <row r="128" spans="1:53" ht="84.75" customHeight="1">
      <c r="A128" s="23" t="str">
        <f>+IFERROR(VLOOKUP(R128,'[2]Listas niveles'!$D$2:$E$11,2,FALSE),"")</f>
        <v>DG</v>
      </c>
      <c r="B128" s="23" t="str">
        <f>+IFERROR(VLOOKUP(AS128,'[2]Listas anexo 1'!$A$7:$B$8,2,FALSE),"")</f>
        <v>FORTA</v>
      </c>
      <c r="C128" s="23" t="str">
        <f>+IFERROR(VLOOKUP(AT128,'[2]Listas anexo 1'!$A$13:$B$15,2,FALSE),"")</f>
        <v>FORTALECIMIENTO</v>
      </c>
      <c r="D128" s="23" t="str">
        <f>+IFERROR(VLOOKUP(AT128,'[2]Listas anexo 1'!$A$13:$C$15,3,FALSE),"")</f>
        <v>FORTALECER</v>
      </c>
      <c r="E128" s="23" t="str">
        <f>+IFERROR(VLOOKUP(AT128,'[2]Listas anexo 1'!$A$19:$B$21,2,FALSE),"")</f>
        <v>FORTOB</v>
      </c>
      <c r="F128" s="23" t="str">
        <f>+IFERROR(VLOOKUP(AV128,'[2]Listas anexo 1'!$J$13:$K$21,2,FALSE),"")</f>
        <v>FORTOBI</v>
      </c>
      <c r="G128" s="23" t="str">
        <f>+IFERROR(VLOOKUP(AW128,'[2]LISTAS ANEXO 1. 2'!$A$9:$B$38,2,FALSE),"")</f>
        <v>TII</v>
      </c>
      <c r="H128" s="23" t="str">
        <f>+IFERROR(IF(C128="ADMINYCOOR",VLOOKUP(AY128,'[2]LISTAS ANEXO 1. 3'!$B$13:$C$42,2,FALSE),IF(C128="TASAS",VLOOKUP(AY128,'[2]LISTAS ANEXO 1. 3'!$B$43:$C$51,2,FALSE),IF(C128="FORTALECIMIENTO",VLOOKUP(AY128,'[2]LISTAS ANEXO 1. 3'!$B$52:$C$58,2,FALSE),""))),"")</f>
        <v>BBBB</v>
      </c>
      <c r="I128" s="23" t="str">
        <f>+IFERROR(VLOOKUP(#REF!,'[2]LISTAS ANEXO 1. 4'!$B$74:$C$90,2,FALSE),"")</f>
        <v/>
      </c>
      <c r="J128" s="23" t="str">
        <f>+IFERROR(VLOOKUP(X128,[2]ORDINALES!$B$2:$C$5,2,FALSE),"")</f>
        <v>CTADOS</v>
      </c>
      <c r="K128" s="23" t="str">
        <f>+IFERROR(VLOOKUP(#REF!,[2]REGION!$G$2:$I$1125,2,FALSE),"")</f>
        <v/>
      </c>
      <c r="L128" s="23" t="str">
        <f>+IFERROR(VLOOKUP(AI128,[2]REGION!$G$2:$I$1125,2,FALSE),"")</f>
        <v>NACION</v>
      </c>
      <c r="M128" s="23" t="str">
        <f>+IFERROR(VLOOKUP(#REF!,[2]ORDINALES!$H$2:$I$382,2,FALSE),"")</f>
        <v/>
      </c>
      <c r="N128" s="23" t="str">
        <f>IFERROR(VLOOKUP(U128,'[2]Lista Willy'!$B$11:$D$14,3,FALSE),"")</f>
        <v>REC_11</v>
      </c>
      <c r="O128" s="24"/>
      <c r="P128" s="90">
        <v>6034</v>
      </c>
      <c r="Q128" s="90" t="s">
        <v>49</v>
      </c>
      <c r="R128" s="90" t="s">
        <v>50</v>
      </c>
      <c r="S128" s="90" t="s">
        <v>202</v>
      </c>
      <c r="T128" s="90" t="s">
        <v>202</v>
      </c>
      <c r="U128" s="90" t="s">
        <v>52</v>
      </c>
      <c r="V128" s="94" t="s">
        <v>53</v>
      </c>
      <c r="W128" s="90" t="s">
        <v>54</v>
      </c>
      <c r="X128" s="90" t="s">
        <v>55</v>
      </c>
      <c r="Y128" s="90" t="s">
        <v>56</v>
      </c>
      <c r="Z128" s="88">
        <v>15000000</v>
      </c>
      <c r="AA128" s="120"/>
      <c r="AB128" s="88">
        <v>15000000</v>
      </c>
      <c r="AC128" s="88"/>
      <c r="AD128" s="88"/>
      <c r="AE128" s="120">
        <v>0</v>
      </c>
      <c r="AF128" s="88"/>
      <c r="AG128" s="89"/>
      <c r="AH128" s="90" t="s">
        <v>57</v>
      </c>
      <c r="AI128" s="90" t="s">
        <v>58</v>
      </c>
      <c r="AJ128" s="90" t="s">
        <v>58</v>
      </c>
      <c r="AK128" s="90"/>
      <c r="AL128" s="90" t="s">
        <v>57</v>
      </c>
      <c r="AM128" s="90"/>
      <c r="AN128" s="90" t="s">
        <v>57</v>
      </c>
      <c r="AO128" s="90"/>
      <c r="AP128" s="90" t="s">
        <v>57</v>
      </c>
      <c r="AQ128" s="90"/>
      <c r="AR128" s="90" t="s">
        <v>57</v>
      </c>
      <c r="AS128" s="90" t="s">
        <v>73</v>
      </c>
      <c r="AT128" s="90" t="s">
        <v>74</v>
      </c>
      <c r="AU128" s="97" t="s">
        <v>75</v>
      </c>
      <c r="AV128" s="98" t="s">
        <v>76</v>
      </c>
      <c r="AW128" s="98" t="s">
        <v>77</v>
      </c>
      <c r="AX128" s="97">
        <v>3299060</v>
      </c>
      <c r="AY128" s="98" t="s">
        <v>78</v>
      </c>
      <c r="AZ128" s="98" t="s">
        <v>201</v>
      </c>
      <c r="BA128" s="24"/>
    </row>
    <row r="129" spans="1:53" ht="84.75" customHeight="1">
      <c r="A129" s="23" t="str">
        <f>+IFERROR(VLOOKUP(R129,'[2]Listas niveles'!$D$2:$E$11,2,FALSE),"")</f>
        <v>DG</v>
      </c>
      <c r="B129" s="23" t="str">
        <f>+IFERROR(VLOOKUP(AS129,'[2]Listas anexo 1'!$A$7:$B$8,2,FALSE),"")</f>
        <v>FORTA</v>
      </c>
      <c r="C129" s="23" t="str">
        <f>+IFERROR(VLOOKUP(AT129,'[2]Listas anexo 1'!$A$13:$B$15,2,FALSE),"")</f>
        <v>FORTALECIMIENTO</v>
      </c>
      <c r="D129" s="23" t="str">
        <f>+IFERROR(VLOOKUP(AT129,'[2]Listas anexo 1'!$A$13:$C$15,3,FALSE),"")</f>
        <v>FORTALECER</v>
      </c>
      <c r="E129" s="23" t="str">
        <f>+IFERROR(VLOOKUP(AT129,'[2]Listas anexo 1'!$A$19:$B$21,2,FALSE),"")</f>
        <v>FORTOB</v>
      </c>
      <c r="F129" s="23" t="str">
        <f>+IFERROR(VLOOKUP(AV129,'[2]Listas anexo 1'!$J$13:$K$21,2,FALSE),"")</f>
        <v>FORTOBI</v>
      </c>
      <c r="G129" s="23" t="str">
        <f>+IFERROR(VLOOKUP(AW129,'[2]LISTAS ANEXO 1. 2'!$A$9:$B$38,2,FALSE),"")</f>
        <v>TII</v>
      </c>
      <c r="H129" s="23" t="str">
        <f>+IFERROR(IF(C129="ADMINYCOOR",VLOOKUP(AY129,'[2]LISTAS ANEXO 1. 3'!$B$13:$C$42,2,FALSE),IF(C129="TASAS",VLOOKUP(AY129,'[2]LISTAS ANEXO 1. 3'!$B$43:$C$51,2,FALSE),IF(C129="FORTALECIMIENTO",VLOOKUP(AY129,'[2]LISTAS ANEXO 1. 3'!$B$52:$C$58,2,FALSE),""))),"")</f>
        <v>BBBB</v>
      </c>
      <c r="I129" s="23" t="str">
        <f>+IFERROR(VLOOKUP(#REF!,'[2]LISTAS ANEXO 1. 4'!$B$74:$C$90,2,FALSE),"")</f>
        <v/>
      </c>
      <c r="J129" s="23" t="str">
        <f>+IFERROR(VLOOKUP(X129,[2]ORDINALES!$B$2:$C$5,2,FALSE),"")</f>
        <v>CTADOS</v>
      </c>
      <c r="K129" s="23" t="str">
        <f>+IFERROR(VLOOKUP(#REF!,[2]REGION!$G$2:$I$1125,2,FALSE),"")</f>
        <v/>
      </c>
      <c r="L129" s="23" t="str">
        <f>+IFERROR(VLOOKUP(AI129,[2]REGION!$G$2:$I$1125,2,FALSE),"")</f>
        <v>NACION</v>
      </c>
      <c r="M129" s="23" t="str">
        <f>+IFERROR(VLOOKUP(#REF!,[2]ORDINALES!$H$2:$I$382,2,FALSE),"")</f>
        <v/>
      </c>
      <c r="N129" s="23" t="str">
        <f>IFERROR(VLOOKUP(U129,'[2]Lista Willy'!$B$11:$D$14,3,FALSE),"")</f>
        <v>REC_11</v>
      </c>
      <c r="O129" s="24"/>
      <c r="P129" s="90">
        <v>6035</v>
      </c>
      <c r="Q129" s="90" t="s">
        <v>49</v>
      </c>
      <c r="R129" s="90" t="s">
        <v>50</v>
      </c>
      <c r="S129" s="90" t="s">
        <v>202</v>
      </c>
      <c r="T129" s="90" t="s">
        <v>202</v>
      </c>
      <c r="U129" s="90" t="s">
        <v>52</v>
      </c>
      <c r="V129" s="94" t="s">
        <v>53</v>
      </c>
      <c r="W129" s="90" t="s">
        <v>54</v>
      </c>
      <c r="X129" s="90" t="s">
        <v>55</v>
      </c>
      <c r="Y129" s="90" t="s">
        <v>71</v>
      </c>
      <c r="Z129" s="88">
        <v>15000000</v>
      </c>
      <c r="AA129" s="120"/>
      <c r="AB129" s="88"/>
      <c r="AC129" s="88"/>
      <c r="AD129" s="88"/>
      <c r="AE129" s="120">
        <v>15000000</v>
      </c>
      <c r="AF129" s="88"/>
      <c r="AG129" s="89"/>
      <c r="AH129" s="90" t="s">
        <v>57</v>
      </c>
      <c r="AI129" s="90" t="s">
        <v>58</v>
      </c>
      <c r="AJ129" s="90" t="s">
        <v>58</v>
      </c>
      <c r="AK129" s="90"/>
      <c r="AL129" s="90" t="s">
        <v>57</v>
      </c>
      <c r="AM129" s="90"/>
      <c r="AN129" s="90" t="s">
        <v>57</v>
      </c>
      <c r="AO129" s="90"/>
      <c r="AP129" s="90" t="s">
        <v>57</v>
      </c>
      <c r="AQ129" s="90"/>
      <c r="AR129" s="90" t="s">
        <v>57</v>
      </c>
      <c r="AS129" s="90" t="s">
        <v>73</v>
      </c>
      <c r="AT129" s="90" t="s">
        <v>74</v>
      </c>
      <c r="AU129" s="97" t="s">
        <v>75</v>
      </c>
      <c r="AV129" s="98" t="s">
        <v>76</v>
      </c>
      <c r="AW129" s="98" t="s">
        <v>77</v>
      </c>
      <c r="AX129" s="97">
        <v>3299060</v>
      </c>
      <c r="AY129" s="98" t="s">
        <v>78</v>
      </c>
      <c r="AZ129" s="98" t="s">
        <v>201</v>
      </c>
      <c r="BA129" s="24"/>
    </row>
    <row r="130" spans="1:53" ht="84.75" customHeight="1">
      <c r="A130" s="23" t="str">
        <f>+IFERROR(VLOOKUP(R130,'[2]Listas niveles'!$D$2:$E$11,2,FALSE),"")</f>
        <v>DG</v>
      </c>
      <c r="B130" s="23" t="str">
        <f>+IFERROR(VLOOKUP(AS130,'[2]Listas anexo 1'!$A$7:$B$8,2,FALSE),"")</f>
        <v>ADMIN</v>
      </c>
      <c r="C130" s="23" t="str">
        <f>+IFERROR(VLOOKUP(AT130,'[2]Listas anexo 1'!$A$13:$B$15,2,FALSE),"")</f>
        <v>ADMINYCOOR</v>
      </c>
      <c r="D130" s="23" t="str">
        <f>+IFERROR(VLOOKUP(AT130,'[2]Listas anexo 1'!$A$13:$C$15,3,FALSE),"")</f>
        <v>CONTRIBUIR</v>
      </c>
      <c r="E130" s="23" t="str">
        <f>+IFERROR(VLOOKUP(AT130,'[2]Listas anexo 1'!$A$19:$B$21,2,FALSE),"")</f>
        <v>ADMINOB</v>
      </c>
      <c r="F130" s="23" t="str">
        <f>+IFERROR(VLOOKUP(AV130,'[2]Listas anexo 1'!$J$13:$K$21,2,FALSE),"")</f>
        <v>ADOBIV</v>
      </c>
      <c r="G130" s="23" t="str">
        <f>+IFERROR(VLOOKUP(AW130,'[2]LISTAS ANEXO 1. 2'!$A$9:$B$38,2,FALSE),"")</f>
        <v>AXVI</v>
      </c>
      <c r="H130" s="23" t="str">
        <f>+IFERROR(IF(C130="ADMINYCOOR",VLOOKUP(AY130,'[2]LISTAS ANEXO 1. 3'!$B$13:$C$42,2,FALSE),IF(C130="TASAS",VLOOKUP(AY130,'[2]LISTAS ANEXO 1. 3'!$B$43:$C$51,2,FALSE),IF(C130="FORTALECIMIENTO",VLOOKUP(AY130,'[2]LISTAS ANEXO 1. 3'!$B$52:$C$58,2,FALSE),""))),"")</f>
        <v>CD</v>
      </c>
      <c r="I130" s="23" t="str">
        <f>+IFERROR(VLOOKUP(#REF!,'[2]LISTAS ANEXO 1. 4'!$B$74:$C$90,2,FALSE),"")</f>
        <v/>
      </c>
      <c r="J130" s="23" t="str">
        <f>+IFERROR(VLOOKUP(X130,[2]ORDINALES!$B$2:$C$5,2,FALSE),"")</f>
        <v>CTADOS</v>
      </c>
      <c r="K130" s="23" t="str">
        <f>+IFERROR(VLOOKUP(#REF!,[2]REGION!$G$2:$I$1125,2,FALSE),"")</f>
        <v/>
      </c>
      <c r="L130" s="23" t="str">
        <f>+IFERROR(VLOOKUP(AI130,[2]REGION!$G$2:$I$1125,2,FALSE),"")</f>
        <v>NACION</v>
      </c>
      <c r="M130" s="23" t="str">
        <f>+IFERROR(VLOOKUP(#REF!,[2]ORDINALES!$H$2:$I$382,2,FALSE),"")</f>
        <v/>
      </c>
      <c r="N130" s="23" t="str">
        <f>IFERROR(VLOOKUP(U130,'[2]Lista Willy'!$B$11:$D$14,3,FALSE),"")</f>
        <v>REC_11</v>
      </c>
      <c r="O130" s="24"/>
      <c r="P130" s="94">
        <v>6036</v>
      </c>
      <c r="Q130" s="90" t="s">
        <v>49</v>
      </c>
      <c r="R130" s="90" t="s">
        <v>50</v>
      </c>
      <c r="S130" s="90" t="s">
        <v>202</v>
      </c>
      <c r="T130" s="90" t="s">
        <v>202</v>
      </c>
      <c r="U130" s="90" t="s">
        <v>52</v>
      </c>
      <c r="V130" s="94" t="s">
        <v>53</v>
      </c>
      <c r="W130" s="90" t="s">
        <v>54</v>
      </c>
      <c r="X130" s="90" t="s">
        <v>55</v>
      </c>
      <c r="Y130" s="90" t="s">
        <v>232</v>
      </c>
      <c r="Z130" s="120">
        <v>0</v>
      </c>
      <c r="AA130" s="120"/>
      <c r="AB130" s="120"/>
      <c r="AC130" s="120"/>
      <c r="AD130" s="120"/>
      <c r="AE130" s="120">
        <v>0</v>
      </c>
      <c r="AF130" s="88"/>
      <c r="AG130" s="89"/>
      <c r="AH130" s="90" t="s">
        <v>57</v>
      </c>
      <c r="AI130" s="90" t="s">
        <v>58</v>
      </c>
      <c r="AJ130" s="90" t="s">
        <v>58</v>
      </c>
      <c r="AK130" s="90" t="s">
        <v>59</v>
      </c>
      <c r="AL130" s="90" t="s">
        <v>57</v>
      </c>
      <c r="AM130" s="90"/>
      <c r="AN130" s="90" t="s">
        <v>57</v>
      </c>
      <c r="AO130" s="90"/>
      <c r="AP130" s="90" t="s">
        <v>57</v>
      </c>
      <c r="AQ130" s="90"/>
      <c r="AR130" s="90" t="s">
        <v>57</v>
      </c>
      <c r="AS130" s="90" t="s">
        <v>60</v>
      </c>
      <c r="AT130" s="90" t="s">
        <v>61</v>
      </c>
      <c r="AU130" s="97" t="s">
        <v>62</v>
      </c>
      <c r="AV130" s="98" t="s">
        <v>63</v>
      </c>
      <c r="AW130" s="98" t="s">
        <v>64</v>
      </c>
      <c r="AX130" s="97">
        <v>3202008</v>
      </c>
      <c r="AY130" s="98" t="s">
        <v>65</v>
      </c>
      <c r="AZ130" s="98" t="s">
        <v>66</v>
      </c>
      <c r="BA130" s="24"/>
    </row>
    <row r="131" spans="1:53" ht="84.75" customHeight="1">
      <c r="A131" s="23" t="str">
        <f>+IFERROR(VLOOKUP(R131,'[2]Listas niveles'!$D$2:$E$11,2,FALSE),"")</f>
        <v>DG</v>
      </c>
      <c r="B131" s="23" t="str">
        <f>+IFERROR(VLOOKUP(AS131,'[2]Listas anexo 1'!$A$7:$B$8,2,FALSE),"")</f>
        <v>FORTA</v>
      </c>
      <c r="C131" s="23" t="str">
        <f>+IFERROR(VLOOKUP(AT131,'[2]Listas anexo 1'!$A$13:$B$15,2,FALSE),"")</f>
        <v>FORTALECIMIENTO</v>
      </c>
      <c r="D131" s="23" t="str">
        <f>+IFERROR(VLOOKUP(AT131,'[2]Listas anexo 1'!$A$13:$C$15,3,FALSE),"")</f>
        <v>FORTALECER</v>
      </c>
      <c r="E131" s="23" t="str">
        <f>+IFERROR(VLOOKUP(AT131,'[2]Listas anexo 1'!$A$19:$B$21,2,FALSE),"")</f>
        <v>FORTOB</v>
      </c>
      <c r="F131" s="23" t="str">
        <f>+IFERROR(VLOOKUP(AV131,'[2]Listas anexo 1'!$J$13:$K$21,2,FALSE),"")</f>
        <v>FORTOBI</v>
      </c>
      <c r="G131" s="23" t="str">
        <f>+IFERROR(VLOOKUP(AW131,'[2]LISTAS ANEXO 1. 2'!$A$9:$B$38,2,FALSE),"")</f>
        <v>TI</v>
      </c>
      <c r="H131" s="23" t="str">
        <f>+IFERROR(IF(C131="ADMINYCOOR",VLOOKUP(AY131,'[2]LISTAS ANEXO 1. 3'!$B$13:$C$42,2,FALSE),IF(C131="TASAS",VLOOKUP(AY131,'[2]LISTAS ANEXO 1. 3'!$B$43:$C$51,2,FALSE),IF(C131="FORTALECIMIENTO",VLOOKUP(AY131,'[2]LISTAS ANEXO 1. 3'!$B$52:$C$58,2,FALSE),""))),"")</f>
        <v>AAAA</v>
      </c>
      <c r="I131" s="23" t="str">
        <f>+IFERROR(VLOOKUP(#REF!,'[2]LISTAS ANEXO 1. 4'!$B$74:$C$90,2,FALSE),"")</f>
        <v/>
      </c>
      <c r="J131" s="23" t="str">
        <f>+IFERROR(VLOOKUP(X131,[2]ORDINALES!$B$2:$C$5,2,FALSE),"")</f>
        <v>CTADOS</v>
      </c>
      <c r="K131" s="23" t="str">
        <f>+IFERROR(VLOOKUP(#REF!,[2]REGION!$G$2:$I$1125,2,FALSE),"")</f>
        <v/>
      </c>
      <c r="L131" s="23" t="str">
        <f>+IFERROR(VLOOKUP(AI131,[2]REGION!$G$2:$I$1125,2,FALSE),"")</f>
        <v>NACION</v>
      </c>
      <c r="M131" s="23" t="str">
        <f>+IFERROR(VLOOKUP(#REF!,[2]ORDINALES!$H$2:$I$382,2,FALSE),"")</f>
        <v/>
      </c>
      <c r="N131" s="23" t="str">
        <f>IFERROR(VLOOKUP(U131,'[2]Lista Willy'!$B$11:$D$14,3,FALSE),"")</f>
        <v>REC_11</v>
      </c>
      <c r="O131" s="24"/>
      <c r="P131" s="90">
        <v>6037</v>
      </c>
      <c r="Q131" s="90" t="s">
        <v>49</v>
      </c>
      <c r="R131" s="90" t="s">
        <v>50</v>
      </c>
      <c r="S131" s="90" t="s">
        <v>202</v>
      </c>
      <c r="T131" s="90" t="s">
        <v>202</v>
      </c>
      <c r="U131" s="90" t="s">
        <v>52</v>
      </c>
      <c r="V131" s="94" t="s">
        <v>53</v>
      </c>
      <c r="W131" s="90" t="s">
        <v>54</v>
      </c>
      <c r="X131" s="90" t="s">
        <v>55</v>
      </c>
      <c r="Y131" s="90" t="s">
        <v>2807</v>
      </c>
      <c r="Z131" s="88">
        <v>0</v>
      </c>
      <c r="AA131" s="120"/>
      <c r="AB131" s="88"/>
      <c r="AC131" s="88"/>
      <c r="AD131" s="88">
        <v>29803533</v>
      </c>
      <c r="AE131" s="120">
        <v>29803533</v>
      </c>
      <c r="AF131" s="88"/>
      <c r="AG131" s="89"/>
      <c r="AH131" s="90"/>
      <c r="AI131" s="90" t="s">
        <v>58</v>
      </c>
      <c r="AJ131" s="90" t="s">
        <v>58</v>
      </c>
      <c r="AK131" s="90"/>
      <c r="AL131" s="90"/>
      <c r="AM131" s="90"/>
      <c r="AN131" s="90"/>
      <c r="AO131" s="90"/>
      <c r="AP131" s="90"/>
      <c r="AQ131" s="90"/>
      <c r="AR131" s="90"/>
      <c r="AS131" s="90" t="s">
        <v>73</v>
      </c>
      <c r="AT131" s="90" t="s">
        <v>74</v>
      </c>
      <c r="AU131" s="97" t="s">
        <v>75</v>
      </c>
      <c r="AV131" s="98" t="s">
        <v>76</v>
      </c>
      <c r="AW131" s="98" t="s">
        <v>210</v>
      </c>
      <c r="AX131" s="97">
        <v>3299054</v>
      </c>
      <c r="AY131" s="98" t="s">
        <v>211</v>
      </c>
      <c r="AZ131" s="98" t="s">
        <v>220</v>
      </c>
      <c r="BA131" s="24"/>
    </row>
    <row r="132" spans="1:53" ht="84.75" customHeight="1">
      <c r="A132" s="23" t="str">
        <f>+IFERROR(VLOOKUP(R132,'[2]Listas niveles'!$D$2:$E$11,2,FALSE),"")</f>
        <v>DG</v>
      </c>
      <c r="B132" s="23" t="str">
        <f>+IFERROR(VLOOKUP(AS132,'[2]Listas anexo 1'!$A$7:$B$8,2,FALSE),"")</f>
        <v>FORTA</v>
      </c>
      <c r="C132" s="23" t="str">
        <f>+IFERROR(VLOOKUP(AT132,'[2]Listas anexo 1'!$A$13:$B$15,2,FALSE),"")</f>
        <v>FORTALECIMIENTO</v>
      </c>
      <c r="D132" s="23" t="str">
        <f>+IFERROR(VLOOKUP(AT132,'[2]Listas anexo 1'!$A$13:$C$15,3,FALSE),"")</f>
        <v>FORTALECER</v>
      </c>
      <c r="E132" s="23" t="str">
        <f>+IFERROR(VLOOKUP(AT132,'[2]Listas anexo 1'!$A$19:$B$21,2,FALSE),"")</f>
        <v>FORTOB</v>
      </c>
      <c r="F132" s="23" t="str">
        <f>+IFERROR(VLOOKUP(AV132,'[2]Listas anexo 1'!$J$13:$K$21,2,FALSE),"")</f>
        <v>FORTOBI</v>
      </c>
      <c r="G132" s="23" t="str">
        <f>+IFERROR(VLOOKUP(AW132,'[2]LISTAS ANEXO 1. 2'!$A$9:$B$38,2,FALSE),"")</f>
        <v>TII</v>
      </c>
      <c r="H132" s="23" t="str">
        <f>+IFERROR(IF(C132="ADMINYCOOR",VLOOKUP(AY132,'[2]LISTAS ANEXO 1. 3'!$B$13:$C$42,2,FALSE),IF(C132="TASAS",VLOOKUP(AY132,'[2]LISTAS ANEXO 1. 3'!$B$43:$C$51,2,FALSE),IF(C132="FORTALECIMIENTO",VLOOKUP(AY132,'[2]LISTAS ANEXO 1. 3'!$B$52:$C$58,2,FALSE),""))),"")</f>
        <v>BBBB</v>
      </c>
      <c r="I132" s="23" t="str">
        <f>+IFERROR(VLOOKUP(#REF!,'[2]LISTAS ANEXO 1. 4'!$B$74:$C$90,2,FALSE),"")</f>
        <v/>
      </c>
      <c r="J132" s="23" t="str">
        <f>+IFERROR(VLOOKUP(X132,[2]ORDINALES!$B$2:$C$5,2,FALSE),"")</f>
        <v>CTADOS</v>
      </c>
      <c r="K132" s="23" t="str">
        <f>+IFERROR(VLOOKUP(#REF!,[2]REGION!$G$2:$I$1125,2,FALSE),"")</f>
        <v/>
      </c>
      <c r="L132" s="23" t="str">
        <f>+IFERROR(VLOOKUP(AI132,[2]REGION!$G$2:$I$1125,2,FALSE),"")</f>
        <v>BOGDC</v>
      </c>
      <c r="M132" s="23" t="str">
        <f>+IFERROR(VLOOKUP(#REF!,[2]ORDINALES!$H$2:$I$382,2,FALSE),"")</f>
        <v/>
      </c>
      <c r="N132" s="23" t="str">
        <f>IFERROR(VLOOKUP(U132,'[2]Lista Willy'!$B$11:$D$14,3,FALSE),"")</f>
        <v>REC_11</v>
      </c>
      <c r="O132" s="24"/>
      <c r="P132" s="94">
        <v>7000</v>
      </c>
      <c r="Q132" s="90" t="s">
        <v>49</v>
      </c>
      <c r="R132" s="90" t="s">
        <v>50</v>
      </c>
      <c r="S132" s="90" t="s">
        <v>233</v>
      </c>
      <c r="T132" s="90" t="s">
        <v>233</v>
      </c>
      <c r="U132" s="90" t="s">
        <v>52</v>
      </c>
      <c r="V132" s="94" t="s">
        <v>53</v>
      </c>
      <c r="W132" s="90" t="s">
        <v>54</v>
      </c>
      <c r="X132" s="90" t="s">
        <v>55</v>
      </c>
      <c r="Y132" s="90" t="s">
        <v>234</v>
      </c>
      <c r="Z132" s="120">
        <v>74670880</v>
      </c>
      <c r="AA132" s="120"/>
      <c r="AB132" s="120"/>
      <c r="AC132" s="120"/>
      <c r="AD132" s="120"/>
      <c r="AE132" s="120">
        <v>74670880</v>
      </c>
      <c r="AF132" s="89"/>
      <c r="AG132" s="89"/>
      <c r="AH132" s="90"/>
      <c r="AI132" s="90" t="s">
        <v>108</v>
      </c>
      <c r="AJ132" s="90" t="s">
        <v>108</v>
      </c>
      <c r="AK132" s="90"/>
      <c r="AL132" s="90"/>
      <c r="AM132" s="90"/>
      <c r="AN132" s="90"/>
      <c r="AO132" s="90"/>
      <c r="AP132" s="90"/>
      <c r="AQ132" s="90"/>
      <c r="AR132" s="90"/>
      <c r="AS132" s="90" t="s">
        <v>73</v>
      </c>
      <c r="AT132" s="90" t="s">
        <v>74</v>
      </c>
      <c r="AU132" s="97" t="s">
        <v>75</v>
      </c>
      <c r="AV132" s="98" t="s">
        <v>76</v>
      </c>
      <c r="AW132" s="98" t="s">
        <v>77</v>
      </c>
      <c r="AX132" s="97">
        <v>3299060</v>
      </c>
      <c r="AY132" s="98" t="s">
        <v>78</v>
      </c>
      <c r="AZ132" s="98" t="s">
        <v>201</v>
      </c>
      <c r="BA132" s="24"/>
    </row>
    <row r="133" spans="1:53" ht="84.75" customHeight="1">
      <c r="A133" s="23" t="str">
        <f>+IFERROR(VLOOKUP(R133,'[2]Listas niveles'!$D$2:$E$11,2,FALSE),"")</f>
        <v>DG</v>
      </c>
      <c r="B133" s="23" t="str">
        <f>+IFERROR(VLOOKUP(AS133,'[2]Listas anexo 1'!$A$7:$B$8,2,FALSE),"")</f>
        <v>FORTA</v>
      </c>
      <c r="C133" s="23" t="str">
        <f>+IFERROR(VLOOKUP(AT133,'[2]Listas anexo 1'!$A$13:$B$15,2,FALSE),"")</f>
        <v>FORTALECIMIENTO</v>
      </c>
      <c r="D133" s="23" t="str">
        <f>+IFERROR(VLOOKUP(AT133,'[2]Listas anexo 1'!$A$13:$C$15,3,FALSE),"")</f>
        <v>FORTALECER</v>
      </c>
      <c r="E133" s="23" t="str">
        <f>+IFERROR(VLOOKUP(AT133,'[2]Listas anexo 1'!$A$19:$B$21,2,FALSE),"")</f>
        <v>FORTOB</v>
      </c>
      <c r="F133" s="23" t="str">
        <f>+IFERROR(VLOOKUP(AV133,'[2]Listas anexo 1'!$J$13:$K$21,2,FALSE),"")</f>
        <v>FORTOBI</v>
      </c>
      <c r="G133" s="23" t="str">
        <f>+IFERROR(VLOOKUP(AW133,'[2]LISTAS ANEXO 1. 2'!$A$9:$B$38,2,FALSE),"")</f>
        <v>TII</v>
      </c>
      <c r="H133" s="23" t="str">
        <f>+IFERROR(IF(C133="ADMINYCOOR",VLOOKUP(AY133,'[2]LISTAS ANEXO 1. 3'!$B$13:$C$42,2,FALSE),IF(C133="TASAS",VLOOKUP(AY133,'[2]LISTAS ANEXO 1. 3'!$B$43:$C$51,2,FALSE),IF(C133="FORTALECIMIENTO",VLOOKUP(AY133,'[2]LISTAS ANEXO 1. 3'!$B$52:$C$58,2,FALSE),""))),"")</f>
        <v>BBBB</v>
      </c>
      <c r="I133" s="23" t="str">
        <f>+IFERROR(VLOOKUP(#REF!,'[2]LISTAS ANEXO 1. 4'!$B$74:$C$90,2,FALSE),"")</f>
        <v/>
      </c>
      <c r="J133" s="23" t="str">
        <f>+IFERROR(VLOOKUP(X133,[2]ORDINALES!$B$2:$C$5,2,FALSE),"")</f>
        <v>CTADOS</v>
      </c>
      <c r="K133" s="23" t="str">
        <f>+IFERROR(VLOOKUP(#REF!,[2]REGION!$G$2:$I$1125,2,FALSE),"")</f>
        <v/>
      </c>
      <c r="L133" s="23" t="str">
        <f>+IFERROR(VLOOKUP(AI133,[2]REGION!$G$2:$I$1125,2,FALSE),"")</f>
        <v>BOGDC</v>
      </c>
      <c r="M133" s="23" t="str">
        <f>+IFERROR(VLOOKUP(#REF!,[2]ORDINALES!$H$2:$I$382,2,FALSE),"")</f>
        <v/>
      </c>
      <c r="N133" s="23" t="str">
        <f>IFERROR(VLOOKUP(U133,'[2]Lista Willy'!$B$11:$D$14,3,FALSE),"")</f>
        <v>REC_11</v>
      </c>
      <c r="O133" s="24"/>
      <c r="P133" s="94">
        <v>7001</v>
      </c>
      <c r="Q133" s="90" t="s">
        <v>49</v>
      </c>
      <c r="R133" s="90" t="s">
        <v>50</v>
      </c>
      <c r="S133" s="90" t="s">
        <v>233</v>
      </c>
      <c r="T133" s="90" t="s">
        <v>233</v>
      </c>
      <c r="U133" s="90" t="s">
        <v>52</v>
      </c>
      <c r="V133" s="94" t="s">
        <v>53</v>
      </c>
      <c r="W133" s="90" t="s">
        <v>54</v>
      </c>
      <c r="X133" s="90" t="s">
        <v>55</v>
      </c>
      <c r="Y133" s="90" t="s">
        <v>235</v>
      </c>
      <c r="Z133" s="120">
        <v>33308140</v>
      </c>
      <c r="AA133" s="120"/>
      <c r="AB133" s="120"/>
      <c r="AC133" s="120"/>
      <c r="AD133" s="120"/>
      <c r="AE133" s="120">
        <v>33308140</v>
      </c>
      <c r="AF133" s="89"/>
      <c r="AG133" s="89"/>
      <c r="AH133" s="90"/>
      <c r="AI133" s="90" t="s">
        <v>108</v>
      </c>
      <c r="AJ133" s="90" t="s">
        <v>108</v>
      </c>
      <c r="AK133" s="90"/>
      <c r="AL133" s="90"/>
      <c r="AM133" s="90"/>
      <c r="AN133" s="90"/>
      <c r="AO133" s="90"/>
      <c r="AP133" s="90"/>
      <c r="AQ133" s="90"/>
      <c r="AR133" s="90"/>
      <c r="AS133" s="90" t="s">
        <v>73</v>
      </c>
      <c r="AT133" s="90" t="s">
        <v>74</v>
      </c>
      <c r="AU133" s="97" t="s">
        <v>75</v>
      </c>
      <c r="AV133" s="98" t="s">
        <v>76</v>
      </c>
      <c r="AW133" s="98" t="s">
        <v>77</v>
      </c>
      <c r="AX133" s="97">
        <v>3299060</v>
      </c>
      <c r="AY133" s="98" t="s">
        <v>78</v>
      </c>
      <c r="AZ133" s="98" t="s">
        <v>201</v>
      </c>
      <c r="BA133" s="24"/>
    </row>
    <row r="134" spans="1:53" ht="84.75" customHeight="1">
      <c r="A134" s="23" t="str">
        <f>+IFERROR(VLOOKUP(R134,'[2]Listas niveles'!$D$2:$E$11,2,FALSE),"")</f>
        <v>DG</v>
      </c>
      <c r="B134" s="23" t="str">
        <f>+IFERROR(VLOOKUP(AS134,'[2]Listas anexo 1'!$A$7:$B$8,2,FALSE),"")</f>
        <v>ADMIN</v>
      </c>
      <c r="C134" s="23" t="str">
        <f>+IFERROR(VLOOKUP(AT134,'[2]Listas anexo 1'!$A$13:$B$15,2,FALSE),"")</f>
        <v>ADMINYCOOR</v>
      </c>
      <c r="D134" s="23" t="str">
        <f>+IFERROR(VLOOKUP(AT134,'[2]Listas anexo 1'!$A$13:$C$15,3,FALSE),"")</f>
        <v>CONTRIBUIR</v>
      </c>
      <c r="E134" s="23" t="str">
        <f>+IFERROR(VLOOKUP(AT134,'[2]Listas anexo 1'!$A$19:$B$21,2,FALSE),"")</f>
        <v>ADMINOB</v>
      </c>
      <c r="F134" s="23" t="str">
        <f>+IFERROR(VLOOKUP(AV134,'[2]Listas anexo 1'!$J$13:$K$21,2,FALSE),"")</f>
        <v>ADOBI</v>
      </c>
      <c r="G134" s="23" t="str">
        <f>+IFERROR(VLOOKUP(AW134,'[2]LISTAS ANEXO 1. 2'!$A$9:$B$38,2,FALSE),"")</f>
        <v>AI</v>
      </c>
      <c r="H134" s="23" t="str">
        <f>+IFERROR(IF(C134="ADMINYCOOR",VLOOKUP(AY134,'[2]LISTAS ANEXO 1. 3'!$B$13:$C$42,2,FALSE),IF(C134="TASAS",VLOOKUP(AY134,'[2]LISTAS ANEXO 1. 3'!$B$43:$C$51,2,FALSE),IF(C134="FORTALECIMIENTO",VLOOKUP(AY134,'[2]LISTAS ANEXO 1. 3'!$B$52:$C$58,2,FALSE),""))),"")</f>
        <v>AA</v>
      </c>
      <c r="I134" s="23" t="str">
        <f>+IFERROR(VLOOKUP(#REF!,'[2]LISTAS ANEXO 1. 4'!$B$74:$C$90,2,FALSE),"")</f>
        <v/>
      </c>
      <c r="J134" s="23" t="str">
        <f>+IFERROR(VLOOKUP(X134,[2]ORDINALES!$B$2:$C$5,2,FALSE),"")</f>
        <v>CTADOS</v>
      </c>
      <c r="K134" s="23" t="str">
        <f>+IFERROR(VLOOKUP(#REF!,[2]REGION!$G$2:$I$1125,2,FALSE),"")</f>
        <v/>
      </c>
      <c r="L134" s="23" t="str">
        <f>+IFERROR(VLOOKUP(AI134,[2]REGION!$G$2:$I$1125,2,FALSE),"")</f>
        <v>BOGDC</v>
      </c>
      <c r="M134" s="23" t="str">
        <f>+IFERROR(VLOOKUP(#REF!,[2]ORDINALES!$H$2:$I$382,2,FALSE),"")</f>
        <v/>
      </c>
      <c r="N134" s="23" t="str">
        <f>IFERROR(VLOOKUP(U134,'[2]Lista Willy'!$B$11:$D$14,3,FALSE),"")</f>
        <v>REC_11</v>
      </c>
      <c r="O134" s="24"/>
      <c r="P134" s="94">
        <v>8000</v>
      </c>
      <c r="Q134" s="90" t="s">
        <v>49</v>
      </c>
      <c r="R134" s="90" t="s">
        <v>50</v>
      </c>
      <c r="S134" s="90" t="s">
        <v>236</v>
      </c>
      <c r="T134" s="90" t="s">
        <v>236</v>
      </c>
      <c r="U134" s="90" t="s">
        <v>52</v>
      </c>
      <c r="V134" s="94" t="s">
        <v>53</v>
      </c>
      <c r="W134" s="90" t="s">
        <v>54</v>
      </c>
      <c r="X134" s="90" t="s">
        <v>55</v>
      </c>
      <c r="Y134" s="90" t="s">
        <v>237</v>
      </c>
      <c r="Z134" s="120">
        <v>64050000</v>
      </c>
      <c r="AA134" s="120"/>
      <c r="AB134" s="120"/>
      <c r="AC134" s="120"/>
      <c r="AD134" s="120"/>
      <c r="AE134" s="120">
        <v>64050000</v>
      </c>
      <c r="AF134" s="89"/>
      <c r="AG134" s="89"/>
      <c r="AH134" s="90"/>
      <c r="AI134" s="90" t="s">
        <v>108</v>
      </c>
      <c r="AJ134" s="90" t="s">
        <v>108</v>
      </c>
      <c r="AK134" s="90" t="s">
        <v>59</v>
      </c>
      <c r="AL134" s="90" t="s">
        <v>238</v>
      </c>
      <c r="AM134" s="90" t="s">
        <v>182</v>
      </c>
      <c r="AN134" s="90" t="s">
        <v>239</v>
      </c>
      <c r="AO134" s="90"/>
      <c r="AP134" s="90"/>
      <c r="AQ134" s="90" t="s">
        <v>240</v>
      </c>
      <c r="AR134" s="90" t="s">
        <v>241</v>
      </c>
      <c r="AS134" s="90" t="s">
        <v>60</v>
      </c>
      <c r="AT134" s="90" t="s">
        <v>61</v>
      </c>
      <c r="AU134" s="97" t="s">
        <v>62</v>
      </c>
      <c r="AV134" s="98" t="s">
        <v>125</v>
      </c>
      <c r="AW134" s="98" t="s">
        <v>126</v>
      </c>
      <c r="AX134" s="97">
        <v>3202032</v>
      </c>
      <c r="AY134" s="98" t="s">
        <v>127</v>
      </c>
      <c r="AZ134" s="98" t="s">
        <v>128</v>
      </c>
      <c r="BA134" s="24"/>
    </row>
    <row r="135" spans="1:53" ht="84.75" customHeight="1">
      <c r="A135" s="23" t="str">
        <f>+IFERROR(VLOOKUP(R135,'[2]Listas niveles'!$D$2:$E$11,2,FALSE),"")</f>
        <v>DG</v>
      </c>
      <c r="B135" s="23" t="str">
        <f>+IFERROR(VLOOKUP(AS135,'[2]Listas anexo 1'!$A$7:$B$8,2,FALSE),"")</f>
        <v>ADMIN</v>
      </c>
      <c r="C135" s="23" t="str">
        <f>+IFERROR(VLOOKUP(AT135,'[2]Listas anexo 1'!$A$13:$B$15,2,FALSE),"")</f>
        <v>ADMINYCOOR</v>
      </c>
      <c r="D135" s="23" t="str">
        <f>+IFERROR(VLOOKUP(AT135,'[2]Listas anexo 1'!$A$13:$C$15,3,FALSE),"")</f>
        <v>CONTRIBUIR</v>
      </c>
      <c r="E135" s="23" t="str">
        <f>+IFERROR(VLOOKUP(AT135,'[2]Listas anexo 1'!$A$19:$B$21,2,FALSE),"")</f>
        <v>ADMINOB</v>
      </c>
      <c r="F135" s="23" t="str">
        <f>+IFERROR(VLOOKUP(AV135,'[2]Listas anexo 1'!$J$13:$K$21,2,FALSE),"")</f>
        <v>ADOBI</v>
      </c>
      <c r="G135" s="23" t="str">
        <f>+IFERROR(VLOOKUP(AW135,'[2]LISTAS ANEXO 1. 2'!$A$9:$B$38,2,FALSE),"")</f>
        <v>AI</v>
      </c>
      <c r="H135" s="23" t="str">
        <f>+IFERROR(IF(C135="ADMINYCOOR",VLOOKUP(AY135,'[2]LISTAS ANEXO 1. 3'!$B$13:$C$42,2,FALSE),IF(C135="TASAS",VLOOKUP(AY135,'[2]LISTAS ANEXO 1. 3'!$B$43:$C$51,2,FALSE),IF(C135="FORTALECIMIENTO",VLOOKUP(AY135,'[2]LISTAS ANEXO 1. 3'!$B$52:$C$58,2,FALSE),""))),"")</f>
        <v>AA</v>
      </c>
      <c r="I135" s="23" t="str">
        <f>+IFERROR(VLOOKUP(#REF!,'[2]LISTAS ANEXO 1. 4'!$B$74:$C$90,2,FALSE),"")</f>
        <v/>
      </c>
      <c r="J135" s="23" t="str">
        <f>+IFERROR(VLOOKUP(X135,[2]ORDINALES!$B$2:$C$5,2,FALSE),"")</f>
        <v>CTADOS</v>
      </c>
      <c r="K135" s="23" t="str">
        <f>+IFERROR(VLOOKUP(#REF!,[2]REGION!$G$2:$I$1125,2,FALSE),"")</f>
        <v/>
      </c>
      <c r="L135" s="23" t="str">
        <f>+IFERROR(VLOOKUP(AI135,[2]REGION!$G$2:$I$1125,2,FALSE),"")</f>
        <v>BOGDC</v>
      </c>
      <c r="M135" s="23" t="str">
        <f>+IFERROR(VLOOKUP(#REF!,[2]ORDINALES!$H$2:$I$382,2,FALSE),"")</f>
        <v/>
      </c>
      <c r="N135" s="23" t="str">
        <f>IFERROR(VLOOKUP(U135,'[2]Lista Willy'!$B$11:$D$14,3,FALSE),"")</f>
        <v>REC_11</v>
      </c>
      <c r="O135" s="24"/>
      <c r="P135" s="94">
        <v>8001</v>
      </c>
      <c r="Q135" s="90" t="s">
        <v>49</v>
      </c>
      <c r="R135" s="90" t="s">
        <v>50</v>
      </c>
      <c r="S135" s="90" t="s">
        <v>236</v>
      </c>
      <c r="T135" s="90" t="s">
        <v>236</v>
      </c>
      <c r="U135" s="90" t="s">
        <v>52</v>
      </c>
      <c r="V135" s="94" t="s">
        <v>53</v>
      </c>
      <c r="W135" s="90" t="s">
        <v>54</v>
      </c>
      <c r="X135" s="90" t="s">
        <v>55</v>
      </c>
      <c r="Y135" s="90" t="s">
        <v>242</v>
      </c>
      <c r="Z135" s="120">
        <v>64050000</v>
      </c>
      <c r="AA135" s="120"/>
      <c r="AB135" s="120"/>
      <c r="AC135" s="120"/>
      <c r="AD135" s="120"/>
      <c r="AE135" s="120">
        <v>64050000</v>
      </c>
      <c r="AF135" s="89"/>
      <c r="AG135" s="89"/>
      <c r="AH135" s="90"/>
      <c r="AI135" s="90" t="s">
        <v>108</v>
      </c>
      <c r="AJ135" s="90" t="s">
        <v>108</v>
      </c>
      <c r="AK135" s="90" t="s">
        <v>59</v>
      </c>
      <c r="AL135" s="90" t="s">
        <v>238</v>
      </c>
      <c r="AM135" s="90" t="s">
        <v>182</v>
      </c>
      <c r="AN135" s="90" t="s">
        <v>239</v>
      </c>
      <c r="AO135" s="90"/>
      <c r="AP135" s="90"/>
      <c r="AQ135" s="90" t="s">
        <v>240</v>
      </c>
      <c r="AR135" s="90" t="s">
        <v>243</v>
      </c>
      <c r="AS135" s="90" t="s">
        <v>60</v>
      </c>
      <c r="AT135" s="90" t="s">
        <v>61</v>
      </c>
      <c r="AU135" s="97" t="s">
        <v>62</v>
      </c>
      <c r="AV135" s="98" t="s">
        <v>125</v>
      </c>
      <c r="AW135" s="98" t="s">
        <v>126</v>
      </c>
      <c r="AX135" s="97">
        <v>3202032</v>
      </c>
      <c r="AY135" s="98" t="s">
        <v>127</v>
      </c>
      <c r="AZ135" s="98" t="s">
        <v>128</v>
      </c>
      <c r="BA135" s="24"/>
    </row>
    <row r="136" spans="1:53" ht="84.75" customHeight="1">
      <c r="A136" s="23" t="str">
        <f>+IFERROR(VLOOKUP(R136,'[2]Listas niveles'!$D$2:$E$11,2,FALSE),"")</f>
        <v>DG</v>
      </c>
      <c r="B136" s="23" t="str">
        <f>+IFERROR(VLOOKUP(AS136,'[2]Listas anexo 1'!$A$7:$B$8,2,FALSE),"")</f>
        <v>ADMIN</v>
      </c>
      <c r="C136" s="23" t="str">
        <f>+IFERROR(VLOOKUP(AT136,'[2]Listas anexo 1'!$A$13:$B$15,2,FALSE),"")</f>
        <v>ADMINYCOOR</v>
      </c>
      <c r="D136" s="23" t="str">
        <f>+IFERROR(VLOOKUP(AT136,'[2]Listas anexo 1'!$A$13:$C$15,3,FALSE),"")</f>
        <v>CONTRIBUIR</v>
      </c>
      <c r="E136" s="23" t="str">
        <f>+IFERROR(VLOOKUP(AT136,'[2]Listas anexo 1'!$A$19:$B$21,2,FALSE),"")</f>
        <v>ADMINOB</v>
      </c>
      <c r="F136" s="23" t="str">
        <f>+IFERROR(VLOOKUP(AV136,'[2]Listas anexo 1'!$J$13:$K$21,2,FALSE),"")</f>
        <v>ADOBI</v>
      </c>
      <c r="G136" s="23" t="str">
        <f>+IFERROR(VLOOKUP(AW136,'[2]LISTAS ANEXO 1. 2'!$A$9:$B$38,2,FALSE),"")</f>
        <v>AI</v>
      </c>
      <c r="H136" s="23" t="str">
        <f>+IFERROR(IF(C136="ADMINYCOOR",VLOOKUP(AY136,'[2]LISTAS ANEXO 1. 3'!$B$13:$C$42,2,FALSE),IF(C136="TASAS",VLOOKUP(AY136,'[2]LISTAS ANEXO 1. 3'!$B$43:$C$51,2,FALSE),IF(C136="FORTALECIMIENTO",VLOOKUP(AY136,'[2]LISTAS ANEXO 1. 3'!$B$52:$C$58,2,FALSE),""))),"")</f>
        <v>AA</v>
      </c>
      <c r="I136" s="23" t="str">
        <f>+IFERROR(VLOOKUP(#REF!,'[2]LISTAS ANEXO 1. 4'!$B$74:$C$90,2,FALSE),"")</f>
        <v/>
      </c>
      <c r="J136" s="23" t="str">
        <f>+IFERROR(VLOOKUP(X136,[2]ORDINALES!$B$2:$C$5,2,FALSE),"")</f>
        <v>CTADOS</v>
      </c>
      <c r="K136" s="23" t="str">
        <f>+IFERROR(VLOOKUP(#REF!,[2]REGION!$G$2:$I$1125,2,FALSE),"")</f>
        <v/>
      </c>
      <c r="L136" s="23" t="str">
        <f>+IFERROR(VLOOKUP(AI136,[2]REGION!$G$2:$I$1125,2,FALSE),"")</f>
        <v>BOGDC</v>
      </c>
      <c r="M136" s="23" t="str">
        <f>+IFERROR(VLOOKUP(#REF!,[2]ORDINALES!$H$2:$I$382,2,FALSE),"")</f>
        <v/>
      </c>
      <c r="N136" s="23" t="str">
        <f>IFERROR(VLOOKUP(U136,'[2]Lista Willy'!$B$11:$D$14,3,FALSE),"")</f>
        <v>REC_11</v>
      </c>
      <c r="O136" s="24"/>
      <c r="P136" s="94">
        <v>8002</v>
      </c>
      <c r="Q136" s="90" t="s">
        <v>49</v>
      </c>
      <c r="R136" s="90" t="s">
        <v>50</v>
      </c>
      <c r="S136" s="90" t="s">
        <v>236</v>
      </c>
      <c r="T136" s="90" t="s">
        <v>236</v>
      </c>
      <c r="U136" s="90" t="s">
        <v>52</v>
      </c>
      <c r="V136" s="94" t="s">
        <v>53</v>
      </c>
      <c r="W136" s="90" t="s">
        <v>54</v>
      </c>
      <c r="X136" s="90" t="s">
        <v>55</v>
      </c>
      <c r="Y136" s="90" t="s">
        <v>244</v>
      </c>
      <c r="Z136" s="120">
        <v>64050000</v>
      </c>
      <c r="AA136" s="120"/>
      <c r="AB136" s="120"/>
      <c r="AC136" s="120"/>
      <c r="AD136" s="120"/>
      <c r="AE136" s="120">
        <v>64050000</v>
      </c>
      <c r="AF136" s="89"/>
      <c r="AG136" s="89"/>
      <c r="AH136" s="90"/>
      <c r="AI136" s="90" t="s">
        <v>108</v>
      </c>
      <c r="AJ136" s="90" t="s">
        <v>108</v>
      </c>
      <c r="AK136" s="90" t="s">
        <v>59</v>
      </c>
      <c r="AL136" s="90" t="s">
        <v>238</v>
      </c>
      <c r="AM136" s="90" t="s">
        <v>182</v>
      </c>
      <c r="AN136" s="90" t="s">
        <v>239</v>
      </c>
      <c r="AO136" s="90"/>
      <c r="AP136" s="90"/>
      <c r="AQ136" s="90" t="s">
        <v>240</v>
      </c>
      <c r="AR136" s="90" t="s">
        <v>245</v>
      </c>
      <c r="AS136" s="90" t="s">
        <v>60</v>
      </c>
      <c r="AT136" s="90" t="s">
        <v>61</v>
      </c>
      <c r="AU136" s="97" t="s">
        <v>62</v>
      </c>
      <c r="AV136" s="98" t="s">
        <v>125</v>
      </c>
      <c r="AW136" s="98" t="s">
        <v>126</v>
      </c>
      <c r="AX136" s="97">
        <v>3202032</v>
      </c>
      <c r="AY136" s="98" t="s">
        <v>127</v>
      </c>
      <c r="AZ136" s="98" t="s">
        <v>128</v>
      </c>
      <c r="BA136" s="24"/>
    </row>
    <row r="137" spans="1:53" ht="84.75" customHeight="1">
      <c r="A137" s="23" t="str">
        <f>+IFERROR(VLOOKUP(R137,'[2]Listas niveles'!$D$2:$E$11,2,FALSE),"")</f>
        <v>DG</v>
      </c>
      <c r="B137" s="23" t="str">
        <f>+IFERROR(VLOOKUP(AS137,'[2]Listas anexo 1'!$A$7:$B$8,2,FALSE),"")</f>
        <v>ADMIN</v>
      </c>
      <c r="C137" s="23" t="str">
        <f>+IFERROR(VLOOKUP(AT137,'[2]Listas anexo 1'!$A$13:$B$15,2,FALSE),"")</f>
        <v>ADMINYCOOR</v>
      </c>
      <c r="D137" s="23" t="str">
        <f>+IFERROR(VLOOKUP(AT137,'[2]Listas anexo 1'!$A$13:$C$15,3,FALSE),"")</f>
        <v>CONTRIBUIR</v>
      </c>
      <c r="E137" s="23" t="str">
        <f>+IFERROR(VLOOKUP(AT137,'[2]Listas anexo 1'!$A$19:$B$21,2,FALSE),"")</f>
        <v>ADMINOB</v>
      </c>
      <c r="F137" s="23" t="str">
        <f>+IFERROR(VLOOKUP(AV137,'[2]Listas anexo 1'!$J$13:$K$21,2,FALSE),"")</f>
        <v>ADOBI</v>
      </c>
      <c r="G137" s="23" t="str">
        <f>+IFERROR(VLOOKUP(AW137,'[2]LISTAS ANEXO 1. 2'!$A$9:$B$38,2,FALSE),"")</f>
        <v>AI</v>
      </c>
      <c r="H137" s="23" t="str">
        <f>+IFERROR(IF(C137="ADMINYCOOR",VLOOKUP(AY137,'[2]LISTAS ANEXO 1. 3'!$B$13:$C$42,2,FALSE),IF(C137="TASAS",VLOOKUP(AY137,'[2]LISTAS ANEXO 1. 3'!$B$43:$C$51,2,FALSE),IF(C137="FORTALECIMIENTO",VLOOKUP(AY137,'[2]LISTAS ANEXO 1. 3'!$B$52:$C$58,2,FALSE),""))),"")</f>
        <v>AA</v>
      </c>
      <c r="I137" s="23" t="str">
        <f>+IFERROR(VLOOKUP(#REF!,'[2]LISTAS ANEXO 1. 4'!$B$74:$C$90,2,FALSE),"")</f>
        <v/>
      </c>
      <c r="J137" s="23" t="str">
        <f>+IFERROR(VLOOKUP(X137,[2]ORDINALES!$B$2:$C$5,2,FALSE),"")</f>
        <v>CTADOS</v>
      </c>
      <c r="K137" s="23" t="str">
        <f>+IFERROR(VLOOKUP(#REF!,[2]REGION!$G$2:$I$1125,2,FALSE),"")</f>
        <v/>
      </c>
      <c r="L137" s="23" t="str">
        <f>+IFERROR(VLOOKUP(AI137,[2]REGION!$G$2:$I$1125,2,FALSE),"")</f>
        <v>BOGDC</v>
      </c>
      <c r="M137" s="23" t="str">
        <f>+IFERROR(VLOOKUP(#REF!,[2]ORDINALES!$H$2:$I$382,2,FALSE),"")</f>
        <v/>
      </c>
      <c r="N137" s="23" t="str">
        <f>IFERROR(VLOOKUP(U137,'[2]Lista Willy'!$B$11:$D$14,3,FALSE),"")</f>
        <v>REC_11</v>
      </c>
      <c r="O137" s="24"/>
      <c r="P137" s="94">
        <v>8003</v>
      </c>
      <c r="Q137" s="90" t="s">
        <v>49</v>
      </c>
      <c r="R137" s="90" t="s">
        <v>50</v>
      </c>
      <c r="S137" s="90" t="s">
        <v>236</v>
      </c>
      <c r="T137" s="90" t="s">
        <v>236</v>
      </c>
      <c r="U137" s="90" t="s">
        <v>52</v>
      </c>
      <c r="V137" s="94" t="s">
        <v>53</v>
      </c>
      <c r="W137" s="90" t="s">
        <v>54</v>
      </c>
      <c r="X137" s="90" t="s">
        <v>55</v>
      </c>
      <c r="Y137" s="90" t="s">
        <v>246</v>
      </c>
      <c r="Z137" s="120">
        <v>64050000</v>
      </c>
      <c r="AA137" s="120"/>
      <c r="AB137" s="120"/>
      <c r="AC137" s="120"/>
      <c r="AD137" s="120"/>
      <c r="AE137" s="120">
        <v>64050000</v>
      </c>
      <c r="AF137" s="89"/>
      <c r="AG137" s="89"/>
      <c r="AH137" s="90"/>
      <c r="AI137" s="90" t="s">
        <v>108</v>
      </c>
      <c r="AJ137" s="90" t="s">
        <v>108</v>
      </c>
      <c r="AK137" s="90" t="s">
        <v>59</v>
      </c>
      <c r="AL137" s="90" t="s">
        <v>238</v>
      </c>
      <c r="AM137" s="90" t="s">
        <v>182</v>
      </c>
      <c r="AN137" s="90" t="s">
        <v>239</v>
      </c>
      <c r="AO137" s="90"/>
      <c r="AP137" s="90"/>
      <c r="AQ137" s="90" t="s">
        <v>240</v>
      </c>
      <c r="AR137" s="90" t="s">
        <v>247</v>
      </c>
      <c r="AS137" s="90" t="s">
        <v>60</v>
      </c>
      <c r="AT137" s="90" t="s">
        <v>61</v>
      </c>
      <c r="AU137" s="97" t="s">
        <v>62</v>
      </c>
      <c r="AV137" s="98" t="s">
        <v>125</v>
      </c>
      <c r="AW137" s="98" t="s">
        <v>126</v>
      </c>
      <c r="AX137" s="97">
        <v>3202032</v>
      </c>
      <c r="AY137" s="98" t="s">
        <v>127</v>
      </c>
      <c r="AZ137" s="98" t="s">
        <v>128</v>
      </c>
      <c r="BA137" s="24"/>
    </row>
    <row r="138" spans="1:53" ht="84.75" customHeight="1">
      <c r="A138" s="23" t="str">
        <f>+IFERROR(VLOOKUP(R138,'[2]Listas niveles'!$D$2:$E$11,2,FALSE),"")</f>
        <v>DG</v>
      </c>
      <c r="B138" s="23" t="str">
        <f>+IFERROR(VLOOKUP(AS138,'[2]Listas anexo 1'!$A$7:$B$8,2,FALSE),"")</f>
        <v>ADMIN</v>
      </c>
      <c r="C138" s="23" t="str">
        <f>+IFERROR(VLOOKUP(AT138,'[2]Listas anexo 1'!$A$13:$B$15,2,FALSE),"")</f>
        <v>ADMINYCOOR</v>
      </c>
      <c r="D138" s="23" t="str">
        <f>+IFERROR(VLOOKUP(AT138,'[2]Listas anexo 1'!$A$13:$C$15,3,FALSE),"")</f>
        <v>CONTRIBUIR</v>
      </c>
      <c r="E138" s="23" t="str">
        <f>+IFERROR(VLOOKUP(AT138,'[2]Listas anexo 1'!$A$19:$B$21,2,FALSE),"")</f>
        <v>ADMINOB</v>
      </c>
      <c r="F138" s="23" t="str">
        <f>+IFERROR(VLOOKUP(AV138,'[2]Listas anexo 1'!$J$13:$K$21,2,FALSE),"")</f>
        <v>ADOBI</v>
      </c>
      <c r="G138" s="23" t="str">
        <f>+IFERROR(VLOOKUP(AW138,'[2]LISTAS ANEXO 1. 2'!$A$9:$B$38,2,FALSE),"")</f>
        <v>AI</v>
      </c>
      <c r="H138" s="23" t="str">
        <f>+IFERROR(IF(C138="ADMINYCOOR",VLOOKUP(AY138,'[2]LISTAS ANEXO 1. 3'!$B$13:$C$42,2,FALSE),IF(C138="TASAS",VLOOKUP(AY138,'[2]LISTAS ANEXO 1. 3'!$B$43:$C$51,2,FALSE),IF(C138="FORTALECIMIENTO",VLOOKUP(AY138,'[2]LISTAS ANEXO 1. 3'!$B$52:$C$58,2,FALSE),""))),"")</f>
        <v>AA</v>
      </c>
      <c r="I138" s="23" t="str">
        <f>+IFERROR(VLOOKUP(#REF!,'[2]LISTAS ANEXO 1. 4'!$B$74:$C$90,2,FALSE),"")</f>
        <v/>
      </c>
      <c r="J138" s="23" t="str">
        <f>+IFERROR(VLOOKUP(X138,[2]ORDINALES!$B$2:$C$5,2,FALSE),"")</f>
        <v>CTADOS</v>
      </c>
      <c r="K138" s="23" t="str">
        <f>+IFERROR(VLOOKUP(#REF!,[2]REGION!$G$2:$I$1125,2,FALSE),"")</f>
        <v/>
      </c>
      <c r="L138" s="23" t="str">
        <f>+IFERROR(VLOOKUP(AI138,[2]REGION!$G$2:$I$1125,2,FALSE),"")</f>
        <v>BOGDC</v>
      </c>
      <c r="M138" s="23" t="str">
        <f>+IFERROR(VLOOKUP(#REF!,[2]ORDINALES!$H$2:$I$382,2,FALSE),"")</f>
        <v/>
      </c>
      <c r="N138" s="23" t="str">
        <f>IFERROR(VLOOKUP(U138,'[2]Lista Willy'!$B$11:$D$14,3,FALSE),"")</f>
        <v>REC_11</v>
      </c>
      <c r="O138" s="24"/>
      <c r="P138" s="94">
        <v>8004</v>
      </c>
      <c r="Q138" s="90" t="s">
        <v>49</v>
      </c>
      <c r="R138" s="90" t="s">
        <v>50</v>
      </c>
      <c r="S138" s="90" t="s">
        <v>236</v>
      </c>
      <c r="T138" s="90" t="s">
        <v>236</v>
      </c>
      <c r="U138" s="90" t="s">
        <v>52</v>
      </c>
      <c r="V138" s="94" t="s">
        <v>53</v>
      </c>
      <c r="W138" s="90" t="s">
        <v>54</v>
      </c>
      <c r="X138" s="90" t="s">
        <v>55</v>
      </c>
      <c r="Y138" s="90" t="s">
        <v>248</v>
      </c>
      <c r="Z138" s="120">
        <v>64050000</v>
      </c>
      <c r="AA138" s="120"/>
      <c r="AB138" s="120"/>
      <c r="AC138" s="120"/>
      <c r="AD138" s="120"/>
      <c r="AE138" s="120">
        <v>64050000</v>
      </c>
      <c r="AF138" s="89"/>
      <c r="AG138" s="89"/>
      <c r="AH138" s="90"/>
      <c r="AI138" s="90" t="s">
        <v>108</v>
      </c>
      <c r="AJ138" s="90" t="s">
        <v>108</v>
      </c>
      <c r="AK138" s="90" t="s">
        <v>59</v>
      </c>
      <c r="AL138" s="90" t="s">
        <v>238</v>
      </c>
      <c r="AM138" s="90" t="s">
        <v>182</v>
      </c>
      <c r="AN138" s="90" t="s">
        <v>239</v>
      </c>
      <c r="AO138" s="90"/>
      <c r="AP138" s="90"/>
      <c r="AQ138" s="90" t="s">
        <v>240</v>
      </c>
      <c r="AR138" s="90" t="s">
        <v>249</v>
      </c>
      <c r="AS138" s="90" t="s">
        <v>60</v>
      </c>
      <c r="AT138" s="90" t="s">
        <v>61</v>
      </c>
      <c r="AU138" s="97" t="s">
        <v>62</v>
      </c>
      <c r="AV138" s="98" t="s">
        <v>125</v>
      </c>
      <c r="AW138" s="98" t="s">
        <v>126</v>
      </c>
      <c r="AX138" s="97">
        <v>3202032</v>
      </c>
      <c r="AY138" s="98" t="s">
        <v>127</v>
      </c>
      <c r="AZ138" s="98" t="s">
        <v>128</v>
      </c>
      <c r="BA138" s="24"/>
    </row>
    <row r="139" spans="1:53" ht="84.75" customHeight="1">
      <c r="A139" s="23" t="str">
        <f>+IFERROR(VLOOKUP(R139,'[2]Listas niveles'!$D$2:$E$11,2,FALSE),"")</f>
        <v>DG</v>
      </c>
      <c r="B139" s="23" t="str">
        <f>+IFERROR(VLOOKUP(AS139,'[2]Listas anexo 1'!$A$7:$B$8,2,FALSE),"")</f>
        <v>ADMIN</v>
      </c>
      <c r="C139" s="23" t="str">
        <f>+IFERROR(VLOOKUP(AT139,'[2]Listas anexo 1'!$A$13:$B$15,2,FALSE),"")</f>
        <v>ADMINYCOOR</v>
      </c>
      <c r="D139" s="23" t="str">
        <f>+IFERROR(VLOOKUP(AT139,'[2]Listas anexo 1'!$A$13:$C$15,3,FALSE),"")</f>
        <v>CONTRIBUIR</v>
      </c>
      <c r="E139" s="23" t="str">
        <f>+IFERROR(VLOOKUP(AT139,'[2]Listas anexo 1'!$A$19:$B$21,2,FALSE),"")</f>
        <v>ADMINOB</v>
      </c>
      <c r="F139" s="23" t="str">
        <f>+IFERROR(VLOOKUP(AV139,'[2]Listas anexo 1'!$J$13:$K$21,2,FALSE),"")</f>
        <v>ADOBI</v>
      </c>
      <c r="G139" s="23" t="str">
        <f>+IFERROR(VLOOKUP(AW139,'[2]LISTAS ANEXO 1. 2'!$A$9:$B$38,2,FALSE),"")</f>
        <v>AI</v>
      </c>
      <c r="H139" s="23" t="str">
        <f>+IFERROR(IF(C139="ADMINYCOOR",VLOOKUP(AY139,'[2]LISTAS ANEXO 1. 3'!$B$13:$C$42,2,FALSE),IF(C139="TASAS",VLOOKUP(AY139,'[2]LISTAS ANEXO 1. 3'!$B$43:$C$51,2,FALSE),IF(C139="FORTALECIMIENTO",VLOOKUP(AY139,'[2]LISTAS ANEXO 1. 3'!$B$52:$C$58,2,FALSE),""))),"")</f>
        <v>AA</v>
      </c>
      <c r="I139" s="23" t="str">
        <f>+IFERROR(VLOOKUP(#REF!,'[2]LISTAS ANEXO 1. 4'!$B$74:$C$90,2,FALSE),"")</f>
        <v/>
      </c>
      <c r="J139" s="23" t="str">
        <f>+IFERROR(VLOOKUP(X139,[2]ORDINALES!$B$2:$C$5,2,FALSE),"")</f>
        <v>CTADOS</v>
      </c>
      <c r="K139" s="23" t="str">
        <f>+IFERROR(VLOOKUP(#REF!,[2]REGION!$G$2:$I$1125,2,FALSE),"")</f>
        <v/>
      </c>
      <c r="L139" s="23" t="str">
        <f>+IFERROR(VLOOKUP(AI139,[2]REGION!$G$2:$I$1125,2,FALSE),"")</f>
        <v>BOGDC</v>
      </c>
      <c r="M139" s="23" t="str">
        <f>+IFERROR(VLOOKUP(#REF!,[2]ORDINALES!$H$2:$I$382,2,FALSE),"")</f>
        <v/>
      </c>
      <c r="N139" s="23" t="str">
        <f>IFERROR(VLOOKUP(U139,'[2]Lista Willy'!$B$11:$D$14,3,FALSE),"")</f>
        <v>REC_11</v>
      </c>
      <c r="O139" s="24"/>
      <c r="P139" s="94">
        <v>8005</v>
      </c>
      <c r="Q139" s="90" t="s">
        <v>49</v>
      </c>
      <c r="R139" s="90" t="s">
        <v>50</v>
      </c>
      <c r="S139" s="90" t="s">
        <v>236</v>
      </c>
      <c r="T139" s="90" t="s">
        <v>236</v>
      </c>
      <c r="U139" s="90" t="s">
        <v>52</v>
      </c>
      <c r="V139" s="94" t="s">
        <v>53</v>
      </c>
      <c r="W139" s="90" t="s">
        <v>54</v>
      </c>
      <c r="X139" s="90" t="s">
        <v>55</v>
      </c>
      <c r="Y139" s="90" t="s">
        <v>250</v>
      </c>
      <c r="Z139" s="120">
        <v>64050000</v>
      </c>
      <c r="AA139" s="120"/>
      <c r="AB139" s="120"/>
      <c r="AC139" s="120"/>
      <c r="AD139" s="120"/>
      <c r="AE139" s="120">
        <v>64050000</v>
      </c>
      <c r="AF139" s="89"/>
      <c r="AG139" s="89"/>
      <c r="AH139" s="90"/>
      <c r="AI139" s="90" t="s">
        <v>108</v>
      </c>
      <c r="AJ139" s="90" t="s">
        <v>108</v>
      </c>
      <c r="AK139" s="90" t="s">
        <v>59</v>
      </c>
      <c r="AL139" s="90" t="s">
        <v>238</v>
      </c>
      <c r="AM139" s="90" t="s">
        <v>182</v>
      </c>
      <c r="AN139" s="90" t="s">
        <v>239</v>
      </c>
      <c r="AO139" s="90"/>
      <c r="AP139" s="90"/>
      <c r="AQ139" s="90" t="s">
        <v>240</v>
      </c>
      <c r="AR139" s="90" t="s">
        <v>251</v>
      </c>
      <c r="AS139" s="90" t="s">
        <v>60</v>
      </c>
      <c r="AT139" s="90" t="s">
        <v>61</v>
      </c>
      <c r="AU139" s="97" t="s">
        <v>62</v>
      </c>
      <c r="AV139" s="98" t="s">
        <v>125</v>
      </c>
      <c r="AW139" s="98" t="s">
        <v>126</v>
      </c>
      <c r="AX139" s="97">
        <v>3202032</v>
      </c>
      <c r="AY139" s="98" t="s">
        <v>127</v>
      </c>
      <c r="AZ139" s="98" t="s">
        <v>128</v>
      </c>
      <c r="BA139" s="24"/>
    </row>
    <row r="140" spans="1:53" ht="84.75" customHeight="1">
      <c r="A140" s="23" t="str">
        <f>+IFERROR(VLOOKUP(R140,'[2]Listas niveles'!$D$2:$E$11,2,FALSE),"")</f>
        <v>DG</v>
      </c>
      <c r="B140" s="23" t="str">
        <f>+IFERROR(VLOOKUP(AS140,'[2]Listas anexo 1'!$A$7:$B$8,2,FALSE),"")</f>
        <v>ADMIN</v>
      </c>
      <c r="C140" s="23" t="str">
        <f>+IFERROR(VLOOKUP(AT140,'[2]Listas anexo 1'!$A$13:$B$15,2,FALSE),"")</f>
        <v>ADMINYCOOR</v>
      </c>
      <c r="D140" s="23" t="str">
        <f>+IFERROR(VLOOKUP(AT140,'[2]Listas anexo 1'!$A$13:$C$15,3,FALSE),"")</f>
        <v>CONTRIBUIR</v>
      </c>
      <c r="E140" s="23" t="str">
        <f>+IFERROR(VLOOKUP(AT140,'[2]Listas anexo 1'!$A$19:$B$21,2,FALSE),"")</f>
        <v>ADMINOB</v>
      </c>
      <c r="F140" s="23" t="str">
        <f>+IFERROR(VLOOKUP(AV140,'[2]Listas anexo 1'!$J$13:$K$21,2,FALSE),"")</f>
        <v>ADOBI</v>
      </c>
      <c r="G140" s="23" t="str">
        <f>+IFERROR(VLOOKUP(AW140,'[2]LISTAS ANEXO 1. 2'!$A$9:$B$38,2,FALSE),"")</f>
        <v>AI</v>
      </c>
      <c r="H140" s="23" t="str">
        <f>+IFERROR(IF(C140="ADMINYCOOR",VLOOKUP(AY140,'[2]LISTAS ANEXO 1. 3'!$B$13:$C$42,2,FALSE),IF(C140="TASAS",VLOOKUP(AY140,'[2]LISTAS ANEXO 1. 3'!$B$43:$C$51,2,FALSE),IF(C140="FORTALECIMIENTO",VLOOKUP(AY140,'[2]LISTAS ANEXO 1. 3'!$B$52:$C$58,2,FALSE),""))),"")</f>
        <v>AA</v>
      </c>
      <c r="I140" s="23" t="str">
        <f>+IFERROR(VLOOKUP(#REF!,'[2]LISTAS ANEXO 1. 4'!$B$74:$C$90,2,FALSE),"")</f>
        <v/>
      </c>
      <c r="J140" s="23" t="str">
        <f>+IFERROR(VLOOKUP(X140,[2]ORDINALES!$B$2:$C$5,2,FALSE),"")</f>
        <v>CTADOS</v>
      </c>
      <c r="K140" s="23" t="str">
        <f>+IFERROR(VLOOKUP(#REF!,[2]REGION!$G$2:$I$1125,2,FALSE),"")</f>
        <v/>
      </c>
      <c r="L140" s="23" t="str">
        <f>+IFERROR(VLOOKUP(AI140,[2]REGION!$G$2:$I$1125,2,FALSE),"")</f>
        <v>BOGDC</v>
      </c>
      <c r="M140" s="23" t="str">
        <f>+IFERROR(VLOOKUP(#REF!,[2]ORDINALES!$H$2:$I$382,2,FALSE),"")</f>
        <v/>
      </c>
      <c r="N140" s="23" t="str">
        <f>IFERROR(VLOOKUP(U140,'[2]Lista Willy'!$B$11:$D$14,3,FALSE),"")</f>
        <v>REC_11</v>
      </c>
      <c r="O140" s="24"/>
      <c r="P140" s="94">
        <v>8006</v>
      </c>
      <c r="Q140" s="90" t="s">
        <v>49</v>
      </c>
      <c r="R140" s="90" t="s">
        <v>50</v>
      </c>
      <c r="S140" s="90" t="s">
        <v>236</v>
      </c>
      <c r="T140" s="90" t="s">
        <v>236</v>
      </c>
      <c r="U140" s="90" t="s">
        <v>52</v>
      </c>
      <c r="V140" s="94" t="s">
        <v>53</v>
      </c>
      <c r="W140" s="90" t="s">
        <v>54</v>
      </c>
      <c r="X140" s="90" t="s">
        <v>55</v>
      </c>
      <c r="Y140" s="90" t="s">
        <v>252</v>
      </c>
      <c r="Z140" s="120">
        <v>64050000</v>
      </c>
      <c r="AA140" s="120"/>
      <c r="AB140" s="120"/>
      <c r="AC140" s="120"/>
      <c r="AD140" s="120"/>
      <c r="AE140" s="120">
        <v>64050000</v>
      </c>
      <c r="AF140" s="89"/>
      <c r="AG140" s="89"/>
      <c r="AH140" s="90"/>
      <c r="AI140" s="90" t="s">
        <v>108</v>
      </c>
      <c r="AJ140" s="90" t="s">
        <v>108</v>
      </c>
      <c r="AK140" s="90" t="s">
        <v>59</v>
      </c>
      <c r="AL140" s="90" t="s">
        <v>238</v>
      </c>
      <c r="AM140" s="90" t="s">
        <v>182</v>
      </c>
      <c r="AN140" s="90" t="s">
        <v>239</v>
      </c>
      <c r="AO140" s="90"/>
      <c r="AP140" s="90"/>
      <c r="AQ140" s="90" t="s">
        <v>240</v>
      </c>
      <c r="AR140" s="90" t="s">
        <v>253</v>
      </c>
      <c r="AS140" s="90" t="s">
        <v>60</v>
      </c>
      <c r="AT140" s="90" t="s">
        <v>61</v>
      </c>
      <c r="AU140" s="97" t="s">
        <v>62</v>
      </c>
      <c r="AV140" s="98" t="s">
        <v>125</v>
      </c>
      <c r="AW140" s="98" t="s">
        <v>126</v>
      </c>
      <c r="AX140" s="97">
        <v>3202032</v>
      </c>
      <c r="AY140" s="98" t="s">
        <v>127</v>
      </c>
      <c r="AZ140" s="98" t="s">
        <v>128</v>
      </c>
      <c r="BA140" s="24"/>
    </row>
    <row r="141" spans="1:53" ht="84.75" customHeight="1">
      <c r="A141" s="23" t="str">
        <f>+IFERROR(VLOOKUP(R141,'[2]Listas niveles'!$D$2:$E$11,2,FALSE),"")</f>
        <v>DG</v>
      </c>
      <c r="B141" s="23" t="str">
        <f>+IFERROR(VLOOKUP(AS141,'[2]Listas anexo 1'!$A$7:$B$8,2,FALSE),"")</f>
        <v>ADMIN</v>
      </c>
      <c r="C141" s="23" t="str">
        <f>+IFERROR(VLOOKUP(AT141,'[2]Listas anexo 1'!$A$13:$B$15,2,FALSE),"")</f>
        <v>ADMINYCOOR</v>
      </c>
      <c r="D141" s="23" t="str">
        <f>+IFERROR(VLOOKUP(AT141,'[2]Listas anexo 1'!$A$13:$C$15,3,FALSE),"")</f>
        <v>CONTRIBUIR</v>
      </c>
      <c r="E141" s="23" t="str">
        <f>+IFERROR(VLOOKUP(AT141,'[2]Listas anexo 1'!$A$19:$B$21,2,FALSE),"")</f>
        <v>ADMINOB</v>
      </c>
      <c r="F141" s="23" t="str">
        <f>+IFERROR(VLOOKUP(AV141,'[2]Listas anexo 1'!$J$13:$K$21,2,FALSE),"")</f>
        <v>ADOBI</v>
      </c>
      <c r="G141" s="23" t="str">
        <f>+IFERROR(VLOOKUP(AW141,'[2]LISTAS ANEXO 1. 2'!$A$9:$B$38,2,FALSE),"")</f>
        <v>AI</v>
      </c>
      <c r="H141" s="23" t="str">
        <f>+IFERROR(IF(C141="ADMINYCOOR",VLOOKUP(AY141,'[2]LISTAS ANEXO 1. 3'!$B$13:$C$42,2,FALSE),IF(C141="TASAS",VLOOKUP(AY141,'[2]LISTAS ANEXO 1. 3'!$B$43:$C$51,2,FALSE),IF(C141="FORTALECIMIENTO",VLOOKUP(AY141,'[2]LISTAS ANEXO 1. 3'!$B$52:$C$58,2,FALSE),""))),"")</f>
        <v>AA</v>
      </c>
      <c r="I141" s="23" t="str">
        <f>+IFERROR(VLOOKUP(#REF!,'[2]LISTAS ANEXO 1. 4'!$B$74:$C$90,2,FALSE),"")</f>
        <v/>
      </c>
      <c r="J141" s="23" t="str">
        <f>+IFERROR(VLOOKUP(X141,[2]ORDINALES!$B$2:$C$5,2,FALSE),"")</f>
        <v>CTADOS</v>
      </c>
      <c r="K141" s="23" t="str">
        <f>+IFERROR(VLOOKUP(#REF!,[2]REGION!$G$2:$I$1125,2,FALSE),"")</f>
        <v/>
      </c>
      <c r="L141" s="23" t="str">
        <f>+IFERROR(VLOOKUP(AI141,[2]REGION!$G$2:$I$1125,2,FALSE),"")</f>
        <v>BOGDC</v>
      </c>
      <c r="M141" s="23" t="str">
        <f>+IFERROR(VLOOKUP(#REF!,[2]ORDINALES!$H$2:$I$382,2,FALSE),"")</f>
        <v/>
      </c>
      <c r="N141" s="23" t="str">
        <f>IFERROR(VLOOKUP(U141,'[2]Lista Willy'!$B$11:$D$14,3,FALSE),"")</f>
        <v>REC_11</v>
      </c>
      <c r="O141" s="24"/>
      <c r="P141" s="94">
        <v>8007</v>
      </c>
      <c r="Q141" s="90" t="s">
        <v>49</v>
      </c>
      <c r="R141" s="90" t="s">
        <v>50</v>
      </c>
      <c r="S141" s="90" t="s">
        <v>236</v>
      </c>
      <c r="T141" s="90" t="s">
        <v>236</v>
      </c>
      <c r="U141" s="90" t="s">
        <v>52</v>
      </c>
      <c r="V141" s="94" t="s">
        <v>53</v>
      </c>
      <c r="W141" s="90" t="s">
        <v>54</v>
      </c>
      <c r="X141" s="90" t="s">
        <v>55</v>
      </c>
      <c r="Y141" s="90" t="s">
        <v>254</v>
      </c>
      <c r="Z141" s="120">
        <v>73500000</v>
      </c>
      <c r="AA141" s="120"/>
      <c r="AB141" s="120"/>
      <c r="AC141" s="120"/>
      <c r="AD141" s="120"/>
      <c r="AE141" s="120">
        <v>73500000</v>
      </c>
      <c r="AF141" s="89"/>
      <c r="AG141" s="89"/>
      <c r="AH141" s="90"/>
      <c r="AI141" s="90" t="s">
        <v>108</v>
      </c>
      <c r="AJ141" s="90" t="s">
        <v>108</v>
      </c>
      <c r="AK141" s="90" t="s">
        <v>59</v>
      </c>
      <c r="AL141" s="90" t="s">
        <v>238</v>
      </c>
      <c r="AM141" s="90" t="s">
        <v>182</v>
      </c>
      <c r="AN141" s="90" t="s">
        <v>239</v>
      </c>
      <c r="AO141" s="90"/>
      <c r="AP141" s="90"/>
      <c r="AQ141" s="90" t="s">
        <v>240</v>
      </c>
      <c r="AR141" s="90" t="s">
        <v>255</v>
      </c>
      <c r="AS141" s="90" t="s">
        <v>60</v>
      </c>
      <c r="AT141" s="90" t="s">
        <v>61</v>
      </c>
      <c r="AU141" s="97" t="s">
        <v>62</v>
      </c>
      <c r="AV141" s="98" t="s">
        <v>125</v>
      </c>
      <c r="AW141" s="98" t="s">
        <v>126</v>
      </c>
      <c r="AX141" s="97">
        <v>3202032</v>
      </c>
      <c r="AY141" s="98" t="s">
        <v>127</v>
      </c>
      <c r="AZ141" s="98" t="s">
        <v>128</v>
      </c>
      <c r="BA141" s="24"/>
    </row>
    <row r="142" spans="1:53" ht="84.75" customHeight="1">
      <c r="A142" s="23" t="str">
        <f>+IFERROR(VLOOKUP(R142,'[2]Listas niveles'!$D$2:$E$11,2,FALSE),"")</f>
        <v>DG</v>
      </c>
      <c r="B142" s="23" t="str">
        <f>+IFERROR(VLOOKUP(AS142,'[2]Listas anexo 1'!$A$7:$B$8,2,FALSE),"")</f>
        <v>ADMIN</v>
      </c>
      <c r="C142" s="23" t="str">
        <f>+IFERROR(VLOOKUP(AT142,'[2]Listas anexo 1'!$A$13:$B$15,2,FALSE),"")</f>
        <v>ADMINYCOOR</v>
      </c>
      <c r="D142" s="23" t="str">
        <f>+IFERROR(VLOOKUP(AT142,'[2]Listas anexo 1'!$A$13:$C$15,3,FALSE),"")</f>
        <v>CONTRIBUIR</v>
      </c>
      <c r="E142" s="23" t="str">
        <f>+IFERROR(VLOOKUP(AT142,'[2]Listas anexo 1'!$A$19:$B$21,2,FALSE),"")</f>
        <v>ADMINOB</v>
      </c>
      <c r="F142" s="23" t="str">
        <f>+IFERROR(VLOOKUP(AV142,'[2]Listas anexo 1'!$J$13:$K$21,2,FALSE),"")</f>
        <v>ADOBI</v>
      </c>
      <c r="G142" s="23" t="str">
        <f>+IFERROR(VLOOKUP(AW142,'[2]LISTAS ANEXO 1. 2'!$A$9:$B$38,2,FALSE),"")</f>
        <v>AI</v>
      </c>
      <c r="H142" s="23" t="str">
        <f>+IFERROR(IF(C142="ADMINYCOOR",VLOOKUP(AY142,'[2]LISTAS ANEXO 1. 3'!$B$13:$C$42,2,FALSE),IF(C142="TASAS",VLOOKUP(AY142,'[2]LISTAS ANEXO 1. 3'!$B$43:$C$51,2,FALSE),IF(C142="FORTALECIMIENTO",VLOOKUP(AY142,'[2]LISTAS ANEXO 1. 3'!$B$52:$C$58,2,FALSE),""))),"")</f>
        <v>AA</v>
      </c>
      <c r="I142" s="23" t="str">
        <f>+IFERROR(VLOOKUP(#REF!,'[2]LISTAS ANEXO 1. 4'!$B$74:$C$90,2,FALSE),"")</f>
        <v/>
      </c>
      <c r="J142" s="23" t="str">
        <f>+IFERROR(VLOOKUP(X142,[2]ORDINALES!$B$2:$C$5,2,FALSE),"")</f>
        <v>CTADOS</v>
      </c>
      <c r="K142" s="23" t="str">
        <f>+IFERROR(VLOOKUP(#REF!,[2]REGION!$G$2:$I$1125,2,FALSE),"")</f>
        <v/>
      </c>
      <c r="L142" s="23" t="str">
        <f>+IFERROR(VLOOKUP(AI142,[2]REGION!$G$2:$I$1125,2,FALSE),"")</f>
        <v>BOGDC</v>
      </c>
      <c r="M142" s="23" t="str">
        <f>+IFERROR(VLOOKUP(#REF!,[2]ORDINALES!$H$2:$I$382,2,FALSE),"")</f>
        <v/>
      </c>
      <c r="N142" s="23" t="str">
        <f>IFERROR(VLOOKUP(U142,'[2]Lista Willy'!$B$11:$D$14,3,FALSE),"")</f>
        <v>REC_11</v>
      </c>
      <c r="O142" s="24"/>
      <c r="P142" s="94">
        <v>8008</v>
      </c>
      <c r="Q142" s="90" t="s">
        <v>49</v>
      </c>
      <c r="R142" s="90" t="s">
        <v>50</v>
      </c>
      <c r="S142" s="90" t="s">
        <v>236</v>
      </c>
      <c r="T142" s="90" t="s">
        <v>236</v>
      </c>
      <c r="U142" s="90" t="s">
        <v>52</v>
      </c>
      <c r="V142" s="94" t="s">
        <v>53</v>
      </c>
      <c r="W142" s="90" t="s">
        <v>54</v>
      </c>
      <c r="X142" s="90" t="s">
        <v>55</v>
      </c>
      <c r="Y142" s="90" t="s">
        <v>256</v>
      </c>
      <c r="Z142" s="120">
        <v>73500000</v>
      </c>
      <c r="AA142" s="120"/>
      <c r="AB142" s="120"/>
      <c r="AC142" s="120"/>
      <c r="AD142" s="120"/>
      <c r="AE142" s="120">
        <v>73500000</v>
      </c>
      <c r="AF142" s="89"/>
      <c r="AG142" s="89"/>
      <c r="AH142" s="90"/>
      <c r="AI142" s="90" t="s">
        <v>108</v>
      </c>
      <c r="AJ142" s="90" t="s">
        <v>108</v>
      </c>
      <c r="AK142" s="90" t="s">
        <v>59</v>
      </c>
      <c r="AL142" s="90" t="s">
        <v>238</v>
      </c>
      <c r="AM142" s="90" t="s">
        <v>182</v>
      </c>
      <c r="AN142" s="90" t="s">
        <v>239</v>
      </c>
      <c r="AO142" s="90"/>
      <c r="AP142" s="90"/>
      <c r="AQ142" s="90" t="s">
        <v>240</v>
      </c>
      <c r="AR142" s="90" t="s">
        <v>257</v>
      </c>
      <c r="AS142" s="90" t="s">
        <v>60</v>
      </c>
      <c r="AT142" s="90" t="s">
        <v>61</v>
      </c>
      <c r="AU142" s="97" t="s">
        <v>62</v>
      </c>
      <c r="AV142" s="98" t="s">
        <v>125</v>
      </c>
      <c r="AW142" s="98" t="s">
        <v>126</v>
      </c>
      <c r="AX142" s="97">
        <v>3202032</v>
      </c>
      <c r="AY142" s="98" t="s">
        <v>127</v>
      </c>
      <c r="AZ142" s="98" t="s">
        <v>128</v>
      </c>
      <c r="BA142" s="24"/>
    </row>
    <row r="143" spans="1:53" ht="84.75" customHeight="1">
      <c r="A143" s="23" t="str">
        <f>+IFERROR(VLOOKUP(R143,'[2]Listas niveles'!$D$2:$E$11,2,FALSE),"")</f>
        <v>DG</v>
      </c>
      <c r="B143" s="23" t="str">
        <f>+IFERROR(VLOOKUP(AS143,'[2]Listas anexo 1'!$A$7:$B$8,2,FALSE),"")</f>
        <v>ADMIN</v>
      </c>
      <c r="C143" s="23" t="str">
        <f>+IFERROR(VLOOKUP(AT143,'[2]Listas anexo 1'!$A$13:$B$15,2,FALSE),"")</f>
        <v>ADMINYCOOR</v>
      </c>
      <c r="D143" s="23" t="str">
        <f>+IFERROR(VLOOKUP(AT143,'[2]Listas anexo 1'!$A$13:$C$15,3,FALSE),"")</f>
        <v>CONTRIBUIR</v>
      </c>
      <c r="E143" s="23" t="str">
        <f>+IFERROR(VLOOKUP(AT143,'[2]Listas anexo 1'!$A$19:$B$21,2,FALSE),"")</f>
        <v>ADMINOB</v>
      </c>
      <c r="F143" s="23" t="str">
        <f>+IFERROR(VLOOKUP(AV143,'[2]Listas anexo 1'!$J$13:$K$21,2,FALSE),"")</f>
        <v>ADOBI</v>
      </c>
      <c r="G143" s="23" t="str">
        <f>+IFERROR(VLOOKUP(AW143,'[2]LISTAS ANEXO 1. 2'!$A$9:$B$38,2,FALSE),"")</f>
        <v>AI</v>
      </c>
      <c r="H143" s="23" t="str">
        <f>+IFERROR(IF(C143="ADMINYCOOR",VLOOKUP(AY143,'[2]LISTAS ANEXO 1. 3'!$B$13:$C$42,2,FALSE),IF(C143="TASAS",VLOOKUP(AY143,'[2]LISTAS ANEXO 1. 3'!$B$43:$C$51,2,FALSE),IF(C143="FORTALECIMIENTO",VLOOKUP(AY143,'[2]LISTAS ANEXO 1. 3'!$B$52:$C$58,2,FALSE),""))),"")</f>
        <v>AA</v>
      </c>
      <c r="I143" s="23" t="str">
        <f>+IFERROR(VLOOKUP(#REF!,'[2]LISTAS ANEXO 1. 4'!$B$74:$C$90,2,FALSE),"")</f>
        <v/>
      </c>
      <c r="J143" s="23" t="str">
        <f>+IFERROR(VLOOKUP(X143,[2]ORDINALES!$B$2:$C$5,2,FALSE),"")</f>
        <v>CTADOS</v>
      </c>
      <c r="K143" s="23" t="str">
        <f>+IFERROR(VLOOKUP(#REF!,[2]REGION!$G$2:$I$1125,2,FALSE),"")</f>
        <v/>
      </c>
      <c r="L143" s="23" t="str">
        <f>+IFERROR(VLOOKUP(AI143,[2]REGION!$G$2:$I$1125,2,FALSE),"")</f>
        <v>BOGDC</v>
      </c>
      <c r="M143" s="23" t="str">
        <f>+IFERROR(VLOOKUP(#REF!,[2]ORDINALES!$H$2:$I$382,2,FALSE),"")</f>
        <v/>
      </c>
      <c r="N143" s="23" t="str">
        <f>IFERROR(VLOOKUP(U143,'[2]Lista Willy'!$B$11:$D$14,3,FALSE),"")</f>
        <v>REC_11</v>
      </c>
      <c r="O143" s="24"/>
      <c r="P143" s="94">
        <v>8009</v>
      </c>
      <c r="Q143" s="90" t="s">
        <v>49</v>
      </c>
      <c r="R143" s="90" t="s">
        <v>50</v>
      </c>
      <c r="S143" s="90" t="s">
        <v>236</v>
      </c>
      <c r="T143" s="90" t="s">
        <v>236</v>
      </c>
      <c r="U143" s="90" t="s">
        <v>52</v>
      </c>
      <c r="V143" s="94" t="s">
        <v>53</v>
      </c>
      <c r="W143" s="90" t="s">
        <v>54</v>
      </c>
      <c r="X143" s="90" t="s">
        <v>55</v>
      </c>
      <c r="Y143" s="90" t="s">
        <v>56</v>
      </c>
      <c r="Z143" s="120">
        <v>25358740</v>
      </c>
      <c r="AA143" s="120"/>
      <c r="AB143" s="120">
        <v>22358740</v>
      </c>
      <c r="AC143" s="120"/>
      <c r="AD143" s="120"/>
      <c r="AE143" s="120">
        <v>3000000</v>
      </c>
      <c r="AF143" s="89"/>
      <c r="AG143" s="89"/>
      <c r="AH143" s="90"/>
      <c r="AI143" s="90" t="s">
        <v>108</v>
      </c>
      <c r="AJ143" s="90" t="s">
        <v>108</v>
      </c>
      <c r="AK143" s="90" t="s">
        <v>59</v>
      </c>
      <c r="AL143" s="90" t="s">
        <v>238</v>
      </c>
      <c r="AM143" s="90" t="s">
        <v>182</v>
      </c>
      <c r="AN143" s="90" t="s">
        <v>239</v>
      </c>
      <c r="AO143" s="90"/>
      <c r="AP143" s="90"/>
      <c r="AQ143" s="90" t="s">
        <v>240</v>
      </c>
      <c r="AR143" s="90" t="s">
        <v>258</v>
      </c>
      <c r="AS143" s="90" t="s">
        <v>60</v>
      </c>
      <c r="AT143" s="90" t="s">
        <v>61</v>
      </c>
      <c r="AU143" s="97" t="s">
        <v>62</v>
      </c>
      <c r="AV143" s="98" t="s">
        <v>125</v>
      </c>
      <c r="AW143" s="98" t="s">
        <v>126</v>
      </c>
      <c r="AX143" s="97">
        <v>3202032</v>
      </c>
      <c r="AY143" s="98" t="s">
        <v>127</v>
      </c>
      <c r="AZ143" s="98" t="s">
        <v>128</v>
      </c>
      <c r="BA143" s="24"/>
    </row>
    <row r="144" spans="1:53" ht="84.75" customHeight="1">
      <c r="A144" s="23" t="str">
        <f>+IFERROR(VLOOKUP(R144,'[2]Listas niveles'!$D$2:$E$11,2,FALSE),"")</f>
        <v>DG</v>
      </c>
      <c r="B144" s="23" t="str">
        <f>+IFERROR(VLOOKUP(AS144,'[2]Listas anexo 1'!$A$7:$B$8,2,FALSE),"")</f>
        <v>ADMIN</v>
      </c>
      <c r="C144" s="23" t="str">
        <f>+IFERROR(VLOOKUP(AT144,'[2]Listas anexo 1'!$A$13:$B$15,2,FALSE),"")</f>
        <v>ADMINYCOOR</v>
      </c>
      <c r="D144" s="23" t="str">
        <f>+IFERROR(VLOOKUP(AT144,'[2]Listas anexo 1'!$A$13:$C$15,3,FALSE),"")</f>
        <v>CONTRIBUIR</v>
      </c>
      <c r="E144" s="23" t="str">
        <f>+IFERROR(VLOOKUP(AT144,'[2]Listas anexo 1'!$A$19:$B$21,2,FALSE),"")</f>
        <v>ADMINOB</v>
      </c>
      <c r="F144" s="23" t="str">
        <f>+IFERROR(VLOOKUP(AV144,'[2]Listas anexo 1'!$J$13:$K$21,2,FALSE),"")</f>
        <v>ADOBI</v>
      </c>
      <c r="G144" s="23" t="str">
        <f>+IFERROR(VLOOKUP(AW144,'[2]LISTAS ANEXO 1. 2'!$A$9:$B$38,2,FALSE),"")</f>
        <v>AI</v>
      </c>
      <c r="H144" s="23" t="str">
        <f>+IFERROR(IF(C144="ADMINYCOOR",VLOOKUP(AY144,'[2]LISTAS ANEXO 1. 3'!$B$13:$C$42,2,FALSE),IF(C144="TASAS",VLOOKUP(AY144,'[2]LISTAS ANEXO 1. 3'!$B$43:$C$51,2,FALSE),IF(C144="FORTALECIMIENTO",VLOOKUP(AY144,'[2]LISTAS ANEXO 1. 3'!$B$52:$C$58,2,FALSE),""))),"")</f>
        <v>AA</v>
      </c>
      <c r="I144" s="23" t="str">
        <f>+IFERROR(VLOOKUP(#REF!,'[2]LISTAS ANEXO 1. 4'!$B$74:$C$90,2,FALSE),"")</f>
        <v/>
      </c>
      <c r="J144" s="23" t="str">
        <f>+IFERROR(VLOOKUP(X144,[2]ORDINALES!$B$2:$C$5,2,FALSE),"")</f>
        <v>CTADOS</v>
      </c>
      <c r="K144" s="23" t="str">
        <f>+IFERROR(VLOOKUP(#REF!,[2]REGION!$G$2:$I$1125,2,FALSE),"")</f>
        <v/>
      </c>
      <c r="L144" s="23" t="str">
        <f>+IFERROR(VLOOKUP(AI144,[2]REGION!$G$2:$I$1125,2,FALSE),"")</f>
        <v>BOGDC</v>
      </c>
      <c r="M144" s="23" t="str">
        <f>+IFERROR(VLOOKUP(#REF!,[2]ORDINALES!$H$2:$I$382,2,FALSE),"")</f>
        <v/>
      </c>
      <c r="N144" s="23" t="str">
        <f>IFERROR(VLOOKUP(U144,'[2]Lista Willy'!$B$11:$D$14,3,FALSE),"")</f>
        <v>REC_11</v>
      </c>
      <c r="O144" s="24"/>
      <c r="P144" s="94">
        <v>8010</v>
      </c>
      <c r="Q144" s="90" t="s">
        <v>49</v>
      </c>
      <c r="R144" s="90" t="s">
        <v>50</v>
      </c>
      <c r="S144" s="90" t="s">
        <v>236</v>
      </c>
      <c r="T144" s="90" t="s">
        <v>236</v>
      </c>
      <c r="U144" s="90" t="s">
        <v>52</v>
      </c>
      <c r="V144" s="94" t="s">
        <v>53</v>
      </c>
      <c r="W144" s="90" t="s">
        <v>54</v>
      </c>
      <c r="X144" s="90" t="s">
        <v>55</v>
      </c>
      <c r="Y144" s="90" t="s">
        <v>71</v>
      </c>
      <c r="Z144" s="120">
        <v>25000000</v>
      </c>
      <c r="AA144" s="120"/>
      <c r="AB144" s="120"/>
      <c r="AC144" s="120"/>
      <c r="AD144" s="120"/>
      <c r="AE144" s="120">
        <v>25000000</v>
      </c>
      <c r="AF144" s="89"/>
      <c r="AG144" s="89"/>
      <c r="AH144" s="90"/>
      <c r="AI144" s="90" t="s">
        <v>108</v>
      </c>
      <c r="AJ144" s="90" t="s">
        <v>108</v>
      </c>
      <c r="AK144" s="90" t="s">
        <v>59</v>
      </c>
      <c r="AL144" s="90" t="s">
        <v>238</v>
      </c>
      <c r="AM144" s="90" t="s">
        <v>182</v>
      </c>
      <c r="AN144" s="90" t="s">
        <v>239</v>
      </c>
      <c r="AO144" s="90"/>
      <c r="AP144" s="90"/>
      <c r="AQ144" s="90" t="s">
        <v>240</v>
      </c>
      <c r="AR144" s="90" t="s">
        <v>259</v>
      </c>
      <c r="AS144" s="90" t="s">
        <v>60</v>
      </c>
      <c r="AT144" s="90" t="s">
        <v>61</v>
      </c>
      <c r="AU144" s="97" t="s">
        <v>62</v>
      </c>
      <c r="AV144" s="98" t="s">
        <v>125</v>
      </c>
      <c r="AW144" s="98" t="s">
        <v>126</v>
      </c>
      <c r="AX144" s="97">
        <v>3202032</v>
      </c>
      <c r="AY144" s="98" t="s">
        <v>127</v>
      </c>
      <c r="AZ144" s="98" t="s">
        <v>128</v>
      </c>
      <c r="BA144" s="24"/>
    </row>
    <row r="145" spans="1:53" ht="84.75" customHeight="1">
      <c r="A145" s="23" t="str">
        <f>+IFERROR(VLOOKUP(R145,'[2]Listas niveles'!$D$2:$E$11,2,FALSE),"")</f>
        <v>DG</v>
      </c>
      <c r="B145" s="23" t="str">
        <f>+IFERROR(VLOOKUP(AS145,'[2]Listas anexo 1'!$A$7:$B$8,2,FALSE),"")</f>
        <v>ADMIN</v>
      </c>
      <c r="C145" s="23" t="str">
        <f>+IFERROR(VLOOKUP(AT145,'[2]Listas anexo 1'!$A$13:$B$15,2,FALSE),"")</f>
        <v>ADMINYCOOR</v>
      </c>
      <c r="D145" s="23" t="str">
        <f>+IFERROR(VLOOKUP(AT145,'[2]Listas anexo 1'!$A$13:$C$15,3,FALSE),"")</f>
        <v>CONTRIBUIR</v>
      </c>
      <c r="E145" s="23" t="str">
        <f>+IFERROR(VLOOKUP(AT145,'[2]Listas anexo 1'!$A$19:$B$21,2,FALSE),"")</f>
        <v>ADMINOB</v>
      </c>
      <c r="F145" s="23" t="str">
        <f>+IFERROR(VLOOKUP(AV145,'[2]Listas anexo 1'!$J$13:$K$21,2,FALSE),"")</f>
        <v>ADOBI</v>
      </c>
      <c r="G145" s="23" t="str">
        <f>+IFERROR(VLOOKUP(AW145,'[2]LISTAS ANEXO 1. 2'!$A$9:$B$38,2,FALSE),"")</f>
        <v>AI</v>
      </c>
      <c r="H145" s="23" t="str">
        <f>+IFERROR(IF(C145="ADMINYCOOR",VLOOKUP(AY145,'[2]LISTAS ANEXO 1. 3'!$B$13:$C$42,2,FALSE),IF(C145="TASAS",VLOOKUP(AY145,'[2]LISTAS ANEXO 1. 3'!$B$43:$C$51,2,FALSE),IF(C145="FORTALECIMIENTO",VLOOKUP(AY145,'[2]LISTAS ANEXO 1. 3'!$B$52:$C$58,2,FALSE),""))),"")</f>
        <v>AA</v>
      </c>
      <c r="I145" s="23" t="str">
        <f>+IFERROR(VLOOKUP(#REF!,'[2]LISTAS ANEXO 1. 4'!$B$74:$C$90,2,FALSE),"")</f>
        <v/>
      </c>
      <c r="J145" s="23" t="str">
        <f>+IFERROR(VLOOKUP(X145,[2]ORDINALES!$B$2:$C$5,2,FALSE),"")</f>
        <v>CTADOS</v>
      </c>
      <c r="K145" s="23" t="str">
        <f>+IFERROR(VLOOKUP(#REF!,[2]REGION!$G$2:$I$1125,2,FALSE),"")</f>
        <v/>
      </c>
      <c r="L145" s="23" t="str">
        <f>+IFERROR(VLOOKUP(AI145,[2]REGION!$G$2:$I$1125,2,FALSE),"")</f>
        <v>BOGDC</v>
      </c>
      <c r="M145" s="23" t="str">
        <f>+IFERROR(VLOOKUP(#REF!,[2]ORDINALES!$H$2:$I$382,2,FALSE),"")</f>
        <v/>
      </c>
      <c r="N145" s="23" t="str">
        <f>IFERROR(VLOOKUP(U145,'[2]Lista Willy'!$B$11:$D$14,3,FALSE),"")</f>
        <v>REC_20</v>
      </c>
      <c r="O145" s="24"/>
      <c r="P145" s="94">
        <v>8011</v>
      </c>
      <c r="Q145" s="90" t="s">
        <v>49</v>
      </c>
      <c r="R145" s="90" t="s">
        <v>50</v>
      </c>
      <c r="S145" s="90" t="s">
        <v>236</v>
      </c>
      <c r="T145" s="90" t="s">
        <v>236</v>
      </c>
      <c r="U145" s="90" t="s">
        <v>153</v>
      </c>
      <c r="V145" s="94" t="s">
        <v>154</v>
      </c>
      <c r="W145" s="90" t="s">
        <v>54</v>
      </c>
      <c r="X145" s="90" t="s">
        <v>55</v>
      </c>
      <c r="Y145" s="90" t="s">
        <v>260</v>
      </c>
      <c r="Z145" s="120">
        <v>195405152</v>
      </c>
      <c r="AA145" s="120"/>
      <c r="AB145" s="120"/>
      <c r="AC145" s="120"/>
      <c r="AD145" s="120"/>
      <c r="AE145" s="120">
        <v>195405152</v>
      </c>
      <c r="AF145" s="89"/>
      <c r="AG145" s="89"/>
      <c r="AH145" s="90"/>
      <c r="AI145" s="90" t="s">
        <v>108</v>
      </c>
      <c r="AJ145" s="90" t="s">
        <v>108</v>
      </c>
      <c r="AK145" s="90" t="s">
        <v>59</v>
      </c>
      <c r="AL145" s="90" t="s">
        <v>238</v>
      </c>
      <c r="AM145" s="90" t="s">
        <v>182</v>
      </c>
      <c r="AN145" s="90" t="s">
        <v>239</v>
      </c>
      <c r="AO145" s="90"/>
      <c r="AP145" s="90"/>
      <c r="AQ145" s="90" t="s">
        <v>240</v>
      </c>
      <c r="AR145" s="90" t="s">
        <v>261</v>
      </c>
      <c r="AS145" s="90" t="s">
        <v>60</v>
      </c>
      <c r="AT145" s="90" t="s">
        <v>61</v>
      </c>
      <c r="AU145" s="97" t="s">
        <v>62</v>
      </c>
      <c r="AV145" s="98" t="s">
        <v>125</v>
      </c>
      <c r="AW145" s="98" t="s">
        <v>126</v>
      </c>
      <c r="AX145" s="97">
        <v>3202032</v>
      </c>
      <c r="AY145" s="98" t="s">
        <v>127</v>
      </c>
      <c r="AZ145" s="98" t="s">
        <v>128</v>
      </c>
      <c r="BA145" s="24"/>
    </row>
    <row r="146" spans="1:53" ht="84.75" customHeight="1">
      <c r="A146" s="23" t="str">
        <f>+IFERROR(VLOOKUP(R146,'[2]Listas niveles'!$D$2:$E$11,2,FALSE),"")</f>
        <v>DG</v>
      </c>
      <c r="B146" s="23" t="str">
        <f>+IFERROR(VLOOKUP(AS146,'[2]Listas anexo 1'!$A$7:$B$8,2,FALSE),"")</f>
        <v>ADMIN</v>
      </c>
      <c r="C146" s="23" t="str">
        <f>+IFERROR(VLOOKUP(AT146,'[2]Listas anexo 1'!$A$13:$B$15,2,FALSE),"")</f>
        <v>ADMINYCOOR</v>
      </c>
      <c r="D146" s="23" t="str">
        <f>+IFERROR(VLOOKUP(AT146,'[2]Listas anexo 1'!$A$13:$C$15,3,FALSE),"")</f>
        <v>CONTRIBUIR</v>
      </c>
      <c r="E146" s="23" t="str">
        <f>+IFERROR(VLOOKUP(AT146,'[2]Listas anexo 1'!$A$19:$B$21,2,FALSE),"")</f>
        <v>ADMINOB</v>
      </c>
      <c r="F146" s="23" t="str">
        <f>+IFERROR(VLOOKUP(AV146,'[2]Listas anexo 1'!$J$13:$K$21,2,FALSE),"")</f>
        <v>ADOBI</v>
      </c>
      <c r="G146" s="23" t="str">
        <f>+IFERROR(VLOOKUP(AW146,'[2]LISTAS ANEXO 1. 2'!$A$9:$B$38,2,FALSE),"")</f>
        <v>AI</v>
      </c>
      <c r="H146" s="23" t="str">
        <f>+IFERROR(IF(C146="ADMINYCOOR",VLOOKUP(AY146,'[2]LISTAS ANEXO 1. 3'!$B$13:$C$42,2,FALSE),IF(C146="TASAS",VLOOKUP(AY146,'[2]LISTAS ANEXO 1. 3'!$B$43:$C$51,2,FALSE),IF(C146="FORTALECIMIENTO",VLOOKUP(AY146,'[2]LISTAS ANEXO 1. 3'!$B$52:$C$58,2,FALSE),""))),"")</f>
        <v>AA</v>
      </c>
      <c r="I146" s="23" t="str">
        <f>+IFERROR(VLOOKUP(#REF!,'[2]LISTAS ANEXO 1. 4'!$B$74:$C$90,2,FALSE),"")</f>
        <v/>
      </c>
      <c r="J146" s="23" t="str">
        <f>+IFERROR(VLOOKUP(X146,[2]ORDINALES!$B$2:$C$5,2,FALSE),"")</f>
        <v>CTADOS</v>
      </c>
      <c r="K146" s="23" t="str">
        <f>+IFERROR(VLOOKUP(#REF!,[2]REGION!$G$2:$I$1125,2,FALSE),"")</f>
        <v/>
      </c>
      <c r="L146" s="23" t="str">
        <f>+IFERROR(VLOOKUP(AI146,[2]REGION!$G$2:$I$1125,2,FALSE),"")</f>
        <v>BOGDC</v>
      </c>
      <c r="M146" s="23" t="str">
        <f>+IFERROR(VLOOKUP(#REF!,[2]ORDINALES!$H$2:$I$382,2,FALSE),"")</f>
        <v/>
      </c>
      <c r="N146" s="23" t="str">
        <f>IFERROR(VLOOKUP(U146,'[2]Lista Willy'!$B$11:$D$14,3,FALSE),"")</f>
        <v>REC_20</v>
      </c>
      <c r="O146" s="24"/>
      <c r="P146" s="94">
        <v>8012</v>
      </c>
      <c r="Q146" s="90" t="s">
        <v>49</v>
      </c>
      <c r="R146" s="90" t="s">
        <v>50</v>
      </c>
      <c r="S146" s="90" t="s">
        <v>236</v>
      </c>
      <c r="T146" s="90" t="s">
        <v>236</v>
      </c>
      <c r="U146" s="90" t="s">
        <v>153</v>
      </c>
      <c r="V146" s="94" t="s">
        <v>154</v>
      </c>
      <c r="W146" s="90" t="s">
        <v>54</v>
      </c>
      <c r="X146" s="90" t="s">
        <v>55</v>
      </c>
      <c r="Y146" s="90" t="s">
        <v>262</v>
      </c>
      <c r="Z146" s="120">
        <v>240000000</v>
      </c>
      <c r="AA146" s="120"/>
      <c r="AB146" s="120"/>
      <c r="AC146" s="120"/>
      <c r="AD146" s="120"/>
      <c r="AE146" s="120">
        <v>240000000</v>
      </c>
      <c r="AF146" s="89"/>
      <c r="AG146" s="89"/>
      <c r="AH146" s="90"/>
      <c r="AI146" s="90" t="s">
        <v>108</v>
      </c>
      <c r="AJ146" s="90" t="s">
        <v>108</v>
      </c>
      <c r="AK146" s="90" t="s">
        <v>59</v>
      </c>
      <c r="AL146" s="90" t="s">
        <v>238</v>
      </c>
      <c r="AM146" s="90" t="s">
        <v>182</v>
      </c>
      <c r="AN146" s="90" t="s">
        <v>239</v>
      </c>
      <c r="AO146" s="90"/>
      <c r="AP146" s="90"/>
      <c r="AQ146" s="90" t="s">
        <v>240</v>
      </c>
      <c r="AR146" s="90" t="s">
        <v>263</v>
      </c>
      <c r="AS146" s="90" t="s">
        <v>60</v>
      </c>
      <c r="AT146" s="90" t="s">
        <v>61</v>
      </c>
      <c r="AU146" s="97" t="s">
        <v>62</v>
      </c>
      <c r="AV146" s="98" t="s">
        <v>125</v>
      </c>
      <c r="AW146" s="98" t="s">
        <v>126</v>
      </c>
      <c r="AX146" s="97">
        <v>3202032</v>
      </c>
      <c r="AY146" s="98" t="s">
        <v>127</v>
      </c>
      <c r="AZ146" s="98" t="s">
        <v>128</v>
      </c>
      <c r="BA146" s="24"/>
    </row>
    <row r="147" spans="1:53" ht="84.75" customHeight="1">
      <c r="A147" s="23" t="str">
        <f>+IFERROR(VLOOKUP(R147,'[2]Listas niveles'!$D$2:$E$11,2,FALSE),"")</f>
        <v>SAF</v>
      </c>
      <c r="B147" s="23" t="str">
        <f>+IFERROR(VLOOKUP(AS147,'[2]Listas anexo 1'!$A$7:$B$8,2,FALSE),"")</f>
        <v>FORTA</v>
      </c>
      <c r="C147" s="23" t="str">
        <f>+IFERROR(VLOOKUP(AT147,'[2]Listas anexo 1'!$A$13:$B$15,2,FALSE),"")</f>
        <v>FORTALECIMIENTO</v>
      </c>
      <c r="D147" s="23" t="str">
        <f>+IFERROR(VLOOKUP(AT147,'[2]Listas anexo 1'!$A$13:$C$15,3,FALSE),"")</f>
        <v>FORTALECER</v>
      </c>
      <c r="E147" s="23" t="str">
        <f>+IFERROR(VLOOKUP(AT147,'[2]Listas anexo 1'!$A$19:$B$21,2,FALSE),"")</f>
        <v>FORTOB</v>
      </c>
      <c r="F147" s="23" t="str">
        <f>+IFERROR(VLOOKUP(AV147,'[2]Listas anexo 1'!$J$13:$K$21,2,FALSE),"")</f>
        <v>FORTOBI</v>
      </c>
      <c r="G147" s="23" t="str">
        <f>+IFERROR(VLOOKUP(AW147,'[2]LISTAS ANEXO 1. 2'!$A$9:$B$38,2,FALSE),"")</f>
        <v>TII</v>
      </c>
      <c r="H147" s="23" t="str">
        <f>+IFERROR(IF(C147="ADMINYCOOR",VLOOKUP(AY147,'[2]LISTAS ANEXO 1. 3'!$B$13:$C$42,2,FALSE),IF(C147="TASAS",VLOOKUP(AY147,'[2]LISTAS ANEXO 1. 3'!$B$43:$C$51,2,FALSE),IF(C147="FORTALECIMIENTO",VLOOKUP(AY147,'[2]LISTAS ANEXO 1. 3'!$B$52:$C$58,2,FALSE),""))),"")</f>
        <v>BBBB</v>
      </c>
      <c r="I147" s="23" t="str">
        <f>+IFERROR(VLOOKUP(#REF!,'[2]LISTAS ANEXO 1. 4'!$B$74:$C$90,2,FALSE),"")</f>
        <v/>
      </c>
      <c r="J147" s="23" t="str">
        <f>+IFERROR(VLOOKUP(X147,[2]ORDINALES!$B$2:$C$5,2,FALSE),"")</f>
        <v>CTADOS</v>
      </c>
      <c r="K147" s="23" t="str">
        <f>+IFERROR(VLOOKUP(#REF!,[2]REGION!$G$2:$I$1125,2,FALSE),"")</f>
        <v/>
      </c>
      <c r="L147" s="23" t="str">
        <f>+IFERROR(VLOOKUP(AI147,[2]REGION!$G$2:$I$1125,2,FALSE),"")</f>
        <v/>
      </c>
      <c r="M147" s="23" t="str">
        <f>+IFERROR(VLOOKUP(#REF!,[2]ORDINALES!$H$2:$I$382,2,FALSE),"")</f>
        <v/>
      </c>
      <c r="N147" s="23" t="str">
        <f>IFERROR(VLOOKUP(U147,'[2]Lista Willy'!$B$11:$D$14,3,FALSE),"")</f>
        <v>REC_11</v>
      </c>
      <c r="O147" s="24"/>
      <c r="P147" s="90">
        <v>9000</v>
      </c>
      <c r="Q147" s="90" t="s">
        <v>49</v>
      </c>
      <c r="R147" s="90" t="s">
        <v>264</v>
      </c>
      <c r="S147" s="90" t="s">
        <v>265</v>
      </c>
      <c r="T147" s="90" t="s">
        <v>265</v>
      </c>
      <c r="U147" s="90" t="s">
        <v>52</v>
      </c>
      <c r="V147" s="94" t="s">
        <v>53</v>
      </c>
      <c r="W147" s="90" t="s">
        <v>54</v>
      </c>
      <c r="X147" s="90" t="s">
        <v>55</v>
      </c>
      <c r="Y147" s="90" t="s">
        <v>266</v>
      </c>
      <c r="Z147" s="87">
        <v>204974541</v>
      </c>
      <c r="AA147" s="120"/>
      <c r="AB147" s="87">
        <v>18340429</v>
      </c>
      <c r="AC147" s="87"/>
      <c r="AD147" s="87"/>
      <c r="AE147" s="120">
        <v>186634112</v>
      </c>
      <c r="AF147" s="115"/>
      <c r="AG147" s="116"/>
      <c r="AH147" s="90" t="s">
        <v>57</v>
      </c>
      <c r="AI147" s="90"/>
      <c r="AJ147" s="90"/>
      <c r="AK147" s="90"/>
      <c r="AL147" s="90" t="s">
        <v>57</v>
      </c>
      <c r="AM147" s="90"/>
      <c r="AN147" s="90" t="s">
        <v>57</v>
      </c>
      <c r="AO147" s="90"/>
      <c r="AP147" s="90" t="s">
        <v>57</v>
      </c>
      <c r="AQ147" s="90"/>
      <c r="AR147" s="90" t="s">
        <v>57</v>
      </c>
      <c r="AS147" s="90" t="s">
        <v>73</v>
      </c>
      <c r="AT147" s="90" t="s">
        <v>74</v>
      </c>
      <c r="AU147" s="97" t="s">
        <v>75</v>
      </c>
      <c r="AV147" s="98" t="s">
        <v>76</v>
      </c>
      <c r="AW147" s="98" t="s">
        <v>77</v>
      </c>
      <c r="AX147" s="97">
        <v>3299060</v>
      </c>
      <c r="AY147" s="98" t="s">
        <v>78</v>
      </c>
      <c r="AZ147" s="98" t="s">
        <v>201</v>
      </c>
      <c r="BA147" s="24"/>
    </row>
    <row r="148" spans="1:53" ht="84.75" customHeight="1">
      <c r="A148" s="23" t="str">
        <f>+IFERROR(VLOOKUP(R148,'[2]Listas niveles'!$D$2:$E$11,2,FALSE),"")</f>
        <v>SAF</v>
      </c>
      <c r="B148" s="23" t="str">
        <f>+IFERROR(VLOOKUP(AS148,'[2]Listas anexo 1'!$A$7:$B$8,2,FALSE),"")</f>
        <v>FORTA</v>
      </c>
      <c r="C148" s="23" t="str">
        <f>+IFERROR(VLOOKUP(AT148,'[2]Listas anexo 1'!$A$13:$B$15,2,FALSE),"")</f>
        <v>FORTALECIMIENTO</v>
      </c>
      <c r="D148" s="23" t="str">
        <f>+IFERROR(VLOOKUP(AT148,'[2]Listas anexo 1'!$A$13:$C$15,3,FALSE),"")</f>
        <v>FORTALECER</v>
      </c>
      <c r="E148" s="23" t="str">
        <f>+IFERROR(VLOOKUP(AT148,'[2]Listas anexo 1'!$A$19:$B$21,2,FALSE),"")</f>
        <v>FORTOB</v>
      </c>
      <c r="F148" s="23" t="str">
        <f>+IFERROR(VLOOKUP(AV148,'[2]Listas anexo 1'!$J$13:$K$21,2,FALSE),"")</f>
        <v>FORTOBI</v>
      </c>
      <c r="G148" s="23" t="str">
        <f>+IFERROR(VLOOKUP(AW148,'[2]LISTAS ANEXO 1. 2'!$A$9:$B$38,2,FALSE),"")</f>
        <v>TII</v>
      </c>
      <c r="H148" s="23" t="str">
        <f>+IFERROR(IF(C148="ADMINYCOOR",VLOOKUP(AY148,'[2]LISTAS ANEXO 1. 3'!$B$13:$C$42,2,FALSE),IF(C148="TASAS",VLOOKUP(AY148,'[2]LISTAS ANEXO 1. 3'!$B$43:$C$51,2,FALSE),IF(C148="FORTALECIMIENTO",VLOOKUP(AY148,'[2]LISTAS ANEXO 1. 3'!$B$52:$C$58,2,FALSE),""))),"")</f>
        <v>BBBB</v>
      </c>
      <c r="I148" s="23" t="str">
        <f>+IFERROR(VLOOKUP(#REF!,'[2]LISTAS ANEXO 1. 4'!$B$74:$C$90,2,FALSE),"")</f>
        <v/>
      </c>
      <c r="J148" s="23" t="str">
        <f>+IFERROR(VLOOKUP(X148,[2]ORDINALES!$B$2:$C$5,2,FALSE),"")</f>
        <v>CTADOS</v>
      </c>
      <c r="K148" s="23" t="str">
        <f>+IFERROR(VLOOKUP(#REF!,[2]REGION!$G$2:$I$1125,2,FALSE),"")</f>
        <v/>
      </c>
      <c r="L148" s="23" t="str">
        <f>+IFERROR(VLOOKUP(AI148,[2]REGION!$G$2:$I$1125,2,FALSE),"")</f>
        <v/>
      </c>
      <c r="M148" s="23" t="str">
        <f>+IFERROR(VLOOKUP(#REF!,[2]ORDINALES!$H$2:$I$382,2,FALSE),"")</f>
        <v/>
      </c>
      <c r="N148" s="23" t="str">
        <f>IFERROR(VLOOKUP(U148,'[2]Lista Willy'!$B$11:$D$14,3,FALSE),"")</f>
        <v>REC_11</v>
      </c>
      <c r="O148" s="24"/>
      <c r="P148" s="90">
        <v>9001</v>
      </c>
      <c r="Q148" s="90" t="s">
        <v>49</v>
      </c>
      <c r="R148" s="90" t="s">
        <v>264</v>
      </c>
      <c r="S148" s="90" t="s">
        <v>265</v>
      </c>
      <c r="T148" s="90" t="s">
        <v>265</v>
      </c>
      <c r="U148" s="90" t="s">
        <v>52</v>
      </c>
      <c r="V148" s="94" t="s">
        <v>53</v>
      </c>
      <c r="W148" s="90" t="s">
        <v>54</v>
      </c>
      <c r="X148" s="90" t="s">
        <v>55</v>
      </c>
      <c r="Y148" s="90" t="s">
        <v>267</v>
      </c>
      <c r="Z148" s="87">
        <v>60000000</v>
      </c>
      <c r="AA148" s="120"/>
      <c r="AB148" s="87"/>
      <c r="AC148" s="87"/>
      <c r="AD148" s="87"/>
      <c r="AE148" s="120">
        <v>60000000</v>
      </c>
      <c r="AF148" s="115"/>
      <c r="AG148" s="116"/>
      <c r="AH148" s="90" t="s">
        <v>57</v>
      </c>
      <c r="AI148" s="90"/>
      <c r="AJ148" s="90"/>
      <c r="AK148" s="90"/>
      <c r="AL148" s="90" t="s">
        <v>57</v>
      </c>
      <c r="AM148" s="90"/>
      <c r="AN148" s="90" t="s">
        <v>57</v>
      </c>
      <c r="AO148" s="90"/>
      <c r="AP148" s="90" t="s">
        <v>57</v>
      </c>
      <c r="AQ148" s="90"/>
      <c r="AR148" s="90" t="s">
        <v>57</v>
      </c>
      <c r="AS148" s="90" t="s">
        <v>73</v>
      </c>
      <c r="AT148" s="90" t="s">
        <v>74</v>
      </c>
      <c r="AU148" s="97" t="s">
        <v>75</v>
      </c>
      <c r="AV148" s="98" t="s">
        <v>76</v>
      </c>
      <c r="AW148" s="98" t="s">
        <v>77</v>
      </c>
      <c r="AX148" s="97">
        <v>3299060</v>
      </c>
      <c r="AY148" s="98" t="s">
        <v>78</v>
      </c>
      <c r="AZ148" s="98" t="s">
        <v>201</v>
      </c>
      <c r="BA148" s="24"/>
    </row>
    <row r="149" spans="1:53" ht="84.75" customHeight="1">
      <c r="A149" s="23" t="str">
        <f>+IFERROR(VLOOKUP(R149,'[2]Listas niveles'!$D$2:$E$11,2,FALSE),"")</f>
        <v>SAF</v>
      </c>
      <c r="B149" s="23" t="str">
        <f>+IFERROR(VLOOKUP(AS149,'[2]Listas anexo 1'!$A$7:$B$8,2,FALSE),"")</f>
        <v>FORTA</v>
      </c>
      <c r="C149" s="23" t="str">
        <f>+IFERROR(VLOOKUP(AT149,'[2]Listas anexo 1'!$A$13:$B$15,2,FALSE),"")</f>
        <v>FORTALECIMIENTO</v>
      </c>
      <c r="D149" s="23" t="str">
        <f>+IFERROR(VLOOKUP(AT149,'[2]Listas anexo 1'!$A$13:$C$15,3,FALSE),"")</f>
        <v>FORTALECER</v>
      </c>
      <c r="E149" s="23" t="str">
        <f>+IFERROR(VLOOKUP(AT149,'[2]Listas anexo 1'!$A$19:$B$21,2,FALSE),"")</f>
        <v>FORTOB</v>
      </c>
      <c r="F149" s="23" t="str">
        <f>+IFERROR(VLOOKUP(AV149,'[2]Listas anexo 1'!$J$13:$K$21,2,FALSE),"")</f>
        <v>FORTOBI</v>
      </c>
      <c r="G149" s="23" t="str">
        <f>+IFERROR(VLOOKUP(AW149,'[2]LISTAS ANEXO 1. 2'!$A$9:$B$38,2,FALSE),"")</f>
        <v>TII</v>
      </c>
      <c r="H149" s="23" t="str">
        <f>+IFERROR(IF(C149="ADMINYCOOR",VLOOKUP(AY149,'[2]LISTAS ANEXO 1. 3'!$B$13:$C$42,2,FALSE),IF(C149="TASAS",VLOOKUP(AY149,'[2]LISTAS ANEXO 1. 3'!$B$43:$C$51,2,FALSE),IF(C149="FORTALECIMIENTO",VLOOKUP(AY149,'[2]LISTAS ANEXO 1. 3'!$B$52:$C$58,2,FALSE),""))),"")</f>
        <v>BBBB</v>
      </c>
      <c r="I149" s="23" t="str">
        <f>+IFERROR(VLOOKUP(#REF!,'[2]LISTAS ANEXO 1. 4'!$B$74:$C$90,2,FALSE),"")</f>
        <v/>
      </c>
      <c r="J149" s="23" t="str">
        <f>+IFERROR(VLOOKUP(X149,[2]ORDINALES!$B$2:$C$5,2,FALSE),"")</f>
        <v>CTADOS</v>
      </c>
      <c r="K149" s="23" t="str">
        <f>+IFERROR(VLOOKUP(#REF!,[2]REGION!$G$2:$I$1125,2,FALSE),"")</f>
        <v/>
      </c>
      <c r="L149" s="23" t="str">
        <f>+IFERROR(VLOOKUP(AI149,[2]REGION!$G$2:$I$1125,2,FALSE),"")</f>
        <v/>
      </c>
      <c r="M149" s="23" t="str">
        <f>+IFERROR(VLOOKUP(#REF!,[2]ORDINALES!$H$2:$I$382,2,FALSE),"")</f>
        <v/>
      </c>
      <c r="N149" s="23" t="str">
        <f>IFERROR(VLOOKUP(U149,'[2]Lista Willy'!$B$11:$D$14,3,FALSE),"")</f>
        <v>REC_11</v>
      </c>
      <c r="O149" s="24"/>
      <c r="P149" s="90">
        <v>9002</v>
      </c>
      <c r="Q149" s="90" t="s">
        <v>49</v>
      </c>
      <c r="R149" s="90" t="s">
        <v>264</v>
      </c>
      <c r="S149" s="90" t="s">
        <v>265</v>
      </c>
      <c r="T149" s="90" t="s">
        <v>265</v>
      </c>
      <c r="U149" s="90" t="s">
        <v>52</v>
      </c>
      <c r="V149" s="94" t="s">
        <v>53</v>
      </c>
      <c r="W149" s="90" t="s">
        <v>54</v>
      </c>
      <c r="X149" s="90" t="s">
        <v>55</v>
      </c>
      <c r="Y149" s="90" t="s">
        <v>268</v>
      </c>
      <c r="Z149" s="87">
        <v>20000000</v>
      </c>
      <c r="AA149" s="120"/>
      <c r="AB149" s="87"/>
      <c r="AC149" s="87"/>
      <c r="AD149" s="87"/>
      <c r="AE149" s="120">
        <v>20000000</v>
      </c>
      <c r="AF149" s="115"/>
      <c r="AG149" s="116"/>
      <c r="AH149" s="90" t="s">
        <v>57</v>
      </c>
      <c r="AI149" s="90"/>
      <c r="AJ149" s="90"/>
      <c r="AK149" s="90"/>
      <c r="AL149" s="90" t="s">
        <v>57</v>
      </c>
      <c r="AM149" s="90"/>
      <c r="AN149" s="90" t="s">
        <v>57</v>
      </c>
      <c r="AO149" s="90"/>
      <c r="AP149" s="90" t="s">
        <v>57</v>
      </c>
      <c r="AQ149" s="90"/>
      <c r="AR149" s="90" t="s">
        <v>57</v>
      </c>
      <c r="AS149" s="90" t="s">
        <v>73</v>
      </c>
      <c r="AT149" s="90" t="s">
        <v>74</v>
      </c>
      <c r="AU149" s="97" t="s">
        <v>75</v>
      </c>
      <c r="AV149" s="98" t="s">
        <v>76</v>
      </c>
      <c r="AW149" s="98" t="s">
        <v>77</v>
      </c>
      <c r="AX149" s="97">
        <v>3299060</v>
      </c>
      <c r="AY149" s="98" t="s">
        <v>78</v>
      </c>
      <c r="AZ149" s="98" t="s">
        <v>201</v>
      </c>
      <c r="BA149" s="24"/>
    </row>
    <row r="150" spans="1:53" ht="84.75" customHeight="1">
      <c r="A150" s="23" t="str">
        <f>+IFERROR(VLOOKUP(R150,'[2]Listas niveles'!$D$2:$E$11,2,FALSE),"")</f>
        <v>SAF</v>
      </c>
      <c r="B150" s="23" t="str">
        <f>+IFERROR(VLOOKUP(AS150,'[2]Listas anexo 1'!$A$7:$B$8,2,FALSE),"")</f>
        <v>FORTA</v>
      </c>
      <c r="C150" s="23" t="str">
        <f>+IFERROR(VLOOKUP(AT150,'[2]Listas anexo 1'!$A$13:$B$15,2,FALSE),"")</f>
        <v>FORTALECIMIENTO</v>
      </c>
      <c r="D150" s="23" t="str">
        <f>+IFERROR(VLOOKUP(AT150,'[2]Listas anexo 1'!$A$13:$C$15,3,FALSE),"")</f>
        <v>FORTALECER</v>
      </c>
      <c r="E150" s="23" t="str">
        <f>+IFERROR(VLOOKUP(AT150,'[2]Listas anexo 1'!$A$19:$B$21,2,FALSE),"")</f>
        <v>FORTOB</v>
      </c>
      <c r="F150" s="23" t="str">
        <f>+IFERROR(VLOOKUP(AV150,'[2]Listas anexo 1'!$J$13:$K$21,2,FALSE),"")</f>
        <v>FORTOBI</v>
      </c>
      <c r="G150" s="23" t="str">
        <f>+IFERROR(VLOOKUP(AW150,'[2]LISTAS ANEXO 1. 2'!$A$9:$B$38,2,FALSE),"")</f>
        <v>TII</v>
      </c>
      <c r="H150" s="23" t="str">
        <f>+IFERROR(IF(C150="ADMINYCOOR",VLOOKUP(AY150,'[2]LISTAS ANEXO 1. 3'!$B$13:$C$42,2,FALSE),IF(C150="TASAS",VLOOKUP(AY150,'[2]LISTAS ANEXO 1. 3'!$B$43:$C$51,2,FALSE),IF(C150="FORTALECIMIENTO",VLOOKUP(AY150,'[2]LISTAS ANEXO 1. 3'!$B$52:$C$58,2,FALSE),""))),"")</f>
        <v>BBBB</v>
      </c>
      <c r="I150" s="23" t="str">
        <f>+IFERROR(VLOOKUP(#REF!,'[2]LISTAS ANEXO 1. 4'!$B$74:$C$90,2,FALSE),"")</f>
        <v/>
      </c>
      <c r="J150" s="23" t="str">
        <f>+IFERROR(VLOOKUP(X150,[2]ORDINALES!$B$2:$C$5,2,FALSE),"")</f>
        <v>CTADOS</v>
      </c>
      <c r="K150" s="23" t="str">
        <f>+IFERROR(VLOOKUP(#REF!,[2]REGION!$G$2:$I$1125,2,FALSE),"")</f>
        <v/>
      </c>
      <c r="L150" s="23" t="str">
        <f>+IFERROR(VLOOKUP(AI150,[2]REGION!$G$2:$I$1125,2,FALSE),"")</f>
        <v/>
      </c>
      <c r="M150" s="23" t="str">
        <f>+IFERROR(VLOOKUP(#REF!,[2]ORDINALES!$H$2:$I$382,2,FALSE),"")</f>
        <v/>
      </c>
      <c r="N150" s="23" t="str">
        <f>IFERROR(VLOOKUP(U150,'[2]Lista Willy'!$B$11:$D$14,3,FALSE),"")</f>
        <v>REC_11</v>
      </c>
      <c r="O150" s="24"/>
      <c r="P150" s="90">
        <v>10000</v>
      </c>
      <c r="Q150" s="90" t="s">
        <v>49</v>
      </c>
      <c r="R150" s="90" t="s">
        <v>264</v>
      </c>
      <c r="S150" s="90" t="s">
        <v>269</v>
      </c>
      <c r="T150" s="90" t="s">
        <v>269</v>
      </c>
      <c r="U150" s="90" t="s">
        <v>52</v>
      </c>
      <c r="V150" s="94" t="s">
        <v>53</v>
      </c>
      <c r="W150" s="90" t="s">
        <v>54</v>
      </c>
      <c r="X150" s="90" t="s">
        <v>55</v>
      </c>
      <c r="Y150" s="90" t="s">
        <v>266</v>
      </c>
      <c r="Z150" s="87">
        <v>400439441</v>
      </c>
      <c r="AA150" s="120"/>
      <c r="AB150" s="87"/>
      <c r="AC150" s="87"/>
      <c r="AD150" s="87"/>
      <c r="AE150" s="120">
        <v>400439441</v>
      </c>
      <c r="AF150" s="115"/>
      <c r="AG150" s="116"/>
      <c r="AH150" s="90" t="s">
        <v>57</v>
      </c>
      <c r="AI150" s="90"/>
      <c r="AJ150" s="90"/>
      <c r="AK150" s="90"/>
      <c r="AL150" s="90" t="s">
        <v>57</v>
      </c>
      <c r="AM150" s="90"/>
      <c r="AN150" s="90" t="s">
        <v>57</v>
      </c>
      <c r="AO150" s="90"/>
      <c r="AP150" s="90" t="s">
        <v>57</v>
      </c>
      <c r="AQ150" s="90"/>
      <c r="AR150" s="90" t="s">
        <v>57</v>
      </c>
      <c r="AS150" s="90" t="s">
        <v>73</v>
      </c>
      <c r="AT150" s="90" t="s">
        <v>74</v>
      </c>
      <c r="AU150" s="97" t="s">
        <v>75</v>
      </c>
      <c r="AV150" s="98" t="s">
        <v>76</v>
      </c>
      <c r="AW150" s="98" t="s">
        <v>77</v>
      </c>
      <c r="AX150" s="97">
        <v>3299060</v>
      </c>
      <c r="AY150" s="98" t="s">
        <v>78</v>
      </c>
      <c r="AZ150" s="98" t="s">
        <v>201</v>
      </c>
      <c r="BA150" s="24"/>
    </row>
    <row r="151" spans="1:53" ht="84.75" customHeight="1">
      <c r="A151" s="23" t="str">
        <f>+IFERROR(VLOOKUP(R151,'[2]Listas niveles'!$D$2:$E$11,2,FALSE),"")</f>
        <v>SAF</v>
      </c>
      <c r="B151" s="23" t="str">
        <f>+IFERROR(VLOOKUP(AS151,'[2]Listas anexo 1'!$A$7:$B$8,2,FALSE),"")</f>
        <v>ADMIN</v>
      </c>
      <c r="C151" s="23" t="str">
        <f>+IFERROR(VLOOKUP(AT151,'[2]Listas anexo 1'!$A$13:$B$15,2,FALSE),"")</f>
        <v>ADMINYCOOR</v>
      </c>
      <c r="D151" s="23" t="str">
        <f>+IFERROR(VLOOKUP(AT151,'[2]Listas anexo 1'!$A$13:$C$15,3,FALSE),"")</f>
        <v>CONTRIBUIR</v>
      </c>
      <c r="E151" s="23" t="str">
        <f>+IFERROR(VLOOKUP(AT151,'[2]Listas anexo 1'!$A$19:$B$21,2,FALSE),"")</f>
        <v>ADMINOB</v>
      </c>
      <c r="F151" s="23" t="str">
        <f>+IFERROR(VLOOKUP(AV151,'[2]Listas anexo 1'!$J$13:$K$21,2,FALSE),"")</f>
        <v>ADOBIII</v>
      </c>
      <c r="G151" s="23" t="str">
        <f>+IFERROR(VLOOKUP(AW151,'[2]LISTAS ANEXO 1. 2'!$A$9:$B$38,2,FALSE),"")</f>
        <v>AVI</v>
      </c>
      <c r="H151" s="23" t="str">
        <f>+IFERROR(IF(C151="ADMINYCOOR",VLOOKUP(AY151,'[2]LISTAS ANEXO 1. 3'!$B$13:$C$42,2,FALSE),IF(C151="TASAS",VLOOKUP(AY151,'[2]LISTAS ANEXO 1. 3'!$B$43:$C$51,2,FALSE),IF(C151="FORTALECIMIENTO",VLOOKUP(AY151,'[2]LISTAS ANEXO 1. 3'!$B$52:$C$58,2,FALSE),""))),"")</f>
        <v>HH</v>
      </c>
      <c r="I151" s="23" t="str">
        <f>+IFERROR(VLOOKUP(#REF!,'[2]LISTAS ANEXO 1. 4'!$B$74:$C$90,2,FALSE),"")</f>
        <v/>
      </c>
      <c r="J151" s="23" t="str">
        <f>+IFERROR(VLOOKUP(X151,[2]ORDINALES!$B$2:$C$5,2,FALSE),"")</f>
        <v>CTADOS</v>
      </c>
      <c r="K151" s="23" t="str">
        <f>+IFERROR(VLOOKUP(#REF!,[2]REGION!$G$2:$I$1125,2,FALSE),"")</f>
        <v/>
      </c>
      <c r="L151" s="23" t="str">
        <f>+IFERROR(VLOOKUP(AI151,[2]REGION!$G$2:$I$1125,2,FALSE),"")</f>
        <v>BOGDC</v>
      </c>
      <c r="M151" s="23" t="str">
        <f>+IFERROR(VLOOKUP(#REF!,[2]ORDINALES!$H$2:$I$382,2,FALSE),"")</f>
        <v/>
      </c>
      <c r="N151" s="23" t="str">
        <f>IFERROR(VLOOKUP(U151,'[2]Lista Willy'!$B$11:$D$14,3,FALSE),"")</f>
        <v>REC_20</v>
      </c>
      <c r="O151" s="24"/>
      <c r="P151" s="90">
        <v>11000</v>
      </c>
      <c r="Q151" s="90" t="s">
        <v>49</v>
      </c>
      <c r="R151" s="90" t="s">
        <v>264</v>
      </c>
      <c r="S151" s="90" t="s">
        <v>270</v>
      </c>
      <c r="T151" s="90" t="s">
        <v>270</v>
      </c>
      <c r="U151" s="90" t="s">
        <v>153</v>
      </c>
      <c r="V151" s="94" t="s">
        <v>154</v>
      </c>
      <c r="W151" s="90" t="s">
        <v>54</v>
      </c>
      <c r="X151" s="90" t="s">
        <v>55</v>
      </c>
      <c r="Y151" s="90" t="s">
        <v>271</v>
      </c>
      <c r="Z151" s="87">
        <v>25000000</v>
      </c>
      <c r="AA151" s="120"/>
      <c r="AB151" s="87"/>
      <c r="AC151" s="87"/>
      <c r="AD151" s="87"/>
      <c r="AE151" s="120">
        <v>25000000</v>
      </c>
      <c r="AF151" s="115"/>
      <c r="AG151" s="116"/>
      <c r="AH151" s="90" t="s">
        <v>57</v>
      </c>
      <c r="AI151" s="90" t="s">
        <v>108</v>
      </c>
      <c r="AJ151" s="90" t="s">
        <v>108</v>
      </c>
      <c r="AK151" s="90"/>
      <c r="AL151" s="90" t="s">
        <v>57</v>
      </c>
      <c r="AM151" s="90"/>
      <c r="AN151" s="90" t="s">
        <v>57</v>
      </c>
      <c r="AO151" s="90"/>
      <c r="AP151" s="90" t="s">
        <v>57</v>
      </c>
      <c r="AQ151" s="90"/>
      <c r="AR151" s="90" t="s">
        <v>57</v>
      </c>
      <c r="AS151" s="90" t="s">
        <v>60</v>
      </c>
      <c r="AT151" s="90" t="s">
        <v>61</v>
      </c>
      <c r="AU151" s="97" t="s">
        <v>62</v>
      </c>
      <c r="AV151" s="98" t="s">
        <v>272</v>
      </c>
      <c r="AW151" s="98" t="s">
        <v>273</v>
      </c>
      <c r="AX151" s="97">
        <v>3202010</v>
      </c>
      <c r="AY151" s="98" t="s">
        <v>274</v>
      </c>
      <c r="AZ151" s="98" t="s">
        <v>275</v>
      </c>
      <c r="BA151" s="24"/>
    </row>
    <row r="152" spans="1:53" ht="84.75" customHeight="1">
      <c r="A152" s="23" t="str">
        <f>+IFERROR(VLOOKUP(R152,'[2]Listas niveles'!$D$2:$E$11,2,FALSE),"")</f>
        <v>SAF</v>
      </c>
      <c r="B152" s="23" t="str">
        <f>+IFERROR(VLOOKUP(AS152,'[2]Listas anexo 1'!$A$7:$B$8,2,FALSE),"")</f>
        <v>ADMIN</v>
      </c>
      <c r="C152" s="23" t="str">
        <f>+IFERROR(VLOOKUP(AT152,'[2]Listas anexo 1'!$A$13:$B$15,2,FALSE),"")</f>
        <v>ADMINYCOOR</v>
      </c>
      <c r="D152" s="23" t="str">
        <f>+IFERROR(VLOOKUP(AT152,'[2]Listas anexo 1'!$A$13:$C$15,3,FALSE),"")</f>
        <v>CONTRIBUIR</v>
      </c>
      <c r="E152" s="23" t="str">
        <f>+IFERROR(VLOOKUP(AT152,'[2]Listas anexo 1'!$A$19:$B$21,2,FALSE),"")</f>
        <v>ADMINOB</v>
      </c>
      <c r="F152" s="23" t="str">
        <f>+IFERROR(VLOOKUP(AV152,'[2]Listas anexo 1'!$J$13:$K$21,2,FALSE),"")</f>
        <v>ADOBIII</v>
      </c>
      <c r="G152" s="23" t="str">
        <f>+IFERROR(VLOOKUP(AW152,'[2]LISTAS ANEXO 1. 2'!$A$9:$B$38,2,FALSE),"")</f>
        <v>AVI</v>
      </c>
      <c r="H152" s="23" t="str">
        <f>+IFERROR(IF(C152="ADMINYCOOR",VLOOKUP(AY152,'[2]LISTAS ANEXO 1. 3'!$B$13:$C$42,2,FALSE),IF(C152="TASAS",VLOOKUP(AY152,'[2]LISTAS ANEXO 1. 3'!$B$43:$C$51,2,FALSE),IF(C152="FORTALECIMIENTO",VLOOKUP(AY152,'[2]LISTAS ANEXO 1. 3'!$B$52:$C$58,2,FALSE),""))),"")</f>
        <v>HH</v>
      </c>
      <c r="I152" s="23" t="str">
        <f>+IFERROR(VLOOKUP(#REF!,'[2]LISTAS ANEXO 1. 4'!$B$74:$C$90,2,FALSE),"")</f>
        <v/>
      </c>
      <c r="J152" s="23" t="str">
        <f>+IFERROR(VLOOKUP(X152,[2]ORDINALES!$B$2:$C$5,2,FALSE),"")</f>
        <v>CTADOS</v>
      </c>
      <c r="K152" s="23" t="str">
        <f>+IFERROR(VLOOKUP(#REF!,[2]REGION!$G$2:$I$1125,2,FALSE),"")</f>
        <v/>
      </c>
      <c r="L152" s="23" t="str">
        <f>+IFERROR(VLOOKUP(AI152,[2]REGION!$G$2:$I$1125,2,FALSE),"")</f>
        <v>BOGDC</v>
      </c>
      <c r="M152" s="23" t="str">
        <f>+IFERROR(VLOOKUP(#REF!,[2]ORDINALES!$H$2:$I$382,2,FALSE),"")</f>
        <v/>
      </c>
      <c r="N152" s="23" t="str">
        <f>IFERROR(VLOOKUP(U152,'[2]Lista Willy'!$B$11:$D$14,3,FALSE),"")</f>
        <v>REC_20</v>
      </c>
      <c r="O152" s="24"/>
      <c r="P152" s="90">
        <v>11001</v>
      </c>
      <c r="Q152" s="90" t="s">
        <v>49</v>
      </c>
      <c r="R152" s="90" t="s">
        <v>264</v>
      </c>
      <c r="S152" s="90" t="s">
        <v>270</v>
      </c>
      <c r="T152" s="90" t="s">
        <v>270</v>
      </c>
      <c r="U152" s="90" t="s">
        <v>153</v>
      </c>
      <c r="V152" s="94" t="s">
        <v>154</v>
      </c>
      <c r="W152" s="90" t="s">
        <v>54</v>
      </c>
      <c r="X152" s="90" t="s">
        <v>55</v>
      </c>
      <c r="Y152" s="90" t="s">
        <v>276</v>
      </c>
      <c r="Z152" s="87">
        <v>1193907510</v>
      </c>
      <c r="AA152" s="120"/>
      <c r="AB152" s="87"/>
      <c r="AC152" s="87"/>
      <c r="AD152" s="87"/>
      <c r="AE152" s="120">
        <v>1193907510</v>
      </c>
      <c r="AF152" s="115"/>
      <c r="AG152" s="116"/>
      <c r="AH152" s="90" t="s">
        <v>57</v>
      </c>
      <c r="AI152" s="90" t="s">
        <v>108</v>
      </c>
      <c r="AJ152" s="90" t="s">
        <v>108</v>
      </c>
      <c r="AK152" s="90"/>
      <c r="AL152" s="90" t="s">
        <v>57</v>
      </c>
      <c r="AM152" s="90"/>
      <c r="AN152" s="90" t="s">
        <v>57</v>
      </c>
      <c r="AO152" s="90"/>
      <c r="AP152" s="90" t="s">
        <v>57</v>
      </c>
      <c r="AQ152" s="90"/>
      <c r="AR152" s="90" t="s">
        <v>57</v>
      </c>
      <c r="AS152" s="90" t="s">
        <v>60</v>
      </c>
      <c r="AT152" s="90" t="s">
        <v>61</v>
      </c>
      <c r="AU152" s="97" t="s">
        <v>62</v>
      </c>
      <c r="AV152" s="98" t="s">
        <v>272</v>
      </c>
      <c r="AW152" s="98" t="s">
        <v>273</v>
      </c>
      <c r="AX152" s="97">
        <v>3202010</v>
      </c>
      <c r="AY152" s="98" t="s">
        <v>274</v>
      </c>
      <c r="AZ152" s="98" t="s">
        <v>275</v>
      </c>
      <c r="BA152" s="24"/>
    </row>
    <row r="153" spans="1:53" ht="84.75" customHeight="1">
      <c r="A153" s="23" t="str">
        <f>+IFERROR(VLOOKUP(R153,'[2]Listas niveles'!$D$2:$E$11,2,FALSE),"")</f>
        <v>SAF</v>
      </c>
      <c r="B153" s="23" t="str">
        <f>+IFERROR(VLOOKUP(AS153,'[2]Listas anexo 1'!$A$7:$B$8,2,FALSE),"")</f>
        <v>FORTA</v>
      </c>
      <c r="C153" s="23" t="str">
        <f>+IFERROR(VLOOKUP(AT153,'[2]Listas anexo 1'!$A$13:$B$15,2,FALSE),"")</f>
        <v>FORTALECIMIENTO</v>
      </c>
      <c r="D153" s="23" t="str">
        <f>+IFERROR(VLOOKUP(AT153,'[2]Listas anexo 1'!$A$13:$C$15,3,FALSE),"")</f>
        <v>FORTALECER</v>
      </c>
      <c r="E153" s="23" t="str">
        <f>+IFERROR(VLOOKUP(AT153,'[2]Listas anexo 1'!$A$19:$B$21,2,FALSE),"")</f>
        <v>FORTOB</v>
      </c>
      <c r="F153" s="23" t="str">
        <f>+IFERROR(VLOOKUP(AV153,'[2]Listas anexo 1'!$J$13:$K$21,2,FALSE),"")</f>
        <v>FORTOBI</v>
      </c>
      <c r="G153" s="23" t="str">
        <f>+IFERROR(VLOOKUP(AW153,'[2]LISTAS ANEXO 1. 2'!$A$9:$B$38,2,FALSE),"")</f>
        <v>TII</v>
      </c>
      <c r="H153" s="23" t="str">
        <f>+IFERROR(IF(C153="ADMINYCOOR",VLOOKUP(AY153,'[2]LISTAS ANEXO 1. 3'!$B$13:$C$42,2,FALSE),IF(C153="TASAS",VLOOKUP(AY153,'[2]LISTAS ANEXO 1. 3'!$B$43:$C$51,2,FALSE),IF(C153="FORTALECIMIENTO",VLOOKUP(AY153,'[2]LISTAS ANEXO 1. 3'!$B$52:$C$58,2,FALSE),""))),"")</f>
        <v>BBBB</v>
      </c>
      <c r="I153" s="23" t="str">
        <f>+IFERROR(VLOOKUP(#REF!,'[2]LISTAS ANEXO 1. 4'!$B$74:$C$90,2,FALSE),"")</f>
        <v/>
      </c>
      <c r="J153" s="23" t="str">
        <f>+IFERROR(VLOOKUP(X153,[2]ORDINALES!$B$2:$C$5,2,FALSE),"")</f>
        <v>CTADOS</v>
      </c>
      <c r="K153" s="23" t="str">
        <f>+IFERROR(VLOOKUP(#REF!,[2]REGION!$G$2:$I$1125,2,FALSE),"")</f>
        <v/>
      </c>
      <c r="L153" s="23" t="str">
        <f>+IFERROR(VLOOKUP(AI153,[2]REGION!$G$2:$I$1125,2,FALSE),"")</f>
        <v/>
      </c>
      <c r="M153" s="23" t="str">
        <f>+IFERROR(VLOOKUP(#REF!,[2]ORDINALES!$H$2:$I$382,2,FALSE),"")</f>
        <v/>
      </c>
      <c r="N153" s="23" t="str">
        <f>IFERROR(VLOOKUP(U153,'[2]Lista Willy'!$B$11:$D$14,3,FALSE),"")</f>
        <v>REC_11</v>
      </c>
      <c r="O153" s="24"/>
      <c r="P153" s="90">
        <v>11002</v>
      </c>
      <c r="Q153" s="90" t="s">
        <v>49</v>
      </c>
      <c r="R153" s="90" t="s">
        <v>264</v>
      </c>
      <c r="S153" s="90" t="s">
        <v>270</v>
      </c>
      <c r="T153" s="90" t="s">
        <v>270</v>
      </c>
      <c r="U153" s="90" t="s">
        <v>52</v>
      </c>
      <c r="V153" s="94" t="s">
        <v>53</v>
      </c>
      <c r="W153" s="90" t="s">
        <v>54</v>
      </c>
      <c r="X153" s="90" t="s">
        <v>55</v>
      </c>
      <c r="Y153" s="90" t="s">
        <v>266</v>
      </c>
      <c r="Z153" s="87">
        <v>1109899729</v>
      </c>
      <c r="AA153" s="120"/>
      <c r="AB153" s="87"/>
      <c r="AC153" s="87"/>
      <c r="AD153" s="87"/>
      <c r="AE153" s="120">
        <v>1109899729</v>
      </c>
      <c r="AF153" s="115">
        <v>641117145</v>
      </c>
      <c r="AG153" s="116"/>
      <c r="AH153" s="90" t="s">
        <v>57</v>
      </c>
      <c r="AI153" s="90"/>
      <c r="AJ153" s="90"/>
      <c r="AK153" s="90"/>
      <c r="AL153" s="90" t="s">
        <v>57</v>
      </c>
      <c r="AM153" s="90"/>
      <c r="AN153" s="90" t="s">
        <v>57</v>
      </c>
      <c r="AO153" s="90"/>
      <c r="AP153" s="90" t="s">
        <v>57</v>
      </c>
      <c r="AQ153" s="90"/>
      <c r="AR153" s="90" t="s">
        <v>57</v>
      </c>
      <c r="AS153" s="90" t="s">
        <v>73</v>
      </c>
      <c r="AT153" s="90" t="s">
        <v>74</v>
      </c>
      <c r="AU153" s="97" t="s">
        <v>75</v>
      </c>
      <c r="AV153" s="98" t="s">
        <v>76</v>
      </c>
      <c r="AW153" s="98" t="s">
        <v>77</v>
      </c>
      <c r="AX153" s="97">
        <v>3299060</v>
      </c>
      <c r="AY153" s="98" t="s">
        <v>78</v>
      </c>
      <c r="AZ153" s="98" t="s">
        <v>201</v>
      </c>
      <c r="BA153" s="24"/>
    </row>
    <row r="154" spans="1:53" ht="84.75" customHeight="1">
      <c r="A154" s="23" t="str">
        <f>+IFERROR(VLOOKUP(R154,'[2]Listas niveles'!$D$2:$E$11,2,FALSE),"")</f>
        <v>SAF</v>
      </c>
      <c r="B154" s="23" t="str">
        <f>+IFERROR(VLOOKUP(AS154,'[2]Listas anexo 1'!$A$7:$B$8,2,FALSE),"")</f>
        <v>FORTA</v>
      </c>
      <c r="C154" s="23" t="str">
        <f>+IFERROR(VLOOKUP(AT154,'[2]Listas anexo 1'!$A$13:$B$15,2,FALSE),"")</f>
        <v>FORTALECIMIENTO</v>
      </c>
      <c r="D154" s="23" t="str">
        <f>+IFERROR(VLOOKUP(AT154,'[2]Listas anexo 1'!$A$13:$C$15,3,FALSE),"")</f>
        <v>FORTALECER</v>
      </c>
      <c r="E154" s="23" t="str">
        <f>+IFERROR(VLOOKUP(AT154,'[2]Listas anexo 1'!$A$19:$B$21,2,FALSE),"")</f>
        <v>FORTOB</v>
      </c>
      <c r="F154" s="23" t="str">
        <f>+IFERROR(VLOOKUP(AV154,'[2]Listas anexo 1'!$J$13:$K$21,2,FALSE),"")</f>
        <v>FORTOBIII</v>
      </c>
      <c r="G154" s="23" t="str">
        <f>+IFERROR(VLOOKUP(AW154,'[2]LISTAS ANEXO 1. 2'!$A$9:$B$38,2,FALSE),"")</f>
        <v>TVI</v>
      </c>
      <c r="H154" s="23" t="str">
        <f>+IFERROR(IF(C154="ADMINYCOOR",VLOOKUP(AY154,'[2]LISTAS ANEXO 1. 3'!$B$13:$C$42,2,FALSE),IF(C154="TASAS",VLOOKUP(AY154,'[2]LISTAS ANEXO 1. 3'!$B$43:$C$51,2,FALSE),IF(C154="FORTALECIMIENTO",VLOOKUP(AY154,'[2]LISTAS ANEXO 1. 3'!$B$52:$C$58,2,FALSE),""))),"")</f>
        <v>FFFF</v>
      </c>
      <c r="I154" s="23" t="str">
        <f>+IFERROR(VLOOKUP(#REF!,'[2]LISTAS ANEXO 1. 4'!$B$74:$C$90,2,FALSE),"")</f>
        <v/>
      </c>
      <c r="J154" s="23" t="str">
        <f>+IFERROR(VLOOKUP(X154,[2]ORDINALES!$B$2:$C$5,2,FALSE),"")</f>
        <v>CTADOS</v>
      </c>
      <c r="K154" s="23" t="str">
        <f>+IFERROR(VLOOKUP(#REF!,[2]REGION!$G$2:$I$1125,2,FALSE),"")</f>
        <v/>
      </c>
      <c r="L154" s="23" t="str">
        <f>+IFERROR(VLOOKUP(AI154,[2]REGION!$G$2:$I$1125,2,FALSE),"")</f>
        <v>BOGDC</v>
      </c>
      <c r="M154" s="23" t="str">
        <f>+IFERROR(VLOOKUP(#REF!,[2]ORDINALES!$H$2:$I$382,2,FALSE),"")</f>
        <v/>
      </c>
      <c r="N154" s="23" t="str">
        <f>IFERROR(VLOOKUP(U154,'[2]Lista Willy'!$B$11:$D$14,3,FALSE),"")</f>
        <v>REC_11</v>
      </c>
      <c r="O154" s="24"/>
      <c r="P154" s="90">
        <v>11003</v>
      </c>
      <c r="Q154" s="90" t="s">
        <v>49</v>
      </c>
      <c r="R154" s="90" t="s">
        <v>264</v>
      </c>
      <c r="S154" s="90" t="s">
        <v>270</v>
      </c>
      <c r="T154" s="90" t="s">
        <v>270</v>
      </c>
      <c r="U154" s="90" t="s">
        <v>52</v>
      </c>
      <c r="V154" s="94" t="s">
        <v>53</v>
      </c>
      <c r="W154" s="90" t="s">
        <v>54</v>
      </c>
      <c r="X154" s="90" t="s">
        <v>55</v>
      </c>
      <c r="Y154" s="90" t="s">
        <v>277</v>
      </c>
      <c r="Z154" s="87">
        <v>20000000</v>
      </c>
      <c r="AA154" s="120"/>
      <c r="AB154" s="87"/>
      <c r="AC154" s="87"/>
      <c r="AD154" s="87"/>
      <c r="AE154" s="120">
        <v>20000000</v>
      </c>
      <c r="AF154" s="115"/>
      <c r="AG154" s="116"/>
      <c r="AH154" s="90" t="s">
        <v>57</v>
      </c>
      <c r="AI154" s="90" t="s">
        <v>108</v>
      </c>
      <c r="AJ154" s="90" t="s">
        <v>108</v>
      </c>
      <c r="AK154" s="90"/>
      <c r="AL154" s="90" t="s">
        <v>57</v>
      </c>
      <c r="AM154" s="90"/>
      <c r="AN154" s="90" t="s">
        <v>57</v>
      </c>
      <c r="AO154" s="90"/>
      <c r="AP154" s="90" t="s">
        <v>57</v>
      </c>
      <c r="AQ154" s="90"/>
      <c r="AR154" s="90" t="s">
        <v>57</v>
      </c>
      <c r="AS154" s="90" t="s">
        <v>73</v>
      </c>
      <c r="AT154" s="90" t="s">
        <v>74</v>
      </c>
      <c r="AU154" s="97" t="s">
        <v>75</v>
      </c>
      <c r="AV154" s="98" t="s">
        <v>109</v>
      </c>
      <c r="AW154" s="98" t="s">
        <v>110</v>
      </c>
      <c r="AX154" s="97">
        <v>3299065</v>
      </c>
      <c r="AY154" s="98" t="s">
        <v>111</v>
      </c>
      <c r="AZ154" s="98" t="s">
        <v>112</v>
      </c>
      <c r="BA154" s="24"/>
    </row>
    <row r="155" spans="1:53" ht="84.75" customHeight="1">
      <c r="A155" s="23" t="str">
        <f>+IFERROR(VLOOKUP(R155,'[2]Listas niveles'!$D$2:$E$11,2,FALSE),"")</f>
        <v>SAF</v>
      </c>
      <c r="B155" s="23" t="str">
        <f>+IFERROR(VLOOKUP(AS155,'[2]Listas anexo 1'!$A$7:$B$8,2,FALSE),"")</f>
        <v>FORTA</v>
      </c>
      <c r="C155" s="23" t="str">
        <f>+IFERROR(VLOOKUP(AT155,'[2]Listas anexo 1'!$A$13:$B$15,2,FALSE),"")</f>
        <v>FORTALECIMIENTO</v>
      </c>
      <c r="D155" s="23" t="str">
        <f>+IFERROR(VLOOKUP(AT155,'[2]Listas anexo 1'!$A$13:$C$15,3,FALSE),"")</f>
        <v>FORTALECER</v>
      </c>
      <c r="E155" s="23" t="str">
        <f>+IFERROR(VLOOKUP(AT155,'[2]Listas anexo 1'!$A$19:$B$21,2,FALSE),"")</f>
        <v>FORTOB</v>
      </c>
      <c r="F155" s="23" t="str">
        <f>+IFERROR(VLOOKUP(AV155,'[2]Listas anexo 1'!$J$13:$K$21,2,FALSE),"")</f>
        <v>FORTOBII</v>
      </c>
      <c r="G155" s="23" t="str">
        <f>+IFERROR(VLOOKUP(AW155,'[2]LISTAS ANEXO 1. 2'!$A$9:$B$38,2,FALSE),"")</f>
        <v>TV</v>
      </c>
      <c r="H155" s="23" t="str">
        <f>+IFERROR(IF(C155="ADMINYCOOR",VLOOKUP(AY155,'[2]LISTAS ANEXO 1. 3'!$B$13:$C$42,2,FALSE),IF(C155="TASAS",VLOOKUP(AY155,'[2]LISTAS ANEXO 1. 3'!$B$43:$C$51,2,FALSE),IF(C155="FORTALECIMIENTO",VLOOKUP(AY155,'[2]LISTAS ANEXO 1. 3'!$B$52:$C$58,2,FALSE),""))),"")</f>
        <v>EEEE</v>
      </c>
      <c r="I155" s="23" t="str">
        <f>+IFERROR(VLOOKUP(#REF!,'[2]LISTAS ANEXO 1. 4'!$B$74:$C$90,2,FALSE),"")</f>
        <v/>
      </c>
      <c r="J155" s="23" t="str">
        <f>+IFERROR(VLOOKUP(X155,[2]ORDINALES!$B$2:$C$5,2,FALSE),"")</f>
        <v>CTADOS</v>
      </c>
      <c r="K155" s="23" t="str">
        <f>+IFERROR(VLOOKUP(#REF!,[2]REGION!$G$2:$I$1125,2,FALSE),"")</f>
        <v/>
      </c>
      <c r="L155" s="23" t="str">
        <f>+IFERROR(VLOOKUP(AI155,[2]REGION!$G$2:$I$1125,2,FALSE),"")</f>
        <v/>
      </c>
      <c r="M155" s="23" t="str">
        <f>+IFERROR(VLOOKUP(#REF!,[2]ORDINALES!$H$2:$I$382,2,FALSE),"")</f>
        <v/>
      </c>
      <c r="N155" s="23" t="str">
        <f>IFERROR(VLOOKUP(U155,'[2]Lista Willy'!$B$11:$D$14,3,FALSE),"")</f>
        <v>REC_11</v>
      </c>
      <c r="O155" s="24"/>
      <c r="P155" s="90">
        <v>12000</v>
      </c>
      <c r="Q155" s="90" t="s">
        <v>49</v>
      </c>
      <c r="R155" s="90" t="s">
        <v>264</v>
      </c>
      <c r="S155" s="90" t="s">
        <v>278</v>
      </c>
      <c r="T155" s="90" t="s">
        <v>278</v>
      </c>
      <c r="U155" s="90" t="s">
        <v>52</v>
      </c>
      <c r="V155" s="94" t="s">
        <v>53</v>
      </c>
      <c r="W155" s="90" t="s">
        <v>54</v>
      </c>
      <c r="X155" s="90" t="s">
        <v>55</v>
      </c>
      <c r="Y155" s="90" t="s">
        <v>279</v>
      </c>
      <c r="Z155" s="87">
        <v>225848016</v>
      </c>
      <c r="AA155" s="120"/>
      <c r="AB155" s="87"/>
      <c r="AC155" s="87"/>
      <c r="AD155" s="87"/>
      <c r="AE155" s="120">
        <v>225848016</v>
      </c>
      <c r="AF155" s="115"/>
      <c r="AG155" s="116"/>
      <c r="AH155" s="90" t="s">
        <v>57</v>
      </c>
      <c r="AI155" s="90"/>
      <c r="AJ155" s="90"/>
      <c r="AK155" s="90"/>
      <c r="AL155" s="90" t="s">
        <v>57</v>
      </c>
      <c r="AM155" s="90"/>
      <c r="AN155" s="90" t="s">
        <v>57</v>
      </c>
      <c r="AO155" s="90"/>
      <c r="AP155" s="90" t="s">
        <v>57</v>
      </c>
      <c r="AQ155" s="90"/>
      <c r="AR155" s="90" t="s">
        <v>57</v>
      </c>
      <c r="AS155" s="90" t="s">
        <v>73</v>
      </c>
      <c r="AT155" s="90" t="s">
        <v>74</v>
      </c>
      <c r="AU155" s="97" t="s">
        <v>75</v>
      </c>
      <c r="AV155" s="98" t="s">
        <v>280</v>
      </c>
      <c r="AW155" s="98" t="s">
        <v>281</v>
      </c>
      <c r="AX155" s="97">
        <v>3299058</v>
      </c>
      <c r="AY155" s="98" t="s">
        <v>282</v>
      </c>
      <c r="AZ155" s="98" t="s">
        <v>283</v>
      </c>
      <c r="BA155" s="24"/>
    </row>
    <row r="156" spans="1:53" ht="84.75" customHeight="1">
      <c r="A156" s="23" t="str">
        <f>+IFERROR(VLOOKUP(R156,'[2]Listas niveles'!$D$2:$E$11,2,FALSE),"")</f>
        <v>SAF</v>
      </c>
      <c r="B156" s="23" t="str">
        <f>+IFERROR(VLOOKUP(AS156,'[2]Listas anexo 1'!$A$7:$B$8,2,FALSE),"")</f>
        <v>ADMIN</v>
      </c>
      <c r="C156" s="23" t="str">
        <f>+IFERROR(VLOOKUP(AT156,'[2]Listas anexo 1'!$A$13:$B$15,2,FALSE),"")</f>
        <v>ADMINYCOOR</v>
      </c>
      <c r="D156" s="23" t="str">
        <f>+IFERROR(VLOOKUP(AT156,'[2]Listas anexo 1'!$A$13:$C$15,3,FALSE),"")</f>
        <v>CONTRIBUIR</v>
      </c>
      <c r="E156" s="23" t="str">
        <f>+IFERROR(VLOOKUP(AT156,'[2]Listas anexo 1'!$A$19:$B$21,2,FALSE),"")</f>
        <v>ADMINOB</v>
      </c>
      <c r="F156" s="23" t="str">
        <f>+IFERROR(VLOOKUP(AV156,'[2]Listas anexo 1'!$J$13:$K$21,2,FALSE),"")</f>
        <v>ADOBIV</v>
      </c>
      <c r="G156" s="23" t="str">
        <f>+IFERROR(VLOOKUP(AW156,'[2]LISTAS ANEXO 1. 2'!$A$9:$B$38,2,FALSE),"")</f>
        <v>AXVI</v>
      </c>
      <c r="H156" s="23" t="str">
        <f>+IFERROR(IF(C156="ADMINYCOOR",VLOOKUP(AY156,'[2]LISTAS ANEXO 1. 3'!$B$13:$C$42,2,FALSE),IF(C156="TASAS",VLOOKUP(AY156,'[2]LISTAS ANEXO 1. 3'!$B$43:$C$51,2,FALSE),IF(C156="FORTALECIMIENTO",VLOOKUP(AY156,'[2]LISTAS ANEXO 1. 3'!$B$52:$C$58,2,FALSE),""))),"")</f>
        <v>CD</v>
      </c>
      <c r="I156" s="23" t="str">
        <f>+IFERROR(VLOOKUP(#REF!,'[2]LISTAS ANEXO 1. 4'!$B$74:$C$90,2,FALSE),"")</f>
        <v/>
      </c>
      <c r="J156" s="23" t="str">
        <f>+IFERROR(VLOOKUP(X156,[2]ORDINALES!$B$2:$C$5,2,FALSE),"")</f>
        <v>CTADOS</v>
      </c>
      <c r="K156" s="23" t="str">
        <f>+IFERROR(VLOOKUP(#REF!,[2]REGION!$G$2:$I$1125,2,FALSE),"")</f>
        <v/>
      </c>
      <c r="L156" s="23" t="str">
        <f>+IFERROR(VLOOKUP(AI156,[2]REGION!$G$2:$I$1125,2,FALSE),"")</f>
        <v/>
      </c>
      <c r="M156" s="23" t="str">
        <f>+IFERROR(VLOOKUP(#REF!,[2]ORDINALES!$H$2:$I$382,2,FALSE),"")</f>
        <v/>
      </c>
      <c r="N156" s="23" t="str">
        <f>IFERROR(VLOOKUP(U156,'[2]Lista Willy'!$B$11:$D$14,3,FALSE),"")</f>
        <v>REC_11</v>
      </c>
      <c r="O156" s="24"/>
      <c r="P156" s="90">
        <v>12001</v>
      </c>
      <c r="Q156" s="90" t="s">
        <v>49</v>
      </c>
      <c r="R156" s="90" t="s">
        <v>264</v>
      </c>
      <c r="S156" s="90" t="s">
        <v>278</v>
      </c>
      <c r="T156" s="90" t="s">
        <v>278</v>
      </c>
      <c r="U156" s="90" t="s">
        <v>52</v>
      </c>
      <c r="V156" s="94" t="s">
        <v>53</v>
      </c>
      <c r="W156" s="90" t="s">
        <v>54</v>
      </c>
      <c r="X156" s="90" t="s">
        <v>55</v>
      </c>
      <c r="Y156" s="90" t="s">
        <v>284</v>
      </c>
      <c r="Z156" s="87">
        <v>405000000</v>
      </c>
      <c r="AA156" s="120"/>
      <c r="AB156" s="87"/>
      <c r="AC156" s="87"/>
      <c r="AD156" s="87"/>
      <c r="AE156" s="120">
        <v>405000000</v>
      </c>
      <c r="AF156" s="115"/>
      <c r="AG156" s="116"/>
      <c r="AH156" s="90" t="s">
        <v>57</v>
      </c>
      <c r="AI156" s="90"/>
      <c r="AJ156" s="90"/>
      <c r="AK156" s="90"/>
      <c r="AL156" s="90" t="s">
        <v>57</v>
      </c>
      <c r="AM156" s="90"/>
      <c r="AN156" s="90" t="s">
        <v>57</v>
      </c>
      <c r="AO156" s="90"/>
      <c r="AP156" s="90" t="s">
        <v>57</v>
      </c>
      <c r="AQ156" s="90"/>
      <c r="AR156" s="90" t="s">
        <v>57</v>
      </c>
      <c r="AS156" s="90" t="s">
        <v>60</v>
      </c>
      <c r="AT156" s="90" t="s">
        <v>61</v>
      </c>
      <c r="AU156" s="97" t="s">
        <v>62</v>
      </c>
      <c r="AV156" s="98" t="s">
        <v>63</v>
      </c>
      <c r="AW156" s="98" t="s">
        <v>64</v>
      </c>
      <c r="AX156" s="97">
        <v>3202008</v>
      </c>
      <c r="AY156" s="98" t="s">
        <v>65</v>
      </c>
      <c r="AZ156" s="98" t="s">
        <v>66</v>
      </c>
      <c r="BA156" s="24"/>
    </row>
    <row r="157" spans="1:53" ht="84.75" customHeight="1">
      <c r="A157" s="23" t="str">
        <f>+IFERROR(VLOOKUP(R157,'[2]Listas niveles'!$D$2:$E$11,2,FALSE),"")</f>
        <v>SAF</v>
      </c>
      <c r="B157" s="23" t="str">
        <f>+IFERROR(VLOOKUP(AS157,'[2]Listas anexo 1'!$A$7:$B$8,2,FALSE),"")</f>
        <v>FORTA</v>
      </c>
      <c r="C157" s="23" t="str">
        <f>+IFERROR(VLOOKUP(AT157,'[2]Listas anexo 1'!$A$13:$B$15,2,FALSE),"")</f>
        <v>FORTALECIMIENTO</v>
      </c>
      <c r="D157" s="23" t="str">
        <f>+IFERROR(VLOOKUP(AT157,'[2]Listas anexo 1'!$A$13:$C$15,3,FALSE),"")</f>
        <v>FORTALECER</v>
      </c>
      <c r="E157" s="23" t="str">
        <f>+IFERROR(VLOOKUP(AT157,'[2]Listas anexo 1'!$A$19:$B$21,2,FALSE),"")</f>
        <v>FORTOB</v>
      </c>
      <c r="F157" s="23" t="str">
        <f>+IFERROR(VLOOKUP(AV157,'[2]Listas anexo 1'!$J$13:$K$21,2,FALSE),"")</f>
        <v>FORTOBI</v>
      </c>
      <c r="G157" s="23" t="str">
        <f>+IFERROR(VLOOKUP(AW157,'[2]LISTAS ANEXO 1. 2'!$A$9:$B$38,2,FALSE),"")</f>
        <v>TII</v>
      </c>
      <c r="H157" s="23" t="str">
        <f>+IFERROR(IF(C157="ADMINYCOOR",VLOOKUP(AY157,'[2]LISTAS ANEXO 1. 3'!$B$13:$C$42,2,FALSE),IF(C157="TASAS",VLOOKUP(AY157,'[2]LISTAS ANEXO 1. 3'!$B$43:$C$51,2,FALSE),IF(C157="FORTALECIMIENTO",VLOOKUP(AY157,'[2]LISTAS ANEXO 1. 3'!$B$52:$C$58,2,FALSE),""))),"")</f>
        <v>BBBB</v>
      </c>
      <c r="I157" s="23" t="str">
        <f>+IFERROR(VLOOKUP(#REF!,'[2]LISTAS ANEXO 1. 4'!$B$74:$C$90,2,FALSE),"")</f>
        <v/>
      </c>
      <c r="J157" s="23" t="str">
        <f>+IFERROR(VLOOKUP(X157,[2]ORDINALES!$B$2:$C$5,2,FALSE),"")</f>
        <v>CTADOS</v>
      </c>
      <c r="K157" s="23" t="str">
        <f>+IFERROR(VLOOKUP(#REF!,[2]REGION!$G$2:$I$1125,2,FALSE),"")</f>
        <v/>
      </c>
      <c r="L157" s="23" t="str">
        <f>+IFERROR(VLOOKUP(AI157,[2]REGION!$G$2:$I$1125,2,FALSE),"")</f>
        <v/>
      </c>
      <c r="M157" s="23" t="str">
        <f>+IFERROR(VLOOKUP(#REF!,[2]ORDINALES!$H$2:$I$382,2,FALSE),"")</f>
        <v/>
      </c>
      <c r="N157" s="23" t="str">
        <f>IFERROR(VLOOKUP(U157,'[2]Lista Willy'!$B$11:$D$14,3,FALSE),"")</f>
        <v>REC_11</v>
      </c>
      <c r="O157" s="24"/>
      <c r="P157" s="90">
        <v>12002</v>
      </c>
      <c r="Q157" s="90" t="s">
        <v>49</v>
      </c>
      <c r="R157" s="90" t="s">
        <v>264</v>
      </c>
      <c r="S157" s="90" t="s">
        <v>278</v>
      </c>
      <c r="T157" s="90" t="s">
        <v>278</v>
      </c>
      <c r="U157" s="90" t="s">
        <v>52</v>
      </c>
      <c r="V157" s="94" t="s">
        <v>53</v>
      </c>
      <c r="W157" s="90" t="s">
        <v>54</v>
      </c>
      <c r="X157" s="90" t="s">
        <v>55</v>
      </c>
      <c r="Y157" s="90" t="s">
        <v>266</v>
      </c>
      <c r="Z157" s="87">
        <v>439841492</v>
      </c>
      <c r="AA157" s="120"/>
      <c r="AB157" s="87"/>
      <c r="AC157" s="87"/>
      <c r="AD157" s="87"/>
      <c r="AE157" s="120">
        <v>439841492</v>
      </c>
      <c r="AF157" s="115"/>
      <c r="AG157" s="116"/>
      <c r="AH157" s="90" t="s">
        <v>57</v>
      </c>
      <c r="AI157" s="90"/>
      <c r="AJ157" s="90"/>
      <c r="AK157" s="90"/>
      <c r="AL157" s="90" t="s">
        <v>57</v>
      </c>
      <c r="AM157" s="90"/>
      <c r="AN157" s="90" t="s">
        <v>57</v>
      </c>
      <c r="AO157" s="90"/>
      <c r="AP157" s="90" t="s">
        <v>57</v>
      </c>
      <c r="AQ157" s="90"/>
      <c r="AR157" s="90" t="s">
        <v>57</v>
      </c>
      <c r="AS157" s="90" t="s">
        <v>73</v>
      </c>
      <c r="AT157" s="90" t="s">
        <v>74</v>
      </c>
      <c r="AU157" s="97" t="s">
        <v>75</v>
      </c>
      <c r="AV157" s="98" t="s">
        <v>76</v>
      </c>
      <c r="AW157" s="98" t="s">
        <v>77</v>
      </c>
      <c r="AX157" s="97">
        <v>3299060</v>
      </c>
      <c r="AY157" s="98" t="s">
        <v>78</v>
      </c>
      <c r="AZ157" s="98" t="s">
        <v>201</v>
      </c>
      <c r="BA157" s="24"/>
    </row>
    <row r="158" spans="1:53" ht="84.75" customHeight="1">
      <c r="A158" s="23" t="str">
        <f>+IFERROR(VLOOKUP(R158,'[2]Listas niveles'!$D$2:$E$11,2,FALSE),"")</f>
        <v>SAF</v>
      </c>
      <c r="B158" s="23" t="str">
        <f>+IFERROR(VLOOKUP(AS158,'[2]Listas anexo 1'!$A$7:$B$8,2,FALSE),"")</f>
        <v>FORTA</v>
      </c>
      <c r="C158" s="23" t="str">
        <f>+IFERROR(VLOOKUP(AT158,'[2]Listas anexo 1'!$A$13:$B$15,2,FALSE),"")</f>
        <v>FORTALECIMIENTO</v>
      </c>
      <c r="D158" s="23" t="str">
        <f>+IFERROR(VLOOKUP(AT158,'[2]Listas anexo 1'!$A$13:$C$15,3,FALSE),"")</f>
        <v>FORTALECER</v>
      </c>
      <c r="E158" s="23" t="str">
        <f>+IFERROR(VLOOKUP(AT158,'[2]Listas anexo 1'!$A$19:$B$21,2,FALSE),"")</f>
        <v>FORTOB</v>
      </c>
      <c r="F158" s="23" t="str">
        <f>+IFERROR(VLOOKUP(AV158,'[2]Listas anexo 1'!$J$13:$K$21,2,FALSE),"")</f>
        <v>FORTOBI</v>
      </c>
      <c r="G158" s="23" t="str">
        <f>+IFERROR(VLOOKUP(AW158,'[2]LISTAS ANEXO 1. 2'!$A$9:$B$38,2,FALSE),"")</f>
        <v>TII</v>
      </c>
      <c r="H158" s="23" t="str">
        <f>+IFERROR(IF(C158="ADMINYCOOR",VLOOKUP(AY158,'[2]LISTAS ANEXO 1. 3'!$B$13:$C$42,2,FALSE),IF(C158="TASAS",VLOOKUP(AY158,'[2]LISTAS ANEXO 1. 3'!$B$43:$C$51,2,FALSE),IF(C158="FORTALECIMIENTO",VLOOKUP(AY158,'[2]LISTAS ANEXO 1. 3'!$B$52:$C$58,2,FALSE),""))),"")</f>
        <v>BBBB</v>
      </c>
      <c r="I158" s="23" t="str">
        <f>+IFERROR(VLOOKUP(#REF!,'[2]LISTAS ANEXO 1. 4'!$B$74:$C$90,2,FALSE),"")</f>
        <v/>
      </c>
      <c r="J158" s="23" t="str">
        <f>+IFERROR(VLOOKUP(X158,[2]ORDINALES!$B$2:$C$5,2,FALSE),"")</f>
        <v>CTADOS</v>
      </c>
      <c r="K158" s="23" t="str">
        <f>+IFERROR(VLOOKUP(#REF!,[2]REGION!$G$2:$I$1125,2,FALSE),"")</f>
        <v/>
      </c>
      <c r="L158" s="23" t="str">
        <f>+IFERROR(VLOOKUP(AI158,[2]REGION!$G$2:$I$1125,2,FALSE),"")</f>
        <v/>
      </c>
      <c r="M158" s="23" t="str">
        <f>+IFERROR(VLOOKUP(#REF!,[2]ORDINALES!$H$2:$I$382,2,FALSE),"")</f>
        <v/>
      </c>
      <c r="N158" s="23" t="str">
        <f>IFERROR(VLOOKUP(U158,'[2]Lista Willy'!$B$11:$D$14,3,FALSE),"")</f>
        <v>REC_11</v>
      </c>
      <c r="O158" s="24"/>
      <c r="P158" s="90">
        <v>12003</v>
      </c>
      <c r="Q158" s="90" t="s">
        <v>49</v>
      </c>
      <c r="R158" s="90" t="s">
        <v>264</v>
      </c>
      <c r="S158" s="90" t="s">
        <v>278</v>
      </c>
      <c r="T158" s="90" t="s">
        <v>278</v>
      </c>
      <c r="U158" s="90" t="s">
        <v>52</v>
      </c>
      <c r="V158" s="94" t="s">
        <v>53</v>
      </c>
      <c r="W158" s="90" t="s">
        <v>54</v>
      </c>
      <c r="X158" s="90" t="s">
        <v>55</v>
      </c>
      <c r="Y158" s="90" t="s">
        <v>285</v>
      </c>
      <c r="Z158" s="87">
        <v>595134877</v>
      </c>
      <c r="AA158" s="120"/>
      <c r="AB158" s="87">
        <v>45000000</v>
      </c>
      <c r="AC158" s="87"/>
      <c r="AD158" s="87"/>
      <c r="AE158" s="120">
        <v>550134877</v>
      </c>
      <c r="AF158" s="115"/>
      <c r="AG158" s="116"/>
      <c r="AH158" s="90" t="s">
        <v>57</v>
      </c>
      <c r="AI158" s="90"/>
      <c r="AJ158" s="90"/>
      <c r="AK158" s="90"/>
      <c r="AL158" s="90" t="s">
        <v>57</v>
      </c>
      <c r="AM158" s="90"/>
      <c r="AN158" s="90" t="s">
        <v>57</v>
      </c>
      <c r="AO158" s="90"/>
      <c r="AP158" s="90" t="s">
        <v>57</v>
      </c>
      <c r="AQ158" s="90"/>
      <c r="AR158" s="90" t="s">
        <v>57</v>
      </c>
      <c r="AS158" s="90" t="s">
        <v>73</v>
      </c>
      <c r="AT158" s="90" t="s">
        <v>74</v>
      </c>
      <c r="AU158" s="97" t="s">
        <v>75</v>
      </c>
      <c r="AV158" s="98" t="s">
        <v>76</v>
      </c>
      <c r="AW158" s="98" t="s">
        <v>77</v>
      </c>
      <c r="AX158" s="97">
        <v>3299060</v>
      </c>
      <c r="AY158" s="98" t="s">
        <v>78</v>
      </c>
      <c r="AZ158" s="98" t="s">
        <v>201</v>
      </c>
      <c r="BA158" s="24"/>
    </row>
    <row r="159" spans="1:53" ht="84.75" customHeight="1">
      <c r="A159" s="23" t="str">
        <f>+IFERROR(VLOOKUP(R159,'[2]Listas niveles'!$D$2:$E$11,2,FALSE),"")</f>
        <v>SAF</v>
      </c>
      <c r="B159" s="23" t="str">
        <f>+IFERROR(VLOOKUP(AS159,'[2]Listas anexo 1'!$A$7:$B$8,2,FALSE),"")</f>
        <v>ADMIN</v>
      </c>
      <c r="C159" s="23" t="str">
        <f>+IFERROR(VLOOKUP(AT159,'[2]Listas anexo 1'!$A$13:$B$15,2,FALSE),"")</f>
        <v>ADMINYCOOR</v>
      </c>
      <c r="D159" s="23" t="str">
        <f>+IFERROR(VLOOKUP(AT159,'[2]Listas anexo 1'!$A$13:$C$15,3,FALSE),"")</f>
        <v>CONTRIBUIR</v>
      </c>
      <c r="E159" s="23" t="str">
        <f>+IFERROR(VLOOKUP(AT159,'[2]Listas anexo 1'!$A$19:$B$21,2,FALSE),"")</f>
        <v>ADMINOB</v>
      </c>
      <c r="F159" s="23" t="str">
        <f>+IFERROR(VLOOKUP(AV159,'[2]Listas anexo 1'!$J$13:$K$21,2,FALSE),"")</f>
        <v>ADOBIV</v>
      </c>
      <c r="G159" s="23" t="str">
        <f>+IFERROR(VLOOKUP(AW159,'[2]LISTAS ANEXO 1. 2'!$A$9:$B$38,2,FALSE),"")</f>
        <v>AXV</v>
      </c>
      <c r="H159" s="23" t="str">
        <f>+IFERROR(IF(C159="ADMINYCOOR",VLOOKUP(AY159,'[2]LISTAS ANEXO 1. 3'!$B$13:$C$42,2,FALSE),IF(C159="TASAS",VLOOKUP(AY159,'[2]LISTAS ANEXO 1. 3'!$B$43:$C$51,2,FALSE),IF(C159="FORTALECIMIENTO",VLOOKUP(AY159,'[2]LISTAS ANEXO 1. 3'!$B$52:$C$58,2,FALSE),""))),"")</f>
        <v>BC</v>
      </c>
      <c r="I159" s="23" t="str">
        <f>+IFERROR(VLOOKUP(#REF!,'[2]LISTAS ANEXO 1. 4'!$B$74:$C$90,2,FALSE),"")</f>
        <v/>
      </c>
      <c r="J159" s="23" t="str">
        <f>+IFERROR(VLOOKUP(X159,[2]ORDINALES!$B$2:$C$5,2,FALSE),"")</f>
        <v>CTADOS</v>
      </c>
      <c r="K159" s="23" t="str">
        <f>+IFERROR(VLOOKUP(#REF!,[2]REGION!$G$2:$I$1125,2,FALSE),"")</f>
        <v/>
      </c>
      <c r="L159" s="23" t="str">
        <f>+IFERROR(VLOOKUP(AI159,[2]REGION!$G$2:$I$1125,2,FALSE),"")</f>
        <v/>
      </c>
      <c r="M159" s="23" t="str">
        <f>+IFERROR(VLOOKUP(#REF!,[2]ORDINALES!$H$2:$I$382,2,FALSE),"")</f>
        <v/>
      </c>
      <c r="N159" s="23" t="str">
        <f>IFERROR(VLOOKUP(U159,'[2]Lista Willy'!$B$11:$D$14,3,FALSE),"")</f>
        <v>REC_11</v>
      </c>
      <c r="O159" s="24"/>
      <c r="P159" s="90">
        <v>13000</v>
      </c>
      <c r="Q159" s="90" t="s">
        <v>49</v>
      </c>
      <c r="R159" s="90" t="s">
        <v>264</v>
      </c>
      <c r="S159" s="90" t="s">
        <v>286</v>
      </c>
      <c r="T159" s="90" t="s">
        <v>286</v>
      </c>
      <c r="U159" s="90" t="s">
        <v>52</v>
      </c>
      <c r="V159" s="94" t="s">
        <v>53</v>
      </c>
      <c r="W159" s="90" t="s">
        <v>54</v>
      </c>
      <c r="X159" s="90" t="s">
        <v>55</v>
      </c>
      <c r="Y159" s="90" t="s">
        <v>287</v>
      </c>
      <c r="Z159" s="87">
        <v>770008092</v>
      </c>
      <c r="AA159" s="120"/>
      <c r="AB159" s="87"/>
      <c r="AC159" s="87"/>
      <c r="AD159" s="87"/>
      <c r="AE159" s="120">
        <v>770008092</v>
      </c>
      <c r="AF159" s="115"/>
      <c r="AG159" s="116"/>
      <c r="AH159" s="90" t="s">
        <v>57</v>
      </c>
      <c r="AI159" s="90"/>
      <c r="AJ159" s="90"/>
      <c r="AK159" s="90"/>
      <c r="AL159" s="90" t="s">
        <v>57</v>
      </c>
      <c r="AM159" s="90"/>
      <c r="AN159" s="90" t="s">
        <v>57</v>
      </c>
      <c r="AO159" s="90"/>
      <c r="AP159" s="90" t="s">
        <v>57</v>
      </c>
      <c r="AQ159" s="90"/>
      <c r="AR159" s="90" t="s">
        <v>57</v>
      </c>
      <c r="AS159" s="90" t="s">
        <v>60</v>
      </c>
      <c r="AT159" s="90" t="s">
        <v>61</v>
      </c>
      <c r="AU159" s="97" t="s">
        <v>62</v>
      </c>
      <c r="AV159" s="98" t="s">
        <v>63</v>
      </c>
      <c r="AW159" s="98" t="s">
        <v>288</v>
      </c>
      <c r="AX159" s="97">
        <v>3202036</v>
      </c>
      <c r="AY159" s="98" t="s">
        <v>289</v>
      </c>
      <c r="AZ159" s="98" t="s">
        <v>290</v>
      </c>
      <c r="BA159" s="24"/>
    </row>
    <row r="160" spans="1:53" ht="84.75" customHeight="1">
      <c r="A160" s="23" t="str">
        <f>+IFERROR(VLOOKUP(R160,'[2]Listas niveles'!$D$2:$E$11,2,FALSE),"")</f>
        <v>SAF</v>
      </c>
      <c r="B160" s="23" t="str">
        <f>+IFERROR(VLOOKUP(AS160,'[2]Listas anexo 1'!$A$7:$B$8,2,FALSE),"")</f>
        <v>ADMIN</v>
      </c>
      <c r="C160" s="23" t="str">
        <f>+IFERROR(VLOOKUP(AT160,'[2]Listas anexo 1'!$A$13:$B$15,2,FALSE),"")</f>
        <v>ADMINYCOOR</v>
      </c>
      <c r="D160" s="23" t="str">
        <f>+IFERROR(VLOOKUP(AT160,'[2]Listas anexo 1'!$A$13:$C$15,3,FALSE),"")</f>
        <v>CONTRIBUIR</v>
      </c>
      <c r="E160" s="23" t="str">
        <f>+IFERROR(VLOOKUP(AT160,'[2]Listas anexo 1'!$A$19:$B$21,2,FALSE),"")</f>
        <v>ADMINOB</v>
      </c>
      <c r="F160" s="23" t="str">
        <f>+IFERROR(VLOOKUP(AV160,'[2]Listas anexo 1'!$J$13:$K$21,2,FALSE),"")</f>
        <v>ADOBIV</v>
      </c>
      <c r="G160" s="23" t="str">
        <f>+IFERROR(VLOOKUP(AW160,'[2]LISTAS ANEXO 1. 2'!$A$9:$B$38,2,FALSE),"")</f>
        <v>AXV</v>
      </c>
      <c r="H160" s="23" t="str">
        <f>+IFERROR(IF(C160="ADMINYCOOR",VLOOKUP(AY160,'[2]LISTAS ANEXO 1. 3'!$B$13:$C$42,2,FALSE),IF(C160="TASAS",VLOOKUP(AY160,'[2]LISTAS ANEXO 1. 3'!$B$43:$C$51,2,FALSE),IF(C160="FORTALECIMIENTO",VLOOKUP(AY160,'[2]LISTAS ANEXO 1. 3'!$B$52:$C$58,2,FALSE),""))),"")</f>
        <v>BC</v>
      </c>
      <c r="I160" s="23" t="str">
        <f>+IFERROR(VLOOKUP(#REF!,'[2]LISTAS ANEXO 1. 4'!$B$74:$C$90,2,FALSE),"")</f>
        <v/>
      </c>
      <c r="J160" s="23" t="str">
        <f>+IFERROR(VLOOKUP(X160,[2]ORDINALES!$B$2:$C$5,2,FALSE),"")</f>
        <v>CTADOS</v>
      </c>
      <c r="K160" s="23" t="str">
        <f>+IFERROR(VLOOKUP(#REF!,[2]REGION!$G$2:$I$1125,2,FALSE),"")</f>
        <v/>
      </c>
      <c r="L160" s="23" t="str">
        <f>+IFERROR(VLOOKUP(AI160,[2]REGION!$G$2:$I$1125,2,FALSE),"")</f>
        <v/>
      </c>
      <c r="M160" s="23" t="str">
        <f>+IFERROR(VLOOKUP(#REF!,[2]ORDINALES!$H$2:$I$382,2,FALSE),"")</f>
        <v/>
      </c>
      <c r="N160" s="23" t="str">
        <f>IFERROR(VLOOKUP(U160,'[2]Lista Willy'!$B$11:$D$14,3,FALSE),"")</f>
        <v>REC_11</v>
      </c>
      <c r="O160" s="24"/>
      <c r="P160" s="90">
        <v>13001</v>
      </c>
      <c r="Q160" s="90" t="s">
        <v>49</v>
      </c>
      <c r="R160" s="90" t="s">
        <v>264</v>
      </c>
      <c r="S160" s="90" t="s">
        <v>286</v>
      </c>
      <c r="T160" s="90" t="s">
        <v>286</v>
      </c>
      <c r="U160" s="90" t="s">
        <v>52</v>
      </c>
      <c r="V160" s="94" t="s">
        <v>53</v>
      </c>
      <c r="W160" s="90" t="s">
        <v>54</v>
      </c>
      <c r="X160" s="90" t="s">
        <v>55</v>
      </c>
      <c r="Y160" s="90" t="s">
        <v>56</v>
      </c>
      <c r="Z160" s="87">
        <v>30542740</v>
      </c>
      <c r="AA160" s="120"/>
      <c r="AB160" s="87">
        <v>27542740</v>
      </c>
      <c r="AC160" s="87"/>
      <c r="AD160" s="87"/>
      <c r="AE160" s="120">
        <v>3000000</v>
      </c>
      <c r="AF160" s="115"/>
      <c r="AG160" s="116"/>
      <c r="AH160" s="90" t="s">
        <v>57</v>
      </c>
      <c r="AI160" s="90"/>
      <c r="AJ160" s="90"/>
      <c r="AK160" s="90"/>
      <c r="AL160" s="90" t="s">
        <v>57</v>
      </c>
      <c r="AM160" s="90"/>
      <c r="AN160" s="90" t="s">
        <v>57</v>
      </c>
      <c r="AO160" s="90"/>
      <c r="AP160" s="90" t="s">
        <v>57</v>
      </c>
      <c r="AQ160" s="90"/>
      <c r="AR160" s="90" t="s">
        <v>57</v>
      </c>
      <c r="AS160" s="90" t="s">
        <v>60</v>
      </c>
      <c r="AT160" s="90" t="s">
        <v>61</v>
      </c>
      <c r="AU160" s="97" t="s">
        <v>62</v>
      </c>
      <c r="AV160" s="98" t="s">
        <v>63</v>
      </c>
      <c r="AW160" s="98" t="s">
        <v>288</v>
      </c>
      <c r="AX160" s="97">
        <v>3202036</v>
      </c>
      <c r="AY160" s="98" t="s">
        <v>289</v>
      </c>
      <c r="AZ160" s="98" t="s">
        <v>290</v>
      </c>
      <c r="BA160" s="24"/>
    </row>
    <row r="161" spans="1:53" ht="84.75" customHeight="1">
      <c r="A161" s="23" t="str">
        <f>+IFERROR(VLOOKUP(R161,'[2]Listas niveles'!$D$2:$E$11,2,FALSE),"")</f>
        <v>SAF</v>
      </c>
      <c r="B161" s="23" t="str">
        <f>+IFERROR(VLOOKUP(AS161,'[2]Listas anexo 1'!$A$7:$B$8,2,FALSE),"")</f>
        <v>ADMIN</v>
      </c>
      <c r="C161" s="23" t="str">
        <f>+IFERROR(VLOOKUP(AT161,'[2]Listas anexo 1'!$A$13:$B$15,2,FALSE),"")</f>
        <v>ADMINYCOOR</v>
      </c>
      <c r="D161" s="23" t="str">
        <f>+IFERROR(VLOOKUP(AT161,'[2]Listas anexo 1'!$A$13:$C$15,3,FALSE),"")</f>
        <v>CONTRIBUIR</v>
      </c>
      <c r="E161" s="23" t="str">
        <f>+IFERROR(VLOOKUP(AT161,'[2]Listas anexo 1'!$A$19:$B$21,2,FALSE),"")</f>
        <v>ADMINOB</v>
      </c>
      <c r="F161" s="23" t="str">
        <f>+IFERROR(VLOOKUP(AV161,'[2]Listas anexo 1'!$J$13:$K$21,2,FALSE),"")</f>
        <v>ADOBIV</v>
      </c>
      <c r="G161" s="23" t="str">
        <f>+IFERROR(VLOOKUP(AW161,'[2]LISTAS ANEXO 1. 2'!$A$9:$B$38,2,FALSE),"")</f>
        <v>AXV</v>
      </c>
      <c r="H161" s="23" t="str">
        <f>+IFERROR(IF(C161="ADMINYCOOR",VLOOKUP(AY161,'[2]LISTAS ANEXO 1. 3'!$B$13:$C$42,2,FALSE),IF(C161="TASAS",VLOOKUP(AY161,'[2]LISTAS ANEXO 1. 3'!$B$43:$C$51,2,FALSE),IF(C161="FORTALECIMIENTO",VLOOKUP(AY161,'[2]LISTAS ANEXO 1. 3'!$B$52:$C$58,2,FALSE),""))),"")</f>
        <v>BC</v>
      </c>
      <c r="I161" s="23" t="str">
        <f>+IFERROR(VLOOKUP(#REF!,'[2]LISTAS ANEXO 1. 4'!$B$74:$C$90,2,FALSE),"")</f>
        <v/>
      </c>
      <c r="J161" s="23" t="str">
        <f>+IFERROR(VLOOKUP(X161,[2]ORDINALES!$B$2:$C$5,2,FALSE),"")</f>
        <v>CTADOS</v>
      </c>
      <c r="K161" s="23" t="str">
        <f>+IFERROR(VLOOKUP(#REF!,[2]REGION!$G$2:$I$1125,2,FALSE),"")</f>
        <v/>
      </c>
      <c r="L161" s="23" t="str">
        <f>+IFERROR(VLOOKUP(AI161,[2]REGION!$G$2:$I$1125,2,FALSE),"")</f>
        <v/>
      </c>
      <c r="M161" s="23" t="str">
        <f>+IFERROR(VLOOKUP(#REF!,[2]ORDINALES!$H$2:$I$382,2,FALSE),"")</f>
        <v/>
      </c>
      <c r="N161" s="23" t="str">
        <f>IFERROR(VLOOKUP(U161,'[2]Lista Willy'!$B$11:$D$14,3,FALSE),"")</f>
        <v>REC_11</v>
      </c>
      <c r="O161" s="24"/>
      <c r="P161" s="90">
        <v>13002</v>
      </c>
      <c r="Q161" s="90" t="s">
        <v>49</v>
      </c>
      <c r="R161" s="90" t="s">
        <v>264</v>
      </c>
      <c r="S161" s="90" t="s">
        <v>286</v>
      </c>
      <c r="T161" s="90" t="s">
        <v>286</v>
      </c>
      <c r="U161" s="90" t="s">
        <v>52</v>
      </c>
      <c r="V161" s="94" t="s">
        <v>53</v>
      </c>
      <c r="W161" s="90" t="s">
        <v>54</v>
      </c>
      <c r="X161" s="90" t="s">
        <v>55</v>
      </c>
      <c r="Y161" s="90" t="s">
        <v>71</v>
      </c>
      <c r="Z161" s="87">
        <v>35337788</v>
      </c>
      <c r="AA161" s="120"/>
      <c r="AB161" s="87"/>
      <c r="AC161" s="87"/>
      <c r="AD161" s="87"/>
      <c r="AE161" s="120">
        <v>35337788</v>
      </c>
      <c r="AF161" s="115"/>
      <c r="AG161" s="116"/>
      <c r="AH161" s="90" t="s">
        <v>57</v>
      </c>
      <c r="AI161" s="90"/>
      <c r="AJ161" s="90"/>
      <c r="AK161" s="90"/>
      <c r="AL161" s="90" t="s">
        <v>57</v>
      </c>
      <c r="AM161" s="90"/>
      <c r="AN161" s="90" t="s">
        <v>57</v>
      </c>
      <c r="AO161" s="90"/>
      <c r="AP161" s="90" t="s">
        <v>57</v>
      </c>
      <c r="AQ161" s="90"/>
      <c r="AR161" s="90" t="s">
        <v>57</v>
      </c>
      <c r="AS161" s="90" t="s">
        <v>60</v>
      </c>
      <c r="AT161" s="90" t="s">
        <v>61</v>
      </c>
      <c r="AU161" s="97" t="s">
        <v>62</v>
      </c>
      <c r="AV161" s="98" t="s">
        <v>63</v>
      </c>
      <c r="AW161" s="98" t="s">
        <v>288</v>
      </c>
      <c r="AX161" s="97">
        <v>3202036</v>
      </c>
      <c r="AY161" s="98" t="s">
        <v>289</v>
      </c>
      <c r="AZ161" s="98" t="s">
        <v>290</v>
      </c>
      <c r="BA161" s="24"/>
    </row>
    <row r="162" spans="1:53" ht="84.75" customHeight="1">
      <c r="A162" s="23" t="str">
        <f>+IFERROR(VLOOKUP(R162,'[2]Listas niveles'!$D$2:$E$11,2,FALSE),"")</f>
        <v>SAF</v>
      </c>
      <c r="B162" s="23" t="str">
        <f>+IFERROR(VLOOKUP(AS162,'[2]Listas anexo 1'!$A$7:$B$8,2,FALSE),"")</f>
        <v>ADMIN</v>
      </c>
      <c r="C162" s="23" t="str">
        <f>+IFERROR(VLOOKUP(AT162,'[2]Listas anexo 1'!$A$13:$B$15,2,FALSE),"")</f>
        <v>ADMINYCOOR</v>
      </c>
      <c r="D162" s="23" t="str">
        <f>+IFERROR(VLOOKUP(AT162,'[2]Listas anexo 1'!$A$13:$C$15,3,FALSE),"")</f>
        <v>CONTRIBUIR</v>
      </c>
      <c r="E162" s="23" t="str">
        <f>+IFERROR(VLOOKUP(AT162,'[2]Listas anexo 1'!$A$19:$B$21,2,FALSE),"")</f>
        <v>ADMINOB</v>
      </c>
      <c r="F162" s="23" t="str">
        <f>+IFERROR(VLOOKUP(AV162,'[2]Listas anexo 1'!$J$13:$K$21,2,FALSE),"")</f>
        <v>ADOBI</v>
      </c>
      <c r="G162" s="23" t="str">
        <f>+IFERROR(VLOOKUP(AW162,'[2]LISTAS ANEXO 1. 2'!$A$9:$B$38,2,FALSE),"")</f>
        <v>AI</v>
      </c>
      <c r="H162" s="23" t="str">
        <f>+IFERROR(IF(C162="ADMINYCOOR",VLOOKUP(AY162,'[2]LISTAS ANEXO 1. 3'!$B$13:$C$42,2,FALSE),IF(C162="TASAS",VLOOKUP(AY162,'[2]LISTAS ANEXO 1. 3'!$B$43:$C$51,2,FALSE),IF(C162="FORTALECIMIENTO",VLOOKUP(AY162,'[2]LISTAS ANEXO 1. 3'!$B$52:$C$58,2,FALSE),""))),"")</f>
        <v>AA</v>
      </c>
      <c r="I162" s="23" t="str">
        <f>+IFERROR(VLOOKUP(#REF!,'[2]LISTAS ANEXO 1. 4'!$B$74:$C$90,2,FALSE),"")</f>
        <v/>
      </c>
      <c r="J162" s="23" t="str">
        <f>+IFERROR(VLOOKUP(X162,[2]ORDINALES!$B$2:$C$5,2,FALSE),"")</f>
        <v>CTADOS</v>
      </c>
      <c r="K162" s="23" t="str">
        <f>+IFERROR(VLOOKUP(#REF!,[2]REGION!$G$2:$I$1125,2,FALSE),"")</f>
        <v/>
      </c>
      <c r="L162" s="23" t="str">
        <f>+IFERROR(VLOOKUP(AI162,[2]REGION!$G$2:$I$1125,2,FALSE),"")</f>
        <v>BOGDC</v>
      </c>
      <c r="M162" s="23" t="str">
        <f>+IFERROR(VLOOKUP(#REF!,[2]ORDINALES!$H$2:$I$382,2,FALSE),"")</f>
        <v/>
      </c>
      <c r="N162" s="23" t="str">
        <f>IFERROR(VLOOKUP(U162,'[2]Lista Willy'!$B$11:$D$14,3,FALSE),"")</f>
        <v>REC_20</v>
      </c>
      <c r="O162" s="24"/>
      <c r="P162" s="90">
        <v>14000</v>
      </c>
      <c r="Q162" s="90" t="s">
        <v>49</v>
      </c>
      <c r="R162" s="90" t="s">
        <v>264</v>
      </c>
      <c r="S162" s="90" t="s">
        <v>291</v>
      </c>
      <c r="T162" s="90" t="s">
        <v>291</v>
      </c>
      <c r="U162" s="90" t="s">
        <v>153</v>
      </c>
      <c r="V162" s="94" t="s">
        <v>154</v>
      </c>
      <c r="W162" s="90" t="s">
        <v>54</v>
      </c>
      <c r="X162" s="90" t="s">
        <v>55</v>
      </c>
      <c r="Y162" s="90" t="s">
        <v>292</v>
      </c>
      <c r="Z162" s="87">
        <v>19092750</v>
      </c>
      <c r="AA162" s="120"/>
      <c r="AB162" s="87"/>
      <c r="AC162" s="87"/>
      <c r="AD162" s="87"/>
      <c r="AE162" s="120">
        <v>19092750</v>
      </c>
      <c r="AF162" s="115"/>
      <c r="AG162" s="116"/>
      <c r="AH162" s="90" t="s">
        <v>57</v>
      </c>
      <c r="AI162" s="90" t="s">
        <v>108</v>
      </c>
      <c r="AJ162" s="90" t="s">
        <v>108</v>
      </c>
      <c r="AK162" s="90"/>
      <c r="AL162" s="90" t="s">
        <v>57</v>
      </c>
      <c r="AM162" s="90"/>
      <c r="AN162" s="90" t="s">
        <v>57</v>
      </c>
      <c r="AO162" s="90"/>
      <c r="AP162" s="90" t="s">
        <v>57</v>
      </c>
      <c r="AQ162" s="90"/>
      <c r="AR162" s="90" t="s">
        <v>57</v>
      </c>
      <c r="AS162" s="90" t="s">
        <v>60</v>
      </c>
      <c r="AT162" s="90" t="s">
        <v>61</v>
      </c>
      <c r="AU162" s="97" t="s">
        <v>62</v>
      </c>
      <c r="AV162" s="98" t="s">
        <v>125</v>
      </c>
      <c r="AW162" s="98" t="s">
        <v>126</v>
      </c>
      <c r="AX162" s="97">
        <v>3202032</v>
      </c>
      <c r="AY162" s="98" t="s">
        <v>127</v>
      </c>
      <c r="AZ162" s="98" t="s">
        <v>293</v>
      </c>
      <c r="BA162" s="24"/>
    </row>
    <row r="163" spans="1:53" ht="84.75" customHeight="1">
      <c r="A163" s="23" t="str">
        <f>+IFERROR(VLOOKUP(R163,'[2]Listas niveles'!$D$2:$E$11,2,FALSE),"")</f>
        <v>SAF</v>
      </c>
      <c r="B163" s="23" t="str">
        <f>+IFERROR(VLOOKUP(AS163,'[2]Listas anexo 1'!$A$7:$B$8,2,FALSE),"")</f>
        <v>ADMIN</v>
      </c>
      <c r="C163" s="23" t="str">
        <f>+IFERROR(VLOOKUP(AT163,'[2]Listas anexo 1'!$A$13:$B$15,2,FALSE),"")</f>
        <v>ADMINYCOOR</v>
      </c>
      <c r="D163" s="23" t="str">
        <f>+IFERROR(VLOOKUP(AT163,'[2]Listas anexo 1'!$A$13:$C$15,3,FALSE),"")</f>
        <v>CONTRIBUIR</v>
      </c>
      <c r="E163" s="23" t="str">
        <f>+IFERROR(VLOOKUP(AT163,'[2]Listas anexo 1'!$A$19:$B$21,2,FALSE),"")</f>
        <v>ADMINOB</v>
      </c>
      <c r="F163" s="23" t="str">
        <f>+IFERROR(VLOOKUP(AV163,'[2]Listas anexo 1'!$J$13:$K$21,2,FALSE),"")</f>
        <v>ADOBIV</v>
      </c>
      <c r="G163" s="23" t="str">
        <f>+IFERROR(VLOOKUP(AW163,'[2]LISTAS ANEXO 1. 2'!$A$9:$B$38,2,FALSE),"")</f>
        <v>AXVI</v>
      </c>
      <c r="H163" s="23" t="str">
        <f>+IFERROR(IF(C163="ADMINYCOOR",VLOOKUP(AY163,'[2]LISTAS ANEXO 1. 3'!$B$13:$C$42,2,FALSE),IF(C163="TASAS",VLOOKUP(AY163,'[2]LISTAS ANEXO 1. 3'!$B$43:$C$51,2,FALSE),IF(C163="FORTALECIMIENTO",VLOOKUP(AY163,'[2]LISTAS ANEXO 1. 3'!$B$52:$C$58,2,FALSE),""))),"")</f>
        <v>CD</v>
      </c>
      <c r="I163" s="23" t="str">
        <f>+IFERROR(VLOOKUP(#REF!,'[2]LISTAS ANEXO 1. 4'!$B$74:$C$90,2,FALSE),"")</f>
        <v/>
      </c>
      <c r="J163" s="23" t="str">
        <f>+IFERROR(VLOOKUP(X163,[2]ORDINALES!$B$2:$C$5,2,FALSE),"")</f>
        <v>CTADOS</v>
      </c>
      <c r="K163" s="23" t="str">
        <f>+IFERROR(VLOOKUP(#REF!,[2]REGION!$G$2:$I$1125,2,FALSE),"")</f>
        <v/>
      </c>
      <c r="L163" s="23" t="str">
        <f>+IFERROR(VLOOKUP(AI163,[2]REGION!$G$2:$I$1125,2,FALSE),"")</f>
        <v/>
      </c>
      <c r="M163" s="23" t="str">
        <f>+IFERROR(VLOOKUP(#REF!,[2]ORDINALES!$H$2:$I$382,2,FALSE),"")</f>
        <v/>
      </c>
      <c r="N163" s="23" t="str">
        <f>IFERROR(VLOOKUP(U163,'[2]Lista Willy'!$B$11:$D$14,3,FALSE),"")</f>
        <v>REC_20</v>
      </c>
      <c r="O163" s="24"/>
      <c r="P163" s="90">
        <v>14001</v>
      </c>
      <c r="Q163" s="90" t="s">
        <v>49</v>
      </c>
      <c r="R163" s="90" t="s">
        <v>264</v>
      </c>
      <c r="S163" s="90" t="s">
        <v>291</v>
      </c>
      <c r="T163" s="90" t="s">
        <v>291</v>
      </c>
      <c r="U163" s="90" t="s">
        <v>153</v>
      </c>
      <c r="V163" s="94" t="s">
        <v>154</v>
      </c>
      <c r="W163" s="90" t="s">
        <v>54</v>
      </c>
      <c r="X163" s="90" t="s">
        <v>55</v>
      </c>
      <c r="Y163" s="90" t="s">
        <v>294</v>
      </c>
      <c r="Z163" s="87">
        <v>13647500</v>
      </c>
      <c r="AA163" s="120"/>
      <c r="AB163" s="87"/>
      <c r="AC163" s="87"/>
      <c r="AD163" s="87"/>
      <c r="AE163" s="120">
        <v>13647500</v>
      </c>
      <c r="AF163" s="115"/>
      <c r="AG163" s="116"/>
      <c r="AH163" s="90" t="s">
        <v>57</v>
      </c>
      <c r="AI163" s="90"/>
      <c r="AJ163" s="90"/>
      <c r="AK163" s="90"/>
      <c r="AL163" s="90" t="s">
        <v>57</v>
      </c>
      <c r="AM163" s="90"/>
      <c r="AN163" s="90" t="s">
        <v>57</v>
      </c>
      <c r="AO163" s="90"/>
      <c r="AP163" s="90" t="s">
        <v>57</v>
      </c>
      <c r="AQ163" s="90"/>
      <c r="AR163" s="90" t="s">
        <v>57</v>
      </c>
      <c r="AS163" s="90" t="s">
        <v>60</v>
      </c>
      <c r="AT163" s="90" t="s">
        <v>61</v>
      </c>
      <c r="AU163" s="97" t="s">
        <v>62</v>
      </c>
      <c r="AV163" s="98" t="s">
        <v>63</v>
      </c>
      <c r="AW163" s="98" t="s">
        <v>64</v>
      </c>
      <c r="AX163" s="97">
        <v>3202008</v>
      </c>
      <c r="AY163" s="98" t="s">
        <v>65</v>
      </c>
      <c r="AZ163" s="98" t="s">
        <v>295</v>
      </c>
      <c r="BA163" s="24"/>
    </row>
    <row r="164" spans="1:53" ht="84.75" customHeight="1">
      <c r="A164" s="23" t="str">
        <f>+IFERROR(VLOOKUP(R164,'[2]Listas niveles'!$D$2:$E$11,2,FALSE),"")</f>
        <v>SAF</v>
      </c>
      <c r="B164" s="23" t="str">
        <f>+IFERROR(VLOOKUP(AS164,'[2]Listas anexo 1'!$A$7:$B$8,2,FALSE),"")</f>
        <v>ADMIN</v>
      </c>
      <c r="C164" s="23" t="str">
        <f>+IFERROR(VLOOKUP(AT164,'[2]Listas anexo 1'!$A$13:$B$15,2,FALSE),"")</f>
        <v>ADMINYCOOR</v>
      </c>
      <c r="D164" s="23" t="str">
        <f>+IFERROR(VLOOKUP(AT164,'[2]Listas anexo 1'!$A$13:$C$15,3,FALSE),"")</f>
        <v>CONTRIBUIR</v>
      </c>
      <c r="E164" s="23" t="str">
        <f>+IFERROR(VLOOKUP(AT164,'[2]Listas anexo 1'!$A$19:$B$21,2,FALSE),"")</f>
        <v>ADMINOB</v>
      </c>
      <c r="F164" s="23" t="str">
        <f>+IFERROR(VLOOKUP(AV164,'[2]Listas anexo 1'!$J$13:$K$21,2,FALSE),"")</f>
        <v>ADOBI</v>
      </c>
      <c r="G164" s="23" t="str">
        <f>+IFERROR(VLOOKUP(AW164,'[2]LISTAS ANEXO 1. 2'!$A$9:$B$38,2,FALSE),"")</f>
        <v>AI</v>
      </c>
      <c r="H164" s="23" t="str">
        <f>+IFERROR(IF(C164="ADMINYCOOR",VLOOKUP(AY164,'[2]LISTAS ANEXO 1. 3'!$B$13:$C$42,2,FALSE),IF(C164="TASAS",VLOOKUP(AY164,'[2]LISTAS ANEXO 1. 3'!$B$43:$C$51,2,FALSE),IF(C164="FORTALECIMIENTO",VLOOKUP(AY164,'[2]LISTAS ANEXO 1. 3'!$B$52:$C$58,2,FALSE),""))),"")</f>
        <v>AA</v>
      </c>
      <c r="I164" s="23" t="str">
        <f>+IFERROR(VLOOKUP(#REF!,'[2]LISTAS ANEXO 1. 4'!$B$74:$C$90,2,FALSE),"")</f>
        <v/>
      </c>
      <c r="J164" s="23" t="str">
        <f>+IFERROR(VLOOKUP(X164,[2]ORDINALES!$B$2:$C$5,2,FALSE),"")</f>
        <v>CTADOS</v>
      </c>
      <c r="K164" s="23" t="str">
        <f>+IFERROR(VLOOKUP(#REF!,[2]REGION!$G$2:$I$1125,2,FALSE),"")</f>
        <v/>
      </c>
      <c r="L164" s="23" t="str">
        <f>+IFERROR(VLOOKUP(AI164,[2]REGION!$G$2:$I$1125,2,FALSE),"")</f>
        <v>BOGDC</v>
      </c>
      <c r="M164" s="23" t="str">
        <f>+IFERROR(VLOOKUP(#REF!,[2]ORDINALES!$H$2:$I$382,2,FALSE),"")</f>
        <v/>
      </c>
      <c r="N164" s="23" t="str">
        <f>IFERROR(VLOOKUP(U164,'[2]Lista Willy'!$B$11:$D$14,3,FALSE),"")</f>
        <v>REC_11</v>
      </c>
      <c r="O164" s="24"/>
      <c r="P164" s="90">
        <v>14002</v>
      </c>
      <c r="Q164" s="90" t="s">
        <v>49</v>
      </c>
      <c r="R164" s="90" t="s">
        <v>264</v>
      </c>
      <c r="S164" s="90" t="s">
        <v>291</v>
      </c>
      <c r="T164" s="90" t="s">
        <v>291</v>
      </c>
      <c r="U164" s="90" t="s">
        <v>52</v>
      </c>
      <c r="V164" s="94" t="s">
        <v>53</v>
      </c>
      <c r="W164" s="90" t="s">
        <v>54</v>
      </c>
      <c r="X164" s="90" t="s">
        <v>55</v>
      </c>
      <c r="Y164" s="90" t="s">
        <v>296</v>
      </c>
      <c r="Z164" s="87">
        <v>1166382050</v>
      </c>
      <c r="AA164" s="120"/>
      <c r="AB164" s="87"/>
      <c r="AC164" s="87"/>
      <c r="AD164" s="87"/>
      <c r="AE164" s="120">
        <v>1166382050</v>
      </c>
      <c r="AF164" s="115"/>
      <c r="AG164" s="116"/>
      <c r="AH164" s="90" t="s">
        <v>57</v>
      </c>
      <c r="AI164" s="90" t="s">
        <v>108</v>
      </c>
      <c r="AJ164" s="90" t="s">
        <v>108</v>
      </c>
      <c r="AK164" s="90"/>
      <c r="AL164" s="90" t="s">
        <v>57</v>
      </c>
      <c r="AM164" s="90"/>
      <c r="AN164" s="90" t="s">
        <v>57</v>
      </c>
      <c r="AO164" s="90"/>
      <c r="AP164" s="90" t="s">
        <v>57</v>
      </c>
      <c r="AQ164" s="90"/>
      <c r="AR164" s="90" t="s">
        <v>57</v>
      </c>
      <c r="AS164" s="90" t="s">
        <v>60</v>
      </c>
      <c r="AT164" s="90" t="s">
        <v>61</v>
      </c>
      <c r="AU164" s="97" t="s">
        <v>62</v>
      </c>
      <c r="AV164" s="98" t="s">
        <v>125</v>
      </c>
      <c r="AW164" s="98" t="s">
        <v>126</v>
      </c>
      <c r="AX164" s="97">
        <v>3202032</v>
      </c>
      <c r="AY164" s="98" t="s">
        <v>127</v>
      </c>
      <c r="AZ164" s="98" t="s">
        <v>128</v>
      </c>
      <c r="BA164" s="24"/>
    </row>
    <row r="165" spans="1:53" ht="84.75" customHeight="1">
      <c r="A165" s="23" t="str">
        <f>+IFERROR(VLOOKUP(R165,'[2]Listas niveles'!$D$2:$E$11,2,FALSE),"")</f>
        <v>SAF</v>
      </c>
      <c r="B165" s="23" t="str">
        <f>+IFERROR(VLOOKUP(AS165,'[2]Listas anexo 1'!$A$7:$B$8,2,FALSE),"")</f>
        <v>FORTA</v>
      </c>
      <c r="C165" s="23" t="str">
        <f>+IFERROR(VLOOKUP(AT165,'[2]Listas anexo 1'!$A$13:$B$15,2,FALSE),"")</f>
        <v>FORTALECIMIENTO</v>
      </c>
      <c r="D165" s="23" t="str">
        <f>+IFERROR(VLOOKUP(AT165,'[2]Listas anexo 1'!$A$13:$C$15,3,FALSE),"")</f>
        <v>FORTALECER</v>
      </c>
      <c r="E165" s="23" t="str">
        <f>+IFERROR(VLOOKUP(AT165,'[2]Listas anexo 1'!$A$19:$B$21,2,FALSE),"")</f>
        <v>FORTOB</v>
      </c>
      <c r="F165" s="23" t="str">
        <f>+IFERROR(VLOOKUP(AV165,'[2]Listas anexo 1'!$J$13:$K$21,2,FALSE),"")</f>
        <v>FORTOBI</v>
      </c>
      <c r="G165" s="23" t="str">
        <f>+IFERROR(VLOOKUP(AW165,'[2]LISTAS ANEXO 1. 2'!$A$9:$B$38,2,FALSE),"")</f>
        <v>TII</v>
      </c>
      <c r="H165" s="23" t="str">
        <f>+IFERROR(IF(C165="ADMINYCOOR",VLOOKUP(AY165,'[2]LISTAS ANEXO 1. 3'!$B$13:$C$42,2,FALSE),IF(C165="TASAS",VLOOKUP(AY165,'[2]LISTAS ANEXO 1. 3'!$B$43:$C$51,2,FALSE),IF(C165="FORTALECIMIENTO",VLOOKUP(AY165,'[2]LISTAS ANEXO 1. 3'!$B$52:$C$58,2,FALSE),""))),"")</f>
        <v>BBBB</v>
      </c>
      <c r="I165" s="23" t="str">
        <f>+IFERROR(VLOOKUP(#REF!,'[2]LISTAS ANEXO 1. 4'!$B$74:$C$90,2,FALSE),"")</f>
        <v/>
      </c>
      <c r="J165" s="23" t="str">
        <f>+IFERROR(VLOOKUP(X165,[2]ORDINALES!$B$2:$C$5,2,FALSE),"")</f>
        <v>CTADOS</v>
      </c>
      <c r="K165" s="23" t="str">
        <f>+IFERROR(VLOOKUP(#REF!,[2]REGION!$G$2:$I$1125,2,FALSE),"")</f>
        <v/>
      </c>
      <c r="L165" s="23" t="str">
        <f>+IFERROR(VLOOKUP(AI165,[2]REGION!$G$2:$I$1125,2,FALSE),"")</f>
        <v/>
      </c>
      <c r="M165" s="23" t="str">
        <f>+IFERROR(VLOOKUP(#REF!,[2]ORDINALES!$H$2:$I$382,2,FALSE),"")</f>
        <v/>
      </c>
      <c r="N165" s="23" t="str">
        <f>IFERROR(VLOOKUP(U165,'[2]Lista Willy'!$B$11:$D$14,3,FALSE),"")</f>
        <v>REC_11</v>
      </c>
      <c r="O165" s="24"/>
      <c r="P165" s="90">
        <v>14003</v>
      </c>
      <c r="Q165" s="90" t="s">
        <v>49</v>
      </c>
      <c r="R165" s="90" t="s">
        <v>264</v>
      </c>
      <c r="S165" s="90" t="s">
        <v>291</v>
      </c>
      <c r="T165" s="90" t="s">
        <v>291</v>
      </c>
      <c r="U165" s="90" t="s">
        <v>52</v>
      </c>
      <c r="V165" s="94" t="s">
        <v>53</v>
      </c>
      <c r="W165" s="90" t="s">
        <v>54</v>
      </c>
      <c r="X165" s="90" t="s">
        <v>55</v>
      </c>
      <c r="Y165" s="90" t="s">
        <v>297</v>
      </c>
      <c r="Z165" s="87">
        <v>341121587</v>
      </c>
      <c r="AA165" s="120"/>
      <c r="AB165" s="87"/>
      <c r="AC165" s="87"/>
      <c r="AD165" s="87">
        <v>18340429</v>
      </c>
      <c r="AE165" s="120">
        <v>359462016</v>
      </c>
      <c r="AF165" s="115"/>
      <c r="AG165" s="116"/>
      <c r="AH165" s="90" t="s">
        <v>57</v>
      </c>
      <c r="AI165" s="90"/>
      <c r="AJ165" s="90"/>
      <c r="AK165" s="90"/>
      <c r="AL165" s="90" t="s">
        <v>57</v>
      </c>
      <c r="AM165" s="90"/>
      <c r="AN165" s="90" t="s">
        <v>57</v>
      </c>
      <c r="AO165" s="90"/>
      <c r="AP165" s="90" t="s">
        <v>57</v>
      </c>
      <c r="AQ165" s="90"/>
      <c r="AR165" s="90" t="s">
        <v>57</v>
      </c>
      <c r="AS165" s="90" t="s">
        <v>73</v>
      </c>
      <c r="AT165" s="90" t="s">
        <v>74</v>
      </c>
      <c r="AU165" s="97" t="s">
        <v>75</v>
      </c>
      <c r="AV165" s="98" t="s">
        <v>76</v>
      </c>
      <c r="AW165" s="98" t="s">
        <v>77</v>
      </c>
      <c r="AX165" s="97">
        <v>3299060</v>
      </c>
      <c r="AY165" s="98" t="s">
        <v>78</v>
      </c>
      <c r="AZ165" s="98" t="s">
        <v>201</v>
      </c>
      <c r="BA165" s="24"/>
    </row>
    <row r="166" spans="1:53" ht="84.75" customHeight="1">
      <c r="A166" s="23" t="str">
        <f>+IFERROR(VLOOKUP(R166,'[2]Listas niveles'!$D$2:$E$11,2,FALSE),"")</f>
        <v>SAF</v>
      </c>
      <c r="B166" s="23" t="str">
        <f>+IFERROR(VLOOKUP(AS166,'[2]Listas anexo 1'!$A$7:$B$8,2,FALSE),"")</f>
        <v>FORTA</v>
      </c>
      <c r="C166" s="23" t="str">
        <f>+IFERROR(VLOOKUP(AT166,'[2]Listas anexo 1'!$A$13:$B$15,2,FALSE),"")</f>
        <v>FORTALECIMIENTO</v>
      </c>
      <c r="D166" s="23" t="str">
        <f>+IFERROR(VLOOKUP(AT166,'[2]Listas anexo 1'!$A$13:$C$15,3,FALSE),"")</f>
        <v>FORTALECER</v>
      </c>
      <c r="E166" s="23" t="str">
        <f>+IFERROR(VLOOKUP(AT166,'[2]Listas anexo 1'!$A$19:$B$21,2,FALSE),"")</f>
        <v>FORTOB</v>
      </c>
      <c r="F166" s="23" t="str">
        <f>+IFERROR(VLOOKUP(AV166,'[2]Listas anexo 1'!$J$13:$K$21,2,FALSE),"")</f>
        <v>FORTOBI</v>
      </c>
      <c r="G166" s="23" t="str">
        <f>+IFERROR(VLOOKUP(AW166,'[2]LISTAS ANEXO 1. 2'!$A$9:$B$38,2,FALSE),"")</f>
        <v>TII</v>
      </c>
      <c r="H166" s="23" t="str">
        <f>+IFERROR(IF(C166="ADMINYCOOR",VLOOKUP(AY166,'[2]LISTAS ANEXO 1. 3'!$B$13:$C$42,2,FALSE),IF(C166="TASAS",VLOOKUP(AY166,'[2]LISTAS ANEXO 1. 3'!$B$43:$C$51,2,FALSE),IF(C166="FORTALECIMIENTO",VLOOKUP(AY166,'[2]LISTAS ANEXO 1. 3'!$B$52:$C$58,2,FALSE),""))),"")</f>
        <v>BBBB</v>
      </c>
      <c r="I166" s="23" t="str">
        <f>+IFERROR(VLOOKUP(#REF!,'[2]LISTAS ANEXO 1. 4'!$B$74:$C$90,2,FALSE),"")</f>
        <v/>
      </c>
      <c r="J166" s="23" t="str">
        <f>+IFERROR(VLOOKUP(X166,[2]ORDINALES!$B$2:$C$5,2,FALSE),"")</f>
        <v>CTADOS</v>
      </c>
      <c r="K166" s="23" t="str">
        <f>+IFERROR(VLOOKUP(#REF!,[2]REGION!$G$2:$I$1125,2,FALSE),"")</f>
        <v/>
      </c>
      <c r="L166" s="23" t="str">
        <f>+IFERROR(VLOOKUP(AI166,[2]REGION!$G$2:$I$1125,2,FALSE),"")</f>
        <v/>
      </c>
      <c r="M166" s="23" t="str">
        <f>+IFERROR(VLOOKUP(#REF!,[2]ORDINALES!$H$2:$I$382,2,FALSE),"")</f>
        <v/>
      </c>
      <c r="N166" s="23" t="str">
        <f>IFERROR(VLOOKUP(U166,'[2]Lista Willy'!$B$11:$D$14,3,FALSE),"")</f>
        <v>REC_11</v>
      </c>
      <c r="O166" s="24"/>
      <c r="P166" s="90">
        <v>14004</v>
      </c>
      <c r="Q166" s="90" t="s">
        <v>49</v>
      </c>
      <c r="R166" s="90" t="s">
        <v>264</v>
      </c>
      <c r="S166" s="90" t="s">
        <v>291</v>
      </c>
      <c r="T166" s="90" t="s">
        <v>291</v>
      </c>
      <c r="U166" s="90" t="s">
        <v>52</v>
      </c>
      <c r="V166" s="94" t="s">
        <v>53</v>
      </c>
      <c r="W166" s="90" t="s">
        <v>54</v>
      </c>
      <c r="X166" s="90" t="s">
        <v>55</v>
      </c>
      <c r="Y166" s="90" t="s">
        <v>298</v>
      </c>
      <c r="Z166" s="87">
        <v>33900000</v>
      </c>
      <c r="AA166" s="120"/>
      <c r="AB166" s="87"/>
      <c r="AC166" s="87"/>
      <c r="AD166" s="87"/>
      <c r="AE166" s="120">
        <v>33900000</v>
      </c>
      <c r="AF166" s="115"/>
      <c r="AG166" s="116"/>
      <c r="AH166" s="90" t="s">
        <v>57</v>
      </c>
      <c r="AI166" s="90"/>
      <c r="AJ166" s="90"/>
      <c r="AK166" s="90"/>
      <c r="AL166" s="90" t="s">
        <v>57</v>
      </c>
      <c r="AM166" s="90"/>
      <c r="AN166" s="90" t="s">
        <v>57</v>
      </c>
      <c r="AO166" s="90"/>
      <c r="AP166" s="90" t="s">
        <v>57</v>
      </c>
      <c r="AQ166" s="90"/>
      <c r="AR166" s="90" t="s">
        <v>57</v>
      </c>
      <c r="AS166" s="90" t="s">
        <v>73</v>
      </c>
      <c r="AT166" s="90" t="s">
        <v>74</v>
      </c>
      <c r="AU166" s="97" t="s">
        <v>75</v>
      </c>
      <c r="AV166" s="98" t="s">
        <v>76</v>
      </c>
      <c r="AW166" s="98" t="s">
        <v>77</v>
      </c>
      <c r="AX166" s="97">
        <v>3299060</v>
      </c>
      <c r="AY166" s="98" t="s">
        <v>78</v>
      </c>
      <c r="AZ166" s="98" t="s">
        <v>201</v>
      </c>
      <c r="BA166" s="24"/>
    </row>
    <row r="167" spans="1:53" ht="84.75" customHeight="1">
      <c r="A167" s="23" t="str">
        <f>+IFERROR(VLOOKUP(R167,'[2]Listas niveles'!$D$2:$E$11,2,FALSE),"")</f>
        <v>SAF</v>
      </c>
      <c r="B167" s="23" t="str">
        <f>+IFERROR(VLOOKUP(AS167,'[2]Listas anexo 1'!$A$7:$B$8,2,FALSE),"")</f>
        <v>FORTA</v>
      </c>
      <c r="C167" s="23" t="str">
        <f>+IFERROR(VLOOKUP(AT167,'[2]Listas anexo 1'!$A$13:$B$15,2,FALSE),"")</f>
        <v>FORTALECIMIENTO</v>
      </c>
      <c r="D167" s="23" t="str">
        <f>+IFERROR(VLOOKUP(AT167,'[2]Listas anexo 1'!$A$13:$C$15,3,FALSE),"")</f>
        <v>FORTALECER</v>
      </c>
      <c r="E167" s="23" t="str">
        <f>+IFERROR(VLOOKUP(AT167,'[2]Listas anexo 1'!$A$19:$B$21,2,FALSE),"")</f>
        <v>FORTOB</v>
      </c>
      <c r="F167" s="23" t="str">
        <f>+IFERROR(VLOOKUP(AV167,'[2]Listas anexo 1'!$J$13:$K$21,2,FALSE),"")</f>
        <v>FORTOBI</v>
      </c>
      <c r="G167" s="23" t="str">
        <f>+IFERROR(VLOOKUP(AW167,'[2]LISTAS ANEXO 1. 2'!$A$9:$B$38,2,FALSE),"")</f>
        <v>TII</v>
      </c>
      <c r="H167" s="23" t="str">
        <f>+IFERROR(IF(C167="ADMINYCOOR",VLOOKUP(AY167,'[2]LISTAS ANEXO 1. 3'!$B$13:$C$42,2,FALSE),IF(C167="TASAS",VLOOKUP(AY167,'[2]LISTAS ANEXO 1. 3'!$B$43:$C$51,2,FALSE),IF(C167="FORTALECIMIENTO",VLOOKUP(AY167,'[2]LISTAS ANEXO 1. 3'!$B$52:$C$58,2,FALSE),""))),"")</f>
        <v>BBBB</v>
      </c>
      <c r="I167" s="23" t="str">
        <f>+IFERROR(VLOOKUP(#REF!,'[2]LISTAS ANEXO 1. 4'!$B$74:$C$90,2,FALSE),"")</f>
        <v/>
      </c>
      <c r="J167" s="23" t="str">
        <f>+IFERROR(VLOOKUP(X167,[2]ORDINALES!$B$2:$C$5,2,FALSE),"")</f>
        <v>CTADOS</v>
      </c>
      <c r="K167" s="23" t="str">
        <f>+IFERROR(VLOOKUP(#REF!,[2]REGION!$G$2:$I$1125,2,FALSE),"")</f>
        <v/>
      </c>
      <c r="L167" s="23" t="str">
        <f>+IFERROR(VLOOKUP(AI167,[2]REGION!$G$2:$I$1125,2,FALSE),"")</f>
        <v/>
      </c>
      <c r="M167" s="23" t="str">
        <f>+IFERROR(VLOOKUP(#REF!,[2]ORDINALES!$H$2:$I$382,2,FALSE),"")</f>
        <v/>
      </c>
      <c r="N167" s="23" t="str">
        <f>IFERROR(VLOOKUP(U167,'[2]Lista Willy'!$B$11:$D$14,3,FALSE),"")</f>
        <v>REC_11</v>
      </c>
      <c r="O167" s="24"/>
      <c r="P167" s="90">
        <v>14005</v>
      </c>
      <c r="Q167" s="90" t="s">
        <v>49</v>
      </c>
      <c r="R167" s="90" t="s">
        <v>264</v>
      </c>
      <c r="S167" s="90" t="s">
        <v>291</v>
      </c>
      <c r="T167" s="90" t="s">
        <v>291</v>
      </c>
      <c r="U167" s="90" t="s">
        <v>52</v>
      </c>
      <c r="V167" s="94" t="s">
        <v>53</v>
      </c>
      <c r="W167" s="90" t="s">
        <v>54</v>
      </c>
      <c r="X167" s="90" t="s">
        <v>55</v>
      </c>
      <c r="Y167" s="90" t="s">
        <v>299</v>
      </c>
      <c r="Z167" s="87">
        <v>9000000</v>
      </c>
      <c r="AA167" s="120"/>
      <c r="AB167" s="87"/>
      <c r="AC167" s="87"/>
      <c r="AD167" s="87"/>
      <c r="AE167" s="120">
        <v>9000000</v>
      </c>
      <c r="AF167" s="115"/>
      <c r="AG167" s="116"/>
      <c r="AH167" s="90" t="s">
        <v>57</v>
      </c>
      <c r="AI167" s="90"/>
      <c r="AJ167" s="90"/>
      <c r="AK167" s="90"/>
      <c r="AL167" s="90" t="s">
        <v>57</v>
      </c>
      <c r="AM167" s="90"/>
      <c r="AN167" s="90" t="s">
        <v>57</v>
      </c>
      <c r="AO167" s="90"/>
      <c r="AP167" s="90" t="s">
        <v>57</v>
      </c>
      <c r="AQ167" s="90"/>
      <c r="AR167" s="90" t="s">
        <v>57</v>
      </c>
      <c r="AS167" s="90" t="s">
        <v>73</v>
      </c>
      <c r="AT167" s="90" t="s">
        <v>74</v>
      </c>
      <c r="AU167" s="97" t="s">
        <v>75</v>
      </c>
      <c r="AV167" s="98" t="s">
        <v>76</v>
      </c>
      <c r="AW167" s="98" t="s">
        <v>77</v>
      </c>
      <c r="AX167" s="97">
        <v>3299060</v>
      </c>
      <c r="AY167" s="98" t="s">
        <v>78</v>
      </c>
      <c r="AZ167" s="98" t="s">
        <v>201</v>
      </c>
      <c r="BA167" s="24"/>
    </row>
    <row r="168" spans="1:53" ht="84.75" customHeight="1">
      <c r="A168" s="23" t="str">
        <f>+IFERROR(VLOOKUP(R168,'[2]Listas niveles'!$D$2:$E$11,2,FALSE),"")</f>
        <v>SAF</v>
      </c>
      <c r="B168" s="23" t="str">
        <f>+IFERROR(VLOOKUP(AS168,'[2]Listas anexo 1'!$A$7:$B$8,2,FALSE),"")</f>
        <v>FORTA</v>
      </c>
      <c r="C168" s="23" t="str">
        <f>+IFERROR(VLOOKUP(AT168,'[2]Listas anexo 1'!$A$13:$B$15,2,FALSE),"")</f>
        <v>FORTALECIMIENTO</v>
      </c>
      <c r="D168" s="23" t="str">
        <f>+IFERROR(VLOOKUP(AT168,'[2]Listas anexo 1'!$A$13:$C$15,3,FALSE),"")</f>
        <v>FORTALECER</v>
      </c>
      <c r="E168" s="23" t="str">
        <f>+IFERROR(VLOOKUP(AT168,'[2]Listas anexo 1'!$A$19:$B$21,2,FALSE),"")</f>
        <v>FORTOB</v>
      </c>
      <c r="F168" s="23" t="str">
        <f>+IFERROR(VLOOKUP(AV168,'[2]Listas anexo 1'!$J$13:$K$21,2,FALSE),"")</f>
        <v>FORTOBI</v>
      </c>
      <c r="G168" s="23" t="str">
        <f>+IFERROR(VLOOKUP(AW168,'[2]LISTAS ANEXO 1. 2'!$A$9:$B$38,2,FALSE),"")</f>
        <v>TII</v>
      </c>
      <c r="H168" s="23" t="str">
        <f>+IFERROR(IF(C168="ADMINYCOOR",VLOOKUP(AY168,'[2]LISTAS ANEXO 1. 3'!$B$13:$C$42,2,FALSE),IF(C168="TASAS",VLOOKUP(AY168,'[2]LISTAS ANEXO 1. 3'!$B$43:$C$51,2,FALSE),IF(C168="FORTALECIMIENTO",VLOOKUP(AY168,'[2]LISTAS ANEXO 1. 3'!$B$52:$C$58,2,FALSE),""))),"")</f>
        <v>BBBB</v>
      </c>
      <c r="I168" s="23" t="str">
        <f>+IFERROR(VLOOKUP(#REF!,'[2]LISTAS ANEXO 1. 4'!$B$74:$C$90,2,FALSE),"")</f>
        <v/>
      </c>
      <c r="J168" s="23" t="str">
        <f>+IFERROR(VLOOKUP(X168,[2]ORDINALES!$B$2:$C$5,2,FALSE),"")</f>
        <v>CTADOS</v>
      </c>
      <c r="K168" s="23" t="str">
        <f>+IFERROR(VLOOKUP(#REF!,[2]REGION!$G$2:$I$1125,2,FALSE),"")</f>
        <v/>
      </c>
      <c r="L168" s="23" t="str">
        <f>+IFERROR(VLOOKUP(AI168,[2]REGION!$G$2:$I$1125,2,FALSE),"")</f>
        <v/>
      </c>
      <c r="M168" s="23" t="str">
        <f>+IFERROR(VLOOKUP(#REF!,[2]ORDINALES!$H$2:$I$382,2,FALSE),"")</f>
        <v/>
      </c>
      <c r="N168" s="23" t="str">
        <f>IFERROR(VLOOKUP(U168,'[2]Lista Willy'!$B$11:$D$14,3,FALSE),"")</f>
        <v>REC_11</v>
      </c>
      <c r="O168" s="24"/>
      <c r="P168" s="90">
        <v>14006</v>
      </c>
      <c r="Q168" s="90" t="s">
        <v>49</v>
      </c>
      <c r="R168" s="90" t="s">
        <v>264</v>
      </c>
      <c r="S168" s="90" t="s">
        <v>291</v>
      </c>
      <c r="T168" s="90" t="s">
        <v>291</v>
      </c>
      <c r="U168" s="90" t="s">
        <v>52</v>
      </c>
      <c r="V168" s="94" t="s">
        <v>53</v>
      </c>
      <c r="W168" s="90" t="s">
        <v>54</v>
      </c>
      <c r="X168" s="90" t="s">
        <v>55</v>
      </c>
      <c r="Y168" s="90" t="s">
        <v>300</v>
      </c>
      <c r="Z168" s="87">
        <v>49337000</v>
      </c>
      <c r="AA168" s="120"/>
      <c r="AB168" s="87"/>
      <c r="AC168" s="87"/>
      <c r="AD168" s="87"/>
      <c r="AE168" s="120">
        <v>49337000</v>
      </c>
      <c r="AF168" s="115">
        <v>39392808</v>
      </c>
      <c r="AG168" s="116"/>
      <c r="AH168" s="90" t="s">
        <v>57</v>
      </c>
      <c r="AI168" s="90"/>
      <c r="AJ168" s="90"/>
      <c r="AK168" s="90"/>
      <c r="AL168" s="90" t="s">
        <v>57</v>
      </c>
      <c r="AM168" s="90"/>
      <c r="AN168" s="90" t="s">
        <v>57</v>
      </c>
      <c r="AO168" s="90"/>
      <c r="AP168" s="90" t="s">
        <v>57</v>
      </c>
      <c r="AQ168" s="90"/>
      <c r="AR168" s="90" t="s">
        <v>57</v>
      </c>
      <c r="AS168" s="90" t="s">
        <v>73</v>
      </c>
      <c r="AT168" s="90" t="s">
        <v>74</v>
      </c>
      <c r="AU168" s="97" t="s">
        <v>75</v>
      </c>
      <c r="AV168" s="98" t="s">
        <v>76</v>
      </c>
      <c r="AW168" s="98" t="s">
        <v>77</v>
      </c>
      <c r="AX168" s="97">
        <v>3299060</v>
      </c>
      <c r="AY168" s="98" t="s">
        <v>78</v>
      </c>
      <c r="AZ168" s="98" t="s">
        <v>201</v>
      </c>
      <c r="BA168" s="24"/>
    </row>
    <row r="169" spans="1:53" ht="84.75" customHeight="1">
      <c r="A169" s="23" t="str">
        <f>+IFERROR(VLOOKUP(R169,'[2]Listas niveles'!$D$2:$E$11,2,FALSE),"")</f>
        <v>SAF</v>
      </c>
      <c r="B169" s="23" t="str">
        <f>+IFERROR(VLOOKUP(AS169,'[2]Listas anexo 1'!$A$7:$B$8,2,FALSE),"")</f>
        <v>FORTA</v>
      </c>
      <c r="C169" s="23" t="str">
        <f>+IFERROR(VLOOKUP(AT169,'[2]Listas anexo 1'!$A$13:$B$15,2,FALSE),"")</f>
        <v>FORTALECIMIENTO</v>
      </c>
      <c r="D169" s="23" t="str">
        <f>+IFERROR(VLOOKUP(AT169,'[2]Listas anexo 1'!$A$13:$C$15,3,FALSE),"")</f>
        <v>FORTALECER</v>
      </c>
      <c r="E169" s="23" t="str">
        <f>+IFERROR(VLOOKUP(AT169,'[2]Listas anexo 1'!$A$19:$B$21,2,FALSE),"")</f>
        <v>FORTOB</v>
      </c>
      <c r="F169" s="23" t="str">
        <f>+IFERROR(VLOOKUP(AV169,'[2]Listas anexo 1'!$J$13:$K$21,2,FALSE),"")</f>
        <v>FORTOBI</v>
      </c>
      <c r="G169" s="23" t="str">
        <f>+IFERROR(VLOOKUP(AW169,'[2]LISTAS ANEXO 1. 2'!$A$9:$B$38,2,FALSE),"")</f>
        <v>TII</v>
      </c>
      <c r="H169" s="23" t="str">
        <f>+IFERROR(IF(C169="ADMINYCOOR",VLOOKUP(AY169,'[2]LISTAS ANEXO 1. 3'!$B$13:$C$42,2,FALSE),IF(C169="TASAS",VLOOKUP(AY169,'[2]LISTAS ANEXO 1. 3'!$B$43:$C$51,2,FALSE),IF(C169="FORTALECIMIENTO",VLOOKUP(AY169,'[2]LISTAS ANEXO 1. 3'!$B$52:$C$58,2,FALSE),""))),"")</f>
        <v>BBBB</v>
      </c>
      <c r="I169" s="23" t="str">
        <f>+IFERROR(VLOOKUP(#REF!,'[2]LISTAS ANEXO 1. 4'!$B$74:$C$90,2,FALSE),"")</f>
        <v/>
      </c>
      <c r="J169" s="23" t="str">
        <f>+IFERROR(VLOOKUP(X169,[2]ORDINALES!$B$2:$C$5,2,FALSE),"")</f>
        <v>CTAOCHO</v>
      </c>
      <c r="K169" s="23" t="str">
        <f>+IFERROR(VLOOKUP(#REF!,[2]REGION!$G$2:$I$1125,2,FALSE),"")</f>
        <v/>
      </c>
      <c r="L169" s="23" t="str">
        <f>+IFERROR(VLOOKUP(AI169,[2]REGION!$G$2:$I$1125,2,FALSE),"")</f>
        <v/>
      </c>
      <c r="M169" s="23" t="str">
        <f>+IFERROR(VLOOKUP(#REF!,[2]ORDINALES!$H$2:$I$382,2,FALSE),"")</f>
        <v/>
      </c>
      <c r="N169" s="23" t="str">
        <f>IFERROR(VLOOKUP(U169,'[2]Lista Willy'!$B$11:$D$14,3,FALSE),"")</f>
        <v>REC_11</v>
      </c>
      <c r="O169" s="24"/>
      <c r="P169" s="90">
        <v>14007</v>
      </c>
      <c r="Q169" s="90" t="s">
        <v>49</v>
      </c>
      <c r="R169" s="90" t="s">
        <v>264</v>
      </c>
      <c r="S169" s="90" t="s">
        <v>291</v>
      </c>
      <c r="T169" s="90" t="s">
        <v>291</v>
      </c>
      <c r="U169" s="90" t="s">
        <v>52</v>
      </c>
      <c r="V169" s="94" t="s">
        <v>53</v>
      </c>
      <c r="W169" s="90" t="s">
        <v>54</v>
      </c>
      <c r="X169" s="90" t="s">
        <v>145</v>
      </c>
      <c r="Y169" s="90" t="s">
        <v>301</v>
      </c>
      <c r="Z169" s="87">
        <v>6000000</v>
      </c>
      <c r="AA169" s="120"/>
      <c r="AB169" s="87"/>
      <c r="AC169" s="87"/>
      <c r="AD169" s="87"/>
      <c r="AE169" s="120">
        <v>6000000</v>
      </c>
      <c r="AF169" s="115"/>
      <c r="AG169" s="116"/>
      <c r="AH169" s="90" t="s">
        <v>57</v>
      </c>
      <c r="AI169" s="90"/>
      <c r="AJ169" s="90"/>
      <c r="AK169" s="90"/>
      <c r="AL169" s="90" t="s">
        <v>57</v>
      </c>
      <c r="AM169" s="90"/>
      <c r="AN169" s="90" t="s">
        <v>57</v>
      </c>
      <c r="AO169" s="90"/>
      <c r="AP169" s="90" t="s">
        <v>57</v>
      </c>
      <c r="AQ169" s="90"/>
      <c r="AR169" s="90" t="s">
        <v>57</v>
      </c>
      <c r="AS169" s="90" t="s">
        <v>73</v>
      </c>
      <c r="AT169" s="90" t="s">
        <v>74</v>
      </c>
      <c r="AU169" s="97" t="s">
        <v>75</v>
      </c>
      <c r="AV169" s="98" t="s">
        <v>76</v>
      </c>
      <c r="AW169" s="98" t="s">
        <v>77</v>
      </c>
      <c r="AX169" s="97">
        <v>3299060</v>
      </c>
      <c r="AY169" s="98" t="s">
        <v>78</v>
      </c>
      <c r="AZ169" s="98" t="s">
        <v>201</v>
      </c>
      <c r="BA169" s="24"/>
    </row>
    <row r="170" spans="1:53" ht="84.75" customHeight="1">
      <c r="A170" s="23" t="str">
        <f>+IFERROR(VLOOKUP(R170,'[2]Listas niveles'!$D$2:$E$11,2,FALSE),"")</f>
        <v>SAF</v>
      </c>
      <c r="B170" s="23" t="str">
        <f>+IFERROR(VLOOKUP(AS170,'[2]Listas anexo 1'!$A$7:$B$8,2,FALSE),"")</f>
        <v>FORTA</v>
      </c>
      <c r="C170" s="23" t="str">
        <f>+IFERROR(VLOOKUP(AT170,'[2]Listas anexo 1'!$A$13:$B$15,2,FALSE),"")</f>
        <v>FORTALECIMIENTO</v>
      </c>
      <c r="D170" s="23" t="str">
        <f>+IFERROR(VLOOKUP(AT170,'[2]Listas anexo 1'!$A$13:$C$15,3,FALSE),"")</f>
        <v>FORTALECER</v>
      </c>
      <c r="E170" s="23" t="str">
        <f>+IFERROR(VLOOKUP(AT170,'[2]Listas anexo 1'!$A$19:$B$21,2,FALSE),"")</f>
        <v>FORTOB</v>
      </c>
      <c r="F170" s="23" t="str">
        <f>+IFERROR(VLOOKUP(AV170,'[2]Listas anexo 1'!$J$13:$K$21,2,FALSE),"")</f>
        <v>FORTOBI</v>
      </c>
      <c r="G170" s="23" t="str">
        <f>+IFERROR(VLOOKUP(AW170,'[2]LISTAS ANEXO 1. 2'!$A$9:$B$38,2,FALSE),"")</f>
        <v>TII</v>
      </c>
      <c r="H170" s="23" t="str">
        <f>+IFERROR(IF(C170="ADMINYCOOR",VLOOKUP(AY170,'[2]LISTAS ANEXO 1. 3'!$B$13:$C$42,2,FALSE),IF(C170="TASAS",VLOOKUP(AY170,'[2]LISTAS ANEXO 1. 3'!$B$43:$C$51,2,FALSE),IF(C170="FORTALECIMIENTO",VLOOKUP(AY170,'[2]LISTAS ANEXO 1. 3'!$B$52:$C$58,2,FALSE),""))),"")</f>
        <v>BBBB</v>
      </c>
      <c r="I170" s="23" t="str">
        <f>+IFERROR(VLOOKUP(#REF!,'[2]LISTAS ANEXO 1. 4'!$B$74:$C$90,2,FALSE),"")</f>
        <v/>
      </c>
      <c r="J170" s="23" t="str">
        <f>+IFERROR(VLOOKUP(X170,[2]ORDINALES!$B$2:$C$5,2,FALSE),"")</f>
        <v>CTADOS</v>
      </c>
      <c r="K170" s="23" t="str">
        <f>+IFERROR(VLOOKUP(#REF!,[2]REGION!$G$2:$I$1125,2,FALSE),"")</f>
        <v/>
      </c>
      <c r="L170" s="23" t="str">
        <f>+IFERROR(VLOOKUP(AI170,[2]REGION!$G$2:$I$1125,2,FALSE),"")</f>
        <v/>
      </c>
      <c r="M170" s="23" t="str">
        <f>+IFERROR(VLOOKUP(#REF!,[2]ORDINALES!$H$2:$I$382,2,FALSE),"")</f>
        <v/>
      </c>
      <c r="N170" s="23" t="str">
        <f>IFERROR(VLOOKUP(U170,'[2]Lista Willy'!$B$11:$D$14,3,FALSE),"")</f>
        <v>REC_11</v>
      </c>
      <c r="O170" s="24"/>
      <c r="P170" s="90">
        <v>14008</v>
      </c>
      <c r="Q170" s="90" t="s">
        <v>49</v>
      </c>
      <c r="R170" s="90" t="s">
        <v>264</v>
      </c>
      <c r="S170" s="90" t="s">
        <v>291</v>
      </c>
      <c r="T170" s="90" t="s">
        <v>291</v>
      </c>
      <c r="U170" s="90" t="s">
        <v>52</v>
      </c>
      <c r="V170" s="94" t="s">
        <v>53</v>
      </c>
      <c r="W170" s="90" t="s">
        <v>54</v>
      </c>
      <c r="X170" s="90" t="s">
        <v>55</v>
      </c>
      <c r="Y170" s="90" t="s">
        <v>302</v>
      </c>
      <c r="Z170" s="87">
        <v>69802000</v>
      </c>
      <c r="AA170" s="120"/>
      <c r="AB170" s="87"/>
      <c r="AC170" s="87"/>
      <c r="AD170" s="87"/>
      <c r="AE170" s="120">
        <v>69802000</v>
      </c>
      <c r="AF170" s="115">
        <v>41200000</v>
      </c>
      <c r="AG170" s="116"/>
      <c r="AH170" s="90" t="s">
        <v>57</v>
      </c>
      <c r="AI170" s="90"/>
      <c r="AJ170" s="90"/>
      <c r="AK170" s="90"/>
      <c r="AL170" s="90" t="s">
        <v>57</v>
      </c>
      <c r="AM170" s="90"/>
      <c r="AN170" s="90" t="s">
        <v>57</v>
      </c>
      <c r="AO170" s="90"/>
      <c r="AP170" s="90" t="s">
        <v>57</v>
      </c>
      <c r="AQ170" s="90"/>
      <c r="AR170" s="90" t="s">
        <v>57</v>
      </c>
      <c r="AS170" s="90" t="s">
        <v>73</v>
      </c>
      <c r="AT170" s="90" t="s">
        <v>74</v>
      </c>
      <c r="AU170" s="97" t="s">
        <v>75</v>
      </c>
      <c r="AV170" s="98" t="s">
        <v>76</v>
      </c>
      <c r="AW170" s="98" t="s">
        <v>77</v>
      </c>
      <c r="AX170" s="97">
        <v>3299060</v>
      </c>
      <c r="AY170" s="98" t="s">
        <v>78</v>
      </c>
      <c r="AZ170" s="98" t="s">
        <v>201</v>
      </c>
      <c r="BA170" s="24"/>
    </row>
    <row r="171" spans="1:53" ht="84.75" customHeight="1">
      <c r="A171" s="23" t="str">
        <f>+IFERROR(VLOOKUP(R171,'[2]Listas niveles'!$D$2:$E$11,2,FALSE),"")</f>
        <v>SAF</v>
      </c>
      <c r="B171" s="23" t="str">
        <f>+IFERROR(VLOOKUP(AS171,'[2]Listas anexo 1'!$A$7:$B$8,2,FALSE),"")</f>
        <v>FORTA</v>
      </c>
      <c r="C171" s="23" t="str">
        <f>+IFERROR(VLOOKUP(AT171,'[2]Listas anexo 1'!$A$13:$B$15,2,FALSE),"")</f>
        <v>FORTALECIMIENTO</v>
      </c>
      <c r="D171" s="23" t="str">
        <f>+IFERROR(VLOOKUP(AT171,'[2]Listas anexo 1'!$A$13:$C$15,3,FALSE),"")</f>
        <v>FORTALECER</v>
      </c>
      <c r="E171" s="23" t="str">
        <f>+IFERROR(VLOOKUP(AT171,'[2]Listas anexo 1'!$A$19:$B$21,2,FALSE),"")</f>
        <v>FORTOB</v>
      </c>
      <c r="F171" s="23" t="str">
        <f>+IFERROR(VLOOKUP(AV171,'[2]Listas anexo 1'!$J$13:$K$21,2,FALSE),"")</f>
        <v>FORTOBI</v>
      </c>
      <c r="G171" s="23" t="str">
        <f>+IFERROR(VLOOKUP(AW171,'[2]LISTAS ANEXO 1. 2'!$A$9:$B$38,2,FALSE),"")</f>
        <v>TII</v>
      </c>
      <c r="H171" s="23" t="str">
        <f>+IFERROR(IF(C171="ADMINYCOOR",VLOOKUP(AY171,'[2]LISTAS ANEXO 1. 3'!$B$13:$C$42,2,FALSE),IF(C171="TASAS",VLOOKUP(AY171,'[2]LISTAS ANEXO 1. 3'!$B$43:$C$51,2,FALSE),IF(C171="FORTALECIMIENTO",VLOOKUP(AY171,'[2]LISTAS ANEXO 1. 3'!$B$52:$C$58,2,FALSE),""))),"")</f>
        <v>BBBB</v>
      </c>
      <c r="I171" s="23" t="str">
        <f>+IFERROR(VLOOKUP(#REF!,'[2]LISTAS ANEXO 1. 4'!$B$74:$C$90,2,FALSE),"")</f>
        <v/>
      </c>
      <c r="J171" s="23" t="str">
        <f>+IFERROR(VLOOKUP(X171,[2]ORDINALES!$B$2:$C$5,2,FALSE),"")</f>
        <v>CTADOS</v>
      </c>
      <c r="K171" s="23" t="str">
        <f>+IFERROR(VLOOKUP(#REF!,[2]REGION!$G$2:$I$1125,2,FALSE),"")</f>
        <v/>
      </c>
      <c r="L171" s="23" t="str">
        <f>+IFERROR(VLOOKUP(AI171,[2]REGION!$G$2:$I$1125,2,FALSE),"")</f>
        <v/>
      </c>
      <c r="M171" s="23" t="str">
        <f>+IFERROR(VLOOKUP(#REF!,[2]ORDINALES!$H$2:$I$382,2,FALSE),"")</f>
        <v/>
      </c>
      <c r="N171" s="23" t="str">
        <f>IFERROR(VLOOKUP(U171,'[2]Lista Willy'!$B$11:$D$14,3,FALSE),"")</f>
        <v>REC_11</v>
      </c>
      <c r="O171" s="24"/>
      <c r="P171" s="90">
        <v>14009</v>
      </c>
      <c r="Q171" s="90" t="s">
        <v>49</v>
      </c>
      <c r="R171" s="90" t="s">
        <v>264</v>
      </c>
      <c r="S171" s="90" t="s">
        <v>291</v>
      </c>
      <c r="T171" s="90" t="s">
        <v>291</v>
      </c>
      <c r="U171" s="90" t="s">
        <v>52</v>
      </c>
      <c r="V171" s="94" t="s">
        <v>53</v>
      </c>
      <c r="W171" s="90" t="s">
        <v>54</v>
      </c>
      <c r="X171" s="90" t="s">
        <v>55</v>
      </c>
      <c r="Y171" s="90" t="s">
        <v>303</v>
      </c>
      <c r="Z171" s="87">
        <v>10760949</v>
      </c>
      <c r="AA171" s="120"/>
      <c r="AB171" s="87"/>
      <c r="AC171" s="87"/>
      <c r="AD171" s="87"/>
      <c r="AE171" s="120">
        <v>10760949</v>
      </c>
      <c r="AF171" s="115"/>
      <c r="AG171" s="116"/>
      <c r="AH171" s="90" t="s">
        <v>57</v>
      </c>
      <c r="AI171" s="90"/>
      <c r="AJ171" s="90"/>
      <c r="AK171" s="90"/>
      <c r="AL171" s="90" t="s">
        <v>57</v>
      </c>
      <c r="AM171" s="90"/>
      <c r="AN171" s="90" t="s">
        <v>57</v>
      </c>
      <c r="AO171" s="90"/>
      <c r="AP171" s="90" t="s">
        <v>57</v>
      </c>
      <c r="AQ171" s="90"/>
      <c r="AR171" s="90" t="s">
        <v>57</v>
      </c>
      <c r="AS171" s="90" t="s">
        <v>73</v>
      </c>
      <c r="AT171" s="90" t="s">
        <v>74</v>
      </c>
      <c r="AU171" s="97" t="s">
        <v>75</v>
      </c>
      <c r="AV171" s="98" t="s">
        <v>76</v>
      </c>
      <c r="AW171" s="98" t="s">
        <v>77</v>
      </c>
      <c r="AX171" s="97">
        <v>3299060</v>
      </c>
      <c r="AY171" s="98" t="s">
        <v>78</v>
      </c>
      <c r="AZ171" s="98" t="s">
        <v>201</v>
      </c>
      <c r="BA171" s="24"/>
    </row>
    <row r="172" spans="1:53" ht="84.75" customHeight="1">
      <c r="A172" s="23" t="str">
        <f>+IFERROR(VLOOKUP(R172,'[2]Listas niveles'!$D$2:$E$11,2,FALSE),"")</f>
        <v>SAF</v>
      </c>
      <c r="B172" s="23" t="str">
        <f>+IFERROR(VLOOKUP(AS172,'[2]Listas anexo 1'!$A$7:$B$8,2,FALSE),"")</f>
        <v>ADMIN</v>
      </c>
      <c r="C172" s="23" t="str">
        <f>+IFERROR(VLOOKUP(AT172,'[2]Listas anexo 1'!$A$13:$B$15,2,FALSE),"")</f>
        <v>ADMINYCOOR</v>
      </c>
      <c r="D172" s="23" t="str">
        <f>+IFERROR(VLOOKUP(AT172,'[2]Listas anexo 1'!$A$13:$C$15,3,FALSE),"")</f>
        <v>CONTRIBUIR</v>
      </c>
      <c r="E172" s="23" t="str">
        <f>+IFERROR(VLOOKUP(AT172,'[2]Listas anexo 1'!$A$19:$B$21,2,FALSE),"")</f>
        <v>ADMINOB</v>
      </c>
      <c r="F172" s="23" t="str">
        <f>+IFERROR(VLOOKUP(AV172,'[2]Listas anexo 1'!$J$13:$K$21,2,FALSE),"")</f>
        <v>ADOBIII</v>
      </c>
      <c r="G172" s="23" t="str">
        <f>+IFERROR(VLOOKUP(AW172,'[2]LISTAS ANEXO 1. 2'!$A$9:$B$38,2,FALSE),"")</f>
        <v>AVI</v>
      </c>
      <c r="H172" s="23" t="str">
        <f>+IFERROR(IF(C172="ADMINYCOOR",VLOOKUP(AY172,'[2]LISTAS ANEXO 1. 3'!$B$13:$C$42,2,FALSE),IF(C172="TASAS",VLOOKUP(AY172,'[2]LISTAS ANEXO 1. 3'!$B$43:$C$51,2,FALSE),IF(C172="FORTALECIMIENTO",VLOOKUP(AY172,'[2]LISTAS ANEXO 1. 3'!$B$52:$C$58,2,FALSE),""))),"")</f>
        <v>HH</v>
      </c>
      <c r="I172" s="23" t="str">
        <f>+IFERROR(VLOOKUP(#REF!,'[2]LISTAS ANEXO 1. 4'!$B$74:$C$90,2,FALSE),"")</f>
        <v/>
      </c>
      <c r="J172" s="23" t="str">
        <f>+IFERROR(VLOOKUP(X172,[2]ORDINALES!$B$2:$C$5,2,FALSE),"")</f>
        <v>CTADOS</v>
      </c>
      <c r="K172" s="23" t="str">
        <f>+IFERROR(VLOOKUP(#REF!,[2]REGION!$G$2:$I$1125,2,FALSE),"")</f>
        <v/>
      </c>
      <c r="L172" s="23" t="str">
        <f>+IFERROR(VLOOKUP(AI172,[2]REGION!$G$2:$I$1125,2,FALSE),"")</f>
        <v>BOGDC</v>
      </c>
      <c r="M172" s="23" t="str">
        <f>+IFERROR(VLOOKUP(#REF!,[2]ORDINALES!$H$2:$I$382,2,FALSE),"")</f>
        <v/>
      </c>
      <c r="N172" s="23" t="str">
        <f>IFERROR(VLOOKUP(U172,'[2]Lista Willy'!$B$11:$D$14,3,FALSE),"")</f>
        <v>REC_20</v>
      </c>
      <c r="O172" s="24"/>
      <c r="P172" s="90">
        <v>14010</v>
      </c>
      <c r="Q172" s="90" t="s">
        <v>49</v>
      </c>
      <c r="R172" s="90" t="s">
        <v>264</v>
      </c>
      <c r="S172" s="90" t="s">
        <v>291</v>
      </c>
      <c r="T172" s="90" t="s">
        <v>291</v>
      </c>
      <c r="U172" s="90" t="s">
        <v>153</v>
      </c>
      <c r="V172" s="94" t="s">
        <v>154</v>
      </c>
      <c r="W172" s="90" t="s">
        <v>54</v>
      </c>
      <c r="X172" s="90" t="s">
        <v>55</v>
      </c>
      <c r="Y172" s="90" t="s">
        <v>304</v>
      </c>
      <c r="Z172" s="87">
        <v>550000000</v>
      </c>
      <c r="AA172" s="120"/>
      <c r="AB172" s="87"/>
      <c r="AC172" s="87"/>
      <c r="AD172" s="87"/>
      <c r="AE172" s="120">
        <v>550000000</v>
      </c>
      <c r="AF172" s="115"/>
      <c r="AG172" s="116"/>
      <c r="AH172" s="90" t="s">
        <v>57</v>
      </c>
      <c r="AI172" s="90" t="s">
        <v>108</v>
      </c>
      <c r="AJ172" s="90" t="s">
        <v>108</v>
      </c>
      <c r="AK172" s="90"/>
      <c r="AL172" s="90" t="s">
        <v>57</v>
      </c>
      <c r="AM172" s="90"/>
      <c r="AN172" s="90" t="s">
        <v>57</v>
      </c>
      <c r="AO172" s="90"/>
      <c r="AP172" s="90" t="s">
        <v>57</v>
      </c>
      <c r="AQ172" s="90"/>
      <c r="AR172" s="90" t="s">
        <v>57</v>
      </c>
      <c r="AS172" s="90" t="s">
        <v>60</v>
      </c>
      <c r="AT172" s="90" t="s">
        <v>61</v>
      </c>
      <c r="AU172" s="97" t="s">
        <v>62</v>
      </c>
      <c r="AV172" s="98" t="s">
        <v>272</v>
      </c>
      <c r="AW172" s="98" t="s">
        <v>273</v>
      </c>
      <c r="AX172" s="97">
        <v>3202010</v>
      </c>
      <c r="AY172" s="98" t="s">
        <v>274</v>
      </c>
      <c r="AZ172" s="98" t="s">
        <v>305</v>
      </c>
      <c r="BA172" s="24"/>
    </row>
    <row r="173" spans="1:53" ht="84.75" customHeight="1">
      <c r="A173" s="23" t="str">
        <f>+IFERROR(VLOOKUP(R173,'[2]Listas niveles'!$D$2:$E$11,2,FALSE),"")</f>
        <v>SAF</v>
      </c>
      <c r="B173" s="23" t="str">
        <f>+IFERROR(VLOOKUP(AS173,'[2]Listas anexo 1'!$A$7:$B$8,2,FALSE),"")</f>
        <v>FORTA</v>
      </c>
      <c r="C173" s="23" t="str">
        <f>+IFERROR(VLOOKUP(AT173,'[2]Listas anexo 1'!$A$13:$B$15,2,FALSE),"")</f>
        <v>FORTALECIMIENTO</v>
      </c>
      <c r="D173" s="23" t="str">
        <f>+IFERROR(VLOOKUP(AT173,'[2]Listas anexo 1'!$A$13:$C$15,3,FALSE),"")</f>
        <v>FORTALECER</v>
      </c>
      <c r="E173" s="23" t="str">
        <f>+IFERROR(VLOOKUP(AT173,'[2]Listas anexo 1'!$A$19:$B$21,2,FALSE),"")</f>
        <v>FORTOB</v>
      </c>
      <c r="F173" s="23" t="str">
        <f>+IFERROR(VLOOKUP(AV173,'[2]Listas anexo 1'!$J$13:$K$21,2,FALSE),"")</f>
        <v>FORTOBI</v>
      </c>
      <c r="G173" s="23" t="str">
        <f>+IFERROR(VLOOKUP(AW173,'[2]LISTAS ANEXO 1. 2'!$A$9:$B$38,2,FALSE),"")</f>
        <v>TII</v>
      </c>
      <c r="H173" s="23" t="str">
        <f>+IFERROR(IF(C173="ADMINYCOOR",VLOOKUP(AY173,'[2]LISTAS ANEXO 1. 3'!$B$13:$C$42,2,FALSE),IF(C173="TASAS",VLOOKUP(AY173,'[2]LISTAS ANEXO 1. 3'!$B$43:$C$51,2,FALSE),IF(C173="FORTALECIMIENTO",VLOOKUP(AY173,'[2]LISTAS ANEXO 1. 3'!$B$52:$C$58,2,FALSE),""))),"")</f>
        <v>BBBB</v>
      </c>
      <c r="I173" s="23" t="str">
        <f>+IFERROR(VLOOKUP(#REF!,'[2]LISTAS ANEXO 1. 4'!$B$74:$C$90,2,FALSE),"")</f>
        <v/>
      </c>
      <c r="J173" s="23" t="str">
        <f>+IFERROR(VLOOKUP(X173,[2]ORDINALES!$B$2:$C$5,2,FALSE),"")</f>
        <v>CTADOS</v>
      </c>
      <c r="K173" s="23" t="str">
        <f>+IFERROR(VLOOKUP(#REF!,[2]REGION!$G$2:$I$1125,2,FALSE),"")</f>
        <v/>
      </c>
      <c r="L173" s="23" t="str">
        <f>+IFERROR(VLOOKUP(AI173,[2]REGION!$G$2:$I$1125,2,FALSE),"")</f>
        <v/>
      </c>
      <c r="M173" s="23" t="str">
        <f>+IFERROR(VLOOKUP(#REF!,[2]ORDINALES!$H$2:$I$382,2,FALSE),"")</f>
        <v/>
      </c>
      <c r="N173" s="23" t="str">
        <f>IFERROR(VLOOKUP(U173,'[2]Lista Willy'!$B$11:$D$14,3,FALSE),"")</f>
        <v>REC_11</v>
      </c>
      <c r="O173" s="24"/>
      <c r="P173" s="90">
        <v>15000</v>
      </c>
      <c r="Q173" s="90" t="s">
        <v>49</v>
      </c>
      <c r="R173" s="90" t="s">
        <v>264</v>
      </c>
      <c r="S173" s="90" t="s">
        <v>306</v>
      </c>
      <c r="T173" s="90" t="s">
        <v>306</v>
      </c>
      <c r="U173" s="90" t="s">
        <v>52</v>
      </c>
      <c r="V173" s="94" t="s">
        <v>53</v>
      </c>
      <c r="W173" s="90" t="s">
        <v>54</v>
      </c>
      <c r="X173" s="90" t="s">
        <v>55</v>
      </c>
      <c r="Y173" s="90" t="s">
        <v>297</v>
      </c>
      <c r="Z173" s="87">
        <v>267370623</v>
      </c>
      <c r="AA173" s="120"/>
      <c r="AB173" s="87"/>
      <c r="AC173" s="87"/>
      <c r="AD173" s="87"/>
      <c r="AE173" s="120">
        <v>267370623</v>
      </c>
      <c r="AF173" s="115"/>
      <c r="AG173" s="116"/>
      <c r="AH173" s="90" t="s">
        <v>57</v>
      </c>
      <c r="AI173" s="90"/>
      <c r="AJ173" s="90"/>
      <c r="AK173" s="90"/>
      <c r="AL173" s="90" t="s">
        <v>57</v>
      </c>
      <c r="AM173" s="90"/>
      <c r="AN173" s="90" t="s">
        <v>57</v>
      </c>
      <c r="AO173" s="90"/>
      <c r="AP173" s="90" t="s">
        <v>57</v>
      </c>
      <c r="AQ173" s="90"/>
      <c r="AR173" s="90" t="s">
        <v>57</v>
      </c>
      <c r="AS173" s="90" t="s">
        <v>73</v>
      </c>
      <c r="AT173" s="90" t="s">
        <v>74</v>
      </c>
      <c r="AU173" s="97" t="s">
        <v>75</v>
      </c>
      <c r="AV173" s="98" t="s">
        <v>76</v>
      </c>
      <c r="AW173" s="98" t="s">
        <v>77</v>
      </c>
      <c r="AX173" s="97">
        <v>3299060</v>
      </c>
      <c r="AY173" s="98" t="s">
        <v>78</v>
      </c>
      <c r="AZ173" s="98" t="s">
        <v>201</v>
      </c>
      <c r="BA173" s="24"/>
    </row>
    <row r="174" spans="1:53" ht="84.75" customHeight="1">
      <c r="A174" s="23" t="str">
        <f>+IFERROR(VLOOKUP(R174,'[2]Listas niveles'!$D$2:$E$11,2,FALSE),"")</f>
        <v>SAF</v>
      </c>
      <c r="B174" s="23" t="str">
        <f>+IFERROR(VLOOKUP(AS174,'[2]Listas anexo 1'!$A$7:$B$8,2,FALSE),"")</f>
        <v>FORTA</v>
      </c>
      <c r="C174" s="23" t="str">
        <f>+IFERROR(VLOOKUP(AT174,'[2]Listas anexo 1'!$A$13:$B$15,2,FALSE),"")</f>
        <v>FORTALECIMIENTO</v>
      </c>
      <c r="D174" s="23" t="str">
        <f>+IFERROR(VLOOKUP(AT174,'[2]Listas anexo 1'!$A$13:$C$15,3,FALSE),"")</f>
        <v>FORTALECER</v>
      </c>
      <c r="E174" s="23" t="str">
        <f>+IFERROR(VLOOKUP(AT174,'[2]Listas anexo 1'!$A$19:$B$21,2,FALSE),"")</f>
        <v>FORTOB</v>
      </c>
      <c r="F174" s="23" t="str">
        <f>+IFERROR(VLOOKUP(AV174,'[2]Listas anexo 1'!$J$13:$K$21,2,FALSE),"")</f>
        <v>FORTOBI</v>
      </c>
      <c r="G174" s="23" t="str">
        <f>+IFERROR(VLOOKUP(AW174,'[2]LISTAS ANEXO 1. 2'!$A$9:$B$38,2,FALSE),"")</f>
        <v>TII</v>
      </c>
      <c r="H174" s="23" t="str">
        <f>+IFERROR(IF(C174="ADMINYCOOR",VLOOKUP(AY174,'[2]LISTAS ANEXO 1. 3'!$B$13:$C$42,2,FALSE),IF(C174="TASAS",VLOOKUP(AY174,'[2]LISTAS ANEXO 1. 3'!$B$43:$C$51,2,FALSE),IF(C174="FORTALECIMIENTO",VLOOKUP(AY174,'[2]LISTAS ANEXO 1. 3'!$B$52:$C$58,2,FALSE),""))),"")</f>
        <v>BBBB</v>
      </c>
      <c r="I174" s="23" t="str">
        <f>+IFERROR(VLOOKUP(#REF!,'[2]LISTAS ANEXO 1. 4'!$B$74:$C$90,2,FALSE),"")</f>
        <v/>
      </c>
      <c r="J174" s="23" t="str">
        <f>+IFERROR(VLOOKUP(X174,[2]ORDINALES!$B$2:$C$5,2,FALSE),"")</f>
        <v>CTADOS</v>
      </c>
      <c r="K174" s="23" t="str">
        <f>+IFERROR(VLOOKUP(#REF!,[2]REGION!$G$2:$I$1125,2,FALSE),"")</f>
        <v/>
      </c>
      <c r="L174" s="23" t="str">
        <f>+IFERROR(VLOOKUP(AI174,[2]REGION!$G$2:$I$1125,2,FALSE),"")</f>
        <v/>
      </c>
      <c r="M174" s="23" t="str">
        <f>+IFERROR(VLOOKUP(#REF!,[2]ORDINALES!$H$2:$I$382,2,FALSE),"")</f>
        <v/>
      </c>
      <c r="N174" s="23" t="str">
        <f>IFERROR(VLOOKUP(U174,'[2]Lista Willy'!$B$11:$D$14,3,FALSE),"")</f>
        <v>REC_11</v>
      </c>
      <c r="O174" s="24"/>
      <c r="P174" s="90">
        <v>15001</v>
      </c>
      <c r="Q174" s="90" t="s">
        <v>49</v>
      </c>
      <c r="R174" s="90" t="s">
        <v>264</v>
      </c>
      <c r="S174" s="90" t="s">
        <v>306</v>
      </c>
      <c r="T174" s="90" t="s">
        <v>306</v>
      </c>
      <c r="U174" s="90" t="s">
        <v>52</v>
      </c>
      <c r="V174" s="94" t="s">
        <v>53</v>
      </c>
      <c r="W174" s="90" t="s">
        <v>54</v>
      </c>
      <c r="X174" s="90" t="s">
        <v>55</v>
      </c>
      <c r="Y174" s="90" t="s">
        <v>56</v>
      </c>
      <c r="Z174" s="87">
        <v>79776007</v>
      </c>
      <c r="AA174" s="120"/>
      <c r="AB174" s="87"/>
      <c r="AC174" s="87"/>
      <c r="AD174" s="87">
        <v>147666078</v>
      </c>
      <c r="AE174" s="120">
        <v>227442085</v>
      </c>
      <c r="AF174" s="115"/>
      <c r="AG174" s="116"/>
      <c r="AH174" s="90" t="s">
        <v>57</v>
      </c>
      <c r="AI174" s="90"/>
      <c r="AJ174" s="90"/>
      <c r="AK174" s="90"/>
      <c r="AL174" s="90" t="s">
        <v>57</v>
      </c>
      <c r="AM174" s="90"/>
      <c r="AN174" s="90" t="s">
        <v>57</v>
      </c>
      <c r="AO174" s="90"/>
      <c r="AP174" s="90" t="s">
        <v>57</v>
      </c>
      <c r="AQ174" s="90"/>
      <c r="AR174" s="90" t="s">
        <v>57</v>
      </c>
      <c r="AS174" s="90" t="s">
        <v>73</v>
      </c>
      <c r="AT174" s="90" t="s">
        <v>74</v>
      </c>
      <c r="AU174" s="97" t="s">
        <v>75</v>
      </c>
      <c r="AV174" s="98" t="s">
        <v>76</v>
      </c>
      <c r="AW174" s="98" t="s">
        <v>77</v>
      </c>
      <c r="AX174" s="97">
        <v>3299060</v>
      </c>
      <c r="AY174" s="98" t="s">
        <v>78</v>
      </c>
      <c r="AZ174" s="98" t="s">
        <v>201</v>
      </c>
      <c r="BA174" s="24"/>
    </row>
    <row r="175" spans="1:53" ht="84.75" customHeight="1">
      <c r="A175" s="23" t="str">
        <f>+IFERROR(VLOOKUP(R175,'[2]Listas niveles'!$D$2:$E$11,2,FALSE),"")</f>
        <v>SAF</v>
      </c>
      <c r="B175" s="23" t="str">
        <f>+IFERROR(VLOOKUP(AS175,'[2]Listas anexo 1'!$A$7:$B$8,2,FALSE),"")</f>
        <v>FORTA</v>
      </c>
      <c r="C175" s="23" t="str">
        <f>+IFERROR(VLOOKUP(AT175,'[2]Listas anexo 1'!$A$13:$B$15,2,FALSE),"")</f>
        <v>FORTALECIMIENTO</v>
      </c>
      <c r="D175" s="23" t="str">
        <f>+IFERROR(VLOOKUP(AT175,'[2]Listas anexo 1'!$A$13:$C$15,3,FALSE),"")</f>
        <v>FORTALECER</v>
      </c>
      <c r="E175" s="23" t="str">
        <f>+IFERROR(VLOOKUP(AT175,'[2]Listas anexo 1'!$A$19:$B$21,2,FALSE),"")</f>
        <v>FORTOB</v>
      </c>
      <c r="F175" s="23" t="str">
        <f>+IFERROR(VLOOKUP(AV175,'[2]Listas anexo 1'!$J$13:$K$21,2,FALSE),"")</f>
        <v>FORTOBI</v>
      </c>
      <c r="G175" s="23" t="str">
        <f>+IFERROR(VLOOKUP(AW175,'[2]LISTAS ANEXO 1. 2'!$A$9:$B$38,2,FALSE),"")</f>
        <v>TII</v>
      </c>
      <c r="H175" s="23" t="str">
        <f>+IFERROR(IF(C175="ADMINYCOOR",VLOOKUP(AY175,'[2]LISTAS ANEXO 1. 3'!$B$13:$C$42,2,FALSE),IF(C175="TASAS",VLOOKUP(AY175,'[2]LISTAS ANEXO 1. 3'!$B$43:$C$51,2,FALSE),IF(C175="FORTALECIMIENTO",VLOOKUP(AY175,'[2]LISTAS ANEXO 1. 3'!$B$52:$C$58,2,FALSE),""))),"")</f>
        <v>BBBB</v>
      </c>
      <c r="I175" s="23" t="str">
        <f>+IFERROR(VLOOKUP(#REF!,'[2]LISTAS ANEXO 1. 4'!$B$74:$C$90,2,FALSE),"")</f>
        <v/>
      </c>
      <c r="J175" s="23" t="str">
        <f>+IFERROR(VLOOKUP(X175,[2]ORDINALES!$B$2:$C$5,2,FALSE),"")</f>
        <v>CTADOS</v>
      </c>
      <c r="K175" s="23" t="str">
        <f>+IFERROR(VLOOKUP(#REF!,[2]REGION!$G$2:$I$1125,2,FALSE),"")</f>
        <v/>
      </c>
      <c r="L175" s="23" t="str">
        <f>+IFERROR(VLOOKUP(AI175,[2]REGION!$G$2:$I$1125,2,FALSE),"")</f>
        <v/>
      </c>
      <c r="M175" s="23" t="str">
        <f>+IFERROR(VLOOKUP(#REF!,[2]ORDINALES!$H$2:$I$382,2,FALSE),"")</f>
        <v/>
      </c>
      <c r="N175" s="23" t="str">
        <f>IFERROR(VLOOKUP(U175,'[2]Lista Willy'!$B$11:$D$14,3,FALSE),"")</f>
        <v>REC_11</v>
      </c>
      <c r="O175" s="24"/>
      <c r="P175" s="90">
        <v>15002</v>
      </c>
      <c r="Q175" s="90" t="s">
        <v>49</v>
      </c>
      <c r="R175" s="90" t="s">
        <v>264</v>
      </c>
      <c r="S175" s="90" t="s">
        <v>306</v>
      </c>
      <c r="T175" s="90" t="s">
        <v>306</v>
      </c>
      <c r="U175" s="90" t="s">
        <v>52</v>
      </c>
      <c r="V175" s="94" t="s">
        <v>53</v>
      </c>
      <c r="W175" s="90" t="s">
        <v>54</v>
      </c>
      <c r="X175" s="90" t="s">
        <v>55</v>
      </c>
      <c r="Y175" s="90" t="s">
        <v>71</v>
      </c>
      <c r="Z175" s="87">
        <v>37648948</v>
      </c>
      <c r="AA175" s="120"/>
      <c r="AB175" s="87"/>
      <c r="AC175" s="87"/>
      <c r="AD175" s="87"/>
      <c r="AE175" s="120">
        <v>37648948</v>
      </c>
      <c r="AF175" s="115"/>
      <c r="AG175" s="116"/>
      <c r="AH175" s="90" t="s">
        <v>57</v>
      </c>
      <c r="AI175" s="90"/>
      <c r="AJ175" s="90"/>
      <c r="AK175" s="90"/>
      <c r="AL175" s="90" t="s">
        <v>57</v>
      </c>
      <c r="AM175" s="90"/>
      <c r="AN175" s="90" t="s">
        <v>57</v>
      </c>
      <c r="AO175" s="90"/>
      <c r="AP175" s="90" t="s">
        <v>57</v>
      </c>
      <c r="AQ175" s="90"/>
      <c r="AR175" s="90" t="s">
        <v>57</v>
      </c>
      <c r="AS175" s="90" t="s">
        <v>73</v>
      </c>
      <c r="AT175" s="90" t="s">
        <v>74</v>
      </c>
      <c r="AU175" s="97" t="s">
        <v>75</v>
      </c>
      <c r="AV175" s="98" t="s">
        <v>76</v>
      </c>
      <c r="AW175" s="98" t="s">
        <v>77</v>
      </c>
      <c r="AX175" s="97">
        <v>3299060</v>
      </c>
      <c r="AY175" s="98" t="s">
        <v>78</v>
      </c>
      <c r="AZ175" s="98" t="s">
        <v>201</v>
      </c>
      <c r="BA175" s="24"/>
    </row>
    <row r="176" spans="1:53" ht="84.75" customHeight="1">
      <c r="A176" s="23" t="str">
        <f>+IFERROR(VLOOKUP(R176,'[2]Listas niveles'!$D$2:$E$11,2,FALSE),"")</f>
        <v>SAF</v>
      </c>
      <c r="B176" s="23" t="str">
        <f>+IFERROR(VLOOKUP(AS176,'[2]Listas anexo 1'!$A$7:$B$8,2,FALSE),"")</f>
        <v>FORTA</v>
      </c>
      <c r="C176" s="23" t="str">
        <f>+IFERROR(VLOOKUP(AT176,'[2]Listas anexo 1'!$A$13:$B$15,2,FALSE),"")</f>
        <v>FORTALECIMIENTO</v>
      </c>
      <c r="D176" s="23" t="str">
        <f>+IFERROR(VLOOKUP(AT176,'[2]Listas anexo 1'!$A$13:$C$15,3,FALSE),"")</f>
        <v>FORTALECER</v>
      </c>
      <c r="E176" s="23" t="str">
        <f>+IFERROR(VLOOKUP(AT176,'[2]Listas anexo 1'!$A$19:$B$21,2,FALSE),"")</f>
        <v>FORTOB</v>
      </c>
      <c r="F176" s="23" t="str">
        <f>+IFERROR(VLOOKUP(AV176,'[2]Listas anexo 1'!$J$13:$K$21,2,FALSE),"")</f>
        <v>FORTOBI</v>
      </c>
      <c r="G176" s="23" t="str">
        <f>+IFERROR(VLOOKUP(AW176,'[2]LISTAS ANEXO 1. 2'!$A$9:$B$38,2,FALSE),"")</f>
        <v>TI</v>
      </c>
      <c r="H176" s="23" t="str">
        <f>+IFERROR(IF(C176="ADMINYCOOR",VLOOKUP(AY176,'[2]LISTAS ANEXO 1. 3'!$B$13:$C$42,2,FALSE),IF(C176="TASAS",VLOOKUP(AY176,'[2]LISTAS ANEXO 1. 3'!$B$43:$C$51,2,FALSE),IF(C176="FORTALECIMIENTO",VLOOKUP(AY176,'[2]LISTAS ANEXO 1. 3'!$B$52:$C$58,2,FALSE),""))),"")</f>
        <v>AAAA</v>
      </c>
      <c r="I176" s="23" t="str">
        <f>+IFERROR(VLOOKUP(#REF!,'[2]LISTAS ANEXO 1. 4'!$B$74:$C$90,2,FALSE),"")</f>
        <v/>
      </c>
      <c r="J176" s="23" t="str">
        <f>+IFERROR(VLOOKUP(X176,[2]ORDINALES!$B$2:$C$5,2,FALSE),"")</f>
        <v>CTADOS</v>
      </c>
      <c r="K176" s="23" t="str">
        <f>+IFERROR(VLOOKUP(#REF!,[2]REGION!$G$2:$I$1125,2,FALSE),"")</f>
        <v/>
      </c>
      <c r="L176" s="23" t="str">
        <f>+IFERROR(VLOOKUP(AI176,[2]REGION!$G$2:$I$1125,2,FALSE),"")</f>
        <v/>
      </c>
      <c r="M176" s="23" t="str">
        <f>+IFERROR(VLOOKUP(#REF!,[2]ORDINALES!$H$2:$I$382,2,FALSE),"")</f>
        <v/>
      </c>
      <c r="N176" s="23" t="str">
        <f>IFERROR(VLOOKUP(U176,'[2]Lista Willy'!$B$11:$D$14,3,FALSE),"")</f>
        <v>REC_11</v>
      </c>
      <c r="O176" s="24"/>
      <c r="P176" s="90">
        <v>15003</v>
      </c>
      <c r="Q176" s="90" t="s">
        <v>49</v>
      </c>
      <c r="R176" s="90" t="s">
        <v>264</v>
      </c>
      <c r="S176" s="90" t="s">
        <v>306</v>
      </c>
      <c r="T176" s="90" t="s">
        <v>306</v>
      </c>
      <c r="U176" s="90" t="s">
        <v>52</v>
      </c>
      <c r="V176" s="94" t="s">
        <v>53</v>
      </c>
      <c r="W176" s="90" t="s">
        <v>54</v>
      </c>
      <c r="X176" s="90" t="s">
        <v>55</v>
      </c>
      <c r="Y176" s="90" t="s">
        <v>307</v>
      </c>
      <c r="Z176" s="87">
        <v>74670880</v>
      </c>
      <c r="AA176" s="120"/>
      <c r="AB176" s="87"/>
      <c r="AC176" s="87"/>
      <c r="AD176" s="87"/>
      <c r="AE176" s="120">
        <v>74670880</v>
      </c>
      <c r="AF176" s="115"/>
      <c r="AG176" s="116"/>
      <c r="AH176" s="90" t="s">
        <v>57</v>
      </c>
      <c r="AI176" s="90"/>
      <c r="AJ176" s="90"/>
      <c r="AK176" s="90"/>
      <c r="AL176" s="90" t="s">
        <v>57</v>
      </c>
      <c r="AM176" s="90"/>
      <c r="AN176" s="90" t="s">
        <v>57</v>
      </c>
      <c r="AO176" s="90"/>
      <c r="AP176" s="90" t="s">
        <v>57</v>
      </c>
      <c r="AQ176" s="90"/>
      <c r="AR176" s="90" t="s">
        <v>57</v>
      </c>
      <c r="AS176" s="90" t="s">
        <v>73</v>
      </c>
      <c r="AT176" s="90" t="s">
        <v>74</v>
      </c>
      <c r="AU176" s="97" t="s">
        <v>75</v>
      </c>
      <c r="AV176" s="98" t="s">
        <v>76</v>
      </c>
      <c r="AW176" s="98" t="s">
        <v>210</v>
      </c>
      <c r="AX176" s="97">
        <v>3299054</v>
      </c>
      <c r="AY176" s="98" t="s">
        <v>211</v>
      </c>
      <c r="AZ176" s="98" t="s">
        <v>308</v>
      </c>
      <c r="BA176" s="24"/>
    </row>
    <row r="177" spans="1:53" ht="84.75" customHeight="1">
      <c r="A177" s="23" t="str">
        <f>+IFERROR(VLOOKUP(R177,'[2]Listas niveles'!$D$2:$E$11,2,FALSE),"")</f>
        <v>SAF</v>
      </c>
      <c r="B177" s="23" t="str">
        <f>+IFERROR(VLOOKUP(AS177,'[2]Listas anexo 1'!$A$7:$B$8,2,FALSE),"")</f>
        <v>ADMIN</v>
      </c>
      <c r="C177" s="23" t="str">
        <f>+IFERROR(VLOOKUP(AT177,'[2]Listas anexo 1'!$A$13:$B$15,2,FALSE),"")</f>
        <v>ADMINYCOOR</v>
      </c>
      <c r="D177" s="23" t="str">
        <f>+IFERROR(VLOOKUP(AT177,'[2]Listas anexo 1'!$A$13:$C$15,3,FALSE),"")</f>
        <v>CONTRIBUIR</v>
      </c>
      <c r="E177" s="23" t="str">
        <f>+IFERROR(VLOOKUP(AT177,'[2]Listas anexo 1'!$A$19:$B$21,2,FALSE),"")</f>
        <v>ADMINOB</v>
      </c>
      <c r="F177" s="23" t="str">
        <f>+IFERROR(VLOOKUP(AV177,'[2]Listas anexo 1'!$J$13:$K$21,2,FALSE),"")</f>
        <v>ADOBIII</v>
      </c>
      <c r="G177" s="23" t="str">
        <f>+IFERROR(VLOOKUP(AW177,'[2]LISTAS ANEXO 1. 2'!$A$9:$B$38,2,FALSE),"")</f>
        <v>AVII</v>
      </c>
      <c r="H177" s="23" t="str">
        <f>+IFERROR(IF(C177="ADMINYCOOR",VLOOKUP(AY177,'[2]LISTAS ANEXO 1. 3'!$B$13:$C$42,2,FALSE),IF(C177="TASAS",VLOOKUP(AY177,'[2]LISTAS ANEXO 1. 3'!$B$43:$C$51,2,FALSE),IF(C177="FORTALECIMIENTO",VLOOKUP(AY177,'[2]LISTAS ANEXO 1. 3'!$B$52:$C$58,2,FALSE),""))),"")</f>
        <v>II</v>
      </c>
      <c r="I177" s="23" t="str">
        <f>+IFERROR(VLOOKUP(#REF!,'[2]LISTAS ANEXO 1. 4'!$B$74:$C$90,2,FALSE),"")</f>
        <v/>
      </c>
      <c r="J177" s="23" t="str">
        <f>+IFERROR(VLOOKUP(X177,[2]ORDINALES!$B$2:$C$5,2,FALSE),"")</f>
        <v>CTADOS</v>
      </c>
      <c r="K177" s="23" t="str">
        <f>+IFERROR(VLOOKUP(#REF!,[2]REGION!$G$2:$I$1125,2,FALSE),"")</f>
        <v/>
      </c>
      <c r="L177" s="23" t="str">
        <f>+IFERROR(VLOOKUP(AI177,[2]REGION!$G$2:$I$1125,2,FALSE),"")</f>
        <v>NACION</v>
      </c>
      <c r="M177" s="23" t="str">
        <f>+IFERROR(VLOOKUP(#REF!,[2]ORDINALES!$H$2:$I$382,2,FALSE),"")</f>
        <v/>
      </c>
      <c r="N177" s="23" t="str">
        <f>IFERROR(VLOOKUP(U177,'[2]Lista Willy'!$B$11:$D$14,3,FALSE),"")</f>
        <v>REC_11</v>
      </c>
      <c r="O177" s="24"/>
      <c r="P177" s="90">
        <v>15004</v>
      </c>
      <c r="Q177" s="90" t="s">
        <v>49</v>
      </c>
      <c r="R177" s="90" t="s">
        <v>264</v>
      </c>
      <c r="S177" s="90" t="s">
        <v>306</v>
      </c>
      <c r="T177" s="90" t="s">
        <v>306</v>
      </c>
      <c r="U177" s="90" t="s">
        <v>52</v>
      </c>
      <c r="V177" s="94" t="s">
        <v>53</v>
      </c>
      <c r="W177" s="90" t="s">
        <v>54</v>
      </c>
      <c r="X177" s="90" t="s">
        <v>55</v>
      </c>
      <c r="Y177" s="90" t="s">
        <v>56</v>
      </c>
      <c r="Z177" s="87">
        <v>0</v>
      </c>
      <c r="AA177" s="120"/>
      <c r="AB177" s="87"/>
      <c r="AC177" s="87"/>
      <c r="AD177" s="87">
        <v>15000000</v>
      </c>
      <c r="AE177" s="120">
        <v>15000000</v>
      </c>
      <c r="AF177" s="115"/>
      <c r="AG177" s="116"/>
      <c r="AH177" s="90"/>
      <c r="AI177" s="90" t="s">
        <v>58</v>
      </c>
      <c r="AJ177" s="90" t="s">
        <v>58</v>
      </c>
      <c r="AK177" s="90"/>
      <c r="AL177" s="90"/>
      <c r="AM177" s="90"/>
      <c r="AN177" s="90"/>
      <c r="AO177" s="90"/>
      <c r="AP177" s="90"/>
      <c r="AQ177" s="90"/>
      <c r="AR177" s="90"/>
      <c r="AS177" s="90" t="s">
        <v>60</v>
      </c>
      <c r="AT177" s="90" t="s">
        <v>61</v>
      </c>
      <c r="AU177" s="97" t="s">
        <v>62</v>
      </c>
      <c r="AV177" s="98" t="s">
        <v>272</v>
      </c>
      <c r="AW177" s="98" t="s">
        <v>484</v>
      </c>
      <c r="AX177" s="97">
        <v>3202001</v>
      </c>
      <c r="AY177" s="98" t="s">
        <v>485</v>
      </c>
      <c r="AZ177" s="98" t="s">
        <v>530</v>
      </c>
      <c r="BA177" s="24"/>
    </row>
    <row r="178" spans="1:53" ht="84.75" customHeight="1">
      <c r="A178" s="23" t="str">
        <f>+IFERROR(VLOOKUP(R178,'[2]Listas niveles'!$D$2:$E$11,2,FALSE),"")</f>
        <v>SAF</v>
      </c>
      <c r="B178" s="23" t="str">
        <f>+IFERROR(VLOOKUP(AS178,'[2]Listas anexo 1'!$A$7:$B$8,2,FALSE),"")</f>
        <v>ADMIN</v>
      </c>
      <c r="C178" s="23" t="str">
        <f>+IFERROR(VLOOKUP(AT178,'[2]Listas anexo 1'!$A$13:$B$15,2,FALSE),"")</f>
        <v>ADMINYCOOR</v>
      </c>
      <c r="D178" s="23" t="str">
        <f>+IFERROR(VLOOKUP(AT178,'[2]Listas anexo 1'!$A$13:$C$15,3,FALSE),"")</f>
        <v>CONTRIBUIR</v>
      </c>
      <c r="E178" s="23" t="str">
        <f>+IFERROR(VLOOKUP(AT178,'[2]Listas anexo 1'!$A$19:$B$21,2,FALSE),"")</f>
        <v>ADMINOB</v>
      </c>
      <c r="F178" s="23" t="str">
        <f>+IFERROR(VLOOKUP(AV178,'[2]Listas anexo 1'!$J$13:$K$21,2,FALSE),"")</f>
        <v>ADOBIV</v>
      </c>
      <c r="G178" s="23" t="str">
        <f>+IFERROR(VLOOKUP(AW178,'[2]LISTAS ANEXO 1. 2'!$A$9:$B$38,2,FALSE),"")</f>
        <v>AXI</v>
      </c>
      <c r="H178" s="23" t="str">
        <f>+IFERROR(IF(C178="ADMINYCOOR",VLOOKUP(AY178,'[2]LISTAS ANEXO 1. 3'!$B$13:$C$42,2,FALSE),IF(C178="TASAS",VLOOKUP(AY178,'[2]LISTAS ANEXO 1. 3'!$B$43:$C$51,2,FALSE),IF(C178="FORTALECIMIENTO",VLOOKUP(AY178,'[2]LISTAS ANEXO 1. 3'!$B$52:$C$58,2,FALSE),""))),"")</f>
        <v>PP</v>
      </c>
      <c r="I178" s="23" t="str">
        <f>+IFERROR(VLOOKUP(#REF!,'[2]LISTAS ANEXO 1. 4'!$B$74:$C$90,2,FALSE),"")</f>
        <v/>
      </c>
      <c r="J178" s="23" t="str">
        <f>+IFERROR(VLOOKUP(X178,[2]ORDINALES!$B$2:$C$5,2,FALSE),"")</f>
        <v>CTADOS</v>
      </c>
      <c r="K178" s="23" t="str">
        <f>+IFERROR(VLOOKUP(#REF!,[2]REGION!$G$2:$I$1125,2,FALSE),"")</f>
        <v/>
      </c>
      <c r="L178" s="23" t="str">
        <f>+IFERROR(VLOOKUP(AI178,[2]REGION!$G$2:$I$1125,2,FALSE),"")</f>
        <v>NACION</v>
      </c>
      <c r="M178" s="23" t="str">
        <f>+IFERROR(VLOOKUP(#REF!,[2]ORDINALES!$H$2:$I$382,2,FALSE),"")</f>
        <v/>
      </c>
      <c r="N178" s="23" t="str">
        <f>IFERROR(VLOOKUP(U178,'[2]Lista Willy'!$B$11:$D$14,3,FALSE),"")</f>
        <v>REC_11</v>
      </c>
      <c r="O178" s="24"/>
      <c r="P178" s="90">
        <v>15005</v>
      </c>
      <c r="Q178" s="90" t="s">
        <v>49</v>
      </c>
      <c r="R178" s="90" t="s">
        <v>264</v>
      </c>
      <c r="S178" s="90" t="s">
        <v>306</v>
      </c>
      <c r="T178" s="90" t="s">
        <v>306</v>
      </c>
      <c r="U178" s="90" t="s">
        <v>52</v>
      </c>
      <c r="V178" s="94" t="s">
        <v>53</v>
      </c>
      <c r="W178" s="90" t="s">
        <v>54</v>
      </c>
      <c r="X178" s="90" t="s">
        <v>55</v>
      </c>
      <c r="Y178" s="90" t="s">
        <v>56</v>
      </c>
      <c r="Z178" s="87">
        <v>0</v>
      </c>
      <c r="AA178" s="120"/>
      <c r="AB178" s="87"/>
      <c r="AC178" s="87"/>
      <c r="AD178" s="87">
        <v>7733580</v>
      </c>
      <c r="AE178" s="120">
        <v>7733580</v>
      </c>
      <c r="AF178" s="115"/>
      <c r="AG178" s="116"/>
      <c r="AH178" s="90"/>
      <c r="AI178" s="90" t="s">
        <v>58</v>
      </c>
      <c r="AJ178" s="90" t="s">
        <v>58</v>
      </c>
      <c r="AK178" s="90"/>
      <c r="AL178" s="90"/>
      <c r="AM178" s="90"/>
      <c r="AN178" s="90"/>
      <c r="AO178" s="90"/>
      <c r="AP178" s="90"/>
      <c r="AQ178" s="90"/>
      <c r="AR178" s="90"/>
      <c r="AS178" s="90" t="s">
        <v>60</v>
      </c>
      <c r="AT178" s="90" t="s">
        <v>61</v>
      </c>
      <c r="AU178" s="97" t="s">
        <v>62</v>
      </c>
      <c r="AV178" s="98" t="s">
        <v>63</v>
      </c>
      <c r="AW178" s="98" t="s">
        <v>442</v>
      </c>
      <c r="AX178" s="97">
        <v>3202002</v>
      </c>
      <c r="AY178" s="98" t="s">
        <v>211</v>
      </c>
      <c r="AZ178" s="98" t="s">
        <v>447</v>
      </c>
      <c r="BA178" s="24"/>
    </row>
    <row r="179" spans="1:53" ht="84.75" customHeight="1">
      <c r="A179" s="23" t="str">
        <f>+IFERROR(VLOOKUP(R179,'[2]Listas niveles'!$D$2:$E$11,2,FALSE),"")</f>
        <v>SAF</v>
      </c>
      <c r="B179" s="23" t="str">
        <f>+IFERROR(VLOOKUP(AS179,'[2]Listas anexo 1'!$A$7:$B$8,2,FALSE),"")</f>
        <v>ADMIN</v>
      </c>
      <c r="C179" s="23" t="str">
        <f>+IFERROR(VLOOKUP(AT179,'[2]Listas anexo 1'!$A$13:$B$15,2,FALSE),"")</f>
        <v>ADMINYCOOR</v>
      </c>
      <c r="D179" s="23" t="str">
        <f>+IFERROR(VLOOKUP(AT179,'[2]Listas anexo 1'!$A$13:$C$15,3,FALSE),"")</f>
        <v>CONTRIBUIR</v>
      </c>
      <c r="E179" s="23" t="str">
        <f>+IFERROR(VLOOKUP(AT179,'[2]Listas anexo 1'!$A$19:$B$21,2,FALSE),"")</f>
        <v>ADMINOB</v>
      </c>
      <c r="F179" s="23" t="str">
        <f>+IFERROR(VLOOKUP(AV179,'[2]Listas anexo 1'!$J$13:$K$21,2,FALSE),"")</f>
        <v>ADOBIII</v>
      </c>
      <c r="G179" s="23" t="str">
        <f>+IFERROR(VLOOKUP(AW179,'[2]LISTAS ANEXO 1. 2'!$A$9:$B$38,2,FALSE),"")</f>
        <v>AX</v>
      </c>
      <c r="H179" s="23" t="str">
        <f>+IFERROR(IF(C179="ADMINYCOOR",VLOOKUP(AY179,'[2]LISTAS ANEXO 1. 3'!$B$13:$C$42,2,FALSE),IF(C179="TASAS",VLOOKUP(AY179,'[2]LISTAS ANEXO 1. 3'!$B$43:$C$51,2,FALSE),IF(C179="FORTALECIMIENTO",VLOOKUP(AY179,'[2]LISTAS ANEXO 1. 3'!$B$52:$C$58,2,FALSE),""))),"")</f>
        <v>OO</v>
      </c>
      <c r="I179" s="23" t="str">
        <f>+IFERROR(VLOOKUP(#REF!,'[2]LISTAS ANEXO 1. 4'!$B$74:$C$90,2,FALSE),"")</f>
        <v/>
      </c>
      <c r="J179" s="23" t="str">
        <f>+IFERROR(VLOOKUP(X179,[2]ORDINALES!$B$2:$C$5,2,FALSE),"")</f>
        <v>CTADOS</v>
      </c>
      <c r="K179" s="23" t="str">
        <f>+IFERROR(VLOOKUP(#REF!,[2]REGION!$G$2:$I$1125,2,FALSE),"")</f>
        <v/>
      </c>
      <c r="L179" s="23" t="str">
        <f>+IFERROR(VLOOKUP(AI179,[2]REGION!$G$2:$I$1125,2,FALSE),"")</f>
        <v>NACION</v>
      </c>
      <c r="M179" s="23" t="str">
        <f>+IFERROR(VLOOKUP(#REF!,[2]ORDINALES!$H$2:$I$382,2,FALSE),"")</f>
        <v/>
      </c>
      <c r="N179" s="23" t="str">
        <f>IFERROR(VLOOKUP(U179,'[2]Lista Willy'!$B$11:$D$14,3,FALSE),"")</f>
        <v>REC_11</v>
      </c>
      <c r="O179" s="24"/>
      <c r="P179" s="90">
        <v>15006</v>
      </c>
      <c r="Q179" s="90" t="s">
        <v>49</v>
      </c>
      <c r="R179" s="90" t="s">
        <v>264</v>
      </c>
      <c r="S179" s="90" t="s">
        <v>306</v>
      </c>
      <c r="T179" s="90" t="s">
        <v>306</v>
      </c>
      <c r="U179" s="90" t="s">
        <v>52</v>
      </c>
      <c r="V179" s="94" t="s">
        <v>53</v>
      </c>
      <c r="W179" s="90" t="s">
        <v>54</v>
      </c>
      <c r="X179" s="90" t="s">
        <v>55</v>
      </c>
      <c r="Y179" s="90" t="s">
        <v>56</v>
      </c>
      <c r="Z179" s="87">
        <v>0</v>
      </c>
      <c r="AA179" s="120"/>
      <c r="AB179" s="87"/>
      <c r="AC179" s="87"/>
      <c r="AD179" s="87">
        <v>1800000</v>
      </c>
      <c r="AE179" s="120">
        <v>1800000</v>
      </c>
      <c r="AF179" s="115"/>
      <c r="AG179" s="116"/>
      <c r="AH179" s="90"/>
      <c r="AI179" s="90" t="s">
        <v>58</v>
      </c>
      <c r="AJ179" s="90" t="s">
        <v>58</v>
      </c>
      <c r="AK179" s="90"/>
      <c r="AL179" s="90"/>
      <c r="AM179" s="90"/>
      <c r="AN179" s="90"/>
      <c r="AO179" s="90"/>
      <c r="AP179" s="90"/>
      <c r="AQ179" s="90"/>
      <c r="AR179" s="90"/>
      <c r="AS179" s="90" t="s">
        <v>60</v>
      </c>
      <c r="AT179" s="90" t="s">
        <v>61</v>
      </c>
      <c r="AU179" s="97" t="s">
        <v>62</v>
      </c>
      <c r="AV179" s="98" t="s">
        <v>272</v>
      </c>
      <c r="AW179" s="98" t="s">
        <v>335</v>
      </c>
      <c r="AX179" s="97">
        <v>3202004</v>
      </c>
      <c r="AY179" s="98" t="s">
        <v>336</v>
      </c>
      <c r="AZ179" s="98" t="s">
        <v>888</v>
      </c>
      <c r="BA179" s="24"/>
    </row>
    <row r="180" spans="1:53" ht="84.75" customHeight="1">
      <c r="A180" s="23" t="str">
        <f>+IFERROR(VLOOKUP(R180,'[2]Listas niveles'!$D$2:$E$11,2,FALSE),"")</f>
        <v>SAF</v>
      </c>
      <c r="B180" s="23" t="str">
        <f>+IFERROR(VLOOKUP(AS180,'[2]Listas anexo 1'!$A$7:$B$8,2,FALSE),"")</f>
        <v>ADMIN</v>
      </c>
      <c r="C180" s="23" t="str">
        <f>+IFERROR(VLOOKUP(AT180,'[2]Listas anexo 1'!$A$13:$B$15,2,FALSE),"")</f>
        <v>ADMINYCOOR</v>
      </c>
      <c r="D180" s="23" t="str">
        <f>+IFERROR(VLOOKUP(AT180,'[2]Listas anexo 1'!$A$13:$C$15,3,FALSE),"")</f>
        <v>CONTRIBUIR</v>
      </c>
      <c r="E180" s="23" t="str">
        <f>+IFERROR(VLOOKUP(AT180,'[2]Listas anexo 1'!$A$19:$B$21,2,FALSE),"")</f>
        <v>ADMINOB</v>
      </c>
      <c r="F180" s="23" t="str">
        <f>+IFERROR(VLOOKUP(AV180,'[2]Listas anexo 1'!$J$13:$K$21,2,FALSE),"")</f>
        <v>ADOBIV</v>
      </c>
      <c r="G180" s="23" t="str">
        <f>+IFERROR(VLOOKUP(AW180,'[2]LISTAS ANEXO 1. 2'!$A$9:$B$38,2,FALSE),"")</f>
        <v>AXVI</v>
      </c>
      <c r="H180" s="23" t="str">
        <f>+IFERROR(IF(C180="ADMINYCOOR",VLOOKUP(AY180,'[2]LISTAS ANEXO 1. 3'!$B$13:$C$42,2,FALSE),IF(C180="TASAS",VLOOKUP(AY180,'[2]LISTAS ANEXO 1. 3'!$B$43:$C$51,2,FALSE),IF(C180="FORTALECIMIENTO",VLOOKUP(AY180,'[2]LISTAS ANEXO 1. 3'!$B$52:$C$58,2,FALSE),""))),"")</f>
        <v>CD</v>
      </c>
      <c r="I180" s="23" t="str">
        <f>+IFERROR(VLOOKUP(#REF!,'[2]LISTAS ANEXO 1. 4'!$B$74:$C$90,2,FALSE),"")</f>
        <v/>
      </c>
      <c r="J180" s="23" t="str">
        <f>+IFERROR(VLOOKUP(X180,[2]ORDINALES!$B$2:$C$5,2,FALSE),"")</f>
        <v>CTADOS</v>
      </c>
      <c r="K180" s="23" t="str">
        <f>+IFERROR(VLOOKUP(#REF!,[2]REGION!$G$2:$I$1125,2,FALSE),"")</f>
        <v/>
      </c>
      <c r="L180" s="23" t="str">
        <f>+IFERROR(VLOOKUP(AI180,[2]REGION!$G$2:$I$1125,2,FALSE),"")</f>
        <v>NACION</v>
      </c>
      <c r="M180" s="23" t="str">
        <f>+IFERROR(VLOOKUP(#REF!,[2]ORDINALES!$H$2:$I$382,2,FALSE),"")</f>
        <v/>
      </c>
      <c r="N180" s="23" t="str">
        <f>IFERROR(VLOOKUP(U180,'[2]Lista Willy'!$B$11:$D$14,3,FALSE),"")</f>
        <v>REC_11</v>
      </c>
      <c r="O180" s="24"/>
      <c r="P180" s="90">
        <v>15007</v>
      </c>
      <c r="Q180" s="90" t="s">
        <v>49</v>
      </c>
      <c r="R180" s="90" t="s">
        <v>264</v>
      </c>
      <c r="S180" s="90" t="s">
        <v>306</v>
      </c>
      <c r="T180" s="90" t="s">
        <v>306</v>
      </c>
      <c r="U180" s="90" t="s">
        <v>52</v>
      </c>
      <c r="V180" s="94" t="s">
        <v>53</v>
      </c>
      <c r="W180" s="90" t="s">
        <v>54</v>
      </c>
      <c r="X180" s="90" t="s">
        <v>55</v>
      </c>
      <c r="Y180" s="90" t="s">
        <v>56</v>
      </c>
      <c r="Z180" s="87">
        <v>0</v>
      </c>
      <c r="AA180" s="120"/>
      <c r="AB180" s="87"/>
      <c r="AC180" s="87"/>
      <c r="AD180" s="87">
        <v>30270942</v>
      </c>
      <c r="AE180" s="120">
        <v>30270942</v>
      </c>
      <c r="AF180" s="115"/>
      <c r="AG180" s="116"/>
      <c r="AH180" s="90"/>
      <c r="AI180" s="90" t="s">
        <v>58</v>
      </c>
      <c r="AJ180" s="90" t="s">
        <v>58</v>
      </c>
      <c r="AK180" s="90"/>
      <c r="AL180" s="90"/>
      <c r="AM180" s="90"/>
      <c r="AN180" s="90"/>
      <c r="AO180" s="90"/>
      <c r="AP180" s="90"/>
      <c r="AQ180" s="90"/>
      <c r="AR180" s="90"/>
      <c r="AS180" s="90" t="s">
        <v>60</v>
      </c>
      <c r="AT180" s="90" t="s">
        <v>61</v>
      </c>
      <c r="AU180" s="97" t="s">
        <v>62</v>
      </c>
      <c r="AV180" s="98" t="s">
        <v>63</v>
      </c>
      <c r="AW180" s="98" t="s">
        <v>64</v>
      </c>
      <c r="AX180" s="97">
        <v>3202008</v>
      </c>
      <c r="AY180" s="98" t="s">
        <v>65</v>
      </c>
      <c r="AZ180" s="98" t="s">
        <v>177</v>
      </c>
      <c r="BA180" s="24"/>
    </row>
    <row r="181" spans="1:53" ht="84.75" customHeight="1">
      <c r="A181" s="23" t="str">
        <f>+IFERROR(VLOOKUP(R181,'[2]Listas niveles'!$D$2:$E$11,2,FALSE),"")</f>
        <v>SAF</v>
      </c>
      <c r="B181" s="23" t="str">
        <f>+IFERROR(VLOOKUP(AS181,'[2]Listas anexo 1'!$A$7:$B$8,2,FALSE),"")</f>
        <v>ADMIN</v>
      </c>
      <c r="C181" s="23" t="str">
        <f>+IFERROR(VLOOKUP(AT181,'[2]Listas anexo 1'!$A$13:$B$15,2,FALSE),"")</f>
        <v>ADMINYCOOR</v>
      </c>
      <c r="D181" s="23" t="str">
        <f>+IFERROR(VLOOKUP(AT181,'[2]Listas anexo 1'!$A$13:$C$15,3,FALSE),"")</f>
        <v>CONTRIBUIR</v>
      </c>
      <c r="E181" s="23" t="str">
        <f>+IFERROR(VLOOKUP(AT181,'[2]Listas anexo 1'!$A$19:$B$21,2,FALSE),"")</f>
        <v>ADMINOB</v>
      </c>
      <c r="F181" s="23" t="str">
        <f>+IFERROR(VLOOKUP(AV181,'[2]Listas anexo 1'!$J$13:$K$21,2,FALSE),"")</f>
        <v>ADOBIV</v>
      </c>
      <c r="G181" s="23" t="str">
        <f>+IFERROR(VLOOKUP(AW181,'[2]LISTAS ANEXO 1. 2'!$A$9:$B$38,2,FALSE),"")</f>
        <v>AXVI</v>
      </c>
      <c r="H181" s="23" t="str">
        <f>+IFERROR(IF(C181="ADMINYCOOR",VLOOKUP(AY181,'[2]LISTAS ANEXO 1. 3'!$B$13:$C$42,2,FALSE),IF(C181="TASAS",VLOOKUP(AY181,'[2]LISTAS ANEXO 1. 3'!$B$43:$C$51,2,FALSE),IF(C181="FORTALECIMIENTO",VLOOKUP(AY181,'[2]LISTAS ANEXO 1. 3'!$B$52:$C$58,2,FALSE),""))),"")</f>
        <v>CD</v>
      </c>
      <c r="I181" s="23" t="str">
        <f>+IFERROR(VLOOKUP(#REF!,'[2]LISTAS ANEXO 1. 4'!$B$74:$C$90,2,FALSE),"")</f>
        <v/>
      </c>
      <c r="J181" s="23" t="str">
        <f>+IFERROR(VLOOKUP(X181,[2]ORDINALES!$B$2:$C$5,2,FALSE),"")</f>
        <v>CTADOS</v>
      </c>
      <c r="K181" s="23" t="str">
        <f>+IFERROR(VLOOKUP(#REF!,[2]REGION!$G$2:$I$1125,2,FALSE),"")</f>
        <v/>
      </c>
      <c r="L181" s="23" t="str">
        <f>+IFERROR(VLOOKUP(AI181,[2]REGION!$G$2:$I$1125,2,FALSE),"")</f>
        <v>NACION</v>
      </c>
      <c r="M181" s="23" t="str">
        <f>+IFERROR(VLOOKUP(#REF!,[2]ORDINALES!$H$2:$I$382,2,FALSE),"")</f>
        <v/>
      </c>
      <c r="N181" s="23" t="str">
        <f>IFERROR(VLOOKUP(U181,'[2]Lista Willy'!$B$11:$D$14,3,FALSE),"")</f>
        <v>REC_11</v>
      </c>
      <c r="O181" s="24"/>
      <c r="P181" s="90">
        <v>15008</v>
      </c>
      <c r="Q181" s="90" t="s">
        <v>49</v>
      </c>
      <c r="R181" s="90" t="s">
        <v>264</v>
      </c>
      <c r="S181" s="90" t="s">
        <v>306</v>
      </c>
      <c r="T181" s="90" t="s">
        <v>306</v>
      </c>
      <c r="U181" s="90" t="s">
        <v>52</v>
      </c>
      <c r="V181" s="94" t="s">
        <v>53</v>
      </c>
      <c r="W181" s="90" t="s">
        <v>54</v>
      </c>
      <c r="X181" s="90" t="s">
        <v>55</v>
      </c>
      <c r="Y181" s="90" t="s">
        <v>56</v>
      </c>
      <c r="Z181" s="87">
        <v>0</v>
      </c>
      <c r="AA181" s="120"/>
      <c r="AB181" s="87"/>
      <c r="AC181" s="87"/>
      <c r="AD181" s="87">
        <v>115045445</v>
      </c>
      <c r="AE181" s="120">
        <v>115045445</v>
      </c>
      <c r="AF181" s="115"/>
      <c r="AG181" s="116"/>
      <c r="AH181" s="90"/>
      <c r="AI181" s="90" t="s">
        <v>58</v>
      </c>
      <c r="AJ181" s="90" t="s">
        <v>58</v>
      </c>
      <c r="AK181" s="90"/>
      <c r="AL181" s="90"/>
      <c r="AM181" s="90"/>
      <c r="AN181" s="90"/>
      <c r="AO181" s="90"/>
      <c r="AP181" s="90"/>
      <c r="AQ181" s="90"/>
      <c r="AR181" s="90"/>
      <c r="AS181" s="90" t="s">
        <v>60</v>
      </c>
      <c r="AT181" s="90" t="s">
        <v>61</v>
      </c>
      <c r="AU181" s="97" t="s">
        <v>62</v>
      </c>
      <c r="AV181" s="98" t="s">
        <v>63</v>
      </c>
      <c r="AW181" s="98" t="s">
        <v>64</v>
      </c>
      <c r="AX181" s="97">
        <v>3202008</v>
      </c>
      <c r="AY181" s="98" t="s">
        <v>65</v>
      </c>
      <c r="AZ181" s="98" t="s">
        <v>66</v>
      </c>
      <c r="BA181" s="24"/>
    </row>
    <row r="182" spans="1:53" ht="84.75" customHeight="1">
      <c r="A182" s="23" t="str">
        <f>+IFERROR(VLOOKUP(R182,'[2]Listas niveles'!$D$2:$E$11,2,FALSE),"")</f>
        <v>SAF</v>
      </c>
      <c r="B182" s="23" t="str">
        <f>+IFERROR(VLOOKUP(AS182,'[2]Listas anexo 1'!$A$7:$B$8,2,FALSE),"")</f>
        <v>ADMIN</v>
      </c>
      <c r="C182" s="23" t="str">
        <f>+IFERROR(VLOOKUP(AT182,'[2]Listas anexo 1'!$A$13:$B$15,2,FALSE),"")</f>
        <v>ADMINYCOOR</v>
      </c>
      <c r="D182" s="23" t="str">
        <f>+IFERROR(VLOOKUP(AT182,'[2]Listas anexo 1'!$A$13:$C$15,3,FALSE),"")</f>
        <v>CONTRIBUIR</v>
      </c>
      <c r="E182" s="23" t="str">
        <f>+IFERROR(VLOOKUP(AT182,'[2]Listas anexo 1'!$A$19:$B$21,2,FALSE),"")</f>
        <v>ADMINOB</v>
      </c>
      <c r="F182" s="23" t="str">
        <f>+IFERROR(VLOOKUP(AV182,'[2]Listas anexo 1'!$J$13:$K$21,2,FALSE),"")</f>
        <v>ADOBIV</v>
      </c>
      <c r="G182" s="23" t="str">
        <f>+IFERROR(VLOOKUP(AW182,'[2]LISTAS ANEXO 1. 2'!$A$9:$B$38,2,FALSE),"")</f>
        <v>AXVI</v>
      </c>
      <c r="H182" s="23" t="str">
        <f>+IFERROR(IF(C182="ADMINYCOOR",VLOOKUP(AY182,'[2]LISTAS ANEXO 1. 3'!$B$13:$C$42,2,FALSE),IF(C182="TASAS",VLOOKUP(AY182,'[2]LISTAS ANEXO 1. 3'!$B$43:$C$51,2,FALSE),IF(C182="FORTALECIMIENTO",VLOOKUP(AY182,'[2]LISTAS ANEXO 1. 3'!$B$52:$C$58,2,FALSE),""))),"")</f>
        <v>CD</v>
      </c>
      <c r="I182" s="23" t="str">
        <f>+IFERROR(VLOOKUP(#REF!,'[2]LISTAS ANEXO 1. 4'!$B$74:$C$90,2,FALSE),"")</f>
        <v/>
      </c>
      <c r="J182" s="23" t="str">
        <f>+IFERROR(VLOOKUP(X182,[2]ORDINALES!$B$2:$C$5,2,FALSE),"")</f>
        <v>CTADOS</v>
      </c>
      <c r="K182" s="23" t="str">
        <f>+IFERROR(VLOOKUP(#REF!,[2]REGION!$G$2:$I$1125,2,FALSE),"")</f>
        <v/>
      </c>
      <c r="L182" s="23" t="str">
        <f>+IFERROR(VLOOKUP(AI182,[2]REGION!$G$2:$I$1125,2,FALSE),"")</f>
        <v>NACION</v>
      </c>
      <c r="M182" s="23" t="str">
        <f>+IFERROR(VLOOKUP(#REF!,[2]ORDINALES!$H$2:$I$382,2,FALSE),"")</f>
        <v/>
      </c>
      <c r="N182" s="23" t="str">
        <f>IFERROR(VLOOKUP(U182,'[2]Lista Willy'!$B$11:$D$14,3,FALSE),"")</f>
        <v>REC_11</v>
      </c>
      <c r="O182" s="24"/>
      <c r="P182" s="90">
        <v>15009</v>
      </c>
      <c r="Q182" s="90" t="s">
        <v>49</v>
      </c>
      <c r="R182" s="90" t="s">
        <v>264</v>
      </c>
      <c r="S182" s="90" t="s">
        <v>306</v>
      </c>
      <c r="T182" s="90" t="s">
        <v>306</v>
      </c>
      <c r="U182" s="90" t="s">
        <v>52</v>
      </c>
      <c r="V182" s="94" t="s">
        <v>53</v>
      </c>
      <c r="W182" s="90" t="s">
        <v>54</v>
      </c>
      <c r="X182" s="90" t="s">
        <v>55</v>
      </c>
      <c r="Y182" s="90" t="s">
        <v>56</v>
      </c>
      <c r="Z182" s="87">
        <v>0</v>
      </c>
      <c r="AA182" s="120"/>
      <c r="AB182" s="87"/>
      <c r="AC182" s="87"/>
      <c r="AD182" s="87">
        <v>217700000</v>
      </c>
      <c r="AE182" s="120">
        <v>217700000</v>
      </c>
      <c r="AF182" s="115"/>
      <c r="AG182" s="116"/>
      <c r="AH182" s="90"/>
      <c r="AI182" s="90" t="s">
        <v>58</v>
      </c>
      <c r="AJ182" s="90" t="s">
        <v>58</v>
      </c>
      <c r="AK182" s="90"/>
      <c r="AL182" s="90"/>
      <c r="AM182" s="90"/>
      <c r="AN182" s="90"/>
      <c r="AO182" s="90"/>
      <c r="AP182" s="90"/>
      <c r="AQ182" s="90"/>
      <c r="AR182" s="90"/>
      <c r="AS182" s="90" t="s">
        <v>60</v>
      </c>
      <c r="AT182" s="90" t="s">
        <v>61</v>
      </c>
      <c r="AU182" s="97" t="s">
        <v>62</v>
      </c>
      <c r="AV182" s="98" t="s">
        <v>63</v>
      </c>
      <c r="AW182" s="98" t="s">
        <v>64</v>
      </c>
      <c r="AX182" s="97">
        <v>3202008</v>
      </c>
      <c r="AY182" s="98" t="s">
        <v>65</v>
      </c>
      <c r="AZ182" s="98" t="s">
        <v>175</v>
      </c>
      <c r="BA182" s="24"/>
    </row>
    <row r="183" spans="1:53" ht="84.75" customHeight="1">
      <c r="A183" s="23" t="str">
        <f>+IFERROR(VLOOKUP(R183,'[2]Listas niveles'!$D$2:$E$11,2,FALSE),"")</f>
        <v>SAF</v>
      </c>
      <c r="B183" s="23" t="str">
        <f>+IFERROR(VLOOKUP(AS183,'[2]Listas anexo 1'!$A$7:$B$8,2,FALSE),"")</f>
        <v>ADMIN</v>
      </c>
      <c r="C183" s="23" t="str">
        <f>+IFERROR(VLOOKUP(AT183,'[2]Listas anexo 1'!$A$13:$B$15,2,FALSE),"")</f>
        <v>ADMINYCOOR</v>
      </c>
      <c r="D183" s="23" t="str">
        <f>+IFERROR(VLOOKUP(AT183,'[2]Listas anexo 1'!$A$13:$C$15,3,FALSE),"")</f>
        <v>CONTRIBUIR</v>
      </c>
      <c r="E183" s="23" t="str">
        <f>+IFERROR(VLOOKUP(AT183,'[2]Listas anexo 1'!$A$19:$B$21,2,FALSE),"")</f>
        <v>ADMINOB</v>
      </c>
      <c r="F183" s="23" t="str">
        <f>+IFERROR(VLOOKUP(AV183,'[2]Listas anexo 1'!$J$13:$K$21,2,FALSE),"")</f>
        <v>ADOBIV</v>
      </c>
      <c r="G183" s="23" t="str">
        <f>+IFERROR(VLOOKUP(AW183,'[2]LISTAS ANEXO 1. 2'!$A$9:$B$38,2,FALSE),"")</f>
        <v>AXVI</v>
      </c>
      <c r="H183" s="23" t="str">
        <f>+IFERROR(IF(C183="ADMINYCOOR",VLOOKUP(AY183,'[2]LISTAS ANEXO 1. 3'!$B$13:$C$42,2,FALSE),IF(C183="TASAS",VLOOKUP(AY183,'[2]LISTAS ANEXO 1. 3'!$B$43:$C$51,2,FALSE),IF(C183="FORTALECIMIENTO",VLOOKUP(AY183,'[2]LISTAS ANEXO 1. 3'!$B$52:$C$58,2,FALSE),""))),"")</f>
        <v>CD</v>
      </c>
      <c r="I183" s="23" t="str">
        <f>+IFERROR(VLOOKUP(#REF!,'[2]LISTAS ANEXO 1. 4'!$B$74:$C$90,2,FALSE),"")</f>
        <v/>
      </c>
      <c r="J183" s="23" t="str">
        <f>+IFERROR(VLOOKUP(X183,[2]ORDINALES!$B$2:$C$5,2,FALSE),"")</f>
        <v>CTADOS</v>
      </c>
      <c r="K183" s="23" t="str">
        <f>+IFERROR(VLOOKUP(#REF!,[2]REGION!$G$2:$I$1125,2,FALSE),"")</f>
        <v/>
      </c>
      <c r="L183" s="23" t="str">
        <f>+IFERROR(VLOOKUP(AI183,[2]REGION!$G$2:$I$1125,2,FALSE),"")</f>
        <v>NACION</v>
      </c>
      <c r="M183" s="23" t="str">
        <f>+IFERROR(VLOOKUP(#REF!,[2]ORDINALES!$H$2:$I$382,2,FALSE),"")</f>
        <v/>
      </c>
      <c r="N183" s="23" t="str">
        <f>IFERROR(VLOOKUP(U183,'[2]Lista Willy'!$B$11:$D$14,3,FALSE),"")</f>
        <v>REC_11</v>
      </c>
      <c r="O183" s="24"/>
      <c r="P183" s="90">
        <v>15010</v>
      </c>
      <c r="Q183" s="90" t="s">
        <v>49</v>
      </c>
      <c r="R183" s="90" t="s">
        <v>264</v>
      </c>
      <c r="S183" s="90" t="s">
        <v>306</v>
      </c>
      <c r="T183" s="90" t="s">
        <v>306</v>
      </c>
      <c r="U183" s="90" t="s">
        <v>52</v>
      </c>
      <c r="V183" s="94" t="s">
        <v>53</v>
      </c>
      <c r="W183" s="90" t="s">
        <v>54</v>
      </c>
      <c r="X183" s="90" t="s">
        <v>55</v>
      </c>
      <c r="Y183" s="90" t="s">
        <v>56</v>
      </c>
      <c r="Z183" s="87">
        <v>0</v>
      </c>
      <c r="AA183" s="120"/>
      <c r="AB183" s="87"/>
      <c r="AC183" s="87"/>
      <c r="AD183" s="87">
        <v>76202131</v>
      </c>
      <c r="AE183" s="120">
        <v>76202131</v>
      </c>
      <c r="AF183" s="115"/>
      <c r="AG183" s="116"/>
      <c r="AH183" s="90"/>
      <c r="AI183" s="90" t="s">
        <v>58</v>
      </c>
      <c r="AJ183" s="90" t="s">
        <v>58</v>
      </c>
      <c r="AK183" s="90"/>
      <c r="AL183" s="90"/>
      <c r="AM183" s="90"/>
      <c r="AN183" s="90"/>
      <c r="AO183" s="90"/>
      <c r="AP183" s="90"/>
      <c r="AQ183" s="90"/>
      <c r="AR183" s="90"/>
      <c r="AS183" s="90" t="s">
        <v>60</v>
      </c>
      <c r="AT183" s="90" t="s">
        <v>61</v>
      </c>
      <c r="AU183" s="97" t="s">
        <v>62</v>
      </c>
      <c r="AV183" s="98" t="s">
        <v>63</v>
      </c>
      <c r="AW183" s="98" t="s">
        <v>64</v>
      </c>
      <c r="AX183" s="97">
        <v>3202008</v>
      </c>
      <c r="AY183" s="98" t="s">
        <v>65</v>
      </c>
      <c r="AZ183" s="98" t="s">
        <v>379</v>
      </c>
      <c r="BA183" s="24"/>
    </row>
    <row r="184" spans="1:53" ht="84.75" customHeight="1">
      <c r="A184" s="23" t="str">
        <f>+IFERROR(VLOOKUP(R184,'[2]Listas niveles'!$D$2:$E$11,2,FALSE),"")</f>
        <v>SAF</v>
      </c>
      <c r="B184" s="23" t="str">
        <f>+IFERROR(VLOOKUP(AS184,'[2]Listas anexo 1'!$A$7:$B$8,2,FALSE),"")</f>
        <v>ADMIN</v>
      </c>
      <c r="C184" s="23" t="str">
        <f>+IFERROR(VLOOKUP(AT184,'[2]Listas anexo 1'!$A$13:$B$15,2,FALSE),"")</f>
        <v>ADMINYCOOR</v>
      </c>
      <c r="D184" s="23" t="str">
        <f>+IFERROR(VLOOKUP(AT184,'[2]Listas anexo 1'!$A$13:$C$15,3,FALSE),"")</f>
        <v>CONTRIBUIR</v>
      </c>
      <c r="E184" s="23" t="str">
        <f>+IFERROR(VLOOKUP(AT184,'[2]Listas anexo 1'!$A$19:$B$21,2,FALSE),"")</f>
        <v>ADMINOB</v>
      </c>
      <c r="F184" s="23" t="str">
        <f>+IFERROR(VLOOKUP(AV184,'[2]Listas anexo 1'!$J$13:$K$21,2,FALSE),"")</f>
        <v>ADOBIV</v>
      </c>
      <c r="G184" s="23" t="str">
        <f>+IFERROR(VLOOKUP(AW184,'[2]LISTAS ANEXO 1. 2'!$A$9:$B$38,2,FALSE),"")</f>
        <v>AXVI</v>
      </c>
      <c r="H184" s="23" t="str">
        <f>+IFERROR(IF(C184="ADMINYCOOR",VLOOKUP(AY184,'[2]LISTAS ANEXO 1. 3'!$B$13:$C$42,2,FALSE),IF(C184="TASAS",VLOOKUP(AY184,'[2]LISTAS ANEXO 1. 3'!$B$43:$C$51,2,FALSE),IF(C184="FORTALECIMIENTO",VLOOKUP(AY184,'[2]LISTAS ANEXO 1. 3'!$B$52:$C$58,2,FALSE),""))),"")</f>
        <v>CD</v>
      </c>
      <c r="I184" s="23" t="str">
        <f>+IFERROR(VLOOKUP(#REF!,'[2]LISTAS ANEXO 1. 4'!$B$74:$C$90,2,FALSE),"")</f>
        <v/>
      </c>
      <c r="J184" s="23" t="str">
        <f>+IFERROR(VLOOKUP(X184,[2]ORDINALES!$B$2:$C$5,2,FALSE),"")</f>
        <v>CTADOS</v>
      </c>
      <c r="K184" s="23" t="str">
        <f>+IFERROR(VLOOKUP(#REF!,[2]REGION!$G$2:$I$1125,2,FALSE),"")</f>
        <v/>
      </c>
      <c r="L184" s="23" t="str">
        <f>+IFERROR(VLOOKUP(AI184,[2]REGION!$G$2:$I$1125,2,FALSE),"")</f>
        <v>NACION</v>
      </c>
      <c r="M184" s="23" t="str">
        <f>+IFERROR(VLOOKUP(#REF!,[2]ORDINALES!$H$2:$I$382,2,FALSE),"")</f>
        <v/>
      </c>
      <c r="N184" s="23" t="str">
        <f>IFERROR(VLOOKUP(U184,'[2]Lista Willy'!$B$11:$D$14,3,FALSE),"")</f>
        <v>REC_11</v>
      </c>
      <c r="O184" s="24"/>
      <c r="P184" s="90">
        <v>15011</v>
      </c>
      <c r="Q184" s="90" t="s">
        <v>49</v>
      </c>
      <c r="R184" s="90" t="s">
        <v>264</v>
      </c>
      <c r="S184" s="90" t="s">
        <v>306</v>
      </c>
      <c r="T184" s="90" t="s">
        <v>306</v>
      </c>
      <c r="U184" s="90" t="s">
        <v>52</v>
      </c>
      <c r="V184" s="94" t="s">
        <v>53</v>
      </c>
      <c r="W184" s="90" t="s">
        <v>54</v>
      </c>
      <c r="X184" s="90" t="s">
        <v>55</v>
      </c>
      <c r="Y184" s="90" t="s">
        <v>56</v>
      </c>
      <c r="Z184" s="87">
        <v>0</v>
      </c>
      <c r="AA184" s="120"/>
      <c r="AB184" s="87"/>
      <c r="AC184" s="87"/>
      <c r="AD184" s="87">
        <v>20000000</v>
      </c>
      <c r="AE184" s="120">
        <v>20000000</v>
      </c>
      <c r="AF184" s="115"/>
      <c r="AG184" s="116"/>
      <c r="AH184" s="90"/>
      <c r="AI184" s="90" t="s">
        <v>58</v>
      </c>
      <c r="AJ184" s="90" t="s">
        <v>58</v>
      </c>
      <c r="AK184" s="90"/>
      <c r="AL184" s="90"/>
      <c r="AM184" s="90"/>
      <c r="AN184" s="90"/>
      <c r="AO184" s="90"/>
      <c r="AP184" s="90"/>
      <c r="AQ184" s="90"/>
      <c r="AR184" s="90"/>
      <c r="AS184" s="90" t="s">
        <v>60</v>
      </c>
      <c r="AT184" s="90" t="s">
        <v>61</v>
      </c>
      <c r="AU184" s="97" t="s">
        <v>62</v>
      </c>
      <c r="AV184" s="98" t="s">
        <v>63</v>
      </c>
      <c r="AW184" s="98" t="s">
        <v>64</v>
      </c>
      <c r="AX184" s="97">
        <v>3202008</v>
      </c>
      <c r="AY184" s="98" t="s">
        <v>65</v>
      </c>
      <c r="AZ184" s="98" t="s">
        <v>295</v>
      </c>
      <c r="BA184" s="24"/>
    </row>
    <row r="185" spans="1:53" ht="84.75" customHeight="1">
      <c r="A185" s="23" t="str">
        <f>+IFERROR(VLOOKUP(R185,'[2]Listas niveles'!$D$2:$E$11,2,FALSE),"")</f>
        <v>SAF</v>
      </c>
      <c r="B185" s="23" t="str">
        <f>+IFERROR(VLOOKUP(AS185,'[2]Listas anexo 1'!$A$7:$B$8,2,FALSE),"")</f>
        <v>ADMIN</v>
      </c>
      <c r="C185" s="23" t="str">
        <f>+IFERROR(VLOOKUP(AT185,'[2]Listas anexo 1'!$A$13:$B$15,2,FALSE),"")</f>
        <v>ADMINYCOOR</v>
      </c>
      <c r="D185" s="23" t="str">
        <f>+IFERROR(VLOOKUP(AT185,'[2]Listas anexo 1'!$A$13:$C$15,3,FALSE),"")</f>
        <v>CONTRIBUIR</v>
      </c>
      <c r="E185" s="23" t="str">
        <f>+IFERROR(VLOOKUP(AT185,'[2]Listas anexo 1'!$A$19:$B$21,2,FALSE),"")</f>
        <v>ADMINOB</v>
      </c>
      <c r="F185" s="23" t="str">
        <f>+IFERROR(VLOOKUP(AV185,'[2]Listas anexo 1'!$J$13:$K$21,2,FALSE),"")</f>
        <v>ADOBIII</v>
      </c>
      <c r="G185" s="23" t="str">
        <f>+IFERROR(VLOOKUP(AW185,'[2]LISTAS ANEXO 1. 2'!$A$9:$B$38,2,FALSE),"")</f>
        <v>AVI</v>
      </c>
      <c r="H185" s="23" t="str">
        <f>+IFERROR(IF(C185="ADMINYCOOR",VLOOKUP(AY185,'[2]LISTAS ANEXO 1. 3'!$B$13:$C$42,2,FALSE),IF(C185="TASAS",VLOOKUP(AY185,'[2]LISTAS ANEXO 1. 3'!$B$43:$C$51,2,FALSE),IF(C185="FORTALECIMIENTO",VLOOKUP(AY185,'[2]LISTAS ANEXO 1. 3'!$B$52:$C$58,2,FALSE),""))),"")</f>
        <v>HH</v>
      </c>
      <c r="I185" s="23" t="str">
        <f>+IFERROR(VLOOKUP(#REF!,'[2]LISTAS ANEXO 1. 4'!$B$74:$C$90,2,FALSE),"")</f>
        <v/>
      </c>
      <c r="J185" s="23" t="str">
        <f>+IFERROR(VLOOKUP(X185,[2]ORDINALES!$B$2:$C$5,2,FALSE),"")</f>
        <v>CTADOS</v>
      </c>
      <c r="K185" s="23" t="str">
        <f>+IFERROR(VLOOKUP(#REF!,[2]REGION!$G$2:$I$1125,2,FALSE),"")</f>
        <v/>
      </c>
      <c r="L185" s="23" t="str">
        <f>+IFERROR(VLOOKUP(AI185,[2]REGION!$G$2:$I$1125,2,FALSE),"")</f>
        <v>NACION</v>
      </c>
      <c r="M185" s="23" t="str">
        <f>+IFERROR(VLOOKUP(#REF!,[2]ORDINALES!$H$2:$I$382,2,FALSE),"")</f>
        <v/>
      </c>
      <c r="N185" s="23" t="str">
        <f>IFERROR(VLOOKUP(U185,'[2]Lista Willy'!$B$11:$D$14,3,FALSE),"")</f>
        <v>REC_11</v>
      </c>
      <c r="O185" s="24"/>
      <c r="P185" s="90">
        <v>15012</v>
      </c>
      <c r="Q185" s="90" t="s">
        <v>49</v>
      </c>
      <c r="R185" s="90" t="s">
        <v>264</v>
      </c>
      <c r="S185" s="90" t="s">
        <v>306</v>
      </c>
      <c r="T185" s="90" t="s">
        <v>306</v>
      </c>
      <c r="U185" s="90" t="s">
        <v>52</v>
      </c>
      <c r="V185" s="94" t="s">
        <v>53</v>
      </c>
      <c r="W185" s="90" t="s">
        <v>54</v>
      </c>
      <c r="X185" s="90" t="s">
        <v>55</v>
      </c>
      <c r="Y185" s="90" t="s">
        <v>56</v>
      </c>
      <c r="Z185" s="87">
        <v>0</v>
      </c>
      <c r="AA185" s="120"/>
      <c r="AB185" s="87"/>
      <c r="AC185" s="87"/>
      <c r="AD185" s="87">
        <v>5000000</v>
      </c>
      <c r="AE185" s="120">
        <v>5000000</v>
      </c>
      <c r="AF185" s="115"/>
      <c r="AG185" s="116"/>
      <c r="AH185" s="90"/>
      <c r="AI185" s="90" t="s">
        <v>58</v>
      </c>
      <c r="AJ185" s="90" t="s">
        <v>58</v>
      </c>
      <c r="AK185" s="90"/>
      <c r="AL185" s="90"/>
      <c r="AM185" s="90"/>
      <c r="AN185" s="90"/>
      <c r="AO185" s="90"/>
      <c r="AP185" s="90"/>
      <c r="AQ185" s="90"/>
      <c r="AR185" s="90"/>
      <c r="AS185" s="90" t="s">
        <v>60</v>
      </c>
      <c r="AT185" s="90" t="s">
        <v>61</v>
      </c>
      <c r="AU185" s="97" t="s">
        <v>62</v>
      </c>
      <c r="AV185" s="98" t="s">
        <v>272</v>
      </c>
      <c r="AW185" s="98" t="s">
        <v>273</v>
      </c>
      <c r="AX185" s="97">
        <v>3202010</v>
      </c>
      <c r="AY185" s="98" t="s">
        <v>274</v>
      </c>
      <c r="AZ185" s="98" t="s">
        <v>407</v>
      </c>
      <c r="BA185" s="24"/>
    </row>
    <row r="186" spans="1:53" ht="84.75" customHeight="1">
      <c r="A186" s="23" t="str">
        <f>+IFERROR(VLOOKUP(R186,'[2]Listas niveles'!$D$2:$E$11,2,FALSE),"")</f>
        <v>SAF</v>
      </c>
      <c r="B186" s="23" t="str">
        <f>+IFERROR(VLOOKUP(AS186,'[2]Listas anexo 1'!$A$7:$B$8,2,FALSE),"")</f>
        <v>ADMIN</v>
      </c>
      <c r="C186" s="23" t="str">
        <f>+IFERROR(VLOOKUP(AT186,'[2]Listas anexo 1'!$A$13:$B$15,2,FALSE),"")</f>
        <v>ADMINYCOOR</v>
      </c>
      <c r="D186" s="23" t="str">
        <f>+IFERROR(VLOOKUP(AT186,'[2]Listas anexo 1'!$A$13:$C$15,3,FALSE),"")</f>
        <v>CONTRIBUIR</v>
      </c>
      <c r="E186" s="23" t="str">
        <f>+IFERROR(VLOOKUP(AT186,'[2]Listas anexo 1'!$A$19:$B$21,2,FALSE),"")</f>
        <v>ADMINOB</v>
      </c>
      <c r="F186" s="23" t="str">
        <f>+IFERROR(VLOOKUP(AV186,'[2]Listas anexo 1'!$J$13:$K$21,2,FALSE),"")</f>
        <v>ADOBIII</v>
      </c>
      <c r="G186" s="23" t="str">
        <f>+IFERROR(VLOOKUP(AW186,'[2]LISTAS ANEXO 1. 2'!$A$9:$B$38,2,FALSE),"")</f>
        <v>AVI</v>
      </c>
      <c r="H186" s="23" t="str">
        <f>+IFERROR(IF(C186="ADMINYCOOR",VLOOKUP(AY186,'[2]LISTAS ANEXO 1. 3'!$B$13:$C$42,2,FALSE),IF(C186="TASAS",VLOOKUP(AY186,'[2]LISTAS ANEXO 1. 3'!$B$43:$C$51,2,FALSE),IF(C186="FORTALECIMIENTO",VLOOKUP(AY186,'[2]LISTAS ANEXO 1. 3'!$B$52:$C$58,2,FALSE),""))),"")</f>
        <v>HH</v>
      </c>
      <c r="I186" s="23" t="str">
        <f>+IFERROR(VLOOKUP(#REF!,'[2]LISTAS ANEXO 1. 4'!$B$74:$C$90,2,FALSE),"")</f>
        <v/>
      </c>
      <c r="J186" s="23" t="str">
        <f>+IFERROR(VLOOKUP(X186,[2]ORDINALES!$B$2:$C$5,2,FALSE),"")</f>
        <v>CTADOS</v>
      </c>
      <c r="K186" s="23" t="str">
        <f>+IFERROR(VLOOKUP(#REF!,[2]REGION!$G$2:$I$1125,2,FALSE),"")</f>
        <v/>
      </c>
      <c r="L186" s="23" t="str">
        <f>+IFERROR(VLOOKUP(AI186,[2]REGION!$G$2:$I$1125,2,FALSE),"")</f>
        <v>NACION</v>
      </c>
      <c r="M186" s="23" t="str">
        <f>+IFERROR(VLOOKUP(#REF!,[2]ORDINALES!$H$2:$I$382,2,FALSE),"")</f>
        <v/>
      </c>
      <c r="N186" s="23" t="str">
        <f>IFERROR(VLOOKUP(U186,'[2]Lista Willy'!$B$11:$D$14,3,FALSE),"")</f>
        <v>REC_11</v>
      </c>
      <c r="O186" s="24"/>
      <c r="P186" s="90">
        <v>15013</v>
      </c>
      <c r="Q186" s="90" t="s">
        <v>49</v>
      </c>
      <c r="R186" s="90" t="s">
        <v>264</v>
      </c>
      <c r="S186" s="90" t="s">
        <v>306</v>
      </c>
      <c r="T186" s="90" t="s">
        <v>306</v>
      </c>
      <c r="U186" s="90" t="s">
        <v>52</v>
      </c>
      <c r="V186" s="94" t="s">
        <v>53</v>
      </c>
      <c r="W186" s="90" t="s">
        <v>54</v>
      </c>
      <c r="X186" s="90" t="s">
        <v>55</v>
      </c>
      <c r="Y186" s="90" t="s">
        <v>56</v>
      </c>
      <c r="Z186" s="87">
        <v>0</v>
      </c>
      <c r="AA186" s="120"/>
      <c r="AB186" s="87"/>
      <c r="AC186" s="87"/>
      <c r="AD186" s="87">
        <v>32000000</v>
      </c>
      <c r="AE186" s="120">
        <v>32000000</v>
      </c>
      <c r="AF186" s="115"/>
      <c r="AG186" s="116"/>
      <c r="AH186" s="90"/>
      <c r="AI186" s="90" t="s">
        <v>58</v>
      </c>
      <c r="AJ186" s="90" t="s">
        <v>58</v>
      </c>
      <c r="AK186" s="90"/>
      <c r="AL186" s="90"/>
      <c r="AM186" s="90"/>
      <c r="AN186" s="90"/>
      <c r="AO186" s="90"/>
      <c r="AP186" s="90"/>
      <c r="AQ186" s="90"/>
      <c r="AR186" s="90"/>
      <c r="AS186" s="90" t="s">
        <v>60</v>
      </c>
      <c r="AT186" s="90" t="s">
        <v>61</v>
      </c>
      <c r="AU186" s="97" t="s">
        <v>62</v>
      </c>
      <c r="AV186" s="98" t="s">
        <v>272</v>
      </c>
      <c r="AW186" s="98" t="s">
        <v>273</v>
      </c>
      <c r="AX186" s="97">
        <v>3202010</v>
      </c>
      <c r="AY186" s="98" t="s">
        <v>274</v>
      </c>
      <c r="AZ186" s="98" t="s">
        <v>305</v>
      </c>
      <c r="BA186" s="24"/>
    </row>
    <row r="187" spans="1:53" ht="84.75" customHeight="1">
      <c r="A187" s="23" t="str">
        <f>+IFERROR(VLOOKUP(R187,'[2]Listas niveles'!$D$2:$E$11,2,FALSE),"")</f>
        <v>SAF</v>
      </c>
      <c r="B187" s="23" t="str">
        <f>+IFERROR(VLOOKUP(AS187,'[2]Listas anexo 1'!$A$7:$B$8,2,FALSE),"")</f>
        <v>ADMIN</v>
      </c>
      <c r="C187" s="23" t="str">
        <f>+IFERROR(VLOOKUP(AT187,'[2]Listas anexo 1'!$A$13:$B$15,2,FALSE),"")</f>
        <v>ADMINYCOOR</v>
      </c>
      <c r="D187" s="23" t="str">
        <f>+IFERROR(VLOOKUP(AT187,'[2]Listas anexo 1'!$A$13:$C$15,3,FALSE),"")</f>
        <v>CONTRIBUIR</v>
      </c>
      <c r="E187" s="23" t="str">
        <f>+IFERROR(VLOOKUP(AT187,'[2]Listas anexo 1'!$A$19:$B$21,2,FALSE),"")</f>
        <v>ADMINOB</v>
      </c>
      <c r="F187" s="23" t="str">
        <f>+IFERROR(VLOOKUP(AV187,'[2]Listas anexo 1'!$J$13:$K$21,2,FALSE),"")</f>
        <v>ADOBIII</v>
      </c>
      <c r="G187" s="23" t="str">
        <f>+IFERROR(VLOOKUP(AW187,'[2]LISTAS ANEXO 1. 2'!$A$9:$B$38,2,FALSE),"")</f>
        <v>AVIII</v>
      </c>
      <c r="H187" s="23" t="str">
        <f>+IFERROR(IF(C187="ADMINYCOOR",VLOOKUP(AY187,'[2]LISTAS ANEXO 1. 3'!$B$13:$C$42,2,FALSE),IF(C187="TASAS",VLOOKUP(AY187,'[2]LISTAS ANEXO 1. 3'!$B$43:$C$51,2,FALSE),IF(C187="FORTALECIMIENTO",VLOOKUP(AY187,'[2]LISTAS ANEXO 1. 3'!$B$52:$C$58,2,FALSE),""))),"")</f>
        <v>LL</v>
      </c>
      <c r="I187" s="23" t="str">
        <f>+IFERROR(VLOOKUP(#REF!,'[2]LISTAS ANEXO 1. 4'!$B$74:$C$90,2,FALSE),"")</f>
        <v/>
      </c>
      <c r="J187" s="23" t="str">
        <f>+IFERROR(VLOOKUP(X187,[2]ORDINALES!$B$2:$C$5,2,FALSE),"")</f>
        <v>CTADOS</v>
      </c>
      <c r="K187" s="23" t="str">
        <f>+IFERROR(VLOOKUP(#REF!,[2]REGION!$G$2:$I$1125,2,FALSE),"")</f>
        <v/>
      </c>
      <c r="L187" s="23" t="str">
        <f>+IFERROR(VLOOKUP(AI187,[2]REGION!$G$2:$I$1125,2,FALSE),"")</f>
        <v>NACION</v>
      </c>
      <c r="M187" s="23" t="str">
        <f>+IFERROR(VLOOKUP(#REF!,[2]ORDINALES!$H$2:$I$382,2,FALSE),"")</f>
        <v/>
      </c>
      <c r="N187" s="23" t="str">
        <f>IFERROR(VLOOKUP(U187,'[2]Lista Willy'!$B$11:$D$14,3,FALSE),"")</f>
        <v>REC_11</v>
      </c>
      <c r="O187" s="24"/>
      <c r="P187" s="90">
        <v>15014</v>
      </c>
      <c r="Q187" s="90" t="s">
        <v>49</v>
      </c>
      <c r="R187" s="90" t="s">
        <v>264</v>
      </c>
      <c r="S187" s="90" t="s">
        <v>306</v>
      </c>
      <c r="T187" s="90" t="s">
        <v>306</v>
      </c>
      <c r="U187" s="90" t="s">
        <v>52</v>
      </c>
      <c r="V187" s="94" t="s">
        <v>53</v>
      </c>
      <c r="W187" s="90" t="s">
        <v>54</v>
      </c>
      <c r="X187" s="90" t="s">
        <v>55</v>
      </c>
      <c r="Y187" s="90" t="s">
        <v>56</v>
      </c>
      <c r="Z187" s="87">
        <v>0</v>
      </c>
      <c r="AA187" s="120"/>
      <c r="AB187" s="87"/>
      <c r="AC187" s="87"/>
      <c r="AD187" s="87">
        <v>15000000</v>
      </c>
      <c r="AE187" s="120">
        <v>15000000</v>
      </c>
      <c r="AF187" s="115"/>
      <c r="AG187" s="116"/>
      <c r="AH187" s="90"/>
      <c r="AI187" s="90" t="s">
        <v>58</v>
      </c>
      <c r="AJ187" s="90" t="s">
        <v>58</v>
      </c>
      <c r="AK187" s="90"/>
      <c r="AL187" s="90"/>
      <c r="AM187" s="90"/>
      <c r="AN187" s="90"/>
      <c r="AO187" s="90"/>
      <c r="AP187" s="90"/>
      <c r="AQ187" s="90"/>
      <c r="AR187" s="90"/>
      <c r="AS187" s="90" t="s">
        <v>60</v>
      </c>
      <c r="AT187" s="90" t="s">
        <v>61</v>
      </c>
      <c r="AU187" s="97" t="s">
        <v>62</v>
      </c>
      <c r="AV187" s="98" t="s">
        <v>272</v>
      </c>
      <c r="AW187" s="98" t="s">
        <v>536</v>
      </c>
      <c r="AX187" s="97">
        <v>3202017</v>
      </c>
      <c r="AY187" s="98" t="s">
        <v>537</v>
      </c>
      <c r="AZ187" s="98" t="s">
        <v>539</v>
      </c>
      <c r="BA187" s="24"/>
    </row>
    <row r="188" spans="1:53" ht="84.75" customHeight="1">
      <c r="A188" s="23" t="str">
        <f>+IFERROR(VLOOKUP(R188,'[2]Listas niveles'!$D$2:$E$11,2,FALSE),"")</f>
        <v>SAF</v>
      </c>
      <c r="B188" s="23" t="str">
        <f>+IFERROR(VLOOKUP(AS188,'[2]Listas anexo 1'!$A$7:$B$8,2,FALSE),"")</f>
        <v>ADMIN</v>
      </c>
      <c r="C188" s="23" t="str">
        <f>+IFERROR(VLOOKUP(AT188,'[2]Listas anexo 1'!$A$13:$B$15,2,FALSE),"")</f>
        <v>ADMINYCOOR</v>
      </c>
      <c r="D188" s="23" t="str">
        <f>+IFERROR(VLOOKUP(AT188,'[2]Listas anexo 1'!$A$13:$C$15,3,FALSE),"")</f>
        <v>CONTRIBUIR</v>
      </c>
      <c r="E188" s="23" t="str">
        <f>+IFERROR(VLOOKUP(AT188,'[2]Listas anexo 1'!$A$19:$B$21,2,FALSE),"")</f>
        <v>ADMINOB</v>
      </c>
      <c r="F188" s="23" t="str">
        <f>+IFERROR(VLOOKUP(AV188,'[2]Listas anexo 1'!$J$13:$K$21,2,FALSE),"")</f>
        <v>ADOBII</v>
      </c>
      <c r="G188" s="23" t="str">
        <f>+IFERROR(VLOOKUP(AW188,'[2]LISTAS ANEXO 1. 2'!$A$9:$B$38,2,FALSE),"")</f>
        <v>AV</v>
      </c>
      <c r="H188" s="23" t="str">
        <f>+IFERROR(IF(C188="ADMINYCOOR",VLOOKUP(AY188,'[2]LISTAS ANEXO 1. 3'!$B$13:$C$42,2,FALSE),IF(C188="TASAS",VLOOKUP(AY188,'[2]LISTAS ANEXO 1. 3'!$B$43:$C$51,2,FALSE),IF(C188="FORTALECIMIENTO",VLOOKUP(AY188,'[2]LISTAS ANEXO 1. 3'!$B$52:$C$58,2,FALSE),""))),"")</f>
        <v>FF</v>
      </c>
      <c r="I188" s="23" t="str">
        <f>+IFERROR(VLOOKUP(#REF!,'[2]LISTAS ANEXO 1. 4'!$B$74:$C$90,2,FALSE),"")</f>
        <v/>
      </c>
      <c r="J188" s="23" t="str">
        <f>+IFERROR(VLOOKUP(X188,[2]ORDINALES!$B$2:$C$5,2,FALSE),"")</f>
        <v>CTADOS</v>
      </c>
      <c r="K188" s="23" t="str">
        <f>+IFERROR(VLOOKUP(#REF!,[2]REGION!$G$2:$I$1125,2,FALSE),"")</f>
        <v/>
      </c>
      <c r="L188" s="23" t="str">
        <f>+IFERROR(VLOOKUP(AI188,[2]REGION!$G$2:$I$1125,2,FALSE),"")</f>
        <v>NACION</v>
      </c>
      <c r="M188" s="23" t="str">
        <f>+IFERROR(VLOOKUP(#REF!,[2]ORDINALES!$H$2:$I$382,2,FALSE),"")</f>
        <v/>
      </c>
      <c r="N188" s="23" t="str">
        <f>IFERROR(VLOOKUP(U188,'[2]Lista Willy'!$B$11:$D$14,3,FALSE),"")</f>
        <v>REC_11</v>
      </c>
      <c r="O188" s="24"/>
      <c r="P188" s="90">
        <v>15015</v>
      </c>
      <c r="Q188" s="90" t="s">
        <v>49</v>
      </c>
      <c r="R188" s="90" t="s">
        <v>264</v>
      </c>
      <c r="S188" s="90" t="s">
        <v>306</v>
      </c>
      <c r="T188" s="90" t="s">
        <v>306</v>
      </c>
      <c r="U188" s="90" t="s">
        <v>52</v>
      </c>
      <c r="V188" s="94" t="s">
        <v>53</v>
      </c>
      <c r="W188" s="90" t="s">
        <v>54</v>
      </c>
      <c r="X188" s="90" t="s">
        <v>55</v>
      </c>
      <c r="Y188" s="90" t="s">
        <v>56</v>
      </c>
      <c r="Z188" s="87">
        <v>0</v>
      </c>
      <c r="AA188" s="120"/>
      <c r="AB188" s="87"/>
      <c r="AC188" s="87"/>
      <c r="AD188" s="87">
        <v>28698694</v>
      </c>
      <c r="AE188" s="120">
        <v>28698694</v>
      </c>
      <c r="AF188" s="115"/>
      <c r="AG188" s="116"/>
      <c r="AH188" s="90"/>
      <c r="AI188" s="90" t="s">
        <v>58</v>
      </c>
      <c r="AJ188" s="90" t="s">
        <v>58</v>
      </c>
      <c r="AK188" s="90"/>
      <c r="AL188" s="90"/>
      <c r="AM188" s="90"/>
      <c r="AN188" s="90"/>
      <c r="AO188" s="90"/>
      <c r="AP188" s="90"/>
      <c r="AQ188" s="90"/>
      <c r="AR188" s="90"/>
      <c r="AS188" s="90" t="s">
        <v>60</v>
      </c>
      <c r="AT188" s="90" t="s">
        <v>61</v>
      </c>
      <c r="AU188" s="97" t="s">
        <v>62</v>
      </c>
      <c r="AV188" s="98" t="s">
        <v>348</v>
      </c>
      <c r="AW188" s="98" t="s">
        <v>349</v>
      </c>
      <c r="AX188" s="97">
        <v>3202018</v>
      </c>
      <c r="AY188" s="98" t="s">
        <v>353</v>
      </c>
      <c r="AZ188" s="98" t="s">
        <v>354</v>
      </c>
      <c r="BA188" s="24"/>
    </row>
    <row r="189" spans="1:53" ht="84.75" customHeight="1">
      <c r="A189" s="23" t="str">
        <f>+IFERROR(VLOOKUP(R189,'[2]Listas niveles'!$D$2:$E$11,2,FALSE),"")</f>
        <v>SAF</v>
      </c>
      <c r="B189" s="23" t="str">
        <f>+IFERROR(VLOOKUP(AS189,'[2]Listas anexo 1'!$A$7:$B$8,2,FALSE),"")</f>
        <v>ADMIN</v>
      </c>
      <c r="C189" s="23" t="str">
        <f>+IFERROR(VLOOKUP(AT189,'[2]Listas anexo 1'!$A$13:$B$15,2,FALSE),"")</f>
        <v>ADMINYCOOR</v>
      </c>
      <c r="D189" s="23" t="str">
        <f>+IFERROR(VLOOKUP(AT189,'[2]Listas anexo 1'!$A$13:$C$15,3,FALSE),"")</f>
        <v>CONTRIBUIR</v>
      </c>
      <c r="E189" s="23" t="str">
        <f>+IFERROR(VLOOKUP(AT189,'[2]Listas anexo 1'!$A$19:$B$21,2,FALSE),"")</f>
        <v>ADMINOB</v>
      </c>
      <c r="F189" s="23" t="str">
        <f>+IFERROR(VLOOKUP(AV189,'[2]Listas anexo 1'!$J$13:$K$21,2,FALSE),"")</f>
        <v>ADOBII</v>
      </c>
      <c r="G189" s="23" t="str">
        <f>+IFERROR(VLOOKUP(AW189,'[2]LISTAS ANEXO 1. 2'!$A$9:$B$38,2,FALSE),"")</f>
        <v>AV</v>
      </c>
      <c r="H189" s="23" t="str">
        <f>+IFERROR(IF(C189="ADMINYCOOR",VLOOKUP(AY189,'[2]LISTAS ANEXO 1. 3'!$B$13:$C$42,2,FALSE),IF(C189="TASAS",VLOOKUP(AY189,'[2]LISTAS ANEXO 1. 3'!$B$43:$C$51,2,FALSE),IF(C189="FORTALECIMIENTO",VLOOKUP(AY189,'[2]LISTAS ANEXO 1. 3'!$B$52:$C$58,2,FALSE),""))),"")</f>
        <v>GG</v>
      </c>
      <c r="I189" s="23" t="str">
        <f>+IFERROR(VLOOKUP(#REF!,'[2]LISTAS ANEXO 1. 4'!$B$74:$C$90,2,FALSE),"")</f>
        <v/>
      </c>
      <c r="J189" s="23" t="str">
        <f>+IFERROR(VLOOKUP(X189,[2]ORDINALES!$B$2:$C$5,2,FALSE),"")</f>
        <v>CTADOS</v>
      </c>
      <c r="K189" s="23" t="str">
        <f>+IFERROR(VLOOKUP(#REF!,[2]REGION!$G$2:$I$1125,2,FALSE),"")</f>
        <v/>
      </c>
      <c r="L189" s="23" t="str">
        <f>+IFERROR(VLOOKUP(AI189,[2]REGION!$G$2:$I$1125,2,FALSE),"")</f>
        <v>NACION</v>
      </c>
      <c r="M189" s="23" t="str">
        <f>+IFERROR(VLOOKUP(#REF!,[2]ORDINALES!$H$2:$I$382,2,FALSE),"")</f>
        <v/>
      </c>
      <c r="N189" s="23" t="str">
        <f>IFERROR(VLOOKUP(U189,'[2]Lista Willy'!$B$11:$D$14,3,FALSE),"")</f>
        <v>REC_11</v>
      </c>
      <c r="O189" s="24"/>
      <c r="P189" s="90">
        <v>15016</v>
      </c>
      <c r="Q189" s="90" t="s">
        <v>49</v>
      </c>
      <c r="R189" s="90" t="s">
        <v>264</v>
      </c>
      <c r="S189" s="90" t="s">
        <v>306</v>
      </c>
      <c r="T189" s="90" t="s">
        <v>306</v>
      </c>
      <c r="U189" s="90" t="s">
        <v>52</v>
      </c>
      <c r="V189" s="94" t="s">
        <v>53</v>
      </c>
      <c r="W189" s="90" t="s">
        <v>54</v>
      </c>
      <c r="X189" s="90" t="s">
        <v>55</v>
      </c>
      <c r="Y189" s="90" t="s">
        <v>56</v>
      </c>
      <c r="Z189" s="87">
        <v>0</v>
      </c>
      <c r="AA189" s="120"/>
      <c r="AB189" s="87"/>
      <c r="AC189" s="87"/>
      <c r="AD189" s="87">
        <v>11698694</v>
      </c>
      <c r="AE189" s="120">
        <v>11698694</v>
      </c>
      <c r="AF189" s="115"/>
      <c r="AG189" s="116"/>
      <c r="AH189" s="90"/>
      <c r="AI189" s="90" t="s">
        <v>58</v>
      </c>
      <c r="AJ189" s="90" t="s">
        <v>58</v>
      </c>
      <c r="AK189" s="90"/>
      <c r="AL189" s="90"/>
      <c r="AM189" s="90"/>
      <c r="AN189" s="90"/>
      <c r="AO189" s="90"/>
      <c r="AP189" s="90"/>
      <c r="AQ189" s="90"/>
      <c r="AR189" s="90"/>
      <c r="AS189" s="90" t="s">
        <v>60</v>
      </c>
      <c r="AT189" s="90" t="s">
        <v>61</v>
      </c>
      <c r="AU189" s="97" t="s">
        <v>62</v>
      </c>
      <c r="AV189" s="98" t="s">
        <v>348</v>
      </c>
      <c r="AW189" s="98" t="s">
        <v>349</v>
      </c>
      <c r="AX189" s="97">
        <v>3202018</v>
      </c>
      <c r="AY189" s="98" t="s">
        <v>350</v>
      </c>
      <c r="AZ189" s="98" t="s">
        <v>351</v>
      </c>
      <c r="BA189" s="24"/>
    </row>
    <row r="190" spans="1:53" ht="84.75" customHeight="1">
      <c r="A190" s="23" t="str">
        <f>+IFERROR(VLOOKUP(R190,'[2]Listas niveles'!$D$2:$E$11,2,FALSE),"")</f>
        <v>SAF</v>
      </c>
      <c r="B190" s="23" t="str">
        <f>+IFERROR(VLOOKUP(AS190,'[2]Listas anexo 1'!$A$7:$B$8,2,FALSE),"")</f>
        <v>ADMIN</v>
      </c>
      <c r="C190" s="23" t="str">
        <f>+IFERROR(VLOOKUP(AT190,'[2]Listas anexo 1'!$A$13:$B$15,2,FALSE),"")</f>
        <v>ADMINYCOOR</v>
      </c>
      <c r="D190" s="23" t="str">
        <f>+IFERROR(VLOOKUP(AT190,'[2]Listas anexo 1'!$A$13:$C$15,3,FALSE),"")</f>
        <v>CONTRIBUIR</v>
      </c>
      <c r="E190" s="23" t="str">
        <f>+IFERROR(VLOOKUP(AT190,'[2]Listas anexo 1'!$A$19:$B$21,2,FALSE),"")</f>
        <v>ADMINOB</v>
      </c>
      <c r="F190" s="23" t="str">
        <f>+IFERROR(VLOOKUP(AV190,'[2]Listas anexo 1'!$J$13:$K$21,2,FALSE),"")</f>
        <v>ADOBI</v>
      </c>
      <c r="G190" s="23" t="str">
        <f>+IFERROR(VLOOKUP(AW190,'[2]LISTAS ANEXO 1. 2'!$A$9:$B$38,2,FALSE),"")</f>
        <v>AII</v>
      </c>
      <c r="H190" s="23" t="str">
        <f>+IFERROR(IF(C190="ADMINYCOOR",VLOOKUP(AY190,'[2]LISTAS ANEXO 1. 3'!$B$13:$C$42,2,FALSE),IF(C190="TASAS",VLOOKUP(AY190,'[2]LISTAS ANEXO 1. 3'!$B$43:$C$51,2,FALSE),IF(C190="FORTALECIMIENTO",VLOOKUP(AY190,'[2]LISTAS ANEXO 1. 3'!$B$52:$C$58,2,FALSE),""))),"")</f>
        <v>CC</v>
      </c>
      <c r="I190" s="23" t="str">
        <f>+IFERROR(VLOOKUP(#REF!,'[2]LISTAS ANEXO 1. 4'!$B$74:$C$90,2,FALSE),"")</f>
        <v/>
      </c>
      <c r="J190" s="23" t="str">
        <f>+IFERROR(VLOOKUP(X190,[2]ORDINALES!$B$2:$C$5,2,FALSE),"")</f>
        <v>CTADOS</v>
      </c>
      <c r="K190" s="23" t="str">
        <f>+IFERROR(VLOOKUP(#REF!,[2]REGION!$G$2:$I$1125,2,FALSE),"")</f>
        <v/>
      </c>
      <c r="L190" s="23" t="str">
        <f>+IFERROR(VLOOKUP(AI190,[2]REGION!$G$2:$I$1125,2,FALSE),"")</f>
        <v>NACION</v>
      </c>
      <c r="M190" s="23" t="str">
        <f>+IFERROR(VLOOKUP(#REF!,[2]ORDINALES!$H$2:$I$382,2,FALSE),"")</f>
        <v/>
      </c>
      <c r="N190" s="23" t="str">
        <f>IFERROR(VLOOKUP(U190,'[2]Lista Willy'!$B$11:$D$14,3,FALSE),"")</f>
        <v>REC_11</v>
      </c>
      <c r="O190" s="24"/>
      <c r="P190" s="90">
        <v>15017</v>
      </c>
      <c r="Q190" s="90" t="s">
        <v>49</v>
      </c>
      <c r="R190" s="90" t="s">
        <v>264</v>
      </c>
      <c r="S190" s="90" t="s">
        <v>306</v>
      </c>
      <c r="T190" s="90" t="s">
        <v>306</v>
      </c>
      <c r="U190" s="90" t="s">
        <v>52</v>
      </c>
      <c r="V190" s="94" t="s">
        <v>53</v>
      </c>
      <c r="W190" s="90" t="s">
        <v>54</v>
      </c>
      <c r="X190" s="90" t="s">
        <v>55</v>
      </c>
      <c r="Y190" s="90" t="s">
        <v>56</v>
      </c>
      <c r="Z190" s="87">
        <v>0</v>
      </c>
      <c r="AA190" s="120"/>
      <c r="AB190" s="87"/>
      <c r="AC190" s="87"/>
      <c r="AD190" s="87">
        <v>1050000</v>
      </c>
      <c r="AE190" s="120">
        <v>1050000</v>
      </c>
      <c r="AF190" s="115"/>
      <c r="AG190" s="116"/>
      <c r="AH190" s="90"/>
      <c r="AI190" s="90" t="s">
        <v>58</v>
      </c>
      <c r="AJ190" s="90" t="s">
        <v>58</v>
      </c>
      <c r="AK190" s="90"/>
      <c r="AL190" s="90"/>
      <c r="AM190" s="90"/>
      <c r="AN190" s="90"/>
      <c r="AO190" s="90"/>
      <c r="AP190" s="90"/>
      <c r="AQ190" s="90"/>
      <c r="AR190" s="90"/>
      <c r="AS190" s="90" t="s">
        <v>60</v>
      </c>
      <c r="AT190" s="90" t="s">
        <v>61</v>
      </c>
      <c r="AU190" s="97" t="s">
        <v>62</v>
      </c>
      <c r="AV190" s="98" t="s">
        <v>125</v>
      </c>
      <c r="AW190" s="98" t="s">
        <v>168</v>
      </c>
      <c r="AX190" s="97">
        <v>3202031</v>
      </c>
      <c r="AY190" s="98" t="s">
        <v>169</v>
      </c>
      <c r="AZ190" s="98" t="s">
        <v>170</v>
      </c>
      <c r="BA190" s="24"/>
    </row>
    <row r="191" spans="1:53" ht="84.75" customHeight="1">
      <c r="A191" s="23" t="str">
        <f>+IFERROR(VLOOKUP(R191,'[2]Listas niveles'!$D$2:$E$11,2,FALSE),"")</f>
        <v>SAF</v>
      </c>
      <c r="B191" s="23" t="str">
        <f>+IFERROR(VLOOKUP(AS191,'[2]Listas anexo 1'!$A$7:$B$8,2,FALSE),"")</f>
        <v>ADMIN</v>
      </c>
      <c r="C191" s="23" t="str">
        <f>+IFERROR(VLOOKUP(AT191,'[2]Listas anexo 1'!$A$13:$B$15,2,FALSE),"")</f>
        <v>ADMINYCOOR</v>
      </c>
      <c r="D191" s="23" t="str">
        <f>+IFERROR(VLOOKUP(AT191,'[2]Listas anexo 1'!$A$13:$C$15,3,FALSE),"")</f>
        <v>CONTRIBUIR</v>
      </c>
      <c r="E191" s="23" t="str">
        <f>+IFERROR(VLOOKUP(AT191,'[2]Listas anexo 1'!$A$19:$B$21,2,FALSE),"")</f>
        <v>ADMINOB</v>
      </c>
      <c r="F191" s="23" t="str">
        <f>+IFERROR(VLOOKUP(AV191,'[2]Listas anexo 1'!$J$13:$K$21,2,FALSE),"")</f>
        <v>ADOBI</v>
      </c>
      <c r="G191" s="23" t="str">
        <f>+IFERROR(VLOOKUP(AW191,'[2]LISTAS ANEXO 1. 2'!$A$9:$B$38,2,FALSE),"")</f>
        <v>AI</v>
      </c>
      <c r="H191" s="23" t="str">
        <f>+IFERROR(IF(C191="ADMINYCOOR",VLOOKUP(AY191,'[2]LISTAS ANEXO 1. 3'!$B$13:$C$42,2,FALSE),IF(C191="TASAS",VLOOKUP(AY191,'[2]LISTAS ANEXO 1. 3'!$B$43:$C$51,2,FALSE),IF(C191="FORTALECIMIENTO",VLOOKUP(AY191,'[2]LISTAS ANEXO 1. 3'!$B$52:$C$58,2,FALSE),""))),"")</f>
        <v>AA</v>
      </c>
      <c r="I191" s="23" t="str">
        <f>+IFERROR(VLOOKUP(#REF!,'[2]LISTAS ANEXO 1. 4'!$B$74:$C$90,2,FALSE),"")</f>
        <v/>
      </c>
      <c r="J191" s="23" t="str">
        <f>+IFERROR(VLOOKUP(X191,[2]ORDINALES!$B$2:$C$5,2,FALSE),"")</f>
        <v>CTADOS</v>
      </c>
      <c r="K191" s="23" t="str">
        <f>+IFERROR(VLOOKUP(#REF!,[2]REGION!$G$2:$I$1125,2,FALSE),"")</f>
        <v/>
      </c>
      <c r="L191" s="23" t="str">
        <f>+IFERROR(VLOOKUP(AI191,[2]REGION!$G$2:$I$1125,2,FALSE),"")</f>
        <v>NACION</v>
      </c>
      <c r="M191" s="23" t="str">
        <f>+IFERROR(VLOOKUP(#REF!,[2]ORDINALES!$H$2:$I$382,2,FALSE),"")</f>
        <v/>
      </c>
      <c r="N191" s="23" t="str">
        <f>IFERROR(VLOOKUP(U191,'[2]Lista Willy'!$B$11:$D$14,3,FALSE),"")</f>
        <v>REC_11</v>
      </c>
      <c r="O191" s="24"/>
      <c r="P191" s="90">
        <v>15018</v>
      </c>
      <c r="Q191" s="90" t="s">
        <v>49</v>
      </c>
      <c r="R191" s="90" t="s">
        <v>264</v>
      </c>
      <c r="S191" s="90" t="s">
        <v>306</v>
      </c>
      <c r="T191" s="90" t="s">
        <v>306</v>
      </c>
      <c r="U191" s="90" t="s">
        <v>52</v>
      </c>
      <c r="V191" s="94" t="s">
        <v>53</v>
      </c>
      <c r="W191" s="90" t="s">
        <v>54</v>
      </c>
      <c r="X191" s="90" t="s">
        <v>55</v>
      </c>
      <c r="Y191" s="90" t="s">
        <v>56</v>
      </c>
      <c r="Z191" s="87">
        <v>0</v>
      </c>
      <c r="AA191" s="120"/>
      <c r="AB191" s="87"/>
      <c r="AC191" s="87"/>
      <c r="AD191" s="87">
        <v>279816035</v>
      </c>
      <c r="AE191" s="120">
        <v>279816035</v>
      </c>
      <c r="AF191" s="115"/>
      <c r="AG191" s="116"/>
      <c r="AH191" s="90"/>
      <c r="AI191" s="90" t="s">
        <v>58</v>
      </c>
      <c r="AJ191" s="90" t="s">
        <v>58</v>
      </c>
      <c r="AK191" s="90"/>
      <c r="AL191" s="90"/>
      <c r="AM191" s="90"/>
      <c r="AN191" s="90"/>
      <c r="AO191" s="90"/>
      <c r="AP191" s="90"/>
      <c r="AQ191" s="90"/>
      <c r="AR191" s="90"/>
      <c r="AS191" s="90" t="s">
        <v>60</v>
      </c>
      <c r="AT191" s="90" t="s">
        <v>61</v>
      </c>
      <c r="AU191" s="97" t="s">
        <v>62</v>
      </c>
      <c r="AV191" s="98" t="s">
        <v>125</v>
      </c>
      <c r="AW191" s="98" t="s">
        <v>126</v>
      </c>
      <c r="AX191" s="97">
        <v>3202032</v>
      </c>
      <c r="AY191" s="98" t="s">
        <v>127</v>
      </c>
      <c r="AZ191" s="98" t="s">
        <v>128</v>
      </c>
      <c r="BA191" s="24"/>
    </row>
    <row r="192" spans="1:53" ht="84.75" customHeight="1">
      <c r="A192" s="23" t="str">
        <f>+IFERROR(VLOOKUP(R192,'[2]Listas niveles'!$D$2:$E$11,2,FALSE),"")</f>
        <v>SAF</v>
      </c>
      <c r="B192" s="23" t="str">
        <f>+IFERROR(VLOOKUP(AS192,'[2]Listas anexo 1'!$A$7:$B$8,2,FALSE),"")</f>
        <v>ADMIN</v>
      </c>
      <c r="C192" s="23" t="str">
        <f>+IFERROR(VLOOKUP(AT192,'[2]Listas anexo 1'!$A$13:$B$15,2,FALSE),"")</f>
        <v>ADMINYCOOR</v>
      </c>
      <c r="D192" s="23" t="str">
        <f>+IFERROR(VLOOKUP(AT192,'[2]Listas anexo 1'!$A$13:$C$15,3,FALSE),"")</f>
        <v>CONTRIBUIR</v>
      </c>
      <c r="E192" s="23" t="str">
        <f>+IFERROR(VLOOKUP(AT192,'[2]Listas anexo 1'!$A$19:$B$21,2,FALSE),"")</f>
        <v>ADMINOB</v>
      </c>
      <c r="F192" s="23" t="str">
        <f>+IFERROR(VLOOKUP(AV192,'[2]Listas anexo 1'!$J$13:$K$21,2,FALSE),"")</f>
        <v>ADOBI</v>
      </c>
      <c r="G192" s="23" t="str">
        <f>+IFERROR(VLOOKUP(AW192,'[2]LISTAS ANEXO 1. 2'!$A$9:$B$38,2,FALSE),"")</f>
        <v>AI</v>
      </c>
      <c r="H192" s="23" t="str">
        <f>+IFERROR(IF(C192="ADMINYCOOR",VLOOKUP(AY192,'[2]LISTAS ANEXO 1. 3'!$B$13:$C$42,2,FALSE),IF(C192="TASAS",VLOOKUP(AY192,'[2]LISTAS ANEXO 1. 3'!$B$43:$C$51,2,FALSE),IF(C192="FORTALECIMIENTO",VLOOKUP(AY192,'[2]LISTAS ANEXO 1. 3'!$B$52:$C$58,2,FALSE),""))),"")</f>
        <v>AA</v>
      </c>
      <c r="I192" s="23" t="str">
        <f>+IFERROR(VLOOKUP(#REF!,'[2]LISTAS ANEXO 1. 4'!$B$74:$C$90,2,FALSE),"")</f>
        <v/>
      </c>
      <c r="J192" s="23" t="str">
        <f>+IFERROR(VLOOKUP(X192,[2]ORDINALES!$B$2:$C$5,2,FALSE),"")</f>
        <v>CTADOS</v>
      </c>
      <c r="K192" s="23" t="str">
        <f>+IFERROR(VLOOKUP(#REF!,[2]REGION!$G$2:$I$1125,2,FALSE),"")</f>
        <v/>
      </c>
      <c r="L192" s="23" t="str">
        <f>+IFERROR(VLOOKUP(AI192,[2]REGION!$G$2:$I$1125,2,FALSE),"")</f>
        <v>NACION</v>
      </c>
      <c r="M192" s="23" t="str">
        <f>+IFERROR(VLOOKUP(#REF!,[2]ORDINALES!$H$2:$I$382,2,FALSE),"")</f>
        <v/>
      </c>
      <c r="N192" s="23" t="str">
        <f>IFERROR(VLOOKUP(U192,'[2]Lista Willy'!$B$11:$D$14,3,FALSE),"")</f>
        <v>REC_11</v>
      </c>
      <c r="O192" s="24"/>
      <c r="P192" s="90">
        <v>15019</v>
      </c>
      <c r="Q192" s="90" t="s">
        <v>49</v>
      </c>
      <c r="R192" s="90" t="s">
        <v>264</v>
      </c>
      <c r="S192" s="90" t="s">
        <v>306</v>
      </c>
      <c r="T192" s="90" t="s">
        <v>306</v>
      </c>
      <c r="U192" s="90" t="s">
        <v>52</v>
      </c>
      <c r="V192" s="94" t="s">
        <v>53</v>
      </c>
      <c r="W192" s="90" t="s">
        <v>54</v>
      </c>
      <c r="X192" s="90" t="s">
        <v>55</v>
      </c>
      <c r="Y192" s="90" t="s">
        <v>56</v>
      </c>
      <c r="Z192" s="87">
        <v>0</v>
      </c>
      <c r="AA192" s="120"/>
      <c r="AB192" s="87"/>
      <c r="AC192" s="87"/>
      <c r="AD192" s="87">
        <v>116900000</v>
      </c>
      <c r="AE192" s="120">
        <v>116900000</v>
      </c>
      <c r="AF192" s="115"/>
      <c r="AG192" s="116"/>
      <c r="AH192" s="90"/>
      <c r="AI192" s="90" t="s">
        <v>58</v>
      </c>
      <c r="AJ192" s="90" t="s">
        <v>58</v>
      </c>
      <c r="AK192" s="90"/>
      <c r="AL192" s="90"/>
      <c r="AM192" s="90"/>
      <c r="AN192" s="90"/>
      <c r="AO192" s="90"/>
      <c r="AP192" s="90"/>
      <c r="AQ192" s="90"/>
      <c r="AR192" s="90"/>
      <c r="AS192" s="90" t="s">
        <v>60</v>
      </c>
      <c r="AT192" s="90" t="s">
        <v>61</v>
      </c>
      <c r="AU192" s="97" t="s">
        <v>62</v>
      </c>
      <c r="AV192" s="98" t="s">
        <v>125</v>
      </c>
      <c r="AW192" s="98" t="s">
        <v>126</v>
      </c>
      <c r="AX192" s="97">
        <v>3202032</v>
      </c>
      <c r="AY192" s="98" t="s">
        <v>127</v>
      </c>
      <c r="AZ192" s="98" t="s">
        <v>293</v>
      </c>
      <c r="BA192" s="24"/>
    </row>
    <row r="193" spans="1:53" ht="84.75" customHeight="1">
      <c r="A193" s="23" t="str">
        <f>+IFERROR(VLOOKUP(R193,'[2]Listas niveles'!$D$2:$E$11,2,FALSE),"")</f>
        <v>SAF</v>
      </c>
      <c r="B193" s="23" t="str">
        <f>+IFERROR(VLOOKUP(AS193,'[2]Listas anexo 1'!$A$7:$B$8,2,FALSE),"")</f>
        <v>ADMIN</v>
      </c>
      <c r="C193" s="23" t="str">
        <f>+IFERROR(VLOOKUP(AT193,'[2]Listas anexo 1'!$A$13:$B$15,2,FALSE),"")</f>
        <v>ADMINYCOOR</v>
      </c>
      <c r="D193" s="23" t="str">
        <f>+IFERROR(VLOOKUP(AT193,'[2]Listas anexo 1'!$A$13:$C$15,3,FALSE),"")</f>
        <v>CONTRIBUIR</v>
      </c>
      <c r="E193" s="23" t="str">
        <f>+IFERROR(VLOOKUP(AT193,'[2]Listas anexo 1'!$A$19:$B$21,2,FALSE),"")</f>
        <v>ADMINOB</v>
      </c>
      <c r="F193" s="23" t="str">
        <f>+IFERROR(VLOOKUP(AV193,'[2]Listas anexo 1'!$J$13:$K$21,2,FALSE),"")</f>
        <v>ADOBI</v>
      </c>
      <c r="G193" s="23" t="str">
        <f>+IFERROR(VLOOKUP(AW193,'[2]LISTAS ANEXO 1. 2'!$A$9:$B$38,2,FALSE),"")</f>
        <v>AI</v>
      </c>
      <c r="H193" s="23" t="str">
        <f>+IFERROR(IF(C193="ADMINYCOOR",VLOOKUP(AY193,'[2]LISTAS ANEXO 1. 3'!$B$13:$C$42,2,FALSE),IF(C193="TASAS",VLOOKUP(AY193,'[2]LISTAS ANEXO 1. 3'!$B$43:$C$51,2,FALSE),IF(C193="FORTALECIMIENTO",VLOOKUP(AY193,'[2]LISTAS ANEXO 1. 3'!$B$52:$C$58,2,FALSE),""))),"")</f>
        <v>BB</v>
      </c>
      <c r="I193" s="23" t="str">
        <f>+IFERROR(VLOOKUP(#REF!,'[2]LISTAS ANEXO 1. 4'!$B$74:$C$90,2,FALSE),"")</f>
        <v/>
      </c>
      <c r="J193" s="23" t="str">
        <f>+IFERROR(VLOOKUP(X193,[2]ORDINALES!$B$2:$C$5,2,FALSE),"")</f>
        <v>CTADOS</v>
      </c>
      <c r="K193" s="23" t="str">
        <f>+IFERROR(VLOOKUP(#REF!,[2]REGION!$G$2:$I$1125,2,FALSE),"")</f>
        <v/>
      </c>
      <c r="L193" s="23" t="str">
        <f>+IFERROR(VLOOKUP(AI193,[2]REGION!$G$2:$I$1125,2,FALSE),"")</f>
        <v>NACION</v>
      </c>
      <c r="M193" s="23" t="str">
        <f>+IFERROR(VLOOKUP(#REF!,[2]ORDINALES!$H$2:$I$382,2,FALSE),"")</f>
        <v/>
      </c>
      <c r="N193" s="23" t="str">
        <f>IFERROR(VLOOKUP(U193,'[2]Lista Willy'!$B$11:$D$14,3,FALSE),"")</f>
        <v>REC_11</v>
      </c>
      <c r="O193" s="24"/>
      <c r="P193" s="90">
        <v>15020</v>
      </c>
      <c r="Q193" s="90" t="s">
        <v>49</v>
      </c>
      <c r="R193" s="90" t="s">
        <v>264</v>
      </c>
      <c r="S193" s="90" t="s">
        <v>306</v>
      </c>
      <c r="T193" s="90" t="s">
        <v>306</v>
      </c>
      <c r="U193" s="90" t="s">
        <v>52</v>
      </c>
      <c r="V193" s="94" t="s">
        <v>53</v>
      </c>
      <c r="W193" s="90" t="s">
        <v>54</v>
      </c>
      <c r="X193" s="90" t="s">
        <v>55</v>
      </c>
      <c r="Y193" s="90" t="s">
        <v>56</v>
      </c>
      <c r="Z193" s="87">
        <v>0</v>
      </c>
      <c r="AA193" s="120"/>
      <c r="AB193" s="87"/>
      <c r="AC193" s="87"/>
      <c r="AD193" s="87">
        <v>850000</v>
      </c>
      <c r="AE193" s="120">
        <v>850000</v>
      </c>
      <c r="AF193" s="115"/>
      <c r="AG193" s="116"/>
      <c r="AH193" s="90"/>
      <c r="AI193" s="90" t="s">
        <v>58</v>
      </c>
      <c r="AJ193" s="90" t="s">
        <v>58</v>
      </c>
      <c r="AK193" s="90"/>
      <c r="AL193" s="90"/>
      <c r="AM193" s="90"/>
      <c r="AN193" s="90"/>
      <c r="AO193" s="90"/>
      <c r="AP193" s="90"/>
      <c r="AQ193" s="90"/>
      <c r="AR193" s="90"/>
      <c r="AS193" s="90" t="s">
        <v>60</v>
      </c>
      <c r="AT193" s="90" t="s">
        <v>61</v>
      </c>
      <c r="AU193" s="97" t="s">
        <v>62</v>
      </c>
      <c r="AV193" s="98" t="s">
        <v>125</v>
      </c>
      <c r="AW193" s="98" t="s">
        <v>126</v>
      </c>
      <c r="AX193" s="97">
        <v>3202032</v>
      </c>
      <c r="AY193" s="98" t="s">
        <v>163</v>
      </c>
      <c r="AZ193" s="98" t="s">
        <v>164</v>
      </c>
      <c r="BA193" s="24"/>
    </row>
    <row r="194" spans="1:53" ht="84.75" customHeight="1">
      <c r="A194" s="23" t="str">
        <f>+IFERROR(VLOOKUP(R194,'[2]Listas niveles'!$D$2:$E$11,2,FALSE),"")</f>
        <v>SAF</v>
      </c>
      <c r="B194" s="23" t="str">
        <f>+IFERROR(VLOOKUP(AS194,'[2]Listas anexo 1'!$A$7:$B$8,2,FALSE),"")</f>
        <v>ADMIN</v>
      </c>
      <c r="C194" s="23" t="str">
        <f>+IFERROR(VLOOKUP(AT194,'[2]Listas anexo 1'!$A$13:$B$15,2,FALSE),"")</f>
        <v>ADMINYCOOR</v>
      </c>
      <c r="D194" s="23" t="str">
        <f>+IFERROR(VLOOKUP(AT194,'[2]Listas anexo 1'!$A$13:$C$15,3,FALSE),"")</f>
        <v>CONTRIBUIR</v>
      </c>
      <c r="E194" s="23" t="str">
        <f>+IFERROR(VLOOKUP(AT194,'[2]Listas anexo 1'!$A$19:$B$21,2,FALSE),"")</f>
        <v>ADMINOB</v>
      </c>
      <c r="F194" s="23" t="str">
        <f>+IFERROR(VLOOKUP(AV194,'[2]Listas anexo 1'!$J$13:$K$21,2,FALSE),"")</f>
        <v>ADOBIV</v>
      </c>
      <c r="G194" s="23" t="str">
        <f>+IFERROR(VLOOKUP(AW194,'[2]LISTAS ANEXO 1. 2'!$A$9:$B$38,2,FALSE),"")</f>
        <v>AXV</v>
      </c>
      <c r="H194" s="23" t="str">
        <f>+IFERROR(IF(C194="ADMINYCOOR",VLOOKUP(AY194,'[2]LISTAS ANEXO 1. 3'!$B$13:$C$42,2,FALSE),IF(C194="TASAS",VLOOKUP(AY194,'[2]LISTAS ANEXO 1. 3'!$B$43:$C$51,2,FALSE),IF(C194="FORTALECIMIENTO",VLOOKUP(AY194,'[2]LISTAS ANEXO 1. 3'!$B$52:$C$58,2,FALSE),""))),"")</f>
        <v>BC</v>
      </c>
      <c r="I194" s="23" t="str">
        <f>+IFERROR(VLOOKUP(#REF!,'[2]LISTAS ANEXO 1. 4'!$B$74:$C$90,2,FALSE),"")</f>
        <v/>
      </c>
      <c r="J194" s="23" t="str">
        <f>+IFERROR(VLOOKUP(X194,[2]ORDINALES!$B$2:$C$5,2,FALSE),"")</f>
        <v>CTADOS</v>
      </c>
      <c r="K194" s="23" t="str">
        <f>+IFERROR(VLOOKUP(#REF!,[2]REGION!$G$2:$I$1125,2,FALSE),"")</f>
        <v/>
      </c>
      <c r="L194" s="23" t="str">
        <f>+IFERROR(VLOOKUP(AI194,[2]REGION!$G$2:$I$1125,2,FALSE),"")</f>
        <v>NACION</v>
      </c>
      <c r="M194" s="23" t="str">
        <f>+IFERROR(VLOOKUP(#REF!,[2]ORDINALES!$H$2:$I$382,2,FALSE),"")</f>
        <v/>
      </c>
      <c r="N194" s="23" t="str">
        <f>IFERROR(VLOOKUP(U194,'[2]Lista Willy'!$B$11:$D$14,3,FALSE),"")</f>
        <v>REC_11</v>
      </c>
      <c r="O194" s="24"/>
      <c r="P194" s="90">
        <v>15021</v>
      </c>
      <c r="Q194" s="90" t="s">
        <v>49</v>
      </c>
      <c r="R194" s="90" t="s">
        <v>264</v>
      </c>
      <c r="S194" s="90" t="s">
        <v>306</v>
      </c>
      <c r="T194" s="90" t="s">
        <v>306</v>
      </c>
      <c r="U194" s="90" t="s">
        <v>52</v>
      </c>
      <c r="V194" s="94" t="s">
        <v>53</v>
      </c>
      <c r="W194" s="90" t="s">
        <v>54</v>
      </c>
      <c r="X194" s="90" t="s">
        <v>55</v>
      </c>
      <c r="Y194" s="90" t="s">
        <v>56</v>
      </c>
      <c r="Z194" s="87">
        <v>0</v>
      </c>
      <c r="AA194" s="120"/>
      <c r="AB194" s="87"/>
      <c r="AC194" s="87"/>
      <c r="AD194" s="87">
        <v>27542740</v>
      </c>
      <c r="AE194" s="120">
        <v>27542740</v>
      </c>
      <c r="AF194" s="115"/>
      <c r="AG194" s="116"/>
      <c r="AH194" s="90"/>
      <c r="AI194" s="90" t="s">
        <v>58</v>
      </c>
      <c r="AJ194" s="90" t="s">
        <v>58</v>
      </c>
      <c r="AK194" s="90"/>
      <c r="AL194" s="90"/>
      <c r="AM194" s="90"/>
      <c r="AN194" s="90"/>
      <c r="AO194" s="90"/>
      <c r="AP194" s="90"/>
      <c r="AQ194" s="90"/>
      <c r="AR194" s="90"/>
      <c r="AS194" s="90" t="s">
        <v>60</v>
      </c>
      <c r="AT194" s="90" t="s">
        <v>61</v>
      </c>
      <c r="AU194" s="97" t="s">
        <v>62</v>
      </c>
      <c r="AV194" s="98" t="s">
        <v>63</v>
      </c>
      <c r="AW194" s="98" t="s">
        <v>288</v>
      </c>
      <c r="AX194" s="97">
        <v>3202036</v>
      </c>
      <c r="AY194" s="98" t="s">
        <v>289</v>
      </c>
      <c r="AZ194" s="98" t="s">
        <v>290</v>
      </c>
      <c r="BA194" s="24"/>
    </row>
    <row r="195" spans="1:53" ht="84.75" customHeight="1">
      <c r="A195" s="23" t="str">
        <f>+IFERROR(VLOOKUP(R195,'[2]Listas niveles'!$D$2:$E$11,2,FALSE),"")</f>
        <v>SAF</v>
      </c>
      <c r="B195" s="23" t="str">
        <f>+IFERROR(VLOOKUP(AS195,'[2]Listas anexo 1'!$A$7:$B$8,2,FALSE),"")</f>
        <v>FORTA</v>
      </c>
      <c r="C195" s="23" t="str">
        <f>+IFERROR(VLOOKUP(AT195,'[2]Listas anexo 1'!$A$13:$B$15,2,FALSE),"")</f>
        <v>FORTALECIMIENTO</v>
      </c>
      <c r="D195" s="23" t="str">
        <f>+IFERROR(VLOOKUP(AT195,'[2]Listas anexo 1'!$A$13:$C$15,3,FALSE),"")</f>
        <v>FORTALECER</v>
      </c>
      <c r="E195" s="23" t="str">
        <f>+IFERROR(VLOOKUP(AT195,'[2]Listas anexo 1'!$A$19:$B$21,2,FALSE),"")</f>
        <v>FORTOB</v>
      </c>
      <c r="F195" s="23" t="str">
        <f>+IFERROR(VLOOKUP(AV195,'[2]Listas anexo 1'!$J$13:$K$21,2,FALSE),"")</f>
        <v>FORTOBI</v>
      </c>
      <c r="G195" s="23" t="str">
        <f>+IFERROR(VLOOKUP(AW195,'[2]LISTAS ANEXO 1. 2'!$A$9:$B$38,2,FALSE),"")</f>
        <v>TI</v>
      </c>
      <c r="H195" s="23" t="str">
        <f>+IFERROR(IF(C195="ADMINYCOOR",VLOOKUP(AY195,'[2]LISTAS ANEXO 1. 3'!$B$13:$C$42,2,FALSE),IF(C195="TASAS",VLOOKUP(AY195,'[2]LISTAS ANEXO 1. 3'!$B$43:$C$51,2,FALSE),IF(C195="FORTALECIMIENTO",VLOOKUP(AY195,'[2]LISTAS ANEXO 1. 3'!$B$52:$C$58,2,FALSE),""))),"")</f>
        <v>AAAA</v>
      </c>
      <c r="I195" s="23" t="str">
        <f>+IFERROR(VLOOKUP(#REF!,'[2]LISTAS ANEXO 1. 4'!$B$74:$C$90,2,FALSE),"")</f>
        <v/>
      </c>
      <c r="J195" s="23" t="str">
        <f>+IFERROR(VLOOKUP(X195,[2]ORDINALES!$B$2:$C$5,2,FALSE),"")</f>
        <v>CTADOS</v>
      </c>
      <c r="K195" s="23" t="str">
        <f>+IFERROR(VLOOKUP(#REF!,[2]REGION!$G$2:$I$1125,2,FALSE),"")</f>
        <v/>
      </c>
      <c r="L195" s="23" t="str">
        <f>+IFERROR(VLOOKUP(AI195,[2]REGION!$G$2:$I$1125,2,FALSE),"")</f>
        <v>NACION</v>
      </c>
      <c r="M195" s="23" t="str">
        <f>+IFERROR(VLOOKUP(#REF!,[2]ORDINALES!$H$2:$I$382,2,FALSE),"")</f>
        <v/>
      </c>
      <c r="N195" s="23" t="str">
        <f>IFERROR(VLOOKUP(U195,'[2]Lista Willy'!$B$11:$D$14,3,FALSE),"")</f>
        <v>REC_11</v>
      </c>
      <c r="O195" s="24"/>
      <c r="P195" s="90">
        <v>15022</v>
      </c>
      <c r="Q195" s="90" t="s">
        <v>49</v>
      </c>
      <c r="R195" s="90" t="s">
        <v>264</v>
      </c>
      <c r="S195" s="90" t="s">
        <v>306</v>
      </c>
      <c r="T195" s="90" t="s">
        <v>306</v>
      </c>
      <c r="U195" s="90" t="s">
        <v>52</v>
      </c>
      <c r="V195" s="94" t="s">
        <v>53</v>
      </c>
      <c r="W195" s="90" t="s">
        <v>54</v>
      </c>
      <c r="X195" s="90" t="s">
        <v>55</v>
      </c>
      <c r="Y195" s="90" t="s">
        <v>56</v>
      </c>
      <c r="Z195" s="87">
        <v>0</v>
      </c>
      <c r="AA195" s="120"/>
      <c r="AB195" s="87"/>
      <c r="AC195" s="87"/>
      <c r="AD195" s="87">
        <v>80648387</v>
      </c>
      <c r="AE195" s="120">
        <v>80648387</v>
      </c>
      <c r="AF195" s="115"/>
      <c r="AG195" s="116"/>
      <c r="AH195" s="90"/>
      <c r="AI195" s="90" t="s">
        <v>58</v>
      </c>
      <c r="AJ195" s="90" t="s">
        <v>58</v>
      </c>
      <c r="AK195" s="90"/>
      <c r="AL195" s="90"/>
      <c r="AM195" s="90"/>
      <c r="AN195" s="90"/>
      <c r="AO195" s="90"/>
      <c r="AP195" s="90"/>
      <c r="AQ195" s="90"/>
      <c r="AR195" s="90"/>
      <c r="AS195" s="90" t="s">
        <v>73</v>
      </c>
      <c r="AT195" s="90" t="s">
        <v>74</v>
      </c>
      <c r="AU195" s="97" t="s">
        <v>75</v>
      </c>
      <c r="AV195" s="98" t="s">
        <v>76</v>
      </c>
      <c r="AW195" s="98" t="s">
        <v>210</v>
      </c>
      <c r="AX195" s="97">
        <v>3299054</v>
      </c>
      <c r="AY195" s="98" t="s">
        <v>211</v>
      </c>
      <c r="AZ195" s="98" t="s">
        <v>220</v>
      </c>
      <c r="BA195" s="24"/>
    </row>
    <row r="196" spans="1:53" ht="84.75" customHeight="1">
      <c r="A196" s="23" t="str">
        <f>+IFERROR(VLOOKUP(R196,'[2]Listas niveles'!$D$2:$E$11,2,FALSE),"")</f>
        <v>SAF</v>
      </c>
      <c r="B196" s="23" t="str">
        <f>+IFERROR(VLOOKUP(AS196,'[2]Listas anexo 1'!$A$7:$B$8,2,FALSE),"")</f>
        <v>FORTA</v>
      </c>
      <c r="C196" s="23" t="str">
        <f>+IFERROR(VLOOKUP(AT196,'[2]Listas anexo 1'!$A$13:$B$15,2,FALSE),"")</f>
        <v>FORTALECIMIENTO</v>
      </c>
      <c r="D196" s="23" t="str">
        <f>+IFERROR(VLOOKUP(AT196,'[2]Listas anexo 1'!$A$13:$C$15,3,FALSE),"")</f>
        <v>FORTALECER</v>
      </c>
      <c r="E196" s="23" t="str">
        <f>+IFERROR(VLOOKUP(AT196,'[2]Listas anexo 1'!$A$19:$B$21,2,FALSE),"")</f>
        <v>FORTOB</v>
      </c>
      <c r="F196" s="23" t="str">
        <f>+IFERROR(VLOOKUP(AV196,'[2]Listas anexo 1'!$J$13:$K$21,2,FALSE),"")</f>
        <v>FORTOBI</v>
      </c>
      <c r="G196" s="23" t="str">
        <f>+IFERROR(VLOOKUP(AW196,'[2]LISTAS ANEXO 1. 2'!$A$9:$B$38,2,FALSE),"")</f>
        <v>TI</v>
      </c>
      <c r="H196" s="23" t="str">
        <f>+IFERROR(IF(C196="ADMINYCOOR",VLOOKUP(AY196,'[2]LISTAS ANEXO 1. 3'!$B$13:$C$42,2,FALSE),IF(C196="TASAS",VLOOKUP(AY196,'[2]LISTAS ANEXO 1. 3'!$B$43:$C$51,2,FALSE),IF(C196="FORTALECIMIENTO",VLOOKUP(AY196,'[2]LISTAS ANEXO 1. 3'!$B$52:$C$58,2,FALSE),""))),"")</f>
        <v>AAAA</v>
      </c>
      <c r="I196" s="23" t="str">
        <f>+IFERROR(VLOOKUP(#REF!,'[2]LISTAS ANEXO 1. 4'!$B$74:$C$90,2,FALSE),"")</f>
        <v/>
      </c>
      <c r="J196" s="23" t="str">
        <f>+IFERROR(VLOOKUP(X196,[2]ORDINALES!$B$2:$C$5,2,FALSE),"")</f>
        <v>CTADOS</v>
      </c>
      <c r="K196" s="23" t="str">
        <f>+IFERROR(VLOOKUP(#REF!,[2]REGION!$G$2:$I$1125,2,FALSE),"")</f>
        <v/>
      </c>
      <c r="L196" s="23" t="str">
        <f>+IFERROR(VLOOKUP(AI196,[2]REGION!$G$2:$I$1125,2,FALSE),"")</f>
        <v>NACION</v>
      </c>
      <c r="M196" s="23" t="str">
        <f>+IFERROR(VLOOKUP(#REF!,[2]ORDINALES!$H$2:$I$382,2,FALSE),"")</f>
        <v/>
      </c>
      <c r="N196" s="23" t="str">
        <f>IFERROR(VLOOKUP(U196,'[2]Lista Willy'!$B$11:$D$14,3,FALSE),"")</f>
        <v>REC_11</v>
      </c>
      <c r="O196" s="24"/>
      <c r="P196" s="90">
        <v>15023</v>
      </c>
      <c r="Q196" s="90" t="s">
        <v>49</v>
      </c>
      <c r="R196" s="90" t="s">
        <v>264</v>
      </c>
      <c r="S196" s="90" t="s">
        <v>306</v>
      </c>
      <c r="T196" s="90" t="s">
        <v>306</v>
      </c>
      <c r="U196" s="90" t="s">
        <v>52</v>
      </c>
      <c r="V196" s="94" t="s">
        <v>53</v>
      </c>
      <c r="W196" s="90" t="s">
        <v>54</v>
      </c>
      <c r="X196" s="90" t="s">
        <v>55</v>
      </c>
      <c r="Y196" s="90" t="s">
        <v>56</v>
      </c>
      <c r="Z196" s="87">
        <v>0</v>
      </c>
      <c r="AA196" s="120"/>
      <c r="AB196" s="87"/>
      <c r="AC196" s="87"/>
      <c r="AD196" s="87">
        <v>72000000</v>
      </c>
      <c r="AE196" s="120">
        <v>72000000</v>
      </c>
      <c r="AF196" s="115"/>
      <c r="AG196" s="116"/>
      <c r="AH196" s="90"/>
      <c r="AI196" s="90" t="s">
        <v>58</v>
      </c>
      <c r="AJ196" s="90" t="s">
        <v>58</v>
      </c>
      <c r="AK196" s="90"/>
      <c r="AL196" s="90"/>
      <c r="AM196" s="90"/>
      <c r="AN196" s="90"/>
      <c r="AO196" s="90"/>
      <c r="AP196" s="90"/>
      <c r="AQ196" s="90"/>
      <c r="AR196" s="90"/>
      <c r="AS196" s="90" t="s">
        <v>73</v>
      </c>
      <c r="AT196" s="90" t="s">
        <v>74</v>
      </c>
      <c r="AU196" s="97" t="s">
        <v>75</v>
      </c>
      <c r="AV196" s="98" t="s">
        <v>76</v>
      </c>
      <c r="AW196" s="98" t="s">
        <v>210</v>
      </c>
      <c r="AX196" s="97">
        <v>3299054</v>
      </c>
      <c r="AY196" s="98" t="s">
        <v>211</v>
      </c>
      <c r="AZ196" s="98" t="s">
        <v>308</v>
      </c>
      <c r="BA196" s="24"/>
    </row>
    <row r="197" spans="1:53" ht="84.75" customHeight="1">
      <c r="A197" s="23" t="str">
        <f>+IFERROR(VLOOKUP(R197,'[2]Listas niveles'!$D$2:$E$11,2,FALSE),"")</f>
        <v>SAF</v>
      </c>
      <c r="B197" s="23" t="str">
        <f>+IFERROR(VLOOKUP(AS197,'[2]Listas anexo 1'!$A$7:$B$8,2,FALSE),"")</f>
        <v>FORTA</v>
      </c>
      <c r="C197" s="23" t="str">
        <f>+IFERROR(VLOOKUP(AT197,'[2]Listas anexo 1'!$A$13:$B$15,2,FALSE),"")</f>
        <v>FORTALECIMIENTO</v>
      </c>
      <c r="D197" s="23" t="str">
        <f>+IFERROR(VLOOKUP(AT197,'[2]Listas anexo 1'!$A$13:$C$15,3,FALSE),"")</f>
        <v>FORTALECER</v>
      </c>
      <c r="E197" s="23" t="str">
        <f>+IFERROR(VLOOKUP(AT197,'[2]Listas anexo 1'!$A$19:$B$21,2,FALSE),"")</f>
        <v>FORTOB</v>
      </c>
      <c r="F197" s="23" t="str">
        <f>+IFERROR(VLOOKUP(AV197,'[2]Listas anexo 1'!$J$13:$K$21,2,FALSE),"")</f>
        <v>FORTOBI</v>
      </c>
      <c r="G197" s="23" t="str">
        <f>+IFERROR(VLOOKUP(AW197,'[2]LISTAS ANEXO 1. 2'!$A$9:$B$38,2,FALSE),"")</f>
        <v>TI</v>
      </c>
      <c r="H197" s="23" t="str">
        <f>+IFERROR(IF(C197="ADMINYCOOR",VLOOKUP(AY197,'[2]LISTAS ANEXO 1. 3'!$B$13:$C$42,2,FALSE),IF(C197="TASAS",VLOOKUP(AY197,'[2]LISTAS ANEXO 1. 3'!$B$43:$C$51,2,FALSE),IF(C197="FORTALECIMIENTO",VLOOKUP(AY197,'[2]LISTAS ANEXO 1. 3'!$B$52:$C$58,2,FALSE),""))),"")</f>
        <v>AAAA</v>
      </c>
      <c r="I197" s="23" t="str">
        <f>+IFERROR(VLOOKUP(#REF!,'[2]LISTAS ANEXO 1. 4'!$B$74:$C$90,2,FALSE),"")</f>
        <v/>
      </c>
      <c r="J197" s="23" t="str">
        <f>+IFERROR(VLOOKUP(X197,[2]ORDINALES!$B$2:$C$5,2,FALSE),"")</f>
        <v>CTADOS</v>
      </c>
      <c r="K197" s="23" t="str">
        <f>+IFERROR(VLOOKUP(#REF!,[2]REGION!$G$2:$I$1125,2,FALSE),"")</f>
        <v/>
      </c>
      <c r="L197" s="23" t="str">
        <f>+IFERROR(VLOOKUP(AI197,[2]REGION!$G$2:$I$1125,2,FALSE),"")</f>
        <v>NACION</v>
      </c>
      <c r="M197" s="23" t="str">
        <f>+IFERROR(VLOOKUP(#REF!,[2]ORDINALES!$H$2:$I$382,2,FALSE),"")</f>
        <v/>
      </c>
      <c r="N197" s="23" t="str">
        <f>IFERROR(VLOOKUP(U197,'[2]Lista Willy'!$B$11:$D$14,3,FALSE),"")</f>
        <v>REC_11</v>
      </c>
      <c r="O197" s="24"/>
      <c r="P197" s="90">
        <v>15024</v>
      </c>
      <c r="Q197" s="90" t="s">
        <v>49</v>
      </c>
      <c r="R197" s="90" t="s">
        <v>264</v>
      </c>
      <c r="S197" s="90" t="s">
        <v>306</v>
      </c>
      <c r="T197" s="90" t="s">
        <v>306</v>
      </c>
      <c r="U197" s="90" t="s">
        <v>52</v>
      </c>
      <c r="V197" s="94" t="s">
        <v>53</v>
      </c>
      <c r="W197" s="90" t="s">
        <v>54</v>
      </c>
      <c r="X197" s="90" t="s">
        <v>55</v>
      </c>
      <c r="Y197" s="90" t="s">
        <v>56</v>
      </c>
      <c r="Z197" s="87">
        <v>0</v>
      </c>
      <c r="AA197" s="120"/>
      <c r="AB197" s="87"/>
      <c r="AC197" s="87"/>
      <c r="AD197" s="87">
        <v>79525990</v>
      </c>
      <c r="AE197" s="120">
        <v>79525990</v>
      </c>
      <c r="AF197" s="115"/>
      <c r="AG197" s="116"/>
      <c r="AH197" s="90"/>
      <c r="AI197" s="90" t="s">
        <v>58</v>
      </c>
      <c r="AJ197" s="90" t="s">
        <v>58</v>
      </c>
      <c r="AK197" s="90"/>
      <c r="AL197" s="90"/>
      <c r="AM197" s="90"/>
      <c r="AN197" s="90"/>
      <c r="AO197" s="90"/>
      <c r="AP197" s="90"/>
      <c r="AQ197" s="90"/>
      <c r="AR197" s="90"/>
      <c r="AS197" s="90" t="s">
        <v>73</v>
      </c>
      <c r="AT197" s="90" t="s">
        <v>74</v>
      </c>
      <c r="AU197" s="97" t="s">
        <v>75</v>
      </c>
      <c r="AV197" s="98" t="s">
        <v>76</v>
      </c>
      <c r="AW197" s="98" t="s">
        <v>210</v>
      </c>
      <c r="AX197" s="97">
        <v>3299054</v>
      </c>
      <c r="AY197" s="98" t="s">
        <v>211</v>
      </c>
      <c r="AZ197" s="98" t="s">
        <v>212</v>
      </c>
      <c r="BA197" s="24"/>
    </row>
    <row r="198" spans="1:53" ht="84.75" customHeight="1">
      <c r="A198" s="23" t="str">
        <f>+IFERROR(VLOOKUP(R198,'[2]Listas niveles'!$D$2:$E$11,2,FALSE),"")</f>
        <v>SAF</v>
      </c>
      <c r="B198" s="23" t="str">
        <f>+IFERROR(VLOOKUP(AS198,'[2]Listas anexo 1'!$A$7:$B$8,2,FALSE),"")</f>
        <v>FORTA</v>
      </c>
      <c r="C198" s="23" t="str">
        <f>+IFERROR(VLOOKUP(AT198,'[2]Listas anexo 1'!$A$13:$B$15,2,FALSE),"")</f>
        <v>FORTALECIMIENTO</v>
      </c>
      <c r="D198" s="23" t="str">
        <f>+IFERROR(VLOOKUP(AT198,'[2]Listas anexo 1'!$A$13:$C$15,3,FALSE),"")</f>
        <v>FORTALECER</v>
      </c>
      <c r="E198" s="23" t="str">
        <f>+IFERROR(VLOOKUP(AT198,'[2]Listas anexo 1'!$A$19:$B$21,2,FALSE),"")</f>
        <v>FORTOB</v>
      </c>
      <c r="F198" s="23" t="str">
        <f>+IFERROR(VLOOKUP(AV198,'[2]Listas anexo 1'!$J$13:$K$21,2,FALSE),"")</f>
        <v>FORTOBI</v>
      </c>
      <c r="G198" s="23" t="str">
        <f>+IFERROR(VLOOKUP(AW198,'[2]LISTAS ANEXO 1. 2'!$A$9:$B$38,2,FALSE),"")</f>
        <v>TII</v>
      </c>
      <c r="H198" s="23" t="str">
        <f>+IFERROR(IF(C198="ADMINYCOOR",VLOOKUP(AY198,'[2]LISTAS ANEXO 1. 3'!$B$13:$C$42,2,FALSE),IF(C198="TASAS",VLOOKUP(AY198,'[2]LISTAS ANEXO 1. 3'!$B$43:$C$51,2,FALSE),IF(C198="FORTALECIMIENTO",VLOOKUP(AY198,'[2]LISTAS ANEXO 1. 3'!$B$52:$C$58,2,FALSE),""))),"")</f>
        <v>BBBB</v>
      </c>
      <c r="I198" s="23" t="str">
        <f>+IFERROR(VLOOKUP(#REF!,'[2]LISTAS ANEXO 1. 4'!$B$74:$C$90,2,FALSE),"")</f>
        <v/>
      </c>
      <c r="J198" s="23" t="str">
        <f>+IFERROR(VLOOKUP(X198,[2]ORDINALES!$B$2:$C$5,2,FALSE),"")</f>
        <v>CTADOS</v>
      </c>
      <c r="K198" s="23" t="str">
        <f>+IFERROR(VLOOKUP(#REF!,[2]REGION!$G$2:$I$1125,2,FALSE),"")</f>
        <v/>
      </c>
      <c r="L198" s="23" t="str">
        <f>+IFERROR(VLOOKUP(AI198,[2]REGION!$G$2:$I$1125,2,FALSE),"")</f>
        <v>NACION</v>
      </c>
      <c r="M198" s="23" t="str">
        <f>+IFERROR(VLOOKUP(#REF!,[2]ORDINALES!$H$2:$I$382,2,FALSE),"")</f>
        <v/>
      </c>
      <c r="N198" s="23" t="str">
        <f>IFERROR(VLOOKUP(U198,'[2]Lista Willy'!$B$11:$D$14,3,FALSE),"")</f>
        <v>REC_11</v>
      </c>
      <c r="O198" s="24"/>
      <c r="P198" s="90">
        <v>15025</v>
      </c>
      <c r="Q198" s="90" t="s">
        <v>49</v>
      </c>
      <c r="R198" s="90" t="s">
        <v>264</v>
      </c>
      <c r="S198" s="90" t="s">
        <v>306</v>
      </c>
      <c r="T198" s="90" t="s">
        <v>306</v>
      </c>
      <c r="U198" s="90" t="s">
        <v>52</v>
      </c>
      <c r="V198" s="94" t="s">
        <v>53</v>
      </c>
      <c r="W198" s="90" t="s">
        <v>54</v>
      </c>
      <c r="X198" s="90" t="s">
        <v>55</v>
      </c>
      <c r="Y198" s="90" t="s">
        <v>56</v>
      </c>
      <c r="Z198" s="87">
        <v>0</v>
      </c>
      <c r="AA198" s="120"/>
      <c r="AB198" s="87"/>
      <c r="AC198" s="87"/>
      <c r="AD198" s="87">
        <v>23475245</v>
      </c>
      <c r="AE198" s="120">
        <v>23475245</v>
      </c>
      <c r="AF198" s="115"/>
      <c r="AG198" s="116"/>
      <c r="AH198" s="90"/>
      <c r="AI198" s="90" t="s">
        <v>58</v>
      </c>
      <c r="AJ198" s="90" t="s">
        <v>58</v>
      </c>
      <c r="AK198" s="90"/>
      <c r="AL198" s="90"/>
      <c r="AM198" s="90"/>
      <c r="AN198" s="90"/>
      <c r="AO198" s="90"/>
      <c r="AP198" s="90"/>
      <c r="AQ198" s="90"/>
      <c r="AR198" s="90"/>
      <c r="AS198" s="90" t="s">
        <v>73</v>
      </c>
      <c r="AT198" s="90" t="s">
        <v>74</v>
      </c>
      <c r="AU198" s="97" t="s">
        <v>75</v>
      </c>
      <c r="AV198" s="98" t="s">
        <v>76</v>
      </c>
      <c r="AW198" s="98" t="s">
        <v>77</v>
      </c>
      <c r="AX198" s="97">
        <v>3299060</v>
      </c>
      <c r="AY198" s="98" t="s">
        <v>78</v>
      </c>
      <c r="AZ198" s="98" t="s">
        <v>104</v>
      </c>
      <c r="BA198" s="24"/>
    </row>
    <row r="199" spans="1:53" ht="84.75" customHeight="1">
      <c r="A199" s="23" t="str">
        <f>+IFERROR(VLOOKUP(R199,'[2]Listas niveles'!$D$2:$E$11,2,FALSE),"")</f>
        <v>SAF</v>
      </c>
      <c r="B199" s="23" t="str">
        <f>+IFERROR(VLOOKUP(AS199,'[2]Listas anexo 1'!$A$7:$B$8,2,FALSE),"")</f>
        <v>FORTA</v>
      </c>
      <c r="C199" s="23" t="str">
        <f>+IFERROR(VLOOKUP(AT199,'[2]Listas anexo 1'!$A$13:$B$15,2,FALSE),"")</f>
        <v>FORTALECIMIENTO</v>
      </c>
      <c r="D199" s="23" t="str">
        <f>+IFERROR(VLOOKUP(AT199,'[2]Listas anexo 1'!$A$13:$C$15,3,FALSE),"")</f>
        <v>FORTALECER</v>
      </c>
      <c r="E199" s="23" t="str">
        <f>+IFERROR(VLOOKUP(AT199,'[2]Listas anexo 1'!$A$19:$B$21,2,FALSE),"")</f>
        <v>FORTOB</v>
      </c>
      <c r="F199" s="23" t="str">
        <f>+IFERROR(VLOOKUP(AV199,'[2]Listas anexo 1'!$J$13:$K$21,2,FALSE),"")</f>
        <v>FORTOBI</v>
      </c>
      <c r="G199" s="23" t="str">
        <f>+IFERROR(VLOOKUP(AW199,'[2]LISTAS ANEXO 1. 2'!$A$9:$B$38,2,FALSE),"")</f>
        <v>TII</v>
      </c>
      <c r="H199" s="23" t="str">
        <f>+IFERROR(IF(C199="ADMINYCOOR",VLOOKUP(AY199,'[2]LISTAS ANEXO 1. 3'!$B$13:$C$42,2,FALSE),IF(C199="TASAS",VLOOKUP(AY199,'[2]LISTAS ANEXO 1. 3'!$B$43:$C$51,2,FALSE),IF(C199="FORTALECIMIENTO",VLOOKUP(AY199,'[2]LISTAS ANEXO 1. 3'!$B$52:$C$58,2,FALSE),""))),"")</f>
        <v>BBBB</v>
      </c>
      <c r="I199" s="23" t="str">
        <f>+IFERROR(VLOOKUP(#REF!,'[2]LISTAS ANEXO 1. 4'!$B$74:$C$90,2,FALSE),"")</f>
        <v/>
      </c>
      <c r="J199" s="23" t="str">
        <f>+IFERROR(VLOOKUP(X199,[2]ORDINALES!$B$2:$C$5,2,FALSE),"")</f>
        <v>CTADOS</v>
      </c>
      <c r="K199" s="23" t="str">
        <f>+IFERROR(VLOOKUP(#REF!,[2]REGION!$G$2:$I$1125,2,FALSE),"")</f>
        <v/>
      </c>
      <c r="L199" s="23" t="str">
        <f>+IFERROR(VLOOKUP(AI199,[2]REGION!$G$2:$I$1125,2,FALSE),"")</f>
        <v>NACION</v>
      </c>
      <c r="M199" s="23" t="str">
        <f>+IFERROR(VLOOKUP(#REF!,[2]ORDINALES!$H$2:$I$382,2,FALSE),"")</f>
        <v/>
      </c>
      <c r="N199" s="23" t="str">
        <f>IFERROR(VLOOKUP(U199,'[2]Lista Willy'!$B$11:$D$14,3,FALSE),"")</f>
        <v>REC_11</v>
      </c>
      <c r="O199" s="24"/>
      <c r="P199" s="90">
        <v>15026</v>
      </c>
      <c r="Q199" s="90" t="s">
        <v>49</v>
      </c>
      <c r="R199" s="90" t="s">
        <v>264</v>
      </c>
      <c r="S199" s="90" t="s">
        <v>306</v>
      </c>
      <c r="T199" s="90" t="s">
        <v>306</v>
      </c>
      <c r="U199" s="90" t="s">
        <v>52</v>
      </c>
      <c r="V199" s="94" t="s">
        <v>53</v>
      </c>
      <c r="W199" s="90" t="s">
        <v>54</v>
      </c>
      <c r="X199" s="90" t="s">
        <v>55</v>
      </c>
      <c r="Y199" s="90" t="s">
        <v>56</v>
      </c>
      <c r="Z199" s="87">
        <v>0</v>
      </c>
      <c r="AA199" s="120"/>
      <c r="AB199" s="87"/>
      <c r="AC199" s="87"/>
      <c r="AD199" s="87">
        <v>44333063</v>
      </c>
      <c r="AE199" s="120">
        <v>44333063</v>
      </c>
      <c r="AF199" s="115"/>
      <c r="AG199" s="116"/>
      <c r="AH199" s="90"/>
      <c r="AI199" s="90" t="s">
        <v>58</v>
      </c>
      <c r="AJ199" s="90" t="s">
        <v>58</v>
      </c>
      <c r="AK199" s="90"/>
      <c r="AL199" s="90"/>
      <c r="AM199" s="90"/>
      <c r="AN199" s="90"/>
      <c r="AO199" s="90"/>
      <c r="AP199" s="90"/>
      <c r="AQ199" s="90"/>
      <c r="AR199" s="90"/>
      <c r="AS199" s="90" t="s">
        <v>73</v>
      </c>
      <c r="AT199" s="90" t="s">
        <v>74</v>
      </c>
      <c r="AU199" s="97" t="s">
        <v>75</v>
      </c>
      <c r="AV199" s="98" t="s">
        <v>76</v>
      </c>
      <c r="AW199" s="98" t="s">
        <v>77</v>
      </c>
      <c r="AX199" s="97">
        <v>3299060</v>
      </c>
      <c r="AY199" s="98" t="s">
        <v>78</v>
      </c>
      <c r="AZ199" s="98" t="s">
        <v>79</v>
      </c>
      <c r="BA199" s="24"/>
    </row>
    <row r="200" spans="1:53" ht="84.75" customHeight="1">
      <c r="A200" s="23" t="str">
        <f>+IFERROR(VLOOKUP(R200,'[2]Listas niveles'!$D$2:$E$11,2,FALSE),"")</f>
        <v>SGM</v>
      </c>
      <c r="B200" s="23" t="str">
        <f>+IFERROR(VLOOKUP(AS200,'[2]Listas anexo 1'!$A$7:$B$8,2,FALSE),"")</f>
        <v>ADMIN</v>
      </c>
      <c r="C200" s="23" t="str">
        <f>+IFERROR(VLOOKUP(AT200,'[2]Listas anexo 1'!$A$13:$B$15,2,FALSE),"")</f>
        <v>ADMINYCOOR</v>
      </c>
      <c r="D200" s="23" t="str">
        <f>+IFERROR(VLOOKUP(AT200,'[2]Listas anexo 1'!$A$13:$C$15,3,FALSE),"")</f>
        <v>CONTRIBUIR</v>
      </c>
      <c r="E200" s="23" t="str">
        <f>+IFERROR(VLOOKUP(AT200,'[2]Listas anexo 1'!$A$19:$B$21,2,FALSE),"")</f>
        <v>ADMINOB</v>
      </c>
      <c r="F200" s="23" t="str">
        <f>+IFERROR(VLOOKUP(AV200,'[2]Listas anexo 1'!$J$13:$K$21,2,FALSE),"")</f>
        <v>ADOBIV</v>
      </c>
      <c r="G200" s="23" t="str">
        <f>+IFERROR(VLOOKUP(AW200,'[2]LISTAS ANEXO 1. 2'!$A$9:$B$38,2,FALSE),"")</f>
        <v>AXVI</v>
      </c>
      <c r="H200" s="23" t="str">
        <f>+IFERROR(IF(C200="ADMINYCOOR",VLOOKUP(AY200,'[2]LISTAS ANEXO 1. 3'!$B$13:$C$42,2,FALSE),IF(C200="TASAS",VLOOKUP(AY200,'[2]LISTAS ANEXO 1. 3'!$B$43:$C$51,2,FALSE),IF(C200="FORTALECIMIENTO",VLOOKUP(AY200,'[2]LISTAS ANEXO 1. 3'!$B$52:$C$58,2,FALSE),""))),"")</f>
        <v>CD</v>
      </c>
      <c r="I200" s="23" t="str">
        <f>+IFERROR(VLOOKUP(#REF!,'[2]LISTAS ANEXO 1. 4'!$B$74:$C$90,2,FALSE),"")</f>
        <v/>
      </c>
      <c r="J200" s="23" t="str">
        <f>+IFERROR(VLOOKUP(X200,[2]ORDINALES!$B$2:$C$5,2,FALSE),"")</f>
        <v>CTADOS</v>
      </c>
      <c r="K200" s="23" t="str">
        <f>+IFERROR(VLOOKUP(#REF!,[2]REGION!$G$2:$I$1125,2,FALSE),"")</f>
        <v/>
      </c>
      <c r="L200" s="23" t="str">
        <f>+IFERROR(VLOOKUP(AI200,[2]REGION!$G$2:$I$1125,2,FALSE),"")</f>
        <v/>
      </c>
      <c r="M200" s="23" t="str">
        <f>+IFERROR(VLOOKUP(#REF!,[2]ORDINALES!$H$2:$I$382,2,FALSE),"")</f>
        <v/>
      </c>
      <c r="N200" s="23" t="str">
        <f>IFERROR(VLOOKUP(U200,'[2]Lista Willy'!$B$11:$D$14,3,FALSE),"")</f>
        <v>REC_11</v>
      </c>
      <c r="O200" s="24"/>
      <c r="P200" s="90">
        <v>16000</v>
      </c>
      <c r="Q200" s="90" t="s">
        <v>49</v>
      </c>
      <c r="R200" s="90" t="s">
        <v>309</v>
      </c>
      <c r="S200" s="90" t="s">
        <v>310</v>
      </c>
      <c r="T200" s="90" t="s">
        <v>310</v>
      </c>
      <c r="U200" s="90" t="s">
        <v>52</v>
      </c>
      <c r="V200" s="94" t="s">
        <v>53</v>
      </c>
      <c r="W200" s="90" t="s">
        <v>54</v>
      </c>
      <c r="X200" s="90" t="s">
        <v>55</v>
      </c>
      <c r="Y200" s="90" t="s">
        <v>311</v>
      </c>
      <c r="Z200" s="88">
        <v>80474930</v>
      </c>
      <c r="AA200" s="120"/>
      <c r="AB200" s="88"/>
      <c r="AC200" s="88"/>
      <c r="AD200" s="88"/>
      <c r="AE200" s="120">
        <v>80474930</v>
      </c>
      <c r="AF200" s="88"/>
      <c r="AG200" s="89"/>
      <c r="AH200" s="90" t="s">
        <v>57</v>
      </c>
      <c r="AI200" s="90"/>
      <c r="AJ200" s="90"/>
      <c r="AK200" s="90"/>
      <c r="AL200" s="90" t="s">
        <v>57</v>
      </c>
      <c r="AM200" s="90"/>
      <c r="AN200" s="90" t="s">
        <v>57</v>
      </c>
      <c r="AO200" s="90"/>
      <c r="AP200" s="90" t="s">
        <v>57</v>
      </c>
      <c r="AQ200" s="90"/>
      <c r="AR200" s="90" t="s">
        <v>57</v>
      </c>
      <c r="AS200" s="90" t="s">
        <v>60</v>
      </c>
      <c r="AT200" s="90" t="s">
        <v>61</v>
      </c>
      <c r="AU200" s="97" t="s">
        <v>62</v>
      </c>
      <c r="AV200" s="98" t="s">
        <v>63</v>
      </c>
      <c r="AW200" s="98" t="s">
        <v>64</v>
      </c>
      <c r="AX200" s="97">
        <v>3202008</v>
      </c>
      <c r="AY200" s="98" t="s">
        <v>65</v>
      </c>
      <c r="AZ200" s="98" t="s">
        <v>177</v>
      </c>
      <c r="BA200" s="24"/>
    </row>
    <row r="201" spans="1:53" ht="84.75" customHeight="1">
      <c r="A201" s="23" t="str">
        <f>+IFERROR(VLOOKUP(R201,'[2]Listas niveles'!$D$2:$E$11,2,FALSE),"")</f>
        <v>SGM</v>
      </c>
      <c r="B201" s="23" t="str">
        <f>+IFERROR(VLOOKUP(AS201,'[2]Listas anexo 1'!$A$7:$B$8,2,FALSE),"")</f>
        <v>ADMIN</v>
      </c>
      <c r="C201" s="23" t="str">
        <f>+IFERROR(VLOOKUP(AT201,'[2]Listas anexo 1'!$A$13:$B$15,2,FALSE),"")</f>
        <v>ADMINYCOOR</v>
      </c>
      <c r="D201" s="23" t="str">
        <f>+IFERROR(VLOOKUP(AT201,'[2]Listas anexo 1'!$A$13:$C$15,3,FALSE),"")</f>
        <v>CONTRIBUIR</v>
      </c>
      <c r="E201" s="23" t="str">
        <f>+IFERROR(VLOOKUP(AT201,'[2]Listas anexo 1'!$A$19:$B$21,2,FALSE),"")</f>
        <v>ADMINOB</v>
      </c>
      <c r="F201" s="23" t="str">
        <f>+IFERROR(VLOOKUP(AV201,'[2]Listas anexo 1'!$J$13:$K$21,2,FALSE),"")</f>
        <v>ADOBI</v>
      </c>
      <c r="G201" s="23" t="str">
        <f>+IFERROR(VLOOKUP(AW201,'[2]LISTAS ANEXO 1. 2'!$A$9:$B$38,2,FALSE),"")</f>
        <v>AI</v>
      </c>
      <c r="H201" s="23" t="str">
        <f>+IFERROR(IF(C201="ADMINYCOOR",VLOOKUP(AY201,'[2]LISTAS ANEXO 1. 3'!$B$13:$C$42,2,FALSE),IF(C201="TASAS",VLOOKUP(AY201,'[2]LISTAS ANEXO 1. 3'!$B$43:$C$51,2,FALSE),IF(C201="FORTALECIMIENTO",VLOOKUP(AY201,'[2]LISTAS ANEXO 1. 3'!$B$52:$C$58,2,FALSE),""))),"")</f>
        <v>AA</v>
      </c>
      <c r="I201" s="23" t="str">
        <f>+IFERROR(VLOOKUP(#REF!,'[2]LISTAS ANEXO 1. 4'!$B$74:$C$90,2,FALSE),"")</f>
        <v/>
      </c>
      <c r="J201" s="23" t="str">
        <f>+IFERROR(VLOOKUP(X201,[2]ORDINALES!$B$2:$C$5,2,FALSE),"")</f>
        <v>CTADOS</v>
      </c>
      <c r="K201" s="23" t="str">
        <f>+IFERROR(VLOOKUP(#REF!,[2]REGION!$G$2:$I$1125,2,FALSE),"")</f>
        <v/>
      </c>
      <c r="L201" s="23" t="str">
        <f>+IFERROR(VLOOKUP(AI201,[2]REGION!$G$2:$I$1125,2,FALSE),"")</f>
        <v/>
      </c>
      <c r="M201" s="23" t="str">
        <f>+IFERROR(VLOOKUP(#REF!,[2]ORDINALES!$H$2:$I$382,2,FALSE),"")</f>
        <v/>
      </c>
      <c r="N201" s="23" t="str">
        <f>IFERROR(VLOOKUP(U201,'[2]Lista Willy'!$B$11:$D$14,3,FALSE),"")</f>
        <v>REC_11</v>
      </c>
      <c r="O201" s="24"/>
      <c r="P201" s="90">
        <v>16001</v>
      </c>
      <c r="Q201" s="90" t="s">
        <v>49</v>
      </c>
      <c r="R201" s="90" t="s">
        <v>309</v>
      </c>
      <c r="S201" s="90" t="s">
        <v>310</v>
      </c>
      <c r="T201" s="90" t="s">
        <v>310</v>
      </c>
      <c r="U201" s="90" t="s">
        <v>52</v>
      </c>
      <c r="V201" s="94" t="s">
        <v>53</v>
      </c>
      <c r="W201" s="90" t="s">
        <v>54</v>
      </c>
      <c r="X201" s="90" t="s">
        <v>55</v>
      </c>
      <c r="Y201" s="90" t="s">
        <v>312</v>
      </c>
      <c r="Z201" s="88">
        <v>89714030</v>
      </c>
      <c r="AA201" s="120"/>
      <c r="AB201" s="88"/>
      <c r="AC201" s="88"/>
      <c r="AD201" s="88"/>
      <c r="AE201" s="120">
        <v>89714030</v>
      </c>
      <c r="AF201" s="88"/>
      <c r="AG201" s="89"/>
      <c r="AH201" s="90" t="s">
        <v>57</v>
      </c>
      <c r="AI201" s="90"/>
      <c r="AJ201" s="90"/>
      <c r="AK201" s="90"/>
      <c r="AL201" s="90" t="s">
        <v>57</v>
      </c>
      <c r="AM201" s="90"/>
      <c r="AN201" s="90" t="s">
        <v>57</v>
      </c>
      <c r="AO201" s="90"/>
      <c r="AP201" s="90" t="s">
        <v>57</v>
      </c>
      <c r="AQ201" s="90"/>
      <c r="AR201" s="90" t="s">
        <v>57</v>
      </c>
      <c r="AS201" s="90" t="s">
        <v>60</v>
      </c>
      <c r="AT201" s="90" t="s">
        <v>61</v>
      </c>
      <c r="AU201" s="97" t="s">
        <v>62</v>
      </c>
      <c r="AV201" s="98" t="s">
        <v>125</v>
      </c>
      <c r="AW201" s="98" t="s">
        <v>126</v>
      </c>
      <c r="AX201" s="97">
        <v>3202032</v>
      </c>
      <c r="AY201" s="98" t="s">
        <v>127</v>
      </c>
      <c r="AZ201" s="98" t="s">
        <v>293</v>
      </c>
      <c r="BA201" s="24"/>
    </row>
    <row r="202" spans="1:53" ht="84.75" customHeight="1">
      <c r="A202" s="23" t="str">
        <f>+IFERROR(VLOOKUP(R202,'[2]Listas niveles'!$D$2:$E$11,2,FALSE),"")</f>
        <v>SGM</v>
      </c>
      <c r="B202" s="23" t="str">
        <f>+IFERROR(VLOOKUP(AS202,'[2]Listas anexo 1'!$A$7:$B$8,2,FALSE),"")</f>
        <v>ADMIN</v>
      </c>
      <c r="C202" s="23" t="str">
        <f>+IFERROR(VLOOKUP(AT202,'[2]Listas anexo 1'!$A$13:$B$15,2,FALSE),"")</f>
        <v>ADMINYCOOR</v>
      </c>
      <c r="D202" s="23" t="str">
        <f>+IFERROR(VLOOKUP(AT202,'[2]Listas anexo 1'!$A$13:$C$15,3,FALSE),"")</f>
        <v>CONTRIBUIR</v>
      </c>
      <c r="E202" s="23" t="str">
        <f>+IFERROR(VLOOKUP(AT202,'[2]Listas anexo 1'!$A$19:$B$21,2,FALSE),"")</f>
        <v>ADMINOB</v>
      </c>
      <c r="F202" s="23" t="str">
        <f>+IFERROR(VLOOKUP(AV202,'[2]Listas anexo 1'!$J$13:$K$21,2,FALSE),"")</f>
        <v>ADOBI</v>
      </c>
      <c r="G202" s="23" t="str">
        <f>+IFERROR(VLOOKUP(AW202,'[2]LISTAS ANEXO 1. 2'!$A$9:$B$38,2,FALSE),"")</f>
        <v>AI</v>
      </c>
      <c r="H202" s="23" t="str">
        <f>+IFERROR(IF(C202="ADMINYCOOR",VLOOKUP(AY202,'[2]LISTAS ANEXO 1. 3'!$B$13:$C$42,2,FALSE),IF(C202="TASAS",VLOOKUP(AY202,'[2]LISTAS ANEXO 1. 3'!$B$43:$C$51,2,FALSE),IF(C202="FORTALECIMIENTO",VLOOKUP(AY202,'[2]LISTAS ANEXO 1. 3'!$B$52:$C$58,2,FALSE),""))),"")</f>
        <v>AA</v>
      </c>
      <c r="I202" s="23" t="str">
        <f>+IFERROR(VLOOKUP(#REF!,'[2]LISTAS ANEXO 1. 4'!$B$74:$C$90,2,FALSE),"")</f>
        <v/>
      </c>
      <c r="J202" s="23" t="str">
        <f>+IFERROR(VLOOKUP(X202,[2]ORDINALES!$B$2:$C$5,2,FALSE),"")</f>
        <v>CTADOS</v>
      </c>
      <c r="K202" s="23" t="str">
        <f>+IFERROR(VLOOKUP(#REF!,[2]REGION!$G$2:$I$1125,2,FALSE),"")</f>
        <v/>
      </c>
      <c r="L202" s="23" t="str">
        <f>+IFERROR(VLOOKUP(AI202,[2]REGION!$G$2:$I$1125,2,FALSE),"")</f>
        <v/>
      </c>
      <c r="M202" s="23" t="str">
        <f>+IFERROR(VLOOKUP(#REF!,[2]ORDINALES!$H$2:$I$382,2,FALSE),"")</f>
        <v/>
      </c>
      <c r="N202" s="23" t="str">
        <f>IFERROR(VLOOKUP(U202,'[2]Lista Willy'!$B$11:$D$14,3,FALSE),"")</f>
        <v>REC_11</v>
      </c>
      <c r="O202" s="24"/>
      <c r="P202" s="90">
        <v>16002</v>
      </c>
      <c r="Q202" s="90" t="s">
        <v>49</v>
      </c>
      <c r="R202" s="90" t="s">
        <v>309</v>
      </c>
      <c r="S202" s="90" t="s">
        <v>310</v>
      </c>
      <c r="T202" s="90" t="s">
        <v>310</v>
      </c>
      <c r="U202" s="90" t="s">
        <v>52</v>
      </c>
      <c r="V202" s="94" t="s">
        <v>53</v>
      </c>
      <c r="W202" s="90" t="s">
        <v>54</v>
      </c>
      <c r="X202" s="90" t="s">
        <v>55</v>
      </c>
      <c r="Y202" s="90" t="s">
        <v>313</v>
      </c>
      <c r="Z202" s="88">
        <v>60409500</v>
      </c>
      <c r="AA202" s="120"/>
      <c r="AB202" s="88"/>
      <c r="AC202" s="88"/>
      <c r="AD202" s="88"/>
      <c r="AE202" s="120">
        <v>60409500</v>
      </c>
      <c r="AF202" s="88"/>
      <c r="AG202" s="89"/>
      <c r="AH202" s="90" t="s">
        <v>57</v>
      </c>
      <c r="AI202" s="90"/>
      <c r="AJ202" s="90"/>
      <c r="AK202" s="90"/>
      <c r="AL202" s="90" t="s">
        <v>57</v>
      </c>
      <c r="AM202" s="90"/>
      <c r="AN202" s="90" t="s">
        <v>57</v>
      </c>
      <c r="AO202" s="90"/>
      <c r="AP202" s="90" t="s">
        <v>57</v>
      </c>
      <c r="AQ202" s="90"/>
      <c r="AR202" s="90" t="s">
        <v>57</v>
      </c>
      <c r="AS202" s="90" t="s">
        <v>60</v>
      </c>
      <c r="AT202" s="90" t="s">
        <v>61</v>
      </c>
      <c r="AU202" s="97" t="s">
        <v>62</v>
      </c>
      <c r="AV202" s="98" t="s">
        <v>125</v>
      </c>
      <c r="AW202" s="98" t="s">
        <v>126</v>
      </c>
      <c r="AX202" s="97">
        <v>3202032</v>
      </c>
      <c r="AY202" s="98" t="s">
        <v>127</v>
      </c>
      <c r="AZ202" s="98" t="s">
        <v>293</v>
      </c>
      <c r="BA202" s="24"/>
    </row>
    <row r="203" spans="1:53" ht="84.75" customHeight="1">
      <c r="A203" s="23" t="str">
        <f>+IFERROR(VLOOKUP(R203,'[2]Listas niveles'!$D$2:$E$11,2,FALSE),"")</f>
        <v>SGM</v>
      </c>
      <c r="B203" s="23" t="str">
        <f>+IFERROR(VLOOKUP(AS203,'[2]Listas anexo 1'!$A$7:$B$8,2,FALSE),"")</f>
        <v>ADMIN</v>
      </c>
      <c r="C203" s="23" t="str">
        <f>+IFERROR(VLOOKUP(AT203,'[2]Listas anexo 1'!$A$13:$B$15,2,FALSE),"")</f>
        <v>ADMINYCOOR</v>
      </c>
      <c r="D203" s="23" t="str">
        <f>+IFERROR(VLOOKUP(AT203,'[2]Listas anexo 1'!$A$13:$C$15,3,FALSE),"")</f>
        <v>CONTRIBUIR</v>
      </c>
      <c r="E203" s="23" t="str">
        <f>+IFERROR(VLOOKUP(AT203,'[2]Listas anexo 1'!$A$19:$B$21,2,FALSE),"")</f>
        <v>ADMINOB</v>
      </c>
      <c r="F203" s="23" t="str">
        <f>+IFERROR(VLOOKUP(AV203,'[2]Listas anexo 1'!$J$13:$K$21,2,FALSE),"")</f>
        <v>ADOBI</v>
      </c>
      <c r="G203" s="23" t="str">
        <f>+IFERROR(VLOOKUP(AW203,'[2]LISTAS ANEXO 1. 2'!$A$9:$B$38,2,FALSE),"")</f>
        <v>AI</v>
      </c>
      <c r="H203" s="23" t="str">
        <f>+IFERROR(IF(C203="ADMINYCOOR",VLOOKUP(AY203,'[2]LISTAS ANEXO 1. 3'!$B$13:$C$42,2,FALSE),IF(C203="TASAS",VLOOKUP(AY203,'[2]LISTAS ANEXO 1. 3'!$B$43:$C$51,2,FALSE),IF(C203="FORTALECIMIENTO",VLOOKUP(AY203,'[2]LISTAS ANEXO 1. 3'!$B$52:$C$58,2,FALSE),""))),"")</f>
        <v>AA</v>
      </c>
      <c r="I203" s="23" t="str">
        <f>+IFERROR(VLOOKUP(#REF!,'[2]LISTAS ANEXO 1. 4'!$B$74:$C$90,2,FALSE),"")</f>
        <v/>
      </c>
      <c r="J203" s="23" t="str">
        <f>+IFERROR(VLOOKUP(X203,[2]ORDINALES!$B$2:$C$5,2,FALSE),"")</f>
        <v>CTADOS</v>
      </c>
      <c r="K203" s="23" t="str">
        <f>+IFERROR(VLOOKUP(#REF!,[2]REGION!$G$2:$I$1125,2,FALSE),"")</f>
        <v/>
      </c>
      <c r="L203" s="23" t="str">
        <f>+IFERROR(VLOOKUP(AI203,[2]REGION!$G$2:$I$1125,2,FALSE),"")</f>
        <v/>
      </c>
      <c r="M203" s="23" t="str">
        <f>+IFERROR(VLOOKUP(#REF!,[2]ORDINALES!$H$2:$I$382,2,FALSE),"")</f>
        <v/>
      </c>
      <c r="N203" s="23" t="str">
        <f>IFERROR(VLOOKUP(U203,'[2]Lista Willy'!$B$11:$D$14,3,FALSE),"")</f>
        <v>REC_11</v>
      </c>
      <c r="O203" s="24"/>
      <c r="P203" s="90">
        <v>16003</v>
      </c>
      <c r="Q203" s="90" t="s">
        <v>49</v>
      </c>
      <c r="R203" s="90" t="s">
        <v>309</v>
      </c>
      <c r="S203" s="90" t="s">
        <v>310</v>
      </c>
      <c r="T203" s="90" t="s">
        <v>310</v>
      </c>
      <c r="U203" s="90" t="s">
        <v>52</v>
      </c>
      <c r="V203" s="94" t="s">
        <v>53</v>
      </c>
      <c r="W203" s="90" t="s">
        <v>54</v>
      </c>
      <c r="X203" s="90" t="s">
        <v>55</v>
      </c>
      <c r="Y203" s="90" t="s">
        <v>314</v>
      </c>
      <c r="Z203" s="88">
        <v>78946925</v>
      </c>
      <c r="AA203" s="120"/>
      <c r="AB203" s="88"/>
      <c r="AC203" s="88"/>
      <c r="AD203" s="88"/>
      <c r="AE203" s="120">
        <v>78946925</v>
      </c>
      <c r="AF203" s="88"/>
      <c r="AG203" s="89"/>
      <c r="AH203" s="90" t="s">
        <v>57</v>
      </c>
      <c r="AI203" s="90"/>
      <c r="AJ203" s="90"/>
      <c r="AK203" s="90"/>
      <c r="AL203" s="90" t="s">
        <v>57</v>
      </c>
      <c r="AM203" s="90"/>
      <c r="AN203" s="90" t="s">
        <v>57</v>
      </c>
      <c r="AO203" s="90"/>
      <c r="AP203" s="90" t="s">
        <v>57</v>
      </c>
      <c r="AQ203" s="90"/>
      <c r="AR203" s="90" t="s">
        <v>57</v>
      </c>
      <c r="AS203" s="90" t="s">
        <v>60</v>
      </c>
      <c r="AT203" s="90" t="s">
        <v>61</v>
      </c>
      <c r="AU203" s="97" t="s">
        <v>62</v>
      </c>
      <c r="AV203" s="98" t="s">
        <v>125</v>
      </c>
      <c r="AW203" s="98" t="s">
        <v>126</v>
      </c>
      <c r="AX203" s="97">
        <v>3202032</v>
      </c>
      <c r="AY203" s="98" t="s">
        <v>127</v>
      </c>
      <c r="AZ203" s="98" t="s">
        <v>293</v>
      </c>
      <c r="BA203" s="24"/>
    </row>
    <row r="204" spans="1:53" ht="84.75" customHeight="1">
      <c r="A204" s="23" t="str">
        <f>+IFERROR(VLOOKUP(R204,'[2]Listas niveles'!$D$2:$E$11,2,FALSE),"")</f>
        <v>SGM</v>
      </c>
      <c r="B204" s="23" t="str">
        <f>+IFERROR(VLOOKUP(AS204,'[2]Listas anexo 1'!$A$7:$B$8,2,FALSE),"")</f>
        <v>ADMIN</v>
      </c>
      <c r="C204" s="23" t="str">
        <f>+IFERROR(VLOOKUP(AT204,'[2]Listas anexo 1'!$A$13:$B$15,2,FALSE),"")</f>
        <v>ADMINYCOOR</v>
      </c>
      <c r="D204" s="23" t="str">
        <f>+IFERROR(VLOOKUP(AT204,'[2]Listas anexo 1'!$A$13:$C$15,3,FALSE),"")</f>
        <v>CONTRIBUIR</v>
      </c>
      <c r="E204" s="23" t="str">
        <f>+IFERROR(VLOOKUP(AT204,'[2]Listas anexo 1'!$A$19:$B$21,2,FALSE),"")</f>
        <v>ADMINOB</v>
      </c>
      <c r="F204" s="23" t="str">
        <f>+IFERROR(VLOOKUP(AV204,'[2]Listas anexo 1'!$J$13:$K$21,2,FALSE),"")</f>
        <v>ADOBI</v>
      </c>
      <c r="G204" s="23" t="str">
        <f>+IFERROR(VLOOKUP(AW204,'[2]LISTAS ANEXO 1. 2'!$A$9:$B$38,2,FALSE),"")</f>
        <v>AI</v>
      </c>
      <c r="H204" s="23" t="str">
        <f>+IFERROR(IF(C204="ADMINYCOOR",VLOOKUP(AY204,'[2]LISTAS ANEXO 1. 3'!$B$13:$C$42,2,FALSE),IF(C204="TASAS",VLOOKUP(AY204,'[2]LISTAS ANEXO 1. 3'!$B$43:$C$51,2,FALSE),IF(C204="FORTALECIMIENTO",VLOOKUP(AY204,'[2]LISTAS ANEXO 1. 3'!$B$52:$C$58,2,FALSE),""))),"")</f>
        <v>AA</v>
      </c>
      <c r="I204" s="23" t="str">
        <f>+IFERROR(VLOOKUP(#REF!,'[2]LISTAS ANEXO 1. 4'!$B$74:$C$90,2,FALSE),"")</f>
        <v/>
      </c>
      <c r="J204" s="23" t="str">
        <f>+IFERROR(VLOOKUP(X204,[2]ORDINALES!$B$2:$C$5,2,FALSE),"")</f>
        <v>CTADOS</v>
      </c>
      <c r="K204" s="23" t="str">
        <f>+IFERROR(VLOOKUP(#REF!,[2]REGION!$G$2:$I$1125,2,FALSE),"")</f>
        <v/>
      </c>
      <c r="L204" s="23" t="str">
        <f>+IFERROR(VLOOKUP(AI204,[2]REGION!$G$2:$I$1125,2,FALSE),"")</f>
        <v/>
      </c>
      <c r="M204" s="23" t="str">
        <f>+IFERROR(VLOOKUP(#REF!,[2]ORDINALES!$H$2:$I$382,2,FALSE),"")</f>
        <v/>
      </c>
      <c r="N204" s="23" t="str">
        <f>IFERROR(VLOOKUP(U204,'[2]Lista Willy'!$B$11:$D$14,3,FALSE),"")</f>
        <v>REC_11</v>
      </c>
      <c r="O204" s="24"/>
      <c r="P204" s="90">
        <v>16004</v>
      </c>
      <c r="Q204" s="90" t="s">
        <v>49</v>
      </c>
      <c r="R204" s="90" t="s">
        <v>309</v>
      </c>
      <c r="S204" s="90" t="s">
        <v>310</v>
      </c>
      <c r="T204" s="90" t="s">
        <v>310</v>
      </c>
      <c r="U204" s="90" t="s">
        <v>52</v>
      </c>
      <c r="V204" s="94" t="s">
        <v>53</v>
      </c>
      <c r="W204" s="90" t="s">
        <v>54</v>
      </c>
      <c r="X204" s="90" t="s">
        <v>55</v>
      </c>
      <c r="Y204" s="90" t="s">
        <v>315</v>
      </c>
      <c r="Z204" s="88">
        <v>67516500</v>
      </c>
      <c r="AA204" s="120"/>
      <c r="AB204" s="88"/>
      <c r="AC204" s="88"/>
      <c r="AD204" s="88"/>
      <c r="AE204" s="120">
        <v>67516500</v>
      </c>
      <c r="AF204" s="88"/>
      <c r="AG204" s="89"/>
      <c r="AH204" s="90" t="s">
        <v>57</v>
      </c>
      <c r="AI204" s="90"/>
      <c r="AJ204" s="90"/>
      <c r="AK204" s="90"/>
      <c r="AL204" s="90" t="s">
        <v>57</v>
      </c>
      <c r="AM204" s="90"/>
      <c r="AN204" s="90" t="s">
        <v>57</v>
      </c>
      <c r="AO204" s="90"/>
      <c r="AP204" s="90" t="s">
        <v>57</v>
      </c>
      <c r="AQ204" s="90"/>
      <c r="AR204" s="90" t="s">
        <v>57</v>
      </c>
      <c r="AS204" s="90" t="s">
        <v>60</v>
      </c>
      <c r="AT204" s="90" t="s">
        <v>61</v>
      </c>
      <c r="AU204" s="97" t="s">
        <v>62</v>
      </c>
      <c r="AV204" s="98" t="s">
        <v>125</v>
      </c>
      <c r="AW204" s="98" t="s">
        <v>126</v>
      </c>
      <c r="AX204" s="97">
        <v>3202032</v>
      </c>
      <c r="AY204" s="98" t="s">
        <v>127</v>
      </c>
      <c r="AZ204" s="98" t="s">
        <v>293</v>
      </c>
      <c r="BA204" s="24"/>
    </row>
    <row r="205" spans="1:53" ht="84.75" customHeight="1">
      <c r="A205" s="23" t="str">
        <f>+IFERROR(VLOOKUP(R205,'[2]Listas niveles'!$D$2:$E$11,2,FALSE),"")</f>
        <v>SGM</v>
      </c>
      <c r="B205" s="23" t="str">
        <f>+IFERROR(VLOOKUP(AS205,'[2]Listas anexo 1'!$A$7:$B$8,2,FALSE),"")</f>
        <v>ADMIN</v>
      </c>
      <c r="C205" s="23" t="str">
        <f>+IFERROR(VLOOKUP(AT205,'[2]Listas anexo 1'!$A$13:$B$15,2,FALSE),"")</f>
        <v>ADMINYCOOR</v>
      </c>
      <c r="D205" s="23" t="str">
        <f>+IFERROR(VLOOKUP(AT205,'[2]Listas anexo 1'!$A$13:$C$15,3,FALSE),"")</f>
        <v>CONTRIBUIR</v>
      </c>
      <c r="E205" s="23" t="str">
        <f>+IFERROR(VLOOKUP(AT205,'[2]Listas anexo 1'!$A$19:$B$21,2,FALSE),"")</f>
        <v>ADMINOB</v>
      </c>
      <c r="F205" s="23" t="str">
        <f>+IFERROR(VLOOKUP(AV205,'[2]Listas anexo 1'!$J$13:$K$21,2,FALSE),"")</f>
        <v>ADOBI</v>
      </c>
      <c r="G205" s="23" t="str">
        <f>+IFERROR(VLOOKUP(AW205,'[2]LISTAS ANEXO 1. 2'!$A$9:$B$38,2,FALSE),"")</f>
        <v>AI</v>
      </c>
      <c r="H205" s="23" t="str">
        <f>+IFERROR(IF(C205="ADMINYCOOR",VLOOKUP(AY205,'[2]LISTAS ANEXO 1. 3'!$B$13:$C$42,2,FALSE),IF(C205="TASAS",VLOOKUP(AY205,'[2]LISTAS ANEXO 1. 3'!$B$43:$C$51,2,FALSE),IF(C205="FORTALECIMIENTO",VLOOKUP(AY205,'[2]LISTAS ANEXO 1. 3'!$B$52:$C$58,2,FALSE),""))),"")</f>
        <v>AA</v>
      </c>
      <c r="I205" s="23" t="str">
        <f>+IFERROR(VLOOKUP(#REF!,'[2]LISTAS ANEXO 1. 4'!$B$74:$C$90,2,FALSE),"")</f>
        <v/>
      </c>
      <c r="J205" s="23" t="str">
        <f>+IFERROR(VLOOKUP(X205,[2]ORDINALES!$B$2:$C$5,2,FALSE),"")</f>
        <v>CTADOS</v>
      </c>
      <c r="K205" s="23" t="str">
        <f>+IFERROR(VLOOKUP(#REF!,[2]REGION!$G$2:$I$1125,2,FALSE),"")</f>
        <v/>
      </c>
      <c r="L205" s="23" t="str">
        <f>+IFERROR(VLOOKUP(AI205,[2]REGION!$G$2:$I$1125,2,FALSE),"")</f>
        <v>BOGDC</v>
      </c>
      <c r="M205" s="23" t="str">
        <f>+IFERROR(VLOOKUP(#REF!,[2]ORDINALES!$H$2:$I$382,2,FALSE),"")</f>
        <v/>
      </c>
      <c r="N205" s="23" t="str">
        <f>IFERROR(VLOOKUP(U205,'[2]Lista Willy'!$B$11:$D$14,3,FALSE),"")</f>
        <v>REC_11</v>
      </c>
      <c r="O205" s="24"/>
      <c r="P205" s="90">
        <v>16005</v>
      </c>
      <c r="Q205" s="90" t="s">
        <v>49</v>
      </c>
      <c r="R205" s="90" t="s">
        <v>309</v>
      </c>
      <c r="S205" s="90" t="s">
        <v>310</v>
      </c>
      <c r="T205" s="90" t="s">
        <v>310</v>
      </c>
      <c r="U205" s="90" t="s">
        <v>52</v>
      </c>
      <c r="V205" s="94" t="s">
        <v>53</v>
      </c>
      <c r="W205" s="90" t="s">
        <v>54</v>
      </c>
      <c r="X205" s="90" t="s">
        <v>55</v>
      </c>
      <c r="Y205" s="90" t="s">
        <v>316</v>
      </c>
      <c r="Z205" s="88">
        <v>74670880</v>
      </c>
      <c r="AA205" s="120"/>
      <c r="AB205" s="88"/>
      <c r="AC205" s="88"/>
      <c r="AD205" s="88"/>
      <c r="AE205" s="120">
        <v>74670880</v>
      </c>
      <c r="AF205" s="88"/>
      <c r="AG205" s="89"/>
      <c r="AH205" s="90" t="s">
        <v>57</v>
      </c>
      <c r="AI205" s="90" t="s">
        <v>108</v>
      </c>
      <c r="AJ205" s="90" t="s">
        <v>108</v>
      </c>
      <c r="AK205" s="90"/>
      <c r="AL205" s="90" t="s">
        <v>57</v>
      </c>
      <c r="AM205" s="90"/>
      <c r="AN205" s="90" t="s">
        <v>57</v>
      </c>
      <c r="AO205" s="90"/>
      <c r="AP205" s="90" t="s">
        <v>57</v>
      </c>
      <c r="AQ205" s="90"/>
      <c r="AR205" s="90" t="s">
        <v>57</v>
      </c>
      <c r="AS205" s="90" t="s">
        <v>60</v>
      </c>
      <c r="AT205" s="90" t="s">
        <v>61</v>
      </c>
      <c r="AU205" s="97" t="s">
        <v>62</v>
      </c>
      <c r="AV205" s="98" t="s">
        <v>125</v>
      </c>
      <c r="AW205" s="98" t="s">
        <v>126</v>
      </c>
      <c r="AX205" s="97">
        <v>3202032</v>
      </c>
      <c r="AY205" s="98" t="s">
        <v>127</v>
      </c>
      <c r="AZ205" s="98" t="s">
        <v>293</v>
      </c>
      <c r="BA205" s="24"/>
    </row>
    <row r="206" spans="1:53" ht="84.75" customHeight="1">
      <c r="A206" s="23" t="str">
        <f>+IFERROR(VLOOKUP(R206,'[2]Listas niveles'!$D$2:$E$11,2,FALSE),"")</f>
        <v>SGM</v>
      </c>
      <c r="B206" s="23" t="str">
        <f>+IFERROR(VLOOKUP(AS206,'[2]Listas anexo 1'!$A$7:$B$8,2,FALSE),"")</f>
        <v>ADMIN</v>
      </c>
      <c r="C206" s="23" t="str">
        <f>+IFERROR(VLOOKUP(AT206,'[2]Listas anexo 1'!$A$13:$B$15,2,FALSE),"")</f>
        <v>ADMINYCOOR</v>
      </c>
      <c r="D206" s="23" t="str">
        <f>+IFERROR(VLOOKUP(AT206,'[2]Listas anexo 1'!$A$13:$C$15,3,FALSE),"")</f>
        <v>CONTRIBUIR</v>
      </c>
      <c r="E206" s="23" t="str">
        <f>+IFERROR(VLOOKUP(AT206,'[2]Listas anexo 1'!$A$19:$B$21,2,FALSE),"")</f>
        <v>ADMINOB</v>
      </c>
      <c r="F206" s="23" t="str">
        <f>+IFERROR(VLOOKUP(AV206,'[2]Listas anexo 1'!$J$13:$K$21,2,FALSE),"")</f>
        <v>ADOBI</v>
      </c>
      <c r="G206" s="23" t="str">
        <f>+IFERROR(VLOOKUP(AW206,'[2]LISTAS ANEXO 1. 2'!$A$9:$B$38,2,FALSE),"")</f>
        <v>AI</v>
      </c>
      <c r="H206" s="23" t="str">
        <f>+IFERROR(IF(C206="ADMINYCOOR",VLOOKUP(AY206,'[2]LISTAS ANEXO 1. 3'!$B$13:$C$42,2,FALSE),IF(C206="TASAS",VLOOKUP(AY206,'[2]LISTAS ANEXO 1. 3'!$B$43:$C$51,2,FALSE),IF(C206="FORTALECIMIENTO",VLOOKUP(AY206,'[2]LISTAS ANEXO 1. 3'!$B$52:$C$58,2,FALSE),""))),"")</f>
        <v>AA</v>
      </c>
      <c r="I206" s="23" t="str">
        <f>+IFERROR(VLOOKUP(#REF!,'[2]LISTAS ANEXO 1. 4'!$B$74:$C$90,2,FALSE),"")</f>
        <v/>
      </c>
      <c r="J206" s="23" t="str">
        <f>+IFERROR(VLOOKUP(X206,[2]ORDINALES!$B$2:$C$5,2,FALSE),"")</f>
        <v>CTADOS</v>
      </c>
      <c r="K206" s="23" t="str">
        <f>+IFERROR(VLOOKUP(#REF!,[2]REGION!$G$2:$I$1125,2,FALSE),"")</f>
        <v/>
      </c>
      <c r="L206" s="23" t="str">
        <f>+IFERROR(VLOOKUP(AI206,[2]REGION!$G$2:$I$1125,2,FALSE),"")</f>
        <v/>
      </c>
      <c r="M206" s="23" t="str">
        <f>+IFERROR(VLOOKUP(#REF!,[2]ORDINALES!$H$2:$I$382,2,FALSE),"")</f>
        <v/>
      </c>
      <c r="N206" s="23" t="str">
        <f>IFERROR(VLOOKUP(U206,'[2]Lista Willy'!$B$11:$D$14,3,FALSE),"")</f>
        <v>REC_11</v>
      </c>
      <c r="O206" s="24"/>
      <c r="P206" s="90">
        <v>16006</v>
      </c>
      <c r="Q206" s="90" t="s">
        <v>49</v>
      </c>
      <c r="R206" s="90" t="s">
        <v>309</v>
      </c>
      <c r="S206" s="90" t="s">
        <v>310</v>
      </c>
      <c r="T206" s="90" t="s">
        <v>310</v>
      </c>
      <c r="U206" s="90" t="s">
        <v>52</v>
      </c>
      <c r="V206" s="94" t="s">
        <v>53</v>
      </c>
      <c r="W206" s="90" t="s">
        <v>54</v>
      </c>
      <c r="X206" s="90" t="s">
        <v>55</v>
      </c>
      <c r="Y206" s="90" t="s">
        <v>317</v>
      </c>
      <c r="Z206" s="88">
        <v>67516500</v>
      </c>
      <c r="AA206" s="120"/>
      <c r="AB206" s="88"/>
      <c r="AC206" s="88"/>
      <c r="AD206" s="88"/>
      <c r="AE206" s="120">
        <v>67516500</v>
      </c>
      <c r="AF206" s="88"/>
      <c r="AG206" s="89"/>
      <c r="AH206" s="90" t="s">
        <v>57</v>
      </c>
      <c r="AI206" s="90"/>
      <c r="AJ206" s="90"/>
      <c r="AK206" s="90"/>
      <c r="AL206" s="90" t="s">
        <v>57</v>
      </c>
      <c r="AM206" s="90"/>
      <c r="AN206" s="90" t="s">
        <v>57</v>
      </c>
      <c r="AO206" s="90"/>
      <c r="AP206" s="90" t="s">
        <v>57</v>
      </c>
      <c r="AQ206" s="90"/>
      <c r="AR206" s="90" t="s">
        <v>57</v>
      </c>
      <c r="AS206" s="90" t="s">
        <v>60</v>
      </c>
      <c r="AT206" s="90" t="s">
        <v>61</v>
      </c>
      <c r="AU206" s="97" t="s">
        <v>62</v>
      </c>
      <c r="AV206" s="98" t="s">
        <v>125</v>
      </c>
      <c r="AW206" s="98" t="s">
        <v>126</v>
      </c>
      <c r="AX206" s="97">
        <v>3202032</v>
      </c>
      <c r="AY206" s="98" t="s">
        <v>127</v>
      </c>
      <c r="AZ206" s="98" t="s">
        <v>293</v>
      </c>
      <c r="BA206" s="24"/>
    </row>
    <row r="207" spans="1:53" ht="84.75" customHeight="1">
      <c r="A207" s="23" t="str">
        <f>+IFERROR(VLOOKUP(R207,'[2]Listas niveles'!$D$2:$E$11,2,FALSE),"")</f>
        <v>SGM</v>
      </c>
      <c r="B207" s="23" t="str">
        <f>+IFERROR(VLOOKUP(AS207,'[2]Listas anexo 1'!$A$7:$B$8,2,FALSE),"")</f>
        <v>ADMIN</v>
      </c>
      <c r="C207" s="23" t="str">
        <f>+IFERROR(VLOOKUP(AT207,'[2]Listas anexo 1'!$A$13:$B$15,2,FALSE),"")</f>
        <v>ADMINYCOOR</v>
      </c>
      <c r="D207" s="23" t="str">
        <f>+IFERROR(VLOOKUP(AT207,'[2]Listas anexo 1'!$A$13:$C$15,3,FALSE),"")</f>
        <v>CONTRIBUIR</v>
      </c>
      <c r="E207" s="23" t="str">
        <f>+IFERROR(VLOOKUP(AT207,'[2]Listas anexo 1'!$A$19:$B$21,2,FALSE),"")</f>
        <v>ADMINOB</v>
      </c>
      <c r="F207" s="23" t="str">
        <f>+IFERROR(VLOOKUP(AV207,'[2]Listas anexo 1'!$J$13:$K$21,2,FALSE),"")</f>
        <v>ADOBI</v>
      </c>
      <c r="G207" s="23" t="str">
        <f>+IFERROR(VLOOKUP(AW207,'[2]LISTAS ANEXO 1. 2'!$A$9:$B$38,2,FALSE),"")</f>
        <v>AI</v>
      </c>
      <c r="H207" s="23" t="str">
        <f>+IFERROR(IF(C207="ADMINYCOOR",VLOOKUP(AY207,'[2]LISTAS ANEXO 1. 3'!$B$13:$C$42,2,FALSE),IF(C207="TASAS",VLOOKUP(AY207,'[2]LISTAS ANEXO 1. 3'!$B$43:$C$51,2,FALSE),IF(C207="FORTALECIMIENTO",VLOOKUP(AY207,'[2]LISTAS ANEXO 1. 3'!$B$52:$C$58,2,FALSE),""))),"")</f>
        <v>AA</v>
      </c>
      <c r="I207" s="23" t="str">
        <f>+IFERROR(VLOOKUP(#REF!,'[2]LISTAS ANEXO 1. 4'!$B$74:$C$90,2,FALSE),"")</f>
        <v/>
      </c>
      <c r="J207" s="23" t="str">
        <f>+IFERROR(VLOOKUP(X207,[2]ORDINALES!$B$2:$C$5,2,FALSE),"")</f>
        <v>CTADOS</v>
      </c>
      <c r="K207" s="23" t="str">
        <f>+IFERROR(VLOOKUP(#REF!,[2]REGION!$G$2:$I$1125,2,FALSE),"")</f>
        <v/>
      </c>
      <c r="L207" s="23" t="str">
        <f>+IFERROR(VLOOKUP(AI207,[2]REGION!$G$2:$I$1125,2,FALSE),"")</f>
        <v>BOGDC</v>
      </c>
      <c r="M207" s="23" t="str">
        <f>+IFERROR(VLOOKUP(#REF!,[2]ORDINALES!$H$2:$I$382,2,FALSE),"")</f>
        <v/>
      </c>
      <c r="N207" s="23" t="str">
        <f>IFERROR(VLOOKUP(U207,'[2]Lista Willy'!$B$11:$D$14,3,FALSE),"")</f>
        <v>REC_11</v>
      </c>
      <c r="O207" s="24"/>
      <c r="P207" s="90">
        <v>16007</v>
      </c>
      <c r="Q207" s="90" t="s">
        <v>49</v>
      </c>
      <c r="R207" s="90" t="s">
        <v>309</v>
      </c>
      <c r="S207" s="90" t="s">
        <v>310</v>
      </c>
      <c r="T207" s="90" t="s">
        <v>310</v>
      </c>
      <c r="U207" s="90" t="s">
        <v>52</v>
      </c>
      <c r="V207" s="94" t="s">
        <v>53</v>
      </c>
      <c r="W207" s="90" t="s">
        <v>54</v>
      </c>
      <c r="X207" s="90" t="s">
        <v>55</v>
      </c>
      <c r="Y207" s="90" t="s">
        <v>318</v>
      </c>
      <c r="Z207" s="88">
        <v>55434600</v>
      </c>
      <c r="AA207" s="120"/>
      <c r="AB207" s="88"/>
      <c r="AC207" s="88"/>
      <c r="AD207" s="88"/>
      <c r="AE207" s="120">
        <v>55434600</v>
      </c>
      <c r="AF207" s="88"/>
      <c r="AG207" s="89"/>
      <c r="AH207" s="90" t="s">
        <v>57</v>
      </c>
      <c r="AI207" s="90" t="s">
        <v>108</v>
      </c>
      <c r="AJ207" s="90" t="s">
        <v>108</v>
      </c>
      <c r="AK207" s="90"/>
      <c r="AL207" s="90" t="s">
        <v>57</v>
      </c>
      <c r="AM207" s="90"/>
      <c r="AN207" s="90" t="s">
        <v>57</v>
      </c>
      <c r="AO207" s="90"/>
      <c r="AP207" s="90" t="s">
        <v>57</v>
      </c>
      <c r="AQ207" s="90"/>
      <c r="AR207" s="90" t="s">
        <v>57</v>
      </c>
      <c r="AS207" s="90" t="s">
        <v>60</v>
      </c>
      <c r="AT207" s="90" t="s">
        <v>61</v>
      </c>
      <c r="AU207" s="97" t="s">
        <v>62</v>
      </c>
      <c r="AV207" s="98" t="s">
        <v>125</v>
      </c>
      <c r="AW207" s="98" t="s">
        <v>126</v>
      </c>
      <c r="AX207" s="97">
        <v>3202032</v>
      </c>
      <c r="AY207" s="98" t="s">
        <v>127</v>
      </c>
      <c r="AZ207" s="98" t="s">
        <v>293</v>
      </c>
      <c r="BA207" s="24"/>
    </row>
    <row r="208" spans="1:53" ht="84.75" customHeight="1">
      <c r="A208" s="23" t="str">
        <f>+IFERROR(VLOOKUP(R208,'[2]Listas niveles'!$D$2:$E$11,2,FALSE),"")</f>
        <v>SGM</v>
      </c>
      <c r="B208" s="23" t="str">
        <f>+IFERROR(VLOOKUP(AS208,'[2]Listas anexo 1'!$A$7:$B$8,2,FALSE),"")</f>
        <v>ADMIN</v>
      </c>
      <c r="C208" s="23" t="str">
        <f>+IFERROR(VLOOKUP(AT208,'[2]Listas anexo 1'!$A$13:$B$15,2,FALSE),"")</f>
        <v>ADMINYCOOR</v>
      </c>
      <c r="D208" s="23" t="str">
        <f>+IFERROR(VLOOKUP(AT208,'[2]Listas anexo 1'!$A$13:$C$15,3,FALSE),"")</f>
        <v>CONTRIBUIR</v>
      </c>
      <c r="E208" s="23" t="str">
        <f>+IFERROR(VLOOKUP(AT208,'[2]Listas anexo 1'!$A$19:$B$21,2,FALSE),"")</f>
        <v>ADMINOB</v>
      </c>
      <c r="F208" s="23" t="str">
        <f>+IFERROR(VLOOKUP(AV208,'[2]Listas anexo 1'!$J$13:$K$21,2,FALSE),"")</f>
        <v>ADOBI</v>
      </c>
      <c r="G208" s="23" t="str">
        <f>+IFERROR(VLOOKUP(AW208,'[2]LISTAS ANEXO 1. 2'!$A$9:$B$38,2,FALSE),"")</f>
        <v>AI</v>
      </c>
      <c r="H208" s="23" t="str">
        <f>+IFERROR(IF(C208="ADMINYCOOR",VLOOKUP(AY208,'[2]LISTAS ANEXO 1. 3'!$B$13:$C$42,2,FALSE),IF(C208="TASAS",VLOOKUP(AY208,'[2]LISTAS ANEXO 1. 3'!$B$43:$C$51,2,FALSE),IF(C208="FORTALECIMIENTO",VLOOKUP(AY208,'[2]LISTAS ANEXO 1. 3'!$B$52:$C$58,2,FALSE),""))),"")</f>
        <v>AA</v>
      </c>
      <c r="I208" s="23" t="str">
        <f>+IFERROR(VLOOKUP(#REF!,'[2]LISTAS ANEXO 1. 4'!$B$74:$C$90,2,FALSE),"")</f>
        <v/>
      </c>
      <c r="J208" s="23" t="str">
        <f>+IFERROR(VLOOKUP(X208,[2]ORDINALES!$B$2:$C$5,2,FALSE),"")</f>
        <v>CTADOS</v>
      </c>
      <c r="K208" s="23" t="str">
        <f>+IFERROR(VLOOKUP(#REF!,[2]REGION!$G$2:$I$1125,2,FALSE),"")</f>
        <v/>
      </c>
      <c r="L208" s="23" t="str">
        <f>+IFERROR(VLOOKUP(AI208,[2]REGION!$G$2:$I$1125,2,FALSE),"")</f>
        <v/>
      </c>
      <c r="M208" s="23" t="str">
        <f>+IFERROR(VLOOKUP(#REF!,[2]ORDINALES!$H$2:$I$382,2,FALSE),"")</f>
        <v/>
      </c>
      <c r="N208" s="23" t="str">
        <f>IFERROR(VLOOKUP(U208,'[2]Lista Willy'!$B$11:$D$14,3,FALSE),"")</f>
        <v>REC_11</v>
      </c>
      <c r="O208" s="24"/>
      <c r="P208" s="90">
        <v>16008</v>
      </c>
      <c r="Q208" s="90" t="s">
        <v>49</v>
      </c>
      <c r="R208" s="90" t="s">
        <v>309</v>
      </c>
      <c r="S208" s="90" t="s">
        <v>310</v>
      </c>
      <c r="T208" s="90" t="s">
        <v>310</v>
      </c>
      <c r="U208" s="90" t="s">
        <v>52</v>
      </c>
      <c r="V208" s="94" t="s">
        <v>53</v>
      </c>
      <c r="W208" s="90" t="s">
        <v>54</v>
      </c>
      <c r="X208" s="90" t="s">
        <v>55</v>
      </c>
      <c r="Y208" s="90" t="s">
        <v>319</v>
      </c>
      <c r="Z208" s="88">
        <v>55434600</v>
      </c>
      <c r="AA208" s="120"/>
      <c r="AB208" s="88"/>
      <c r="AC208" s="88"/>
      <c r="AD208" s="88"/>
      <c r="AE208" s="120">
        <v>55434600</v>
      </c>
      <c r="AF208" s="88"/>
      <c r="AG208" s="89"/>
      <c r="AH208" s="90" t="s">
        <v>57</v>
      </c>
      <c r="AI208" s="90"/>
      <c r="AJ208" s="90"/>
      <c r="AK208" s="90"/>
      <c r="AL208" s="90" t="s">
        <v>57</v>
      </c>
      <c r="AM208" s="90"/>
      <c r="AN208" s="90" t="s">
        <v>57</v>
      </c>
      <c r="AO208" s="90"/>
      <c r="AP208" s="90" t="s">
        <v>57</v>
      </c>
      <c r="AQ208" s="90"/>
      <c r="AR208" s="90" t="s">
        <v>57</v>
      </c>
      <c r="AS208" s="90" t="s">
        <v>60</v>
      </c>
      <c r="AT208" s="90" t="s">
        <v>61</v>
      </c>
      <c r="AU208" s="97" t="s">
        <v>62</v>
      </c>
      <c r="AV208" s="98" t="s">
        <v>125</v>
      </c>
      <c r="AW208" s="98" t="s">
        <v>126</v>
      </c>
      <c r="AX208" s="97">
        <v>3202032</v>
      </c>
      <c r="AY208" s="98" t="s">
        <v>127</v>
      </c>
      <c r="AZ208" s="98" t="s">
        <v>293</v>
      </c>
      <c r="BA208" s="24"/>
    </row>
    <row r="209" spans="1:53" ht="84.75" customHeight="1">
      <c r="A209" s="23" t="str">
        <f>+IFERROR(VLOOKUP(R209,'[2]Listas niveles'!$D$2:$E$11,2,FALSE),"")</f>
        <v>SGM</v>
      </c>
      <c r="B209" s="23" t="str">
        <f>+IFERROR(VLOOKUP(AS209,'[2]Listas anexo 1'!$A$7:$B$8,2,FALSE),"")</f>
        <v>ADMIN</v>
      </c>
      <c r="C209" s="23" t="str">
        <f>+IFERROR(VLOOKUP(AT209,'[2]Listas anexo 1'!$A$13:$B$15,2,FALSE),"")</f>
        <v>ADMINYCOOR</v>
      </c>
      <c r="D209" s="23" t="str">
        <f>+IFERROR(VLOOKUP(AT209,'[2]Listas anexo 1'!$A$13:$C$15,3,FALSE),"")</f>
        <v>CONTRIBUIR</v>
      </c>
      <c r="E209" s="23" t="str">
        <f>+IFERROR(VLOOKUP(AT209,'[2]Listas anexo 1'!$A$19:$B$21,2,FALSE),"")</f>
        <v>ADMINOB</v>
      </c>
      <c r="F209" s="23" t="str">
        <f>+IFERROR(VLOOKUP(AV209,'[2]Listas anexo 1'!$J$13:$K$21,2,FALSE),"")</f>
        <v>ADOBI</v>
      </c>
      <c r="G209" s="23" t="str">
        <f>+IFERROR(VLOOKUP(AW209,'[2]LISTAS ANEXO 1. 2'!$A$9:$B$38,2,FALSE),"")</f>
        <v>AI</v>
      </c>
      <c r="H209" s="23" t="str">
        <f>+IFERROR(IF(C209="ADMINYCOOR",VLOOKUP(AY209,'[2]LISTAS ANEXO 1. 3'!$B$13:$C$42,2,FALSE),IF(C209="TASAS",VLOOKUP(AY209,'[2]LISTAS ANEXO 1. 3'!$B$43:$C$51,2,FALSE),IF(C209="FORTALECIMIENTO",VLOOKUP(AY209,'[2]LISTAS ANEXO 1. 3'!$B$52:$C$58,2,FALSE),""))),"")</f>
        <v>AA</v>
      </c>
      <c r="I209" s="23" t="str">
        <f>+IFERROR(VLOOKUP(#REF!,'[2]LISTAS ANEXO 1. 4'!$B$74:$C$90,2,FALSE),"")</f>
        <v/>
      </c>
      <c r="J209" s="23" t="str">
        <f>+IFERROR(VLOOKUP(X209,[2]ORDINALES!$B$2:$C$5,2,FALSE),"")</f>
        <v>CTADOS</v>
      </c>
      <c r="K209" s="23" t="str">
        <f>+IFERROR(VLOOKUP(#REF!,[2]REGION!$G$2:$I$1125,2,FALSE),"")</f>
        <v/>
      </c>
      <c r="L209" s="23" t="str">
        <f>+IFERROR(VLOOKUP(AI209,[2]REGION!$G$2:$I$1125,2,FALSE),"")</f>
        <v/>
      </c>
      <c r="M209" s="23" t="str">
        <f>+IFERROR(VLOOKUP(#REF!,[2]ORDINALES!$H$2:$I$382,2,FALSE),"")</f>
        <v/>
      </c>
      <c r="N209" s="23" t="str">
        <f>IFERROR(VLOOKUP(U209,'[2]Lista Willy'!$B$11:$D$14,3,FALSE),"")</f>
        <v>REC_11</v>
      </c>
      <c r="O209" s="24"/>
      <c r="P209" s="90">
        <v>16009</v>
      </c>
      <c r="Q209" s="90" t="s">
        <v>49</v>
      </c>
      <c r="R209" s="90" t="s">
        <v>309</v>
      </c>
      <c r="S209" s="90" t="s">
        <v>310</v>
      </c>
      <c r="T209" s="90" t="s">
        <v>310</v>
      </c>
      <c r="U209" s="90" t="s">
        <v>52</v>
      </c>
      <c r="V209" s="94" t="s">
        <v>53</v>
      </c>
      <c r="W209" s="90" t="s">
        <v>54</v>
      </c>
      <c r="X209" s="90" t="s">
        <v>55</v>
      </c>
      <c r="Y209" s="90" t="s">
        <v>320</v>
      </c>
      <c r="Z209" s="88">
        <v>55434600</v>
      </c>
      <c r="AA209" s="120"/>
      <c r="AB209" s="88"/>
      <c r="AC209" s="88"/>
      <c r="AD209" s="88"/>
      <c r="AE209" s="120">
        <v>55434600</v>
      </c>
      <c r="AF209" s="88"/>
      <c r="AG209" s="89"/>
      <c r="AH209" s="90" t="s">
        <v>57</v>
      </c>
      <c r="AI209" s="90"/>
      <c r="AJ209" s="90"/>
      <c r="AK209" s="90"/>
      <c r="AL209" s="90" t="s">
        <v>57</v>
      </c>
      <c r="AM209" s="90"/>
      <c r="AN209" s="90" t="s">
        <v>57</v>
      </c>
      <c r="AO209" s="90"/>
      <c r="AP209" s="90" t="s">
        <v>57</v>
      </c>
      <c r="AQ209" s="90"/>
      <c r="AR209" s="90" t="s">
        <v>57</v>
      </c>
      <c r="AS209" s="90" t="s">
        <v>60</v>
      </c>
      <c r="AT209" s="90" t="s">
        <v>61</v>
      </c>
      <c r="AU209" s="97" t="s">
        <v>62</v>
      </c>
      <c r="AV209" s="98" t="s">
        <v>125</v>
      </c>
      <c r="AW209" s="98" t="s">
        <v>126</v>
      </c>
      <c r="AX209" s="97">
        <v>3202032</v>
      </c>
      <c r="AY209" s="98" t="s">
        <v>127</v>
      </c>
      <c r="AZ209" s="98" t="s">
        <v>293</v>
      </c>
      <c r="BA209" s="24"/>
    </row>
    <row r="210" spans="1:53" ht="84.75" customHeight="1">
      <c r="A210" s="23" t="str">
        <f>+IFERROR(VLOOKUP(R210,'[2]Listas niveles'!$D$2:$E$11,2,FALSE),"")</f>
        <v>SGM</v>
      </c>
      <c r="B210" s="23" t="str">
        <f>+IFERROR(VLOOKUP(AS210,'[2]Listas anexo 1'!$A$7:$B$8,2,FALSE),"")</f>
        <v>ADMIN</v>
      </c>
      <c r="C210" s="23" t="str">
        <f>+IFERROR(VLOOKUP(AT210,'[2]Listas anexo 1'!$A$13:$B$15,2,FALSE),"")</f>
        <v>ADMINYCOOR</v>
      </c>
      <c r="D210" s="23" t="str">
        <f>+IFERROR(VLOOKUP(AT210,'[2]Listas anexo 1'!$A$13:$C$15,3,FALSE),"")</f>
        <v>CONTRIBUIR</v>
      </c>
      <c r="E210" s="23" t="str">
        <f>+IFERROR(VLOOKUP(AT210,'[2]Listas anexo 1'!$A$19:$B$21,2,FALSE),"")</f>
        <v>ADMINOB</v>
      </c>
      <c r="F210" s="23" t="str">
        <f>+IFERROR(VLOOKUP(AV210,'[2]Listas anexo 1'!$J$13:$K$21,2,FALSE),"")</f>
        <v>ADOBIV</v>
      </c>
      <c r="G210" s="23" t="str">
        <f>+IFERROR(VLOOKUP(AW210,'[2]LISTAS ANEXO 1. 2'!$A$9:$B$38,2,FALSE),"")</f>
        <v>AXVI</v>
      </c>
      <c r="H210" s="23" t="str">
        <f>+IFERROR(IF(C210="ADMINYCOOR",VLOOKUP(AY210,'[2]LISTAS ANEXO 1. 3'!$B$13:$C$42,2,FALSE),IF(C210="TASAS",VLOOKUP(AY210,'[2]LISTAS ANEXO 1. 3'!$B$43:$C$51,2,FALSE),IF(C210="FORTALECIMIENTO",VLOOKUP(AY210,'[2]LISTAS ANEXO 1. 3'!$B$52:$C$58,2,FALSE),""))),"")</f>
        <v>CD</v>
      </c>
      <c r="I210" s="23" t="str">
        <f>+IFERROR(VLOOKUP(#REF!,'[2]LISTAS ANEXO 1. 4'!$B$74:$C$90,2,FALSE),"")</f>
        <v/>
      </c>
      <c r="J210" s="23" t="str">
        <f>+IFERROR(VLOOKUP(X210,[2]ORDINALES!$B$2:$C$5,2,FALSE),"")</f>
        <v>CTADOS</v>
      </c>
      <c r="K210" s="23" t="str">
        <f>+IFERROR(VLOOKUP(#REF!,[2]REGION!$G$2:$I$1125,2,FALSE),"")</f>
        <v/>
      </c>
      <c r="L210" s="23" t="str">
        <f>+IFERROR(VLOOKUP(AI210,[2]REGION!$G$2:$I$1125,2,FALSE),"")</f>
        <v/>
      </c>
      <c r="M210" s="23" t="str">
        <f>+IFERROR(VLOOKUP(#REF!,[2]ORDINALES!$H$2:$I$382,2,FALSE),"")</f>
        <v/>
      </c>
      <c r="N210" s="23" t="str">
        <f>IFERROR(VLOOKUP(U210,'[2]Lista Willy'!$B$11:$D$14,3,FALSE),"")</f>
        <v>REC_11</v>
      </c>
      <c r="O210" s="24"/>
      <c r="P210" s="90">
        <v>16010</v>
      </c>
      <c r="Q210" s="90" t="s">
        <v>49</v>
      </c>
      <c r="R210" s="90" t="s">
        <v>309</v>
      </c>
      <c r="S210" s="90" t="s">
        <v>310</v>
      </c>
      <c r="T210" s="90" t="s">
        <v>310</v>
      </c>
      <c r="U210" s="90" t="s">
        <v>52</v>
      </c>
      <c r="V210" s="94" t="s">
        <v>53</v>
      </c>
      <c r="W210" s="90" t="s">
        <v>54</v>
      </c>
      <c r="X210" s="90" t="s">
        <v>55</v>
      </c>
      <c r="Y210" s="90" t="s">
        <v>321</v>
      </c>
      <c r="Z210" s="88">
        <v>48564500</v>
      </c>
      <c r="AA210" s="120"/>
      <c r="AB210" s="88"/>
      <c r="AC210" s="88"/>
      <c r="AD210" s="88"/>
      <c r="AE210" s="120">
        <v>48564500</v>
      </c>
      <c r="AF210" s="88"/>
      <c r="AG210" s="89"/>
      <c r="AH210" s="90" t="s">
        <v>57</v>
      </c>
      <c r="AI210" s="90"/>
      <c r="AJ210" s="90"/>
      <c r="AK210" s="90"/>
      <c r="AL210" s="90" t="s">
        <v>57</v>
      </c>
      <c r="AM210" s="90"/>
      <c r="AN210" s="90" t="s">
        <v>57</v>
      </c>
      <c r="AO210" s="90"/>
      <c r="AP210" s="90" t="s">
        <v>57</v>
      </c>
      <c r="AQ210" s="90"/>
      <c r="AR210" s="90" t="s">
        <v>57</v>
      </c>
      <c r="AS210" s="90" t="s">
        <v>60</v>
      </c>
      <c r="AT210" s="90" t="s">
        <v>61</v>
      </c>
      <c r="AU210" s="97" t="s">
        <v>62</v>
      </c>
      <c r="AV210" s="98" t="s">
        <v>63</v>
      </c>
      <c r="AW210" s="98" t="s">
        <v>64</v>
      </c>
      <c r="AX210" s="97">
        <v>3202008</v>
      </c>
      <c r="AY210" s="98" t="s">
        <v>65</v>
      </c>
      <c r="AZ210" s="98" t="s">
        <v>295</v>
      </c>
      <c r="BA210" s="24"/>
    </row>
    <row r="211" spans="1:53" ht="84.75" customHeight="1">
      <c r="A211" s="23" t="str">
        <f>+IFERROR(VLOOKUP(R211,'[2]Listas niveles'!$D$2:$E$11,2,FALSE),"")</f>
        <v>SGM</v>
      </c>
      <c r="B211" s="23" t="str">
        <f>+IFERROR(VLOOKUP(AS211,'[2]Listas anexo 1'!$A$7:$B$8,2,FALSE),"")</f>
        <v>ADMIN</v>
      </c>
      <c r="C211" s="23" t="str">
        <f>+IFERROR(VLOOKUP(AT211,'[2]Listas anexo 1'!$A$13:$B$15,2,FALSE),"")</f>
        <v>ADMINYCOOR</v>
      </c>
      <c r="D211" s="23" t="str">
        <f>+IFERROR(VLOOKUP(AT211,'[2]Listas anexo 1'!$A$13:$C$15,3,FALSE),"")</f>
        <v>CONTRIBUIR</v>
      </c>
      <c r="E211" s="23" t="str">
        <f>+IFERROR(VLOOKUP(AT211,'[2]Listas anexo 1'!$A$19:$B$21,2,FALSE),"")</f>
        <v>ADMINOB</v>
      </c>
      <c r="F211" s="23" t="str">
        <f>+IFERROR(VLOOKUP(AV211,'[2]Listas anexo 1'!$J$13:$K$21,2,FALSE),"")</f>
        <v>ADOBI</v>
      </c>
      <c r="G211" s="23" t="str">
        <f>+IFERROR(VLOOKUP(AW211,'[2]LISTAS ANEXO 1. 2'!$A$9:$B$38,2,FALSE),"")</f>
        <v>AI</v>
      </c>
      <c r="H211" s="23" t="str">
        <f>+IFERROR(IF(C211="ADMINYCOOR",VLOOKUP(AY211,'[2]LISTAS ANEXO 1. 3'!$B$13:$C$42,2,FALSE),IF(C211="TASAS",VLOOKUP(AY211,'[2]LISTAS ANEXO 1. 3'!$B$43:$C$51,2,FALSE),IF(C211="FORTALECIMIENTO",VLOOKUP(AY211,'[2]LISTAS ANEXO 1. 3'!$B$52:$C$58,2,FALSE),""))),"")</f>
        <v>AA</v>
      </c>
      <c r="I211" s="23" t="str">
        <f>+IFERROR(VLOOKUP(#REF!,'[2]LISTAS ANEXO 1. 4'!$B$74:$C$90,2,FALSE),"")</f>
        <v/>
      </c>
      <c r="J211" s="23" t="str">
        <f>+IFERROR(VLOOKUP(X211,[2]ORDINALES!$B$2:$C$5,2,FALSE),"")</f>
        <v>CTADOS</v>
      </c>
      <c r="K211" s="23" t="str">
        <f>+IFERROR(VLOOKUP(#REF!,[2]REGION!$G$2:$I$1125,2,FALSE),"")</f>
        <v/>
      </c>
      <c r="L211" s="23" t="str">
        <f>+IFERROR(VLOOKUP(AI211,[2]REGION!$G$2:$I$1125,2,FALSE),"")</f>
        <v/>
      </c>
      <c r="M211" s="23" t="str">
        <f>+IFERROR(VLOOKUP(#REF!,[2]ORDINALES!$H$2:$I$382,2,FALSE),"")</f>
        <v/>
      </c>
      <c r="N211" s="23" t="str">
        <f>IFERROR(VLOOKUP(U211,'[2]Lista Willy'!$B$11:$D$14,3,FALSE),"")</f>
        <v>REC_11</v>
      </c>
      <c r="O211" s="24"/>
      <c r="P211" s="90">
        <v>16011</v>
      </c>
      <c r="Q211" s="90" t="s">
        <v>49</v>
      </c>
      <c r="R211" s="90" t="s">
        <v>309</v>
      </c>
      <c r="S211" s="90" t="s">
        <v>310</v>
      </c>
      <c r="T211" s="90" t="s">
        <v>310</v>
      </c>
      <c r="U211" s="90" t="s">
        <v>52</v>
      </c>
      <c r="V211" s="94" t="s">
        <v>53</v>
      </c>
      <c r="W211" s="90" t="s">
        <v>54</v>
      </c>
      <c r="X211" s="90" t="s">
        <v>55</v>
      </c>
      <c r="Y211" s="90" t="s">
        <v>322</v>
      </c>
      <c r="Z211" s="88">
        <v>67516500</v>
      </c>
      <c r="AA211" s="120"/>
      <c r="AB211" s="88"/>
      <c r="AC211" s="88"/>
      <c r="AD211" s="88"/>
      <c r="AE211" s="120">
        <v>67516500</v>
      </c>
      <c r="AF211" s="88"/>
      <c r="AG211" s="89"/>
      <c r="AH211" s="90" t="s">
        <v>57</v>
      </c>
      <c r="AI211" s="90"/>
      <c r="AJ211" s="90"/>
      <c r="AK211" s="90"/>
      <c r="AL211" s="90" t="s">
        <v>57</v>
      </c>
      <c r="AM211" s="90"/>
      <c r="AN211" s="90" t="s">
        <v>57</v>
      </c>
      <c r="AO211" s="90"/>
      <c r="AP211" s="90" t="s">
        <v>57</v>
      </c>
      <c r="AQ211" s="90"/>
      <c r="AR211" s="90" t="s">
        <v>57</v>
      </c>
      <c r="AS211" s="90" t="s">
        <v>60</v>
      </c>
      <c r="AT211" s="90" t="s">
        <v>61</v>
      </c>
      <c r="AU211" s="97" t="s">
        <v>62</v>
      </c>
      <c r="AV211" s="98" t="s">
        <v>125</v>
      </c>
      <c r="AW211" s="98" t="s">
        <v>126</v>
      </c>
      <c r="AX211" s="97">
        <v>3202032</v>
      </c>
      <c r="AY211" s="98" t="s">
        <v>127</v>
      </c>
      <c r="AZ211" s="98" t="s">
        <v>293</v>
      </c>
      <c r="BA211" s="24"/>
    </row>
    <row r="212" spans="1:53" ht="84.75" customHeight="1">
      <c r="A212" s="23" t="str">
        <f>+IFERROR(VLOOKUP(R212,'[2]Listas niveles'!$D$2:$E$11,2,FALSE),"")</f>
        <v>SGM</v>
      </c>
      <c r="B212" s="23" t="str">
        <f>+IFERROR(VLOOKUP(AS212,'[2]Listas anexo 1'!$A$7:$B$8,2,FALSE),"")</f>
        <v>ADMIN</v>
      </c>
      <c r="C212" s="23" t="str">
        <f>+IFERROR(VLOOKUP(AT212,'[2]Listas anexo 1'!$A$13:$B$15,2,FALSE),"")</f>
        <v>ADMINYCOOR</v>
      </c>
      <c r="D212" s="23" t="str">
        <f>+IFERROR(VLOOKUP(AT212,'[2]Listas anexo 1'!$A$13:$C$15,3,FALSE),"")</f>
        <v>CONTRIBUIR</v>
      </c>
      <c r="E212" s="23" t="str">
        <f>+IFERROR(VLOOKUP(AT212,'[2]Listas anexo 1'!$A$19:$B$21,2,FALSE),"")</f>
        <v>ADMINOB</v>
      </c>
      <c r="F212" s="23" t="str">
        <f>+IFERROR(VLOOKUP(AV212,'[2]Listas anexo 1'!$J$13:$K$21,2,FALSE),"")</f>
        <v>ADOBI</v>
      </c>
      <c r="G212" s="23" t="str">
        <f>+IFERROR(VLOOKUP(AW212,'[2]LISTAS ANEXO 1. 2'!$A$9:$B$38,2,FALSE),"")</f>
        <v>AIII</v>
      </c>
      <c r="H212" s="23" t="str">
        <f>+IFERROR(IF(C212="ADMINYCOOR",VLOOKUP(AY212,'[2]LISTAS ANEXO 1. 3'!$B$13:$C$42,2,FALSE),IF(C212="TASAS",VLOOKUP(AY212,'[2]LISTAS ANEXO 1. 3'!$B$43:$C$51,2,FALSE),IF(C212="FORTALECIMIENTO",VLOOKUP(AY212,'[2]LISTAS ANEXO 1. 3'!$B$52:$C$58,2,FALSE),""))),"")</f>
        <v>DD</v>
      </c>
      <c r="I212" s="23" t="str">
        <f>+IFERROR(VLOOKUP(#REF!,'[2]LISTAS ANEXO 1. 4'!$B$74:$C$90,2,FALSE),"")</f>
        <v/>
      </c>
      <c r="J212" s="23" t="str">
        <f>+IFERROR(VLOOKUP(X212,[2]ORDINALES!$B$2:$C$5,2,FALSE),"")</f>
        <v>CTADOS</v>
      </c>
      <c r="K212" s="23" t="str">
        <f>+IFERROR(VLOOKUP(#REF!,[2]REGION!$G$2:$I$1125,2,FALSE),"")</f>
        <v/>
      </c>
      <c r="L212" s="23" t="str">
        <f>+IFERROR(VLOOKUP(AI212,[2]REGION!$G$2:$I$1125,2,FALSE),"")</f>
        <v/>
      </c>
      <c r="M212" s="23" t="str">
        <f>+IFERROR(VLOOKUP(#REF!,[2]ORDINALES!$H$2:$I$382,2,FALSE),"")</f>
        <v/>
      </c>
      <c r="N212" s="23" t="str">
        <f>IFERROR(VLOOKUP(U212,'[2]Lista Willy'!$B$11:$D$14,3,FALSE),"")</f>
        <v>REC_11</v>
      </c>
      <c r="O212" s="24"/>
      <c r="P212" s="90">
        <v>16012</v>
      </c>
      <c r="Q212" s="90" t="s">
        <v>49</v>
      </c>
      <c r="R212" s="90" t="s">
        <v>309</v>
      </c>
      <c r="S212" s="90" t="s">
        <v>310</v>
      </c>
      <c r="T212" s="90" t="s">
        <v>310</v>
      </c>
      <c r="U212" s="90" t="s">
        <v>52</v>
      </c>
      <c r="V212" s="94" t="s">
        <v>53</v>
      </c>
      <c r="W212" s="90" t="s">
        <v>54</v>
      </c>
      <c r="X212" s="90" t="s">
        <v>55</v>
      </c>
      <c r="Y212" s="90" t="s">
        <v>323</v>
      </c>
      <c r="Z212" s="88">
        <v>67516500</v>
      </c>
      <c r="AA212" s="120"/>
      <c r="AB212" s="88"/>
      <c r="AC212" s="88"/>
      <c r="AD212" s="88"/>
      <c r="AE212" s="120">
        <v>67516500</v>
      </c>
      <c r="AF212" s="88"/>
      <c r="AG212" s="89"/>
      <c r="AH212" s="90" t="s">
        <v>57</v>
      </c>
      <c r="AI212" s="90"/>
      <c r="AJ212" s="90"/>
      <c r="AK212" s="90"/>
      <c r="AL212" s="90" t="s">
        <v>57</v>
      </c>
      <c r="AM212" s="90"/>
      <c r="AN212" s="90" t="s">
        <v>57</v>
      </c>
      <c r="AO212" s="90"/>
      <c r="AP212" s="90" t="s">
        <v>57</v>
      </c>
      <c r="AQ212" s="90"/>
      <c r="AR212" s="90" t="s">
        <v>57</v>
      </c>
      <c r="AS212" s="90" t="s">
        <v>60</v>
      </c>
      <c r="AT212" s="90" t="s">
        <v>61</v>
      </c>
      <c r="AU212" s="97" t="s">
        <v>62</v>
      </c>
      <c r="AV212" s="98" t="s">
        <v>125</v>
      </c>
      <c r="AW212" s="98" t="s">
        <v>324</v>
      </c>
      <c r="AX212" s="97">
        <v>3202005</v>
      </c>
      <c r="AY212" s="98" t="s">
        <v>325</v>
      </c>
      <c r="AZ212" s="98" t="s">
        <v>326</v>
      </c>
      <c r="BA212" s="24"/>
    </row>
    <row r="213" spans="1:53" ht="84.75" customHeight="1">
      <c r="A213" s="23" t="str">
        <f>+IFERROR(VLOOKUP(R213,'[2]Listas niveles'!$D$2:$E$11,2,FALSE),"")</f>
        <v>SGM</v>
      </c>
      <c r="B213" s="23" t="str">
        <f>+IFERROR(VLOOKUP(AS213,'[2]Listas anexo 1'!$A$7:$B$8,2,FALSE),"")</f>
        <v>ADMIN</v>
      </c>
      <c r="C213" s="23" t="str">
        <f>+IFERROR(VLOOKUP(AT213,'[2]Listas anexo 1'!$A$13:$B$15,2,FALSE),"")</f>
        <v>ADMINYCOOR</v>
      </c>
      <c r="D213" s="23" t="str">
        <f>+IFERROR(VLOOKUP(AT213,'[2]Listas anexo 1'!$A$13:$C$15,3,FALSE),"")</f>
        <v>CONTRIBUIR</v>
      </c>
      <c r="E213" s="23" t="str">
        <f>+IFERROR(VLOOKUP(AT213,'[2]Listas anexo 1'!$A$19:$B$21,2,FALSE),"")</f>
        <v>ADMINOB</v>
      </c>
      <c r="F213" s="23" t="str">
        <f>+IFERROR(VLOOKUP(AV213,'[2]Listas anexo 1'!$J$13:$K$21,2,FALSE),"")</f>
        <v>ADOBI</v>
      </c>
      <c r="G213" s="23" t="str">
        <f>+IFERROR(VLOOKUP(AW213,'[2]LISTAS ANEXO 1. 2'!$A$9:$B$38,2,FALSE),"")</f>
        <v>AI</v>
      </c>
      <c r="H213" s="23" t="str">
        <f>+IFERROR(IF(C213="ADMINYCOOR",VLOOKUP(AY213,'[2]LISTAS ANEXO 1. 3'!$B$13:$C$42,2,FALSE),IF(C213="TASAS",VLOOKUP(AY213,'[2]LISTAS ANEXO 1. 3'!$B$43:$C$51,2,FALSE),IF(C213="FORTALECIMIENTO",VLOOKUP(AY213,'[2]LISTAS ANEXO 1. 3'!$B$52:$C$58,2,FALSE),""))),"")</f>
        <v>AA</v>
      </c>
      <c r="I213" s="23" t="str">
        <f>+IFERROR(VLOOKUP(#REF!,'[2]LISTAS ANEXO 1. 4'!$B$74:$C$90,2,FALSE),"")</f>
        <v/>
      </c>
      <c r="J213" s="23" t="str">
        <f>+IFERROR(VLOOKUP(X213,[2]ORDINALES!$B$2:$C$5,2,FALSE),"")</f>
        <v>CTADOS</v>
      </c>
      <c r="K213" s="23" t="str">
        <f>+IFERROR(VLOOKUP(#REF!,[2]REGION!$G$2:$I$1125,2,FALSE),"")</f>
        <v/>
      </c>
      <c r="L213" s="23" t="str">
        <f>+IFERROR(VLOOKUP(AI213,[2]REGION!$G$2:$I$1125,2,FALSE),"")</f>
        <v/>
      </c>
      <c r="M213" s="23" t="str">
        <f>+IFERROR(VLOOKUP(#REF!,[2]ORDINALES!$H$2:$I$382,2,FALSE),"")</f>
        <v/>
      </c>
      <c r="N213" s="23" t="str">
        <f>IFERROR(VLOOKUP(U213,'[2]Lista Willy'!$B$11:$D$14,3,FALSE),"")</f>
        <v>REC_11</v>
      </c>
      <c r="O213" s="24"/>
      <c r="P213" s="90">
        <v>16013</v>
      </c>
      <c r="Q213" s="90" t="s">
        <v>49</v>
      </c>
      <c r="R213" s="90" t="s">
        <v>309</v>
      </c>
      <c r="S213" s="90" t="s">
        <v>310</v>
      </c>
      <c r="T213" s="90" t="s">
        <v>310</v>
      </c>
      <c r="U213" s="90" t="s">
        <v>52</v>
      </c>
      <c r="V213" s="94" t="s">
        <v>53</v>
      </c>
      <c r="W213" s="90" t="s">
        <v>54</v>
      </c>
      <c r="X213" s="90" t="s">
        <v>55</v>
      </c>
      <c r="Y213" s="90" t="s">
        <v>327</v>
      </c>
      <c r="Z213" s="88">
        <v>74670880</v>
      </c>
      <c r="AA213" s="120"/>
      <c r="AB213" s="88"/>
      <c r="AC213" s="88"/>
      <c r="AD213" s="88"/>
      <c r="AE213" s="120">
        <v>74670880</v>
      </c>
      <c r="AF213" s="88"/>
      <c r="AG213" s="89"/>
      <c r="AH213" s="90" t="s">
        <v>57</v>
      </c>
      <c r="AI213" s="90"/>
      <c r="AJ213" s="90"/>
      <c r="AK213" s="90"/>
      <c r="AL213" s="90" t="s">
        <v>57</v>
      </c>
      <c r="AM213" s="90"/>
      <c r="AN213" s="90" t="s">
        <v>57</v>
      </c>
      <c r="AO213" s="90"/>
      <c r="AP213" s="90" t="s">
        <v>57</v>
      </c>
      <c r="AQ213" s="90"/>
      <c r="AR213" s="90" t="s">
        <v>57</v>
      </c>
      <c r="AS213" s="90" t="s">
        <v>60</v>
      </c>
      <c r="AT213" s="90" t="s">
        <v>61</v>
      </c>
      <c r="AU213" s="97" t="s">
        <v>62</v>
      </c>
      <c r="AV213" s="98" t="s">
        <v>125</v>
      </c>
      <c r="AW213" s="98" t="s">
        <v>126</v>
      </c>
      <c r="AX213" s="97">
        <v>3202032</v>
      </c>
      <c r="AY213" s="98" t="s">
        <v>127</v>
      </c>
      <c r="AZ213" s="98" t="s">
        <v>293</v>
      </c>
      <c r="BA213" s="24"/>
    </row>
    <row r="214" spans="1:53" ht="84.75" customHeight="1">
      <c r="A214" s="23" t="str">
        <f>+IFERROR(VLOOKUP(R214,'[2]Listas niveles'!$D$2:$E$11,2,FALSE),"")</f>
        <v>SGM</v>
      </c>
      <c r="B214" s="23" t="str">
        <f>+IFERROR(VLOOKUP(AS214,'[2]Listas anexo 1'!$A$7:$B$8,2,FALSE),"")</f>
        <v>ADMIN</v>
      </c>
      <c r="C214" s="23" t="str">
        <f>+IFERROR(VLOOKUP(AT214,'[2]Listas anexo 1'!$A$13:$B$15,2,FALSE),"")</f>
        <v>ADMINYCOOR</v>
      </c>
      <c r="D214" s="23" t="str">
        <f>+IFERROR(VLOOKUP(AT214,'[2]Listas anexo 1'!$A$13:$C$15,3,FALSE),"")</f>
        <v>CONTRIBUIR</v>
      </c>
      <c r="E214" s="23" t="str">
        <f>+IFERROR(VLOOKUP(AT214,'[2]Listas anexo 1'!$A$19:$B$21,2,FALSE),"")</f>
        <v>ADMINOB</v>
      </c>
      <c r="F214" s="23" t="str">
        <f>+IFERROR(VLOOKUP(AV214,'[2]Listas anexo 1'!$J$13:$K$21,2,FALSE),"")</f>
        <v>ADOBI</v>
      </c>
      <c r="G214" s="23" t="str">
        <f>+IFERROR(VLOOKUP(AW214,'[2]LISTAS ANEXO 1. 2'!$A$9:$B$38,2,FALSE),"")</f>
        <v>AIII</v>
      </c>
      <c r="H214" s="23" t="str">
        <f>+IFERROR(IF(C214="ADMINYCOOR",VLOOKUP(AY214,'[2]LISTAS ANEXO 1. 3'!$B$13:$C$42,2,FALSE),IF(C214="TASAS",VLOOKUP(AY214,'[2]LISTAS ANEXO 1. 3'!$B$43:$C$51,2,FALSE),IF(C214="FORTALECIMIENTO",VLOOKUP(AY214,'[2]LISTAS ANEXO 1. 3'!$B$52:$C$58,2,FALSE),""))),"")</f>
        <v>DD</v>
      </c>
      <c r="I214" s="23" t="str">
        <f>+IFERROR(VLOOKUP(#REF!,'[2]LISTAS ANEXO 1. 4'!$B$74:$C$90,2,FALSE),"")</f>
        <v/>
      </c>
      <c r="J214" s="23" t="str">
        <f>+IFERROR(VLOOKUP(X214,[2]ORDINALES!$B$2:$C$5,2,FALSE),"")</f>
        <v>CTADOS</v>
      </c>
      <c r="K214" s="23" t="str">
        <f>+IFERROR(VLOOKUP(#REF!,[2]REGION!$G$2:$I$1125,2,FALSE),"")</f>
        <v/>
      </c>
      <c r="L214" s="23" t="str">
        <f>+IFERROR(VLOOKUP(AI214,[2]REGION!$G$2:$I$1125,2,FALSE),"")</f>
        <v>BOGDC</v>
      </c>
      <c r="M214" s="23" t="str">
        <f>+IFERROR(VLOOKUP(#REF!,[2]ORDINALES!$H$2:$I$382,2,FALSE),"")</f>
        <v/>
      </c>
      <c r="N214" s="23" t="str">
        <f>IFERROR(VLOOKUP(U214,'[2]Lista Willy'!$B$11:$D$14,3,FALSE),"")</f>
        <v>REC_11</v>
      </c>
      <c r="O214" s="24"/>
      <c r="P214" s="90">
        <v>16014</v>
      </c>
      <c r="Q214" s="90" t="s">
        <v>49</v>
      </c>
      <c r="R214" s="90" t="s">
        <v>309</v>
      </c>
      <c r="S214" s="90" t="s">
        <v>310</v>
      </c>
      <c r="T214" s="90" t="s">
        <v>310</v>
      </c>
      <c r="U214" s="90" t="s">
        <v>52</v>
      </c>
      <c r="V214" s="94" t="s">
        <v>53</v>
      </c>
      <c r="W214" s="90" t="s">
        <v>54</v>
      </c>
      <c r="X214" s="90" t="s">
        <v>55</v>
      </c>
      <c r="Y214" s="90" t="s">
        <v>328</v>
      </c>
      <c r="Z214" s="88">
        <v>106285185</v>
      </c>
      <c r="AA214" s="120"/>
      <c r="AB214" s="88"/>
      <c r="AC214" s="88"/>
      <c r="AD214" s="88"/>
      <c r="AE214" s="120">
        <v>106285185</v>
      </c>
      <c r="AF214" s="88"/>
      <c r="AG214" s="89"/>
      <c r="AH214" s="90" t="s">
        <v>57</v>
      </c>
      <c r="AI214" s="90" t="s">
        <v>108</v>
      </c>
      <c r="AJ214" s="90" t="s">
        <v>108</v>
      </c>
      <c r="AK214" s="90"/>
      <c r="AL214" s="90" t="s">
        <v>57</v>
      </c>
      <c r="AM214" s="90"/>
      <c r="AN214" s="90" t="s">
        <v>57</v>
      </c>
      <c r="AO214" s="90"/>
      <c r="AP214" s="90" t="s">
        <v>57</v>
      </c>
      <c r="AQ214" s="90"/>
      <c r="AR214" s="90" t="s">
        <v>57</v>
      </c>
      <c r="AS214" s="90" t="s">
        <v>60</v>
      </c>
      <c r="AT214" s="90" t="s">
        <v>61</v>
      </c>
      <c r="AU214" s="97" t="s">
        <v>62</v>
      </c>
      <c r="AV214" s="98" t="s">
        <v>125</v>
      </c>
      <c r="AW214" s="98" t="s">
        <v>324</v>
      </c>
      <c r="AX214" s="97">
        <v>3202005</v>
      </c>
      <c r="AY214" s="98" t="s">
        <v>325</v>
      </c>
      <c r="AZ214" s="98" t="s">
        <v>326</v>
      </c>
      <c r="BA214" s="24"/>
    </row>
    <row r="215" spans="1:53" ht="84.75" customHeight="1">
      <c r="A215" s="23" t="str">
        <f>+IFERROR(VLOOKUP(R215,'[2]Listas niveles'!$D$2:$E$11,2,FALSE),"")</f>
        <v>SGM</v>
      </c>
      <c r="B215" s="23" t="str">
        <f>+IFERROR(VLOOKUP(AS215,'[2]Listas anexo 1'!$A$7:$B$8,2,FALSE),"")</f>
        <v>ADMIN</v>
      </c>
      <c r="C215" s="23" t="str">
        <f>+IFERROR(VLOOKUP(AT215,'[2]Listas anexo 1'!$A$13:$B$15,2,FALSE),"")</f>
        <v>ADMINYCOOR</v>
      </c>
      <c r="D215" s="23" t="str">
        <f>+IFERROR(VLOOKUP(AT215,'[2]Listas anexo 1'!$A$13:$C$15,3,FALSE),"")</f>
        <v>CONTRIBUIR</v>
      </c>
      <c r="E215" s="23" t="str">
        <f>+IFERROR(VLOOKUP(AT215,'[2]Listas anexo 1'!$A$19:$B$21,2,FALSE),"")</f>
        <v>ADMINOB</v>
      </c>
      <c r="F215" s="23" t="str">
        <f>+IFERROR(VLOOKUP(AV215,'[2]Listas anexo 1'!$J$13:$K$21,2,FALSE),"")</f>
        <v>ADOBI</v>
      </c>
      <c r="G215" s="23" t="str">
        <f>+IFERROR(VLOOKUP(AW215,'[2]LISTAS ANEXO 1. 2'!$A$9:$B$38,2,FALSE),"")</f>
        <v>AI</v>
      </c>
      <c r="H215" s="23" t="str">
        <f>+IFERROR(IF(C215="ADMINYCOOR",VLOOKUP(AY215,'[2]LISTAS ANEXO 1. 3'!$B$13:$C$42,2,FALSE),IF(C215="TASAS",VLOOKUP(AY215,'[2]LISTAS ANEXO 1. 3'!$B$43:$C$51,2,FALSE),IF(C215="FORTALECIMIENTO",VLOOKUP(AY215,'[2]LISTAS ANEXO 1. 3'!$B$52:$C$58,2,FALSE),""))),"")</f>
        <v>AA</v>
      </c>
      <c r="I215" s="23" t="str">
        <f>+IFERROR(VLOOKUP(#REF!,'[2]LISTAS ANEXO 1. 4'!$B$74:$C$90,2,FALSE),"")</f>
        <v/>
      </c>
      <c r="J215" s="23" t="str">
        <f>+IFERROR(VLOOKUP(X215,[2]ORDINALES!$B$2:$C$5,2,FALSE),"")</f>
        <v>CTADOS</v>
      </c>
      <c r="K215" s="23" t="str">
        <f>+IFERROR(VLOOKUP(#REF!,[2]REGION!$G$2:$I$1125,2,FALSE),"")</f>
        <v/>
      </c>
      <c r="L215" s="23" t="str">
        <f>+IFERROR(VLOOKUP(AI215,[2]REGION!$G$2:$I$1125,2,FALSE),"")</f>
        <v>BOGDC</v>
      </c>
      <c r="M215" s="23" t="str">
        <f>+IFERROR(VLOOKUP(#REF!,[2]ORDINALES!$H$2:$I$382,2,FALSE),"")</f>
        <v/>
      </c>
      <c r="N215" s="23" t="str">
        <f>IFERROR(VLOOKUP(U215,'[2]Lista Willy'!$B$11:$D$14,3,FALSE),"")</f>
        <v>REC_11</v>
      </c>
      <c r="O215" s="24"/>
      <c r="P215" s="90">
        <v>16015</v>
      </c>
      <c r="Q215" s="90" t="s">
        <v>49</v>
      </c>
      <c r="R215" s="90" t="s">
        <v>309</v>
      </c>
      <c r="S215" s="90" t="s">
        <v>310</v>
      </c>
      <c r="T215" s="90" t="s">
        <v>310</v>
      </c>
      <c r="U215" s="90" t="s">
        <v>52</v>
      </c>
      <c r="V215" s="94" t="s">
        <v>53</v>
      </c>
      <c r="W215" s="90" t="s">
        <v>54</v>
      </c>
      <c r="X215" s="90" t="s">
        <v>55</v>
      </c>
      <c r="Y215" s="90" t="s">
        <v>329</v>
      </c>
      <c r="Z215" s="88">
        <v>74670880</v>
      </c>
      <c r="AA215" s="120"/>
      <c r="AB215" s="88"/>
      <c r="AC215" s="88"/>
      <c r="AD215" s="88"/>
      <c r="AE215" s="120">
        <v>74670880</v>
      </c>
      <c r="AF215" s="88"/>
      <c r="AG215" s="89"/>
      <c r="AH215" s="90" t="s">
        <v>57</v>
      </c>
      <c r="AI215" s="90" t="s">
        <v>108</v>
      </c>
      <c r="AJ215" s="90" t="s">
        <v>108</v>
      </c>
      <c r="AK215" s="90"/>
      <c r="AL215" s="90" t="s">
        <v>57</v>
      </c>
      <c r="AM215" s="90"/>
      <c r="AN215" s="90" t="s">
        <v>57</v>
      </c>
      <c r="AO215" s="90"/>
      <c r="AP215" s="90" t="s">
        <v>57</v>
      </c>
      <c r="AQ215" s="90"/>
      <c r="AR215" s="90" t="s">
        <v>57</v>
      </c>
      <c r="AS215" s="90" t="s">
        <v>60</v>
      </c>
      <c r="AT215" s="90" t="s">
        <v>61</v>
      </c>
      <c r="AU215" s="97" t="s">
        <v>62</v>
      </c>
      <c r="AV215" s="98" t="s">
        <v>125</v>
      </c>
      <c r="AW215" s="98" t="s">
        <v>126</v>
      </c>
      <c r="AX215" s="97">
        <v>3202032</v>
      </c>
      <c r="AY215" s="98" t="s">
        <v>127</v>
      </c>
      <c r="AZ215" s="98" t="s">
        <v>293</v>
      </c>
      <c r="BA215" s="24"/>
    </row>
    <row r="216" spans="1:53" ht="84.75" customHeight="1">
      <c r="A216" s="23" t="str">
        <f>+IFERROR(VLOOKUP(R216,'[2]Listas niveles'!$D$2:$E$11,2,FALSE),"")</f>
        <v>SGM</v>
      </c>
      <c r="B216" s="23" t="str">
        <f>+IFERROR(VLOOKUP(AS216,'[2]Listas anexo 1'!$A$7:$B$8,2,FALSE),"")</f>
        <v>ADMIN</v>
      </c>
      <c r="C216" s="23" t="str">
        <f>+IFERROR(VLOOKUP(AT216,'[2]Listas anexo 1'!$A$13:$B$15,2,FALSE),"")</f>
        <v>ADMINYCOOR</v>
      </c>
      <c r="D216" s="23" t="str">
        <f>+IFERROR(VLOOKUP(AT216,'[2]Listas anexo 1'!$A$13:$C$15,3,FALSE),"")</f>
        <v>CONTRIBUIR</v>
      </c>
      <c r="E216" s="23" t="str">
        <f>+IFERROR(VLOOKUP(AT216,'[2]Listas anexo 1'!$A$19:$B$21,2,FALSE),"")</f>
        <v>ADMINOB</v>
      </c>
      <c r="F216" s="23" t="str">
        <f>+IFERROR(VLOOKUP(AV216,'[2]Listas anexo 1'!$J$13:$K$21,2,FALSE),"")</f>
        <v>ADOBI</v>
      </c>
      <c r="G216" s="23" t="str">
        <f>+IFERROR(VLOOKUP(AW216,'[2]LISTAS ANEXO 1. 2'!$A$9:$B$38,2,FALSE),"")</f>
        <v>AI</v>
      </c>
      <c r="H216" s="23" t="str">
        <f>+IFERROR(IF(C216="ADMINYCOOR",VLOOKUP(AY216,'[2]LISTAS ANEXO 1. 3'!$B$13:$C$42,2,FALSE),IF(C216="TASAS",VLOOKUP(AY216,'[2]LISTAS ANEXO 1. 3'!$B$43:$C$51,2,FALSE),IF(C216="FORTALECIMIENTO",VLOOKUP(AY216,'[2]LISTAS ANEXO 1. 3'!$B$52:$C$58,2,FALSE),""))),"")</f>
        <v>AA</v>
      </c>
      <c r="I216" s="23" t="str">
        <f>+IFERROR(VLOOKUP(#REF!,'[2]LISTAS ANEXO 1. 4'!$B$74:$C$90,2,FALSE),"")</f>
        <v/>
      </c>
      <c r="J216" s="23" t="str">
        <f>+IFERROR(VLOOKUP(X216,[2]ORDINALES!$B$2:$C$5,2,FALSE),"")</f>
        <v>CTADOS</v>
      </c>
      <c r="K216" s="23" t="str">
        <f>+IFERROR(VLOOKUP(#REF!,[2]REGION!$G$2:$I$1125,2,FALSE),"")</f>
        <v/>
      </c>
      <c r="L216" s="23" t="str">
        <f>+IFERROR(VLOOKUP(AI216,[2]REGION!$G$2:$I$1125,2,FALSE),"")</f>
        <v/>
      </c>
      <c r="M216" s="23" t="str">
        <f>+IFERROR(VLOOKUP(#REF!,[2]ORDINALES!$H$2:$I$382,2,FALSE),"")</f>
        <v/>
      </c>
      <c r="N216" s="23" t="str">
        <f>IFERROR(VLOOKUP(U216,'[2]Lista Willy'!$B$11:$D$14,3,FALSE),"")</f>
        <v>REC_11</v>
      </c>
      <c r="O216" s="24"/>
      <c r="P216" s="90">
        <v>16016</v>
      </c>
      <c r="Q216" s="90" t="s">
        <v>49</v>
      </c>
      <c r="R216" s="90" t="s">
        <v>309</v>
      </c>
      <c r="S216" s="90" t="s">
        <v>310</v>
      </c>
      <c r="T216" s="90" t="s">
        <v>310</v>
      </c>
      <c r="U216" s="90" t="s">
        <v>52</v>
      </c>
      <c r="V216" s="94" t="s">
        <v>53</v>
      </c>
      <c r="W216" s="90" t="s">
        <v>54</v>
      </c>
      <c r="X216" s="90" t="s">
        <v>55</v>
      </c>
      <c r="Y216" s="90" t="s">
        <v>330</v>
      </c>
      <c r="Z216" s="88">
        <v>67516500</v>
      </c>
      <c r="AA216" s="120"/>
      <c r="AB216" s="88"/>
      <c r="AC216" s="88"/>
      <c r="AD216" s="88"/>
      <c r="AE216" s="120">
        <v>67516500</v>
      </c>
      <c r="AF216" s="88"/>
      <c r="AG216" s="89"/>
      <c r="AH216" s="90" t="s">
        <v>57</v>
      </c>
      <c r="AI216" s="90"/>
      <c r="AJ216" s="90"/>
      <c r="AK216" s="90"/>
      <c r="AL216" s="90" t="s">
        <v>57</v>
      </c>
      <c r="AM216" s="90"/>
      <c r="AN216" s="90" t="s">
        <v>57</v>
      </c>
      <c r="AO216" s="90"/>
      <c r="AP216" s="90" t="s">
        <v>57</v>
      </c>
      <c r="AQ216" s="90"/>
      <c r="AR216" s="90" t="s">
        <v>57</v>
      </c>
      <c r="AS216" s="90" t="s">
        <v>60</v>
      </c>
      <c r="AT216" s="90" t="s">
        <v>61</v>
      </c>
      <c r="AU216" s="97" t="s">
        <v>62</v>
      </c>
      <c r="AV216" s="98" t="s">
        <v>125</v>
      </c>
      <c r="AW216" s="98" t="s">
        <v>126</v>
      </c>
      <c r="AX216" s="97">
        <v>3202032</v>
      </c>
      <c r="AY216" s="98" t="s">
        <v>127</v>
      </c>
      <c r="AZ216" s="98" t="s">
        <v>293</v>
      </c>
      <c r="BA216" s="24"/>
    </row>
    <row r="217" spans="1:53" ht="84.75" customHeight="1">
      <c r="A217" s="23" t="str">
        <f>+IFERROR(VLOOKUP(R217,'[2]Listas niveles'!$D$2:$E$11,2,FALSE),"")</f>
        <v>SGM</v>
      </c>
      <c r="B217" s="23" t="str">
        <f>+IFERROR(VLOOKUP(AS217,'[2]Listas anexo 1'!$A$7:$B$8,2,FALSE),"")</f>
        <v>ADMIN</v>
      </c>
      <c r="C217" s="23" t="str">
        <f>+IFERROR(VLOOKUP(AT217,'[2]Listas anexo 1'!$A$13:$B$15,2,FALSE),"")</f>
        <v>ADMINYCOOR</v>
      </c>
      <c r="D217" s="23" t="str">
        <f>+IFERROR(VLOOKUP(AT217,'[2]Listas anexo 1'!$A$13:$C$15,3,FALSE),"")</f>
        <v>CONTRIBUIR</v>
      </c>
      <c r="E217" s="23" t="str">
        <f>+IFERROR(VLOOKUP(AT217,'[2]Listas anexo 1'!$A$19:$B$21,2,FALSE),"")</f>
        <v>ADMINOB</v>
      </c>
      <c r="F217" s="23" t="str">
        <f>+IFERROR(VLOOKUP(AV217,'[2]Listas anexo 1'!$J$13:$K$21,2,FALSE),"")</f>
        <v>ADOBI</v>
      </c>
      <c r="G217" s="23" t="str">
        <f>+IFERROR(VLOOKUP(AW217,'[2]LISTAS ANEXO 1. 2'!$A$9:$B$38,2,FALSE),"")</f>
        <v>AI</v>
      </c>
      <c r="H217" s="23" t="str">
        <f>+IFERROR(IF(C217="ADMINYCOOR",VLOOKUP(AY217,'[2]LISTAS ANEXO 1. 3'!$B$13:$C$42,2,FALSE),IF(C217="TASAS",VLOOKUP(AY217,'[2]LISTAS ANEXO 1. 3'!$B$43:$C$51,2,FALSE),IF(C217="FORTALECIMIENTO",VLOOKUP(AY217,'[2]LISTAS ANEXO 1. 3'!$B$52:$C$58,2,FALSE),""))),"")</f>
        <v>AA</v>
      </c>
      <c r="I217" s="23" t="str">
        <f>+IFERROR(VLOOKUP(#REF!,'[2]LISTAS ANEXO 1. 4'!$B$74:$C$90,2,FALSE),"")</f>
        <v/>
      </c>
      <c r="J217" s="23" t="str">
        <f>+IFERROR(VLOOKUP(X217,[2]ORDINALES!$B$2:$C$5,2,FALSE),"")</f>
        <v>CTADOS</v>
      </c>
      <c r="K217" s="23" t="str">
        <f>+IFERROR(VLOOKUP(#REF!,[2]REGION!$G$2:$I$1125,2,FALSE),"")</f>
        <v/>
      </c>
      <c r="L217" s="23" t="str">
        <f>+IFERROR(VLOOKUP(AI217,[2]REGION!$G$2:$I$1125,2,FALSE),"")</f>
        <v/>
      </c>
      <c r="M217" s="23" t="str">
        <f>+IFERROR(VLOOKUP(#REF!,[2]ORDINALES!$H$2:$I$382,2,FALSE),"")</f>
        <v/>
      </c>
      <c r="N217" s="23" t="str">
        <f>IFERROR(VLOOKUP(U217,'[2]Lista Willy'!$B$11:$D$14,3,FALSE),"")</f>
        <v>REC_11</v>
      </c>
      <c r="O217" s="24"/>
      <c r="P217" s="90">
        <v>16017</v>
      </c>
      <c r="Q217" s="90" t="s">
        <v>49</v>
      </c>
      <c r="R217" s="90" t="s">
        <v>309</v>
      </c>
      <c r="S217" s="90" t="s">
        <v>310</v>
      </c>
      <c r="T217" s="90" t="s">
        <v>310</v>
      </c>
      <c r="U217" s="90" t="s">
        <v>52</v>
      </c>
      <c r="V217" s="94" t="s">
        <v>53</v>
      </c>
      <c r="W217" s="90" t="s">
        <v>54</v>
      </c>
      <c r="X217" s="90" t="s">
        <v>55</v>
      </c>
      <c r="Y217" s="90" t="s">
        <v>2808</v>
      </c>
      <c r="Z217" s="88">
        <v>67516500</v>
      </c>
      <c r="AA217" s="120"/>
      <c r="AB217" s="88"/>
      <c r="AC217" s="88"/>
      <c r="AD217" s="88"/>
      <c r="AE217" s="120">
        <v>67516500</v>
      </c>
      <c r="AF217" s="88"/>
      <c r="AG217" s="89"/>
      <c r="AH217" s="90" t="s">
        <v>57</v>
      </c>
      <c r="AI217" s="90"/>
      <c r="AJ217" s="90"/>
      <c r="AK217" s="90"/>
      <c r="AL217" s="90" t="s">
        <v>57</v>
      </c>
      <c r="AM217" s="90"/>
      <c r="AN217" s="90" t="s">
        <v>57</v>
      </c>
      <c r="AO217" s="90"/>
      <c r="AP217" s="90" t="s">
        <v>57</v>
      </c>
      <c r="AQ217" s="90"/>
      <c r="AR217" s="90" t="s">
        <v>57</v>
      </c>
      <c r="AS217" s="90" t="s">
        <v>60</v>
      </c>
      <c r="AT217" s="90" t="s">
        <v>61</v>
      </c>
      <c r="AU217" s="97" t="s">
        <v>62</v>
      </c>
      <c r="AV217" s="98" t="s">
        <v>125</v>
      </c>
      <c r="AW217" s="98" t="s">
        <v>126</v>
      </c>
      <c r="AX217" s="97">
        <v>3202032</v>
      </c>
      <c r="AY217" s="98" t="s">
        <v>127</v>
      </c>
      <c r="AZ217" s="98" t="s">
        <v>293</v>
      </c>
      <c r="BA217" s="24"/>
    </row>
    <row r="218" spans="1:53" ht="84.75" customHeight="1">
      <c r="A218" s="23" t="str">
        <f>+IFERROR(VLOOKUP(R218,'[2]Listas niveles'!$D$2:$E$11,2,FALSE),"")</f>
        <v>SGM</v>
      </c>
      <c r="B218" s="23" t="str">
        <f>+IFERROR(VLOOKUP(AS218,'[2]Listas anexo 1'!$A$7:$B$8,2,FALSE),"")</f>
        <v>ADMIN</v>
      </c>
      <c r="C218" s="23" t="str">
        <f>+IFERROR(VLOOKUP(AT218,'[2]Listas anexo 1'!$A$13:$B$15,2,FALSE),"")</f>
        <v>ADMINYCOOR</v>
      </c>
      <c r="D218" s="23" t="str">
        <f>+IFERROR(VLOOKUP(AT218,'[2]Listas anexo 1'!$A$13:$C$15,3,FALSE),"")</f>
        <v>CONTRIBUIR</v>
      </c>
      <c r="E218" s="23" t="str">
        <f>+IFERROR(VLOOKUP(AT218,'[2]Listas anexo 1'!$A$19:$B$21,2,FALSE),"")</f>
        <v>ADMINOB</v>
      </c>
      <c r="F218" s="23" t="str">
        <f>+IFERROR(VLOOKUP(AV218,'[2]Listas anexo 1'!$J$13:$K$21,2,FALSE),"")</f>
        <v>ADOBI</v>
      </c>
      <c r="G218" s="23" t="str">
        <f>+IFERROR(VLOOKUP(AW218,'[2]LISTAS ANEXO 1. 2'!$A$9:$B$38,2,FALSE),"")</f>
        <v>AII</v>
      </c>
      <c r="H218" s="23" t="str">
        <f>+IFERROR(IF(C218="ADMINYCOOR",VLOOKUP(AY218,'[2]LISTAS ANEXO 1. 3'!$B$13:$C$42,2,FALSE),IF(C218="TASAS",VLOOKUP(AY218,'[2]LISTAS ANEXO 1. 3'!$B$43:$C$51,2,FALSE),IF(C218="FORTALECIMIENTO",VLOOKUP(AY218,'[2]LISTAS ANEXO 1. 3'!$B$52:$C$58,2,FALSE),""))),"")</f>
        <v>CC</v>
      </c>
      <c r="I218" s="23" t="str">
        <f>+IFERROR(VLOOKUP(#REF!,'[2]LISTAS ANEXO 1. 4'!$B$74:$C$90,2,FALSE),"")</f>
        <v/>
      </c>
      <c r="J218" s="23" t="str">
        <f>+IFERROR(VLOOKUP(X218,[2]ORDINALES!$B$2:$C$5,2,FALSE),"")</f>
        <v>CTADOS</v>
      </c>
      <c r="K218" s="23" t="str">
        <f>+IFERROR(VLOOKUP(#REF!,[2]REGION!$G$2:$I$1125,2,FALSE),"")</f>
        <v/>
      </c>
      <c r="L218" s="23" t="str">
        <f>+IFERROR(VLOOKUP(AI218,[2]REGION!$G$2:$I$1125,2,FALSE),"")</f>
        <v/>
      </c>
      <c r="M218" s="23" t="str">
        <f>+IFERROR(VLOOKUP(#REF!,[2]ORDINALES!$H$2:$I$382,2,FALSE),"")</f>
        <v/>
      </c>
      <c r="N218" s="23" t="str">
        <f>IFERROR(VLOOKUP(U218,'[2]Lista Willy'!$B$11:$D$14,3,FALSE),"")</f>
        <v>REC_11</v>
      </c>
      <c r="O218" s="24"/>
      <c r="P218" s="90">
        <v>16018</v>
      </c>
      <c r="Q218" s="90" t="s">
        <v>49</v>
      </c>
      <c r="R218" s="90" t="s">
        <v>309</v>
      </c>
      <c r="S218" s="90" t="s">
        <v>310</v>
      </c>
      <c r="T218" s="90" t="s">
        <v>310</v>
      </c>
      <c r="U218" s="90" t="s">
        <v>52</v>
      </c>
      <c r="V218" s="94" t="s">
        <v>53</v>
      </c>
      <c r="W218" s="90" t="s">
        <v>54</v>
      </c>
      <c r="X218" s="90" t="s">
        <v>55</v>
      </c>
      <c r="Y218" s="90" t="s">
        <v>331</v>
      </c>
      <c r="Z218" s="88">
        <v>55434600</v>
      </c>
      <c r="AA218" s="120"/>
      <c r="AB218" s="88"/>
      <c r="AC218" s="88"/>
      <c r="AD218" s="88"/>
      <c r="AE218" s="120">
        <v>55434600</v>
      </c>
      <c r="AF218" s="88"/>
      <c r="AG218" s="89"/>
      <c r="AH218" s="90" t="s">
        <v>57</v>
      </c>
      <c r="AI218" s="90"/>
      <c r="AJ218" s="90"/>
      <c r="AK218" s="90"/>
      <c r="AL218" s="90" t="s">
        <v>57</v>
      </c>
      <c r="AM218" s="90"/>
      <c r="AN218" s="90" t="s">
        <v>57</v>
      </c>
      <c r="AO218" s="90"/>
      <c r="AP218" s="90" t="s">
        <v>57</v>
      </c>
      <c r="AQ218" s="90"/>
      <c r="AR218" s="90" t="s">
        <v>57</v>
      </c>
      <c r="AS218" s="90" t="s">
        <v>60</v>
      </c>
      <c r="AT218" s="90" t="s">
        <v>61</v>
      </c>
      <c r="AU218" s="97" t="s">
        <v>62</v>
      </c>
      <c r="AV218" s="98" t="s">
        <v>125</v>
      </c>
      <c r="AW218" s="98" t="s">
        <v>168</v>
      </c>
      <c r="AX218" s="97">
        <v>3202031</v>
      </c>
      <c r="AY218" s="98" t="s">
        <v>169</v>
      </c>
      <c r="AZ218" s="98" t="s">
        <v>170</v>
      </c>
      <c r="BA218" s="24"/>
    </row>
    <row r="219" spans="1:53" ht="84.75" customHeight="1">
      <c r="A219" s="23" t="str">
        <f>+IFERROR(VLOOKUP(R219,'[2]Listas niveles'!$D$2:$E$11,2,FALSE),"")</f>
        <v>SGM</v>
      </c>
      <c r="B219" s="23" t="str">
        <f>+IFERROR(VLOOKUP(AS219,'[2]Listas anexo 1'!$A$7:$B$8,2,FALSE),"")</f>
        <v>ADMIN</v>
      </c>
      <c r="C219" s="23" t="str">
        <f>+IFERROR(VLOOKUP(AT219,'[2]Listas anexo 1'!$A$13:$B$15,2,FALSE),"")</f>
        <v>ADMINYCOOR</v>
      </c>
      <c r="D219" s="23" t="str">
        <f>+IFERROR(VLOOKUP(AT219,'[2]Listas anexo 1'!$A$13:$C$15,3,FALSE),"")</f>
        <v>CONTRIBUIR</v>
      </c>
      <c r="E219" s="23" t="str">
        <f>+IFERROR(VLOOKUP(AT219,'[2]Listas anexo 1'!$A$19:$B$21,2,FALSE),"")</f>
        <v>ADMINOB</v>
      </c>
      <c r="F219" s="23" t="str">
        <f>+IFERROR(VLOOKUP(AV219,'[2]Listas anexo 1'!$J$13:$K$21,2,FALSE),"")</f>
        <v>ADOBI</v>
      </c>
      <c r="G219" s="23" t="str">
        <f>+IFERROR(VLOOKUP(AW219,'[2]LISTAS ANEXO 1. 2'!$A$9:$B$38,2,FALSE),"")</f>
        <v>AI</v>
      </c>
      <c r="H219" s="23" t="str">
        <f>+IFERROR(IF(C219="ADMINYCOOR",VLOOKUP(AY219,'[2]LISTAS ANEXO 1. 3'!$B$13:$C$42,2,FALSE),IF(C219="TASAS",VLOOKUP(AY219,'[2]LISTAS ANEXO 1. 3'!$B$43:$C$51,2,FALSE),IF(C219="FORTALECIMIENTO",VLOOKUP(AY219,'[2]LISTAS ANEXO 1. 3'!$B$52:$C$58,2,FALSE),""))),"")</f>
        <v>AA</v>
      </c>
      <c r="I219" s="23" t="str">
        <f>+IFERROR(VLOOKUP(#REF!,'[2]LISTAS ANEXO 1. 4'!$B$74:$C$90,2,FALSE),"")</f>
        <v/>
      </c>
      <c r="J219" s="23" t="str">
        <f>+IFERROR(VLOOKUP(X219,[2]ORDINALES!$B$2:$C$5,2,FALSE),"")</f>
        <v>CTADOS</v>
      </c>
      <c r="K219" s="23" t="str">
        <f>+IFERROR(VLOOKUP(#REF!,[2]REGION!$G$2:$I$1125,2,FALSE),"")</f>
        <v/>
      </c>
      <c r="L219" s="23" t="str">
        <f>+IFERROR(VLOOKUP(AI219,[2]REGION!$G$2:$I$1125,2,FALSE),"")</f>
        <v/>
      </c>
      <c r="M219" s="23" t="str">
        <f>+IFERROR(VLOOKUP(#REF!,[2]ORDINALES!$H$2:$I$382,2,FALSE),"")</f>
        <v/>
      </c>
      <c r="N219" s="23" t="str">
        <f>IFERROR(VLOOKUP(U219,'[2]Lista Willy'!$B$11:$D$14,3,FALSE),"")</f>
        <v>REC_11</v>
      </c>
      <c r="O219" s="24"/>
      <c r="P219" s="90">
        <v>16019</v>
      </c>
      <c r="Q219" s="90" t="s">
        <v>49</v>
      </c>
      <c r="R219" s="90" t="s">
        <v>309</v>
      </c>
      <c r="S219" s="90" t="s">
        <v>310</v>
      </c>
      <c r="T219" s="90" t="s">
        <v>310</v>
      </c>
      <c r="U219" s="90" t="s">
        <v>52</v>
      </c>
      <c r="V219" s="94" t="s">
        <v>53</v>
      </c>
      <c r="W219" s="90" t="s">
        <v>54</v>
      </c>
      <c r="X219" s="90" t="s">
        <v>55</v>
      </c>
      <c r="Y219" s="90" t="s">
        <v>332</v>
      </c>
      <c r="Z219" s="88">
        <v>30000000</v>
      </c>
      <c r="AA219" s="120"/>
      <c r="AB219" s="88">
        <v>27000000</v>
      </c>
      <c r="AC219" s="88"/>
      <c r="AD219" s="88"/>
      <c r="AE219" s="120">
        <v>3000000</v>
      </c>
      <c r="AF219" s="88"/>
      <c r="AG219" s="89"/>
      <c r="AH219" s="90" t="s">
        <v>57</v>
      </c>
      <c r="AI219" s="90"/>
      <c r="AJ219" s="90"/>
      <c r="AK219" s="90"/>
      <c r="AL219" s="90" t="s">
        <v>57</v>
      </c>
      <c r="AM219" s="90"/>
      <c r="AN219" s="90" t="s">
        <v>57</v>
      </c>
      <c r="AO219" s="90"/>
      <c r="AP219" s="90" t="s">
        <v>57</v>
      </c>
      <c r="AQ219" s="90"/>
      <c r="AR219" s="90" t="s">
        <v>57</v>
      </c>
      <c r="AS219" s="90" t="s">
        <v>60</v>
      </c>
      <c r="AT219" s="90" t="s">
        <v>61</v>
      </c>
      <c r="AU219" s="97" t="s">
        <v>62</v>
      </c>
      <c r="AV219" s="98" t="s">
        <v>125</v>
      </c>
      <c r="AW219" s="98" t="s">
        <v>126</v>
      </c>
      <c r="AX219" s="97">
        <v>3202032</v>
      </c>
      <c r="AY219" s="98" t="s">
        <v>127</v>
      </c>
      <c r="AZ219" s="98" t="s">
        <v>293</v>
      </c>
      <c r="BA219" s="24"/>
    </row>
    <row r="220" spans="1:53" ht="84.75" customHeight="1">
      <c r="A220" s="23" t="str">
        <f>+IFERROR(VLOOKUP(R220,'[2]Listas niveles'!$D$2:$E$11,2,FALSE),"")</f>
        <v>SGM</v>
      </c>
      <c r="B220" s="23" t="str">
        <f>+IFERROR(VLOOKUP(AS220,'[2]Listas anexo 1'!$A$7:$B$8,2,FALSE),"")</f>
        <v>ADMIN</v>
      </c>
      <c r="C220" s="23" t="str">
        <f>+IFERROR(VLOOKUP(AT220,'[2]Listas anexo 1'!$A$13:$B$15,2,FALSE),"")</f>
        <v>ADMINYCOOR</v>
      </c>
      <c r="D220" s="23" t="str">
        <f>+IFERROR(VLOOKUP(AT220,'[2]Listas anexo 1'!$A$13:$C$15,3,FALSE),"")</f>
        <v>CONTRIBUIR</v>
      </c>
      <c r="E220" s="23" t="str">
        <f>+IFERROR(VLOOKUP(AT220,'[2]Listas anexo 1'!$A$19:$B$21,2,FALSE),"")</f>
        <v>ADMINOB</v>
      </c>
      <c r="F220" s="23" t="str">
        <f>+IFERROR(VLOOKUP(AV220,'[2]Listas anexo 1'!$J$13:$K$21,2,FALSE),"")</f>
        <v>ADOBI</v>
      </c>
      <c r="G220" s="23" t="str">
        <f>+IFERROR(VLOOKUP(AW220,'[2]LISTAS ANEXO 1. 2'!$A$9:$B$38,2,FALSE),"")</f>
        <v>AI</v>
      </c>
      <c r="H220" s="23" t="str">
        <f>+IFERROR(IF(C220="ADMINYCOOR",VLOOKUP(AY220,'[2]LISTAS ANEXO 1. 3'!$B$13:$C$42,2,FALSE),IF(C220="TASAS",VLOOKUP(AY220,'[2]LISTAS ANEXO 1. 3'!$B$43:$C$51,2,FALSE),IF(C220="FORTALECIMIENTO",VLOOKUP(AY220,'[2]LISTAS ANEXO 1. 3'!$B$52:$C$58,2,FALSE),""))),"")</f>
        <v>AA</v>
      </c>
      <c r="I220" s="23" t="str">
        <f>+IFERROR(VLOOKUP(#REF!,'[2]LISTAS ANEXO 1. 4'!$B$74:$C$90,2,FALSE),"")</f>
        <v/>
      </c>
      <c r="J220" s="23" t="str">
        <f>+IFERROR(VLOOKUP(X220,[2]ORDINALES!$B$2:$C$5,2,FALSE),"")</f>
        <v>CTADOS</v>
      </c>
      <c r="K220" s="23" t="str">
        <f>+IFERROR(VLOOKUP(#REF!,[2]REGION!$G$2:$I$1125,2,FALSE),"")</f>
        <v/>
      </c>
      <c r="L220" s="23" t="str">
        <f>+IFERROR(VLOOKUP(AI220,[2]REGION!$G$2:$I$1125,2,FALSE),"")</f>
        <v/>
      </c>
      <c r="M220" s="23" t="str">
        <f>+IFERROR(VLOOKUP(#REF!,[2]ORDINALES!$H$2:$I$382,2,FALSE),"")</f>
        <v/>
      </c>
      <c r="N220" s="23" t="str">
        <f>IFERROR(VLOOKUP(U220,'[2]Lista Willy'!$B$11:$D$14,3,FALSE),"")</f>
        <v>REC_11</v>
      </c>
      <c r="O220" s="24"/>
      <c r="P220" s="90">
        <v>16020</v>
      </c>
      <c r="Q220" s="90" t="s">
        <v>49</v>
      </c>
      <c r="R220" s="90" t="s">
        <v>309</v>
      </c>
      <c r="S220" s="90" t="s">
        <v>310</v>
      </c>
      <c r="T220" s="90" t="s">
        <v>310</v>
      </c>
      <c r="U220" s="90" t="s">
        <v>52</v>
      </c>
      <c r="V220" s="94" t="s">
        <v>53</v>
      </c>
      <c r="W220" s="90" t="s">
        <v>54</v>
      </c>
      <c r="X220" s="90" t="s">
        <v>55</v>
      </c>
      <c r="Y220" s="90" t="s">
        <v>333</v>
      </c>
      <c r="Z220" s="88">
        <v>30000000</v>
      </c>
      <c r="AA220" s="120"/>
      <c r="AB220" s="88"/>
      <c r="AC220" s="88"/>
      <c r="AD220" s="88"/>
      <c r="AE220" s="120">
        <v>30000000</v>
      </c>
      <c r="AF220" s="88"/>
      <c r="AG220" s="89"/>
      <c r="AH220" s="90" t="s">
        <v>57</v>
      </c>
      <c r="AI220" s="90"/>
      <c r="AJ220" s="90"/>
      <c r="AK220" s="90"/>
      <c r="AL220" s="90" t="s">
        <v>57</v>
      </c>
      <c r="AM220" s="90"/>
      <c r="AN220" s="90" t="s">
        <v>57</v>
      </c>
      <c r="AO220" s="90"/>
      <c r="AP220" s="90" t="s">
        <v>57</v>
      </c>
      <c r="AQ220" s="90"/>
      <c r="AR220" s="90" t="s">
        <v>57</v>
      </c>
      <c r="AS220" s="90" t="s">
        <v>60</v>
      </c>
      <c r="AT220" s="90" t="s">
        <v>61</v>
      </c>
      <c r="AU220" s="97" t="s">
        <v>62</v>
      </c>
      <c r="AV220" s="98" t="s">
        <v>125</v>
      </c>
      <c r="AW220" s="98" t="s">
        <v>126</v>
      </c>
      <c r="AX220" s="97">
        <v>3202032</v>
      </c>
      <c r="AY220" s="98" t="s">
        <v>127</v>
      </c>
      <c r="AZ220" s="98" t="s">
        <v>293</v>
      </c>
      <c r="BA220" s="24"/>
    </row>
    <row r="221" spans="1:53" ht="84.75" customHeight="1">
      <c r="A221" s="23" t="str">
        <f>+IFERROR(VLOOKUP(R221,'[2]Listas niveles'!$D$2:$E$11,2,FALSE),"")</f>
        <v>SGM</v>
      </c>
      <c r="B221" s="23" t="str">
        <f>+IFERROR(VLOOKUP(AS221,'[2]Listas anexo 1'!$A$7:$B$8,2,FALSE),"")</f>
        <v>ADMIN</v>
      </c>
      <c r="C221" s="23" t="str">
        <f>+IFERROR(VLOOKUP(AT221,'[2]Listas anexo 1'!$A$13:$B$15,2,FALSE),"")</f>
        <v>ADMINYCOOR</v>
      </c>
      <c r="D221" s="23" t="str">
        <f>+IFERROR(VLOOKUP(AT221,'[2]Listas anexo 1'!$A$13:$C$15,3,FALSE),"")</f>
        <v>CONTRIBUIR</v>
      </c>
      <c r="E221" s="23" t="str">
        <f>+IFERROR(VLOOKUP(AT221,'[2]Listas anexo 1'!$A$19:$B$21,2,FALSE),"")</f>
        <v>ADMINOB</v>
      </c>
      <c r="F221" s="23" t="str">
        <f>+IFERROR(VLOOKUP(AV221,'[2]Listas anexo 1'!$J$13:$K$21,2,FALSE),"")</f>
        <v>ADOBIII</v>
      </c>
      <c r="G221" s="23" t="str">
        <f>+IFERROR(VLOOKUP(AW221,'[2]LISTAS ANEXO 1. 2'!$A$9:$B$38,2,FALSE),"")</f>
        <v>AX</v>
      </c>
      <c r="H221" s="23" t="str">
        <f>+IFERROR(IF(C221="ADMINYCOOR",VLOOKUP(AY221,'[2]LISTAS ANEXO 1. 3'!$B$13:$C$42,2,FALSE),IF(C221="TASAS",VLOOKUP(AY221,'[2]LISTAS ANEXO 1. 3'!$B$43:$C$51,2,FALSE),IF(C221="FORTALECIMIENTO",VLOOKUP(AY221,'[2]LISTAS ANEXO 1. 3'!$B$52:$C$58,2,FALSE),""))),"")</f>
        <v>OO</v>
      </c>
      <c r="I221" s="23" t="str">
        <f>+IFERROR(VLOOKUP(#REF!,'[2]LISTAS ANEXO 1. 4'!$B$74:$C$90,2,FALSE),"")</f>
        <v/>
      </c>
      <c r="J221" s="23" t="str">
        <f>+IFERROR(VLOOKUP(X221,[2]ORDINALES!$B$2:$C$5,2,FALSE),"")</f>
        <v>CTADOS</v>
      </c>
      <c r="K221" s="23" t="str">
        <f>+IFERROR(VLOOKUP(#REF!,[2]REGION!$G$2:$I$1125,2,FALSE),"")</f>
        <v/>
      </c>
      <c r="L221" s="23" t="str">
        <f>+IFERROR(VLOOKUP(AI221,[2]REGION!$G$2:$I$1125,2,FALSE),"")</f>
        <v/>
      </c>
      <c r="M221" s="23" t="str">
        <f>+IFERROR(VLOOKUP(#REF!,[2]ORDINALES!$H$2:$I$382,2,FALSE),"")</f>
        <v/>
      </c>
      <c r="N221" s="23" t="str">
        <f>IFERROR(VLOOKUP(U221,'[2]Lista Willy'!$B$11:$D$14,3,FALSE),"")</f>
        <v>REC_11</v>
      </c>
      <c r="O221" s="24"/>
      <c r="P221" s="90">
        <v>16021</v>
      </c>
      <c r="Q221" s="90" t="s">
        <v>49</v>
      </c>
      <c r="R221" s="90" t="s">
        <v>309</v>
      </c>
      <c r="S221" s="90" t="s">
        <v>310</v>
      </c>
      <c r="T221" s="90" t="s">
        <v>310</v>
      </c>
      <c r="U221" s="90" t="s">
        <v>52</v>
      </c>
      <c r="V221" s="94" t="s">
        <v>53</v>
      </c>
      <c r="W221" s="90" t="s">
        <v>54</v>
      </c>
      <c r="X221" s="90" t="s">
        <v>55</v>
      </c>
      <c r="Y221" s="90" t="s">
        <v>334</v>
      </c>
      <c r="Z221" s="88">
        <v>113593550</v>
      </c>
      <c r="AA221" s="120"/>
      <c r="AB221" s="88"/>
      <c r="AC221" s="88"/>
      <c r="AD221" s="88"/>
      <c r="AE221" s="120">
        <v>113593550</v>
      </c>
      <c r="AF221" s="88"/>
      <c r="AG221" s="89"/>
      <c r="AH221" s="90" t="s">
        <v>57</v>
      </c>
      <c r="AI221" s="90"/>
      <c r="AJ221" s="90"/>
      <c r="AK221" s="90"/>
      <c r="AL221" s="90" t="s">
        <v>57</v>
      </c>
      <c r="AM221" s="90"/>
      <c r="AN221" s="90" t="s">
        <v>57</v>
      </c>
      <c r="AO221" s="90"/>
      <c r="AP221" s="90" t="s">
        <v>57</v>
      </c>
      <c r="AQ221" s="90"/>
      <c r="AR221" s="90" t="s">
        <v>57</v>
      </c>
      <c r="AS221" s="90" t="s">
        <v>60</v>
      </c>
      <c r="AT221" s="90" t="s">
        <v>61</v>
      </c>
      <c r="AU221" s="97" t="s">
        <v>62</v>
      </c>
      <c r="AV221" s="98" t="s">
        <v>272</v>
      </c>
      <c r="AW221" s="98" t="s">
        <v>335</v>
      </c>
      <c r="AX221" s="97">
        <v>3202004</v>
      </c>
      <c r="AY221" s="98" t="s">
        <v>336</v>
      </c>
      <c r="AZ221" s="98" t="s">
        <v>337</v>
      </c>
      <c r="BA221" s="24"/>
    </row>
    <row r="222" spans="1:53" ht="84.75" customHeight="1">
      <c r="A222" s="23" t="str">
        <f>+IFERROR(VLOOKUP(R222,'[2]Listas niveles'!$D$2:$E$11,2,FALSE),"")</f>
        <v>SGM</v>
      </c>
      <c r="B222" s="23" t="str">
        <f>+IFERROR(VLOOKUP(AS222,'[2]Listas anexo 1'!$A$7:$B$8,2,FALSE),"")</f>
        <v>ADMIN</v>
      </c>
      <c r="C222" s="23" t="str">
        <f>+IFERROR(VLOOKUP(AT222,'[2]Listas anexo 1'!$A$13:$B$15,2,FALSE),"")</f>
        <v>ADMINYCOOR</v>
      </c>
      <c r="D222" s="23" t="str">
        <f>+IFERROR(VLOOKUP(AT222,'[2]Listas anexo 1'!$A$13:$C$15,3,FALSE),"")</f>
        <v>CONTRIBUIR</v>
      </c>
      <c r="E222" s="23" t="str">
        <f>+IFERROR(VLOOKUP(AT222,'[2]Listas anexo 1'!$A$19:$B$21,2,FALSE),"")</f>
        <v>ADMINOB</v>
      </c>
      <c r="F222" s="23" t="str">
        <f>+IFERROR(VLOOKUP(AV222,'[2]Listas anexo 1'!$J$13:$K$21,2,FALSE),"")</f>
        <v>ADOBI</v>
      </c>
      <c r="G222" s="23" t="str">
        <f>+IFERROR(VLOOKUP(AW222,'[2]LISTAS ANEXO 1. 2'!$A$9:$B$38,2,FALSE),"")</f>
        <v>AI</v>
      </c>
      <c r="H222" s="23" t="str">
        <f>+IFERROR(IF(C222="ADMINYCOOR",VLOOKUP(AY222,'[2]LISTAS ANEXO 1. 3'!$B$13:$C$42,2,FALSE),IF(C222="TASAS",VLOOKUP(AY222,'[2]LISTAS ANEXO 1. 3'!$B$43:$C$51,2,FALSE),IF(C222="FORTALECIMIENTO",VLOOKUP(AY222,'[2]LISTAS ANEXO 1. 3'!$B$52:$C$58,2,FALSE),""))),"")</f>
        <v>BB</v>
      </c>
      <c r="I222" s="23" t="str">
        <f>+IFERROR(VLOOKUP(#REF!,'[2]LISTAS ANEXO 1. 4'!$B$74:$C$90,2,FALSE),"")</f>
        <v/>
      </c>
      <c r="J222" s="23" t="str">
        <f>+IFERROR(VLOOKUP(X222,[2]ORDINALES!$B$2:$C$5,2,FALSE),"")</f>
        <v>CTADOS</v>
      </c>
      <c r="K222" s="23" t="str">
        <f>+IFERROR(VLOOKUP(#REF!,[2]REGION!$G$2:$I$1125,2,FALSE),"")</f>
        <v/>
      </c>
      <c r="L222" s="23" t="str">
        <f>+IFERROR(VLOOKUP(AI222,[2]REGION!$G$2:$I$1125,2,FALSE),"")</f>
        <v/>
      </c>
      <c r="M222" s="23" t="str">
        <f>+IFERROR(VLOOKUP(#REF!,[2]ORDINALES!$H$2:$I$382,2,FALSE),"")</f>
        <v/>
      </c>
      <c r="N222" s="23" t="str">
        <f>IFERROR(VLOOKUP(U222,'[2]Lista Willy'!$B$11:$D$14,3,FALSE),"")</f>
        <v>REC_11</v>
      </c>
      <c r="O222" s="24"/>
      <c r="P222" s="90">
        <v>16022</v>
      </c>
      <c r="Q222" s="90" t="s">
        <v>49</v>
      </c>
      <c r="R222" s="90" t="s">
        <v>309</v>
      </c>
      <c r="S222" s="90" t="s">
        <v>310</v>
      </c>
      <c r="T222" s="90" t="s">
        <v>310</v>
      </c>
      <c r="U222" s="90" t="s">
        <v>52</v>
      </c>
      <c r="V222" s="94" t="s">
        <v>53</v>
      </c>
      <c r="W222" s="90" t="s">
        <v>54</v>
      </c>
      <c r="X222" s="90" t="s">
        <v>55</v>
      </c>
      <c r="Y222" s="90" t="s">
        <v>338</v>
      </c>
      <c r="Z222" s="88">
        <v>55434600</v>
      </c>
      <c r="AA222" s="120"/>
      <c r="AB222" s="88"/>
      <c r="AC222" s="88"/>
      <c r="AD222" s="88"/>
      <c r="AE222" s="120">
        <v>55434600</v>
      </c>
      <c r="AF222" s="88"/>
      <c r="AG222" s="89"/>
      <c r="AH222" s="90" t="s">
        <v>57</v>
      </c>
      <c r="AI222" s="90"/>
      <c r="AJ222" s="90"/>
      <c r="AK222" s="90"/>
      <c r="AL222" s="90" t="s">
        <v>57</v>
      </c>
      <c r="AM222" s="90"/>
      <c r="AN222" s="90" t="s">
        <v>57</v>
      </c>
      <c r="AO222" s="90"/>
      <c r="AP222" s="90" t="s">
        <v>57</v>
      </c>
      <c r="AQ222" s="90"/>
      <c r="AR222" s="90" t="s">
        <v>57</v>
      </c>
      <c r="AS222" s="90" t="s">
        <v>60</v>
      </c>
      <c r="AT222" s="90" t="s">
        <v>61</v>
      </c>
      <c r="AU222" s="97" t="s">
        <v>62</v>
      </c>
      <c r="AV222" s="98" t="s">
        <v>125</v>
      </c>
      <c r="AW222" s="98" t="s">
        <v>126</v>
      </c>
      <c r="AX222" s="97">
        <v>3202032</v>
      </c>
      <c r="AY222" s="98" t="s">
        <v>163</v>
      </c>
      <c r="AZ222" s="98" t="s">
        <v>164</v>
      </c>
      <c r="BA222" s="24"/>
    </row>
    <row r="223" spans="1:53" ht="84.75" customHeight="1">
      <c r="A223" s="23" t="str">
        <f>+IFERROR(VLOOKUP(R223,'[2]Listas niveles'!$D$2:$E$11,2,FALSE),"")</f>
        <v>SGM</v>
      </c>
      <c r="B223" s="23" t="str">
        <f>+IFERROR(VLOOKUP(AS223,'[2]Listas anexo 1'!$A$7:$B$8,2,FALSE),"")</f>
        <v>ADMIN</v>
      </c>
      <c r="C223" s="23" t="str">
        <f>+IFERROR(VLOOKUP(AT223,'[2]Listas anexo 1'!$A$13:$B$15,2,FALSE),"")</f>
        <v>ADMINYCOOR</v>
      </c>
      <c r="D223" s="23" t="str">
        <f>+IFERROR(VLOOKUP(AT223,'[2]Listas anexo 1'!$A$13:$C$15,3,FALSE),"")</f>
        <v>CONTRIBUIR</v>
      </c>
      <c r="E223" s="23" t="str">
        <f>+IFERROR(VLOOKUP(AT223,'[2]Listas anexo 1'!$A$19:$B$21,2,FALSE),"")</f>
        <v>ADMINOB</v>
      </c>
      <c r="F223" s="23" t="str">
        <f>+IFERROR(VLOOKUP(AV223,'[2]Listas anexo 1'!$J$13:$K$21,2,FALSE),"")</f>
        <v>ADOBIII</v>
      </c>
      <c r="G223" s="23" t="str">
        <f>+IFERROR(VLOOKUP(AW223,'[2]LISTAS ANEXO 1. 2'!$A$9:$B$38,2,FALSE),"")</f>
        <v>AX</v>
      </c>
      <c r="H223" s="23" t="str">
        <f>+IFERROR(IF(C223="ADMINYCOOR",VLOOKUP(AY223,'[2]LISTAS ANEXO 1. 3'!$B$13:$C$42,2,FALSE),IF(C223="TASAS",VLOOKUP(AY223,'[2]LISTAS ANEXO 1. 3'!$B$43:$C$51,2,FALSE),IF(C223="FORTALECIMIENTO",VLOOKUP(AY223,'[2]LISTAS ANEXO 1. 3'!$B$52:$C$58,2,FALSE),""))),"")</f>
        <v>OO</v>
      </c>
      <c r="I223" s="23" t="str">
        <f>+IFERROR(VLOOKUP(#REF!,'[2]LISTAS ANEXO 1. 4'!$B$74:$C$90,2,FALSE),"")</f>
        <v/>
      </c>
      <c r="J223" s="23" t="str">
        <f>+IFERROR(VLOOKUP(X223,[2]ORDINALES!$B$2:$C$5,2,FALSE),"")</f>
        <v>CTADOS</v>
      </c>
      <c r="K223" s="23" t="str">
        <f>+IFERROR(VLOOKUP(#REF!,[2]REGION!$G$2:$I$1125,2,FALSE),"")</f>
        <v/>
      </c>
      <c r="L223" s="23" t="str">
        <f>+IFERROR(VLOOKUP(AI223,[2]REGION!$G$2:$I$1125,2,FALSE),"")</f>
        <v>BOGDC</v>
      </c>
      <c r="M223" s="23" t="str">
        <f>+IFERROR(VLOOKUP(#REF!,[2]ORDINALES!$H$2:$I$382,2,FALSE),"")</f>
        <v/>
      </c>
      <c r="N223" s="23" t="str">
        <f>IFERROR(VLOOKUP(U223,'[2]Lista Willy'!$B$11:$D$14,3,FALSE),"")</f>
        <v>REC_11</v>
      </c>
      <c r="O223" s="24"/>
      <c r="P223" s="90">
        <v>16023</v>
      </c>
      <c r="Q223" s="90" t="s">
        <v>49</v>
      </c>
      <c r="R223" s="90" t="s">
        <v>309</v>
      </c>
      <c r="S223" s="90" t="s">
        <v>310</v>
      </c>
      <c r="T223" s="90" t="s">
        <v>310</v>
      </c>
      <c r="U223" s="90" t="s">
        <v>52</v>
      </c>
      <c r="V223" s="94" t="s">
        <v>53</v>
      </c>
      <c r="W223" s="90" t="s">
        <v>54</v>
      </c>
      <c r="X223" s="90" t="s">
        <v>55</v>
      </c>
      <c r="Y223" s="90" t="s">
        <v>339</v>
      </c>
      <c r="Z223" s="88">
        <v>89714030</v>
      </c>
      <c r="AA223" s="120"/>
      <c r="AB223" s="88"/>
      <c r="AC223" s="88"/>
      <c r="AD223" s="88"/>
      <c r="AE223" s="120">
        <v>89714030</v>
      </c>
      <c r="AF223" s="88"/>
      <c r="AG223" s="89"/>
      <c r="AH223" s="90" t="s">
        <v>57</v>
      </c>
      <c r="AI223" s="90" t="s">
        <v>108</v>
      </c>
      <c r="AJ223" s="90" t="s">
        <v>108</v>
      </c>
      <c r="AK223" s="90"/>
      <c r="AL223" s="90" t="s">
        <v>57</v>
      </c>
      <c r="AM223" s="90"/>
      <c r="AN223" s="90" t="s">
        <v>57</v>
      </c>
      <c r="AO223" s="90"/>
      <c r="AP223" s="90" t="s">
        <v>57</v>
      </c>
      <c r="AQ223" s="90"/>
      <c r="AR223" s="90" t="s">
        <v>57</v>
      </c>
      <c r="AS223" s="90" t="s">
        <v>60</v>
      </c>
      <c r="AT223" s="90" t="s">
        <v>61</v>
      </c>
      <c r="AU223" s="97" t="s">
        <v>62</v>
      </c>
      <c r="AV223" s="98" t="s">
        <v>272</v>
      </c>
      <c r="AW223" s="98" t="s">
        <v>335</v>
      </c>
      <c r="AX223" s="97">
        <v>3202004</v>
      </c>
      <c r="AY223" s="98" t="s">
        <v>336</v>
      </c>
      <c r="AZ223" s="98" t="s">
        <v>337</v>
      </c>
      <c r="BA223" s="24"/>
    </row>
    <row r="224" spans="1:53" ht="84.75" customHeight="1">
      <c r="A224" s="23" t="str">
        <f>+IFERROR(VLOOKUP(R224,'[2]Listas niveles'!$D$2:$E$11,2,FALSE),"")</f>
        <v>SGM</v>
      </c>
      <c r="B224" s="23" t="str">
        <f>+IFERROR(VLOOKUP(AS224,'[2]Listas anexo 1'!$A$7:$B$8,2,FALSE),"")</f>
        <v>FORTA</v>
      </c>
      <c r="C224" s="23" t="str">
        <f>+IFERROR(VLOOKUP(AT224,'[2]Listas anexo 1'!$A$13:$B$15,2,FALSE),"")</f>
        <v>FORTALECIMIENTO</v>
      </c>
      <c r="D224" s="23" t="str">
        <f>+IFERROR(VLOOKUP(AT224,'[2]Listas anexo 1'!$A$13:$C$15,3,FALSE),"")</f>
        <v>FORTALECER</v>
      </c>
      <c r="E224" s="23" t="str">
        <f>+IFERROR(VLOOKUP(AT224,'[2]Listas anexo 1'!$A$19:$B$21,2,FALSE),"")</f>
        <v>FORTOB</v>
      </c>
      <c r="F224" s="23" t="str">
        <f>+IFERROR(VLOOKUP(AV224,'[2]Listas anexo 1'!$J$13:$K$21,2,FALSE),"")</f>
        <v>FORTOBI</v>
      </c>
      <c r="G224" s="23" t="str">
        <f>+IFERROR(VLOOKUP(AW224,'[2]LISTAS ANEXO 1. 2'!$A$9:$B$38,2,FALSE),"")</f>
        <v>TI</v>
      </c>
      <c r="H224" s="23" t="str">
        <f>+IFERROR(IF(C224="ADMINYCOOR",VLOOKUP(AY224,'[2]LISTAS ANEXO 1. 3'!$B$13:$C$42,2,FALSE),IF(C224="TASAS",VLOOKUP(AY224,'[2]LISTAS ANEXO 1. 3'!$B$43:$C$51,2,FALSE),IF(C224="FORTALECIMIENTO",VLOOKUP(AY224,'[2]LISTAS ANEXO 1. 3'!$B$52:$C$58,2,FALSE),""))),"")</f>
        <v>AAAA</v>
      </c>
      <c r="I224" s="23" t="str">
        <f>+IFERROR(VLOOKUP(#REF!,'[2]LISTAS ANEXO 1. 4'!$B$74:$C$90,2,FALSE),"")</f>
        <v/>
      </c>
      <c r="J224" s="23" t="str">
        <f>+IFERROR(VLOOKUP(X224,[2]ORDINALES!$B$2:$C$5,2,FALSE),"")</f>
        <v>CTADOS</v>
      </c>
      <c r="K224" s="23" t="str">
        <f>+IFERROR(VLOOKUP(#REF!,[2]REGION!$G$2:$I$1125,2,FALSE),"")</f>
        <v/>
      </c>
      <c r="L224" s="23" t="str">
        <f>+IFERROR(VLOOKUP(AI224,[2]REGION!$G$2:$I$1125,2,FALSE),"")</f>
        <v/>
      </c>
      <c r="M224" s="23" t="str">
        <f>+IFERROR(VLOOKUP(#REF!,[2]ORDINALES!$H$2:$I$382,2,FALSE),"")</f>
        <v/>
      </c>
      <c r="N224" s="23" t="str">
        <f>IFERROR(VLOOKUP(U224,'[2]Lista Willy'!$B$11:$D$14,3,FALSE),"")</f>
        <v>REC_11</v>
      </c>
      <c r="O224" s="24"/>
      <c r="P224" s="90">
        <v>16024</v>
      </c>
      <c r="Q224" s="90" t="s">
        <v>49</v>
      </c>
      <c r="R224" s="90" t="s">
        <v>309</v>
      </c>
      <c r="S224" s="90" t="s">
        <v>310</v>
      </c>
      <c r="T224" s="90" t="s">
        <v>310</v>
      </c>
      <c r="U224" s="90" t="s">
        <v>52</v>
      </c>
      <c r="V224" s="94" t="s">
        <v>53</v>
      </c>
      <c r="W224" s="90" t="s">
        <v>54</v>
      </c>
      <c r="X224" s="90" t="s">
        <v>55</v>
      </c>
      <c r="Y224" s="90" t="s">
        <v>340</v>
      </c>
      <c r="Z224" s="88">
        <v>48564500</v>
      </c>
      <c r="AA224" s="120"/>
      <c r="AB224" s="88"/>
      <c r="AC224" s="88"/>
      <c r="AD224" s="88"/>
      <c r="AE224" s="120">
        <v>48564500</v>
      </c>
      <c r="AF224" s="88"/>
      <c r="AG224" s="89"/>
      <c r="AH224" s="90" t="s">
        <v>57</v>
      </c>
      <c r="AI224" s="90"/>
      <c r="AJ224" s="90"/>
      <c r="AK224" s="90"/>
      <c r="AL224" s="90" t="s">
        <v>57</v>
      </c>
      <c r="AM224" s="90"/>
      <c r="AN224" s="90" t="s">
        <v>57</v>
      </c>
      <c r="AO224" s="90"/>
      <c r="AP224" s="90" t="s">
        <v>57</v>
      </c>
      <c r="AQ224" s="90"/>
      <c r="AR224" s="90" t="s">
        <v>57</v>
      </c>
      <c r="AS224" s="90" t="s">
        <v>73</v>
      </c>
      <c r="AT224" s="90" t="s">
        <v>74</v>
      </c>
      <c r="AU224" s="97" t="s">
        <v>75</v>
      </c>
      <c r="AV224" s="98" t="s">
        <v>76</v>
      </c>
      <c r="AW224" s="98" t="s">
        <v>210</v>
      </c>
      <c r="AX224" s="97">
        <v>3299054</v>
      </c>
      <c r="AY224" s="98" t="s">
        <v>211</v>
      </c>
      <c r="AZ224" s="98" t="s">
        <v>217</v>
      </c>
      <c r="BA224" s="24"/>
    </row>
    <row r="225" spans="1:53" ht="84.75" customHeight="1">
      <c r="A225" s="23" t="str">
        <f>+IFERROR(VLOOKUP(R225,'[2]Listas niveles'!$D$2:$E$11,2,FALSE),"")</f>
        <v>SGM</v>
      </c>
      <c r="B225" s="23" t="str">
        <f>+IFERROR(VLOOKUP(AS225,'[2]Listas anexo 1'!$A$7:$B$8,2,FALSE),"")</f>
        <v>FORTA</v>
      </c>
      <c r="C225" s="23" t="str">
        <f>+IFERROR(VLOOKUP(AT225,'[2]Listas anexo 1'!$A$13:$B$15,2,FALSE),"")</f>
        <v>FORTALECIMIENTO</v>
      </c>
      <c r="D225" s="23" t="str">
        <f>+IFERROR(VLOOKUP(AT225,'[2]Listas anexo 1'!$A$13:$C$15,3,FALSE),"")</f>
        <v>FORTALECER</v>
      </c>
      <c r="E225" s="23" t="str">
        <f>+IFERROR(VLOOKUP(AT225,'[2]Listas anexo 1'!$A$19:$B$21,2,FALSE),"")</f>
        <v>FORTOB</v>
      </c>
      <c r="F225" s="23" t="str">
        <f>+IFERROR(VLOOKUP(AV225,'[2]Listas anexo 1'!$J$13:$K$21,2,FALSE),"")</f>
        <v>FORTOBIII</v>
      </c>
      <c r="G225" s="23" t="str">
        <f>+IFERROR(VLOOKUP(AW225,'[2]LISTAS ANEXO 1. 2'!$A$9:$B$38,2,FALSE),"")</f>
        <v>TVI</v>
      </c>
      <c r="H225" s="23" t="str">
        <f>+IFERROR(IF(C225="ADMINYCOOR",VLOOKUP(AY225,'[2]LISTAS ANEXO 1. 3'!$B$13:$C$42,2,FALSE),IF(C225="TASAS",VLOOKUP(AY225,'[2]LISTAS ANEXO 1. 3'!$B$43:$C$51,2,FALSE),IF(C225="FORTALECIMIENTO",VLOOKUP(AY225,'[2]LISTAS ANEXO 1. 3'!$B$52:$C$58,2,FALSE),""))),"")</f>
        <v>FFFF</v>
      </c>
      <c r="I225" s="23" t="str">
        <f>+IFERROR(VLOOKUP(#REF!,'[2]LISTAS ANEXO 1. 4'!$B$74:$C$90,2,FALSE),"")</f>
        <v/>
      </c>
      <c r="J225" s="23" t="str">
        <f>+IFERROR(VLOOKUP(X225,[2]ORDINALES!$B$2:$C$5,2,FALSE),"")</f>
        <v>CTADOS</v>
      </c>
      <c r="K225" s="23" t="str">
        <f>+IFERROR(VLOOKUP(#REF!,[2]REGION!$G$2:$I$1125,2,FALSE),"")</f>
        <v/>
      </c>
      <c r="L225" s="23" t="str">
        <f>+IFERROR(VLOOKUP(AI225,[2]REGION!$G$2:$I$1125,2,FALSE),"")</f>
        <v/>
      </c>
      <c r="M225" s="23" t="str">
        <f>+IFERROR(VLOOKUP(#REF!,[2]ORDINALES!$H$2:$I$382,2,FALSE),"")</f>
        <v/>
      </c>
      <c r="N225" s="23" t="str">
        <f>IFERROR(VLOOKUP(U225,'[2]Lista Willy'!$B$11:$D$14,3,FALSE),"")</f>
        <v>REC_11</v>
      </c>
      <c r="O225" s="24"/>
      <c r="P225" s="90">
        <v>16025</v>
      </c>
      <c r="Q225" s="90" t="s">
        <v>49</v>
      </c>
      <c r="R225" s="90" t="s">
        <v>309</v>
      </c>
      <c r="S225" s="90" t="s">
        <v>310</v>
      </c>
      <c r="T225" s="90" t="s">
        <v>310</v>
      </c>
      <c r="U225" s="90" t="s">
        <v>52</v>
      </c>
      <c r="V225" s="94" t="s">
        <v>53</v>
      </c>
      <c r="W225" s="90" t="s">
        <v>54</v>
      </c>
      <c r="X225" s="90" t="s">
        <v>55</v>
      </c>
      <c r="Y225" s="90" t="s">
        <v>341</v>
      </c>
      <c r="Z225" s="88">
        <v>30000000</v>
      </c>
      <c r="AA225" s="120"/>
      <c r="AB225" s="88"/>
      <c r="AC225" s="88"/>
      <c r="AD225" s="88"/>
      <c r="AE225" s="120">
        <v>30000000</v>
      </c>
      <c r="AF225" s="88"/>
      <c r="AG225" s="89"/>
      <c r="AH225" s="90" t="s">
        <v>57</v>
      </c>
      <c r="AI225" s="90"/>
      <c r="AJ225" s="90"/>
      <c r="AK225" s="90"/>
      <c r="AL225" s="90" t="s">
        <v>57</v>
      </c>
      <c r="AM225" s="90"/>
      <c r="AN225" s="90" t="s">
        <v>57</v>
      </c>
      <c r="AO225" s="90"/>
      <c r="AP225" s="90" t="s">
        <v>57</v>
      </c>
      <c r="AQ225" s="90"/>
      <c r="AR225" s="90" t="s">
        <v>57</v>
      </c>
      <c r="AS225" s="90" t="s">
        <v>73</v>
      </c>
      <c r="AT225" s="90" t="s">
        <v>74</v>
      </c>
      <c r="AU225" s="97" t="s">
        <v>75</v>
      </c>
      <c r="AV225" s="98" t="s">
        <v>109</v>
      </c>
      <c r="AW225" s="98" t="s">
        <v>110</v>
      </c>
      <c r="AX225" s="97">
        <v>3299065</v>
      </c>
      <c r="AY225" s="98" t="s">
        <v>111</v>
      </c>
      <c r="AZ225" s="98" t="s">
        <v>136</v>
      </c>
      <c r="BA225" s="24"/>
    </row>
    <row r="226" spans="1:53" ht="84.75" customHeight="1">
      <c r="A226" s="23" t="str">
        <f>+IFERROR(VLOOKUP(R226,'[2]Listas niveles'!$D$2:$E$11,2,FALSE),"")</f>
        <v>SGM</v>
      </c>
      <c r="B226" s="23" t="str">
        <f>+IFERROR(VLOOKUP(AS226,'[2]Listas anexo 1'!$A$7:$B$8,2,FALSE),"")</f>
        <v>FORTA</v>
      </c>
      <c r="C226" s="23" t="str">
        <f>+IFERROR(VLOOKUP(AT226,'[2]Listas anexo 1'!$A$13:$B$15,2,FALSE),"")</f>
        <v>FORTALECIMIENTO</v>
      </c>
      <c r="D226" s="23" t="str">
        <f>+IFERROR(VLOOKUP(AT226,'[2]Listas anexo 1'!$A$13:$C$15,3,FALSE),"")</f>
        <v>FORTALECER</v>
      </c>
      <c r="E226" s="23" t="str">
        <f>+IFERROR(VLOOKUP(AT226,'[2]Listas anexo 1'!$A$19:$B$21,2,FALSE),"")</f>
        <v>FORTOB</v>
      </c>
      <c r="F226" s="23" t="str">
        <f>+IFERROR(VLOOKUP(AV226,'[2]Listas anexo 1'!$J$13:$K$21,2,FALSE),"")</f>
        <v>FORTOBIII</v>
      </c>
      <c r="G226" s="23" t="str">
        <f>+IFERROR(VLOOKUP(AW226,'[2]LISTAS ANEXO 1. 2'!$A$9:$B$38,2,FALSE),"")</f>
        <v>TVI</v>
      </c>
      <c r="H226" s="23" t="str">
        <f>+IFERROR(IF(C226="ADMINYCOOR",VLOOKUP(AY226,'[2]LISTAS ANEXO 1. 3'!$B$13:$C$42,2,FALSE),IF(C226="TASAS",VLOOKUP(AY226,'[2]LISTAS ANEXO 1. 3'!$B$43:$C$51,2,FALSE),IF(C226="FORTALECIMIENTO",VLOOKUP(AY226,'[2]LISTAS ANEXO 1. 3'!$B$52:$C$58,2,FALSE),""))),"")</f>
        <v>FFFF</v>
      </c>
      <c r="I226" s="23" t="str">
        <f>+IFERROR(VLOOKUP(#REF!,'[2]LISTAS ANEXO 1. 4'!$B$74:$C$90,2,FALSE),"")</f>
        <v/>
      </c>
      <c r="J226" s="23" t="str">
        <f>+IFERROR(VLOOKUP(X226,[2]ORDINALES!$B$2:$C$5,2,FALSE),"")</f>
        <v>CTADOS</v>
      </c>
      <c r="K226" s="23" t="str">
        <f>+IFERROR(VLOOKUP(#REF!,[2]REGION!$G$2:$I$1125,2,FALSE),"")</f>
        <v/>
      </c>
      <c r="L226" s="23" t="str">
        <f>+IFERROR(VLOOKUP(AI226,[2]REGION!$G$2:$I$1125,2,FALSE),"")</f>
        <v/>
      </c>
      <c r="M226" s="23" t="str">
        <f>+IFERROR(VLOOKUP(#REF!,[2]ORDINALES!$H$2:$I$382,2,FALSE),"")</f>
        <v/>
      </c>
      <c r="N226" s="23" t="str">
        <f>IFERROR(VLOOKUP(U226,'[2]Lista Willy'!$B$11:$D$14,3,FALSE),"")</f>
        <v>REC_11</v>
      </c>
      <c r="O226" s="24"/>
      <c r="P226" s="90">
        <v>16026</v>
      </c>
      <c r="Q226" s="90" t="s">
        <v>49</v>
      </c>
      <c r="R226" s="90" t="s">
        <v>309</v>
      </c>
      <c r="S226" s="90" t="s">
        <v>310</v>
      </c>
      <c r="T226" s="90" t="s">
        <v>310</v>
      </c>
      <c r="U226" s="90" t="s">
        <v>52</v>
      </c>
      <c r="V226" s="94" t="s">
        <v>53</v>
      </c>
      <c r="W226" s="90" t="s">
        <v>54</v>
      </c>
      <c r="X226" s="90" t="s">
        <v>55</v>
      </c>
      <c r="Y226" s="90" t="s">
        <v>342</v>
      </c>
      <c r="Z226" s="88">
        <v>350000000</v>
      </c>
      <c r="AA226" s="120"/>
      <c r="AB226" s="88"/>
      <c r="AC226" s="88"/>
      <c r="AD226" s="88"/>
      <c r="AE226" s="120">
        <v>350000000</v>
      </c>
      <c r="AF226" s="88"/>
      <c r="AG226" s="89"/>
      <c r="AH226" s="90" t="s">
        <v>57</v>
      </c>
      <c r="AI226" s="90"/>
      <c r="AJ226" s="90"/>
      <c r="AK226" s="90"/>
      <c r="AL226" s="90" t="s">
        <v>57</v>
      </c>
      <c r="AM226" s="90"/>
      <c r="AN226" s="90" t="s">
        <v>57</v>
      </c>
      <c r="AO226" s="90"/>
      <c r="AP226" s="90" t="s">
        <v>57</v>
      </c>
      <c r="AQ226" s="90"/>
      <c r="AR226" s="90" t="s">
        <v>57</v>
      </c>
      <c r="AS226" s="90" t="s">
        <v>73</v>
      </c>
      <c r="AT226" s="90" t="s">
        <v>74</v>
      </c>
      <c r="AU226" s="97" t="s">
        <v>75</v>
      </c>
      <c r="AV226" s="98" t="s">
        <v>109</v>
      </c>
      <c r="AW226" s="98" t="s">
        <v>110</v>
      </c>
      <c r="AX226" s="97">
        <v>3299065</v>
      </c>
      <c r="AY226" s="98" t="s">
        <v>111</v>
      </c>
      <c r="AZ226" s="98" t="s">
        <v>136</v>
      </c>
      <c r="BA226" s="24"/>
    </row>
    <row r="227" spans="1:53" ht="84.75" customHeight="1">
      <c r="A227" s="23" t="str">
        <f>+IFERROR(VLOOKUP(R227,'[2]Listas niveles'!$D$2:$E$11,2,FALSE),"")</f>
        <v>SGM</v>
      </c>
      <c r="B227" s="23" t="str">
        <f>+IFERROR(VLOOKUP(AS227,'[2]Listas anexo 1'!$A$7:$B$8,2,FALSE),"")</f>
        <v>FORTA</v>
      </c>
      <c r="C227" s="23" t="str">
        <f>+IFERROR(VLOOKUP(AT227,'[2]Listas anexo 1'!$A$13:$B$15,2,FALSE),"")</f>
        <v>FORTALECIMIENTO</v>
      </c>
      <c r="D227" s="23" t="str">
        <f>+IFERROR(VLOOKUP(AT227,'[2]Listas anexo 1'!$A$13:$C$15,3,FALSE),"")</f>
        <v>FORTALECER</v>
      </c>
      <c r="E227" s="23" t="str">
        <f>+IFERROR(VLOOKUP(AT227,'[2]Listas anexo 1'!$A$19:$B$21,2,FALSE),"")</f>
        <v>FORTOB</v>
      </c>
      <c r="F227" s="23" t="str">
        <f>+IFERROR(VLOOKUP(AV227,'[2]Listas anexo 1'!$J$13:$K$21,2,FALSE),"")</f>
        <v>FORTOBIII</v>
      </c>
      <c r="G227" s="23" t="str">
        <f>+IFERROR(VLOOKUP(AW227,'[2]LISTAS ANEXO 1. 2'!$A$9:$B$38,2,FALSE),"")</f>
        <v>TVI</v>
      </c>
      <c r="H227" s="23" t="str">
        <f>+IFERROR(IF(C227="ADMINYCOOR",VLOOKUP(AY227,'[2]LISTAS ANEXO 1. 3'!$B$13:$C$42,2,FALSE),IF(C227="TASAS",VLOOKUP(AY227,'[2]LISTAS ANEXO 1. 3'!$B$43:$C$51,2,FALSE),IF(C227="FORTALECIMIENTO",VLOOKUP(AY227,'[2]LISTAS ANEXO 1. 3'!$B$52:$C$58,2,FALSE),""))),"")</f>
        <v>FFFF</v>
      </c>
      <c r="I227" s="23" t="str">
        <f>+IFERROR(VLOOKUP(#REF!,'[2]LISTAS ANEXO 1. 4'!$B$74:$C$90,2,FALSE),"")</f>
        <v/>
      </c>
      <c r="J227" s="23" t="str">
        <f>+IFERROR(VLOOKUP(X227,[2]ORDINALES!$B$2:$C$5,2,FALSE),"")</f>
        <v>CTADOS</v>
      </c>
      <c r="K227" s="23" t="str">
        <f>+IFERROR(VLOOKUP(#REF!,[2]REGION!$G$2:$I$1125,2,FALSE),"")</f>
        <v/>
      </c>
      <c r="L227" s="23" t="str">
        <f>+IFERROR(VLOOKUP(AI227,[2]REGION!$G$2:$I$1125,2,FALSE),"")</f>
        <v/>
      </c>
      <c r="M227" s="23" t="str">
        <f>+IFERROR(VLOOKUP(#REF!,[2]ORDINALES!$H$2:$I$382,2,FALSE),"")</f>
        <v/>
      </c>
      <c r="N227" s="23" t="str">
        <f>IFERROR(VLOOKUP(U227,'[2]Lista Willy'!$B$11:$D$14,3,FALSE),"")</f>
        <v>REC_11</v>
      </c>
      <c r="O227" s="24"/>
      <c r="P227" s="90">
        <v>16027</v>
      </c>
      <c r="Q227" s="90" t="s">
        <v>49</v>
      </c>
      <c r="R227" s="90" t="s">
        <v>309</v>
      </c>
      <c r="S227" s="90" t="s">
        <v>310</v>
      </c>
      <c r="T227" s="90" t="s">
        <v>310</v>
      </c>
      <c r="U227" s="90" t="s">
        <v>52</v>
      </c>
      <c r="V227" s="94" t="s">
        <v>53</v>
      </c>
      <c r="W227" s="90" t="s">
        <v>54</v>
      </c>
      <c r="X227" s="90" t="s">
        <v>55</v>
      </c>
      <c r="Y227" s="90" t="s">
        <v>343</v>
      </c>
      <c r="Z227" s="88">
        <v>30000000</v>
      </c>
      <c r="AA227" s="120"/>
      <c r="AB227" s="88"/>
      <c r="AC227" s="88"/>
      <c r="AD227" s="88"/>
      <c r="AE227" s="120">
        <v>30000000</v>
      </c>
      <c r="AF227" s="88"/>
      <c r="AG227" s="89"/>
      <c r="AH227" s="90" t="s">
        <v>57</v>
      </c>
      <c r="AI227" s="90"/>
      <c r="AJ227" s="90"/>
      <c r="AK227" s="90"/>
      <c r="AL227" s="90" t="s">
        <v>57</v>
      </c>
      <c r="AM227" s="90"/>
      <c r="AN227" s="90" t="s">
        <v>57</v>
      </c>
      <c r="AO227" s="90"/>
      <c r="AP227" s="90" t="s">
        <v>57</v>
      </c>
      <c r="AQ227" s="90"/>
      <c r="AR227" s="90" t="s">
        <v>57</v>
      </c>
      <c r="AS227" s="90" t="s">
        <v>73</v>
      </c>
      <c r="AT227" s="90" t="s">
        <v>74</v>
      </c>
      <c r="AU227" s="97" t="s">
        <v>75</v>
      </c>
      <c r="AV227" s="98" t="s">
        <v>109</v>
      </c>
      <c r="AW227" s="98" t="s">
        <v>110</v>
      </c>
      <c r="AX227" s="97">
        <v>3299065</v>
      </c>
      <c r="AY227" s="98" t="s">
        <v>111</v>
      </c>
      <c r="AZ227" s="98" t="s">
        <v>136</v>
      </c>
      <c r="BA227" s="24"/>
    </row>
    <row r="228" spans="1:53" ht="84.75" customHeight="1">
      <c r="A228" s="23" t="str">
        <f>+IFERROR(VLOOKUP(R228,'[2]Listas niveles'!$D$2:$E$11,2,FALSE),"")</f>
        <v>SGM</v>
      </c>
      <c r="B228" s="23" t="str">
        <f>+IFERROR(VLOOKUP(AS228,'[2]Listas anexo 1'!$A$7:$B$8,2,FALSE),"")</f>
        <v>FORTA</v>
      </c>
      <c r="C228" s="23" t="str">
        <f>+IFERROR(VLOOKUP(AT228,'[2]Listas anexo 1'!$A$13:$B$15,2,FALSE),"")</f>
        <v>FORTALECIMIENTO</v>
      </c>
      <c r="D228" s="23" t="str">
        <f>+IFERROR(VLOOKUP(AT228,'[2]Listas anexo 1'!$A$13:$C$15,3,FALSE),"")</f>
        <v>FORTALECER</v>
      </c>
      <c r="E228" s="23" t="str">
        <f>+IFERROR(VLOOKUP(AT228,'[2]Listas anexo 1'!$A$19:$B$21,2,FALSE),"")</f>
        <v>FORTOB</v>
      </c>
      <c r="F228" s="23" t="str">
        <f>+IFERROR(VLOOKUP(AV228,'[2]Listas anexo 1'!$J$13:$K$21,2,FALSE),"")</f>
        <v>FORTOBIII</v>
      </c>
      <c r="G228" s="23" t="str">
        <f>+IFERROR(VLOOKUP(AW228,'[2]LISTAS ANEXO 1. 2'!$A$9:$B$38,2,FALSE),"")</f>
        <v>TVI</v>
      </c>
      <c r="H228" s="23" t="str">
        <f>+IFERROR(IF(C228="ADMINYCOOR",VLOOKUP(AY228,'[2]LISTAS ANEXO 1. 3'!$B$13:$C$42,2,FALSE),IF(C228="TASAS",VLOOKUP(AY228,'[2]LISTAS ANEXO 1. 3'!$B$43:$C$51,2,FALSE),IF(C228="FORTALECIMIENTO",VLOOKUP(AY228,'[2]LISTAS ANEXO 1. 3'!$B$52:$C$58,2,FALSE),""))),"")</f>
        <v>FFFF</v>
      </c>
      <c r="I228" s="23" t="str">
        <f>+IFERROR(VLOOKUP(#REF!,'[2]LISTAS ANEXO 1. 4'!$B$74:$C$90,2,FALSE),"")</f>
        <v/>
      </c>
      <c r="J228" s="23" t="str">
        <f>+IFERROR(VLOOKUP(X228,[2]ORDINALES!$B$2:$C$5,2,FALSE),"")</f>
        <v>CTADOS</v>
      </c>
      <c r="K228" s="23" t="str">
        <f>+IFERROR(VLOOKUP(#REF!,[2]REGION!$G$2:$I$1125,2,FALSE),"")</f>
        <v/>
      </c>
      <c r="L228" s="23" t="str">
        <f>+IFERROR(VLOOKUP(AI228,[2]REGION!$G$2:$I$1125,2,FALSE),"")</f>
        <v/>
      </c>
      <c r="M228" s="23" t="str">
        <f>+IFERROR(VLOOKUP(#REF!,[2]ORDINALES!$H$2:$I$382,2,FALSE),"")</f>
        <v/>
      </c>
      <c r="N228" s="23" t="str">
        <f>IFERROR(VLOOKUP(U228,'[2]Lista Willy'!$B$11:$D$14,3,FALSE),"")</f>
        <v>REC_11</v>
      </c>
      <c r="O228" s="24"/>
      <c r="P228" s="90">
        <v>16028</v>
      </c>
      <c r="Q228" s="90" t="s">
        <v>49</v>
      </c>
      <c r="R228" s="90" t="s">
        <v>309</v>
      </c>
      <c r="S228" s="90" t="s">
        <v>310</v>
      </c>
      <c r="T228" s="90" t="s">
        <v>310</v>
      </c>
      <c r="U228" s="90" t="s">
        <v>52</v>
      </c>
      <c r="V228" s="94" t="s">
        <v>53</v>
      </c>
      <c r="W228" s="90" t="s">
        <v>54</v>
      </c>
      <c r="X228" s="90" t="s">
        <v>55</v>
      </c>
      <c r="Y228" s="90" t="s">
        <v>344</v>
      </c>
      <c r="Z228" s="88">
        <v>60000000</v>
      </c>
      <c r="AA228" s="120"/>
      <c r="AB228" s="88"/>
      <c r="AC228" s="88"/>
      <c r="AD228" s="88"/>
      <c r="AE228" s="120">
        <v>60000000</v>
      </c>
      <c r="AF228" s="88"/>
      <c r="AG228" s="89"/>
      <c r="AH228" s="90" t="s">
        <v>57</v>
      </c>
      <c r="AI228" s="90"/>
      <c r="AJ228" s="90"/>
      <c r="AK228" s="90"/>
      <c r="AL228" s="90" t="s">
        <v>57</v>
      </c>
      <c r="AM228" s="90"/>
      <c r="AN228" s="90" t="s">
        <v>57</v>
      </c>
      <c r="AO228" s="90"/>
      <c r="AP228" s="90" t="s">
        <v>57</v>
      </c>
      <c r="AQ228" s="90"/>
      <c r="AR228" s="90" t="s">
        <v>57</v>
      </c>
      <c r="AS228" s="90" t="s">
        <v>73</v>
      </c>
      <c r="AT228" s="90" t="s">
        <v>74</v>
      </c>
      <c r="AU228" s="97" t="s">
        <v>75</v>
      </c>
      <c r="AV228" s="98" t="s">
        <v>109</v>
      </c>
      <c r="AW228" s="98" t="s">
        <v>110</v>
      </c>
      <c r="AX228" s="97">
        <v>3299065</v>
      </c>
      <c r="AY228" s="98" t="s">
        <v>111</v>
      </c>
      <c r="AZ228" s="98" t="s">
        <v>136</v>
      </c>
      <c r="BA228" s="24"/>
    </row>
    <row r="229" spans="1:53" ht="84.75" customHeight="1">
      <c r="A229" s="23" t="str">
        <f>+IFERROR(VLOOKUP(R229,'[2]Listas niveles'!$D$2:$E$11,2,FALSE),"")</f>
        <v>SGM</v>
      </c>
      <c r="B229" s="23" t="str">
        <f>+IFERROR(VLOOKUP(AS229,'[2]Listas anexo 1'!$A$7:$B$8,2,FALSE),"")</f>
        <v>FORTA</v>
      </c>
      <c r="C229" s="23" t="str">
        <f>+IFERROR(VLOOKUP(AT229,'[2]Listas anexo 1'!$A$13:$B$15,2,FALSE),"")</f>
        <v>FORTALECIMIENTO</v>
      </c>
      <c r="D229" s="23" t="str">
        <f>+IFERROR(VLOOKUP(AT229,'[2]Listas anexo 1'!$A$13:$C$15,3,FALSE),"")</f>
        <v>FORTALECER</v>
      </c>
      <c r="E229" s="23" t="str">
        <f>+IFERROR(VLOOKUP(AT229,'[2]Listas anexo 1'!$A$19:$B$21,2,FALSE),"")</f>
        <v>FORTOB</v>
      </c>
      <c r="F229" s="23" t="str">
        <f>+IFERROR(VLOOKUP(AV229,'[2]Listas anexo 1'!$J$13:$K$21,2,FALSE),"")</f>
        <v>FORTOBIII</v>
      </c>
      <c r="G229" s="23" t="str">
        <f>+IFERROR(VLOOKUP(AW229,'[2]LISTAS ANEXO 1. 2'!$A$9:$B$38,2,FALSE),"")</f>
        <v>TVI</v>
      </c>
      <c r="H229" s="23" t="str">
        <f>+IFERROR(IF(C229="ADMINYCOOR",VLOOKUP(AY229,'[2]LISTAS ANEXO 1. 3'!$B$13:$C$42,2,FALSE),IF(C229="TASAS",VLOOKUP(AY229,'[2]LISTAS ANEXO 1. 3'!$B$43:$C$51,2,FALSE),IF(C229="FORTALECIMIENTO",VLOOKUP(AY229,'[2]LISTAS ANEXO 1. 3'!$B$52:$C$58,2,FALSE),""))),"")</f>
        <v>FFFF</v>
      </c>
      <c r="I229" s="23" t="str">
        <f>+IFERROR(VLOOKUP(#REF!,'[2]LISTAS ANEXO 1. 4'!$B$74:$C$90,2,FALSE),"")</f>
        <v/>
      </c>
      <c r="J229" s="23" t="str">
        <f>+IFERROR(VLOOKUP(X229,[2]ORDINALES!$B$2:$C$5,2,FALSE),"")</f>
        <v>CTADOS</v>
      </c>
      <c r="K229" s="23" t="str">
        <f>+IFERROR(VLOOKUP(#REF!,[2]REGION!$G$2:$I$1125,2,FALSE),"")</f>
        <v/>
      </c>
      <c r="L229" s="23" t="str">
        <f>+IFERROR(VLOOKUP(AI229,[2]REGION!$G$2:$I$1125,2,FALSE),"")</f>
        <v/>
      </c>
      <c r="M229" s="23" t="str">
        <f>+IFERROR(VLOOKUP(#REF!,[2]ORDINALES!$H$2:$I$382,2,FALSE),"")</f>
        <v/>
      </c>
      <c r="N229" s="23" t="str">
        <f>IFERROR(VLOOKUP(U229,'[2]Lista Willy'!$B$11:$D$14,3,FALSE),"")</f>
        <v>REC_11</v>
      </c>
      <c r="O229" s="24"/>
      <c r="P229" s="90">
        <v>16029</v>
      </c>
      <c r="Q229" s="90" t="s">
        <v>49</v>
      </c>
      <c r="R229" s="90" t="s">
        <v>309</v>
      </c>
      <c r="S229" s="90" t="s">
        <v>310</v>
      </c>
      <c r="T229" s="90" t="s">
        <v>310</v>
      </c>
      <c r="U229" s="90" t="s">
        <v>52</v>
      </c>
      <c r="V229" s="94" t="s">
        <v>53</v>
      </c>
      <c r="W229" s="90" t="s">
        <v>54</v>
      </c>
      <c r="X229" s="90" t="s">
        <v>55</v>
      </c>
      <c r="Y229" s="90" t="s">
        <v>345</v>
      </c>
      <c r="Z229" s="88">
        <v>500000000</v>
      </c>
      <c r="AA229" s="120"/>
      <c r="AB229" s="88"/>
      <c r="AC229" s="88"/>
      <c r="AD229" s="88"/>
      <c r="AE229" s="120">
        <v>500000000</v>
      </c>
      <c r="AF229" s="88"/>
      <c r="AG229" s="89"/>
      <c r="AH229" s="90" t="s">
        <v>57</v>
      </c>
      <c r="AI229" s="90"/>
      <c r="AJ229" s="90"/>
      <c r="AK229" s="90"/>
      <c r="AL229" s="90" t="s">
        <v>57</v>
      </c>
      <c r="AM229" s="90"/>
      <c r="AN229" s="90" t="s">
        <v>57</v>
      </c>
      <c r="AO229" s="90"/>
      <c r="AP229" s="90" t="s">
        <v>57</v>
      </c>
      <c r="AQ229" s="90"/>
      <c r="AR229" s="90" t="s">
        <v>57</v>
      </c>
      <c r="AS229" s="90" t="s">
        <v>73</v>
      </c>
      <c r="AT229" s="90" t="s">
        <v>74</v>
      </c>
      <c r="AU229" s="97" t="s">
        <v>75</v>
      </c>
      <c r="AV229" s="98" t="s">
        <v>109</v>
      </c>
      <c r="AW229" s="98" t="s">
        <v>110</v>
      </c>
      <c r="AX229" s="97">
        <v>3299065</v>
      </c>
      <c r="AY229" s="98" t="s">
        <v>111</v>
      </c>
      <c r="AZ229" s="98" t="s">
        <v>136</v>
      </c>
      <c r="BA229" s="24"/>
    </row>
    <row r="230" spans="1:53" ht="84.75" customHeight="1">
      <c r="A230" s="23" t="str">
        <f>+IFERROR(VLOOKUP(R230,'[2]Listas niveles'!$D$2:$E$11,2,FALSE),"")</f>
        <v>SGM</v>
      </c>
      <c r="B230" s="23" t="str">
        <f>+IFERROR(VLOOKUP(AS230,'[2]Listas anexo 1'!$A$7:$B$8,2,FALSE),"")</f>
        <v>ADMIN</v>
      </c>
      <c r="C230" s="23" t="str">
        <f>+IFERROR(VLOOKUP(AT230,'[2]Listas anexo 1'!$A$13:$B$15,2,FALSE),"")</f>
        <v>ADMINYCOOR</v>
      </c>
      <c r="D230" s="23" t="str">
        <f>+IFERROR(VLOOKUP(AT230,'[2]Listas anexo 1'!$A$13:$C$15,3,FALSE),"")</f>
        <v>CONTRIBUIR</v>
      </c>
      <c r="E230" s="23" t="str">
        <f>+IFERROR(VLOOKUP(AT230,'[2]Listas anexo 1'!$A$19:$B$21,2,FALSE),"")</f>
        <v>ADMINOB</v>
      </c>
      <c r="F230" s="23" t="str">
        <f>+IFERROR(VLOOKUP(AV230,'[2]Listas anexo 1'!$J$13:$K$21,2,FALSE),"")</f>
        <v>ADOBII</v>
      </c>
      <c r="G230" s="23" t="str">
        <f>+IFERROR(VLOOKUP(AW230,'[2]LISTAS ANEXO 1. 2'!$A$9:$B$38,2,FALSE),"")</f>
        <v>AV</v>
      </c>
      <c r="H230" s="23" t="str">
        <f>+IFERROR(IF(C230="ADMINYCOOR",VLOOKUP(AY230,'[2]LISTAS ANEXO 1. 3'!$B$13:$C$42,2,FALSE),IF(C230="TASAS",VLOOKUP(AY230,'[2]LISTAS ANEXO 1. 3'!$B$43:$C$51,2,FALSE),IF(C230="FORTALECIMIENTO",VLOOKUP(AY230,'[2]LISTAS ANEXO 1. 3'!$B$52:$C$58,2,FALSE),""))),"")</f>
        <v>GG</v>
      </c>
      <c r="I230" s="23" t="str">
        <f>+IFERROR(VLOOKUP(#REF!,'[2]LISTAS ANEXO 1. 4'!$B$74:$C$90,2,FALSE),"")</f>
        <v/>
      </c>
      <c r="J230" s="23" t="str">
        <f>+IFERROR(VLOOKUP(X230,[2]ORDINALES!$B$2:$C$5,2,FALSE),"")</f>
        <v>CTADOS</v>
      </c>
      <c r="K230" s="23" t="str">
        <f>+IFERROR(VLOOKUP(#REF!,[2]REGION!$G$2:$I$1125,2,FALSE),"")</f>
        <v/>
      </c>
      <c r="L230" s="23" t="str">
        <f>+IFERROR(VLOOKUP(AI230,[2]REGION!$G$2:$I$1125,2,FALSE),"")</f>
        <v>BOGDC</v>
      </c>
      <c r="M230" s="23" t="str">
        <f>+IFERROR(VLOOKUP(#REF!,[2]ORDINALES!$H$2:$I$382,2,FALSE),"")</f>
        <v/>
      </c>
      <c r="N230" s="23" t="str">
        <f>IFERROR(VLOOKUP(U230,'[2]Lista Willy'!$B$11:$D$14,3,FALSE),"")</f>
        <v>REC_11</v>
      </c>
      <c r="O230" s="24"/>
      <c r="P230" s="90">
        <v>17000</v>
      </c>
      <c r="Q230" s="90" t="s">
        <v>49</v>
      </c>
      <c r="R230" s="90" t="s">
        <v>309</v>
      </c>
      <c r="S230" s="90" t="s">
        <v>346</v>
      </c>
      <c r="T230" s="90" t="s">
        <v>346</v>
      </c>
      <c r="U230" s="90" t="s">
        <v>52</v>
      </c>
      <c r="V230" s="94" t="s">
        <v>53</v>
      </c>
      <c r="W230" s="90" t="s">
        <v>54</v>
      </c>
      <c r="X230" s="90" t="s">
        <v>55</v>
      </c>
      <c r="Y230" s="90" t="s">
        <v>347</v>
      </c>
      <c r="Z230" s="89">
        <v>78946925</v>
      </c>
      <c r="AA230" s="120"/>
      <c r="AB230" s="89"/>
      <c r="AC230" s="89"/>
      <c r="AD230" s="89"/>
      <c r="AE230" s="120">
        <v>78946925</v>
      </c>
      <c r="AF230" s="88"/>
      <c r="AG230" s="89"/>
      <c r="AH230" s="90" t="s">
        <v>57</v>
      </c>
      <c r="AI230" s="90" t="s">
        <v>108</v>
      </c>
      <c r="AJ230" s="90" t="s">
        <v>108</v>
      </c>
      <c r="AK230" s="90"/>
      <c r="AL230" s="90" t="s">
        <v>57</v>
      </c>
      <c r="AM230" s="90"/>
      <c r="AN230" s="90" t="s">
        <v>57</v>
      </c>
      <c r="AO230" s="90"/>
      <c r="AP230" s="90" t="s">
        <v>57</v>
      </c>
      <c r="AQ230" s="90"/>
      <c r="AR230" s="90" t="s">
        <v>57</v>
      </c>
      <c r="AS230" s="90" t="s">
        <v>60</v>
      </c>
      <c r="AT230" s="90" t="s">
        <v>61</v>
      </c>
      <c r="AU230" s="97" t="s">
        <v>62</v>
      </c>
      <c r="AV230" s="98" t="s">
        <v>348</v>
      </c>
      <c r="AW230" s="98" t="s">
        <v>349</v>
      </c>
      <c r="AX230" s="97">
        <v>3202018</v>
      </c>
      <c r="AY230" s="98" t="s">
        <v>350</v>
      </c>
      <c r="AZ230" s="98" t="s">
        <v>351</v>
      </c>
      <c r="BA230" s="24"/>
    </row>
    <row r="231" spans="1:53" ht="84.75" customHeight="1">
      <c r="A231" s="23" t="str">
        <f>+IFERROR(VLOOKUP(R231,'[2]Listas niveles'!$D$2:$E$11,2,FALSE),"")</f>
        <v>SGM</v>
      </c>
      <c r="B231" s="23" t="str">
        <f>+IFERROR(VLOOKUP(AS231,'[2]Listas anexo 1'!$A$7:$B$8,2,FALSE),"")</f>
        <v>ADMIN</v>
      </c>
      <c r="C231" s="23" t="str">
        <f>+IFERROR(VLOOKUP(AT231,'[2]Listas anexo 1'!$A$13:$B$15,2,FALSE),"")</f>
        <v>ADMINYCOOR</v>
      </c>
      <c r="D231" s="23" t="str">
        <f>+IFERROR(VLOOKUP(AT231,'[2]Listas anexo 1'!$A$13:$C$15,3,FALSE),"")</f>
        <v>CONTRIBUIR</v>
      </c>
      <c r="E231" s="23" t="str">
        <f>+IFERROR(VLOOKUP(AT231,'[2]Listas anexo 1'!$A$19:$B$21,2,FALSE),"")</f>
        <v>ADMINOB</v>
      </c>
      <c r="F231" s="23" t="str">
        <f>+IFERROR(VLOOKUP(AV231,'[2]Listas anexo 1'!$J$13:$K$21,2,FALSE),"")</f>
        <v>ADOBII</v>
      </c>
      <c r="G231" s="23" t="str">
        <f>+IFERROR(VLOOKUP(AW231,'[2]LISTAS ANEXO 1. 2'!$A$9:$B$38,2,FALSE),"")</f>
        <v>AV</v>
      </c>
      <c r="H231" s="23" t="str">
        <f>+IFERROR(IF(C231="ADMINYCOOR",VLOOKUP(AY231,'[2]LISTAS ANEXO 1. 3'!$B$13:$C$42,2,FALSE),IF(C231="TASAS",VLOOKUP(AY231,'[2]LISTAS ANEXO 1. 3'!$B$43:$C$51,2,FALSE),IF(C231="FORTALECIMIENTO",VLOOKUP(AY231,'[2]LISTAS ANEXO 1. 3'!$B$52:$C$58,2,FALSE),""))),"")</f>
        <v>FF</v>
      </c>
      <c r="I231" s="23" t="str">
        <f>+IFERROR(VLOOKUP(#REF!,'[2]LISTAS ANEXO 1. 4'!$B$74:$C$90,2,FALSE),"")</f>
        <v/>
      </c>
      <c r="J231" s="23" t="str">
        <f>+IFERROR(VLOOKUP(X231,[2]ORDINALES!$B$2:$C$5,2,FALSE),"")</f>
        <v>CTADOS</v>
      </c>
      <c r="K231" s="23" t="str">
        <f>+IFERROR(VLOOKUP(#REF!,[2]REGION!$G$2:$I$1125,2,FALSE),"")</f>
        <v/>
      </c>
      <c r="L231" s="23" t="str">
        <f>+IFERROR(VLOOKUP(AI231,[2]REGION!$G$2:$I$1125,2,FALSE),"")</f>
        <v>BOGDC</v>
      </c>
      <c r="M231" s="23" t="str">
        <f>+IFERROR(VLOOKUP(#REF!,[2]ORDINALES!$H$2:$I$382,2,FALSE),"")</f>
        <v/>
      </c>
      <c r="N231" s="23" t="str">
        <f>IFERROR(VLOOKUP(U231,'[2]Lista Willy'!$B$11:$D$14,3,FALSE),"")</f>
        <v>REC_20</v>
      </c>
      <c r="O231" s="24"/>
      <c r="P231" s="90">
        <v>17001</v>
      </c>
      <c r="Q231" s="90" t="s">
        <v>49</v>
      </c>
      <c r="R231" s="90" t="s">
        <v>309</v>
      </c>
      <c r="S231" s="90" t="s">
        <v>346</v>
      </c>
      <c r="T231" s="90" t="s">
        <v>346</v>
      </c>
      <c r="U231" s="90" t="s">
        <v>153</v>
      </c>
      <c r="V231" s="94" t="s">
        <v>154</v>
      </c>
      <c r="W231" s="90" t="s">
        <v>54</v>
      </c>
      <c r="X231" s="90" t="s">
        <v>55</v>
      </c>
      <c r="Y231" s="90" t="s">
        <v>352</v>
      </c>
      <c r="Z231" s="89">
        <v>1000000000</v>
      </c>
      <c r="AA231" s="120"/>
      <c r="AB231" s="89"/>
      <c r="AC231" s="89"/>
      <c r="AD231" s="89"/>
      <c r="AE231" s="120">
        <v>1000000000</v>
      </c>
      <c r="AF231" s="88"/>
      <c r="AG231" s="89"/>
      <c r="AH231" s="90" t="s">
        <v>57</v>
      </c>
      <c r="AI231" s="90" t="s">
        <v>108</v>
      </c>
      <c r="AJ231" s="90" t="s">
        <v>108</v>
      </c>
      <c r="AK231" s="90"/>
      <c r="AL231" s="90" t="s">
        <v>57</v>
      </c>
      <c r="AM231" s="90"/>
      <c r="AN231" s="90" t="s">
        <v>57</v>
      </c>
      <c r="AO231" s="90"/>
      <c r="AP231" s="90" t="s">
        <v>57</v>
      </c>
      <c r="AQ231" s="90"/>
      <c r="AR231" s="90" t="s">
        <v>57</v>
      </c>
      <c r="AS231" s="90" t="s">
        <v>60</v>
      </c>
      <c r="AT231" s="90" t="s">
        <v>61</v>
      </c>
      <c r="AU231" s="97" t="s">
        <v>62</v>
      </c>
      <c r="AV231" s="98" t="s">
        <v>348</v>
      </c>
      <c r="AW231" s="98" t="s">
        <v>349</v>
      </c>
      <c r="AX231" s="97">
        <v>3202018</v>
      </c>
      <c r="AY231" s="98" t="s">
        <v>353</v>
      </c>
      <c r="AZ231" s="98" t="s">
        <v>354</v>
      </c>
      <c r="BA231" s="24"/>
    </row>
    <row r="232" spans="1:53" ht="84.75" customHeight="1">
      <c r="A232" s="23" t="str">
        <f>+IFERROR(VLOOKUP(R232,'[2]Listas niveles'!$D$2:$E$11,2,FALSE),"")</f>
        <v>SGM</v>
      </c>
      <c r="B232" s="23" t="str">
        <f>+IFERROR(VLOOKUP(AS232,'[2]Listas anexo 1'!$A$7:$B$8,2,FALSE),"")</f>
        <v>ADMIN</v>
      </c>
      <c r="C232" s="23" t="str">
        <f>+IFERROR(VLOOKUP(AT232,'[2]Listas anexo 1'!$A$13:$B$15,2,FALSE),"")</f>
        <v>ADMINYCOOR</v>
      </c>
      <c r="D232" s="23" t="str">
        <f>+IFERROR(VLOOKUP(AT232,'[2]Listas anexo 1'!$A$13:$C$15,3,FALSE),"")</f>
        <v>CONTRIBUIR</v>
      </c>
      <c r="E232" s="23" t="str">
        <f>+IFERROR(VLOOKUP(AT232,'[2]Listas anexo 1'!$A$19:$B$21,2,FALSE),"")</f>
        <v>ADMINOB</v>
      </c>
      <c r="F232" s="23" t="str">
        <f>+IFERROR(VLOOKUP(AV232,'[2]Listas anexo 1'!$J$13:$K$21,2,FALSE),"")</f>
        <v>ADOBII</v>
      </c>
      <c r="G232" s="23" t="str">
        <f>+IFERROR(VLOOKUP(AW232,'[2]LISTAS ANEXO 1. 2'!$A$9:$B$38,2,FALSE),"")</f>
        <v>AV</v>
      </c>
      <c r="H232" s="23" t="str">
        <f>+IFERROR(IF(C232="ADMINYCOOR",VLOOKUP(AY232,'[2]LISTAS ANEXO 1. 3'!$B$13:$C$42,2,FALSE),IF(C232="TASAS",VLOOKUP(AY232,'[2]LISTAS ANEXO 1. 3'!$B$43:$C$51,2,FALSE),IF(C232="FORTALECIMIENTO",VLOOKUP(AY232,'[2]LISTAS ANEXO 1. 3'!$B$52:$C$58,2,FALSE),""))),"")</f>
        <v>FF</v>
      </c>
      <c r="I232" s="23" t="str">
        <f>+IFERROR(VLOOKUP(#REF!,'[2]LISTAS ANEXO 1. 4'!$B$74:$C$90,2,FALSE),"")</f>
        <v/>
      </c>
      <c r="J232" s="23" t="str">
        <f>+IFERROR(VLOOKUP(X232,[2]ORDINALES!$B$2:$C$5,2,FALSE),"")</f>
        <v>CTADOS</v>
      </c>
      <c r="K232" s="23" t="str">
        <f>+IFERROR(VLOOKUP(#REF!,[2]REGION!$G$2:$I$1125,2,FALSE),"")</f>
        <v/>
      </c>
      <c r="L232" s="23" t="str">
        <f>+IFERROR(VLOOKUP(AI232,[2]REGION!$G$2:$I$1125,2,FALSE),"")</f>
        <v>BOGDC</v>
      </c>
      <c r="M232" s="23" t="str">
        <f>+IFERROR(VLOOKUP(#REF!,[2]ORDINALES!$H$2:$I$382,2,FALSE),"")</f>
        <v/>
      </c>
      <c r="N232" s="23" t="str">
        <f>IFERROR(VLOOKUP(U232,'[2]Lista Willy'!$B$11:$D$14,3,FALSE),"")</f>
        <v>REC_11</v>
      </c>
      <c r="O232" s="24"/>
      <c r="P232" s="90">
        <v>17002</v>
      </c>
      <c r="Q232" s="90" t="s">
        <v>49</v>
      </c>
      <c r="R232" s="90" t="s">
        <v>309</v>
      </c>
      <c r="S232" s="90" t="s">
        <v>346</v>
      </c>
      <c r="T232" s="90" t="s">
        <v>346</v>
      </c>
      <c r="U232" s="90" t="s">
        <v>52</v>
      </c>
      <c r="V232" s="94" t="s">
        <v>53</v>
      </c>
      <c r="W232" s="90" t="s">
        <v>54</v>
      </c>
      <c r="X232" s="90" t="s">
        <v>55</v>
      </c>
      <c r="Y232" s="90" t="s">
        <v>355</v>
      </c>
      <c r="Z232" s="89">
        <v>78946925</v>
      </c>
      <c r="AA232" s="120"/>
      <c r="AB232" s="89"/>
      <c r="AC232" s="89"/>
      <c r="AD232" s="89"/>
      <c r="AE232" s="120">
        <v>78946925</v>
      </c>
      <c r="AF232" s="88"/>
      <c r="AG232" s="89"/>
      <c r="AH232" s="90" t="s">
        <v>57</v>
      </c>
      <c r="AI232" s="90" t="s">
        <v>108</v>
      </c>
      <c r="AJ232" s="90" t="s">
        <v>108</v>
      </c>
      <c r="AK232" s="90"/>
      <c r="AL232" s="90" t="s">
        <v>57</v>
      </c>
      <c r="AM232" s="90"/>
      <c r="AN232" s="90" t="s">
        <v>57</v>
      </c>
      <c r="AO232" s="90"/>
      <c r="AP232" s="90" t="s">
        <v>57</v>
      </c>
      <c r="AQ232" s="90"/>
      <c r="AR232" s="90" t="s">
        <v>57</v>
      </c>
      <c r="AS232" s="90" t="s">
        <v>60</v>
      </c>
      <c r="AT232" s="90" t="s">
        <v>61</v>
      </c>
      <c r="AU232" s="97" t="s">
        <v>62</v>
      </c>
      <c r="AV232" s="98" t="s">
        <v>348</v>
      </c>
      <c r="AW232" s="98" t="s">
        <v>349</v>
      </c>
      <c r="AX232" s="97">
        <v>3202018</v>
      </c>
      <c r="AY232" s="98" t="s">
        <v>353</v>
      </c>
      <c r="AZ232" s="98" t="s">
        <v>354</v>
      </c>
      <c r="BA232" s="24"/>
    </row>
    <row r="233" spans="1:53" ht="84.75" customHeight="1">
      <c r="A233" s="23" t="str">
        <f>+IFERROR(VLOOKUP(R233,'[2]Listas niveles'!$D$2:$E$11,2,FALSE),"")</f>
        <v>SGM</v>
      </c>
      <c r="B233" s="23" t="str">
        <f>+IFERROR(VLOOKUP(AS233,'[2]Listas anexo 1'!$A$7:$B$8,2,FALSE),"")</f>
        <v>ADMIN</v>
      </c>
      <c r="C233" s="23" t="str">
        <f>+IFERROR(VLOOKUP(AT233,'[2]Listas anexo 1'!$A$13:$B$15,2,FALSE),"")</f>
        <v>ADMINYCOOR</v>
      </c>
      <c r="D233" s="23" t="str">
        <f>+IFERROR(VLOOKUP(AT233,'[2]Listas anexo 1'!$A$13:$C$15,3,FALSE),"")</f>
        <v>CONTRIBUIR</v>
      </c>
      <c r="E233" s="23" t="str">
        <f>+IFERROR(VLOOKUP(AT233,'[2]Listas anexo 1'!$A$19:$B$21,2,FALSE),"")</f>
        <v>ADMINOB</v>
      </c>
      <c r="F233" s="23" t="str">
        <f>+IFERROR(VLOOKUP(AV233,'[2]Listas anexo 1'!$J$13:$K$21,2,FALSE),"")</f>
        <v>ADOBII</v>
      </c>
      <c r="G233" s="23" t="str">
        <f>+IFERROR(VLOOKUP(AW233,'[2]LISTAS ANEXO 1. 2'!$A$9:$B$38,2,FALSE),"")</f>
        <v>AV</v>
      </c>
      <c r="H233" s="23" t="str">
        <f>+IFERROR(IF(C233="ADMINYCOOR",VLOOKUP(AY233,'[2]LISTAS ANEXO 1. 3'!$B$13:$C$42,2,FALSE),IF(C233="TASAS",VLOOKUP(AY233,'[2]LISTAS ANEXO 1. 3'!$B$43:$C$51,2,FALSE),IF(C233="FORTALECIMIENTO",VLOOKUP(AY233,'[2]LISTAS ANEXO 1. 3'!$B$52:$C$58,2,FALSE),""))),"")</f>
        <v>FF</v>
      </c>
      <c r="I233" s="23" t="str">
        <f>+IFERROR(VLOOKUP(#REF!,'[2]LISTAS ANEXO 1. 4'!$B$74:$C$90,2,FALSE),"")</f>
        <v/>
      </c>
      <c r="J233" s="23" t="str">
        <f>+IFERROR(VLOOKUP(X233,[2]ORDINALES!$B$2:$C$5,2,FALSE),"")</f>
        <v>CTADOS</v>
      </c>
      <c r="K233" s="23" t="str">
        <f>+IFERROR(VLOOKUP(#REF!,[2]REGION!$G$2:$I$1125,2,FALSE),"")</f>
        <v/>
      </c>
      <c r="L233" s="23" t="str">
        <f>+IFERROR(VLOOKUP(AI233,[2]REGION!$G$2:$I$1125,2,FALSE),"")</f>
        <v>BOGDC</v>
      </c>
      <c r="M233" s="23" t="str">
        <f>+IFERROR(VLOOKUP(#REF!,[2]ORDINALES!$H$2:$I$382,2,FALSE),"")</f>
        <v/>
      </c>
      <c r="N233" s="23" t="str">
        <f>IFERROR(VLOOKUP(U233,'[2]Lista Willy'!$B$11:$D$14,3,FALSE),"")</f>
        <v>REC_11</v>
      </c>
      <c r="O233" s="24"/>
      <c r="P233" s="90">
        <v>17003</v>
      </c>
      <c r="Q233" s="90" t="s">
        <v>49</v>
      </c>
      <c r="R233" s="90" t="s">
        <v>309</v>
      </c>
      <c r="S233" s="90" t="s">
        <v>346</v>
      </c>
      <c r="T233" s="90" t="s">
        <v>346</v>
      </c>
      <c r="U233" s="90" t="s">
        <v>52</v>
      </c>
      <c r="V233" s="94" t="s">
        <v>53</v>
      </c>
      <c r="W233" s="90" t="s">
        <v>54</v>
      </c>
      <c r="X233" s="90" t="s">
        <v>55</v>
      </c>
      <c r="Y233" s="90" t="s">
        <v>356</v>
      </c>
      <c r="Z233" s="89">
        <v>48564500</v>
      </c>
      <c r="AA233" s="120"/>
      <c r="AB233" s="89"/>
      <c r="AC233" s="89"/>
      <c r="AD233" s="89"/>
      <c r="AE233" s="120">
        <v>48564500</v>
      </c>
      <c r="AF233" s="88"/>
      <c r="AG233" s="89"/>
      <c r="AH233" s="90" t="s">
        <v>57</v>
      </c>
      <c r="AI233" s="90" t="s">
        <v>108</v>
      </c>
      <c r="AJ233" s="90" t="s">
        <v>108</v>
      </c>
      <c r="AK233" s="90"/>
      <c r="AL233" s="90" t="s">
        <v>57</v>
      </c>
      <c r="AM233" s="90"/>
      <c r="AN233" s="90" t="s">
        <v>57</v>
      </c>
      <c r="AO233" s="90"/>
      <c r="AP233" s="90" t="s">
        <v>57</v>
      </c>
      <c r="AQ233" s="90"/>
      <c r="AR233" s="90" t="s">
        <v>57</v>
      </c>
      <c r="AS233" s="90" t="s">
        <v>60</v>
      </c>
      <c r="AT233" s="90" t="s">
        <v>61</v>
      </c>
      <c r="AU233" s="97" t="s">
        <v>62</v>
      </c>
      <c r="AV233" s="98" t="s">
        <v>348</v>
      </c>
      <c r="AW233" s="98" t="s">
        <v>349</v>
      </c>
      <c r="AX233" s="97">
        <v>3202018</v>
      </c>
      <c r="AY233" s="98" t="s">
        <v>353</v>
      </c>
      <c r="AZ233" s="98" t="s">
        <v>354</v>
      </c>
      <c r="BA233" s="24"/>
    </row>
    <row r="234" spans="1:53" ht="84.75" customHeight="1">
      <c r="A234" s="23" t="str">
        <f>+IFERROR(VLOOKUP(R234,'[2]Listas niveles'!$D$2:$E$11,2,FALSE),"")</f>
        <v>SGM</v>
      </c>
      <c r="B234" s="23" t="str">
        <f>+IFERROR(VLOOKUP(AS234,'[2]Listas anexo 1'!$A$7:$B$8,2,FALSE),"")</f>
        <v>ADMIN</v>
      </c>
      <c r="C234" s="23" t="str">
        <f>+IFERROR(VLOOKUP(AT234,'[2]Listas anexo 1'!$A$13:$B$15,2,FALSE),"")</f>
        <v>ADMINYCOOR</v>
      </c>
      <c r="D234" s="23" t="str">
        <f>+IFERROR(VLOOKUP(AT234,'[2]Listas anexo 1'!$A$13:$C$15,3,FALSE),"")</f>
        <v>CONTRIBUIR</v>
      </c>
      <c r="E234" s="23" t="str">
        <f>+IFERROR(VLOOKUP(AT234,'[2]Listas anexo 1'!$A$19:$B$21,2,FALSE),"")</f>
        <v>ADMINOB</v>
      </c>
      <c r="F234" s="23" t="str">
        <f>+IFERROR(VLOOKUP(AV234,'[2]Listas anexo 1'!$J$13:$K$21,2,FALSE),"")</f>
        <v>ADOBII</v>
      </c>
      <c r="G234" s="23" t="str">
        <f>+IFERROR(VLOOKUP(AW234,'[2]LISTAS ANEXO 1. 2'!$A$9:$B$38,2,FALSE),"")</f>
        <v>AV</v>
      </c>
      <c r="H234" s="23" t="str">
        <f>+IFERROR(IF(C234="ADMINYCOOR",VLOOKUP(AY234,'[2]LISTAS ANEXO 1. 3'!$B$13:$C$42,2,FALSE),IF(C234="TASAS",VLOOKUP(AY234,'[2]LISTAS ANEXO 1. 3'!$B$43:$C$51,2,FALSE),IF(C234="FORTALECIMIENTO",VLOOKUP(AY234,'[2]LISTAS ANEXO 1. 3'!$B$52:$C$58,2,FALSE),""))),"")</f>
        <v>FF</v>
      </c>
      <c r="I234" s="23" t="str">
        <f>+IFERROR(VLOOKUP(#REF!,'[2]LISTAS ANEXO 1. 4'!$B$74:$C$90,2,FALSE),"")</f>
        <v/>
      </c>
      <c r="J234" s="23" t="str">
        <f>+IFERROR(VLOOKUP(X234,[2]ORDINALES!$B$2:$C$5,2,FALSE),"")</f>
        <v>CTADOS</v>
      </c>
      <c r="K234" s="23" t="str">
        <f>+IFERROR(VLOOKUP(#REF!,[2]REGION!$G$2:$I$1125,2,FALSE),"")</f>
        <v/>
      </c>
      <c r="L234" s="23" t="str">
        <f>+IFERROR(VLOOKUP(AI234,[2]REGION!$G$2:$I$1125,2,FALSE),"")</f>
        <v>BOGDC</v>
      </c>
      <c r="M234" s="23" t="str">
        <f>+IFERROR(VLOOKUP(#REF!,[2]ORDINALES!$H$2:$I$382,2,FALSE),"")</f>
        <v/>
      </c>
      <c r="N234" s="23" t="str">
        <f>IFERROR(VLOOKUP(U234,'[2]Lista Willy'!$B$11:$D$14,3,FALSE),"")</f>
        <v>REC_11</v>
      </c>
      <c r="O234" s="24"/>
      <c r="P234" s="90">
        <v>17004</v>
      </c>
      <c r="Q234" s="90" t="s">
        <v>49</v>
      </c>
      <c r="R234" s="90" t="s">
        <v>309</v>
      </c>
      <c r="S234" s="90" t="s">
        <v>346</v>
      </c>
      <c r="T234" s="90" t="s">
        <v>346</v>
      </c>
      <c r="U234" s="90" t="s">
        <v>52</v>
      </c>
      <c r="V234" s="94" t="s">
        <v>53</v>
      </c>
      <c r="W234" s="90" t="s">
        <v>54</v>
      </c>
      <c r="X234" s="90" t="s">
        <v>55</v>
      </c>
      <c r="Y234" s="90" t="s">
        <v>357</v>
      </c>
      <c r="Z234" s="89">
        <v>78946925</v>
      </c>
      <c r="AA234" s="120"/>
      <c r="AB234" s="89"/>
      <c r="AC234" s="89"/>
      <c r="AD234" s="89"/>
      <c r="AE234" s="120">
        <v>78946925</v>
      </c>
      <c r="AF234" s="88"/>
      <c r="AG234" s="89"/>
      <c r="AH234" s="90" t="s">
        <v>57</v>
      </c>
      <c r="AI234" s="90" t="s">
        <v>108</v>
      </c>
      <c r="AJ234" s="90" t="s">
        <v>108</v>
      </c>
      <c r="AK234" s="90"/>
      <c r="AL234" s="90" t="s">
        <v>57</v>
      </c>
      <c r="AM234" s="90"/>
      <c r="AN234" s="90" t="s">
        <v>57</v>
      </c>
      <c r="AO234" s="90"/>
      <c r="AP234" s="90" t="s">
        <v>57</v>
      </c>
      <c r="AQ234" s="90"/>
      <c r="AR234" s="90" t="s">
        <v>57</v>
      </c>
      <c r="AS234" s="90" t="s">
        <v>60</v>
      </c>
      <c r="AT234" s="90" t="s">
        <v>61</v>
      </c>
      <c r="AU234" s="97" t="s">
        <v>62</v>
      </c>
      <c r="AV234" s="98" t="s">
        <v>348</v>
      </c>
      <c r="AW234" s="98" t="s">
        <v>349</v>
      </c>
      <c r="AX234" s="97">
        <v>3202018</v>
      </c>
      <c r="AY234" s="98" t="s">
        <v>353</v>
      </c>
      <c r="AZ234" s="98" t="s">
        <v>354</v>
      </c>
      <c r="BA234" s="24"/>
    </row>
    <row r="235" spans="1:53" ht="84.75" customHeight="1">
      <c r="A235" s="23" t="str">
        <f>+IFERROR(VLOOKUP(R235,'[2]Listas niveles'!$D$2:$E$11,2,FALSE),"")</f>
        <v>SGM</v>
      </c>
      <c r="B235" s="23" t="str">
        <f>+IFERROR(VLOOKUP(AS235,'[2]Listas anexo 1'!$A$7:$B$8,2,FALSE),"")</f>
        <v>ADMIN</v>
      </c>
      <c r="C235" s="23" t="str">
        <f>+IFERROR(VLOOKUP(AT235,'[2]Listas anexo 1'!$A$13:$B$15,2,FALSE),"")</f>
        <v>ADMINYCOOR</v>
      </c>
      <c r="D235" s="23" t="str">
        <f>+IFERROR(VLOOKUP(AT235,'[2]Listas anexo 1'!$A$13:$C$15,3,FALSE),"")</f>
        <v>CONTRIBUIR</v>
      </c>
      <c r="E235" s="23" t="str">
        <f>+IFERROR(VLOOKUP(AT235,'[2]Listas anexo 1'!$A$19:$B$21,2,FALSE),"")</f>
        <v>ADMINOB</v>
      </c>
      <c r="F235" s="23" t="str">
        <f>+IFERROR(VLOOKUP(AV235,'[2]Listas anexo 1'!$J$13:$K$21,2,FALSE),"")</f>
        <v>ADOBII</v>
      </c>
      <c r="G235" s="23" t="str">
        <f>+IFERROR(VLOOKUP(AW235,'[2]LISTAS ANEXO 1. 2'!$A$9:$B$38,2,FALSE),"")</f>
        <v>AV</v>
      </c>
      <c r="H235" s="23" t="str">
        <f>+IFERROR(IF(C235="ADMINYCOOR",VLOOKUP(AY235,'[2]LISTAS ANEXO 1. 3'!$B$13:$C$42,2,FALSE),IF(C235="TASAS",VLOOKUP(AY235,'[2]LISTAS ANEXO 1. 3'!$B$43:$C$51,2,FALSE),IF(C235="FORTALECIMIENTO",VLOOKUP(AY235,'[2]LISTAS ANEXO 1. 3'!$B$52:$C$58,2,FALSE),""))),"")</f>
        <v>FF</v>
      </c>
      <c r="I235" s="23" t="str">
        <f>+IFERROR(VLOOKUP(#REF!,'[2]LISTAS ANEXO 1. 4'!$B$74:$C$90,2,FALSE),"")</f>
        <v/>
      </c>
      <c r="J235" s="23" t="str">
        <f>+IFERROR(VLOOKUP(X235,[2]ORDINALES!$B$2:$C$5,2,FALSE),"")</f>
        <v>CTADOS</v>
      </c>
      <c r="K235" s="23" t="str">
        <f>+IFERROR(VLOOKUP(#REF!,[2]REGION!$G$2:$I$1125,2,FALSE),"")</f>
        <v/>
      </c>
      <c r="L235" s="23" t="str">
        <f>+IFERROR(VLOOKUP(AI235,[2]REGION!$G$2:$I$1125,2,FALSE),"")</f>
        <v>BOGDC</v>
      </c>
      <c r="M235" s="23" t="str">
        <f>+IFERROR(VLOOKUP(#REF!,[2]ORDINALES!$H$2:$I$382,2,FALSE),"")</f>
        <v/>
      </c>
      <c r="N235" s="23" t="str">
        <f>IFERROR(VLOOKUP(U235,'[2]Lista Willy'!$B$11:$D$14,3,FALSE),"")</f>
        <v>REC_11</v>
      </c>
      <c r="O235" s="24"/>
      <c r="P235" s="90">
        <v>17005</v>
      </c>
      <c r="Q235" s="90" t="s">
        <v>49</v>
      </c>
      <c r="R235" s="90" t="s">
        <v>309</v>
      </c>
      <c r="S235" s="90" t="s">
        <v>346</v>
      </c>
      <c r="T235" s="90" t="s">
        <v>346</v>
      </c>
      <c r="U235" s="90" t="s">
        <v>52</v>
      </c>
      <c r="V235" s="94" t="s">
        <v>53</v>
      </c>
      <c r="W235" s="90" t="s">
        <v>54</v>
      </c>
      <c r="X235" s="90" t="s">
        <v>55</v>
      </c>
      <c r="Y235" s="90" t="s">
        <v>358</v>
      </c>
      <c r="Z235" s="89">
        <v>74670880</v>
      </c>
      <c r="AA235" s="120"/>
      <c r="AB235" s="89"/>
      <c r="AC235" s="89"/>
      <c r="AD235" s="89"/>
      <c r="AE235" s="120">
        <v>74670880</v>
      </c>
      <c r="AF235" s="88"/>
      <c r="AG235" s="89"/>
      <c r="AH235" s="90" t="s">
        <v>57</v>
      </c>
      <c r="AI235" s="90" t="s">
        <v>108</v>
      </c>
      <c r="AJ235" s="90" t="s">
        <v>108</v>
      </c>
      <c r="AK235" s="90"/>
      <c r="AL235" s="90" t="s">
        <v>57</v>
      </c>
      <c r="AM235" s="90"/>
      <c r="AN235" s="90" t="s">
        <v>57</v>
      </c>
      <c r="AO235" s="90"/>
      <c r="AP235" s="90" t="s">
        <v>57</v>
      </c>
      <c r="AQ235" s="90"/>
      <c r="AR235" s="90" t="s">
        <v>57</v>
      </c>
      <c r="AS235" s="90" t="s">
        <v>60</v>
      </c>
      <c r="AT235" s="90" t="s">
        <v>61</v>
      </c>
      <c r="AU235" s="97" t="s">
        <v>62</v>
      </c>
      <c r="AV235" s="98" t="s">
        <v>348</v>
      </c>
      <c r="AW235" s="98" t="s">
        <v>349</v>
      </c>
      <c r="AX235" s="97">
        <v>3202018</v>
      </c>
      <c r="AY235" s="98" t="s">
        <v>353</v>
      </c>
      <c r="AZ235" s="98" t="s">
        <v>354</v>
      </c>
      <c r="BA235" s="24"/>
    </row>
    <row r="236" spans="1:53" ht="84.75" customHeight="1">
      <c r="A236" s="23" t="str">
        <f>+IFERROR(VLOOKUP(R236,'[2]Listas niveles'!$D$2:$E$11,2,FALSE),"")</f>
        <v>SGM</v>
      </c>
      <c r="B236" s="23" t="str">
        <f>+IFERROR(VLOOKUP(AS236,'[2]Listas anexo 1'!$A$7:$B$8,2,FALSE),"")</f>
        <v>ADMIN</v>
      </c>
      <c r="C236" s="23" t="str">
        <f>+IFERROR(VLOOKUP(AT236,'[2]Listas anexo 1'!$A$13:$B$15,2,FALSE),"")</f>
        <v>ADMINYCOOR</v>
      </c>
      <c r="D236" s="23" t="str">
        <f>+IFERROR(VLOOKUP(AT236,'[2]Listas anexo 1'!$A$13:$C$15,3,FALSE),"")</f>
        <v>CONTRIBUIR</v>
      </c>
      <c r="E236" s="23" t="str">
        <f>+IFERROR(VLOOKUP(AT236,'[2]Listas anexo 1'!$A$19:$B$21,2,FALSE),"")</f>
        <v>ADMINOB</v>
      </c>
      <c r="F236" s="23" t="str">
        <f>+IFERROR(VLOOKUP(AV236,'[2]Listas anexo 1'!$J$13:$K$21,2,FALSE),"")</f>
        <v>ADOBII</v>
      </c>
      <c r="G236" s="23" t="str">
        <f>+IFERROR(VLOOKUP(AW236,'[2]LISTAS ANEXO 1. 2'!$A$9:$B$38,2,FALSE),"")</f>
        <v>AV</v>
      </c>
      <c r="H236" s="23" t="str">
        <f>+IFERROR(IF(C236="ADMINYCOOR",VLOOKUP(AY236,'[2]LISTAS ANEXO 1. 3'!$B$13:$C$42,2,FALSE),IF(C236="TASAS",VLOOKUP(AY236,'[2]LISTAS ANEXO 1. 3'!$B$43:$C$51,2,FALSE),IF(C236="FORTALECIMIENTO",VLOOKUP(AY236,'[2]LISTAS ANEXO 1. 3'!$B$52:$C$58,2,FALSE),""))),"")</f>
        <v>FF</v>
      </c>
      <c r="I236" s="23" t="str">
        <f>+IFERROR(VLOOKUP(#REF!,'[2]LISTAS ANEXO 1. 4'!$B$74:$C$90,2,FALSE),"")</f>
        <v/>
      </c>
      <c r="J236" s="23" t="str">
        <f>+IFERROR(VLOOKUP(X236,[2]ORDINALES!$B$2:$C$5,2,FALSE),"")</f>
        <v>CTADOS</v>
      </c>
      <c r="K236" s="23" t="str">
        <f>+IFERROR(VLOOKUP(#REF!,[2]REGION!$G$2:$I$1125,2,FALSE),"")</f>
        <v/>
      </c>
      <c r="L236" s="23" t="str">
        <f>+IFERROR(VLOOKUP(AI236,[2]REGION!$G$2:$I$1125,2,FALSE),"")</f>
        <v>BOGDC</v>
      </c>
      <c r="M236" s="23" t="str">
        <f>+IFERROR(VLOOKUP(#REF!,[2]ORDINALES!$H$2:$I$382,2,FALSE),"")</f>
        <v/>
      </c>
      <c r="N236" s="23" t="str">
        <f>IFERROR(VLOOKUP(U236,'[2]Lista Willy'!$B$11:$D$14,3,FALSE),"")</f>
        <v>REC_11</v>
      </c>
      <c r="O236" s="24"/>
      <c r="P236" s="90">
        <v>17006</v>
      </c>
      <c r="Q236" s="90" t="s">
        <v>49</v>
      </c>
      <c r="R236" s="90" t="s">
        <v>309</v>
      </c>
      <c r="S236" s="90" t="s">
        <v>346</v>
      </c>
      <c r="T236" s="90" t="s">
        <v>346</v>
      </c>
      <c r="U236" s="90" t="s">
        <v>52</v>
      </c>
      <c r="V236" s="94" t="s">
        <v>53</v>
      </c>
      <c r="W236" s="90" t="s">
        <v>54</v>
      </c>
      <c r="X236" s="90" t="s">
        <v>55</v>
      </c>
      <c r="Y236" s="90" t="s">
        <v>359</v>
      </c>
      <c r="Z236" s="89">
        <v>74670880</v>
      </c>
      <c r="AA236" s="120"/>
      <c r="AB236" s="89"/>
      <c r="AC236" s="89"/>
      <c r="AD236" s="89"/>
      <c r="AE236" s="120">
        <v>74670880</v>
      </c>
      <c r="AF236" s="88"/>
      <c r="AG236" s="89"/>
      <c r="AH236" s="90" t="s">
        <v>57</v>
      </c>
      <c r="AI236" s="90" t="s">
        <v>108</v>
      </c>
      <c r="AJ236" s="90" t="s">
        <v>108</v>
      </c>
      <c r="AK236" s="90"/>
      <c r="AL236" s="90" t="s">
        <v>57</v>
      </c>
      <c r="AM236" s="90"/>
      <c r="AN236" s="90" t="s">
        <v>57</v>
      </c>
      <c r="AO236" s="90"/>
      <c r="AP236" s="90" t="s">
        <v>57</v>
      </c>
      <c r="AQ236" s="90"/>
      <c r="AR236" s="90" t="s">
        <v>57</v>
      </c>
      <c r="AS236" s="90" t="s">
        <v>60</v>
      </c>
      <c r="AT236" s="90" t="s">
        <v>61</v>
      </c>
      <c r="AU236" s="97" t="s">
        <v>62</v>
      </c>
      <c r="AV236" s="98" t="s">
        <v>348</v>
      </c>
      <c r="AW236" s="98" t="s">
        <v>349</v>
      </c>
      <c r="AX236" s="97">
        <v>3202018</v>
      </c>
      <c r="AY236" s="98" t="s">
        <v>353</v>
      </c>
      <c r="AZ236" s="98" t="s">
        <v>354</v>
      </c>
      <c r="BA236" s="24"/>
    </row>
    <row r="237" spans="1:53" ht="84.75" customHeight="1">
      <c r="A237" s="23" t="str">
        <f>+IFERROR(VLOOKUP(R237,'[2]Listas niveles'!$D$2:$E$11,2,FALSE),"")</f>
        <v>SGM</v>
      </c>
      <c r="B237" s="23" t="str">
        <f>+IFERROR(VLOOKUP(AS237,'[2]Listas anexo 1'!$A$7:$B$8,2,FALSE),"")</f>
        <v>ADMIN</v>
      </c>
      <c r="C237" s="23" t="str">
        <f>+IFERROR(VLOOKUP(AT237,'[2]Listas anexo 1'!$A$13:$B$15,2,FALSE),"")</f>
        <v>ADMINYCOOR</v>
      </c>
      <c r="D237" s="23" t="str">
        <f>+IFERROR(VLOOKUP(AT237,'[2]Listas anexo 1'!$A$13:$C$15,3,FALSE),"")</f>
        <v>CONTRIBUIR</v>
      </c>
      <c r="E237" s="23" t="str">
        <f>+IFERROR(VLOOKUP(AT237,'[2]Listas anexo 1'!$A$19:$B$21,2,FALSE),"")</f>
        <v>ADMINOB</v>
      </c>
      <c r="F237" s="23" t="str">
        <f>+IFERROR(VLOOKUP(AV237,'[2]Listas anexo 1'!$J$13:$K$21,2,FALSE),"")</f>
        <v>ADOBII</v>
      </c>
      <c r="G237" s="23" t="str">
        <f>+IFERROR(VLOOKUP(AW237,'[2]LISTAS ANEXO 1. 2'!$A$9:$B$38,2,FALSE),"")</f>
        <v>AV</v>
      </c>
      <c r="H237" s="23" t="str">
        <f>+IFERROR(IF(C237="ADMINYCOOR",VLOOKUP(AY237,'[2]LISTAS ANEXO 1. 3'!$B$13:$C$42,2,FALSE),IF(C237="TASAS",VLOOKUP(AY237,'[2]LISTAS ANEXO 1. 3'!$B$43:$C$51,2,FALSE),IF(C237="FORTALECIMIENTO",VLOOKUP(AY237,'[2]LISTAS ANEXO 1. 3'!$B$52:$C$58,2,FALSE),""))),"")</f>
        <v>FF</v>
      </c>
      <c r="I237" s="23" t="str">
        <f>+IFERROR(VLOOKUP(#REF!,'[2]LISTAS ANEXO 1. 4'!$B$74:$C$90,2,FALSE),"")</f>
        <v/>
      </c>
      <c r="J237" s="23" t="str">
        <f>+IFERROR(VLOOKUP(X237,[2]ORDINALES!$B$2:$C$5,2,FALSE),"")</f>
        <v>CTADOS</v>
      </c>
      <c r="K237" s="23" t="str">
        <f>+IFERROR(VLOOKUP(#REF!,[2]REGION!$G$2:$I$1125,2,FALSE),"")</f>
        <v/>
      </c>
      <c r="L237" s="23" t="str">
        <f>+IFERROR(VLOOKUP(AI237,[2]REGION!$G$2:$I$1125,2,FALSE),"")</f>
        <v>BOGDC</v>
      </c>
      <c r="M237" s="23" t="str">
        <f>+IFERROR(VLOOKUP(#REF!,[2]ORDINALES!$H$2:$I$382,2,FALSE),"")</f>
        <v/>
      </c>
      <c r="N237" s="23" t="str">
        <f>IFERROR(VLOOKUP(U237,'[2]Lista Willy'!$B$11:$D$14,3,FALSE),"")</f>
        <v>REC_11</v>
      </c>
      <c r="O237" s="24"/>
      <c r="P237" s="90">
        <v>17007</v>
      </c>
      <c r="Q237" s="90" t="s">
        <v>49</v>
      </c>
      <c r="R237" s="90" t="s">
        <v>309</v>
      </c>
      <c r="S237" s="90" t="s">
        <v>346</v>
      </c>
      <c r="T237" s="90" t="s">
        <v>346</v>
      </c>
      <c r="U237" s="90" t="s">
        <v>52</v>
      </c>
      <c r="V237" s="94" t="s">
        <v>53</v>
      </c>
      <c r="W237" s="90" t="s">
        <v>54</v>
      </c>
      <c r="X237" s="90" t="s">
        <v>55</v>
      </c>
      <c r="Y237" s="90" t="s">
        <v>360</v>
      </c>
      <c r="Z237" s="89">
        <v>74670880</v>
      </c>
      <c r="AA237" s="120"/>
      <c r="AB237" s="89"/>
      <c r="AC237" s="89"/>
      <c r="AD237" s="89"/>
      <c r="AE237" s="120">
        <v>74670880</v>
      </c>
      <c r="AF237" s="88"/>
      <c r="AG237" s="89"/>
      <c r="AH237" s="90" t="s">
        <v>57</v>
      </c>
      <c r="AI237" s="90" t="s">
        <v>108</v>
      </c>
      <c r="AJ237" s="90" t="s">
        <v>108</v>
      </c>
      <c r="AK237" s="90"/>
      <c r="AL237" s="90" t="s">
        <v>57</v>
      </c>
      <c r="AM237" s="90"/>
      <c r="AN237" s="90" t="s">
        <v>57</v>
      </c>
      <c r="AO237" s="90"/>
      <c r="AP237" s="90" t="s">
        <v>57</v>
      </c>
      <c r="AQ237" s="90"/>
      <c r="AR237" s="90" t="s">
        <v>57</v>
      </c>
      <c r="AS237" s="90" t="s">
        <v>60</v>
      </c>
      <c r="AT237" s="90" t="s">
        <v>61</v>
      </c>
      <c r="AU237" s="97" t="s">
        <v>62</v>
      </c>
      <c r="AV237" s="98" t="s">
        <v>348</v>
      </c>
      <c r="AW237" s="98" t="s">
        <v>349</v>
      </c>
      <c r="AX237" s="97">
        <v>3202018</v>
      </c>
      <c r="AY237" s="98" t="s">
        <v>353</v>
      </c>
      <c r="AZ237" s="98" t="s">
        <v>354</v>
      </c>
      <c r="BA237" s="24"/>
    </row>
    <row r="238" spans="1:53" ht="84.75" customHeight="1">
      <c r="A238" s="23" t="str">
        <f>+IFERROR(VLOOKUP(R238,'[2]Listas niveles'!$D$2:$E$11,2,FALSE),"")</f>
        <v>SGM</v>
      </c>
      <c r="B238" s="23" t="str">
        <f>+IFERROR(VLOOKUP(AS238,'[2]Listas anexo 1'!$A$7:$B$8,2,FALSE),"")</f>
        <v>ADMIN</v>
      </c>
      <c r="C238" s="23" t="str">
        <f>+IFERROR(VLOOKUP(AT238,'[2]Listas anexo 1'!$A$13:$B$15,2,FALSE),"")</f>
        <v>ADMINYCOOR</v>
      </c>
      <c r="D238" s="23" t="str">
        <f>+IFERROR(VLOOKUP(AT238,'[2]Listas anexo 1'!$A$13:$C$15,3,FALSE),"")</f>
        <v>CONTRIBUIR</v>
      </c>
      <c r="E238" s="23" t="str">
        <f>+IFERROR(VLOOKUP(AT238,'[2]Listas anexo 1'!$A$19:$B$21,2,FALSE),"")</f>
        <v>ADMINOB</v>
      </c>
      <c r="F238" s="23" t="str">
        <f>+IFERROR(VLOOKUP(AV238,'[2]Listas anexo 1'!$J$13:$K$21,2,FALSE),"")</f>
        <v>ADOBII</v>
      </c>
      <c r="G238" s="23" t="str">
        <f>+IFERROR(VLOOKUP(AW238,'[2]LISTAS ANEXO 1. 2'!$A$9:$B$38,2,FALSE),"")</f>
        <v>AV</v>
      </c>
      <c r="H238" s="23" t="str">
        <f>+IFERROR(IF(C238="ADMINYCOOR",VLOOKUP(AY238,'[2]LISTAS ANEXO 1. 3'!$B$13:$C$42,2,FALSE),IF(C238="TASAS",VLOOKUP(AY238,'[2]LISTAS ANEXO 1. 3'!$B$43:$C$51,2,FALSE),IF(C238="FORTALECIMIENTO",VLOOKUP(AY238,'[2]LISTAS ANEXO 1. 3'!$B$52:$C$58,2,FALSE),""))),"")</f>
        <v>FF</v>
      </c>
      <c r="I238" s="23" t="str">
        <f>+IFERROR(VLOOKUP(#REF!,'[2]LISTAS ANEXO 1. 4'!$B$74:$C$90,2,FALSE),"")</f>
        <v/>
      </c>
      <c r="J238" s="23" t="str">
        <f>+IFERROR(VLOOKUP(X238,[2]ORDINALES!$B$2:$C$5,2,FALSE),"")</f>
        <v>CTADOS</v>
      </c>
      <c r="K238" s="23" t="str">
        <f>+IFERROR(VLOOKUP(#REF!,[2]REGION!$G$2:$I$1125,2,FALSE),"")</f>
        <v/>
      </c>
      <c r="L238" s="23" t="str">
        <f>+IFERROR(VLOOKUP(AI238,[2]REGION!$G$2:$I$1125,2,FALSE),"")</f>
        <v>BOGDC</v>
      </c>
      <c r="M238" s="23" t="str">
        <f>+IFERROR(VLOOKUP(#REF!,[2]ORDINALES!$H$2:$I$382,2,FALSE),"")</f>
        <v/>
      </c>
      <c r="N238" s="23" t="str">
        <f>IFERROR(VLOOKUP(U238,'[2]Lista Willy'!$B$11:$D$14,3,FALSE),"")</f>
        <v>REC_11</v>
      </c>
      <c r="O238" s="24"/>
      <c r="P238" s="90">
        <v>17008</v>
      </c>
      <c r="Q238" s="90" t="s">
        <v>49</v>
      </c>
      <c r="R238" s="90" t="s">
        <v>309</v>
      </c>
      <c r="S238" s="90" t="s">
        <v>346</v>
      </c>
      <c r="T238" s="90" t="s">
        <v>346</v>
      </c>
      <c r="U238" s="90" t="s">
        <v>52</v>
      </c>
      <c r="V238" s="94" t="s">
        <v>53</v>
      </c>
      <c r="W238" s="90" t="s">
        <v>54</v>
      </c>
      <c r="X238" s="90" t="s">
        <v>55</v>
      </c>
      <c r="Y238" s="90" t="s">
        <v>361</v>
      </c>
      <c r="Z238" s="89">
        <v>106285185</v>
      </c>
      <c r="AA238" s="120"/>
      <c r="AB238" s="89"/>
      <c r="AC238" s="89"/>
      <c r="AD238" s="89"/>
      <c r="AE238" s="120">
        <v>106285185</v>
      </c>
      <c r="AF238" s="88"/>
      <c r="AG238" s="89"/>
      <c r="AH238" s="90" t="s">
        <v>57</v>
      </c>
      <c r="AI238" s="90" t="s">
        <v>108</v>
      </c>
      <c r="AJ238" s="90" t="s">
        <v>108</v>
      </c>
      <c r="AK238" s="90"/>
      <c r="AL238" s="90" t="s">
        <v>57</v>
      </c>
      <c r="AM238" s="90"/>
      <c r="AN238" s="90" t="s">
        <v>57</v>
      </c>
      <c r="AO238" s="90"/>
      <c r="AP238" s="90" t="s">
        <v>57</v>
      </c>
      <c r="AQ238" s="90"/>
      <c r="AR238" s="90" t="s">
        <v>57</v>
      </c>
      <c r="AS238" s="90" t="s">
        <v>60</v>
      </c>
      <c r="AT238" s="90" t="s">
        <v>61</v>
      </c>
      <c r="AU238" s="97" t="s">
        <v>62</v>
      </c>
      <c r="AV238" s="98" t="s">
        <v>348</v>
      </c>
      <c r="AW238" s="98" t="s">
        <v>349</v>
      </c>
      <c r="AX238" s="97">
        <v>3202018</v>
      </c>
      <c r="AY238" s="98" t="s">
        <v>353</v>
      </c>
      <c r="AZ238" s="98" t="s">
        <v>354</v>
      </c>
      <c r="BA238" s="24"/>
    </row>
    <row r="239" spans="1:53" ht="84.75" customHeight="1">
      <c r="A239" s="23" t="str">
        <f>+IFERROR(VLOOKUP(R239,'[2]Listas niveles'!$D$2:$E$11,2,FALSE),"")</f>
        <v>SGM</v>
      </c>
      <c r="B239" s="23" t="str">
        <f>+IFERROR(VLOOKUP(AS239,'[2]Listas anexo 1'!$A$7:$B$8,2,FALSE),"")</f>
        <v>ADMIN</v>
      </c>
      <c r="C239" s="23" t="str">
        <f>+IFERROR(VLOOKUP(AT239,'[2]Listas anexo 1'!$A$13:$B$15,2,FALSE),"")</f>
        <v>ADMINYCOOR</v>
      </c>
      <c r="D239" s="23" t="str">
        <f>+IFERROR(VLOOKUP(AT239,'[2]Listas anexo 1'!$A$13:$C$15,3,FALSE),"")</f>
        <v>CONTRIBUIR</v>
      </c>
      <c r="E239" s="23" t="str">
        <f>+IFERROR(VLOOKUP(AT239,'[2]Listas anexo 1'!$A$19:$B$21,2,FALSE),"")</f>
        <v>ADMINOB</v>
      </c>
      <c r="F239" s="23" t="str">
        <f>+IFERROR(VLOOKUP(AV239,'[2]Listas anexo 1'!$J$13:$K$21,2,FALSE),"")</f>
        <v>ADOBII</v>
      </c>
      <c r="G239" s="23" t="str">
        <f>+IFERROR(VLOOKUP(AW239,'[2]LISTAS ANEXO 1. 2'!$A$9:$B$38,2,FALSE),"")</f>
        <v>AV</v>
      </c>
      <c r="H239" s="23" t="str">
        <f>+IFERROR(IF(C239="ADMINYCOOR",VLOOKUP(AY239,'[2]LISTAS ANEXO 1. 3'!$B$13:$C$42,2,FALSE),IF(C239="TASAS",VLOOKUP(AY239,'[2]LISTAS ANEXO 1. 3'!$B$43:$C$51,2,FALSE),IF(C239="FORTALECIMIENTO",VLOOKUP(AY239,'[2]LISTAS ANEXO 1. 3'!$B$52:$C$58,2,FALSE),""))),"")</f>
        <v>GG</v>
      </c>
      <c r="I239" s="23" t="str">
        <f>+IFERROR(VLOOKUP(#REF!,'[2]LISTAS ANEXO 1. 4'!$B$74:$C$90,2,FALSE),"")</f>
        <v/>
      </c>
      <c r="J239" s="23" t="str">
        <f>+IFERROR(VLOOKUP(X239,[2]ORDINALES!$B$2:$C$5,2,FALSE),"")</f>
        <v>CTADOS</v>
      </c>
      <c r="K239" s="23" t="str">
        <f>+IFERROR(VLOOKUP(#REF!,[2]REGION!$G$2:$I$1125,2,FALSE),"")</f>
        <v/>
      </c>
      <c r="L239" s="23" t="str">
        <f>+IFERROR(VLOOKUP(AI239,[2]REGION!$G$2:$I$1125,2,FALSE),"")</f>
        <v>BOGDC</v>
      </c>
      <c r="M239" s="23" t="str">
        <f>+IFERROR(VLOOKUP(#REF!,[2]ORDINALES!$H$2:$I$382,2,FALSE),"")</f>
        <v/>
      </c>
      <c r="N239" s="23" t="str">
        <f>IFERROR(VLOOKUP(U239,'[2]Lista Willy'!$B$11:$D$14,3,FALSE),"")</f>
        <v>REC_11</v>
      </c>
      <c r="O239" s="24"/>
      <c r="P239" s="90">
        <v>17009</v>
      </c>
      <c r="Q239" s="90" t="s">
        <v>49</v>
      </c>
      <c r="R239" s="90" t="s">
        <v>309</v>
      </c>
      <c r="S239" s="90" t="s">
        <v>346</v>
      </c>
      <c r="T239" s="90" t="s">
        <v>346</v>
      </c>
      <c r="U239" s="90" t="s">
        <v>52</v>
      </c>
      <c r="V239" s="94" t="s">
        <v>53</v>
      </c>
      <c r="W239" s="90" t="s">
        <v>54</v>
      </c>
      <c r="X239" s="90" t="s">
        <v>55</v>
      </c>
      <c r="Y239" s="90" t="s">
        <v>362</v>
      </c>
      <c r="Z239" s="89">
        <v>89714030</v>
      </c>
      <c r="AA239" s="120"/>
      <c r="AB239" s="89"/>
      <c r="AC239" s="89"/>
      <c r="AD239" s="89"/>
      <c r="AE239" s="120">
        <v>89714030</v>
      </c>
      <c r="AF239" s="88"/>
      <c r="AG239" s="89"/>
      <c r="AH239" s="90" t="s">
        <v>57</v>
      </c>
      <c r="AI239" s="90" t="s">
        <v>108</v>
      </c>
      <c r="AJ239" s="90" t="s">
        <v>108</v>
      </c>
      <c r="AK239" s="90"/>
      <c r="AL239" s="90" t="s">
        <v>57</v>
      </c>
      <c r="AM239" s="90"/>
      <c r="AN239" s="90" t="s">
        <v>57</v>
      </c>
      <c r="AO239" s="90"/>
      <c r="AP239" s="90" t="s">
        <v>57</v>
      </c>
      <c r="AQ239" s="90"/>
      <c r="AR239" s="90" t="s">
        <v>57</v>
      </c>
      <c r="AS239" s="90" t="s">
        <v>60</v>
      </c>
      <c r="AT239" s="90" t="s">
        <v>61</v>
      </c>
      <c r="AU239" s="97" t="s">
        <v>62</v>
      </c>
      <c r="AV239" s="98" t="s">
        <v>348</v>
      </c>
      <c r="AW239" s="98" t="s">
        <v>349</v>
      </c>
      <c r="AX239" s="97">
        <v>3202018</v>
      </c>
      <c r="AY239" s="98" t="s">
        <v>350</v>
      </c>
      <c r="AZ239" s="98" t="s">
        <v>351</v>
      </c>
      <c r="BA239" s="24"/>
    </row>
    <row r="240" spans="1:53" ht="84.75" customHeight="1">
      <c r="A240" s="23" t="str">
        <f>+IFERROR(VLOOKUP(R240,'[2]Listas niveles'!$D$2:$E$11,2,FALSE),"")</f>
        <v>SGM</v>
      </c>
      <c r="B240" s="23" t="str">
        <f>+IFERROR(VLOOKUP(AS240,'[2]Listas anexo 1'!$A$7:$B$8,2,FALSE),"")</f>
        <v>ADMIN</v>
      </c>
      <c r="C240" s="23" t="str">
        <f>+IFERROR(VLOOKUP(AT240,'[2]Listas anexo 1'!$A$13:$B$15,2,FALSE),"")</f>
        <v>ADMINYCOOR</v>
      </c>
      <c r="D240" s="23" t="str">
        <f>+IFERROR(VLOOKUP(AT240,'[2]Listas anexo 1'!$A$13:$C$15,3,FALSE),"")</f>
        <v>CONTRIBUIR</v>
      </c>
      <c r="E240" s="23" t="str">
        <f>+IFERROR(VLOOKUP(AT240,'[2]Listas anexo 1'!$A$19:$B$21,2,FALSE),"")</f>
        <v>ADMINOB</v>
      </c>
      <c r="F240" s="23" t="str">
        <f>+IFERROR(VLOOKUP(AV240,'[2]Listas anexo 1'!$J$13:$K$21,2,FALSE),"")</f>
        <v>ADOBIV</v>
      </c>
      <c r="G240" s="23" t="str">
        <f>+IFERROR(VLOOKUP(AW240,'[2]LISTAS ANEXO 1. 2'!$A$9:$B$38,2,FALSE),"")</f>
        <v>AXVI</v>
      </c>
      <c r="H240" s="23" t="str">
        <f>+IFERROR(IF(C240="ADMINYCOOR",VLOOKUP(AY240,'[2]LISTAS ANEXO 1. 3'!$B$13:$C$42,2,FALSE),IF(C240="TASAS",VLOOKUP(AY240,'[2]LISTAS ANEXO 1. 3'!$B$43:$C$51,2,FALSE),IF(C240="FORTALECIMIENTO",VLOOKUP(AY240,'[2]LISTAS ANEXO 1. 3'!$B$52:$C$58,2,FALSE),""))),"")</f>
        <v>CD</v>
      </c>
      <c r="I240" s="23" t="str">
        <f>+IFERROR(VLOOKUP(#REF!,'[2]LISTAS ANEXO 1. 4'!$B$74:$C$90,2,FALSE),"")</f>
        <v/>
      </c>
      <c r="J240" s="23" t="str">
        <f>+IFERROR(VLOOKUP(X240,[2]ORDINALES!$B$2:$C$5,2,FALSE),"")</f>
        <v>CTADOS</v>
      </c>
      <c r="K240" s="23" t="str">
        <f>+IFERROR(VLOOKUP(#REF!,[2]REGION!$G$2:$I$1125,2,FALSE),"")</f>
        <v/>
      </c>
      <c r="L240" s="23" t="str">
        <f>+IFERROR(VLOOKUP(AI240,[2]REGION!$G$2:$I$1125,2,FALSE),"")</f>
        <v>BOGDC</v>
      </c>
      <c r="M240" s="23" t="str">
        <f>+IFERROR(VLOOKUP(#REF!,[2]ORDINALES!$H$2:$I$382,2,FALSE),"")</f>
        <v/>
      </c>
      <c r="N240" s="23" t="str">
        <f>IFERROR(VLOOKUP(U240,'[2]Lista Willy'!$B$11:$D$14,3,FALSE),"")</f>
        <v>REC_11</v>
      </c>
      <c r="O240" s="24"/>
      <c r="P240" s="90">
        <v>17010</v>
      </c>
      <c r="Q240" s="90" t="s">
        <v>49</v>
      </c>
      <c r="R240" s="90" t="s">
        <v>309</v>
      </c>
      <c r="S240" s="90" t="s">
        <v>346</v>
      </c>
      <c r="T240" s="90" t="s">
        <v>346</v>
      </c>
      <c r="U240" s="90" t="s">
        <v>52</v>
      </c>
      <c r="V240" s="94" t="s">
        <v>53</v>
      </c>
      <c r="W240" s="90" t="s">
        <v>54</v>
      </c>
      <c r="X240" s="90" t="s">
        <v>55</v>
      </c>
      <c r="Y240" s="90" t="s">
        <v>363</v>
      </c>
      <c r="Z240" s="88">
        <v>37048216</v>
      </c>
      <c r="AA240" s="120"/>
      <c r="AB240" s="88"/>
      <c r="AC240" s="88"/>
      <c r="AD240" s="88"/>
      <c r="AE240" s="120">
        <v>37048216</v>
      </c>
      <c r="AF240" s="88"/>
      <c r="AG240" s="89"/>
      <c r="AH240" s="90" t="s">
        <v>57</v>
      </c>
      <c r="AI240" s="90" t="s">
        <v>108</v>
      </c>
      <c r="AJ240" s="90" t="s">
        <v>108</v>
      </c>
      <c r="AK240" s="90"/>
      <c r="AL240" s="90" t="s">
        <v>57</v>
      </c>
      <c r="AM240" s="90"/>
      <c r="AN240" s="90" t="s">
        <v>57</v>
      </c>
      <c r="AO240" s="90"/>
      <c r="AP240" s="90" t="s">
        <v>57</v>
      </c>
      <c r="AQ240" s="90"/>
      <c r="AR240" s="90" t="s">
        <v>57</v>
      </c>
      <c r="AS240" s="90" t="s">
        <v>60</v>
      </c>
      <c r="AT240" s="90" t="s">
        <v>61</v>
      </c>
      <c r="AU240" s="97" t="s">
        <v>62</v>
      </c>
      <c r="AV240" s="98" t="s">
        <v>63</v>
      </c>
      <c r="AW240" s="98" t="s">
        <v>64</v>
      </c>
      <c r="AX240" s="97">
        <v>3202008</v>
      </c>
      <c r="AY240" s="98" t="s">
        <v>65</v>
      </c>
      <c r="AZ240" s="98" t="s">
        <v>66</v>
      </c>
      <c r="BA240" s="24"/>
    </row>
    <row r="241" spans="1:53" ht="84.75" customHeight="1">
      <c r="A241" s="23" t="str">
        <f>+IFERROR(VLOOKUP(R241,'[2]Listas niveles'!$D$2:$E$11,2,FALSE),"")</f>
        <v>SGM</v>
      </c>
      <c r="B241" s="23" t="str">
        <f>+IFERROR(VLOOKUP(AS241,'[2]Listas anexo 1'!$A$7:$B$8,2,FALSE),"")</f>
        <v>ADMIN</v>
      </c>
      <c r="C241" s="23" t="str">
        <f>+IFERROR(VLOOKUP(AT241,'[2]Listas anexo 1'!$A$13:$B$15,2,FALSE),"")</f>
        <v>ADMINYCOOR</v>
      </c>
      <c r="D241" s="23" t="str">
        <f>+IFERROR(VLOOKUP(AT241,'[2]Listas anexo 1'!$A$13:$C$15,3,FALSE),"")</f>
        <v>CONTRIBUIR</v>
      </c>
      <c r="E241" s="23" t="str">
        <f>+IFERROR(VLOOKUP(AT241,'[2]Listas anexo 1'!$A$19:$B$21,2,FALSE),"")</f>
        <v>ADMINOB</v>
      </c>
      <c r="F241" s="23" t="str">
        <f>+IFERROR(VLOOKUP(AV241,'[2]Listas anexo 1'!$J$13:$K$21,2,FALSE),"")</f>
        <v>ADOBII</v>
      </c>
      <c r="G241" s="23" t="str">
        <f>+IFERROR(VLOOKUP(AW241,'[2]LISTAS ANEXO 1. 2'!$A$9:$B$38,2,FALSE),"")</f>
        <v>AV</v>
      </c>
      <c r="H241" s="23" t="str">
        <f>+IFERROR(IF(C241="ADMINYCOOR",VLOOKUP(AY241,'[2]LISTAS ANEXO 1. 3'!$B$13:$C$42,2,FALSE),IF(C241="TASAS",VLOOKUP(AY241,'[2]LISTAS ANEXO 1. 3'!$B$43:$C$51,2,FALSE),IF(C241="FORTALECIMIENTO",VLOOKUP(AY241,'[2]LISTAS ANEXO 1. 3'!$B$52:$C$58,2,FALSE),""))),"")</f>
        <v>FF</v>
      </c>
      <c r="I241" s="23" t="str">
        <f>+IFERROR(VLOOKUP(#REF!,'[2]LISTAS ANEXO 1. 4'!$B$74:$C$90,2,FALSE),"")</f>
        <v/>
      </c>
      <c r="J241" s="23" t="str">
        <f>+IFERROR(VLOOKUP(X241,[2]ORDINALES!$B$2:$C$5,2,FALSE),"")</f>
        <v>CTADOS</v>
      </c>
      <c r="K241" s="23" t="str">
        <f>+IFERROR(VLOOKUP(#REF!,[2]REGION!$G$2:$I$1125,2,FALSE),"")</f>
        <v/>
      </c>
      <c r="L241" s="23" t="str">
        <f>+IFERROR(VLOOKUP(AI241,[2]REGION!$G$2:$I$1125,2,FALSE),"")</f>
        <v>BOGDC</v>
      </c>
      <c r="M241" s="23" t="str">
        <f>+IFERROR(VLOOKUP(#REF!,[2]ORDINALES!$H$2:$I$382,2,FALSE),"")</f>
        <v/>
      </c>
      <c r="N241" s="23" t="str">
        <f>IFERROR(VLOOKUP(U241,'[2]Lista Willy'!$B$11:$D$14,3,FALSE),"")</f>
        <v>REC_11</v>
      </c>
      <c r="O241" s="24"/>
      <c r="P241" s="90">
        <v>17011</v>
      </c>
      <c r="Q241" s="90" t="s">
        <v>49</v>
      </c>
      <c r="R241" s="90" t="s">
        <v>309</v>
      </c>
      <c r="S241" s="90" t="s">
        <v>346</v>
      </c>
      <c r="T241" s="90" t="s">
        <v>346</v>
      </c>
      <c r="U241" s="90" t="s">
        <v>52</v>
      </c>
      <c r="V241" s="94" t="s">
        <v>53</v>
      </c>
      <c r="W241" s="90" t="s">
        <v>54</v>
      </c>
      <c r="X241" s="90" t="s">
        <v>55</v>
      </c>
      <c r="Y241" s="90" t="s">
        <v>364</v>
      </c>
      <c r="Z241" s="89">
        <v>89714030</v>
      </c>
      <c r="AA241" s="120"/>
      <c r="AB241" s="89"/>
      <c r="AC241" s="89"/>
      <c r="AD241" s="89"/>
      <c r="AE241" s="120">
        <v>89714030</v>
      </c>
      <c r="AF241" s="88"/>
      <c r="AG241" s="89"/>
      <c r="AH241" s="90" t="s">
        <v>57</v>
      </c>
      <c r="AI241" s="90" t="s">
        <v>108</v>
      </c>
      <c r="AJ241" s="90" t="s">
        <v>108</v>
      </c>
      <c r="AK241" s="90"/>
      <c r="AL241" s="90" t="s">
        <v>57</v>
      </c>
      <c r="AM241" s="90"/>
      <c r="AN241" s="90" t="s">
        <v>57</v>
      </c>
      <c r="AO241" s="90"/>
      <c r="AP241" s="90" t="s">
        <v>57</v>
      </c>
      <c r="AQ241" s="90"/>
      <c r="AR241" s="90" t="s">
        <v>57</v>
      </c>
      <c r="AS241" s="90" t="s">
        <v>60</v>
      </c>
      <c r="AT241" s="90" t="s">
        <v>61</v>
      </c>
      <c r="AU241" s="97" t="s">
        <v>62</v>
      </c>
      <c r="AV241" s="98" t="s">
        <v>348</v>
      </c>
      <c r="AW241" s="98" t="s">
        <v>349</v>
      </c>
      <c r="AX241" s="97">
        <v>3202018</v>
      </c>
      <c r="AY241" s="98" t="s">
        <v>353</v>
      </c>
      <c r="AZ241" s="98" t="s">
        <v>354</v>
      </c>
      <c r="BA241" s="24"/>
    </row>
    <row r="242" spans="1:53" ht="84.75" customHeight="1">
      <c r="A242" s="23" t="str">
        <f>+IFERROR(VLOOKUP(R242,'[2]Listas niveles'!$D$2:$E$11,2,FALSE),"")</f>
        <v>SGM</v>
      </c>
      <c r="B242" s="23" t="str">
        <f>+IFERROR(VLOOKUP(AS242,'[2]Listas anexo 1'!$A$7:$B$8,2,FALSE),"")</f>
        <v>ADMIN</v>
      </c>
      <c r="C242" s="23" t="str">
        <f>+IFERROR(VLOOKUP(AT242,'[2]Listas anexo 1'!$A$13:$B$15,2,FALSE),"")</f>
        <v>ADMINYCOOR</v>
      </c>
      <c r="D242" s="23" t="str">
        <f>+IFERROR(VLOOKUP(AT242,'[2]Listas anexo 1'!$A$13:$C$15,3,FALSE),"")</f>
        <v>CONTRIBUIR</v>
      </c>
      <c r="E242" s="23" t="str">
        <f>+IFERROR(VLOOKUP(AT242,'[2]Listas anexo 1'!$A$19:$B$21,2,FALSE),"")</f>
        <v>ADMINOB</v>
      </c>
      <c r="F242" s="23" t="str">
        <f>+IFERROR(VLOOKUP(AV242,'[2]Listas anexo 1'!$J$13:$K$21,2,FALSE),"")</f>
        <v>ADOBIV</v>
      </c>
      <c r="G242" s="23" t="str">
        <f>+IFERROR(VLOOKUP(AW242,'[2]LISTAS ANEXO 1. 2'!$A$9:$B$38,2,FALSE),"")</f>
        <v>AXVI</v>
      </c>
      <c r="H242" s="23" t="str">
        <f>+IFERROR(IF(C242="ADMINYCOOR",VLOOKUP(AY242,'[2]LISTAS ANEXO 1. 3'!$B$13:$C$42,2,FALSE),IF(C242="TASAS",VLOOKUP(AY242,'[2]LISTAS ANEXO 1. 3'!$B$43:$C$51,2,FALSE),IF(C242="FORTALECIMIENTO",VLOOKUP(AY242,'[2]LISTAS ANEXO 1. 3'!$B$52:$C$58,2,FALSE),""))),"")</f>
        <v>CD</v>
      </c>
      <c r="I242" s="23" t="str">
        <f>+IFERROR(VLOOKUP(#REF!,'[2]LISTAS ANEXO 1. 4'!$B$74:$C$90,2,FALSE),"")</f>
        <v/>
      </c>
      <c r="J242" s="23" t="str">
        <f>+IFERROR(VLOOKUP(X242,[2]ORDINALES!$B$2:$C$5,2,FALSE),"")</f>
        <v>CTADOS</v>
      </c>
      <c r="K242" s="23" t="str">
        <f>+IFERROR(VLOOKUP(#REF!,[2]REGION!$G$2:$I$1125,2,FALSE),"")</f>
        <v/>
      </c>
      <c r="L242" s="23" t="str">
        <f>+IFERROR(VLOOKUP(AI242,[2]REGION!$G$2:$I$1125,2,FALSE),"")</f>
        <v>BOGDC</v>
      </c>
      <c r="M242" s="23" t="str">
        <f>+IFERROR(VLOOKUP(#REF!,[2]ORDINALES!$H$2:$I$382,2,FALSE),"")</f>
        <v/>
      </c>
      <c r="N242" s="23" t="str">
        <f>IFERROR(VLOOKUP(U242,'[2]Lista Willy'!$B$11:$D$14,3,FALSE),"")</f>
        <v>REC_11</v>
      </c>
      <c r="O242" s="24"/>
      <c r="P242" s="90">
        <v>17012</v>
      </c>
      <c r="Q242" s="90" t="s">
        <v>49</v>
      </c>
      <c r="R242" s="90" t="s">
        <v>309</v>
      </c>
      <c r="S242" s="90" t="s">
        <v>346</v>
      </c>
      <c r="T242" s="90" t="s">
        <v>346</v>
      </c>
      <c r="U242" s="90" t="s">
        <v>52</v>
      </c>
      <c r="V242" s="94" t="s">
        <v>53</v>
      </c>
      <c r="W242" s="90" t="s">
        <v>54</v>
      </c>
      <c r="X242" s="90" t="s">
        <v>55</v>
      </c>
      <c r="Y242" s="90" t="s">
        <v>365</v>
      </c>
      <c r="Z242" s="89">
        <v>106285185</v>
      </c>
      <c r="AA242" s="120"/>
      <c r="AB242" s="89"/>
      <c r="AC242" s="89"/>
      <c r="AD242" s="89"/>
      <c r="AE242" s="120">
        <v>106285185</v>
      </c>
      <c r="AF242" s="88"/>
      <c r="AG242" s="89"/>
      <c r="AH242" s="90" t="s">
        <v>57</v>
      </c>
      <c r="AI242" s="90" t="s">
        <v>108</v>
      </c>
      <c r="AJ242" s="90" t="s">
        <v>108</v>
      </c>
      <c r="AK242" s="90"/>
      <c r="AL242" s="90" t="s">
        <v>57</v>
      </c>
      <c r="AM242" s="90"/>
      <c r="AN242" s="90" t="s">
        <v>57</v>
      </c>
      <c r="AO242" s="90"/>
      <c r="AP242" s="90" t="s">
        <v>57</v>
      </c>
      <c r="AQ242" s="90"/>
      <c r="AR242" s="90" t="s">
        <v>57</v>
      </c>
      <c r="AS242" s="90" t="s">
        <v>60</v>
      </c>
      <c r="AT242" s="90" t="s">
        <v>61</v>
      </c>
      <c r="AU242" s="97" t="s">
        <v>62</v>
      </c>
      <c r="AV242" s="98" t="s">
        <v>63</v>
      </c>
      <c r="AW242" s="98" t="s">
        <v>64</v>
      </c>
      <c r="AX242" s="97">
        <v>3202008</v>
      </c>
      <c r="AY242" s="98" t="s">
        <v>65</v>
      </c>
      <c r="AZ242" s="98" t="s">
        <v>177</v>
      </c>
      <c r="BA242" s="24"/>
    </row>
    <row r="243" spans="1:53" ht="84.75" customHeight="1">
      <c r="A243" s="23" t="str">
        <f>+IFERROR(VLOOKUP(R243,'[2]Listas niveles'!$D$2:$E$11,2,FALSE),"")</f>
        <v>SGM</v>
      </c>
      <c r="B243" s="23" t="str">
        <f>+IFERROR(VLOOKUP(AS243,'[2]Listas anexo 1'!$A$7:$B$8,2,FALSE),"")</f>
        <v>ADMIN</v>
      </c>
      <c r="C243" s="23" t="str">
        <f>+IFERROR(VLOOKUP(AT243,'[2]Listas anexo 1'!$A$13:$B$15,2,FALSE),"")</f>
        <v>ADMINYCOOR</v>
      </c>
      <c r="D243" s="23" t="str">
        <f>+IFERROR(VLOOKUP(AT243,'[2]Listas anexo 1'!$A$13:$C$15,3,FALSE),"")</f>
        <v>CONTRIBUIR</v>
      </c>
      <c r="E243" s="23" t="str">
        <f>+IFERROR(VLOOKUP(AT243,'[2]Listas anexo 1'!$A$19:$B$21,2,FALSE),"")</f>
        <v>ADMINOB</v>
      </c>
      <c r="F243" s="23" t="str">
        <f>+IFERROR(VLOOKUP(AV243,'[2]Listas anexo 1'!$J$13:$K$21,2,FALSE),"")</f>
        <v>ADOBIV</v>
      </c>
      <c r="G243" s="23" t="str">
        <f>+IFERROR(VLOOKUP(AW243,'[2]LISTAS ANEXO 1. 2'!$A$9:$B$38,2,FALSE),"")</f>
        <v>AXVI</v>
      </c>
      <c r="H243" s="23" t="str">
        <f>+IFERROR(IF(C243="ADMINYCOOR",VLOOKUP(AY243,'[2]LISTAS ANEXO 1. 3'!$B$13:$C$42,2,FALSE),IF(C243="TASAS",VLOOKUP(AY243,'[2]LISTAS ANEXO 1. 3'!$B$43:$C$51,2,FALSE),IF(C243="FORTALECIMIENTO",VLOOKUP(AY243,'[2]LISTAS ANEXO 1. 3'!$B$52:$C$58,2,FALSE),""))),"")</f>
        <v>CD</v>
      </c>
      <c r="I243" s="23" t="str">
        <f>+IFERROR(VLOOKUP(#REF!,'[2]LISTAS ANEXO 1. 4'!$B$74:$C$90,2,FALSE),"")</f>
        <v/>
      </c>
      <c r="J243" s="23" t="str">
        <f>+IFERROR(VLOOKUP(X243,[2]ORDINALES!$B$2:$C$5,2,FALSE),"")</f>
        <v>CTADOS</v>
      </c>
      <c r="K243" s="23" t="str">
        <f>+IFERROR(VLOOKUP(#REF!,[2]REGION!$G$2:$I$1125,2,FALSE),"")</f>
        <v/>
      </c>
      <c r="L243" s="23" t="str">
        <f>+IFERROR(VLOOKUP(AI243,[2]REGION!$G$2:$I$1125,2,FALSE),"")</f>
        <v>BOGDC</v>
      </c>
      <c r="M243" s="23" t="str">
        <f>+IFERROR(VLOOKUP(#REF!,[2]ORDINALES!$H$2:$I$382,2,FALSE),"")</f>
        <v/>
      </c>
      <c r="N243" s="23" t="str">
        <f>IFERROR(VLOOKUP(U243,'[2]Lista Willy'!$B$11:$D$14,3,FALSE),"")</f>
        <v>REC_11</v>
      </c>
      <c r="O243" s="24"/>
      <c r="P243" s="90">
        <v>17013</v>
      </c>
      <c r="Q243" s="90" t="s">
        <v>49</v>
      </c>
      <c r="R243" s="90" t="s">
        <v>309</v>
      </c>
      <c r="S243" s="90" t="s">
        <v>346</v>
      </c>
      <c r="T243" s="90" t="s">
        <v>346</v>
      </c>
      <c r="U243" s="90" t="s">
        <v>52</v>
      </c>
      <c r="V243" s="94" t="s">
        <v>53</v>
      </c>
      <c r="W243" s="90" t="s">
        <v>54</v>
      </c>
      <c r="X243" s="90" t="s">
        <v>55</v>
      </c>
      <c r="Y243" s="90" t="s">
        <v>366</v>
      </c>
      <c r="Z243" s="89">
        <v>80474930</v>
      </c>
      <c r="AA243" s="120"/>
      <c r="AB243" s="89"/>
      <c r="AC243" s="89"/>
      <c r="AD243" s="89"/>
      <c r="AE243" s="120">
        <v>80474930</v>
      </c>
      <c r="AF243" s="88"/>
      <c r="AG243" s="89"/>
      <c r="AH243" s="90" t="s">
        <v>57</v>
      </c>
      <c r="AI243" s="90" t="s">
        <v>108</v>
      </c>
      <c r="AJ243" s="90" t="s">
        <v>108</v>
      </c>
      <c r="AK243" s="90"/>
      <c r="AL243" s="90" t="s">
        <v>57</v>
      </c>
      <c r="AM243" s="90"/>
      <c r="AN243" s="90" t="s">
        <v>57</v>
      </c>
      <c r="AO243" s="90"/>
      <c r="AP243" s="90" t="s">
        <v>57</v>
      </c>
      <c r="AQ243" s="90"/>
      <c r="AR243" s="90" t="s">
        <v>57</v>
      </c>
      <c r="AS243" s="90" t="s">
        <v>60</v>
      </c>
      <c r="AT243" s="90" t="s">
        <v>61</v>
      </c>
      <c r="AU243" s="97" t="s">
        <v>62</v>
      </c>
      <c r="AV243" s="98" t="s">
        <v>63</v>
      </c>
      <c r="AW243" s="98" t="s">
        <v>64</v>
      </c>
      <c r="AX243" s="97">
        <v>3202008</v>
      </c>
      <c r="AY243" s="98" t="s">
        <v>65</v>
      </c>
      <c r="AZ243" s="98" t="s">
        <v>367</v>
      </c>
      <c r="BA243" s="24"/>
    </row>
    <row r="244" spans="1:53" ht="84.75" customHeight="1">
      <c r="A244" s="23" t="str">
        <f>+IFERROR(VLOOKUP(R244,'[2]Listas niveles'!$D$2:$E$11,2,FALSE),"")</f>
        <v>SGM</v>
      </c>
      <c r="B244" s="23" t="str">
        <f>+IFERROR(VLOOKUP(AS244,'[2]Listas anexo 1'!$A$7:$B$8,2,FALSE),"")</f>
        <v>ADMIN</v>
      </c>
      <c r="C244" s="23" t="str">
        <f>+IFERROR(VLOOKUP(AT244,'[2]Listas anexo 1'!$A$13:$B$15,2,FALSE),"")</f>
        <v>ADMINYCOOR</v>
      </c>
      <c r="D244" s="23" t="str">
        <f>+IFERROR(VLOOKUP(AT244,'[2]Listas anexo 1'!$A$13:$C$15,3,FALSE),"")</f>
        <v>CONTRIBUIR</v>
      </c>
      <c r="E244" s="23" t="str">
        <f>+IFERROR(VLOOKUP(AT244,'[2]Listas anexo 1'!$A$19:$B$21,2,FALSE),"")</f>
        <v>ADMINOB</v>
      </c>
      <c r="F244" s="23" t="str">
        <f>+IFERROR(VLOOKUP(AV244,'[2]Listas anexo 1'!$J$13:$K$21,2,FALSE),"")</f>
        <v>ADOBIV</v>
      </c>
      <c r="G244" s="23" t="str">
        <f>+IFERROR(VLOOKUP(AW244,'[2]LISTAS ANEXO 1. 2'!$A$9:$B$38,2,FALSE),"")</f>
        <v>AXVI</v>
      </c>
      <c r="H244" s="23" t="str">
        <f>+IFERROR(IF(C244="ADMINYCOOR",VLOOKUP(AY244,'[2]LISTAS ANEXO 1. 3'!$B$13:$C$42,2,FALSE),IF(C244="TASAS",VLOOKUP(AY244,'[2]LISTAS ANEXO 1. 3'!$B$43:$C$51,2,FALSE),IF(C244="FORTALECIMIENTO",VLOOKUP(AY244,'[2]LISTAS ANEXO 1. 3'!$B$52:$C$58,2,FALSE),""))),"")</f>
        <v>CD</v>
      </c>
      <c r="I244" s="23" t="str">
        <f>+IFERROR(VLOOKUP(#REF!,'[2]LISTAS ANEXO 1. 4'!$B$74:$C$90,2,FALSE),"")</f>
        <v/>
      </c>
      <c r="J244" s="23" t="str">
        <f>+IFERROR(VLOOKUP(X244,[2]ORDINALES!$B$2:$C$5,2,FALSE),"")</f>
        <v>CTADOS</v>
      </c>
      <c r="K244" s="23" t="str">
        <f>+IFERROR(VLOOKUP(#REF!,[2]REGION!$G$2:$I$1125,2,FALSE),"")</f>
        <v/>
      </c>
      <c r="L244" s="23" t="str">
        <f>+IFERROR(VLOOKUP(AI244,[2]REGION!$G$2:$I$1125,2,FALSE),"")</f>
        <v>BOGDC</v>
      </c>
      <c r="M244" s="23" t="str">
        <f>+IFERROR(VLOOKUP(#REF!,[2]ORDINALES!$H$2:$I$382,2,FALSE),"")</f>
        <v/>
      </c>
      <c r="N244" s="23" t="str">
        <f>IFERROR(VLOOKUP(U244,'[2]Lista Willy'!$B$11:$D$14,3,FALSE),"")</f>
        <v>REC_11</v>
      </c>
      <c r="O244" s="24"/>
      <c r="P244" s="90">
        <v>17014</v>
      </c>
      <c r="Q244" s="90" t="s">
        <v>49</v>
      </c>
      <c r="R244" s="90" t="s">
        <v>309</v>
      </c>
      <c r="S244" s="90" t="s">
        <v>346</v>
      </c>
      <c r="T244" s="90" t="s">
        <v>346</v>
      </c>
      <c r="U244" s="90" t="s">
        <v>52</v>
      </c>
      <c r="V244" s="94" t="s">
        <v>53</v>
      </c>
      <c r="W244" s="90" t="s">
        <v>54</v>
      </c>
      <c r="X244" s="90" t="s">
        <v>55</v>
      </c>
      <c r="Y244" s="90" t="s">
        <v>368</v>
      </c>
      <c r="Z244" s="89">
        <v>78131000</v>
      </c>
      <c r="AA244" s="120"/>
      <c r="AB244" s="89"/>
      <c r="AC244" s="89"/>
      <c r="AD244" s="89"/>
      <c r="AE244" s="120">
        <v>78131000</v>
      </c>
      <c r="AF244" s="88"/>
      <c r="AG244" s="89"/>
      <c r="AH244" s="90" t="s">
        <v>57</v>
      </c>
      <c r="AI244" s="90" t="s">
        <v>108</v>
      </c>
      <c r="AJ244" s="90" t="s">
        <v>108</v>
      </c>
      <c r="AK244" s="90"/>
      <c r="AL244" s="90" t="s">
        <v>57</v>
      </c>
      <c r="AM244" s="90"/>
      <c r="AN244" s="90" t="s">
        <v>57</v>
      </c>
      <c r="AO244" s="90"/>
      <c r="AP244" s="90" t="s">
        <v>57</v>
      </c>
      <c r="AQ244" s="90"/>
      <c r="AR244" s="90" t="s">
        <v>57</v>
      </c>
      <c r="AS244" s="90" t="s">
        <v>60</v>
      </c>
      <c r="AT244" s="90" t="s">
        <v>61</v>
      </c>
      <c r="AU244" s="97" t="s">
        <v>62</v>
      </c>
      <c r="AV244" s="98" t="s">
        <v>63</v>
      </c>
      <c r="AW244" s="98" t="s">
        <v>64</v>
      </c>
      <c r="AX244" s="97">
        <v>3202008</v>
      </c>
      <c r="AY244" s="98" t="s">
        <v>65</v>
      </c>
      <c r="AZ244" s="98" t="s">
        <v>177</v>
      </c>
      <c r="BA244" s="24"/>
    </row>
    <row r="245" spans="1:53" ht="84.75" customHeight="1">
      <c r="A245" s="23" t="str">
        <f>+IFERROR(VLOOKUP(R245,'[2]Listas niveles'!$D$2:$E$11,2,FALSE),"")</f>
        <v>SGM</v>
      </c>
      <c r="B245" s="23" t="str">
        <f>+IFERROR(VLOOKUP(AS245,'[2]Listas anexo 1'!$A$7:$B$8,2,FALSE),"")</f>
        <v>ADMIN</v>
      </c>
      <c r="C245" s="23" t="str">
        <f>+IFERROR(VLOOKUP(AT245,'[2]Listas anexo 1'!$A$13:$B$15,2,FALSE),"")</f>
        <v>ADMINYCOOR</v>
      </c>
      <c r="D245" s="23" t="str">
        <f>+IFERROR(VLOOKUP(AT245,'[2]Listas anexo 1'!$A$13:$C$15,3,FALSE),"")</f>
        <v>CONTRIBUIR</v>
      </c>
      <c r="E245" s="23" t="str">
        <f>+IFERROR(VLOOKUP(AT245,'[2]Listas anexo 1'!$A$19:$B$21,2,FALSE),"")</f>
        <v>ADMINOB</v>
      </c>
      <c r="F245" s="23" t="str">
        <f>+IFERROR(VLOOKUP(AV245,'[2]Listas anexo 1'!$J$13:$K$21,2,FALSE),"")</f>
        <v>ADOBIV</v>
      </c>
      <c r="G245" s="23" t="str">
        <f>+IFERROR(VLOOKUP(AW245,'[2]LISTAS ANEXO 1. 2'!$A$9:$B$38,2,FALSE),"")</f>
        <v>AXVI</v>
      </c>
      <c r="H245" s="23" t="str">
        <f>+IFERROR(IF(C245="ADMINYCOOR",VLOOKUP(AY245,'[2]LISTAS ANEXO 1. 3'!$B$13:$C$42,2,FALSE),IF(C245="TASAS",VLOOKUP(AY245,'[2]LISTAS ANEXO 1. 3'!$B$43:$C$51,2,FALSE),IF(C245="FORTALECIMIENTO",VLOOKUP(AY245,'[2]LISTAS ANEXO 1. 3'!$B$52:$C$58,2,FALSE),""))),"")</f>
        <v>CD</v>
      </c>
      <c r="I245" s="23" t="str">
        <f>+IFERROR(VLOOKUP(#REF!,'[2]LISTAS ANEXO 1. 4'!$B$74:$C$90,2,FALSE),"")</f>
        <v/>
      </c>
      <c r="J245" s="23" t="str">
        <f>+IFERROR(VLOOKUP(X245,[2]ORDINALES!$B$2:$C$5,2,FALSE),"")</f>
        <v>CTADOS</v>
      </c>
      <c r="K245" s="23" t="str">
        <f>+IFERROR(VLOOKUP(#REF!,[2]REGION!$G$2:$I$1125,2,FALSE),"")</f>
        <v/>
      </c>
      <c r="L245" s="23" t="str">
        <f>+IFERROR(VLOOKUP(AI245,[2]REGION!$G$2:$I$1125,2,FALSE),"")</f>
        <v>BOGDC</v>
      </c>
      <c r="M245" s="23" t="str">
        <f>+IFERROR(VLOOKUP(#REF!,[2]ORDINALES!$H$2:$I$382,2,FALSE),"")</f>
        <v/>
      </c>
      <c r="N245" s="23" t="str">
        <f>IFERROR(VLOOKUP(U245,'[2]Lista Willy'!$B$11:$D$14,3,FALSE),"")</f>
        <v>REC_11</v>
      </c>
      <c r="O245" s="24"/>
      <c r="P245" s="90">
        <v>17015</v>
      </c>
      <c r="Q245" s="90" t="s">
        <v>49</v>
      </c>
      <c r="R245" s="90" t="s">
        <v>309</v>
      </c>
      <c r="S245" s="90" t="s">
        <v>346</v>
      </c>
      <c r="T245" s="90" t="s">
        <v>346</v>
      </c>
      <c r="U245" s="90" t="s">
        <v>52</v>
      </c>
      <c r="V245" s="94" t="s">
        <v>53</v>
      </c>
      <c r="W245" s="90" t="s">
        <v>54</v>
      </c>
      <c r="X245" s="90" t="s">
        <v>55</v>
      </c>
      <c r="Y245" s="90" t="s">
        <v>369</v>
      </c>
      <c r="Z245" s="89">
        <v>78131000</v>
      </c>
      <c r="AA245" s="120"/>
      <c r="AB245" s="89"/>
      <c r="AC245" s="89"/>
      <c r="AD245" s="89"/>
      <c r="AE245" s="120">
        <v>78131000</v>
      </c>
      <c r="AF245" s="88"/>
      <c r="AG245" s="89"/>
      <c r="AH245" s="90" t="s">
        <v>57</v>
      </c>
      <c r="AI245" s="90" t="s">
        <v>108</v>
      </c>
      <c r="AJ245" s="90" t="s">
        <v>108</v>
      </c>
      <c r="AK245" s="90"/>
      <c r="AL245" s="90" t="s">
        <v>57</v>
      </c>
      <c r="AM245" s="90"/>
      <c r="AN245" s="90" t="s">
        <v>57</v>
      </c>
      <c r="AO245" s="90"/>
      <c r="AP245" s="90" t="s">
        <v>57</v>
      </c>
      <c r="AQ245" s="90"/>
      <c r="AR245" s="90" t="s">
        <v>57</v>
      </c>
      <c r="AS245" s="90" t="s">
        <v>60</v>
      </c>
      <c r="AT245" s="90" t="s">
        <v>61</v>
      </c>
      <c r="AU245" s="97" t="s">
        <v>62</v>
      </c>
      <c r="AV245" s="98" t="s">
        <v>63</v>
      </c>
      <c r="AW245" s="98" t="s">
        <v>64</v>
      </c>
      <c r="AX245" s="97">
        <v>3202008</v>
      </c>
      <c r="AY245" s="98" t="s">
        <v>65</v>
      </c>
      <c r="AZ245" s="98" t="s">
        <v>177</v>
      </c>
      <c r="BA245" s="24"/>
    </row>
    <row r="246" spans="1:53" ht="84.75" customHeight="1">
      <c r="A246" s="23" t="str">
        <f>+IFERROR(VLOOKUP(R246,'[2]Listas niveles'!$D$2:$E$11,2,FALSE),"")</f>
        <v>SGM</v>
      </c>
      <c r="B246" s="23" t="str">
        <f>+IFERROR(VLOOKUP(AS246,'[2]Listas anexo 1'!$A$7:$B$8,2,FALSE),"")</f>
        <v>ADMIN</v>
      </c>
      <c r="C246" s="23" t="str">
        <f>+IFERROR(VLOOKUP(AT246,'[2]Listas anexo 1'!$A$13:$B$15,2,FALSE),"")</f>
        <v>ADMINYCOOR</v>
      </c>
      <c r="D246" s="23" t="str">
        <f>+IFERROR(VLOOKUP(AT246,'[2]Listas anexo 1'!$A$13:$C$15,3,FALSE),"")</f>
        <v>CONTRIBUIR</v>
      </c>
      <c r="E246" s="23" t="str">
        <f>+IFERROR(VLOOKUP(AT246,'[2]Listas anexo 1'!$A$19:$B$21,2,FALSE),"")</f>
        <v>ADMINOB</v>
      </c>
      <c r="F246" s="23" t="str">
        <f>+IFERROR(VLOOKUP(AV246,'[2]Listas anexo 1'!$J$13:$K$21,2,FALSE),"")</f>
        <v>ADOBIV</v>
      </c>
      <c r="G246" s="23" t="str">
        <f>+IFERROR(VLOOKUP(AW246,'[2]LISTAS ANEXO 1. 2'!$A$9:$B$38,2,FALSE),"")</f>
        <v>AXVI</v>
      </c>
      <c r="H246" s="23" t="str">
        <f>+IFERROR(IF(C246="ADMINYCOOR",VLOOKUP(AY246,'[2]LISTAS ANEXO 1. 3'!$B$13:$C$42,2,FALSE),IF(C246="TASAS",VLOOKUP(AY246,'[2]LISTAS ANEXO 1. 3'!$B$43:$C$51,2,FALSE),IF(C246="FORTALECIMIENTO",VLOOKUP(AY246,'[2]LISTAS ANEXO 1. 3'!$B$52:$C$58,2,FALSE),""))),"")</f>
        <v>CD</v>
      </c>
      <c r="I246" s="23" t="str">
        <f>+IFERROR(VLOOKUP(#REF!,'[2]LISTAS ANEXO 1. 4'!$B$74:$C$90,2,FALSE),"")</f>
        <v/>
      </c>
      <c r="J246" s="23" t="str">
        <f>+IFERROR(VLOOKUP(X246,[2]ORDINALES!$B$2:$C$5,2,FALSE),"")</f>
        <v>CTADOS</v>
      </c>
      <c r="K246" s="23" t="str">
        <f>+IFERROR(VLOOKUP(#REF!,[2]REGION!$G$2:$I$1125,2,FALSE),"")</f>
        <v/>
      </c>
      <c r="L246" s="23" t="str">
        <f>+IFERROR(VLOOKUP(AI246,[2]REGION!$G$2:$I$1125,2,FALSE),"")</f>
        <v>BOGDC</v>
      </c>
      <c r="M246" s="23" t="str">
        <f>+IFERROR(VLOOKUP(#REF!,[2]ORDINALES!$H$2:$I$382,2,FALSE),"")</f>
        <v/>
      </c>
      <c r="N246" s="23" t="str">
        <f>IFERROR(VLOOKUP(U246,'[2]Lista Willy'!$B$11:$D$14,3,FALSE),"")</f>
        <v>REC_11</v>
      </c>
      <c r="O246" s="24"/>
      <c r="P246" s="90">
        <v>17016</v>
      </c>
      <c r="Q246" s="90" t="s">
        <v>49</v>
      </c>
      <c r="R246" s="90" t="s">
        <v>309</v>
      </c>
      <c r="S246" s="90" t="s">
        <v>346</v>
      </c>
      <c r="T246" s="90" t="s">
        <v>346</v>
      </c>
      <c r="U246" s="90" t="s">
        <v>52</v>
      </c>
      <c r="V246" s="94" t="s">
        <v>53</v>
      </c>
      <c r="W246" s="90" t="s">
        <v>54</v>
      </c>
      <c r="X246" s="90" t="s">
        <v>55</v>
      </c>
      <c r="Y246" s="90" t="s">
        <v>370</v>
      </c>
      <c r="Z246" s="89">
        <v>78131000</v>
      </c>
      <c r="AA246" s="120"/>
      <c r="AB246" s="89"/>
      <c r="AC246" s="89"/>
      <c r="AD246" s="89"/>
      <c r="AE246" s="120">
        <v>78131000</v>
      </c>
      <c r="AF246" s="88"/>
      <c r="AG246" s="89"/>
      <c r="AH246" s="90" t="s">
        <v>57</v>
      </c>
      <c r="AI246" s="90" t="s">
        <v>108</v>
      </c>
      <c r="AJ246" s="90" t="s">
        <v>108</v>
      </c>
      <c r="AK246" s="90"/>
      <c r="AL246" s="90" t="s">
        <v>57</v>
      </c>
      <c r="AM246" s="90"/>
      <c r="AN246" s="90" t="s">
        <v>57</v>
      </c>
      <c r="AO246" s="90"/>
      <c r="AP246" s="90" t="s">
        <v>57</v>
      </c>
      <c r="AQ246" s="90"/>
      <c r="AR246" s="90" t="s">
        <v>57</v>
      </c>
      <c r="AS246" s="90" t="s">
        <v>60</v>
      </c>
      <c r="AT246" s="90" t="s">
        <v>61</v>
      </c>
      <c r="AU246" s="97" t="s">
        <v>62</v>
      </c>
      <c r="AV246" s="98" t="s">
        <v>63</v>
      </c>
      <c r="AW246" s="98" t="s">
        <v>64</v>
      </c>
      <c r="AX246" s="97">
        <v>3202008</v>
      </c>
      <c r="AY246" s="98" t="s">
        <v>65</v>
      </c>
      <c r="AZ246" s="98" t="s">
        <v>177</v>
      </c>
      <c r="BA246" s="24"/>
    </row>
    <row r="247" spans="1:53" ht="84.75" customHeight="1">
      <c r="A247" s="23" t="str">
        <f>+IFERROR(VLOOKUP(R247,'[2]Listas niveles'!$D$2:$E$11,2,FALSE),"")</f>
        <v>SGM</v>
      </c>
      <c r="B247" s="23" t="str">
        <f>+IFERROR(VLOOKUP(AS247,'[2]Listas anexo 1'!$A$7:$B$8,2,FALSE),"")</f>
        <v>ADMIN</v>
      </c>
      <c r="C247" s="23" t="str">
        <f>+IFERROR(VLOOKUP(AT247,'[2]Listas anexo 1'!$A$13:$B$15,2,FALSE),"")</f>
        <v>ADMINYCOOR</v>
      </c>
      <c r="D247" s="23" t="str">
        <f>+IFERROR(VLOOKUP(AT247,'[2]Listas anexo 1'!$A$13:$C$15,3,FALSE),"")</f>
        <v>CONTRIBUIR</v>
      </c>
      <c r="E247" s="23" t="str">
        <f>+IFERROR(VLOOKUP(AT247,'[2]Listas anexo 1'!$A$19:$B$21,2,FALSE),"")</f>
        <v>ADMINOB</v>
      </c>
      <c r="F247" s="23" t="str">
        <f>+IFERROR(VLOOKUP(AV247,'[2]Listas anexo 1'!$J$13:$K$21,2,FALSE),"")</f>
        <v>ADOBIV</v>
      </c>
      <c r="G247" s="23" t="str">
        <f>+IFERROR(VLOOKUP(AW247,'[2]LISTAS ANEXO 1. 2'!$A$9:$B$38,2,FALSE),"")</f>
        <v>AXVI</v>
      </c>
      <c r="H247" s="23" t="str">
        <f>+IFERROR(IF(C247="ADMINYCOOR",VLOOKUP(AY247,'[2]LISTAS ANEXO 1. 3'!$B$13:$C$42,2,FALSE),IF(C247="TASAS",VLOOKUP(AY247,'[2]LISTAS ANEXO 1. 3'!$B$43:$C$51,2,FALSE),IF(C247="FORTALECIMIENTO",VLOOKUP(AY247,'[2]LISTAS ANEXO 1. 3'!$B$52:$C$58,2,FALSE),""))),"")</f>
        <v>CD</v>
      </c>
      <c r="I247" s="23" t="str">
        <f>+IFERROR(VLOOKUP(#REF!,'[2]LISTAS ANEXO 1. 4'!$B$74:$C$90,2,FALSE),"")</f>
        <v/>
      </c>
      <c r="J247" s="23" t="str">
        <f>+IFERROR(VLOOKUP(X247,[2]ORDINALES!$B$2:$C$5,2,FALSE),"")</f>
        <v>CTADOS</v>
      </c>
      <c r="K247" s="23" t="str">
        <f>+IFERROR(VLOOKUP(#REF!,[2]REGION!$G$2:$I$1125,2,FALSE),"")</f>
        <v/>
      </c>
      <c r="L247" s="23" t="str">
        <f>+IFERROR(VLOOKUP(AI247,[2]REGION!$G$2:$I$1125,2,FALSE),"")</f>
        <v/>
      </c>
      <c r="M247" s="23" t="str">
        <f>+IFERROR(VLOOKUP(#REF!,[2]ORDINALES!$H$2:$I$382,2,FALSE),"")</f>
        <v/>
      </c>
      <c r="N247" s="23" t="str">
        <f>IFERROR(VLOOKUP(U247,'[2]Lista Willy'!$B$11:$D$14,3,FALSE),"")</f>
        <v>REC_11</v>
      </c>
      <c r="O247" s="24"/>
      <c r="P247" s="90">
        <v>17017</v>
      </c>
      <c r="Q247" s="90" t="s">
        <v>49</v>
      </c>
      <c r="R247" s="90" t="s">
        <v>309</v>
      </c>
      <c r="S247" s="90" t="s">
        <v>346</v>
      </c>
      <c r="T247" s="90" t="s">
        <v>346</v>
      </c>
      <c r="U247" s="90" t="s">
        <v>52</v>
      </c>
      <c r="V247" s="94" t="s">
        <v>53</v>
      </c>
      <c r="W247" s="90" t="s">
        <v>54</v>
      </c>
      <c r="X247" s="90" t="s">
        <v>55</v>
      </c>
      <c r="Y247" s="90" t="s">
        <v>371</v>
      </c>
      <c r="Z247" s="89">
        <v>74670880</v>
      </c>
      <c r="AA247" s="120"/>
      <c r="AB247" s="89"/>
      <c r="AC247" s="89"/>
      <c r="AD247" s="89"/>
      <c r="AE247" s="120">
        <v>74670880</v>
      </c>
      <c r="AF247" s="88"/>
      <c r="AG247" s="89"/>
      <c r="AH247" s="90" t="s">
        <v>57</v>
      </c>
      <c r="AI247" s="90"/>
      <c r="AJ247" s="90"/>
      <c r="AK247" s="90"/>
      <c r="AL247" s="90" t="s">
        <v>57</v>
      </c>
      <c r="AM247" s="90"/>
      <c r="AN247" s="90" t="s">
        <v>57</v>
      </c>
      <c r="AO247" s="90"/>
      <c r="AP247" s="90" t="s">
        <v>57</v>
      </c>
      <c r="AQ247" s="90"/>
      <c r="AR247" s="90" t="s">
        <v>57</v>
      </c>
      <c r="AS247" s="90" t="s">
        <v>60</v>
      </c>
      <c r="AT247" s="90" t="s">
        <v>61</v>
      </c>
      <c r="AU247" s="97" t="s">
        <v>62</v>
      </c>
      <c r="AV247" s="98" t="s">
        <v>63</v>
      </c>
      <c r="AW247" s="98" t="s">
        <v>64</v>
      </c>
      <c r="AX247" s="97">
        <v>3202008</v>
      </c>
      <c r="AY247" s="98" t="s">
        <v>65</v>
      </c>
      <c r="AZ247" s="98" t="s">
        <v>367</v>
      </c>
      <c r="BA247" s="24"/>
    </row>
    <row r="248" spans="1:53" ht="84.75" customHeight="1">
      <c r="A248" s="23" t="str">
        <f>+IFERROR(VLOOKUP(R248,'[2]Listas niveles'!$D$2:$E$11,2,FALSE),"")</f>
        <v>SGM</v>
      </c>
      <c r="B248" s="23" t="str">
        <f>+IFERROR(VLOOKUP(AS248,'[2]Listas anexo 1'!$A$7:$B$8,2,FALSE),"")</f>
        <v>ADMIN</v>
      </c>
      <c r="C248" s="23" t="str">
        <f>+IFERROR(VLOOKUP(AT248,'[2]Listas anexo 1'!$A$13:$B$15,2,FALSE),"")</f>
        <v>ADMINYCOOR</v>
      </c>
      <c r="D248" s="23" t="str">
        <f>+IFERROR(VLOOKUP(AT248,'[2]Listas anexo 1'!$A$13:$C$15,3,FALSE),"")</f>
        <v>CONTRIBUIR</v>
      </c>
      <c r="E248" s="23" t="str">
        <f>+IFERROR(VLOOKUP(AT248,'[2]Listas anexo 1'!$A$19:$B$21,2,FALSE),"")</f>
        <v>ADMINOB</v>
      </c>
      <c r="F248" s="23" t="str">
        <f>+IFERROR(VLOOKUP(AV248,'[2]Listas anexo 1'!$J$13:$K$21,2,FALSE),"")</f>
        <v>ADOBII</v>
      </c>
      <c r="G248" s="23" t="str">
        <f>+IFERROR(VLOOKUP(AW248,'[2]LISTAS ANEXO 1. 2'!$A$9:$B$38,2,FALSE),"")</f>
        <v>AV</v>
      </c>
      <c r="H248" s="23" t="str">
        <f>+IFERROR(IF(C248="ADMINYCOOR",VLOOKUP(AY248,'[2]LISTAS ANEXO 1. 3'!$B$13:$C$42,2,FALSE),IF(C248="TASAS",VLOOKUP(AY248,'[2]LISTAS ANEXO 1. 3'!$B$43:$C$51,2,FALSE),IF(C248="FORTALECIMIENTO",VLOOKUP(AY248,'[2]LISTAS ANEXO 1. 3'!$B$52:$C$58,2,FALSE),""))),"")</f>
        <v>FF</v>
      </c>
      <c r="I248" s="23" t="str">
        <f>+IFERROR(VLOOKUP(#REF!,'[2]LISTAS ANEXO 1. 4'!$B$74:$C$90,2,FALSE),"")</f>
        <v/>
      </c>
      <c r="J248" s="23" t="str">
        <f>+IFERROR(VLOOKUP(X248,[2]ORDINALES!$B$2:$C$5,2,FALSE),"")</f>
        <v>CTADOS</v>
      </c>
      <c r="K248" s="23" t="str">
        <f>+IFERROR(VLOOKUP(#REF!,[2]REGION!$G$2:$I$1125,2,FALSE),"")</f>
        <v/>
      </c>
      <c r="L248" s="23" t="str">
        <f>+IFERROR(VLOOKUP(AI248,[2]REGION!$G$2:$I$1125,2,FALSE),"")</f>
        <v/>
      </c>
      <c r="M248" s="23" t="str">
        <f>+IFERROR(VLOOKUP(#REF!,[2]ORDINALES!$H$2:$I$382,2,FALSE),"")</f>
        <v/>
      </c>
      <c r="N248" s="23" t="str">
        <f>IFERROR(VLOOKUP(U248,'[2]Lista Willy'!$B$11:$D$14,3,FALSE),"")</f>
        <v>REC_11</v>
      </c>
      <c r="O248" s="24"/>
      <c r="P248" s="90">
        <v>17018</v>
      </c>
      <c r="Q248" s="90" t="s">
        <v>49</v>
      </c>
      <c r="R248" s="90" t="s">
        <v>309</v>
      </c>
      <c r="S248" s="90" t="s">
        <v>346</v>
      </c>
      <c r="T248" s="90" t="s">
        <v>346</v>
      </c>
      <c r="U248" s="90" t="s">
        <v>52</v>
      </c>
      <c r="V248" s="94" t="s">
        <v>53</v>
      </c>
      <c r="W248" s="90" t="s">
        <v>54</v>
      </c>
      <c r="X248" s="90" t="s">
        <v>55</v>
      </c>
      <c r="Y248" s="90" t="s">
        <v>372</v>
      </c>
      <c r="Z248" s="89">
        <v>145752725</v>
      </c>
      <c r="AA248" s="120"/>
      <c r="AB248" s="89"/>
      <c r="AC248" s="89"/>
      <c r="AD248" s="89"/>
      <c r="AE248" s="120">
        <v>145752725</v>
      </c>
      <c r="AF248" s="88"/>
      <c r="AG248" s="89"/>
      <c r="AH248" s="90" t="s">
        <v>57</v>
      </c>
      <c r="AI248" s="90"/>
      <c r="AJ248" s="90"/>
      <c r="AK248" s="90"/>
      <c r="AL248" s="90" t="s">
        <v>57</v>
      </c>
      <c r="AM248" s="90"/>
      <c r="AN248" s="90" t="s">
        <v>57</v>
      </c>
      <c r="AO248" s="90"/>
      <c r="AP248" s="90" t="s">
        <v>57</v>
      </c>
      <c r="AQ248" s="90"/>
      <c r="AR248" s="90" t="s">
        <v>57</v>
      </c>
      <c r="AS248" s="90" t="s">
        <v>60</v>
      </c>
      <c r="AT248" s="90" t="s">
        <v>61</v>
      </c>
      <c r="AU248" s="97" t="s">
        <v>62</v>
      </c>
      <c r="AV248" s="98" t="s">
        <v>348</v>
      </c>
      <c r="AW248" s="98" t="s">
        <v>349</v>
      </c>
      <c r="AX248" s="97">
        <v>3202018</v>
      </c>
      <c r="AY248" s="98" t="s">
        <v>353</v>
      </c>
      <c r="AZ248" s="98" t="s">
        <v>354</v>
      </c>
      <c r="BA248" s="24"/>
    </row>
    <row r="249" spans="1:53" ht="84.75" customHeight="1">
      <c r="A249" s="23" t="str">
        <f>+IFERROR(VLOOKUP(R249,'[2]Listas niveles'!$D$2:$E$11,2,FALSE),"")</f>
        <v>SGM</v>
      </c>
      <c r="B249" s="23" t="str">
        <f>+IFERROR(VLOOKUP(AS249,'[2]Listas anexo 1'!$A$7:$B$8,2,FALSE),"")</f>
        <v>ADMIN</v>
      </c>
      <c r="C249" s="23" t="str">
        <f>+IFERROR(VLOOKUP(AT249,'[2]Listas anexo 1'!$A$13:$B$15,2,FALSE),"")</f>
        <v>ADMINYCOOR</v>
      </c>
      <c r="D249" s="23" t="str">
        <f>+IFERROR(VLOOKUP(AT249,'[2]Listas anexo 1'!$A$13:$C$15,3,FALSE),"")</f>
        <v>CONTRIBUIR</v>
      </c>
      <c r="E249" s="23" t="str">
        <f>+IFERROR(VLOOKUP(AT249,'[2]Listas anexo 1'!$A$19:$B$21,2,FALSE),"")</f>
        <v>ADMINOB</v>
      </c>
      <c r="F249" s="23" t="str">
        <f>+IFERROR(VLOOKUP(AV249,'[2]Listas anexo 1'!$J$13:$K$21,2,FALSE),"")</f>
        <v>ADOBII</v>
      </c>
      <c r="G249" s="23" t="str">
        <f>+IFERROR(VLOOKUP(AW249,'[2]LISTAS ANEXO 1. 2'!$A$9:$B$38,2,FALSE),"")</f>
        <v>AV</v>
      </c>
      <c r="H249" s="23" t="str">
        <f>+IFERROR(IF(C249="ADMINYCOOR",VLOOKUP(AY249,'[2]LISTAS ANEXO 1. 3'!$B$13:$C$42,2,FALSE),IF(C249="TASAS",VLOOKUP(AY249,'[2]LISTAS ANEXO 1. 3'!$B$43:$C$51,2,FALSE),IF(C249="FORTALECIMIENTO",VLOOKUP(AY249,'[2]LISTAS ANEXO 1. 3'!$B$52:$C$58,2,FALSE),""))),"")</f>
        <v>FF</v>
      </c>
      <c r="I249" s="23" t="str">
        <f>+IFERROR(VLOOKUP(#REF!,'[2]LISTAS ANEXO 1. 4'!$B$74:$C$90,2,FALSE),"")</f>
        <v/>
      </c>
      <c r="J249" s="23" t="str">
        <f>+IFERROR(VLOOKUP(X249,[2]ORDINALES!$B$2:$C$5,2,FALSE),"")</f>
        <v>CTADOS</v>
      </c>
      <c r="K249" s="23" t="str">
        <f>+IFERROR(VLOOKUP(#REF!,[2]REGION!$G$2:$I$1125,2,FALSE),"")</f>
        <v/>
      </c>
      <c r="L249" s="23" t="str">
        <f>+IFERROR(VLOOKUP(AI249,[2]REGION!$G$2:$I$1125,2,FALSE),"")</f>
        <v/>
      </c>
      <c r="M249" s="23" t="str">
        <f>+IFERROR(VLOOKUP(#REF!,[2]ORDINALES!$H$2:$I$382,2,FALSE),"")</f>
        <v/>
      </c>
      <c r="N249" s="23" t="str">
        <f>IFERROR(VLOOKUP(U249,'[2]Lista Willy'!$B$11:$D$14,3,FALSE),"")</f>
        <v>REC_11</v>
      </c>
      <c r="O249" s="24"/>
      <c r="P249" s="90">
        <v>17019</v>
      </c>
      <c r="Q249" s="90" t="s">
        <v>49</v>
      </c>
      <c r="R249" s="90" t="s">
        <v>309</v>
      </c>
      <c r="S249" s="90" t="s">
        <v>346</v>
      </c>
      <c r="T249" s="90" t="s">
        <v>346</v>
      </c>
      <c r="U249" s="90" t="s">
        <v>52</v>
      </c>
      <c r="V249" s="94" t="s">
        <v>53</v>
      </c>
      <c r="W249" s="90" t="s">
        <v>54</v>
      </c>
      <c r="X249" s="90" t="s">
        <v>55</v>
      </c>
      <c r="Y249" s="90" t="s">
        <v>373</v>
      </c>
      <c r="Z249" s="89">
        <v>113593550</v>
      </c>
      <c r="AA249" s="120"/>
      <c r="AB249" s="89"/>
      <c r="AC249" s="89"/>
      <c r="AD249" s="89"/>
      <c r="AE249" s="120">
        <v>113593550</v>
      </c>
      <c r="AF249" s="88"/>
      <c r="AG249" s="89"/>
      <c r="AH249" s="90" t="s">
        <v>57</v>
      </c>
      <c r="AI249" s="90"/>
      <c r="AJ249" s="90"/>
      <c r="AK249" s="90"/>
      <c r="AL249" s="90" t="s">
        <v>57</v>
      </c>
      <c r="AM249" s="90"/>
      <c r="AN249" s="90" t="s">
        <v>57</v>
      </c>
      <c r="AO249" s="90"/>
      <c r="AP249" s="90" t="s">
        <v>57</v>
      </c>
      <c r="AQ249" s="90"/>
      <c r="AR249" s="90" t="s">
        <v>57</v>
      </c>
      <c r="AS249" s="90" t="s">
        <v>60</v>
      </c>
      <c r="AT249" s="90" t="s">
        <v>61</v>
      </c>
      <c r="AU249" s="97" t="s">
        <v>62</v>
      </c>
      <c r="AV249" s="98" t="s">
        <v>348</v>
      </c>
      <c r="AW249" s="98" t="s">
        <v>349</v>
      </c>
      <c r="AX249" s="97">
        <v>3202018</v>
      </c>
      <c r="AY249" s="98" t="s">
        <v>353</v>
      </c>
      <c r="AZ249" s="98" t="s">
        <v>354</v>
      </c>
      <c r="BA249" s="24"/>
    </row>
    <row r="250" spans="1:53" ht="84.75" customHeight="1">
      <c r="A250" s="23" t="str">
        <f>+IFERROR(VLOOKUP(R250,'[2]Listas niveles'!$D$2:$E$11,2,FALSE),"")</f>
        <v>SGM</v>
      </c>
      <c r="B250" s="23" t="str">
        <f>+IFERROR(VLOOKUP(AS250,'[2]Listas anexo 1'!$A$7:$B$8,2,FALSE),"")</f>
        <v>ADMIN</v>
      </c>
      <c r="C250" s="23" t="str">
        <f>+IFERROR(VLOOKUP(AT250,'[2]Listas anexo 1'!$A$13:$B$15,2,FALSE),"")</f>
        <v>ADMINYCOOR</v>
      </c>
      <c r="D250" s="23" t="str">
        <f>+IFERROR(VLOOKUP(AT250,'[2]Listas anexo 1'!$A$13:$C$15,3,FALSE),"")</f>
        <v>CONTRIBUIR</v>
      </c>
      <c r="E250" s="23" t="str">
        <f>+IFERROR(VLOOKUP(AT250,'[2]Listas anexo 1'!$A$19:$B$21,2,FALSE),"")</f>
        <v>ADMINOB</v>
      </c>
      <c r="F250" s="23" t="str">
        <f>+IFERROR(VLOOKUP(AV250,'[2]Listas anexo 1'!$J$13:$K$21,2,FALSE),"")</f>
        <v>ADOBII</v>
      </c>
      <c r="G250" s="23" t="str">
        <f>+IFERROR(VLOOKUP(AW250,'[2]LISTAS ANEXO 1. 2'!$A$9:$B$38,2,FALSE),"")</f>
        <v>AV</v>
      </c>
      <c r="H250" s="23" t="str">
        <f>+IFERROR(IF(C250="ADMINYCOOR",VLOOKUP(AY250,'[2]LISTAS ANEXO 1. 3'!$B$13:$C$42,2,FALSE),IF(C250="TASAS",VLOOKUP(AY250,'[2]LISTAS ANEXO 1. 3'!$B$43:$C$51,2,FALSE),IF(C250="FORTALECIMIENTO",VLOOKUP(AY250,'[2]LISTAS ANEXO 1. 3'!$B$52:$C$58,2,FALSE),""))),"")</f>
        <v>FF</v>
      </c>
      <c r="I250" s="23" t="str">
        <f>+IFERROR(VLOOKUP(#REF!,'[2]LISTAS ANEXO 1. 4'!$B$74:$C$90,2,FALSE),"")</f>
        <v/>
      </c>
      <c r="J250" s="23" t="str">
        <f>+IFERROR(VLOOKUP(X250,[2]ORDINALES!$B$2:$C$5,2,FALSE),"")</f>
        <v>CTADOS</v>
      </c>
      <c r="K250" s="23" t="str">
        <f>+IFERROR(VLOOKUP(#REF!,[2]REGION!$G$2:$I$1125,2,FALSE),"")</f>
        <v/>
      </c>
      <c r="L250" s="23" t="str">
        <f>+IFERROR(VLOOKUP(AI250,[2]REGION!$G$2:$I$1125,2,FALSE),"")</f>
        <v/>
      </c>
      <c r="M250" s="23" t="str">
        <f>+IFERROR(VLOOKUP(#REF!,[2]ORDINALES!$H$2:$I$382,2,FALSE),"")</f>
        <v/>
      </c>
      <c r="N250" s="23" t="str">
        <f>IFERROR(VLOOKUP(U250,'[2]Lista Willy'!$B$11:$D$14,3,FALSE),"")</f>
        <v>REC_11</v>
      </c>
      <c r="O250" s="24"/>
      <c r="P250" s="90">
        <v>17020</v>
      </c>
      <c r="Q250" s="90" t="s">
        <v>49</v>
      </c>
      <c r="R250" s="90" t="s">
        <v>309</v>
      </c>
      <c r="S250" s="90" t="s">
        <v>346</v>
      </c>
      <c r="T250" s="90" t="s">
        <v>346</v>
      </c>
      <c r="U250" s="90" t="s">
        <v>52</v>
      </c>
      <c r="V250" s="94" t="s">
        <v>53</v>
      </c>
      <c r="W250" s="90" t="s">
        <v>54</v>
      </c>
      <c r="X250" s="90" t="s">
        <v>55</v>
      </c>
      <c r="Y250" s="90" t="s">
        <v>374</v>
      </c>
      <c r="Z250" s="88">
        <v>11698694</v>
      </c>
      <c r="AA250" s="120"/>
      <c r="AB250" s="88">
        <v>8698694</v>
      </c>
      <c r="AC250" s="88"/>
      <c r="AD250" s="88"/>
      <c r="AE250" s="120">
        <v>3000000</v>
      </c>
      <c r="AF250" s="88"/>
      <c r="AG250" s="89"/>
      <c r="AH250" s="90" t="s">
        <v>57</v>
      </c>
      <c r="AI250" s="90"/>
      <c r="AJ250" s="90"/>
      <c r="AK250" s="90"/>
      <c r="AL250" s="90" t="s">
        <v>57</v>
      </c>
      <c r="AM250" s="90"/>
      <c r="AN250" s="90" t="s">
        <v>57</v>
      </c>
      <c r="AO250" s="90"/>
      <c r="AP250" s="90" t="s">
        <v>57</v>
      </c>
      <c r="AQ250" s="90"/>
      <c r="AR250" s="90" t="s">
        <v>57</v>
      </c>
      <c r="AS250" s="90" t="s">
        <v>60</v>
      </c>
      <c r="AT250" s="90" t="s">
        <v>61</v>
      </c>
      <c r="AU250" s="97" t="s">
        <v>62</v>
      </c>
      <c r="AV250" s="98" t="s">
        <v>348</v>
      </c>
      <c r="AW250" s="98" t="s">
        <v>349</v>
      </c>
      <c r="AX250" s="97">
        <v>3202018</v>
      </c>
      <c r="AY250" s="98" t="s">
        <v>353</v>
      </c>
      <c r="AZ250" s="98" t="s">
        <v>354</v>
      </c>
      <c r="BA250" s="24"/>
    </row>
    <row r="251" spans="1:53" ht="84.75" customHeight="1">
      <c r="A251" s="23" t="str">
        <f>+IFERROR(VLOOKUP(R251,'[2]Listas niveles'!$D$2:$E$11,2,FALSE),"")</f>
        <v>SGM</v>
      </c>
      <c r="B251" s="23" t="str">
        <f>+IFERROR(VLOOKUP(AS251,'[2]Listas anexo 1'!$A$7:$B$8,2,FALSE),"")</f>
        <v>ADMIN</v>
      </c>
      <c r="C251" s="23" t="str">
        <f>+IFERROR(VLOOKUP(AT251,'[2]Listas anexo 1'!$A$13:$B$15,2,FALSE),"")</f>
        <v>ADMINYCOOR</v>
      </c>
      <c r="D251" s="23" t="str">
        <f>+IFERROR(VLOOKUP(AT251,'[2]Listas anexo 1'!$A$13:$C$15,3,FALSE),"")</f>
        <v>CONTRIBUIR</v>
      </c>
      <c r="E251" s="23" t="str">
        <f>+IFERROR(VLOOKUP(AT251,'[2]Listas anexo 1'!$A$19:$B$21,2,FALSE),"")</f>
        <v>ADMINOB</v>
      </c>
      <c r="F251" s="23" t="str">
        <f>+IFERROR(VLOOKUP(AV251,'[2]Listas anexo 1'!$J$13:$K$21,2,FALSE),"")</f>
        <v>ADOBII</v>
      </c>
      <c r="G251" s="23" t="str">
        <f>+IFERROR(VLOOKUP(AW251,'[2]LISTAS ANEXO 1. 2'!$A$9:$B$38,2,FALSE),"")</f>
        <v>AV</v>
      </c>
      <c r="H251" s="23" t="str">
        <f>+IFERROR(IF(C251="ADMINYCOOR",VLOOKUP(AY251,'[2]LISTAS ANEXO 1. 3'!$B$13:$C$42,2,FALSE),IF(C251="TASAS",VLOOKUP(AY251,'[2]LISTAS ANEXO 1. 3'!$B$43:$C$51,2,FALSE),IF(C251="FORTALECIMIENTO",VLOOKUP(AY251,'[2]LISTAS ANEXO 1. 3'!$B$52:$C$58,2,FALSE),""))),"")</f>
        <v>FF</v>
      </c>
      <c r="I251" s="23" t="str">
        <f>+IFERROR(VLOOKUP(#REF!,'[2]LISTAS ANEXO 1. 4'!$B$74:$C$90,2,FALSE),"")</f>
        <v/>
      </c>
      <c r="J251" s="23" t="str">
        <f>+IFERROR(VLOOKUP(X251,[2]ORDINALES!$B$2:$C$5,2,FALSE),"")</f>
        <v>CTADOS</v>
      </c>
      <c r="K251" s="23" t="str">
        <f>+IFERROR(VLOOKUP(#REF!,[2]REGION!$G$2:$I$1125,2,FALSE),"")</f>
        <v/>
      </c>
      <c r="L251" s="23" t="str">
        <f>+IFERROR(VLOOKUP(AI251,[2]REGION!$G$2:$I$1125,2,FALSE),"")</f>
        <v/>
      </c>
      <c r="M251" s="23" t="str">
        <f>+IFERROR(VLOOKUP(#REF!,[2]ORDINALES!$H$2:$I$382,2,FALSE),"")</f>
        <v/>
      </c>
      <c r="N251" s="23" t="str">
        <f>IFERROR(VLOOKUP(U251,'[2]Lista Willy'!$B$11:$D$14,3,FALSE),"")</f>
        <v>REC_11</v>
      </c>
      <c r="O251" s="24"/>
      <c r="P251" s="90">
        <v>17021</v>
      </c>
      <c r="Q251" s="90" t="s">
        <v>49</v>
      </c>
      <c r="R251" s="90" t="s">
        <v>309</v>
      </c>
      <c r="S251" s="90" t="s">
        <v>346</v>
      </c>
      <c r="T251" s="90" t="s">
        <v>346</v>
      </c>
      <c r="U251" s="90" t="s">
        <v>52</v>
      </c>
      <c r="V251" s="94" t="s">
        <v>53</v>
      </c>
      <c r="W251" s="90" t="s">
        <v>54</v>
      </c>
      <c r="X251" s="90" t="s">
        <v>55</v>
      </c>
      <c r="Y251" s="90" t="s">
        <v>375</v>
      </c>
      <c r="Z251" s="88">
        <v>22981875</v>
      </c>
      <c r="AA251" s="120"/>
      <c r="AB251" s="88"/>
      <c r="AC251" s="88"/>
      <c r="AD251" s="88"/>
      <c r="AE251" s="120">
        <v>22981875</v>
      </c>
      <c r="AF251" s="88"/>
      <c r="AG251" s="89"/>
      <c r="AH251" s="90" t="s">
        <v>57</v>
      </c>
      <c r="AI251" s="90"/>
      <c r="AJ251" s="90"/>
      <c r="AK251" s="90"/>
      <c r="AL251" s="90" t="s">
        <v>57</v>
      </c>
      <c r="AM251" s="90"/>
      <c r="AN251" s="90" t="s">
        <v>57</v>
      </c>
      <c r="AO251" s="90"/>
      <c r="AP251" s="90" t="s">
        <v>57</v>
      </c>
      <c r="AQ251" s="90"/>
      <c r="AR251" s="90" t="s">
        <v>57</v>
      </c>
      <c r="AS251" s="90" t="s">
        <v>60</v>
      </c>
      <c r="AT251" s="90" t="s">
        <v>61</v>
      </c>
      <c r="AU251" s="97" t="s">
        <v>62</v>
      </c>
      <c r="AV251" s="98" t="s">
        <v>348</v>
      </c>
      <c r="AW251" s="98" t="s">
        <v>349</v>
      </c>
      <c r="AX251" s="97">
        <v>3202018</v>
      </c>
      <c r="AY251" s="98" t="s">
        <v>353</v>
      </c>
      <c r="AZ251" s="98" t="s">
        <v>354</v>
      </c>
      <c r="BA251" s="24"/>
    </row>
    <row r="252" spans="1:53" ht="84.75" customHeight="1">
      <c r="A252" s="23" t="str">
        <f>+IFERROR(VLOOKUP(R252,'[2]Listas niveles'!$D$2:$E$11,2,FALSE),"")</f>
        <v>SGM</v>
      </c>
      <c r="B252" s="23" t="str">
        <f>+IFERROR(VLOOKUP(AS252,'[2]Listas anexo 1'!$A$7:$B$8,2,FALSE),"")</f>
        <v>ADMIN</v>
      </c>
      <c r="C252" s="23" t="str">
        <f>+IFERROR(VLOOKUP(AT252,'[2]Listas anexo 1'!$A$13:$B$15,2,FALSE),"")</f>
        <v>ADMINYCOOR</v>
      </c>
      <c r="D252" s="23" t="str">
        <f>+IFERROR(VLOOKUP(AT252,'[2]Listas anexo 1'!$A$13:$C$15,3,FALSE),"")</f>
        <v>CONTRIBUIR</v>
      </c>
      <c r="E252" s="23" t="str">
        <f>+IFERROR(VLOOKUP(AT252,'[2]Listas anexo 1'!$A$19:$B$21,2,FALSE),"")</f>
        <v>ADMINOB</v>
      </c>
      <c r="F252" s="23" t="str">
        <f>+IFERROR(VLOOKUP(AV252,'[2]Listas anexo 1'!$J$13:$K$21,2,FALSE),"")</f>
        <v>ADOBII</v>
      </c>
      <c r="G252" s="23" t="str">
        <f>+IFERROR(VLOOKUP(AW252,'[2]LISTAS ANEXO 1. 2'!$A$9:$B$38,2,FALSE),"")</f>
        <v>AV</v>
      </c>
      <c r="H252" s="23" t="str">
        <f>+IFERROR(IF(C252="ADMINYCOOR",VLOOKUP(AY252,'[2]LISTAS ANEXO 1. 3'!$B$13:$C$42,2,FALSE),IF(C252="TASAS",VLOOKUP(AY252,'[2]LISTAS ANEXO 1. 3'!$B$43:$C$51,2,FALSE),IF(C252="FORTALECIMIENTO",VLOOKUP(AY252,'[2]LISTAS ANEXO 1. 3'!$B$52:$C$58,2,FALSE),""))),"")</f>
        <v>GG</v>
      </c>
      <c r="I252" s="23" t="str">
        <f>+IFERROR(VLOOKUP(#REF!,'[2]LISTAS ANEXO 1. 4'!$B$74:$C$90,2,FALSE),"")</f>
        <v/>
      </c>
      <c r="J252" s="23" t="str">
        <f>+IFERROR(VLOOKUP(X252,[2]ORDINALES!$B$2:$C$5,2,FALSE),"")</f>
        <v>CTADOS</v>
      </c>
      <c r="K252" s="23" t="str">
        <f>+IFERROR(VLOOKUP(#REF!,[2]REGION!$G$2:$I$1125,2,FALSE),"")</f>
        <v/>
      </c>
      <c r="L252" s="23" t="str">
        <f>+IFERROR(VLOOKUP(AI252,[2]REGION!$G$2:$I$1125,2,FALSE),"")</f>
        <v/>
      </c>
      <c r="M252" s="23" t="str">
        <f>+IFERROR(VLOOKUP(#REF!,[2]ORDINALES!$H$2:$I$382,2,FALSE),"")</f>
        <v/>
      </c>
      <c r="N252" s="23" t="str">
        <f>IFERROR(VLOOKUP(U252,'[2]Lista Willy'!$B$11:$D$14,3,FALSE),"")</f>
        <v>REC_11</v>
      </c>
      <c r="O252" s="24"/>
      <c r="P252" s="90">
        <v>17022</v>
      </c>
      <c r="Q252" s="90" t="s">
        <v>49</v>
      </c>
      <c r="R252" s="90" t="s">
        <v>309</v>
      </c>
      <c r="S252" s="90" t="s">
        <v>346</v>
      </c>
      <c r="T252" s="90" t="s">
        <v>346</v>
      </c>
      <c r="U252" s="90" t="s">
        <v>52</v>
      </c>
      <c r="V252" s="94" t="s">
        <v>53</v>
      </c>
      <c r="W252" s="90" t="s">
        <v>54</v>
      </c>
      <c r="X252" s="90" t="s">
        <v>55</v>
      </c>
      <c r="Y252" s="90" t="s">
        <v>376</v>
      </c>
      <c r="Z252" s="88">
        <v>11698694</v>
      </c>
      <c r="AA252" s="120"/>
      <c r="AB252" s="88">
        <v>11698694</v>
      </c>
      <c r="AC252" s="88"/>
      <c r="AD252" s="88"/>
      <c r="AE252" s="120">
        <v>0</v>
      </c>
      <c r="AF252" s="88"/>
      <c r="AG252" s="89"/>
      <c r="AH252" s="90" t="s">
        <v>57</v>
      </c>
      <c r="AI252" s="90"/>
      <c r="AJ252" s="90"/>
      <c r="AK252" s="90"/>
      <c r="AL252" s="90" t="s">
        <v>57</v>
      </c>
      <c r="AM252" s="90"/>
      <c r="AN252" s="90" t="s">
        <v>57</v>
      </c>
      <c r="AO252" s="90"/>
      <c r="AP252" s="90" t="s">
        <v>57</v>
      </c>
      <c r="AQ252" s="90"/>
      <c r="AR252" s="90" t="s">
        <v>57</v>
      </c>
      <c r="AS252" s="90" t="s">
        <v>60</v>
      </c>
      <c r="AT252" s="90" t="s">
        <v>61</v>
      </c>
      <c r="AU252" s="97" t="s">
        <v>62</v>
      </c>
      <c r="AV252" s="98" t="s">
        <v>348</v>
      </c>
      <c r="AW252" s="98" t="s">
        <v>349</v>
      </c>
      <c r="AX252" s="97">
        <v>3202018</v>
      </c>
      <c r="AY252" s="98" t="s">
        <v>350</v>
      </c>
      <c r="AZ252" s="98" t="s">
        <v>351</v>
      </c>
      <c r="BA252" s="24"/>
    </row>
    <row r="253" spans="1:53" ht="84.75" customHeight="1">
      <c r="A253" s="23" t="str">
        <f>+IFERROR(VLOOKUP(R253,'[2]Listas niveles'!$D$2:$E$11,2,FALSE),"")</f>
        <v>SGM</v>
      </c>
      <c r="B253" s="23" t="str">
        <f>+IFERROR(VLOOKUP(AS253,'[2]Listas anexo 1'!$A$7:$B$8,2,FALSE),"")</f>
        <v>ADMIN</v>
      </c>
      <c r="C253" s="23" t="str">
        <f>+IFERROR(VLOOKUP(AT253,'[2]Listas anexo 1'!$A$13:$B$15,2,FALSE),"")</f>
        <v>ADMINYCOOR</v>
      </c>
      <c r="D253" s="23" t="str">
        <f>+IFERROR(VLOOKUP(AT253,'[2]Listas anexo 1'!$A$13:$C$15,3,FALSE),"")</f>
        <v>CONTRIBUIR</v>
      </c>
      <c r="E253" s="23" t="str">
        <f>+IFERROR(VLOOKUP(AT253,'[2]Listas anexo 1'!$A$19:$B$21,2,FALSE),"")</f>
        <v>ADMINOB</v>
      </c>
      <c r="F253" s="23" t="str">
        <f>+IFERROR(VLOOKUP(AV253,'[2]Listas anexo 1'!$J$13:$K$21,2,FALSE),"")</f>
        <v>ADOBII</v>
      </c>
      <c r="G253" s="23" t="str">
        <f>+IFERROR(VLOOKUP(AW253,'[2]LISTAS ANEXO 1. 2'!$A$9:$B$38,2,FALSE),"")</f>
        <v>AV</v>
      </c>
      <c r="H253" s="23" t="str">
        <f>+IFERROR(IF(C253="ADMINYCOOR",VLOOKUP(AY253,'[2]LISTAS ANEXO 1. 3'!$B$13:$C$42,2,FALSE),IF(C253="TASAS",VLOOKUP(AY253,'[2]LISTAS ANEXO 1. 3'!$B$43:$C$51,2,FALSE),IF(C253="FORTALECIMIENTO",VLOOKUP(AY253,'[2]LISTAS ANEXO 1. 3'!$B$52:$C$58,2,FALSE),""))),"")</f>
        <v>GG</v>
      </c>
      <c r="I253" s="23" t="str">
        <f>+IFERROR(VLOOKUP(#REF!,'[2]LISTAS ANEXO 1. 4'!$B$74:$C$90,2,FALSE),"")</f>
        <v/>
      </c>
      <c r="J253" s="23" t="str">
        <f>+IFERROR(VLOOKUP(X253,[2]ORDINALES!$B$2:$C$5,2,FALSE),"")</f>
        <v>CTADOS</v>
      </c>
      <c r="K253" s="23" t="str">
        <f>+IFERROR(VLOOKUP(#REF!,[2]REGION!$G$2:$I$1125,2,FALSE),"")</f>
        <v/>
      </c>
      <c r="L253" s="23" t="str">
        <f>+IFERROR(VLOOKUP(AI253,[2]REGION!$G$2:$I$1125,2,FALSE),"")</f>
        <v/>
      </c>
      <c r="M253" s="23" t="str">
        <f>+IFERROR(VLOOKUP(#REF!,[2]ORDINALES!$H$2:$I$382,2,FALSE),"")</f>
        <v/>
      </c>
      <c r="N253" s="23" t="str">
        <f>IFERROR(VLOOKUP(U253,'[2]Lista Willy'!$B$11:$D$14,3,FALSE),"")</f>
        <v>REC_11</v>
      </c>
      <c r="O253" s="24"/>
      <c r="P253" s="90">
        <v>17023</v>
      </c>
      <c r="Q253" s="90" t="s">
        <v>49</v>
      </c>
      <c r="R253" s="90" t="s">
        <v>309</v>
      </c>
      <c r="S253" s="90" t="s">
        <v>346</v>
      </c>
      <c r="T253" s="90" t="s">
        <v>346</v>
      </c>
      <c r="U253" s="90" t="s">
        <v>52</v>
      </c>
      <c r="V253" s="94" t="s">
        <v>53</v>
      </c>
      <c r="W253" s="90" t="s">
        <v>54</v>
      </c>
      <c r="X253" s="90" t="s">
        <v>55</v>
      </c>
      <c r="Y253" s="90" t="s">
        <v>377</v>
      </c>
      <c r="Z253" s="88">
        <v>22981875</v>
      </c>
      <c r="AA253" s="120"/>
      <c r="AB253" s="88"/>
      <c r="AC253" s="88"/>
      <c r="AD253" s="88"/>
      <c r="AE253" s="120">
        <v>22981875</v>
      </c>
      <c r="AF253" s="88"/>
      <c r="AG253" s="89"/>
      <c r="AH253" s="90" t="s">
        <v>57</v>
      </c>
      <c r="AI253" s="90"/>
      <c r="AJ253" s="90"/>
      <c r="AK253" s="90"/>
      <c r="AL253" s="90" t="s">
        <v>57</v>
      </c>
      <c r="AM253" s="90"/>
      <c r="AN253" s="90" t="s">
        <v>57</v>
      </c>
      <c r="AO253" s="90"/>
      <c r="AP253" s="90" t="s">
        <v>57</v>
      </c>
      <c r="AQ253" s="90"/>
      <c r="AR253" s="90" t="s">
        <v>57</v>
      </c>
      <c r="AS253" s="90" t="s">
        <v>60</v>
      </c>
      <c r="AT253" s="90" t="s">
        <v>61</v>
      </c>
      <c r="AU253" s="97" t="s">
        <v>62</v>
      </c>
      <c r="AV253" s="98" t="s">
        <v>348</v>
      </c>
      <c r="AW253" s="98" t="s">
        <v>349</v>
      </c>
      <c r="AX253" s="97">
        <v>3202018</v>
      </c>
      <c r="AY253" s="98" t="s">
        <v>350</v>
      </c>
      <c r="AZ253" s="98" t="s">
        <v>351</v>
      </c>
      <c r="BA253" s="24"/>
    </row>
    <row r="254" spans="1:53" ht="84.75" customHeight="1">
      <c r="A254" s="23" t="str">
        <f>+IFERROR(VLOOKUP(R254,'[2]Listas niveles'!$D$2:$E$11,2,FALSE),"")</f>
        <v>SGM</v>
      </c>
      <c r="B254" s="23" t="str">
        <f>+IFERROR(VLOOKUP(AS254,'[2]Listas anexo 1'!$A$7:$B$8,2,FALSE),"")</f>
        <v>ADMIN</v>
      </c>
      <c r="C254" s="23" t="str">
        <f>+IFERROR(VLOOKUP(AT254,'[2]Listas anexo 1'!$A$13:$B$15,2,FALSE),"")</f>
        <v>ADMINYCOOR</v>
      </c>
      <c r="D254" s="23" t="str">
        <f>+IFERROR(VLOOKUP(AT254,'[2]Listas anexo 1'!$A$13:$C$15,3,FALSE),"")</f>
        <v>CONTRIBUIR</v>
      </c>
      <c r="E254" s="23" t="str">
        <f>+IFERROR(VLOOKUP(AT254,'[2]Listas anexo 1'!$A$19:$B$21,2,FALSE),"")</f>
        <v>ADMINOB</v>
      </c>
      <c r="F254" s="23" t="str">
        <f>+IFERROR(VLOOKUP(AV254,'[2]Listas anexo 1'!$J$13:$K$21,2,FALSE),"")</f>
        <v>ADOBIV</v>
      </c>
      <c r="G254" s="23" t="str">
        <f>+IFERROR(VLOOKUP(AW254,'[2]LISTAS ANEXO 1. 2'!$A$9:$B$38,2,FALSE),"")</f>
        <v>AXVI</v>
      </c>
      <c r="H254" s="23" t="str">
        <f>+IFERROR(IF(C254="ADMINYCOOR",VLOOKUP(AY254,'[2]LISTAS ANEXO 1. 3'!$B$13:$C$42,2,FALSE),IF(C254="TASAS",VLOOKUP(AY254,'[2]LISTAS ANEXO 1. 3'!$B$43:$C$51,2,FALSE),IF(C254="FORTALECIMIENTO",VLOOKUP(AY254,'[2]LISTAS ANEXO 1. 3'!$B$52:$C$58,2,FALSE),""))),"")</f>
        <v>CD</v>
      </c>
      <c r="I254" s="23" t="str">
        <f>+IFERROR(VLOOKUP(#REF!,'[2]LISTAS ANEXO 1. 4'!$B$74:$C$90,2,FALSE),"")</f>
        <v/>
      </c>
      <c r="J254" s="23" t="str">
        <f>+IFERROR(VLOOKUP(X254,[2]ORDINALES!$B$2:$C$5,2,FALSE),"")</f>
        <v>CTADOS</v>
      </c>
      <c r="K254" s="23" t="str">
        <f>+IFERROR(VLOOKUP(#REF!,[2]REGION!$G$2:$I$1125,2,FALSE),"")</f>
        <v/>
      </c>
      <c r="L254" s="23" t="str">
        <f>+IFERROR(VLOOKUP(AI254,[2]REGION!$G$2:$I$1125,2,FALSE),"")</f>
        <v/>
      </c>
      <c r="M254" s="23" t="str">
        <f>+IFERROR(VLOOKUP(#REF!,[2]ORDINALES!$H$2:$I$382,2,FALSE),"")</f>
        <v/>
      </c>
      <c r="N254" s="23" t="str">
        <f>IFERROR(VLOOKUP(U254,'[2]Lista Willy'!$B$11:$D$14,3,FALSE),"")</f>
        <v>REC_11</v>
      </c>
      <c r="O254" s="24"/>
      <c r="P254" s="90">
        <v>17024</v>
      </c>
      <c r="Q254" s="90" t="s">
        <v>49</v>
      </c>
      <c r="R254" s="90" t="s">
        <v>309</v>
      </c>
      <c r="S254" s="90" t="s">
        <v>346</v>
      </c>
      <c r="T254" s="90" t="s">
        <v>346</v>
      </c>
      <c r="U254" s="90" t="s">
        <v>52</v>
      </c>
      <c r="V254" s="94" t="s">
        <v>53</v>
      </c>
      <c r="W254" s="90" t="s">
        <v>54</v>
      </c>
      <c r="X254" s="90" t="s">
        <v>55</v>
      </c>
      <c r="Y254" s="90" t="s">
        <v>378</v>
      </c>
      <c r="Z254" s="88">
        <v>12112800</v>
      </c>
      <c r="AA254" s="120"/>
      <c r="AB254" s="88">
        <v>12112800</v>
      </c>
      <c r="AC254" s="88"/>
      <c r="AD254" s="88"/>
      <c r="AE254" s="120">
        <v>0</v>
      </c>
      <c r="AF254" s="88"/>
      <c r="AG254" s="89"/>
      <c r="AH254" s="90" t="s">
        <v>57</v>
      </c>
      <c r="AI254" s="90"/>
      <c r="AJ254" s="90"/>
      <c r="AK254" s="90"/>
      <c r="AL254" s="90" t="s">
        <v>57</v>
      </c>
      <c r="AM254" s="90"/>
      <c r="AN254" s="90" t="s">
        <v>57</v>
      </c>
      <c r="AO254" s="90"/>
      <c r="AP254" s="90" t="s">
        <v>57</v>
      </c>
      <c r="AQ254" s="90"/>
      <c r="AR254" s="90" t="s">
        <v>57</v>
      </c>
      <c r="AS254" s="90" t="s">
        <v>60</v>
      </c>
      <c r="AT254" s="90" t="s">
        <v>61</v>
      </c>
      <c r="AU254" s="97" t="s">
        <v>62</v>
      </c>
      <c r="AV254" s="98" t="s">
        <v>63</v>
      </c>
      <c r="AW254" s="98" t="s">
        <v>64</v>
      </c>
      <c r="AX254" s="97">
        <v>3202008</v>
      </c>
      <c r="AY254" s="98" t="s">
        <v>65</v>
      </c>
      <c r="AZ254" s="98" t="s">
        <v>379</v>
      </c>
      <c r="BA254" s="24"/>
    </row>
    <row r="255" spans="1:53" ht="84.75" customHeight="1">
      <c r="A255" s="23" t="str">
        <f>+IFERROR(VLOOKUP(R255,'[2]Listas niveles'!$D$2:$E$11,2,FALSE),"")</f>
        <v>SGM</v>
      </c>
      <c r="B255" s="23" t="str">
        <f>+IFERROR(VLOOKUP(AS255,'[2]Listas anexo 1'!$A$7:$B$8,2,FALSE),"")</f>
        <v>ADMIN</v>
      </c>
      <c r="C255" s="23" t="str">
        <f>+IFERROR(VLOOKUP(AT255,'[2]Listas anexo 1'!$A$13:$B$15,2,FALSE),"")</f>
        <v>ADMINYCOOR</v>
      </c>
      <c r="D255" s="23" t="str">
        <f>+IFERROR(VLOOKUP(AT255,'[2]Listas anexo 1'!$A$13:$C$15,3,FALSE),"")</f>
        <v>CONTRIBUIR</v>
      </c>
      <c r="E255" s="23" t="str">
        <f>+IFERROR(VLOOKUP(AT255,'[2]Listas anexo 1'!$A$19:$B$21,2,FALSE),"")</f>
        <v>ADMINOB</v>
      </c>
      <c r="F255" s="23" t="str">
        <f>+IFERROR(VLOOKUP(AV255,'[2]Listas anexo 1'!$J$13:$K$21,2,FALSE),"")</f>
        <v>ADOBIV</v>
      </c>
      <c r="G255" s="23" t="str">
        <f>+IFERROR(VLOOKUP(AW255,'[2]LISTAS ANEXO 1. 2'!$A$9:$B$38,2,FALSE),"")</f>
        <v>AXVI</v>
      </c>
      <c r="H255" s="23" t="str">
        <f>+IFERROR(IF(C255="ADMINYCOOR",VLOOKUP(AY255,'[2]LISTAS ANEXO 1. 3'!$B$13:$C$42,2,FALSE),IF(C255="TASAS",VLOOKUP(AY255,'[2]LISTAS ANEXO 1. 3'!$B$43:$C$51,2,FALSE),IF(C255="FORTALECIMIENTO",VLOOKUP(AY255,'[2]LISTAS ANEXO 1. 3'!$B$52:$C$58,2,FALSE),""))),"")</f>
        <v>CD</v>
      </c>
      <c r="I255" s="23" t="str">
        <f>+IFERROR(VLOOKUP(#REF!,'[2]LISTAS ANEXO 1. 4'!$B$74:$C$90,2,FALSE),"")</f>
        <v/>
      </c>
      <c r="J255" s="23" t="str">
        <f>+IFERROR(VLOOKUP(X255,[2]ORDINALES!$B$2:$C$5,2,FALSE),"")</f>
        <v>CTADOS</v>
      </c>
      <c r="K255" s="23" t="str">
        <f>+IFERROR(VLOOKUP(#REF!,[2]REGION!$G$2:$I$1125,2,FALSE),"")</f>
        <v/>
      </c>
      <c r="L255" s="23" t="str">
        <f>+IFERROR(VLOOKUP(AI255,[2]REGION!$G$2:$I$1125,2,FALSE),"")</f>
        <v/>
      </c>
      <c r="M255" s="23" t="str">
        <f>+IFERROR(VLOOKUP(#REF!,[2]ORDINALES!$H$2:$I$382,2,FALSE),"")</f>
        <v/>
      </c>
      <c r="N255" s="23" t="str">
        <f>IFERROR(VLOOKUP(U255,'[2]Lista Willy'!$B$11:$D$14,3,FALSE),"")</f>
        <v>REC_11</v>
      </c>
      <c r="O255" s="24"/>
      <c r="P255" s="90">
        <v>17025</v>
      </c>
      <c r="Q255" s="90" t="s">
        <v>49</v>
      </c>
      <c r="R255" s="90" t="s">
        <v>309</v>
      </c>
      <c r="S255" s="90" t="s">
        <v>346</v>
      </c>
      <c r="T255" s="90" t="s">
        <v>346</v>
      </c>
      <c r="U255" s="90" t="s">
        <v>52</v>
      </c>
      <c r="V255" s="94" t="s">
        <v>53</v>
      </c>
      <c r="W255" s="90" t="s">
        <v>54</v>
      </c>
      <c r="X255" s="90" t="s">
        <v>55</v>
      </c>
      <c r="Y255" s="90" t="s">
        <v>380</v>
      </c>
      <c r="Z255" s="88">
        <v>24089331</v>
      </c>
      <c r="AA255" s="120"/>
      <c r="AB255" s="88">
        <v>24089331</v>
      </c>
      <c r="AC255" s="88"/>
      <c r="AD255" s="88"/>
      <c r="AE255" s="120">
        <v>0</v>
      </c>
      <c r="AF255" s="88"/>
      <c r="AG255" s="89"/>
      <c r="AH255" s="90" t="s">
        <v>57</v>
      </c>
      <c r="AI255" s="90"/>
      <c r="AJ255" s="90"/>
      <c r="AK255" s="90"/>
      <c r="AL255" s="90" t="s">
        <v>57</v>
      </c>
      <c r="AM255" s="90"/>
      <c r="AN255" s="90" t="s">
        <v>57</v>
      </c>
      <c r="AO255" s="90"/>
      <c r="AP255" s="90" t="s">
        <v>57</v>
      </c>
      <c r="AQ255" s="90"/>
      <c r="AR255" s="90" t="s">
        <v>57</v>
      </c>
      <c r="AS255" s="90" t="s">
        <v>60</v>
      </c>
      <c r="AT255" s="90" t="s">
        <v>61</v>
      </c>
      <c r="AU255" s="97" t="s">
        <v>62</v>
      </c>
      <c r="AV255" s="98" t="s">
        <v>63</v>
      </c>
      <c r="AW255" s="98" t="s">
        <v>64</v>
      </c>
      <c r="AX255" s="97">
        <v>3202008</v>
      </c>
      <c r="AY255" s="98" t="s">
        <v>65</v>
      </c>
      <c r="AZ255" s="98" t="s">
        <v>379</v>
      </c>
      <c r="BA255" s="24"/>
    </row>
    <row r="256" spans="1:53" ht="84.75" customHeight="1">
      <c r="A256" s="23" t="str">
        <f>+IFERROR(VLOOKUP(R256,'[2]Listas niveles'!$D$2:$E$11,2,FALSE),"")</f>
        <v>SGM</v>
      </c>
      <c r="B256" s="23" t="str">
        <f>+IFERROR(VLOOKUP(AS256,'[2]Listas anexo 1'!$A$7:$B$8,2,FALSE),"")</f>
        <v>ADMIN</v>
      </c>
      <c r="C256" s="23" t="str">
        <f>+IFERROR(VLOOKUP(AT256,'[2]Listas anexo 1'!$A$13:$B$15,2,FALSE),"")</f>
        <v>ADMINYCOOR</v>
      </c>
      <c r="D256" s="23" t="str">
        <f>+IFERROR(VLOOKUP(AT256,'[2]Listas anexo 1'!$A$13:$C$15,3,FALSE),"")</f>
        <v>CONTRIBUIR</v>
      </c>
      <c r="E256" s="23" t="str">
        <f>+IFERROR(VLOOKUP(AT256,'[2]Listas anexo 1'!$A$19:$B$21,2,FALSE),"")</f>
        <v>ADMINOB</v>
      </c>
      <c r="F256" s="23" t="str">
        <f>+IFERROR(VLOOKUP(AV256,'[2]Listas anexo 1'!$J$13:$K$21,2,FALSE),"")</f>
        <v>ADOBIV</v>
      </c>
      <c r="G256" s="23" t="str">
        <f>+IFERROR(VLOOKUP(AW256,'[2]LISTAS ANEXO 1. 2'!$A$9:$B$38,2,FALSE),"")</f>
        <v>AXVI</v>
      </c>
      <c r="H256" s="23" t="str">
        <f>+IFERROR(IF(C256="ADMINYCOOR",VLOOKUP(AY256,'[2]LISTAS ANEXO 1. 3'!$B$13:$C$42,2,FALSE),IF(C256="TASAS",VLOOKUP(AY256,'[2]LISTAS ANEXO 1. 3'!$B$43:$C$51,2,FALSE),IF(C256="FORTALECIMIENTO",VLOOKUP(AY256,'[2]LISTAS ANEXO 1. 3'!$B$52:$C$58,2,FALSE),""))),"")</f>
        <v>CD</v>
      </c>
      <c r="I256" s="23" t="str">
        <f>+IFERROR(VLOOKUP(#REF!,'[2]LISTAS ANEXO 1. 4'!$B$74:$C$90,2,FALSE),"")</f>
        <v/>
      </c>
      <c r="J256" s="23" t="str">
        <f>+IFERROR(VLOOKUP(X256,[2]ORDINALES!$B$2:$C$5,2,FALSE),"")</f>
        <v>CTADOS</v>
      </c>
      <c r="K256" s="23" t="str">
        <f>+IFERROR(VLOOKUP(#REF!,[2]REGION!$G$2:$I$1125,2,FALSE),"")</f>
        <v/>
      </c>
      <c r="L256" s="23" t="str">
        <f>+IFERROR(VLOOKUP(AI256,[2]REGION!$G$2:$I$1125,2,FALSE),"")</f>
        <v/>
      </c>
      <c r="M256" s="23" t="str">
        <f>+IFERROR(VLOOKUP(#REF!,[2]ORDINALES!$H$2:$I$382,2,FALSE),"")</f>
        <v/>
      </c>
      <c r="N256" s="23" t="str">
        <f>IFERROR(VLOOKUP(U256,'[2]Lista Willy'!$B$11:$D$14,3,FALSE),"")</f>
        <v>REC_11</v>
      </c>
      <c r="O256" s="24"/>
      <c r="P256" s="90">
        <v>17026</v>
      </c>
      <c r="Q256" s="90" t="s">
        <v>49</v>
      </c>
      <c r="R256" s="90" t="s">
        <v>309</v>
      </c>
      <c r="S256" s="90" t="s">
        <v>346</v>
      </c>
      <c r="T256" s="90" t="s">
        <v>346</v>
      </c>
      <c r="U256" s="90" t="s">
        <v>52</v>
      </c>
      <c r="V256" s="94" t="s">
        <v>53</v>
      </c>
      <c r="W256" s="90" t="s">
        <v>54</v>
      </c>
      <c r="X256" s="90" t="s">
        <v>55</v>
      </c>
      <c r="Y256" s="90" t="s">
        <v>381</v>
      </c>
      <c r="Z256" s="88">
        <v>89714030</v>
      </c>
      <c r="AA256" s="120"/>
      <c r="AB256" s="88"/>
      <c r="AC256" s="88"/>
      <c r="AD256" s="88"/>
      <c r="AE256" s="120">
        <v>89714030</v>
      </c>
      <c r="AF256" s="88"/>
      <c r="AG256" s="89"/>
      <c r="AH256" s="90" t="s">
        <v>57</v>
      </c>
      <c r="AI256" s="90"/>
      <c r="AJ256" s="90"/>
      <c r="AK256" s="90"/>
      <c r="AL256" s="90" t="s">
        <v>57</v>
      </c>
      <c r="AM256" s="90"/>
      <c r="AN256" s="90" t="s">
        <v>57</v>
      </c>
      <c r="AO256" s="90"/>
      <c r="AP256" s="90" t="s">
        <v>57</v>
      </c>
      <c r="AQ256" s="90"/>
      <c r="AR256" s="90" t="s">
        <v>57</v>
      </c>
      <c r="AS256" s="90" t="s">
        <v>60</v>
      </c>
      <c r="AT256" s="90" t="s">
        <v>61</v>
      </c>
      <c r="AU256" s="97" t="s">
        <v>62</v>
      </c>
      <c r="AV256" s="98" t="s">
        <v>63</v>
      </c>
      <c r="AW256" s="98" t="s">
        <v>64</v>
      </c>
      <c r="AX256" s="97">
        <v>3202008</v>
      </c>
      <c r="AY256" s="98" t="s">
        <v>65</v>
      </c>
      <c r="AZ256" s="98" t="s">
        <v>379</v>
      </c>
      <c r="BA256" s="24"/>
    </row>
    <row r="257" spans="1:53" ht="84.75" customHeight="1">
      <c r="A257" s="23" t="str">
        <f>+IFERROR(VLOOKUP(R257,'[2]Listas niveles'!$D$2:$E$11,2,FALSE),"")</f>
        <v>SGM</v>
      </c>
      <c r="B257" s="23" t="str">
        <f>+IFERROR(VLOOKUP(AS257,'[2]Listas anexo 1'!$A$7:$B$8,2,FALSE),"")</f>
        <v>FORTA</v>
      </c>
      <c r="C257" s="23" t="str">
        <f>+IFERROR(VLOOKUP(AT257,'[2]Listas anexo 1'!$A$13:$B$15,2,FALSE),"")</f>
        <v>FORTALECIMIENTO</v>
      </c>
      <c r="D257" s="23" t="str">
        <f>+IFERROR(VLOOKUP(AT257,'[2]Listas anexo 1'!$A$13:$C$15,3,FALSE),"")</f>
        <v>FORTALECER</v>
      </c>
      <c r="E257" s="23" t="str">
        <f>+IFERROR(VLOOKUP(AT257,'[2]Listas anexo 1'!$A$19:$B$21,2,FALSE),"")</f>
        <v>FORTOB</v>
      </c>
      <c r="F257" s="23" t="str">
        <f>+IFERROR(VLOOKUP(AV257,'[2]Listas anexo 1'!$J$13:$K$21,2,FALSE),"")</f>
        <v>FORTOBI</v>
      </c>
      <c r="G257" s="23" t="str">
        <f>+IFERROR(VLOOKUP(AW257,'[2]LISTAS ANEXO 1. 2'!$A$9:$B$38,2,FALSE),"")</f>
        <v>TI</v>
      </c>
      <c r="H257" s="23" t="str">
        <f>+IFERROR(IF(C257="ADMINYCOOR",VLOOKUP(AY257,'[2]LISTAS ANEXO 1. 3'!$B$13:$C$42,2,FALSE),IF(C257="TASAS",VLOOKUP(AY257,'[2]LISTAS ANEXO 1. 3'!$B$43:$C$51,2,FALSE),IF(C257="FORTALECIMIENTO",VLOOKUP(AY257,'[2]LISTAS ANEXO 1. 3'!$B$52:$C$58,2,FALSE),""))),"")</f>
        <v>AAAA</v>
      </c>
      <c r="I257" s="23" t="str">
        <f>+IFERROR(VLOOKUP(#REF!,'[2]LISTAS ANEXO 1. 4'!$B$74:$C$90,2,FALSE),"")</f>
        <v/>
      </c>
      <c r="J257" s="23" t="str">
        <f>+IFERROR(VLOOKUP(X257,[2]ORDINALES!$B$2:$C$5,2,FALSE),"")</f>
        <v>CTADOS</v>
      </c>
      <c r="K257" s="23" t="str">
        <f>+IFERROR(VLOOKUP(#REF!,[2]REGION!$G$2:$I$1125,2,FALSE),"")</f>
        <v/>
      </c>
      <c r="L257" s="23" t="str">
        <f>+IFERROR(VLOOKUP(AI257,[2]REGION!$G$2:$I$1125,2,FALSE),"")</f>
        <v>BOGDC</v>
      </c>
      <c r="M257" s="23" t="str">
        <f>+IFERROR(VLOOKUP(#REF!,[2]ORDINALES!$H$2:$I$382,2,FALSE),"")</f>
        <v/>
      </c>
      <c r="N257" s="23" t="str">
        <f>IFERROR(VLOOKUP(U257,'[2]Lista Willy'!$B$11:$D$14,3,FALSE),"")</f>
        <v>REC_11</v>
      </c>
      <c r="O257" s="24"/>
      <c r="P257" s="90">
        <v>17027</v>
      </c>
      <c r="Q257" s="90" t="s">
        <v>49</v>
      </c>
      <c r="R257" s="90" t="s">
        <v>309</v>
      </c>
      <c r="S257" s="90" t="s">
        <v>346</v>
      </c>
      <c r="T257" s="90" t="s">
        <v>346</v>
      </c>
      <c r="U257" s="90" t="s">
        <v>52</v>
      </c>
      <c r="V257" s="94" t="s">
        <v>53</v>
      </c>
      <c r="W257" s="90" t="s">
        <v>54</v>
      </c>
      <c r="X257" s="90" t="s">
        <v>55</v>
      </c>
      <c r="Y257" s="90" t="s">
        <v>382</v>
      </c>
      <c r="Z257" s="88">
        <v>33308140</v>
      </c>
      <c r="AA257" s="120"/>
      <c r="AB257" s="88"/>
      <c r="AC257" s="88"/>
      <c r="AD257" s="88"/>
      <c r="AE257" s="120">
        <v>33308140</v>
      </c>
      <c r="AF257" s="88"/>
      <c r="AG257" s="89"/>
      <c r="AH257" s="90" t="s">
        <v>57</v>
      </c>
      <c r="AI257" s="90" t="s">
        <v>108</v>
      </c>
      <c r="AJ257" s="90" t="s">
        <v>108</v>
      </c>
      <c r="AK257" s="90"/>
      <c r="AL257" s="90" t="s">
        <v>57</v>
      </c>
      <c r="AM257" s="90"/>
      <c r="AN257" s="90" t="s">
        <v>57</v>
      </c>
      <c r="AO257" s="90"/>
      <c r="AP257" s="90" t="s">
        <v>57</v>
      </c>
      <c r="AQ257" s="90"/>
      <c r="AR257" s="90" t="s">
        <v>57</v>
      </c>
      <c r="AS257" s="90" t="s">
        <v>73</v>
      </c>
      <c r="AT257" s="90" t="s">
        <v>74</v>
      </c>
      <c r="AU257" s="97" t="s">
        <v>75</v>
      </c>
      <c r="AV257" s="98" t="s">
        <v>76</v>
      </c>
      <c r="AW257" s="98" t="s">
        <v>210</v>
      </c>
      <c r="AX257" s="97">
        <v>3299054</v>
      </c>
      <c r="AY257" s="98" t="s">
        <v>211</v>
      </c>
      <c r="AZ257" s="98" t="s">
        <v>220</v>
      </c>
      <c r="BA257" s="24"/>
    </row>
    <row r="258" spans="1:53" ht="84.75" customHeight="1">
      <c r="A258" s="23" t="str">
        <f>+IFERROR(VLOOKUP(R258,'[2]Listas niveles'!$D$2:$E$11,2,FALSE),"")</f>
        <v>SGM</v>
      </c>
      <c r="B258" s="23" t="str">
        <f>+IFERROR(VLOOKUP(AS258,'[2]Listas anexo 1'!$A$7:$B$8,2,FALSE),"")</f>
        <v>FORTA</v>
      </c>
      <c r="C258" s="23" t="str">
        <f>+IFERROR(VLOOKUP(AT258,'[2]Listas anexo 1'!$A$13:$B$15,2,FALSE),"")</f>
        <v>FORTALECIMIENTO</v>
      </c>
      <c r="D258" s="23" t="str">
        <f>+IFERROR(VLOOKUP(AT258,'[2]Listas anexo 1'!$A$13:$C$15,3,FALSE),"")</f>
        <v>FORTALECER</v>
      </c>
      <c r="E258" s="23" t="str">
        <f>+IFERROR(VLOOKUP(AT258,'[2]Listas anexo 1'!$A$19:$B$21,2,FALSE),"")</f>
        <v>FORTOB</v>
      </c>
      <c r="F258" s="23" t="str">
        <f>+IFERROR(VLOOKUP(AV258,'[2]Listas anexo 1'!$J$13:$K$21,2,FALSE),"")</f>
        <v>FORTOBI</v>
      </c>
      <c r="G258" s="23" t="str">
        <f>+IFERROR(VLOOKUP(AW258,'[2]LISTAS ANEXO 1. 2'!$A$9:$B$38,2,FALSE),"")</f>
        <v>TII</v>
      </c>
      <c r="H258" s="23" t="str">
        <f>+IFERROR(IF(C258="ADMINYCOOR",VLOOKUP(AY258,'[2]LISTAS ANEXO 1. 3'!$B$13:$C$42,2,FALSE),IF(C258="TASAS",VLOOKUP(AY258,'[2]LISTAS ANEXO 1. 3'!$B$43:$C$51,2,FALSE),IF(C258="FORTALECIMIENTO",VLOOKUP(AY258,'[2]LISTAS ANEXO 1. 3'!$B$52:$C$58,2,FALSE),""))),"")</f>
        <v>BBBB</v>
      </c>
      <c r="I258" s="23" t="str">
        <f>+IFERROR(VLOOKUP(#REF!,'[2]LISTAS ANEXO 1. 4'!$B$74:$C$90,2,FALSE),"")</f>
        <v/>
      </c>
      <c r="J258" s="23" t="str">
        <f>+IFERROR(VLOOKUP(X258,[2]ORDINALES!$B$2:$C$5,2,FALSE),"")</f>
        <v>CTADOS</v>
      </c>
      <c r="K258" s="23" t="str">
        <f>+IFERROR(VLOOKUP(#REF!,[2]REGION!$G$2:$I$1125,2,FALSE),"")</f>
        <v/>
      </c>
      <c r="L258" s="23" t="str">
        <f>+IFERROR(VLOOKUP(AI258,[2]REGION!$G$2:$I$1125,2,FALSE),"")</f>
        <v/>
      </c>
      <c r="M258" s="23" t="str">
        <f>+IFERROR(VLOOKUP(#REF!,[2]ORDINALES!$H$2:$I$382,2,FALSE),"")</f>
        <v/>
      </c>
      <c r="N258" s="23" t="str">
        <f>IFERROR(VLOOKUP(U258,'[2]Lista Willy'!$B$11:$D$14,3,FALSE),"")</f>
        <v>REC_11</v>
      </c>
      <c r="O258" s="24"/>
      <c r="P258" s="90">
        <v>17028</v>
      </c>
      <c r="Q258" s="90" t="s">
        <v>49</v>
      </c>
      <c r="R258" s="90" t="s">
        <v>309</v>
      </c>
      <c r="S258" s="90" t="s">
        <v>346</v>
      </c>
      <c r="T258" s="90" t="s">
        <v>346</v>
      </c>
      <c r="U258" s="90" t="s">
        <v>52</v>
      </c>
      <c r="V258" s="94" t="s">
        <v>53</v>
      </c>
      <c r="W258" s="90" t="s">
        <v>54</v>
      </c>
      <c r="X258" s="90" t="s">
        <v>55</v>
      </c>
      <c r="Y258" s="90" t="s">
        <v>383</v>
      </c>
      <c r="Z258" s="89">
        <v>67516500</v>
      </c>
      <c r="AA258" s="120"/>
      <c r="AB258" s="89"/>
      <c r="AC258" s="89"/>
      <c r="AD258" s="89"/>
      <c r="AE258" s="120">
        <v>67516500</v>
      </c>
      <c r="AF258" s="88"/>
      <c r="AG258" s="89"/>
      <c r="AH258" s="90" t="s">
        <v>57</v>
      </c>
      <c r="AI258" s="90"/>
      <c r="AJ258" s="90"/>
      <c r="AK258" s="90"/>
      <c r="AL258" s="90" t="s">
        <v>57</v>
      </c>
      <c r="AM258" s="90"/>
      <c r="AN258" s="90" t="s">
        <v>57</v>
      </c>
      <c r="AO258" s="90"/>
      <c r="AP258" s="90" t="s">
        <v>57</v>
      </c>
      <c r="AQ258" s="90"/>
      <c r="AR258" s="90" t="s">
        <v>57</v>
      </c>
      <c r="AS258" s="90" t="s">
        <v>73</v>
      </c>
      <c r="AT258" s="90" t="s">
        <v>74</v>
      </c>
      <c r="AU258" s="97" t="s">
        <v>75</v>
      </c>
      <c r="AV258" s="98" t="s">
        <v>76</v>
      </c>
      <c r="AW258" s="98" t="s">
        <v>77</v>
      </c>
      <c r="AX258" s="97">
        <v>3299060</v>
      </c>
      <c r="AY258" s="98" t="s">
        <v>78</v>
      </c>
      <c r="AZ258" s="98" t="s">
        <v>384</v>
      </c>
      <c r="BA258" s="24"/>
    </row>
    <row r="259" spans="1:53" ht="84.75" customHeight="1">
      <c r="A259" s="23" t="str">
        <f>+IFERROR(VLOOKUP(R259,'[2]Listas niveles'!$D$2:$E$11,2,FALSE),"")</f>
        <v>SGM</v>
      </c>
      <c r="B259" s="23" t="str">
        <f>+IFERROR(VLOOKUP(AS259,'[2]Listas anexo 1'!$A$7:$B$8,2,FALSE),"")</f>
        <v>ADMIN</v>
      </c>
      <c r="C259" s="23" t="str">
        <f>+IFERROR(VLOOKUP(AT259,'[2]Listas anexo 1'!$A$13:$B$15,2,FALSE),"")</f>
        <v>ADMINYCOOR</v>
      </c>
      <c r="D259" s="23" t="str">
        <f>+IFERROR(VLOOKUP(AT259,'[2]Listas anexo 1'!$A$13:$C$15,3,FALSE),"")</f>
        <v>CONTRIBUIR</v>
      </c>
      <c r="E259" s="23" t="str">
        <f>+IFERROR(VLOOKUP(AT259,'[2]Listas anexo 1'!$A$19:$B$21,2,FALSE),"")</f>
        <v>ADMINOB</v>
      </c>
      <c r="F259" s="23" t="str">
        <f>+IFERROR(VLOOKUP(AV259,'[2]Listas anexo 1'!$J$13:$K$21,2,FALSE),"")</f>
        <v>ADOBI</v>
      </c>
      <c r="G259" s="23" t="str">
        <f>+IFERROR(VLOOKUP(AW259,'[2]LISTAS ANEXO 1. 2'!$A$9:$B$38,2,FALSE),"")</f>
        <v>AIII</v>
      </c>
      <c r="H259" s="23" t="str">
        <f>+IFERROR(IF(C259="ADMINYCOOR",VLOOKUP(AY259,'[2]LISTAS ANEXO 1. 3'!$B$13:$C$42,2,FALSE),IF(C259="TASAS",VLOOKUP(AY259,'[2]LISTAS ANEXO 1. 3'!$B$43:$C$51,2,FALSE),IF(C259="FORTALECIMIENTO",VLOOKUP(AY259,'[2]LISTAS ANEXO 1. 3'!$B$52:$C$58,2,FALSE),""))),"")</f>
        <v>DD</v>
      </c>
      <c r="I259" s="23" t="str">
        <f>+IFERROR(VLOOKUP(#REF!,'[2]LISTAS ANEXO 1. 4'!$B$74:$C$90,2,FALSE),"")</f>
        <v/>
      </c>
      <c r="J259" s="23" t="str">
        <f>+IFERROR(VLOOKUP(X259,[2]ORDINALES!$B$2:$C$5,2,FALSE),"")</f>
        <v>CTADOS</v>
      </c>
      <c r="K259" s="23" t="str">
        <f>+IFERROR(VLOOKUP(#REF!,[2]REGION!$G$2:$I$1125,2,FALSE),"")</f>
        <v/>
      </c>
      <c r="L259" s="23" t="str">
        <f>+IFERROR(VLOOKUP(AI259,[2]REGION!$G$2:$I$1125,2,FALSE),"")</f>
        <v>BOGDC</v>
      </c>
      <c r="M259" s="23" t="str">
        <f>+IFERROR(VLOOKUP(#REF!,[2]ORDINALES!$H$2:$I$382,2,FALSE),"")</f>
        <v/>
      </c>
      <c r="N259" s="23" t="str">
        <f>IFERROR(VLOOKUP(U259,'[2]Lista Willy'!$B$11:$D$14,3,FALSE),"")</f>
        <v>REC_11</v>
      </c>
      <c r="O259" s="24"/>
      <c r="P259" s="90">
        <v>18000</v>
      </c>
      <c r="Q259" s="90" t="s">
        <v>49</v>
      </c>
      <c r="R259" s="90" t="s">
        <v>309</v>
      </c>
      <c r="S259" s="90" t="s">
        <v>385</v>
      </c>
      <c r="T259" s="90" t="s">
        <v>385</v>
      </c>
      <c r="U259" s="90" t="s">
        <v>52</v>
      </c>
      <c r="V259" s="94" t="s">
        <v>53</v>
      </c>
      <c r="W259" s="90" t="s">
        <v>54</v>
      </c>
      <c r="X259" s="90" t="s">
        <v>55</v>
      </c>
      <c r="Y259" s="90" t="s">
        <v>386</v>
      </c>
      <c r="Z259" s="88">
        <v>113593550</v>
      </c>
      <c r="AA259" s="120"/>
      <c r="AB259" s="88"/>
      <c r="AC259" s="88"/>
      <c r="AD259" s="88"/>
      <c r="AE259" s="120">
        <v>113593550</v>
      </c>
      <c r="AF259" s="88"/>
      <c r="AG259" s="89"/>
      <c r="AH259" s="90" t="s">
        <v>57</v>
      </c>
      <c r="AI259" s="90" t="s">
        <v>108</v>
      </c>
      <c r="AJ259" s="90" t="s">
        <v>108</v>
      </c>
      <c r="AK259" s="90"/>
      <c r="AL259" s="90" t="s">
        <v>57</v>
      </c>
      <c r="AM259" s="90"/>
      <c r="AN259" s="90" t="s">
        <v>57</v>
      </c>
      <c r="AO259" s="90"/>
      <c r="AP259" s="90" t="s">
        <v>57</v>
      </c>
      <c r="AQ259" s="90" t="s">
        <v>387</v>
      </c>
      <c r="AR259" s="90" t="s">
        <v>388</v>
      </c>
      <c r="AS259" s="90" t="s">
        <v>60</v>
      </c>
      <c r="AT259" s="90" t="s">
        <v>61</v>
      </c>
      <c r="AU259" s="97" t="s">
        <v>62</v>
      </c>
      <c r="AV259" s="98" t="s">
        <v>125</v>
      </c>
      <c r="AW259" s="98" t="s">
        <v>324</v>
      </c>
      <c r="AX259" s="97">
        <v>3202005</v>
      </c>
      <c r="AY259" s="98" t="s">
        <v>325</v>
      </c>
      <c r="AZ259" s="98" t="s">
        <v>389</v>
      </c>
      <c r="BA259" s="24"/>
    </row>
    <row r="260" spans="1:53" ht="84.75" customHeight="1">
      <c r="A260" s="23" t="str">
        <f>+IFERROR(VLOOKUP(R260,'[2]Listas niveles'!$D$2:$E$11,2,FALSE),"")</f>
        <v>SGM</v>
      </c>
      <c r="B260" s="23" t="str">
        <f>+IFERROR(VLOOKUP(AS260,'[2]Listas anexo 1'!$A$7:$B$8,2,FALSE),"")</f>
        <v>ADMIN</v>
      </c>
      <c r="C260" s="23" t="str">
        <f>+IFERROR(VLOOKUP(AT260,'[2]Listas anexo 1'!$A$13:$B$15,2,FALSE),"")</f>
        <v>ADMINYCOOR</v>
      </c>
      <c r="D260" s="23" t="str">
        <f>+IFERROR(VLOOKUP(AT260,'[2]Listas anexo 1'!$A$13:$C$15,3,FALSE),"")</f>
        <v>CONTRIBUIR</v>
      </c>
      <c r="E260" s="23" t="str">
        <f>+IFERROR(VLOOKUP(AT260,'[2]Listas anexo 1'!$A$19:$B$21,2,FALSE),"")</f>
        <v>ADMINOB</v>
      </c>
      <c r="F260" s="23" t="str">
        <f>+IFERROR(VLOOKUP(AV260,'[2]Listas anexo 1'!$J$13:$K$21,2,FALSE),"")</f>
        <v>ADOBI</v>
      </c>
      <c r="G260" s="23" t="str">
        <f>+IFERROR(VLOOKUP(AW260,'[2]LISTAS ANEXO 1. 2'!$A$9:$B$38,2,FALSE),"")</f>
        <v>AIII</v>
      </c>
      <c r="H260" s="23" t="str">
        <f>+IFERROR(IF(C260="ADMINYCOOR",VLOOKUP(AY260,'[2]LISTAS ANEXO 1. 3'!$B$13:$C$42,2,FALSE),IF(C260="TASAS",VLOOKUP(AY260,'[2]LISTAS ANEXO 1. 3'!$B$43:$C$51,2,FALSE),IF(C260="FORTALECIMIENTO",VLOOKUP(AY260,'[2]LISTAS ANEXO 1. 3'!$B$52:$C$58,2,FALSE),""))),"")</f>
        <v>DD</v>
      </c>
      <c r="I260" s="23" t="str">
        <f>+IFERROR(VLOOKUP(#REF!,'[2]LISTAS ANEXO 1. 4'!$B$74:$C$90,2,FALSE),"")</f>
        <v/>
      </c>
      <c r="J260" s="23" t="str">
        <f>+IFERROR(VLOOKUP(X260,[2]ORDINALES!$B$2:$C$5,2,FALSE),"")</f>
        <v>CTADOS</v>
      </c>
      <c r="K260" s="23" t="str">
        <f>+IFERROR(VLOOKUP(#REF!,[2]REGION!$G$2:$I$1125,2,FALSE),"")</f>
        <v/>
      </c>
      <c r="L260" s="23" t="str">
        <f>+IFERROR(VLOOKUP(AI260,[2]REGION!$G$2:$I$1125,2,FALSE),"")</f>
        <v>BOGDC</v>
      </c>
      <c r="M260" s="23" t="str">
        <f>+IFERROR(VLOOKUP(#REF!,[2]ORDINALES!$H$2:$I$382,2,FALSE),"")</f>
        <v/>
      </c>
      <c r="N260" s="23" t="str">
        <f>IFERROR(VLOOKUP(U260,'[2]Lista Willy'!$B$11:$D$14,3,FALSE),"")</f>
        <v>REC_11</v>
      </c>
      <c r="O260" s="24"/>
      <c r="P260" s="90">
        <v>18001</v>
      </c>
      <c r="Q260" s="90" t="s">
        <v>49</v>
      </c>
      <c r="R260" s="90" t="s">
        <v>309</v>
      </c>
      <c r="S260" s="90" t="s">
        <v>385</v>
      </c>
      <c r="T260" s="90" t="s">
        <v>385</v>
      </c>
      <c r="U260" s="90" t="s">
        <v>52</v>
      </c>
      <c r="V260" s="94" t="s">
        <v>53</v>
      </c>
      <c r="W260" s="90" t="s">
        <v>54</v>
      </c>
      <c r="X260" s="90" t="s">
        <v>55</v>
      </c>
      <c r="Y260" s="90" t="s">
        <v>390</v>
      </c>
      <c r="Z260" s="88">
        <v>106285185</v>
      </c>
      <c r="AA260" s="120"/>
      <c r="AB260" s="88"/>
      <c r="AC260" s="88"/>
      <c r="AD260" s="88"/>
      <c r="AE260" s="120">
        <v>106285185</v>
      </c>
      <c r="AF260" s="88"/>
      <c r="AG260" s="89"/>
      <c r="AH260" s="90" t="s">
        <v>57</v>
      </c>
      <c r="AI260" s="90" t="s">
        <v>108</v>
      </c>
      <c r="AJ260" s="90" t="s">
        <v>108</v>
      </c>
      <c r="AK260" s="90"/>
      <c r="AL260" s="90" t="s">
        <v>57</v>
      </c>
      <c r="AM260" s="90"/>
      <c r="AN260" s="90" t="s">
        <v>57</v>
      </c>
      <c r="AO260" s="90"/>
      <c r="AP260" s="90" t="s">
        <v>57</v>
      </c>
      <c r="AQ260" s="90"/>
      <c r="AR260" s="90" t="s">
        <v>57</v>
      </c>
      <c r="AS260" s="90" t="s">
        <v>60</v>
      </c>
      <c r="AT260" s="90" t="s">
        <v>61</v>
      </c>
      <c r="AU260" s="97" t="s">
        <v>62</v>
      </c>
      <c r="AV260" s="98" t="s">
        <v>125</v>
      </c>
      <c r="AW260" s="98" t="s">
        <v>324</v>
      </c>
      <c r="AX260" s="97">
        <v>3202005</v>
      </c>
      <c r="AY260" s="98" t="s">
        <v>325</v>
      </c>
      <c r="AZ260" s="98" t="s">
        <v>389</v>
      </c>
      <c r="BA260" s="24"/>
    </row>
    <row r="261" spans="1:53" ht="84.75" customHeight="1">
      <c r="A261" s="23" t="str">
        <f>+IFERROR(VLOOKUP(R261,'[2]Listas niveles'!$D$2:$E$11,2,FALSE),"")</f>
        <v>SGM</v>
      </c>
      <c r="B261" s="23" t="str">
        <f>+IFERROR(VLOOKUP(AS261,'[2]Listas anexo 1'!$A$7:$B$8,2,FALSE),"")</f>
        <v>ADMIN</v>
      </c>
      <c r="C261" s="23" t="str">
        <f>+IFERROR(VLOOKUP(AT261,'[2]Listas anexo 1'!$A$13:$B$15,2,FALSE),"")</f>
        <v>ADMINYCOOR</v>
      </c>
      <c r="D261" s="23" t="str">
        <f>+IFERROR(VLOOKUP(AT261,'[2]Listas anexo 1'!$A$13:$C$15,3,FALSE),"")</f>
        <v>CONTRIBUIR</v>
      </c>
      <c r="E261" s="23" t="str">
        <f>+IFERROR(VLOOKUP(AT261,'[2]Listas anexo 1'!$A$19:$B$21,2,FALSE),"")</f>
        <v>ADMINOB</v>
      </c>
      <c r="F261" s="23" t="str">
        <f>+IFERROR(VLOOKUP(AV261,'[2]Listas anexo 1'!$J$13:$K$21,2,FALSE),"")</f>
        <v>ADOBI</v>
      </c>
      <c r="G261" s="23" t="str">
        <f>+IFERROR(VLOOKUP(AW261,'[2]LISTAS ANEXO 1. 2'!$A$9:$B$38,2,FALSE),"")</f>
        <v>AIII</v>
      </c>
      <c r="H261" s="23" t="str">
        <f>+IFERROR(IF(C261="ADMINYCOOR",VLOOKUP(AY261,'[2]LISTAS ANEXO 1. 3'!$B$13:$C$42,2,FALSE),IF(C261="TASAS",VLOOKUP(AY261,'[2]LISTAS ANEXO 1. 3'!$B$43:$C$51,2,FALSE),IF(C261="FORTALECIMIENTO",VLOOKUP(AY261,'[2]LISTAS ANEXO 1. 3'!$B$52:$C$58,2,FALSE),""))),"")</f>
        <v>DD</v>
      </c>
      <c r="I261" s="23" t="str">
        <f>+IFERROR(VLOOKUP(#REF!,'[2]LISTAS ANEXO 1. 4'!$B$74:$C$90,2,FALSE),"")</f>
        <v/>
      </c>
      <c r="J261" s="23" t="str">
        <f>+IFERROR(VLOOKUP(X261,[2]ORDINALES!$B$2:$C$5,2,FALSE),"")</f>
        <v>CTADOS</v>
      </c>
      <c r="K261" s="23" t="str">
        <f>+IFERROR(VLOOKUP(#REF!,[2]REGION!$G$2:$I$1125,2,FALSE),"")</f>
        <v/>
      </c>
      <c r="L261" s="23" t="str">
        <f>+IFERROR(VLOOKUP(AI261,[2]REGION!$G$2:$I$1125,2,FALSE),"")</f>
        <v>BOGDC</v>
      </c>
      <c r="M261" s="23" t="str">
        <f>+IFERROR(VLOOKUP(#REF!,[2]ORDINALES!$H$2:$I$382,2,FALSE),"")</f>
        <v/>
      </c>
      <c r="N261" s="23" t="str">
        <f>IFERROR(VLOOKUP(U261,'[2]Lista Willy'!$B$11:$D$14,3,FALSE),"")</f>
        <v>REC_11</v>
      </c>
      <c r="O261" s="24"/>
      <c r="P261" s="90">
        <v>18002</v>
      </c>
      <c r="Q261" s="90" t="s">
        <v>49</v>
      </c>
      <c r="R261" s="90" t="s">
        <v>309</v>
      </c>
      <c r="S261" s="90" t="s">
        <v>385</v>
      </c>
      <c r="T261" s="90" t="s">
        <v>385</v>
      </c>
      <c r="U261" s="90" t="s">
        <v>52</v>
      </c>
      <c r="V261" s="94" t="s">
        <v>53</v>
      </c>
      <c r="W261" s="90" t="s">
        <v>54</v>
      </c>
      <c r="X261" s="90" t="s">
        <v>55</v>
      </c>
      <c r="Y261" s="90" t="s">
        <v>391</v>
      </c>
      <c r="Z261" s="88">
        <v>60409500</v>
      </c>
      <c r="AA261" s="120"/>
      <c r="AB261" s="88"/>
      <c r="AC261" s="88"/>
      <c r="AD261" s="88"/>
      <c r="AE261" s="120">
        <v>60409500</v>
      </c>
      <c r="AF261" s="88"/>
      <c r="AG261" s="89"/>
      <c r="AH261" s="90" t="s">
        <v>57</v>
      </c>
      <c r="AI261" s="90" t="s">
        <v>108</v>
      </c>
      <c r="AJ261" s="90" t="s">
        <v>108</v>
      </c>
      <c r="AK261" s="90"/>
      <c r="AL261" s="90" t="s">
        <v>57</v>
      </c>
      <c r="AM261" s="90"/>
      <c r="AN261" s="90" t="s">
        <v>57</v>
      </c>
      <c r="AO261" s="90"/>
      <c r="AP261" s="90" t="s">
        <v>57</v>
      </c>
      <c r="AQ261" s="90"/>
      <c r="AR261" s="90" t="s">
        <v>57</v>
      </c>
      <c r="AS261" s="90" t="s">
        <v>60</v>
      </c>
      <c r="AT261" s="90" t="s">
        <v>61</v>
      </c>
      <c r="AU261" s="97" t="s">
        <v>62</v>
      </c>
      <c r="AV261" s="98" t="s">
        <v>125</v>
      </c>
      <c r="AW261" s="98" t="s">
        <v>324</v>
      </c>
      <c r="AX261" s="97">
        <v>3202005</v>
      </c>
      <c r="AY261" s="98" t="s">
        <v>325</v>
      </c>
      <c r="AZ261" s="98" t="s">
        <v>326</v>
      </c>
      <c r="BA261" s="24"/>
    </row>
    <row r="262" spans="1:53" ht="84.75" customHeight="1">
      <c r="A262" s="23" t="str">
        <f>+IFERROR(VLOOKUP(R262,'[2]Listas niveles'!$D$2:$E$11,2,FALSE),"")</f>
        <v>SGM</v>
      </c>
      <c r="B262" s="23" t="str">
        <f>+IFERROR(VLOOKUP(AS262,'[2]Listas anexo 1'!$A$7:$B$8,2,FALSE),"")</f>
        <v>ADMIN</v>
      </c>
      <c r="C262" s="23" t="str">
        <f>+IFERROR(VLOOKUP(AT262,'[2]Listas anexo 1'!$A$13:$B$15,2,FALSE),"")</f>
        <v>ADMINYCOOR</v>
      </c>
      <c r="D262" s="23" t="str">
        <f>+IFERROR(VLOOKUP(AT262,'[2]Listas anexo 1'!$A$13:$C$15,3,FALSE),"")</f>
        <v>CONTRIBUIR</v>
      </c>
      <c r="E262" s="23" t="str">
        <f>+IFERROR(VLOOKUP(AT262,'[2]Listas anexo 1'!$A$19:$B$21,2,FALSE),"")</f>
        <v>ADMINOB</v>
      </c>
      <c r="F262" s="23" t="str">
        <f>+IFERROR(VLOOKUP(AV262,'[2]Listas anexo 1'!$J$13:$K$21,2,FALSE),"")</f>
        <v>ADOBI</v>
      </c>
      <c r="G262" s="23" t="str">
        <f>+IFERROR(VLOOKUP(AW262,'[2]LISTAS ANEXO 1. 2'!$A$9:$B$38,2,FALSE),"")</f>
        <v>AIII</v>
      </c>
      <c r="H262" s="23" t="str">
        <f>+IFERROR(IF(C262="ADMINYCOOR",VLOOKUP(AY262,'[2]LISTAS ANEXO 1. 3'!$B$13:$C$42,2,FALSE),IF(C262="TASAS",VLOOKUP(AY262,'[2]LISTAS ANEXO 1. 3'!$B$43:$C$51,2,FALSE),IF(C262="FORTALECIMIENTO",VLOOKUP(AY262,'[2]LISTAS ANEXO 1. 3'!$B$52:$C$58,2,FALSE),""))),"")</f>
        <v>DD</v>
      </c>
      <c r="I262" s="23" t="str">
        <f>+IFERROR(VLOOKUP(#REF!,'[2]LISTAS ANEXO 1. 4'!$B$74:$C$90,2,FALSE),"")</f>
        <v/>
      </c>
      <c r="J262" s="23" t="str">
        <f>+IFERROR(VLOOKUP(X262,[2]ORDINALES!$B$2:$C$5,2,FALSE),"")</f>
        <v>CTADOS</v>
      </c>
      <c r="K262" s="23" t="str">
        <f>+IFERROR(VLOOKUP(#REF!,[2]REGION!$G$2:$I$1125,2,FALSE),"")</f>
        <v/>
      </c>
      <c r="L262" s="23" t="str">
        <f>+IFERROR(VLOOKUP(AI262,[2]REGION!$G$2:$I$1125,2,FALSE),"")</f>
        <v>BOGDC</v>
      </c>
      <c r="M262" s="23" t="str">
        <f>+IFERROR(VLOOKUP(#REF!,[2]ORDINALES!$H$2:$I$382,2,FALSE),"")</f>
        <v/>
      </c>
      <c r="N262" s="23" t="str">
        <f>IFERROR(VLOOKUP(U262,'[2]Lista Willy'!$B$11:$D$14,3,FALSE),"")</f>
        <v>REC_11</v>
      </c>
      <c r="O262" s="24"/>
      <c r="P262" s="90">
        <v>18003</v>
      </c>
      <c r="Q262" s="90" t="s">
        <v>49</v>
      </c>
      <c r="R262" s="90" t="s">
        <v>309</v>
      </c>
      <c r="S262" s="90" t="s">
        <v>385</v>
      </c>
      <c r="T262" s="90" t="s">
        <v>385</v>
      </c>
      <c r="U262" s="90" t="s">
        <v>52</v>
      </c>
      <c r="V262" s="94" t="s">
        <v>53</v>
      </c>
      <c r="W262" s="90" t="s">
        <v>54</v>
      </c>
      <c r="X262" s="90" t="s">
        <v>55</v>
      </c>
      <c r="Y262" s="90" t="s">
        <v>392</v>
      </c>
      <c r="Z262" s="88">
        <v>55434600</v>
      </c>
      <c r="AA262" s="120"/>
      <c r="AB262" s="88"/>
      <c r="AC262" s="88"/>
      <c r="AD262" s="88"/>
      <c r="AE262" s="120">
        <v>55434600</v>
      </c>
      <c r="AF262" s="88"/>
      <c r="AG262" s="89"/>
      <c r="AH262" s="90" t="s">
        <v>57</v>
      </c>
      <c r="AI262" s="90" t="s">
        <v>108</v>
      </c>
      <c r="AJ262" s="90" t="s">
        <v>108</v>
      </c>
      <c r="AK262" s="90"/>
      <c r="AL262" s="90" t="s">
        <v>57</v>
      </c>
      <c r="AM262" s="90"/>
      <c r="AN262" s="90" t="s">
        <v>57</v>
      </c>
      <c r="AO262" s="90"/>
      <c r="AP262" s="90" t="s">
        <v>57</v>
      </c>
      <c r="AQ262" s="90"/>
      <c r="AR262" s="90" t="s">
        <v>57</v>
      </c>
      <c r="AS262" s="90" t="s">
        <v>60</v>
      </c>
      <c r="AT262" s="90" t="s">
        <v>61</v>
      </c>
      <c r="AU262" s="97" t="s">
        <v>62</v>
      </c>
      <c r="AV262" s="98" t="s">
        <v>125</v>
      </c>
      <c r="AW262" s="98" t="s">
        <v>324</v>
      </c>
      <c r="AX262" s="97">
        <v>3202005</v>
      </c>
      <c r="AY262" s="98" t="s">
        <v>325</v>
      </c>
      <c r="AZ262" s="98" t="s">
        <v>389</v>
      </c>
      <c r="BA262" s="24"/>
    </row>
    <row r="263" spans="1:53" ht="84.75" customHeight="1">
      <c r="A263" s="23" t="str">
        <f>+IFERROR(VLOOKUP(R263,'[2]Listas niveles'!$D$2:$E$11,2,FALSE),"")</f>
        <v>SGM</v>
      </c>
      <c r="B263" s="23" t="str">
        <f>+IFERROR(VLOOKUP(AS263,'[2]Listas anexo 1'!$A$7:$B$8,2,FALSE),"")</f>
        <v>ADMIN</v>
      </c>
      <c r="C263" s="23" t="str">
        <f>+IFERROR(VLOOKUP(AT263,'[2]Listas anexo 1'!$A$13:$B$15,2,FALSE),"")</f>
        <v>ADMINYCOOR</v>
      </c>
      <c r="D263" s="23" t="str">
        <f>+IFERROR(VLOOKUP(AT263,'[2]Listas anexo 1'!$A$13:$C$15,3,FALSE),"")</f>
        <v>CONTRIBUIR</v>
      </c>
      <c r="E263" s="23" t="str">
        <f>+IFERROR(VLOOKUP(AT263,'[2]Listas anexo 1'!$A$19:$B$21,2,FALSE),"")</f>
        <v>ADMINOB</v>
      </c>
      <c r="F263" s="23" t="str">
        <f>+IFERROR(VLOOKUP(AV263,'[2]Listas anexo 1'!$J$13:$K$21,2,FALSE),"")</f>
        <v>ADOBI</v>
      </c>
      <c r="G263" s="23" t="str">
        <f>+IFERROR(VLOOKUP(AW263,'[2]LISTAS ANEXO 1. 2'!$A$9:$B$38,2,FALSE),"")</f>
        <v>AIII</v>
      </c>
      <c r="H263" s="23" t="str">
        <f>+IFERROR(IF(C263="ADMINYCOOR",VLOOKUP(AY263,'[2]LISTAS ANEXO 1. 3'!$B$13:$C$42,2,FALSE),IF(C263="TASAS",VLOOKUP(AY263,'[2]LISTAS ANEXO 1. 3'!$B$43:$C$51,2,FALSE),IF(C263="FORTALECIMIENTO",VLOOKUP(AY263,'[2]LISTAS ANEXO 1. 3'!$B$52:$C$58,2,FALSE),""))),"")</f>
        <v>DD</v>
      </c>
      <c r="I263" s="23" t="str">
        <f>+IFERROR(VLOOKUP(#REF!,'[2]LISTAS ANEXO 1. 4'!$B$74:$C$90,2,FALSE),"")</f>
        <v/>
      </c>
      <c r="J263" s="23" t="str">
        <f>+IFERROR(VLOOKUP(X263,[2]ORDINALES!$B$2:$C$5,2,FALSE),"")</f>
        <v>CTADOS</v>
      </c>
      <c r="K263" s="23" t="str">
        <f>+IFERROR(VLOOKUP(#REF!,[2]REGION!$G$2:$I$1125,2,FALSE),"")</f>
        <v/>
      </c>
      <c r="L263" s="23" t="str">
        <f>+IFERROR(VLOOKUP(AI263,[2]REGION!$G$2:$I$1125,2,FALSE),"")</f>
        <v>BOGDC</v>
      </c>
      <c r="M263" s="23" t="str">
        <f>+IFERROR(VLOOKUP(#REF!,[2]ORDINALES!$H$2:$I$382,2,FALSE),"")</f>
        <v/>
      </c>
      <c r="N263" s="23" t="str">
        <f>IFERROR(VLOOKUP(U263,'[2]Lista Willy'!$B$11:$D$14,3,FALSE),"")</f>
        <v>REC_11</v>
      </c>
      <c r="O263" s="24"/>
      <c r="P263" s="90">
        <v>18004</v>
      </c>
      <c r="Q263" s="90" t="s">
        <v>49</v>
      </c>
      <c r="R263" s="90" t="s">
        <v>309</v>
      </c>
      <c r="S263" s="90" t="s">
        <v>385</v>
      </c>
      <c r="T263" s="90" t="s">
        <v>385</v>
      </c>
      <c r="U263" s="90" t="s">
        <v>52</v>
      </c>
      <c r="V263" s="94" t="s">
        <v>53</v>
      </c>
      <c r="W263" s="90" t="s">
        <v>54</v>
      </c>
      <c r="X263" s="90" t="s">
        <v>55</v>
      </c>
      <c r="Y263" s="90" t="s">
        <v>393</v>
      </c>
      <c r="Z263" s="88">
        <v>74670880</v>
      </c>
      <c r="AA263" s="120"/>
      <c r="AB263" s="88"/>
      <c r="AC263" s="88"/>
      <c r="AD263" s="88"/>
      <c r="AE263" s="120">
        <v>74670880</v>
      </c>
      <c r="AF263" s="88"/>
      <c r="AG263" s="89"/>
      <c r="AH263" s="90" t="s">
        <v>57</v>
      </c>
      <c r="AI263" s="90" t="s">
        <v>108</v>
      </c>
      <c r="AJ263" s="90" t="s">
        <v>108</v>
      </c>
      <c r="AK263" s="90"/>
      <c r="AL263" s="90" t="s">
        <v>57</v>
      </c>
      <c r="AM263" s="90"/>
      <c r="AN263" s="90" t="s">
        <v>57</v>
      </c>
      <c r="AO263" s="90"/>
      <c r="AP263" s="90" t="s">
        <v>57</v>
      </c>
      <c r="AQ263" s="90"/>
      <c r="AR263" s="90" t="s">
        <v>57</v>
      </c>
      <c r="AS263" s="90" t="s">
        <v>60</v>
      </c>
      <c r="AT263" s="90" t="s">
        <v>61</v>
      </c>
      <c r="AU263" s="97" t="s">
        <v>62</v>
      </c>
      <c r="AV263" s="98" t="s">
        <v>125</v>
      </c>
      <c r="AW263" s="98" t="s">
        <v>324</v>
      </c>
      <c r="AX263" s="97">
        <v>3202005</v>
      </c>
      <c r="AY263" s="98" t="s">
        <v>325</v>
      </c>
      <c r="AZ263" s="98" t="s">
        <v>326</v>
      </c>
      <c r="BA263" s="24"/>
    </row>
    <row r="264" spans="1:53" ht="84.75" customHeight="1">
      <c r="A264" s="23" t="str">
        <f>+IFERROR(VLOOKUP(R264,'[2]Listas niveles'!$D$2:$E$11,2,FALSE),"")</f>
        <v>SGM</v>
      </c>
      <c r="B264" s="23" t="str">
        <f>+IFERROR(VLOOKUP(AS264,'[2]Listas anexo 1'!$A$7:$B$8,2,FALSE),"")</f>
        <v>ADMIN</v>
      </c>
      <c r="C264" s="23" t="str">
        <f>+IFERROR(VLOOKUP(AT264,'[2]Listas anexo 1'!$A$13:$B$15,2,FALSE),"")</f>
        <v>ADMINYCOOR</v>
      </c>
      <c r="D264" s="23" t="str">
        <f>+IFERROR(VLOOKUP(AT264,'[2]Listas anexo 1'!$A$13:$C$15,3,FALSE),"")</f>
        <v>CONTRIBUIR</v>
      </c>
      <c r="E264" s="23" t="str">
        <f>+IFERROR(VLOOKUP(AT264,'[2]Listas anexo 1'!$A$19:$B$21,2,FALSE),"")</f>
        <v>ADMINOB</v>
      </c>
      <c r="F264" s="23" t="str">
        <f>+IFERROR(VLOOKUP(AV264,'[2]Listas anexo 1'!$J$13:$K$21,2,FALSE),"")</f>
        <v>ADOBI</v>
      </c>
      <c r="G264" s="23" t="str">
        <f>+IFERROR(VLOOKUP(AW264,'[2]LISTAS ANEXO 1. 2'!$A$9:$B$38,2,FALSE),"")</f>
        <v>AIII</v>
      </c>
      <c r="H264" s="23" t="str">
        <f>+IFERROR(IF(C264="ADMINYCOOR",VLOOKUP(AY264,'[2]LISTAS ANEXO 1. 3'!$B$13:$C$42,2,FALSE),IF(C264="TASAS",VLOOKUP(AY264,'[2]LISTAS ANEXO 1. 3'!$B$43:$C$51,2,FALSE),IF(C264="FORTALECIMIENTO",VLOOKUP(AY264,'[2]LISTAS ANEXO 1. 3'!$B$52:$C$58,2,FALSE),""))),"")</f>
        <v>DD</v>
      </c>
      <c r="I264" s="23" t="str">
        <f>+IFERROR(VLOOKUP(#REF!,'[2]LISTAS ANEXO 1. 4'!$B$74:$C$90,2,FALSE),"")</f>
        <v/>
      </c>
      <c r="J264" s="23" t="str">
        <f>+IFERROR(VLOOKUP(X264,[2]ORDINALES!$B$2:$C$5,2,FALSE),"")</f>
        <v>CTADOS</v>
      </c>
      <c r="K264" s="23" t="str">
        <f>+IFERROR(VLOOKUP(#REF!,[2]REGION!$G$2:$I$1125,2,FALSE),"")</f>
        <v/>
      </c>
      <c r="L264" s="23" t="str">
        <f>+IFERROR(VLOOKUP(AI264,[2]REGION!$G$2:$I$1125,2,FALSE),"")</f>
        <v>BOGDC</v>
      </c>
      <c r="M264" s="23" t="str">
        <f>+IFERROR(VLOOKUP(#REF!,[2]ORDINALES!$H$2:$I$382,2,FALSE),"")</f>
        <v/>
      </c>
      <c r="N264" s="23" t="str">
        <f>IFERROR(VLOOKUP(U264,'[2]Lista Willy'!$B$11:$D$14,3,FALSE),"")</f>
        <v>REC_11</v>
      </c>
      <c r="O264" s="24"/>
      <c r="P264" s="90">
        <v>18005</v>
      </c>
      <c r="Q264" s="90" t="s">
        <v>49</v>
      </c>
      <c r="R264" s="90" t="s">
        <v>309</v>
      </c>
      <c r="S264" s="90" t="s">
        <v>385</v>
      </c>
      <c r="T264" s="90" t="s">
        <v>385</v>
      </c>
      <c r="U264" s="90" t="s">
        <v>52</v>
      </c>
      <c r="V264" s="94" t="s">
        <v>53</v>
      </c>
      <c r="W264" s="90" t="s">
        <v>54</v>
      </c>
      <c r="X264" s="90" t="s">
        <v>55</v>
      </c>
      <c r="Y264" s="90" t="s">
        <v>394</v>
      </c>
      <c r="Z264" s="88">
        <v>74670880</v>
      </c>
      <c r="AA264" s="120"/>
      <c r="AB264" s="88"/>
      <c r="AC264" s="88"/>
      <c r="AD264" s="88"/>
      <c r="AE264" s="120">
        <v>74670880</v>
      </c>
      <c r="AF264" s="88"/>
      <c r="AG264" s="89"/>
      <c r="AH264" s="90" t="s">
        <v>57</v>
      </c>
      <c r="AI264" s="90" t="s">
        <v>108</v>
      </c>
      <c r="AJ264" s="90" t="s">
        <v>108</v>
      </c>
      <c r="AK264" s="90"/>
      <c r="AL264" s="90" t="s">
        <v>57</v>
      </c>
      <c r="AM264" s="90"/>
      <c r="AN264" s="90" t="s">
        <v>57</v>
      </c>
      <c r="AO264" s="90"/>
      <c r="AP264" s="90" t="s">
        <v>57</v>
      </c>
      <c r="AQ264" s="90"/>
      <c r="AR264" s="90" t="s">
        <v>57</v>
      </c>
      <c r="AS264" s="90" t="s">
        <v>60</v>
      </c>
      <c r="AT264" s="90" t="s">
        <v>61</v>
      </c>
      <c r="AU264" s="97" t="s">
        <v>62</v>
      </c>
      <c r="AV264" s="98" t="s">
        <v>125</v>
      </c>
      <c r="AW264" s="98" t="s">
        <v>324</v>
      </c>
      <c r="AX264" s="97">
        <v>3202005</v>
      </c>
      <c r="AY264" s="98" t="s">
        <v>325</v>
      </c>
      <c r="AZ264" s="98" t="s">
        <v>389</v>
      </c>
      <c r="BA264" s="24"/>
    </row>
    <row r="265" spans="1:53" ht="84.75" customHeight="1">
      <c r="A265" s="23" t="str">
        <f>+IFERROR(VLOOKUP(R265,'[2]Listas niveles'!$D$2:$E$11,2,FALSE),"")</f>
        <v>SGM</v>
      </c>
      <c r="B265" s="23" t="str">
        <f>+IFERROR(VLOOKUP(AS265,'[2]Listas anexo 1'!$A$7:$B$8,2,FALSE),"")</f>
        <v>ADMIN</v>
      </c>
      <c r="C265" s="23" t="str">
        <f>+IFERROR(VLOOKUP(AT265,'[2]Listas anexo 1'!$A$13:$B$15,2,FALSE),"")</f>
        <v>ADMINYCOOR</v>
      </c>
      <c r="D265" s="23" t="str">
        <f>+IFERROR(VLOOKUP(AT265,'[2]Listas anexo 1'!$A$13:$C$15,3,FALSE),"")</f>
        <v>CONTRIBUIR</v>
      </c>
      <c r="E265" s="23" t="str">
        <f>+IFERROR(VLOOKUP(AT265,'[2]Listas anexo 1'!$A$19:$B$21,2,FALSE),"")</f>
        <v>ADMINOB</v>
      </c>
      <c r="F265" s="23" t="str">
        <f>+IFERROR(VLOOKUP(AV265,'[2]Listas anexo 1'!$J$13:$K$21,2,FALSE),"")</f>
        <v>ADOBI</v>
      </c>
      <c r="G265" s="23" t="str">
        <f>+IFERROR(VLOOKUP(AW265,'[2]LISTAS ANEXO 1. 2'!$A$9:$B$38,2,FALSE),"")</f>
        <v>AIII</v>
      </c>
      <c r="H265" s="23" t="str">
        <f>+IFERROR(IF(C265="ADMINYCOOR",VLOOKUP(AY265,'[2]LISTAS ANEXO 1. 3'!$B$13:$C$42,2,FALSE),IF(C265="TASAS",VLOOKUP(AY265,'[2]LISTAS ANEXO 1. 3'!$B$43:$C$51,2,FALSE),IF(C265="FORTALECIMIENTO",VLOOKUP(AY265,'[2]LISTAS ANEXO 1. 3'!$B$52:$C$58,2,FALSE),""))),"")</f>
        <v>DD</v>
      </c>
      <c r="I265" s="23" t="str">
        <f>+IFERROR(VLOOKUP(#REF!,'[2]LISTAS ANEXO 1. 4'!$B$74:$C$90,2,FALSE),"")</f>
        <v/>
      </c>
      <c r="J265" s="23" t="str">
        <f>+IFERROR(VLOOKUP(X265,[2]ORDINALES!$B$2:$C$5,2,FALSE),"")</f>
        <v>CTADOS</v>
      </c>
      <c r="K265" s="23" t="str">
        <f>+IFERROR(VLOOKUP(#REF!,[2]REGION!$G$2:$I$1125,2,FALSE),"")</f>
        <v/>
      </c>
      <c r="L265" s="23" t="str">
        <f>+IFERROR(VLOOKUP(AI265,[2]REGION!$G$2:$I$1125,2,FALSE),"")</f>
        <v>BOGDC</v>
      </c>
      <c r="M265" s="23" t="str">
        <f>+IFERROR(VLOOKUP(#REF!,[2]ORDINALES!$H$2:$I$382,2,FALSE),"")</f>
        <v/>
      </c>
      <c r="N265" s="23" t="str">
        <f>IFERROR(VLOOKUP(U265,'[2]Lista Willy'!$B$11:$D$14,3,FALSE),"")</f>
        <v>REC_11</v>
      </c>
      <c r="O265" s="24"/>
      <c r="P265" s="90">
        <v>18006</v>
      </c>
      <c r="Q265" s="90" t="s">
        <v>49</v>
      </c>
      <c r="R265" s="90" t="s">
        <v>309</v>
      </c>
      <c r="S265" s="90" t="s">
        <v>385</v>
      </c>
      <c r="T265" s="90" t="s">
        <v>385</v>
      </c>
      <c r="U265" s="90" t="s">
        <v>52</v>
      </c>
      <c r="V265" s="94" t="s">
        <v>53</v>
      </c>
      <c r="W265" s="90" t="s">
        <v>54</v>
      </c>
      <c r="X265" s="90" t="s">
        <v>55</v>
      </c>
      <c r="Y265" s="90" t="s">
        <v>395</v>
      </c>
      <c r="Z265" s="88">
        <v>74670880</v>
      </c>
      <c r="AA265" s="120"/>
      <c r="AB265" s="88"/>
      <c r="AC265" s="88"/>
      <c r="AD265" s="88"/>
      <c r="AE265" s="120">
        <v>74670880</v>
      </c>
      <c r="AF265" s="88"/>
      <c r="AG265" s="89"/>
      <c r="AH265" s="90" t="s">
        <v>57</v>
      </c>
      <c r="AI265" s="90" t="s">
        <v>108</v>
      </c>
      <c r="AJ265" s="90" t="s">
        <v>108</v>
      </c>
      <c r="AK265" s="90"/>
      <c r="AL265" s="90" t="s">
        <v>57</v>
      </c>
      <c r="AM265" s="90"/>
      <c r="AN265" s="90" t="s">
        <v>57</v>
      </c>
      <c r="AO265" s="90"/>
      <c r="AP265" s="90" t="s">
        <v>57</v>
      </c>
      <c r="AQ265" s="90"/>
      <c r="AR265" s="90" t="s">
        <v>57</v>
      </c>
      <c r="AS265" s="90" t="s">
        <v>60</v>
      </c>
      <c r="AT265" s="90" t="s">
        <v>61</v>
      </c>
      <c r="AU265" s="97" t="s">
        <v>62</v>
      </c>
      <c r="AV265" s="98" t="s">
        <v>125</v>
      </c>
      <c r="AW265" s="98" t="s">
        <v>324</v>
      </c>
      <c r="AX265" s="97">
        <v>3202005</v>
      </c>
      <c r="AY265" s="98" t="s">
        <v>325</v>
      </c>
      <c r="AZ265" s="98" t="s">
        <v>326</v>
      </c>
      <c r="BA265" s="24"/>
    </row>
    <row r="266" spans="1:53" ht="84.75" customHeight="1">
      <c r="A266" s="23" t="str">
        <f>+IFERROR(VLOOKUP(R266,'[2]Listas niveles'!$D$2:$E$11,2,FALSE),"")</f>
        <v>SGM</v>
      </c>
      <c r="B266" s="23" t="str">
        <f>+IFERROR(VLOOKUP(AS266,'[2]Listas anexo 1'!$A$7:$B$8,2,FALSE),"")</f>
        <v>ADMIN</v>
      </c>
      <c r="C266" s="23" t="str">
        <f>+IFERROR(VLOOKUP(AT266,'[2]Listas anexo 1'!$A$13:$B$15,2,FALSE),"")</f>
        <v>ADMINYCOOR</v>
      </c>
      <c r="D266" s="23" t="str">
        <f>+IFERROR(VLOOKUP(AT266,'[2]Listas anexo 1'!$A$13:$C$15,3,FALSE),"")</f>
        <v>CONTRIBUIR</v>
      </c>
      <c r="E266" s="23" t="str">
        <f>+IFERROR(VLOOKUP(AT266,'[2]Listas anexo 1'!$A$19:$B$21,2,FALSE),"")</f>
        <v>ADMINOB</v>
      </c>
      <c r="F266" s="23" t="str">
        <f>+IFERROR(VLOOKUP(AV266,'[2]Listas anexo 1'!$J$13:$K$21,2,FALSE),"")</f>
        <v>ADOBI</v>
      </c>
      <c r="G266" s="23" t="str">
        <f>+IFERROR(VLOOKUP(AW266,'[2]LISTAS ANEXO 1. 2'!$A$9:$B$38,2,FALSE),"")</f>
        <v>AII</v>
      </c>
      <c r="H266" s="23" t="str">
        <f>+IFERROR(IF(C266="ADMINYCOOR",VLOOKUP(AY266,'[2]LISTAS ANEXO 1. 3'!$B$13:$C$42,2,FALSE),IF(C266="TASAS",VLOOKUP(AY266,'[2]LISTAS ANEXO 1. 3'!$B$43:$C$51,2,FALSE),IF(C266="FORTALECIMIENTO",VLOOKUP(AY266,'[2]LISTAS ANEXO 1. 3'!$B$52:$C$58,2,FALSE),""))),"")</f>
        <v>CC</v>
      </c>
      <c r="I266" s="23" t="str">
        <f>+IFERROR(VLOOKUP(#REF!,'[2]LISTAS ANEXO 1. 4'!$B$74:$C$90,2,FALSE),"")</f>
        <v/>
      </c>
      <c r="J266" s="23" t="str">
        <f>+IFERROR(VLOOKUP(X266,[2]ORDINALES!$B$2:$C$5,2,FALSE),"")</f>
        <v>CTADOS</v>
      </c>
      <c r="K266" s="23" t="str">
        <f>+IFERROR(VLOOKUP(#REF!,[2]REGION!$G$2:$I$1125,2,FALSE),"")</f>
        <v/>
      </c>
      <c r="L266" s="23" t="str">
        <f>+IFERROR(VLOOKUP(AI266,[2]REGION!$G$2:$I$1125,2,FALSE),"")</f>
        <v>BOGDC</v>
      </c>
      <c r="M266" s="23" t="str">
        <f>+IFERROR(VLOOKUP(#REF!,[2]ORDINALES!$H$2:$I$382,2,FALSE),"")</f>
        <v/>
      </c>
      <c r="N266" s="23" t="str">
        <f>IFERROR(VLOOKUP(U266,'[2]Lista Willy'!$B$11:$D$14,3,FALSE),"")</f>
        <v>REC_11</v>
      </c>
      <c r="O266" s="24"/>
      <c r="P266" s="90">
        <v>18007</v>
      </c>
      <c r="Q266" s="90" t="s">
        <v>49</v>
      </c>
      <c r="R266" s="90" t="s">
        <v>309</v>
      </c>
      <c r="S266" s="90" t="s">
        <v>385</v>
      </c>
      <c r="T266" s="90" t="s">
        <v>385</v>
      </c>
      <c r="U266" s="90" t="s">
        <v>52</v>
      </c>
      <c r="V266" s="94" t="s">
        <v>53</v>
      </c>
      <c r="W266" s="90" t="s">
        <v>54</v>
      </c>
      <c r="X266" s="90" t="s">
        <v>55</v>
      </c>
      <c r="Y266" s="90" t="s">
        <v>396</v>
      </c>
      <c r="Z266" s="88">
        <v>89714030</v>
      </c>
      <c r="AA266" s="120"/>
      <c r="AB266" s="88"/>
      <c r="AC266" s="88"/>
      <c r="AD266" s="88"/>
      <c r="AE266" s="120">
        <v>89714030</v>
      </c>
      <c r="AF266" s="88"/>
      <c r="AG266" s="89"/>
      <c r="AH266" s="90" t="s">
        <v>57</v>
      </c>
      <c r="AI266" s="90" t="s">
        <v>108</v>
      </c>
      <c r="AJ266" s="90" t="s">
        <v>108</v>
      </c>
      <c r="AK266" s="90"/>
      <c r="AL266" s="90" t="s">
        <v>57</v>
      </c>
      <c r="AM266" s="90"/>
      <c r="AN266" s="90" t="s">
        <v>57</v>
      </c>
      <c r="AO266" s="90"/>
      <c r="AP266" s="90" t="s">
        <v>57</v>
      </c>
      <c r="AQ266" s="90"/>
      <c r="AR266" s="90" t="s">
        <v>57</v>
      </c>
      <c r="AS266" s="90" t="s">
        <v>60</v>
      </c>
      <c r="AT266" s="90" t="s">
        <v>61</v>
      </c>
      <c r="AU266" s="97" t="s">
        <v>62</v>
      </c>
      <c r="AV266" s="98" t="s">
        <v>125</v>
      </c>
      <c r="AW266" s="98" t="s">
        <v>168</v>
      </c>
      <c r="AX266" s="97">
        <v>3202031</v>
      </c>
      <c r="AY266" s="98" t="s">
        <v>169</v>
      </c>
      <c r="AZ266" s="98" t="s">
        <v>170</v>
      </c>
      <c r="BA266" s="24"/>
    </row>
    <row r="267" spans="1:53" ht="84.75" customHeight="1">
      <c r="A267" s="23" t="str">
        <f>+IFERROR(VLOOKUP(R267,'[2]Listas niveles'!$D$2:$E$11,2,FALSE),"")</f>
        <v>SGM</v>
      </c>
      <c r="B267" s="23" t="str">
        <f>+IFERROR(VLOOKUP(AS267,'[2]Listas anexo 1'!$A$7:$B$8,2,FALSE),"")</f>
        <v>ADMIN</v>
      </c>
      <c r="C267" s="23" t="str">
        <f>+IFERROR(VLOOKUP(AT267,'[2]Listas anexo 1'!$A$13:$B$15,2,FALSE),"")</f>
        <v>ADMINYCOOR</v>
      </c>
      <c r="D267" s="23" t="str">
        <f>+IFERROR(VLOOKUP(AT267,'[2]Listas anexo 1'!$A$13:$C$15,3,FALSE),"")</f>
        <v>CONTRIBUIR</v>
      </c>
      <c r="E267" s="23" t="str">
        <f>+IFERROR(VLOOKUP(AT267,'[2]Listas anexo 1'!$A$19:$B$21,2,FALSE),"")</f>
        <v>ADMINOB</v>
      </c>
      <c r="F267" s="23" t="str">
        <f>+IFERROR(VLOOKUP(AV267,'[2]Listas anexo 1'!$J$13:$K$21,2,FALSE),"")</f>
        <v>ADOBI</v>
      </c>
      <c r="G267" s="23" t="str">
        <f>+IFERROR(VLOOKUP(AW267,'[2]LISTAS ANEXO 1. 2'!$A$9:$B$38,2,FALSE),"")</f>
        <v>AII</v>
      </c>
      <c r="H267" s="23" t="str">
        <f>+IFERROR(IF(C267="ADMINYCOOR",VLOOKUP(AY267,'[2]LISTAS ANEXO 1. 3'!$B$13:$C$42,2,FALSE),IF(C267="TASAS",VLOOKUP(AY267,'[2]LISTAS ANEXO 1. 3'!$B$43:$C$51,2,FALSE),IF(C267="FORTALECIMIENTO",VLOOKUP(AY267,'[2]LISTAS ANEXO 1. 3'!$B$52:$C$58,2,FALSE),""))),"")</f>
        <v>CC</v>
      </c>
      <c r="I267" s="23" t="str">
        <f>+IFERROR(VLOOKUP(#REF!,'[2]LISTAS ANEXO 1. 4'!$B$74:$C$90,2,FALSE),"")</f>
        <v/>
      </c>
      <c r="J267" s="23" t="str">
        <f>+IFERROR(VLOOKUP(X267,[2]ORDINALES!$B$2:$C$5,2,FALSE),"")</f>
        <v>CTADOS</v>
      </c>
      <c r="K267" s="23" t="str">
        <f>+IFERROR(VLOOKUP(#REF!,[2]REGION!$G$2:$I$1125,2,FALSE),"")</f>
        <v/>
      </c>
      <c r="L267" s="23" t="str">
        <f>+IFERROR(VLOOKUP(AI267,[2]REGION!$G$2:$I$1125,2,FALSE),"")</f>
        <v>BOGDC</v>
      </c>
      <c r="M267" s="23" t="str">
        <f>+IFERROR(VLOOKUP(#REF!,[2]ORDINALES!$H$2:$I$382,2,FALSE),"")</f>
        <v/>
      </c>
      <c r="N267" s="23" t="str">
        <f>IFERROR(VLOOKUP(U267,'[2]Lista Willy'!$B$11:$D$14,3,FALSE),"")</f>
        <v>REC_11</v>
      </c>
      <c r="O267" s="24"/>
      <c r="P267" s="90">
        <v>18008</v>
      </c>
      <c r="Q267" s="90" t="s">
        <v>49</v>
      </c>
      <c r="R267" s="90" t="s">
        <v>309</v>
      </c>
      <c r="S267" s="90" t="s">
        <v>385</v>
      </c>
      <c r="T267" s="90" t="s">
        <v>385</v>
      </c>
      <c r="U267" s="90" t="s">
        <v>52</v>
      </c>
      <c r="V267" s="94" t="s">
        <v>53</v>
      </c>
      <c r="W267" s="90" t="s">
        <v>54</v>
      </c>
      <c r="X267" s="90" t="s">
        <v>55</v>
      </c>
      <c r="Y267" s="90" t="s">
        <v>397</v>
      </c>
      <c r="Z267" s="88">
        <v>89714030</v>
      </c>
      <c r="AA267" s="120"/>
      <c r="AB267" s="88"/>
      <c r="AC267" s="88"/>
      <c r="AD267" s="88"/>
      <c r="AE267" s="120">
        <v>89714030</v>
      </c>
      <c r="AF267" s="88"/>
      <c r="AG267" s="89"/>
      <c r="AH267" s="90" t="s">
        <v>57</v>
      </c>
      <c r="AI267" s="90" t="s">
        <v>108</v>
      </c>
      <c r="AJ267" s="90" t="s">
        <v>108</v>
      </c>
      <c r="AK267" s="90"/>
      <c r="AL267" s="90" t="s">
        <v>57</v>
      </c>
      <c r="AM267" s="90"/>
      <c r="AN267" s="90" t="s">
        <v>57</v>
      </c>
      <c r="AO267" s="90"/>
      <c r="AP267" s="90" t="s">
        <v>57</v>
      </c>
      <c r="AQ267" s="90"/>
      <c r="AR267" s="90" t="s">
        <v>57</v>
      </c>
      <c r="AS267" s="90" t="s">
        <v>60</v>
      </c>
      <c r="AT267" s="90" t="s">
        <v>61</v>
      </c>
      <c r="AU267" s="97" t="s">
        <v>62</v>
      </c>
      <c r="AV267" s="98" t="s">
        <v>125</v>
      </c>
      <c r="AW267" s="98" t="s">
        <v>168</v>
      </c>
      <c r="AX267" s="97">
        <v>3202031</v>
      </c>
      <c r="AY267" s="98" t="s">
        <v>169</v>
      </c>
      <c r="AZ267" s="98" t="s">
        <v>170</v>
      </c>
      <c r="BA267" s="24"/>
    </row>
    <row r="268" spans="1:53" ht="84.75" customHeight="1">
      <c r="A268" s="23" t="str">
        <f>+IFERROR(VLOOKUP(R268,'[2]Listas niveles'!$D$2:$E$11,2,FALSE),"")</f>
        <v>SGM</v>
      </c>
      <c r="B268" s="23" t="str">
        <f>+IFERROR(VLOOKUP(AS268,'[2]Listas anexo 1'!$A$7:$B$8,2,FALSE),"")</f>
        <v>ADMIN</v>
      </c>
      <c r="C268" s="23" t="str">
        <f>+IFERROR(VLOOKUP(AT268,'[2]Listas anexo 1'!$A$13:$B$15,2,FALSE),"")</f>
        <v>ADMINYCOOR</v>
      </c>
      <c r="D268" s="23" t="str">
        <f>+IFERROR(VLOOKUP(AT268,'[2]Listas anexo 1'!$A$13:$C$15,3,FALSE),"")</f>
        <v>CONTRIBUIR</v>
      </c>
      <c r="E268" s="23" t="str">
        <f>+IFERROR(VLOOKUP(AT268,'[2]Listas anexo 1'!$A$19:$B$21,2,FALSE),"")</f>
        <v>ADMINOB</v>
      </c>
      <c r="F268" s="23" t="str">
        <f>+IFERROR(VLOOKUP(AV268,'[2]Listas anexo 1'!$J$13:$K$21,2,FALSE),"")</f>
        <v>ADOBI</v>
      </c>
      <c r="G268" s="23" t="str">
        <f>+IFERROR(VLOOKUP(AW268,'[2]LISTAS ANEXO 1. 2'!$A$9:$B$38,2,FALSE),"")</f>
        <v>AIII</v>
      </c>
      <c r="H268" s="23" t="str">
        <f>+IFERROR(IF(C268="ADMINYCOOR",VLOOKUP(AY268,'[2]LISTAS ANEXO 1. 3'!$B$13:$C$42,2,FALSE),IF(C268="TASAS",VLOOKUP(AY268,'[2]LISTAS ANEXO 1. 3'!$B$43:$C$51,2,FALSE),IF(C268="FORTALECIMIENTO",VLOOKUP(AY268,'[2]LISTAS ANEXO 1. 3'!$B$52:$C$58,2,FALSE),""))),"")</f>
        <v>DD</v>
      </c>
      <c r="I268" s="23" t="str">
        <f>+IFERROR(VLOOKUP(#REF!,'[2]LISTAS ANEXO 1. 4'!$B$74:$C$90,2,FALSE),"")</f>
        <v/>
      </c>
      <c r="J268" s="23" t="str">
        <f>+IFERROR(VLOOKUP(X268,[2]ORDINALES!$B$2:$C$5,2,FALSE),"")</f>
        <v>CTADOS</v>
      </c>
      <c r="K268" s="23" t="str">
        <f>+IFERROR(VLOOKUP(#REF!,[2]REGION!$G$2:$I$1125,2,FALSE),"")</f>
        <v/>
      </c>
      <c r="L268" s="23" t="str">
        <f>+IFERROR(VLOOKUP(AI268,[2]REGION!$G$2:$I$1125,2,FALSE),"")</f>
        <v>BOGDC</v>
      </c>
      <c r="M268" s="23" t="str">
        <f>+IFERROR(VLOOKUP(#REF!,[2]ORDINALES!$H$2:$I$382,2,FALSE),"")</f>
        <v/>
      </c>
      <c r="N268" s="23" t="str">
        <f>IFERROR(VLOOKUP(U268,'[2]Lista Willy'!$B$11:$D$14,3,FALSE),"")</f>
        <v>REC_11</v>
      </c>
      <c r="O268" s="24"/>
      <c r="P268" s="90">
        <v>18009</v>
      </c>
      <c r="Q268" s="90" t="s">
        <v>49</v>
      </c>
      <c r="R268" s="90" t="s">
        <v>309</v>
      </c>
      <c r="S268" s="90" t="s">
        <v>385</v>
      </c>
      <c r="T268" s="90" t="s">
        <v>385</v>
      </c>
      <c r="U268" s="90" t="s">
        <v>52</v>
      </c>
      <c r="V268" s="94" t="s">
        <v>53</v>
      </c>
      <c r="W268" s="90" t="s">
        <v>54</v>
      </c>
      <c r="X268" s="90" t="s">
        <v>55</v>
      </c>
      <c r="Y268" s="90" t="s">
        <v>398</v>
      </c>
      <c r="Z268" s="88">
        <v>80474930</v>
      </c>
      <c r="AA268" s="120"/>
      <c r="AB268" s="88"/>
      <c r="AC268" s="88"/>
      <c r="AD268" s="88"/>
      <c r="AE268" s="120">
        <v>80474930</v>
      </c>
      <c r="AF268" s="88"/>
      <c r="AG268" s="89"/>
      <c r="AH268" s="90" t="s">
        <v>57</v>
      </c>
      <c r="AI268" s="90" t="s">
        <v>108</v>
      </c>
      <c r="AJ268" s="90" t="s">
        <v>108</v>
      </c>
      <c r="AK268" s="90"/>
      <c r="AL268" s="90" t="s">
        <v>57</v>
      </c>
      <c r="AM268" s="90"/>
      <c r="AN268" s="90" t="s">
        <v>57</v>
      </c>
      <c r="AO268" s="90"/>
      <c r="AP268" s="90" t="s">
        <v>57</v>
      </c>
      <c r="AQ268" s="90"/>
      <c r="AR268" s="90" t="s">
        <v>57</v>
      </c>
      <c r="AS268" s="90" t="s">
        <v>60</v>
      </c>
      <c r="AT268" s="90" t="s">
        <v>61</v>
      </c>
      <c r="AU268" s="97" t="s">
        <v>62</v>
      </c>
      <c r="AV268" s="98" t="s">
        <v>125</v>
      </c>
      <c r="AW268" s="98" t="s">
        <v>324</v>
      </c>
      <c r="AX268" s="97">
        <v>3202005</v>
      </c>
      <c r="AY268" s="98" t="s">
        <v>325</v>
      </c>
      <c r="AZ268" s="98" t="s">
        <v>326</v>
      </c>
      <c r="BA268" s="24"/>
    </row>
    <row r="269" spans="1:53" ht="84.75" customHeight="1">
      <c r="A269" s="23" t="str">
        <f>+IFERROR(VLOOKUP(R269,'[2]Listas niveles'!$D$2:$E$11,2,FALSE),"")</f>
        <v>SGM</v>
      </c>
      <c r="B269" s="23" t="str">
        <f>+IFERROR(VLOOKUP(AS269,'[2]Listas anexo 1'!$A$7:$B$8,2,FALSE),"")</f>
        <v>ADMIN</v>
      </c>
      <c r="C269" s="23" t="str">
        <f>+IFERROR(VLOOKUP(AT269,'[2]Listas anexo 1'!$A$13:$B$15,2,FALSE),"")</f>
        <v>ADMINYCOOR</v>
      </c>
      <c r="D269" s="23" t="str">
        <f>+IFERROR(VLOOKUP(AT269,'[2]Listas anexo 1'!$A$13:$C$15,3,FALSE),"")</f>
        <v>CONTRIBUIR</v>
      </c>
      <c r="E269" s="23" t="str">
        <f>+IFERROR(VLOOKUP(AT269,'[2]Listas anexo 1'!$A$19:$B$21,2,FALSE),"")</f>
        <v>ADMINOB</v>
      </c>
      <c r="F269" s="23" t="str">
        <f>+IFERROR(VLOOKUP(AV269,'[2]Listas anexo 1'!$J$13:$K$21,2,FALSE),"")</f>
        <v>ADOBI</v>
      </c>
      <c r="G269" s="23" t="str">
        <f>+IFERROR(VLOOKUP(AW269,'[2]LISTAS ANEXO 1. 2'!$A$9:$B$38,2,FALSE),"")</f>
        <v>AIII</v>
      </c>
      <c r="H269" s="23" t="str">
        <f>+IFERROR(IF(C269="ADMINYCOOR",VLOOKUP(AY269,'[2]LISTAS ANEXO 1. 3'!$B$13:$C$42,2,FALSE),IF(C269="TASAS",VLOOKUP(AY269,'[2]LISTAS ANEXO 1. 3'!$B$43:$C$51,2,FALSE),IF(C269="FORTALECIMIENTO",VLOOKUP(AY269,'[2]LISTAS ANEXO 1. 3'!$B$52:$C$58,2,FALSE),""))),"")</f>
        <v>DD</v>
      </c>
      <c r="I269" s="23" t="str">
        <f>+IFERROR(VLOOKUP(#REF!,'[2]LISTAS ANEXO 1. 4'!$B$74:$C$90,2,FALSE),"")</f>
        <v/>
      </c>
      <c r="J269" s="23" t="str">
        <f>+IFERROR(VLOOKUP(X269,[2]ORDINALES!$B$2:$C$5,2,FALSE),"")</f>
        <v>CTADOS</v>
      </c>
      <c r="K269" s="23" t="str">
        <f>+IFERROR(VLOOKUP(#REF!,[2]REGION!$G$2:$I$1125,2,FALSE),"")</f>
        <v/>
      </c>
      <c r="L269" s="23" t="str">
        <f>+IFERROR(VLOOKUP(AI269,[2]REGION!$G$2:$I$1125,2,FALSE),"")</f>
        <v>BOGDC</v>
      </c>
      <c r="M269" s="23" t="str">
        <f>+IFERROR(VLOOKUP(#REF!,[2]ORDINALES!$H$2:$I$382,2,FALSE),"")</f>
        <v/>
      </c>
      <c r="N269" s="23" t="str">
        <f>IFERROR(VLOOKUP(U269,'[2]Lista Willy'!$B$11:$D$14,3,FALSE),"")</f>
        <v>REC_11</v>
      </c>
      <c r="O269" s="24"/>
      <c r="P269" s="90">
        <v>18010</v>
      </c>
      <c r="Q269" s="90" t="s">
        <v>49</v>
      </c>
      <c r="R269" s="90" t="s">
        <v>309</v>
      </c>
      <c r="S269" s="90" t="s">
        <v>385</v>
      </c>
      <c r="T269" s="90" t="s">
        <v>385</v>
      </c>
      <c r="U269" s="90" t="s">
        <v>52</v>
      </c>
      <c r="V269" s="94" t="s">
        <v>53</v>
      </c>
      <c r="W269" s="90" t="s">
        <v>54</v>
      </c>
      <c r="X269" s="90" t="s">
        <v>55</v>
      </c>
      <c r="Y269" s="90" t="s">
        <v>399</v>
      </c>
      <c r="Z269" s="88">
        <v>67516500</v>
      </c>
      <c r="AA269" s="120"/>
      <c r="AB269" s="88"/>
      <c r="AC269" s="88"/>
      <c r="AD269" s="88"/>
      <c r="AE269" s="120">
        <v>67516500</v>
      </c>
      <c r="AF269" s="88"/>
      <c r="AG269" s="89"/>
      <c r="AH269" s="90" t="s">
        <v>57</v>
      </c>
      <c r="AI269" s="90" t="s">
        <v>108</v>
      </c>
      <c r="AJ269" s="90" t="s">
        <v>108</v>
      </c>
      <c r="AK269" s="90"/>
      <c r="AL269" s="90" t="s">
        <v>57</v>
      </c>
      <c r="AM269" s="90"/>
      <c r="AN269" s="90" t="s">
        <v>57</v>
      </c>
      <c r="AO269" s="90"/>
      <c r="AP269" s="90" t="s">
        <v>57</v>
      </c>
      <c r="AQ269" s="90"/>
      <c r="AR269" s="90" t="s">
        <v>57</v>
      </c>
      <c r="AS269" s="90" t="s">
        <v>60</v>
      </c>
      <c r="AT269" s="90" t="s">
        <v>61</v>
      </c>
      <c r="AU269" s="97" t="s">
        <v>62</v>
      </c>
      <c r="AV269" s="98" t="s">
        <v>125</v>
      </c>
      <c r="AW269" s="98" t="s">
        <v>324</v>
      </c>
      <c r="AX269" s="97">
        <v>3202005</v>
      </c>
      <c r="AY269" s="98" t="s">
        <v>325</v>
      </c>
      <c r="AZ269" s="98" t="s">
        <v>326</v>
      </c>
      <c r="BA269" s="24"/>
    </row>
    <row r="270" spans="1:53" ht="84.75" customHeight="1">
      <c r="A270" s="23" t="str">
        <f>+IFERROR(VLOOKUP(R270,'[2]Listas niveles'!$D$2:$E$11,2,FALSE),"")</f>
        <v>SGM</v>
      </c>
      <c r="B270" s="23" t="str">
        <f>+IFERROR(VLOOKUP(AS270,'[2]Listas anexo 1'!$A$7:$B$8,2,FALSE),"")</f>
        <v>ADMIN</v>
      </c>
      <c r="C270" s="23" t="str">
        <f>+IFERROR(VLOOKUP(AT270,'[2]Listas anexo 1'!$A$13:$B$15,2,FALSE),"")</f>
        <v>ADMINYCOOR</v>
      </c>
      <c r="D270" s="23" t="str">
        <f>+IFERROR(VLOOKUP(AT270,'[2]Listas anexo 1'!$A$13:$C$15,3,FALSE),"")</f>
        <v>CONTRIBUIR</v>
      </c>
      <c r="E270" s="23" t="str">
        <f>+IFERROR(VLOOKUP(AT270,'[2]Listas anexo 1'!$A$19:$B$21,2,FALSE),"")</f>
        <v>ADMINOB</v>
      </c>
      <c r="F270" s="23" t="str">
        <f>+IFERROR(VLOOKUP(AV270,'[2]Listas anexo 1'!$J$13:$K$21,2,FALSE),"")</f>
        <v>ADOBI</v>
      </c>
      <c r="G270" s="23" t="str">
        <f>+IFERROR(VLOOKUP(AW270,'[2]LISTAS ANEXO 1. 2'!$A$9:$B$38,2,FALSE),"")</f>
        <v>AII</v>
      </c>
      <c r="H270" s="23" t="str">
        <f>+IFERROR(IF(C270="ADMINYCOOR",VLOOKUP(AY270,'[2]LISTAS ANEXO 1. 3'!$B$13:$C$42,2,FALSE),IF(C270="TASAS",VLOOKUP(AY270,'[2]LISTAS ANEXO 1. 3'!$B$43:$C$51,2,FALSE),IF(C270="FORTALECIMIENTO",VLOOKUP(AY270,'[2]LISTAS ANEXO 1. 3'!$B$52:$C$58,2,FALSE),""))),"")</f>
        <v>CC</v>
      </c>
      <c r="I270" s="23" t="str">
        <f>+IFERROR(VLOOKUP(#REF!,'[2]LISTAS ANEXO 1. 4'!$B$74:$C$90,2,FALSE),"")</f>
        <v/>
      </c>
      <c r="J270" s="23" t="str">
        <f>+IFERROR(VLOOKUP(X270,[2]ORDINALES!$B$2:$C$5,2,FALSE),"")</f>
        <v>CTADOS</v>
      </c>
      <c r="K270" s="23" t="str">
        <f>+IFERROR(VLOOKUP(#REF!,[2]REGION!$G$2:$I$1125,2,FALSE),"")</f>
        <v/>
      </c>
      <c r="L270" s="23" t="str">
        <f>+IFERROR(VLOOKUP(AI270,[2]REGION!$G$2:$I$1125,2,FALSE),"")</f>
        <v>BOGDC</v>
      </c>
      <c r="M270" s="23" t="str">
        <f>+IFERROR(VLOOKUP(#REF!,[2]ORDINALES!$H$2:$I$382,2,FALSE),"")</f>
        <v/>
      </c>
      <c r="N270" s="23" t="str">
        <f>IFERROR(VLOOKUP(U270,'[2]Lista Willy'!$B$11:$D$14,3,FALSE),"")</f>
        <v>REC_11</v>
      </c>
      <c r="O270" s="24"/>
      <c r="P270" s="90">
        <v>18011</v>
      </c>
      <c r="Q270" s="90" t="s">
        <v>49</v>
      </c>
      <c r="R270" s="90" t="s">
        <v>309</v>
      </c>
      <c r="S270" s="90" t="s">
        <v>385</v>
      </c>
      <c r="T270" s="90" t="s">
        <v>385</v>
      </c>
      <c r="U270" s="90" t="s">
        <v>52</v>
      </c>
      <c r="V270" s="94" t="s">
        <v>53</v>
      </c>
      <c r="W270" s="90" t="s">
        <v>54</v>
      </c>
      <c r="X270" s="90" t="s">
        <v>55</v>
      </c>
      <c r="Y270" s="90" t="s">
        <v>400</v>
      </c>
      <c r="Z270" s="88">
        <v>89714030</v>
      </c>
      <c r="AA270" s="120"/>
      <c r="AB270" s="88"/>
      <c r="AC270" s="88"/>
      <c r="AD270" s="88"/>
      <c r="AE270" s="120">
        <v>89714030</v>
      </c>
      <c r="AF270" s="88"/>
      <c r="AG270" s="89"/>
      <c r="AH270" s="90" t="s">
        <v>57</v>
      </c>
      <c r="AI270" s="90" t="s">
        <v>108</v>
      </c>
      <c r="AJ270" s="90" t="s">
        <v>108</v>
      </c>
      <c r="AK270" s="90"/>
      <c r="AL270" s="90" t="s">
        <v>57</v>
      </c>
      <c r="AM270" s="90"/>
      <c r="AN270" s="90" t="s">
        <v>57</v>
      </c>
      <c r="AO270" s="90"/>
      <c r="AP270" s="90" t="s">
        <v>57</v>
      </c>
      <c r="AQ270" s="90"/>
      <c r="AR270" s="90" t="s">
        <v>57</v>
      </c>
      <c r="AS270" s="90" t="s">
        <v>60</v>
      </c>
      <c r="AT270" s="90" t="s">
        <v>61</v>
      </c>
      <c r="AU270" s="97" t="s">
        <v>62</v>
      </c>
      <c r="AV270" s="98" t="s">
        <v>125</v>
      </c>
      <c r="AW270" s="98" t="s">
        <v>168</v>
      </c>
      <c r="AX270" s="97">
        <v>3202031</v>
      </c>
      <c r="AY270" s="98" t="s">
        <v>169</v>
      </c>
      <c r="AZ270" s="98" t="s">
        <v>170</v>
      </c>
      <c r="BA270" s="24"/>
    </row>
    <row r="271" spans="1:53" ht="84.75" customHeight="1">
      <c r="A271" s="23" t="str">
        <f>+IFERROR(VLOOKUP(R271,'[2]Listas niveles'!$D$2:$E$11,2,FALSE),"")</f>
        <v>SGM</v>
      </c>
      <c r="B271" s="23" t="str">
        <f>+IFERROR(VLOOKUP(AS271,'[2]Listas anexo 1'!$A$7:$B$8,2,FALSE),"")</f>
        <v>ADMIN</v>
      </c>
      <c r="C271" s="23" t="str">
        <f>+IFERROR(VLOOKUP(AT271,'[2]Listas anexo 1'!$A$13:$B$15,2,FALSE),"")</f>
        <v>ADMINYCOOR</v>
      </c>
      <c r="D271" s="23" t="str">
        <f>+IFERROR(VLOOKUP(AT271,'[2]Listas anexo 1'!$A$13:$C$15,3,FALSE),"")</f>
        <v>CONTRIBUIR</v>
      </c>
      <c r="E271" s="23" t="str">
        <f>+IFERROR(VLOOKUP(AT271,'[2]Listas anexo 1'!$A$19:$B$21,2,FALSE),"")</f>
        <v>ADMINOB</v>
      </c>
      <c r="F271" s="23" t="str">
        <f>+IFERROR(VLOOKUP(AV271,'[2]Listas anexo 1'!$J$13:$K$21,2,FALSE),"")</f>
        <v>ADOBI</v>
      </c>
      <c r="G271" s="23" t="str">
        <f>+IFERROR(VLOOKUP(AW271,'[2]LISTAS ANEXO 1. 2'!$A$9:$B$38,2,FALSE),"")</f>
        <v>AII</v>
      </c>
      <c r="H271" s="23" t="str">
        <f>+IFERROR(IF(C271="ADMINYCOOR",VLOOKUP(AY271,'[2]LISTAS ANEXO 1. 3'!$B$13:$C$42,2,FALSE),IF(C271="TASAS",VLOOKUP(AY271,'[2]LISTAS ANEXO 1. 3'!$B$43:$C$51,2,FALSE),IF(C271="FORTALECIMIENTO",VLOOKUP(AY271,'[2]LISTAS ANEXO 1. 3'!$B$52:$C$58,2,FALSE),""))),"")</f>
        <v>CC</v>
      </c>
      <c r="I271" s="23" t="str">
        <f>+IFERROR(VLOOKUP(#REF!,'[2]LISTAS ANEXO 1. 4'!$B$74:$C$90,2,FALSE),"")</f>
        <v/>
      </c>
      <c r="J271" s="23" t="str">
        <f>+IFERROR(VLOOKUP(X271,[2]ORDINALES!$B$2:$C$5,2,FALSE),"")</f>
        <v>CTADOS</v>
      </c>
      <c r="K271" s="23" t="str">
        <f>+IFERROR(VLOOKUP(#REF!,[2]REGION!$G$2:$I$1125,2,FALSE),"")</f>
        <v/>
      </c>
      <c r="L271" s="23" t="str">
        <f>+IFERROR(VLOOKUP(AI271,[2]REGION!$G$2:$I$1125,2,FALSE),"")</f>
        <v>BOGDC</v>
      </c>
      <c r="M271" s="23" t="str">
        <f>+IFERROR(VLOOKUP(#REF!,[2]ORDINALES!$H$2:$I$382,2,FALSE),"")</f>
        <v/>
      </c>
      <c r="N271" s="23" t="str">
        <f>IFERROR(VLOOKUP(U271,'[2]Lista Willy'!$B$11:$D$14,3,FALSE),"")</f>
        <v>REC_11</v>
      </c>
      <c r="O271" s="24"/>
      <c r="P271" s="90">
        <v>18012</v>
      </c>
      <c r="Q271" s="90" t="s">
        <v>49</v>
      </c>
      <c r="R271" s="90" t="s">
        <v>309</v>
      </c>
      <c r="S271" s="90" t="s">
        <v>385</v>
      </c>
      <c r="T271" s="90" t="s">
        <v>385</v>
      </c>
      <c r="U271" s="90" t="s">
        <v>52</v>
      </c>
      <c r="V271" s="94" t="s">
        <v>53</v>
      </c>
      <c r="W271" s="90" t="s">
        <v>54</v>
      </c>
      <c r="X271" s="90" t="s">
        <v>55</v>
      </c>
      <c r="Y271" s="90" t="s">
        <v>401</v>
      </c>
      <c r="Z271" s="88">
        <v>80474930</v>
      </c>
      <c r="AA271" s="120"/>
      <c r="AB271" s="88"/>
      <c r="AC271" s="88"/>
      <c r="AD271" s="88"/>
      <c r="AE271" s="120">
        <v>80474930</v>
      </c>
      <c r="AF271" s="88"/>
      <c r="AG271" s="89"/>
      <c r="AH271" s="90" t="s">
        <v>57</v>
      </c>
      <c r="AI271" s="90" t="s">
        <v>108</v>
      </c>
      <c r="AJ271" s="90" t="s">
        <v>108</v>
      </c>
      <c r="AK271" s="90"/>
      <c r="AL271" s="90" t="s">
        <v>57</v>
      </c>
      <c r="AM271" s="90"/>
      <c r="AN271" s="90" t="s">
        <v>57</v>
      </c>
      <c r="AO271" s="90"/>
      <c r="AP271" s="90" t="s">
        <v>57</v>
      </c>
      <c r="AQ271" s="90"/>
      <c r="AR271" s="90" t="s">
        <v>57</v>
      </c>
      <c r="AS271" s="90" t="s">
        <v>60</v>
      </c>
      <c r="AT271" s="90" t="s">
        <v>61</v>
      </c>
      <c r="AU271" s="97" t="s">
        <v>62</v>
      </c>
      <c r="AV271" s="98" t="s">
        <v>125</v>
      </c>
      <c r="AW271" s="98" t="s">
        <v>168</v>
      </c>
      <c r="AX271" s="97">
        <v>3202031</v>
      </c>
      <c r="AY271" s="98" t="s">
        <v>169</v>
      </c>
      <c r="AZ271" s="98" t="s">
        <v>170</v>
      </c>
      <c r="BA271" s="24"/>
    </row>
    <row r="272" spans="1:53" ht="84.75" customHeight="1">
      <c r="A272" s="23" t="str">
        <f>+IFERROR(VLOOKUP(R272,'[2]Listas niveles'!$D$2:$E$11,2,FALSE),"")</f>
        <v>SGM</v>
      </c>
      <c r="B272" s="23" t="str">
        <f>+IFERROR(VLOOKUP(AS272,'[2]Listas anexo 1'!$A$7:$B$8,2,FALSE),"")</f>
        <v>ADMIN</v>
      </c>
      <c r="C272" s="23" t="str">
        <f>+IFERROR(VLOOKUP(AT272,'[2]Listas anexo 1'!$A$13:$B$15,2,FALSE),"")</f>
        <v>ADMINYCOOR</v>
      </c>
      <c r="D272" s="23" t="str">
        <f>+IFERROR(VLOOKUP(AT272,'[2]Listas anexo 1'!$A$13:$C$15,3,FALSE),"")</f>
        <v>CONTRIBUIR</v>
      </c>
      <c r="E272" s="23" t="str">
        <f>+IFERROR(VLOOKUP(AT272,'[2]Listas anexo 1'!$A$19:$B$21,2,FALSE),"")</f>
        <v>ADMINOB</v>
      </c>
      <c r="F272" s="23" t="str">
        <f>+IFERROR(VLOOKUP(AV272,'[2]Listas anexo 1'!$J$13:$K$21,2,FALSE),"")</f>
        <v>ADOBI</v>
      </c>
      <c r="G272" s="23" t="str">
        <f>+IFERROR(VLOOKUP(AW272,'[2]LISTAS ANEXO 1. 2'!$A$9:$B$38,2,FALSE),"")</f>
        <v>AII</v>
      </c>
      <c r="H272" s="23" t="str">
        <f>+IFERROR(IF(C272="ADMINYCOOR",VLOOKUP(AY272,'[2]LISTAS ANEXO 1. 3'!$B$13:$C$42,2,FALSE),IF(C272="TASAS",VLOOKUP(AY272,'[2]LISTAS ANEXO 1. 3'!$B$43:$C$51,2,FALSE),IF(C272="FORTALECIMIENTO",VLOOKUP(AY272,'[2]LISTAS ANEXO 1. 3'!$B$52:$C$58,2,FALSE),""))),"")</f>
        <v>CC</v>
      </c>
      <c r="I272" s="23" t="str">
        <f>+IFERROR(VLOOKUP(#REF!,'[2]LISTAS ANEXO 1. 4'!$B$74:$C$90,2,FALSE),"")</f>
        <v/>
      </c>
      <c r="J272" s="23" t="str">
        <f>+IFERROR(VLOOKUP(X272,[2]ORDINALES!$B$2:$C$5,2,FALSE),"")</f>
        <v>CTADOS</v>
      </c>
      <c r="K272" s="23" t="str">
        <f>+IFERROR(VLOOKUP(#REF!,[2]REGION!$G$2:$I$1125,2,FALSE),"")</f>
        <v/>
      </c>
      <c r="L272" s="23" t="str">
        <f>+IFERROR(VLOOKUP(AI272,[2]REGION!$G$2:$I$1125,2,FALSE),"")</f>
        <v>BOGDC</v>
      </c>
      <c r="M272" s="23" t="str">
        <f>+IFERROR(VLOOKUP(#REF!,[2]ORDINALES!$H$2:$I$382,2,FALSE),"")</f>
        <v/>
      </c>
      <c r="N272" s="23" t="str">
        <f>IFERROR(VLOOKUP(U272,'[2]Lista Willy'!$B$11:$D$14,3,FALSE),"")</f>
        <v>REC_11</v>
      </c>
      <c r="O272" s="24"/>
      <c r="P272" s="90">
        <v>18013</v>
      </c>
      <c r="Q272" s="90" t="s">
        <v>49</v>
      </c>
      <c r="R272" s="90" t="s">
        <v>309</v>
      </c>
      <c r="S272" s="90" t="s">
        <v>385</v>
      </c>
      <c r="T272" s="90" t="s">
        <v>385</v>
      </c>
      <c r="U272" s="90" t="s">
        <v>52</v>
      </c>
      <c r="V272" s="94" t="s">
        <v>53</v>
      </c>
      <c r="W272" s="90" t="s">
        <v>54</v>
      </c>
      <c r="X272" s="90" t="s">
        <v>55</v>
      </c>
      <c r="Y272" s="90" t="s">
        <v>402</v>
      </c>
      <c r="Z272" s="88">
        <v>89714030</v>
      </c>
      <c r="AA272" s="120"/>
      <c r="AB272" s="88"/>
      <c r="AC272" s="88"/>
      <c r="AD272" s="88"/>
      <c r="AE272" s="120">
        <v>89714030</v>
      </c>
      <c r="AF272" s="88"/>
      <c r="AG272" s="89"/>
      <c r="AH272" s="90" t="s">
        <v>57</v>
      </c>
      <c r="AI272" s="90" t="s">
        <v>108</v>
      </c>
      <c r="AJ272" s="90" t="s">
        <v>108</v>
      </c>
      <c r="AK272" s="90"/>
      <c r="AL272" s="90" t="s">
        <v>57</v>
      </c>
      <c r="AM272" s="90"/>
      <c r="AN272" s="90" t="s">
        <v>57</v>
      </c>
      <c r="AO272" s="90"/>
      <c r="AP272" s="90" t="s">
        <v>57</v>
      </c>
      <c r="AQ272" s="90"/>
      <c r="AR272" s="90" t="s">
        <v>57</v>
      </c>
      <c r="AS272" s="90" t="s">
        <v>60</v>
      </c>
      <c r="AT272" s="90" t="s">
        <v>61</v>
      </c>
      <c r="AU272" s="97" t="s">
        <v>62</v>
      </c>
      <c r="AV272" s="98" t="s">
        <v>125</v>
      </c>
      <c r="AW272" s="98" t="s">
        <v>168</v>
      </c>
      <c r="AX272" s="97">
        <v>3202031</v>
      </c>
      <c r="AY272" s="98" t="s">
        <v>169</v>
      </c>
      <c r="AZ272" s="98" t="s">
        <v>170</v>
      </c>
      <c r="BA272" s="24"/>
    </row>
    <row r="273" spans="1:53" ht="84.75" customHeight="1">
      <c r="A273" s="23" t="str">
        <f>+IFERROR(VLOOKUP(R273,'[2]Listas niveles'!$D$2:$E$11,2,FALSE),"")</f>
        <v>SGM</v>
      </c>
      <c r="B273" s="23" t="str">
        <f>+IFERROR(VLOOKUP(AS273,'[2]Listas anexo 1'!$A$7:$B$8,2,FALSE),"")</f>
        <v>ADMIN</v>
      </c>
      <c r="C273" s="23" t="str">
        <f>+IFERROR(VLOOKUP(AT273,'[2]Listas anexo 1'!$A$13:$B$15,2,FALSE),"")</f>
        <v>ADMINYCOOR</v>
      </c>
      <c r="D273" s="23" t="str">
        <f>+IFERROR(VLOOKUP(AT273,'[2]Listas anexo 1'!$A$13:$C$15,3,FALSE),"")</f>
        <v>CONTRIBUIR</v>
      </c>
      <c r="E273" s="23" t="str">
        <f>+IFERROR(VLOOKUP(AT273,'[2]Listas anexo 1'!$A$19:$B$21,2,FALSE),"")</f>
        <v>ADMINOB</v>
      </c>
      <c r="F273" s="23" t="str">
        <f>+IFERROR(VLOOKUP(AV273,'[2]Listas anexo 1'!$J$13:$K$21,2,FALSE),"")</f>
        <v>ADOBIII</v>
      </c>
      <c r="G273" s="23" t="str">
        <f>+IFERROR(VLOOKUP(AW273,'[2]LISTAS ANEXO 1. 2'!$A$9:$B$38,2,FALSE),"")</f>
        <v>AVI</v>
      </c>
      <c r="H273" s="23" t="str">
        <f>+IFERROR(IF(C273="ADMINYCOOR",VLOOKUP(AY273,'[2]LISTAS ANEXO 1. 3'!$B$13:$C$42,2,FALSE),IF(C273="TASAS",VLOOKUP(AY273,'[2]LISTAS ANEXO 1. 3'!$B$43:$C$51,2,FALSE),IF(C273="FORTALECIMIENTO",VLOOKUP(AY273,'[2]LISTAS ANEXO 1. 3'!$B$52:$C$58,2,FALSE),""))),"")</f>
        <v>HH</v>
      </c>
      <c r="I273" s="23" t="str">
        <f>+IFERROR(VLOOKUP(#REF!,'[2]LISTAS ANEXO 1. 4'!$B$74:$C$90,2,FALSE),"")</f>
        <v/>
      </c>
      <c r="J273" s="23" t="str">
        <f>+IFERROR(VLOOKUP(X273,[2]ORDINALES!$B$2:$C$5,2,FALSE),"")</f>
        <v>CTADOS</v>
      </c>
      <c r="K273" s="23" t="str">
        <f>+IFERROR(VLOOKUP(#REF!,[2]REGION!$G$2:$I$1125,2,FALSE),"")</f>
        <v/>
      </c>
      <c r="L273" s="23" t="str">
        <f>+IFERROR(VLOOKUP(AI273,[2]REGION!$G$2:$I$1125,2,FALSE),"")</f>
        <v>BOGDC</v>
      </c>
      <c r="M273" s="23" t="str">
        <f>+IFERROR(VLOOKUP(#REF!,[2]ORDINALES!$H$2:$I$382,2,FALSE),"")</f>
        <v/>
      </c>
      <c r="N273" s="23" t="str">
        <f>IFERROR(VLOOKUP(U273,'[2]Lista Willy'!$B$11:$D$14,3,FALSE),"")</f>
        <v>REC_11</v>
      </c>
      <c r="O273" s="24"/>
      <c r="P273" s="90">
        <v>18014</v>
      </c>
      <c r="Q273" s="90" t="s">
        <v>49</v>
      </c>
      <c r="R273" s="90" t="s">
        <v>309</v>
      </c>
      <c r="S273" s="90" t="s">
        <v>385</v>
      </c>
      <c r="T273" s="90" t="s">
        <v>385</v>
      </c>
      <c r="U273" s="90" t="s">
        <v>52</v>
      </c>
      <c r="V273" s="94" t="s">
        <v>53</v>
      </c>
      <c r="W273" s="90" t="s">
        <v>54</v>
      </c>
      <c r="X273" s="90" t="s">
        <v>55</v>
      </c>
      <c r="Y273" s="90" t="s">
        <v>403</v>
      </c>
      <c r="Z273" s="88">
        <v>106285185</v>
      </c>
      <c r="AA273" s="120"/>
      <c r="AB273" s="88"/>
      <c r="AC273" s="88"/>
      <c r="AD273" s="88"/>
      <c r="AE273" s="120">
        <v>106285185</v>
      </c>
      <c r="AF273" s="88"/>
      <c r="AG273" s="89"/>
      <c r="AH273" s="90" t="s">
        <v>57</v>
      </c>
      <c r="AI273" s="90" t="s">
        <v>108</v>
      </c>
      <c r="AJ273" s="90" t="s">
        <v>108</v>
      </c>
      <c r="AK273" s="90"/>
      <c r="AL273" s="90" t="s">
        <v>57</v>
      </c>
      <c r="AM273" s="90"/>
      <c r="AN273" s="90" t="s">
        <v>57</v>
      </c>
      <c r="AO273" s="90"/>
      <c r="AP273" s="90" t="s">
        <v>57</v>
      </c>
      <c r="AQ273" s="90" t="s">
        <v>387</v>
      </c>
      <c r="AR273" s="90" t="s">
        <v>404</v>
      </c>
      <c r="AS273" s="90" t="s">
        <v>60</v>
      </c>
      <c r="AT273" s="90" t="s">
        <v>61</v>
      </c>
      <c r="AU273" s="97" t="s">
        <v>62</v>
      </c>
      <c r="AV273" s="98" t="s">
        <v>272</v>
      </c>
      <c r="AW273" s="98" t="s">
        <v>273</v>
      </c>
      <c r="AX273" s="97">
        <v>3202010</v>
      </c>
      <c r="AY273" s="98" t="s">
        <v>274</v>
      </c>
      <c r="AZ273" s="98" t="s">
        <v>405</v>
      </c>
      <c r="BA273" s="24"/>
    </row>
    <row r="274" spans="1:53" ht="84.75" customHeight="1">
      <c r="A274" s="23" t="str">
        <f>+IFERROR(VLOOKUP(R274,'[2]Listas niveles'!$D$2:$E$11,2,FALSE),"")</f>
        <v>SGM</v>
      </c>
      <c r="B274" s="23" t="str">
        <f>+IFERROR(VLOOKUP(AS274,'[2]Listas anexo 1'!$A$7:$B$8,2,FALSE),"")</f>
        <v>ADMIN</v>
      </c>
      <c r="C274" s="23" t="str">
        <f>+IFERROR(VLOOKUP(AT274,'[2]Listas anexo 1'!$A$13:$B$15,2,FALSE),"")</f>
        <v>ADMINYCOOR</v>
      </c>
      <c r="D274" s="23" t="str">
        <f>+IFERROR(VLOOKUP(AT274,'[2]Listas anexo 1'!$A$13:$C$15,3,FALSE),"")</f>
        <v>CONTRIBUIR</v>
      </c>
      <c r="E274" s="23" t="str">
        <f>+IFERROR(VLOOKUP(AT274,'[2]Listas anexo 1'!$A$19:$B$21,2,FALSE),"")</f>
        <v>ADMINOB</v>
      </c>
      <c r="F274" s="23" t="str">
        <f>+IFERROR(VLOOKUP(AV274,'[2]Listas anexo 1'!$J$13:$K$21,2,FALSE),"")</f>
        <v>ADOBIII</v>
      </c>
      <c r="G274" s="23" t="str">
        <f>+IFERROR(VLOOKUP(AW274,'[2]LISTAS ANEXO 1. 2'!$A$9:$B$38,2,FALSE),"")</f>
        <v>AVI</v>
      </c>
      <c r="H274" s="23" t="str">
        <f>+IFERROR(IF(C274="ADMINYCOOR",VLOOKUP(AY274,'[2]LISTAS ANEXO 1. 3'!$B$13:$C$42,2,FALSE),IF(C274="TASAS",VLOOKUP(AY274,'[2]LISTAS ANEXO 1. 3'!$B$43:$C$51,2,FALSE),IF(C274="FORTALECIMIENTO",VLOOKUP(AY274,'[2]LISTAS ANEXO 1. 3'!$B$52:$C$58,2,FALSE),""))),"")</f>
        <v>HH</v>
      </c>
      <c r="I274" s="23" t="str">
        <f>+IFERROR(VLOOKUP(#REF!,'[2]LISTAS ANEXO 1. 4'!$B$74:$C$90,2,FALSE),"")</f>
        <v/>
      </c>
      <c r="J274" s="23" t="str">
        <f>+IFERROR(VLOOKUP(X274,[2]ORDINALES!$B$2:$C$5,2,FALSE),"")</f>
        <v>CTADOS</v>
      </c>
      <c r="K274" s="23" t="str">
        <f>+IFERROR(VLOOKUP(#REF!,[2]REGION!$G$2:$I$1125,2,FALSE),"")</f>
        <v/>
      </c>
      <c r="L274" s="23" t="str">
        <f>+IFERROR(VLOOKUP(AI274,[2]REGION!$G$2:$I$1125,2,FALSE),"")</f>
        <v>BOGDC</v>
      </c>
      <c r="M274" s="23" t="str">
        <f>+IFERROR(VLOOKUP(#REF!,[2]ORDINALES!$H$2:$I$382,2,FALSE),"")</f>
        <v/>
      </c>
      <c r="N274" s="23" t="str">
        <f>IFERROR(VLOOKUP(U274,'[2]Lista Willy'!$B$11:$D$14,3,FALSE),"")</f>
        <v>REC_11</v>
      </c>
      <c r="O274" s="24"/>
      <c r="P274" s="90">
        <v>18015</v>
      </c>
      <c r="Q274" s="90" t="s">
        <v>49</v>
      </c>
      <c r="R274" s="90" t="s">
        <v>309</v>
      </c>
      <c r="S274" s="90" t="s">
        <v>385</v>
      </c>
      <c r="T274" s="90" t="s">
        <v>385</v>
      </c>
      <c r="U274" s="90" t="s">
        <v>52</v>
      </c>
      <c r="V274" s="94" t="s">
        <v>53</v>
      </c>
      <c r="W274" s="90" t="s">
        <v>54</v>
      </c>
      <c r="X274" s="90" t="s">
        <v>55</v>
      </c>
      <c r="Y274" s="90" t="s">
        <v>406</v>
      </c>
      <c r="Z274" s="88">
        <v>74670880</v>
      </c>
      <c r="AA274" s="120"/>
      <c r="AB274" s="88"/>
      <c r="AC274" s="88"/>
      <c r="AD274" s="88"/>
      <c r="AE274" s="120">
        <v>74670880</v>
      </c>
      <c r="AF274" s="88"/>
      <c r="AG274" s="89"/>
      <c r="AH274" s="90" t="s">
        <v>57</v>
      </c>
      <c r="AI274" s="90" t="s">
        <v>108</v>
      </c>
      <c r="AJ274" s="90" t="s">
        <v>108</v>
      </c>
      <c r="AK274" s="90"/>
      <c r="AL274" s="90" t="s">
        <v>57</v>
      </c>
      <c r="AM274" s="90"/>
      <c r="AN274" s="90" t="s">
        <v>57</v>
      </c>
      <c r="AO274" s="90"/>
      <c r="AP274" s="90" t="s">
        <v>57</v>
      </c>
      <c r="AQ274" s="90" t="s">
        <v>387</v>
      </c>
      <c r="AR274" s="90" t="s">
        <v>404</v>
      </c>
      <c r="AS274" s="90" t="s">
        <v>60</v>
      </c>
      <c r="AT274" s="90" t="s">
        <v>61</v>
      </c>
      <c r="AU274" s="97" t="s">
        <v>62</v>
      </c>
      <c r="AV274" s="98" t="s">
        <v>272</v>
      </c>
      <c r="AW274" s="98" t="s">
        <v>273</v>
      </c>
      <c r="AX274" s="97">
        <v>3202010</v>
      </c>
      <c r="AY274" s="98" t="s">
        <v>274</v>
      </c>
      <c r="AZ274" s="98" t="s">
        <v>407</v>
      </c>
      <c r="BA274" s="24"/>
    </row>
    <row r="275" spans="1:53" ht="84.75" customHeight="1">
      <c r="A275" s="23" t="str">
        <f>+IFERROR(VLOOKUP(R275,'[2]Listas niveles'!$D$2:$E$11,2,FALSE),"")</f>
        <v>SGM</v>
      </c>
      <c r="B275" s="23" t="str">
        <f>+IFERROR(VLOOKUP(AS275,'[2]Listas anexo 1'!$A$7:$B$8,2,FALSE),"")</f>
        <v>ADMIN</v>
      </c>
      <c r="C275" s="23" t="str">
        <f>+IFERROR(VLOOKUP(AT275,'[2]Listas anexo 1'!$A$13:$B$15,2,FALSE),"")</f>
        <v>ADMINYCOOR</v>
      </c>
      <c r="D275" s="23" t="str">
        <f>+IFERROR(VLOOKUP(AT275,'[2]Listas anexo 1'!$A$13:$C$15,3,FALSE),"")</f>
        <v>CONTRIBUIR</v>
      </c>
      <c r="E275" s="23" t="str">
        <f>+IFERROR(VLOOKUP(AT275,'[2]Listas anexo 1'!$A$19:$B$21,2,FALSE),"")</f>
        <v>ADMINOB</v>
      </c>
      <c r="F275" s="23" t="str">
        <f>+IFERROR(VLOOKUP(AV275,'[2]Listas anexo 1'!$J$13:$K$21,2,FALSE),"")</f>
        <v>ADOBIII</v>
      </c>
      <c r="G275" s="23" t="str">
        <f>+IFERROR(VLOOKUP(AW275,'[2]LISTAS ANEXO 1. 2'!$A$9:$B$38,2,FALSE),"")</f>
        <v>AVI</v>
      </c>
      <c r="H275" s="23" t="str">
        <f>+IFERROR(IF(C275="ADMINYCOOR",VLOOKUP(AY275,'[2]LISTAS ANEXO 1. 3'!$B$13:$C$42,2,FALSE),IF(C275="TASAS",VLOOKUP(AY275,'[2]LISTAS ANEXO 1. 3'!$B$43:$C$51,2,FALSE),IF(C275="FORTALECIMIENTO",VLOOKUP(AY275,'[2]LISTAS ANEXO 1. 3'!$B$52:$C$58,2,FALSE),""))),"")</f>
        <v>HH</v>
      </c>
      <c r="I275" s="23" t="str">
        <f>+IFERROR(VLOOKUP(#REF!,'[2]LISTAS ANEXO 1. 4'!$B$74:$C$90,2,FALSE),"")</f>
        <v/>
      </c>
      <c r="J275" s="23" t="str">
        <f>+IFERROR(VLOOKUP(X275,[2]ORDINALES!$B$2:$C$5,2,FALSE),"")</f>
        <v>CTADOS</v>
      </c>
      <c r="K275" s="23" t="str">
        <f>+IFERROR(VLOOKUP(#REF!,[2]REGION!$G$2:$I$1125,2,FALSE),"")</f>
        <v/>
      </c>
      <c r="L275" s="23" t="str">
        <f>+IFERROR(VLOOKUP(AI275,[2]REGION!$G$2:$I$1125,2,FALSE),"")</f>
        <v>BOGDC</v>
      </c>
      <c r="M275" s="23" t="str">
        <f>+IFERROR(VLOOKUP(#REF!,[2]ORDINALES!$H$2:$I$382,2,FALSE),"")</f>
        <v/>
      </c>
      <c r="N275" s="23" t="str">
        <f>IFERROR(VLOOKUP(U275,'[2]Lista Willy'!$B$11:$D$14,3,FALSE),"")</f>
        <v>REC_11</v>
      </c>
      <c r="O275" s="24"/>
      <c r="P275" s="90">
        <v>18016</v>
      </c>
      <c r="Q275" s="90" t="s">
        <v>49</v>
      </c>
      <c r="R275" s="90" t="s">
        <v>309</v>
      </c>
      <c r="S275" s="90" t="s">
        <v>385</v>
      </c>
      <c r="T275" s="90" t="s">
        <v>385</v>
      </c>
      <c r="U275" s="90" t="s">
        <v>52</v>
      </c>
      <c r="V275" s="94" t="s">
        <v>53</v>
      </c>
      <c r="W275" s="90" t="s">
        <v>54</v>
      </c>
      <c r="X275" s="90" t="s">
        <v>55</v>
      </c>
      <c r="Y275" s="90" t="s">
        <v>408</v>
      </c>
      <c r="Z275" s="88">
        <v>74670880</v>
      </c>
      <c r="AA275" s="120"/>
      <c r="AB275" s="88"/>
      <c r="AC275" s="88"/>
      <c r="AD275" s="88"/>
      <c r="AE275" s="120">
        <v>74670880</v>
      </c>
      <c r="AF275" s="88"/>
      <c r="AG275" s="89"/>
      <c r="AH275" s="90" t="s">
        <v>57</v>
      </c>
      <c r="AI275" s="90" t="s">
        <v>108</v>
      </c>
      <c r="AJ275" s="90" t="s">
        <v>108</v>
      </c>
      <c r="AK275" s="90"/>
      <c r="AL275" s="90" t="s">
        <v>57</v>
      </c>
      <c r="AM275" s="90"/>
      <c r="AN275" s="90" t="s">
        <v>57</v>
      </c>
      <c r="AO275" s="90"/>
      <c r="AP275" s="90" t="s">
        <v>57</v>
      </c>
      <c r="AQ275" s="90" t="s">
        <v>387</v>
      </c>
      <c r="AR275" s="90" t="s">
        <v>404</v>
      </c>
      <c r="AS275" s="90" t="s">
        <v>60</v>
      </c>
      <c r="AT275" s="90" t="s">
        <v>61</v>
      </c>
      <c r="AU275" s="97" t="s">
        <v>62</v>
      </c>
      <c r="AV275" s="98" t="s">
        <v>272</v>
      </c>
      <c r="AW275" s="98" t="s">
        <v>273</v>
      </c>
      <c r="AX275" s="97">
        <v>3202010</v>
      </c>
      <c r="AY275" s="98" t="s">
        <v>274</v>
      </c>
      <c r="AZ275" s="98" t="s">
        <v>407</v>
      </c>
      <c r="BA275" s="24"/>
    </row>
    <row r="276" spans="1:53" ht="84.75" customHeight="1">
      <c r="A276" s="23" t="str">
        <f>+IFERROR(VLOOKUP(R276,'[2]Listas niveles'!$D$2:$E$11,2,FALSE),"")</f>
        <v>SGM</v>
      </c>
      <c r="B276" s="23" t="str">
        <f>+IFERROR(VLOOKUP(AS276,'[2]Listas anexo 1'!$A$7:$B$8,2,FALSE),"")</f>
        <v>ADMIN</v>
      </c>
      <c r="C276" s="23" t="str">
        <f>+IFERROR(VLOOKUP(AT276,'[2]Listas anexo 1'!$A$13:$B$15,2,FALSE),"")</f>
        <v>ADMINYCOOR</v>
      </c>
      <c r="D276" s="23" t="str">
        <f>+IFERROR(VLOOKUP(AT276,'[2]Listas anexo 1'!$A$13:$C$15,3,FALSE),"")</f>
        <v>CONTRIBUIR</v>
      </c>
      <c r="E276" s="23" t="str">
        <f>+IFERROR(VLOOKUP(AT276,'[2]Listas anexo 1'!$A$19:$B$21,2,FALSE),"")</f>
        <v>ADMINOB</v>
      </c>
      <c r="F276" s="23" t="str">
        <f>+IFERROR(VLOOKUP(AV276,'[2]Listas anexo 1'!$J$13:$K$21,2,FALSE),"")</f>
        <v>ADOBIII</v>
      </c>
      <c r="G276" s="23" t="str">
        <f>+IFERROR(VLOOKUP(AW276,'[2]LISTAS ANEXO 1. 2'!$A$9:$B$38,2,FALSE),"")</f>
        <v>AX</v>
      </c>
      <c r="H276" s="23" t="str">
        <f>+IFERROR(IF(C276="ADMINYCOOR",VLOOKUP(AY276,'[2]LISTAS ANEXO 1. 3'!$B$13:$C$42,2,FALSE),IF(C276="TASAS",VLOOKUP(AY276,'[2]LISTAS ANEXO 1. 3'!$B$43:$C$51,2,FALSE),IF(C276="FORTALECIMIENTO",VLOOKUP(AY276,'[2]LISTAS ANEXO 1. 3'!$B$52:$C$58,2,FALSE),""))),"")</f>
        <v>OO</v>
      </c>
      <c r="I276" s="23" t="str">
        <f>+IFERROR(VLOOKUP(#REF!,'[2]LISTAS ANEXO 1. 4'!$B$74:$C$90,2,FALSE),"")</f>
        <v/>
      </c>
      <c r="J276" s="23" t="str">
        <f>+IFERROR(VLOOKUP(X276,[2]ORDINALES!$B$2:$C$5,2,FALSE),"")</f>
        <v>CTADOS</v>
      </c>
      <c r="K276" s="23" t="str">
        <f>+IFERROR(VLOOKUP(#REF!,[2]REGION!$G$2:$I$1125,2,FALSE),"")</f>
        <v/>
      </c>
      <c r="L276" s="23" t="str">
        <f>+IFERROR(VLOOKUP(AI276,[2]REGION!$G$2:$I$1125,2,FALSE),"")</f>
        <v>BOGDC</v>
      </c>
      <c r="M276" s="23" t="str">
        <f>+IFERROR(VLOOKUP(#REF!,[2]ORDINALES!$H$2:$I$382,2,FALSE),"")</f>
        <v/>
      </c>
      <c r="N276" s="23" t="str">
        <f>IFERROR(VLOOKUP(U276,'[2]Lista Willy'!$B$11:$D$14,3,FALSE),"")</f>
        <v>REC_11</v>
      </c>
      <c r="O276" s="24"/>
      <c r="P276" s="90">
        <v>18017</v>
      </c>
      <c r="Q276" s="90" t="s">
        <v>49</v>
      </c>
      <c r="R276" s="90" t="s">
        <v>309</v>
      </c>
      <c r="S276" s="90" t="s">
        <v>385</v>
      </c>
      <c r="T276" s="90" t="s">
        <v>385</v>
      </c>
      <c r="U276" s="90" t="s">
        <v>52</v>
      </c>
      <c r="V276" s="94" t="s">
        <v>53</v>
      </c>
      <c r="W276" s="90" t="s">
        <v>54</v>
      </c>
      <c r="X276" s="90" t="s">
        <v>55</v>
      </c>
      <c r="Y276" s="90" t="s">
        <v>409</v>
      </c>
      <c r="Z276" s="88">
        <v>67516500</v>
      </c>
      <c r="AA276" s="120"/>
      <c r="AB276" s="88"/>
      <c r="AC276" s="88"/>
      <c r="AD276" s="88"/>
      <c r="AE276" s="120">
        <v>67516500</v>
      </c>
      <c r="AF276" s="88"/>
      <c r="AG276" s="89"/>
      <c r="AH276" s="90" t="s">
        <v>57</v>
      </c>
      <c r="AI276" s="90" t="s">
        <v>108</v>
      </c>
      <c r="AJ276" s="90" t="s">
        <v>108</v>
      </c>
      <c r="AK276" s="90"/>
      <c r="AL276" s="90" t="s">
        <v>57</v>
      </c>
      <c r="AM276" s="90"/>
      <c r="AN276" s="90" t="s">
        <v>57</v>
      </c>
      <c r="AO276" s="90"/>
      <c r="AP276" s="90" t="s">
        <v>57</v>
      </c>
      <c r="AQ276" s="90"/>
      <c r="AR276" s="90" t="s">
        <v>57</v>
      </c>
      <c r="AS276" s="90" t="s">
        <v>60</v>
      </c>
      <c r="AT276" s="90" t="s">
        <v>61</v>
      </c>
      <c r="AU276" s="97" t="s">
        <v>62</v>
      </c>
      <c r="AV276" s="98" t="s">
        <v>272</v>
      </c>
      <c r="AW276" s="98" t="s">
        <v>335</v>
      </c>
      <c r="AX276" s="97">
        <v>3202004</v>
      </c>
      <c r="AY276" s="98" t="s">
        <v>336</v>
      </c>
      <c r="AZ276" s="98" t="s">
        <v>337</v>
      </c>
      <c r="BA276" s="24"/>
    </row>
    <row r="277" spans="1:53" ht="84.75" customHeight="1">
      <c r="A277" s="23" t="str">
        <f>+IFERROR(VLOOKUP(R277,'[2]Listas niveles'!$D$2:$E$11,2,FALSE),"")</f>
        <v>SGM</v>
      </c>
      <c r="B277" s="23" t="str">
        <f>+IFERROR(VLOOKUP(AS277,'[2]Listas anexo 1'!$A$7:$B$8,2,FALSE),"")</f>
        <v>ADMIN</v>
      </c>
      <c r="C277" s="23" t="str">
        <f>+IFERROR(VLOOKUP(AT277,'[2]Listas anexo 1'!$A$13:$B$15,2,FALSE),"")</f>
        <v>ADMINYCOOR</v>
      </c>
      <c r="D277" s="23" t="str">
        <f>+IFERROR(VLOOKUP(AT277,'[2]Listas anexo 1'!$A$13:$C$15,3,FALSE),"")</f>
        <v>CONTRIBUIR</v>
      </c>
      <c r="E277" s="23" t="str">
        <f>+IFERROR(VLOOKUP(AT277,'[2]Listas anexo 1'!$A$19:$B$21,2,FALSE),"")</f>
        <v>ADMINOB</v>
      </c>
      <c r="F277" s="23" t="str">
        <f>+IFERROR(VLOOKUP(AV277,'[2]Listas anexo 1'!$J$13:$K$21,2,FALSE),"")</f>
        <v>ADOBIII</v>
      </c>
      <c r="G277" s="23" t="str">
        <f>+IFERROR(VLOOKUP(AW277,'[2]LISTAS ANEXO 1. 2'!$A$9:$B$38,2,FALSE),"")</f>
        <v>AX</v>
      </c>
      <c r="H277" s="23" t="str">
        <f>+IFERROR(IF(C277="ADMINYCOOR",VLOOKUP(AY277,'[2]LISTAS ANEXO 1. 3'!$B$13:$C$42,2,FALSE),IF(C277="TASAS",VLOOKUP(AY277,'[2]LISTAS ANEXO 1. 3'!$B$43:$C$51,2,FALSE),IF(C277="FORTALECIMIENTO",VLOOKUP(AY277,'[2]LISTAS ANEXO 1. 3'!$B$52:$C$58,2,FALSE),""))),"")</f>
        <v>OO</v>
      </c>
      <c r="I277" s="23" t="str">
        <f>+IFERROR(VLOOKUP(#REF!,'[2]LISTAS ANEXO 1. 4'!$B$74:$C$90,2,FALSE),"")</f>
        <v/>
      </c>
      <c r="J277" s="23" t="str">
        <f>+IFERROR(VLOOKUP(X277,[2]ORDINALES!$B$2:$C$5,2,FALSE),"")</f>
        <v>CTADOS</v>
      </c>
      <c r="K277" s="23" t="str">
        <f>+IFERROR(VLOOKUP(#REF!,[2]REGION!$G$2:$I$1125,2,FALSE),"")</f>
        <v/>
      </c>
      <c r="L277" s="23" t="str">
        <f>+IFERROR(VLOOKUP(AI277,[2]REGION!$G$2:$I$1125,2,FALSE),"")</f>
        <v>BOGDC</v>
      </c>
      <c r="M277" s="23" t="str">
        <f>+IFERROR(VLOOKUP(#REF!,[2]ORDINALES!$H$2:$I$382,2,FALSE),"")</f>
        <v/>
      </c>
      <c r="N277" s="23" t="str">
        <f>IFERROR(VLOOKUP(U277,'[2]Lista Willy'!$B$11:$D$14,3,FALSE),"")</f>
        <v>REC_11</v>
      </c>
      <c r="O277" s="24"/>
      <c r="P277" s="90">
        <v>18018</v>
      </c>
      <c r="Q277" s="90" t="s">
        <v>49</v>
      </c>
      <c r="R277" s="90" t="s">
        <v>309</v>
      </c>
      <c r="S277" s="90" t="s">
        <v>385</v>
      </c>
      <c r="T277" s="90" t="s">
        <v>385</v>
      </c>
      <c r="U277" s="90" t="s">
        <v>52</v>
      </c>
      <c r="V277" s="94" t="s">
        <v>53</v>
      </c>
      <c r="W277" s="90" t="s">
        <v>54</v>
      </c>
      <c r="X277" s="90" t="s">
        <v>55</v>
      </c>
      <c r="Y277" s="90" t="s">
        <v>410</v>
      </c>
      <c r="Z277" s="88">
        <v>74670880</v>
      </c>
      <c r="AA277" s="120"/>
      <c r="AB277" s="88"/>
      <c r="AC277" s="88"/>
      <c r="AD277" s="88"/>
      <c r="AE277" s="120">
        <v>74670880</v>
      </c>
      <c r="AF277" s="88"/>
      <c r="AG277" s="89"/>
      <c r="AH277" s="90" t="s">
        <v>57</v>
      </c>
      <c r="AI277" s="90" t="s">
        <v>108</v>
      </c>
      <c r="AJ277" s="90" t="s">
        <v>108</v>
      </c>
      <c r="AK277" s="90"/>
      <c r="AL277" s="90" t="s">
        <v>57</v>
      </c>
      <c r="AM277" s="90"/>
      <c r="AN277" s="90" t="s">
        <v>57</v>
      </c>
      <c r="AO277" s="90"/>
      <c r="AP277" s="90" t="s">
        <v>57</v>
      </c>
      <c r="AQ277" s="90"/>
      <c r="AR277" s="90" t="s">
        <v>57</v>
      </c>
      <c r="AS277" s="90" t="s">
        <v>60</v>
      </c>
      <c r="AT277" s="90" t="s">
        <v>61</v>
      </c>
      <c r="AU277" s="97" t="s">
        <v>62</v>
      </c>
      <c r="AV277" s="98" t="s">
        <v>272</v>
      </c>
      <c r="AW277" s="98" t="s">
        <v>335</v>
      </c>
      <c r="AX277" s="97">
        <v>3202004</v>
      </c>
      <c r="AY277" s="98" t="s">
        <v>336</v>
      </c>
      <c r="AZ277" s="98" t="s">
        <v>337</v>
      </c>
      <c r="BA277" s="24"/>
    </row>
    <row r="278" spans="1:53" ht="84.75" customHeight="1">
      <c r="A278" s="23" t="str">
        <f>+IFERROR(VLOOKUP(R278,'[2]Listas niveles'!$D$2:$E$11,2,FALSE),"")</f>
        <v>SGM</v>
      </c>
      <c r="B278" s="23" t="str">
        <f>+IFERROR(VLOOKUP(AS278,'[2]Listas anexo 1'!$A$7:$B$8,2,FALSE),"")</f>
        <v>ADMIN</v>
      </c>
      <c r="C278" s="23" t="str">
        <f>+IFERROR(VLOOKUP(AT278,'[2]Listas anexo 1'!$A$13:$B$15,2,FALSE),"")</f>
        <v>ADMINYCOOR</v>
      </c>
      <c r="D278" s="23" t="str">
        <f>+IFERROR(VLOOKUP(AT278,'[2]Listas anexo 1'!$A$13:$C$15,3,FALSE),"")</f>
        <v>CONTRIBUIR</v>
      </c>
      <c r="E278" s="23" t="str">
        <f>+IFERROR(VLOOKUP(AT278,'[2]Listas anexo 1'!$A$19:$B$21,2,FALSE),"")</f>
        <v>ADMINOB</v>
      </c>
      <c r="F278" s="23" t="str">
        <f>+IFERROR(VLOOKUP(AV278,'[2]Listas anexo 1'!$J$13:$K$21,2,FALSE),"")</f>
        <v>ADOBIII</v>
      </c>
      <c r="G278" s="23" t="str">
        <f>+IFERROR(VLOOKUP(AW278,'[2]LISTAS ANEXO 1. 2'!$A$9:$B$38,2,FALSE),"")</f>
        <v>AX</v>
      </c>
      <c r="H278" s="23" t="str">
        <f>+IFERROR(IF(C278="ADMINYCOOR",VLOOKUP(AY278,'[2]LISTAS ANEXO 1. 3'!$B$13:$C$42,2,FALSE),IF(C278="TASAS",VLOOKUP(AY278,'[2]LISTAS ANEXO 1. 3'!$B$43:$C$51,2,FALSE),IF(C278="FORTALECIMIENTO",VLOOKUP(AY278,'[2]LISTAS ANEXO 1. 3'!$B$52:$C$58,2,FALSE),""))),"")</f>
        <v>OO</v>
      </c>
      <c r="I278" s="23" t="str">
        <f>+IFERROR(VLOOKUP(#REF!,'[2]LISTAS ANEXO 1. 4'!$B$74:$C$90,2,FALSE),"")</f>
        <v/>
      </c>
      <c r="J278" s="23" t="str">
        <f>+IFERROR(VLOOKUP(X278,[2]ORDINALES!$B$2:$C$5,2,FALSE),"")</f>
        <v>CTADOS</v>
      </c>
      <c r="K278" s="23" t="str">
        <f>+IFERROR(VLOOKUP(#REF!,[2]REGION!$G$2:$I$1125,2,FALSE),"")</f>
        <v/>
      </c>
      <c r="L278" s="23" t="str">
        <f>+IFERROR(VLOOKUP(AI278,[2]REGION!$G$2:$I$1125,2,FALSE),"")</f>
        <v>BOGDC</v>
      </c>
      <c r="M278" s="23" t="str">
        <f>+IFERROR(VLOOKUP(#REF!,[2]ORDINALES!$H$2:$I$382,2,FALSE),"")</f>
        <v/>
      </c>
      <c r="N278" s="23" t="str">
        <f>IFERROR(VLOOKUP(U278,'[2]Lista Willy'!$B$11:$D$14,3,FALSE),"")</f>
        <v>REC_11</v>
      </c>
      <c r="O278" s="24"/>
      <c r="P278" s="90">
        <v>18019</v>
      </c>
      <c r="Q278" s="90" t="s">
        <v>49</v>
      </c>
      <c r="R278" s="90" t="s">
        <v>309</v>
      </c>
      <c r="S278" s="90" t="s">
        <v>385</v>
      </c>
      <c r="T278" s="90" t="s">
        <v>385</v>
      </c>
      <c r="U278" s="90" t="s">
        <v>52</v>
      </c>
      <c r="V278" s="94" t="s">
        <v>53</v>
      </c>
      <c r="W278" s="90" t="s">
        <v>54</v>
      </c>
      <c r="X278" s="90" t="s">
        <v>55</v>
      </c>
      <c r="Y278" s="90" t="s">
        <v>411</v>
      </c>
      <c r="Z278" s="88">
        <v>74670880</v>
      </c>
      <c r="AA278" s="120"/>
      <c r="AB278" s="88"/>
      <c r="AC278" s="88"/>
      <c r="AD278" s="88"/>
      <c r="AE278" s="120">
        <v>74670880</v>
      </c>
      <c r="AF278" s="88"/>
      <c r="AG278" s="89"/>
      <c r="AH278" s="90" t="s">
        <v>57</v>
      </c>
      <c r="AI278" s="90" t="s">
        <v>108</v>
      </c>
      <c r="AJ278" s="90" t="s">
        <v>108</v>
      </c>
      <c r="AK278" s="90"/>
      <c r="AL278" s="90" t="s">
        <v>57</v>
      </c>
      <c r="AM278" s="90"/>
      <c r="AN278" s="90" t="s">
        <v>57</v>
      </c>
      <c r="AO278" s="90"/>
      <c r="AP278" s="90" t="s">
        <v>57</v>
      </c>
      <c r="AQ278" s="90" t="s">
        <v>387</v>
      </c>
      <c r="AR278" s="90" t="s">
        <v>57</v>
      </c>
      <c r="AS278" s="90" t="s">
        <v>60</v>
      </c>
      <c r="AT278" s="90" t="s">
        <v>61</v>
      </c>
      <c r="AU278" s="97" t="s">
        <v>62</v>
      </c>
      <c r="AV278" s="98" t="s">
        <v>272</v>
      </c>
      <c r="AW278" s="98" t="s">
        <v>335</v>
      </c>
      <c r="AX278" s="97">
        <v>3202004</v>
      </c>
      <c r="AY278" s="98" t="s">
        <v>336</v>
      </c>
      <c r="AZ278" s="98" t="s">
        <v>337</v>
      </c>
      <c r="BA278" s="24"/>
    </row>
    <row r="279" spans="1:53" ht="84.75" customHeight="1">
      <c r="A279" s="23" t="str">
        <f>+IFERROR(VLOOKUP(R279,'[2]Listas niveles'!$D$2:$E$11,2,FALSE),"")</f>
        <v>SGM</v>
      </c>
      <c r="B279" s="23" t="str">
        <f>+IFERROR(VLOOKUP(AS279,'[2]Listas anexo 1'!$A$7:$B$8,2,FALSE),"")</f>
        <v>ADMIN</v>
      </c>
      <c r="C279" s="23" t="str">
        <f>+IFERROR(VLOOKUP(AT279,'[2]Listas anexo 1'!$A$13:$B$15,2,FALSE),"")</f>
        <v>ADMINYCOOR</v>
      </c>
      <c r="D279" s="23" t="str">
        <f>+IFERROR(VLOOKUP(AT279,'[2]Listas anexo 1'!$A$13:$C$15,3,FALSE),"")</f>
        <v>CONTRIBUIR</v>
      </c>
      <c r="E279" s="23" t="str">
        <f>+IFERROR(VLOOKUP(AT279,'[2]Listas anexo 1'!$A$19:$B$21,2,FALSE),"")</f>
        <v>ADMINOB</v>
      </c>
      <c r="F279" s="23" t="str">
        <f>+IFERROR(VLOOKUP(AV279,'[2]Listas anexo 1'!$J$13:$K$21,2,FALSE),"")</f>
        <v>ADOBIII</v>
      </c>
      <c r="G279" s="23" t="str">
        <f>+IFERROR(VLOOKUP(AW279,'[2]LISTAS ANEXO 1. 2'!$A$9:$B$38,2,FALSE),"")</f>
        <v>AIX</v>
      </c>
      <c r="H279" s="23" t="str">
        <f>+IFERROR(IF(C279="ADMINYCOOR",VLOOKUP(AY279,'[2]LISTAS ANEXO 1. 3'!$B$13:$C$42,2,FALSE),IF(C279="TASAS",VLOOKUP(AY279,'[2]LISTAS ANEXO 1. 3'!$B$43:$C$51,2,FALSE),IF(C279="FORTALECIMIENTO",VLOOKUP(AY279,'[2]LISTAS ANEXO 1. 3'!$B$52:$C$58,2,FALSE),""))),"")</f>
        <v>MM</v>
      </c>
      <c r="I279" s="23" t="str">
        <f>+IFERROR(VLOOKUP(#REF!,'[2]LISTAS ANEXO 1. 4'!$B$74:$C$90,2,FALSE),"")</f>
        <v/>
      </c>
      <c r="J279" s="23" t="str">
        <f>+IFERROR(VLOOKUP(X279,[2]ORDINALES!$B$2:$C$5,2,FALSE),"")</f>
        <v>CTADOS</v>
      </c>
      <c r="K279" s="23" t="str">
        <f>+IFERROR(VLOOKUP(#REF!,[2]REGION!$G$2:$I$1125,2,FALSE),"")</f>
        <v/>
      </c>
      <c r="L279" s="23" t="str">
        <f>+IFERROR(VLOOKUP(AI279,[2]REGION!$G$2:$I$1125,2,FALSE),"")</f>
        <v>BOGDC</v>
      </c>
      <c r="M279" s="23" t="str">
        <f>+IFERROR(VLOOKUP(#REF!,[2]ORDINALES!$H$2:$I$382,2,FALSE),"")</f>
        <v/>
      </c>
      <c r="N279" s="23" t="str">
        <f>IFERROR(VLOOKUP(U279,'[2]Lista Willy'!$B$11:$D$14,3,FALSE),"")</f>
        <v>REC_11</v>
      </c>
      <c r="O279" s="24"/>
      <c r="P279" s="90">
        <v>18020</v>
      </c>
      <c r="Q279" s="90" t="s">
        <v>49</v>
      </c>
      <c r="R279" s="90" t="s">
        <v>309</v>
      </c>
      <c r="S279" s="90" t="s">
        <v>385</v>
      </c>
      <c r="T279" s="90" t="s">
        <v>385</v>
      </c>
      <c r="U279" s="90" t="s">
        <v>52</v>
      </c>
      <c r="V279" s="94" t="s">
        <v>53</v>
      </c>
      <c r="W279" s="90" t="s">
        <v>54</v>
      </c>
      <c r="X279" s="90" t="s">
        <v>55</v>
      </c>
      <c r="Y279" s="90" t="s">
        <v>412</v>
      </c>
      <c r="Z279" s="88">
        <v>74670880</v>
      </c>
      <c r="AA279" s="120"/>
      <c r="AB279" s="88"/>
      <c r="AC279" s="88"/>
      <c r="AD279" s="88"/>
      <c r="AE279" s="120">
        <v>74670880</v>
      </c>
      <c r="AF279" s="88"/>
      <c r="AG279" s="89"/>
      <c r="AH279" s="90" t="s">
        <v>57</v>
      </c>
      <c r="AI279" s="90" t="s">
        <v>108</v>
      </c>
      <c r="AJ279" s="90" t="s">
        <v>108</v>
      </c>
      <c r="AK279" s="90"/>
      <c r="AL279" s="90" t="s">
        <v>57</v>
      </c>
      <c r="AM279" s="90"/>
      <c r="AN279" s="90" t="s">
        <v>57</v>
      </c>
      <c r="AO279" s="90"/>
      <c r="AP279" s="90" t="s">
        <v>57</v>
      </c>
      <c r="AQ279" s="90" t="s">
        <v>387</v>
      </c>
      <c r="AR279" s="90" t="s">
        <v>57</v>
      </c>
      <c r="AS279" s="90" t="s">
        <v>60</v>
      </c>
      <c r="AT279" s="90" t="s">
        <v>61</v>
      </c>
      <c r="AU279" s="97" t="s">
        <v>62</v>
      </c>
      <c r="AV279" s="98" t="s">
        <v>272</v>
      </c>
      <c r="AW279" s="98" t="s">
        <v>413</v>
      </c>
      <c r="AX279" s="97">
        <v>3202014</v>
      </c>
      <c r="AY279" s="98" t="s">
        <v>414</v>
      </c>
      <c r="AZ279" s="98" t="s">
        <v>415</v>
      </c>
      <c r="BA279" s="24"/>
    </row>
    <row r="280" spans="1:53" ht="84.75" customHeight="1">
      <c r="A280" s="23" t="str">
        <f>+IFERROR(VLOOKUP(R280,'[2]Listas niveles'!$D$2:$E$11,2,FALSE),"")</f>
        <v>SGM</v>
      </c>
      <c r="B280" s="23" t="str">
        <f>+IFERROR(VLOOKUP(AS280,'[2]Listas anexo 1'!$A$7:$B$8,2,FALSE),"")</f>
        <v>ADMIN</v>
      </c>
      <c r="C280" s="23" t="str">
        <f>+IFERROR(VLOOKUP(AT280,'[2]Listas anexo 1'!$A$13:$B$15,2,FALSE),"")</f>
        <v>ADMINYCOOR</v>
      </c>
      <c r="D280" s="23" t="str">
        <f>+IFERROR(VLOOKUP(AT280,'[2]Listas anexo 1'!$A$13:$C$15,3,FALSE),"")</f>
        <v>CONTRIBUIR</v>
      </c>
      <c r="E280" s="23" t="str">
        <f>+IFERROR(VLOOKUP(AT280,'[2]Listas anexo 1'!$A$19:$B$21,2,FALSE),"")</f>
        <v>ADMINOB</v>
      </c>
      <c r="F280" s="23" t="str">
        <f>+IFERROR(VLOOKUP(AV280,'[2]Listas anexo 1'!$J$13:$K$21,2,FALSE),"")</f>
        <v>ADOBIII</v>
      </c>
      <c r="G280" s="23" t="str">
        <f>+IFERROR(VLOOKUP(AW280,'[2]LISTAS ANEXO 1. 2'!$A$9:$B$38,2,FALSE),"")</f>
        <v>AIX</v>
      </c>
      <c r="H280" s="23" t="str">
        <f>+IFERROR(IF(C280="ADMINYCOOR",VLOOKUP(AY280,'[2]LISTAS ANEXO 1. 3'!$B$13:$C$42,2,FALSE),IF(C280="TASAS",VLOOKUP(AY280,'[2]LISTAS ANEXO 1. 3'!$B$43:$C$51,2,FALSE),IF(C280="FORTALECIMIENTO",VLOOKUP(AY280,'[2]LISTAS ANEXO 1. 3'!$B$52:$C$58,2,FALSE),""))),"")</f>
        <v>MM</v>
      </c>
      <c r="I280" s="23" t="str">
        <f>+IFERROR(VLOOKUP(#REF!,'[2]LISTAS ANEXO 1. 4'!$B$74:$C$90,2,FALSE),"")</f>
        <v/>
      </c>
      <c r="J280" s="23" t="str">
        <f>+IFERROR(VLOOKUP(X280,[2]ORDINALES!$B$2:$C$5,2,FALSE),"")</f>
        <v>CTADOS</v>
      </c>
      <c r="K280" s="23" t="str">
        <f>+IFERROR(VLOOKUP(#REF!,[2]REGION!$G$2:$I$1125,2,FALSE),"")</f>
        <v/>
      </c>
      <c r="L280" s="23" t="str">
        <f>+IFERROR(VLOOKUP(AI280,[2]REGION!$G$2:$I$1125,2,FALSE),"")</f>
        <v>BOGDC</v>
      </c>
      <c r="M280" s="23" t="str">
        <f>+IFERROR(VLOOKUP(#REF!,[2]ORDINALES!$H$2:$I$382,2,FALSE),"")</f>
        <v/>
      </c>
      <c r="N280" s="23" t="str">
        <f>IFERROR(VLOOKUP(U280,'[2]Lista Willy'!$B$11:$D$14,3,FALSE),"")</f>
        <v>REC_11</v>
      </c>
      <c r="O280" s="24"/>
      <c r="P280" s="90">
        <v>18021</v>
      </c>
      <c r="Q280" s="90" t="s">
        <v>49</v>
      </c>
      <c r="R280" s="90" t="s">
        <v>309</v>
      </c>
      <c r="S280" s="90" t="s">
        <v>385</v>
      </c>
      <c r="T280" s="90" t="s">
        <v>385</v>
      </c>
      <c r="U280" s="90" t="s">
        <v>52</v>
      </c>
      <c r="V280" s="94" t="s">
        <v>53</v>
      </c>
      <c r="W280" s="90" t="s">
        <v>54</v>
      </c>
      <c r="X280" s="90" t="s">
        <v>55</v>
      </c>
      <c r="Y280" s="90" t="s">
        <v>416</v>
      </c>
      <c r="Z280" s="88">
        <v>74670880</v>
      </c>
      <c r="AA280" s="120"/>
      <c r="AB280" s="88"/>
      <c r="AC280" s="88"/>
      <c r="AD280" s="88"/>
      <c r="AE280" s="120">
        <v>74670880</v>
      </c>
      <c r="AF280" s="88"/>
      <c r="AG280" s="89"/>
      <c r="AH280" s="90" t="s">
        <v>57</v>
      </c>
      <c r="AI280" s="90" t="s">
        <v>108</v>
      </c>
      <c r="AJ280" s="90" t="s">
        <v>108</v>
      </c>
      <c r="AK280" s="90"/>
      <c r="AL280" s="90" t="s">
        <v>57</v>
      </c>
      <c r="AM280" s="90"/>
      <c r="AN280" s="90" t="s">
        <v>57</v>
      </c>
      <c r="AO280" s="90"/>
      <c r="AP280" s="90" t="s">
        <v>57</v>
      </c>
      <c r="AQ280" s="90" t="s">
        <v>387</v>
      </c>
      <c r="AR280" s="90" t="s">
        <v>57</v>
      </c>
      <c r="AS280" s="90" t="s">
        <v>60</v>
      </c>
      <c r="AT280" s="90" t="s">
        <v>61</v>
      </c>
      <c r="AU280" s="97" t="s">
        <v>62</v>
      </c>
      <c r="AV280" s="98" t="s">
        <v>272</v>
      </c>
      <c r="AW280" s="98" t="s">
        <v>413</v>
      </c>
      <c r="AX280" s="97">
        <v>3202014</v>
      </c>
      <c r="AY280" s="98" t="s">
        <v>414</v>
      </c>
      <c r="AZ280" s="98" t="s">
        <v>415</v>
      </c>
      <c r="BA280" s="24"/>
    </row>
    <row r="281" spans="1:53" ht="84.75" customHeight="1">
      <c r="A281" s="23" t="str">
        <f>+IFERROR(VLOOKUP(R281,'[2]Listas niveles'!$D$2:$E$11,2,FALSE),"")</f>
        <v>SGM</v>
      </c>
      <c r="B281" s="23" t="str">
        <f>+IFERROR(VLOOKUP(AS281,'[2]Listas anexo 1'!$A$7:$B$8,2,FALSE),"")</f>
        <v>ADMIN</v>
      </c>
      <c r="C281" s="23" t="str">
        <f>+IFERROR(VLOOKUP(AT281,'[2]Listas anexo 1'!$A$13:$B$15,2,FALSE),"")</f>
        <v>ADMINYCOOR</v>
      </c>
      <c r="D281" s="23" t="str">
        <f>+IFERROR(VLOOKUP(AT281,'[2]Listas anexo 1'!$A$13:$C$15,3,FALSE),"")</f>
        <v>CONTRIBUIR</v>
      </c>
      <c r="E281" s="23" t="str">
        <f>+IFERROR(VLOOKUP(AT281,'[2]Listas anexo 1'!$A$19:$B$21,2,FALSE),"")</f>
        <v>ADMINOB</v>
      </c>
      <c r="F281" s="23" t="str">
        <f>+IFERROR(VLOOKUP(AV281,'[2]Listas anexo 1'!$J$13:$K$21,2,FALSE),"")</f>
        <v>ADOBIII</v>
      </c>
      <c r="G281" s="23" t="str">
        <f>+IFERROR(VLOOKUP(AW281,'[2]LISTAS ANEXO 1. 2'!$A$9:$B$38,2,FALSE),"")</f>
        <v>AIX</v>
      </c>
      <c r="H281" s="23" t="str">
        <f>+IFERROR(IF(C281="ADMINYCOOR",VLOOKUP(AY281,'[2]LISTAS ANEXO 1. 3'!$B$13:$C$42,2,FALSE),IF(C281="TASAS",VLOOKUP(AY281,'[2]LISTAS ANEXO 1. 3'!$B$43:$C$51,2,FALSE),IF(C281="FORTALECIMIENTO",VLOOKUP(AY281,'[2]LISTAS ANEXO 1. 3'!$B$52:$C$58,2,FALSE),""))),"")</f>
        <v>NN</v>
      </c>
      <c r="I281" s="23" t="str">
        <f>+IFERROR(VLOOKUP(#REF!,'[2]LISTAS ANEXO 1. 4'!$B$74:$C$90,2,FALSE),"")</f>
        <v/>
      </c>
      <c r="J281" s="23" t="str">
        <f>+IFERROR(VLOOKUP(X281,[2]ORDINALES!$B$2:$C$5,2,FALSE),"")</f>
        <v>CTADOS</v>
      </c>
      <c r="K281" s="23" t="str">
        <f>+IFERROR(VLOOKUP(#REF!,[2]REGION!$G$2:$I$1125,2,FALSE),"")</f>
        <v/>
      </c>
      <c r="L281" s="23" t="str">
        <f>+IFERROR(VLOOKUP(AI281,[2]REGION!$G$2:$I$1125,2,FALSE),"")</f>
        <v>BOGDC</v>
      </c>
      <c r="M281" s="23" t="str">
        <f>+IFERROR(VLOOKUP(#REF!,[2]ORDINALES!$H$2:$I$382,2,FALSE),"")</f>
        <v/>
      </c>
      <c r="N281" s="23" t="str">
        <f>IFERROR(VLOOKUP(U281,'[2]Lista Willy'!$B$11:$D$14,3,FALSE),"")</f>
        <v>REC_11</v>
      </c>
      <c r="O281" s="24"/>
      <c r="P281" s="90">
        <v>18022</v>
      </c>
      <c r="Q281" s="90" t="s">
        <v>49</v>
      </c>
      <c r="R281" s="90" t="s">
        <v>309</v>
      </c>
      <c r="S281" s="90" t="s">
        <v>385</v>
      </c>
      <c r="T281" s="90" t="s">
        <v>385</v>
      </c>
      <c r="U281" s="90" t="s">
        <v>52</v>
      </c>
      <c r="V281" s="94" t="s">
        <v>53</v>
      </c>
      <c r="W281" s="90" t="s">
        <v>54</v>
      </c>
      <c r="X281" s="90" t="s">
        <v>55</v>
      </c>
      <c r="Y281" s="90" t="s">
        <v>417</v>
      </c>
      <c r="Z281" s="88">
        <v>74670880</v>
      </c>
      <c r="AA281" s="120"/>
      <c r="AB281" s="88"/>
      <c r="AC281" s="88"/>
      <c r="AD281" s="88"/>
      <c r="AE281" s="120">
        <v>74670880</v>
      </c>
      <c r="AF281" s="88"/>
      <c r="AG281" s="89"/>
      <c r="AH281" s="90" t="s">
        <v>57</v>
      </c>
      <c r="AI281" s="90" t="s">
        <v>108</v>
      </c>
      <c r="AJ281" s="90" t="s">
        <v>108</v>
      </c>
      <c r="AK281" s="90"/>
      <c r="AL281" s="90" t="s">
        <v>57</v>
      </c>
      <c r="AM281" s="90"/>
      <c r="AN281" s="90" t="s">
        <v>57</v>
      </c>
      <c r="AO281" s="90"/>
      <c r="AP281" s="90" t="s">
        <v>57</v>
      </c>
      <c r="AQ281" s="90" t="s">
        <v>387</v>
      </c>
      <c r="AR281" s="90" t="s">
        <v>57</v>
      </c>
      <c r="AS281" s="90" t="s">
        <v>60</v>
      </c>
      <c r="AT281" s="90" t="s">
        <v>61</v>
      </c>
      <c r="AU281" s="97" t="s">
        <v>62</v>
      </c>
      <c r="AV281" s="98" t="s">
        <v>272</v>
      </c>
      <c r="AW281" s="98" t="s">
        <v>413</v>
      </c>
      <c r="AX281" s="97">
        <v>3202014</v>
      </c>
      <c r="AY281" s="98" t="s">
        <v>418</v>
      </c>
      <c r="AZ281" s="98" t="s">
        <v>415</v>
      </c>
      <c r="BA281" s="24"/>
    </row>
    <row r="282" spans="1:53" ht="84.75" customHeight="1">
      <c r="A282" s="23" t="str">
        <f>+IFERROR(VLOOKUP(R282,'[2]Listas niveles'!$D$2:$E$11,2,FALSE),"")</f>
        <v>SGM</v>
      </c>
      <c r="B282" s="23" t="str">
        <f>+IFERROR(VLOOKUP(AS282,'[2]Listas anexo 1'!$A$7:$B$8,2,FALSE),"")</f>
        <v>ADMIN</v>
      </c>
      <c r="C282" s="23" t="str">
        <f>+IFERROR(VLOOKUP(AT282,'[2]Listas anexo 1'!$A$13:$B$15,2,FALSE),"")</f>
        <v>ADMINYCOOR</v>
      </c>
      <c r="D282" s="23" t="str">
        <f>+IFERROR(VLOOKUP(AT282,'[2]Listas anexo 1'!$A$13:$C$15,3,FALSE),"")</f>
        <v>CONTRIBUIR</v>
      </c>
      <c r="E282" s="23" t="str">
        <f>+IFERROR(VLOOKUP(AT282,'[2]Listas anexo 1'!$A$19:$B$21,2,FALSE),"")</f>
        <v>ADMINOB</v>
      </c>
      <c r="F282" s="23" t="str">
        <f>+IFERROR(VLOOKUP(AV282,'[2]Listas anexo 1'!$J$13:$K$21,2,FALSE),"")</f>
        <v>ADOBIII</v>
      </c>
      <c r="G282" s="23" t="str">
        <f>+IFERROR(VLOOKUP(AW282,'[2]LISTAS ANEXO 1. 2'!$A$9:$B$38,2,FALSE),"")</f>
        <v>AIX</v>
      </c>
      <c r="H282" s="23" t="str">
        <f>+IFERROR(IF(C282="ADMINYCOOR",VLOOKUP(AY282,'[2]LISTAS ANEXO 1. 3'!$B$13:$C$42,2,FALSE),IF(C282="TASAS",VLOOKUP(AY282,'[2]LISTAS ANEXO 1. 3'!$B$43:$C$51,2,FALSE),IF(C282="FORTALECIMIENTO",VLOOKUP(AY282,'[2]LISTAS ANEXO 1. 3'!$B$52:$C$58,2,FALSE),""))),"")</f>
        <v>MM</v>
      </c>
      <c r="I282" s="23" t="str">
        <f>+IFERROR(VLOOKUP(#REF!,'[2]LISTAS ANEXO 1. 4'!$B$74:$C$90,2,FALSE),"")</f>
        <v/>
      </c>
      <c r="J282" s="23" t="str">
        <f>+IFERROR(VLOOKUP(X282,[2]ORDINALES!$B$2:$C$5,2,FALSE),"")</f>
        <v>CTADOS</v>
      </c>
      <c r="K282" s="23" t="str">
        <f>+IFERROR(VLOOKUP(#REF!,[2]REGION!$G$2:$I$1125,2,FALSE),"")</f>
        <v/>
      </c>
      <c r="L282" s="23" t="str">
        <f>+IFERROR(VLOOKUP(AI282,[2]REGION!$G$2:$I$1125,2,FALSE),"")</f>
        <v>BOGDC</v>
      </c>
      <c r="M282" s="23" t="str">
        <f>+IFERROR(VLOOKUP(#REF!,[2]ORDINALES!$H$2:$I$382,2,FALSE),"")</f>
        <v/>
      </c>
      <c r="N282" s="23" t="str">
        <f>IFERROR(VLOOKUP(U282,'[2]Lista Willy'!$B$11:$D$14,3,FALSE),"")</f>
        <v>REC_11</v>
      </c>
      <c r="O282" s="24"/>
      <c r="P282" s="90">
        <v>18023</v>
      </c>
      <c r="Q282" s="90" t="s">
        <v>49</v>
      </c>
      <c r="R282" s="90" t="s">
        <v>309</v>
      </c>
      <c r="S282" s="90" t="s">
        <v>385</v>
      </c>
      <c r="T282" s="90" t="s">
        <v>385</v>
      </c>
      <c r="U282" s="90" t="s">
        <v>52</v>
      </c>
      <c r="V282" s="94" t="s">
        <v>53</v>
      </c>
      <c r="W282" s="90" t="s">
        <v>54</v>
      </c>
      <c r="X282" s="90" t="s">
        <v>55</v>
      </c>
      <c r="Y282" s="90" t="s">
        <v>419</v>
      </c>
      <c r="Z282" s="88">
        <v>33308140</v>
      </c>
      <c r="AA282" s="120"/>
      <c r="AB282" s="88"/>
      <c r="AC282" s="88"/>
      <c r="AD282" s="88"/>
      <c r="AE282" s="120">
        <v>33308140</v>
      </c>
      <c r="AF282" s="88"/>
      <c r="AG282" s="89"/>
      <c r="AH282" s="90" t="s">
        <v>57</v>
      </c>
      <c r="AI282" s="90" t="s">
        <v>108</v>
      </c>
      <c r="AJ282" s="90" t="s">
        <v>108</v>
      </c>
      <c r="AK282" s="90"/>
      <c r="AL282" s="90" t="s">
        <v>57</v>
      </c>
      <c r="AM282" s="90"/>
      <c r="AN282" s="90" t="s">
        <v>57</v>
      </c>
      <c r="AO282" s="90"/>
      <c r="AP282" s="90" t="s">
        <v>57</v>
      </c>
      <c r="AQ282" s="90"/>
      <c r="AR282" s="90" t="s">
        <v>57</v>
      </c>
      <c r="AS282" s="90" t="s">
        <v>60</v>
      </c>
      <c r="AT282" s="90" t="s">
        <v>61</v>
      </c>
      <c r="AU282" s="97" t="s">
        <v>62</v>
      </c>
      <c r="AV282" s="98" t="s">
        <v>272</v>
      </c>
      <c r="AW282" s="98" t="s">
        <v>413</v>
      </c>
      <c r="AX282" s="97">
        <v>3202014</v>
      </c>
      <c r="AY282" s="98" t="s">
        <v>414</v>
      </c>
      <c r="AZ282" s="98" t="s">
        <v>415</v>
      </c>
      <c r="BA282" s="24"/>
    </row>
    <row r="283" spans="1:53" ht="84.75" customHeight="1">
      <c r="A283" s="23" t="str">
        <f>+IFERROR(VLOOKUP(R283,'[2]Listas niveles'!$D$2:$E$11,2,FALSE),"")</f>
        <v>SGM</v>
      </c>
      <c r="B283" s="23" t="str">
        <f>+IFERROR(VLOOKUP(AS283,'[2]Listas anexo 1'!$A$7:$B$8,2,FALSE),"")</f>
        <v>ADMIN</v>
      </c>
      <c r="C283" s="23" t="str">
        <f>+IFERROR(VLOOKUP(AT283,'[2]Listas anexo 1'!$A$13:$B$15,2,FALSE),"")</f>
        <v>ADMINYCOOR</v>
      </c>
      <c r="D283" s="23" t="str">
        <f>+IFERROR(VLOOKUP(AT283,'[2]Listas anexo 1'!$A$13:$C$15,3,FALSE),"")</f>
        <v>CONTRIBUIR</v>
      </c>
      <c r="E283" s="23" t="str">
        <f>+IFERROR(VLOOKUP(AT283,'[2]Listas anexo 1'!$A$19:$B$21,2,FALSE),"")</f>
        <v>ADMINOB</v>
      </c>
      <c r="F283" s="23" t="str">
        <f>+IFERROR(VLOOKUP(AV283,'[2]Listas anexo 1'!$J$13:$K$21,2,FALSE),"")</f>
        <v>ADOBIII</v>
      </c>
      <c r="G283" s="23" t="str">
        <f>+IFERROR(VLOOKUP(AW283,'[2]LISTAS ANEXO 1. 2'!$A$9:$B$38,2,FALSE),"")</f>
        <v>AIX</v>
      </c>
      <c r="H283" s="23" t="str">
        <f>+IFERROR(IF(C283="ADMINYCOOR",VLOOKUP(AY283,'[2]LISTAS ANEXO 1. 3'!$B$13:$C$42,2,FALSE),IF(C283="TASAS",VLOOKUP(AY283,'[2]LISTAS ANEXO 1. 3'!$B$43:$C$51,2,FALSE),IF(C283="FORTALECIMIENTO",VLOOKUP(AY283,'[2]LISTAS ANEXO 1. 3'!$B$52:$C$58,2,FALSE),""))),"")</f>
        <v>MM</v>
      </c>
      <c r="I283" s="23" t="str">
        <f>+IFERROR(VLOOKUP(#REF!,'[2]LISTAS ANEXO 1. 4'!$B$74:$C$90,2,FALSE),"")</f>
        <v/>
      </c>
      <c r="J283" s="23" t="str">
        <f>+IFERROR(VLOOKUP(X283,[2]ORDINALES!$B$2:$C$5,2,FALSE),"")</f>
        <v>CTADOS</v>
      </c>
      <c r="K283" s="23" t="str">
        <f>+IFERROR(VLOOKUP(#REF!,[2]REGION!$G$2:$I$1125,2,FALSE),"")</f>
        <v/>
      </c>
      <c r="L283" s="23" t="str">
        <f>+IFERROR(VLOOKUP(AI283,[2]REGION!$G$2:$I$1125,2,FALSE),"")</f>
        <v>BOGDC</v>
      </c>
      <c r="M283" s="23" t="str">
        <f>+IFERROR(VLOOKUP(#REF!,[2]ORDINALES!$H$2:$I$382,2,FALSE),"")</f>
        <v/>
      </c>
      <c r="N283" s="23" t="str">
        <f>IFERROR(VLOOKUP(U283,'[2]Lista Willy'!$B$11:$D$14,3,FALSE),"")</f>
        <v>REC_11</v>
      </c>
      <c r="O283" s="24"/>
      <c r="P283" s="90">
        <v>18024</v>
      </c>
      <c r="Q283" s="90" t="s">
        <v>49</v>
      </c>
      <c r="R283" s="90" t="s">
        <v>309</v>
      </c>
      <c r="S283" s="90" t="s">
        <v>385</v>
      </c>
      <c r="T283" s="90" t="s">
        <v>385</v>
      </c>
      <c r="U283" s="90" t="s">
        <v>52</v>
      </c>
      <c r="V283" s="94" t="s">
        <v>53</v>
      </c>
      <c r="W283" s="90" t="s">
        <v>54</v>
      </c>
      <c r="X283" s="90" t="s">
        <v>55</v>
      </c>
      <c r="Y283" s="90" t="s">
        <v>420</v>
      </c>
      <c r="Z283" s="88">
        <v>43826500</v>
      </c>
      <c r="AA283" s="120"/>
      <c r="AB283" s="88"/>
      <c r="AC283" s="88"/>
      <c r="AD283" s="88"/>
      <c r="AE283" s="120">
        <v>43826500</v>
      </c>
      <c r="AF283" s="88"/>
      <c r="AG283" s="89"/>
      <c r="AH283" s="90" t="s">
        <v>57</v>
      </c>
      <c r="AI283" s="90" t="s">
        <v>108</v>
      </c>
      <c r="AJ283" s="90" t="s">
        <v>108</v>
      </c>
      <c r="AK283" s="90"/>
      <c r="AL283" s="90" t="s">
        <v>57</v>
      </c>
      <c r="AM283" s="90"/>
      <c r="AN283" s="90" t="s">
        <v>57</v>
      </c>
      <c r="AO283" s="90"/>
      <c r="AP283" s="90" t="s">
        <v>57</v>
      </c>
      <c r="AQ283" s="90"/>
      <c r="AR283" s="90" t="s">
        <v>57</v>
      </c>
      <c r="AS283" s="90" t="s">
        <v>60</v>
      </c>
      <c r="AT283" s="90" t="s">
        <v>61</v>
      </c>
      <c r="AU283" s="97" t="s">
        <v>62</v>
      </c>
      <c r="AV283" s="98" t="s">
        <v>272</v>
      </c>
      <c r="AW283" s="98" t="s">
        <v>413</v>
      </c>
      <c r="AX283" s="97">
        <v>3202014</v>
      </c>
      <c r="AY283" s="98" t="s">
        <v>414</v>
      </c>
      <c r="AZ283" s="98" t="s">
        <v>415</v>
      </c>
      <c r="BA283" s="24"/>
    </row>
    <row r="284" spans="1:53" ht="84.75" customHeight="1">
      <c r="A284" s="23" t="str">
        <f>+IFERROR(VLOOKUP(R284,'[2]Listas niveles'!$D$2:$E$11,2,FALSE),"")</f>
        <v>SGM</v>
      </c>
      <c r="B284" s="23" t="str">
        <f>+IFERROR(VLOOKUP(AS284,'[2]Listas anexo 1'!$A$7:$B$8,2,FALSE),"")</f>
        <v>ADMIN</v>
      </c>
      <c r="C284" s="23" t="str">
        <f>+IFERROR(VLOOKUP(AT284,'[2]Listas anexo 1'!$A$13:$B$15,2,FALSE),"")</f>
        <v>ADMINYCOOR</v>
      </c>
      <c r="D284" s="23" t="str">
        <f>+IFERROR(VLOOKUP(AT284,'[2]Listas anexo 1'!$A$13:$C$15,3,FALSE),"")</f>
        <v>CONTRIBUIR</v>
      </c>
      <c r="E284" s="23" t="str">
        <f>+IFERROR(VLOOKUP(AT284,'[2]Listas anexo 1'!$A$19:$B$21,2,FALSE),"")</f>
        <v>ADMINOB</v>
      </c>
      <c r="F284" s="23" t="str">
        <f>+IFERROR(VLOOKUP(AV284,'[2]Listas anexo 1'!$J$13:$K$21,2,FALSE),"")</f>
        <v>ADOBIII</v>
      </c>
      <c r="G284" s="23" t="str">
        <f>+IFERROR(VLOOKUP(AW284,'[2]LISTAS ANEXO 1. 2'!$A$9:$B$38,2,FALSE),"")</f>
        <v>AX</v>
      </c>
      <c r="H284" s="23" t="str">
        <f>+IFERROR(IF(C284="ADMINYCOOR",VLOOKUP(AY284,'[2]LISTAS ANEXO 1. 3'!$B$13:$C$42,2,FALSE),IF(C284="TASAS",VLOOKUP(AY284,'[2]LISTAS ANEXO 1. 3'!$B$43:$C$51,2,FALSE),IF(C284="FORTALECIMIENTO",VLOOKUP(AY284,'[2]LISTAS ANEXO 1. 3'!$B$52:$C$58,2,FALSE),""))),"")</f>
        <v>OO</v>
      </c>
      <c r="I284" s="23" t="str">
        <f>+IFERROR(VLOOKUP(#REF!,'[2]LISTAS ANEXO 1. 4'!$B$74:$C$90,2,FALSE),"")</f>
        <v/>
      </c>
      <c r="J284" s="23" t="str">
        <f>+IFERROR(VLOOKUP(X284,[2]ORDINALES!$B$2:$C$5,2,FALSE),"")</f>
        <v>CTADOS</v>
      </c>
      <c r="K284" s="23" t="str">
        <f>+IFERROR(VLOOKUP(#REF!,[2]REGION!$G$2:$I$1125,2,FALSE),"")</f>
        <v/>
      </c>
      <c r="L284" s="23" t="str">
        <f>+IFERROR(VLOOKUP(AI284,[2]REGION!$G$2:$I$1125,2,FALSE),"")</f>
        <v>BOGDC</v>
      </c>
      <c r="M284" s="23" t="str">
        <f>+IFERROR(VLOOKUP(#REF!,[2]ORDINALES!$H$2:$I$382,2,FALSE),"")</f>
        <v/>
      </c>
      <c r="N284" s="23" t="str">
        <f>IFERROR(VLOOKUP(U284,'[2]Lista Willy'!$B$11:$D$14,3,FALSE),"")</f>
        <v>REC_11</v>
      </c>
      <c r="O284" s="24"/>
      <c r="P284" s="90">
        <v>18025</v>
      </c>
      <c r="Q284" s="90" t="s">
        <v>49</v>
      </c>
      <c r="R284" s="90" t="s">
        <v>309</v>
      </c>
      <c r="S284" s="90" t="s">
        <v>385</v>
      </c>
      <c r="T284" s="90" t="s">
        <v>385</v>
      </c>
      <c r="U284" s="90" t="s">
        <v>52</v>
      </c>
      <c r="V284" s="94" t="s">
        <v>53</v>
      </c>
      <c r="W284" s="90" t="s">
        <v>54</v>
      </c>
      <c r="X284" s="90" t="s">
        <v>55</v>
      </c>
      <c r="Y284" s="90" t="s">
        <v>421</v>
      </c>
      <c r="Z284" s="88">
        <v>74670880</v>
      </c>
      <c r="AA284" s="120"/>
      <c r="AB284" s="88"/>
      <c r="AC284" s="88"/>
      <c r="AD284" s="88"/>
      <c r="AE284" s="120">
        <v>74670880</v>
      </c>
      <c r="AF284" s="88"/>
      <c r="AG284" s="89"/>
      <c r="AH284" s="90" t="s">
        <v>57</v>
      </c>
      <c r="AI284" s="90" t="s">
        <v>108</v>
      </c>
      <c r="AJ284" s="90" t="s">
        <v>108</v>
      </c>
      <c r="AK284" s="90"/>
      <c r="AL284" s="90" t="s">
        <v>57</v>
      </c>
      <c r="AM284" s="90"/>
      <c r="AN284" s="90" t="s">
        <v>57</v>
      </c>
      <c r="AO284" s="90"/>
      <c r="AP284" s="90" t="s">
        <v>57</v>
      </c>
      <c r="AQ284" s="90" t="s">
        <v>387</v>
      </c>
      <c r="AR284" s="90" t="s">
        <v>404</v>
      </c>
      <c r="AS284" s="90" t="s">
        <v>60</v>
      </c>
      <c r="AT284" s="90" t="s">
        <v>61</v>
      </c>
      <c r="AU284" s="97" t="s">
        <v>62</v>
      </c>
      <c r="AV284" s="98" t="s">
        <v>272</v>
      </c>
      <c r="AW284" s="98" t="s">
        <v>335</v>
      </c>
      <c r="AX284" s="97">
        <v>3202004</v>
      </c>
      <c r="AY284" s="98" t="s">
        <v>336</v>
      </c>
      <c r="AZ284" s="98" t="s">
        <v>422</v>
      </c>
      <c r="BA284" s="24"/>
    </row>
    <row r="285" spans="1:53" ht="84.75" customHeight="1">
      <c r="A285" s="23" t="str">
        <f>+IFERROR(VLOOKUP(R285,'[2]Listas niveles'!$D$2:$E$11,2,FALSE),"")</f>
        <v>SGM</v>
      </c>
      <c r="B285" s="23" t="str">
        <f>+IFERROR(VLOOKUP(AS285,'[2]Listas anexo 1'!$A$7:$B$8,2,FALSE),"")</f>
        <v>ADMIN</v>
      </c>
      <c r="C285" s="23" t="str">
        <f>+IFERROR(VLOOKUP(AT285,'[2]Listas anexo 1'!$A$13:$B$15,2,FALSE),"")</f>
        <v>ADMINYCOOR</v>
      </c>
      <c r="D285" s="23" t="str">
        <f>+IFERROR(VLOOKUP(AT285,'[2]Listas anexo 1'!$A$13:$C$15,3,FALSE),"")</f>
        <v>CONTRIBUIR</v>
      </c>
      <c r="E285" s="23" t="str">
        <f>+IFERROR(VLOOKUP(AT285,'[2]Listas anexo 1'!$A$19:$B$21,2,FALSE),"")</f>
        <v>ADMINOB</v>
      </c>
      <c r="F285" s="23" t="str">
        <f>+IFERROR(VLOOKUP(AV285,'[2]Listas anexo 1'!$J$13:$K$21,2,FALSE),"")</f>
        <v>ADOBIII</v>
      </c>
      <c r="G285" s="23" t="str">
        <f>+IFERROR(VLOOKUP(AW285,'[2]LISTAS ANEXO 1. 2'!$A$9:$B$38,2,FALSE),"")</f>
        <v>AX</v>
      </c>
      <c r="H285" s="23" t="str">
        <f>+IFERROR(IF(C285="ADMINYCOOR",VLOOKUP(AY285,'[2]LISTAS ANEXO 1. 3'!$B$13:$C$42,2,FALSE),IF(C285="TASAS",VLOOKUP(AY285,'[2]LISTAS ANEXO 1. 3'!$B$43:$C$51,2,FALSE),IF(C285="FORTALECIMIENTO",VLOOKUP(AY285,'[2]LISTAS ANEXO 1. 3'!$B$52:$C$58,2,FALSE),""))),"")</f>
        <v>OO</v>
      </c>
      <c r="I285" s="23" t="str">
        <f>+IFERROR(VLOOKUP(#REF!,'[2]LISTAS ANEXO 1. 4'!$B$74:$C$90,2,FALSE),"")</f>
        <v/>
      </c>
      <c r="J285" s="23" t="str">
        <f>+IFERROR(VLOOKUP(X285,[2]ORDINALES!$B$2:$C$5,2,FALSE),"")</f>
        <v>CTADOS</v>
      </c>
      <c r="K285" s="23" t="str">
        <f>+IFERROR(VLOOKUP(#REF!,[2]REGION!$G$2:$I$1125,2,FALSE),"")</f>
        <v/>
      </c>
      <c r="L285" s="23" t="str">
        <f>+IFERROR(VLOOKUP(AI285,[2]REGION!$G$2:$I$1125,2,FALSE),"")</f>
        <v>BOGDC</v>
      </c>
      <c r="M285" s="23" t="str">
        <f>+IFERROR(VLOOKUP(#REF!,[2]ORDINALES!$H$2:$I$382,2,FALSE),"")</f>
        <v/>
      </c>
      <c r="N285" s="23" t="str">
        <f>IFERROR(VLOOKUP(U285,'[2]Lista Willy'!$B$11:$D$14,3,FALSE),"")</f>
        <v>REC_11</v>
      </c>
      <c r="O285" s="24"/>
      <c r="P285" s="90">
        <v>18026</v>
      </c>
      <c r="Q285" s="90" t="s">
        <v>49</v>
      </c>
      <c r="R285" s="90" t="s">
        <v>309</v>
      </c>
      <c r="S285" s="90" t="s">
        <v>385</v>
      </c>
      <c r="T285" s="90" t="s">
        <v>385</v>
      </c>
      <c r="U285" s="90" t="s">
        <v>52</v>
      </c>
      <c r="V285" s="94" t="s">
        <v>53</v>
      </c>
      <c r="W285" s="90" t="s">
        <v>54</v>
      </c>
      <c r="X285" s="90" t="s">
        <v>55</v>
      </c>
      <c r="Y285" s="90" t="s">
        <v>423</v>
      </c>
      <c r="Z285" s="88">
        <v>67516500</v>
      </c>
      <c r="AA285" s="120"/>
      <c r="AB285" s="88"/>
      <c r="AC285" s="88"/>
      <c r="AD285" s="88"/>
      <c r="AE285" s="120">
        <v>67516500</v>
      </c>
      <c r="AF285" s="88"/>
      <c r="AG285" s="89"/>
      <c r="AH285" s="90" t="s">
        <v>57</v>
      </c>
      <c r="AI285" s="90" t="s">
        <v>108</v>
      </c>
      <c r="AJ285" s="90" t="s">
        <v>108</v>
      </c>
      <c r="AK285" s="90"/>
      <c r="AL285" s="90" t="s">
        <v>57</v>
      </c>
      <c r="AM285" s="90"/>
      <c r="AN285" s="90" t="s">
        <v>57</v>
      </c>
      <c r="AO285" s="90"/>
      <c r="AP285" s="90" t="s">
        <v>57</v>
      </c>
      <c r="AQ285" s="90" t="s">
        <v>387</v>
      </c>
      <c r="AR285" s="90" t="s">
        <v>404</v>
      </c>
      <c r="AS285" s="90" t="s">
        <v>60</v>
      </c>
      <c r="AT285" s="90" t="s">
        <v>61</v>
      </c>
      <c r="AU285" s="97" t="s">
        <v>62</v>
      </c>
      <c r="AV285" s="98" t="s">
        <v>272</v>
      </c>
      <c r="AW285" s="98" t="s">
        <v>335</v>
      </c>
      <c r="AX285" s="97">
        <v>3202004</v>
      </c>
      <c r="AY285" s="98" t="s">
        <v>336</v>
      </c>
      <c r="AZ285" s="98" t="s">
        <v>337</v>
      </c>
      <c r="BA285" s="24"/>
    </row>
    <row r="286" spans="1:53" ht="84.75" customHeight="1">
      <c r="A286" s="23" t="str">
        <f>+IFERROR(VLOOKUP(R286,'[2]Listas niveles'!$D$2:$E$11,2,FALSE),"")</f>
        <v>SGM</v>
      </c>
      <c r="B286" s="23" t="str">
        <f>+IFERROR(VLOOKUP(AS286,'[2]Listas anexo 1'!$A$7:$B$8,2,FALSE),"")</f>
        <v>ADMIN</v>
      </c>
      <c r="C286" s="23" t="str">
        <f>+IFERROR(VLOOKUP(AT286,'[2]Listas anexo 1'!$A$13:$B$15,2,FALSE),"")</f>
        <v>ADMINYCOOR</v>
      </c>
      <c r="D286" s="23" t="str">
        <f>+IFERROR(VLOOKUP(AT286,'[2]Listas anexo 1'!$A$13:$C$15,3,FALSE),"")</f>
        <v>CONTRIBUIR</v>
      </c>
      <c r="E286" s="23" t="str">
        <f>+IFERROR(VLOOKUP(AT286,'[2]Listas anexo 1'!$A$19:$B$21,2,FALSE),"")</f>
        <v>ADMINOB</v>
      </c>
      <c r="F286" s="23" t="str">
        <f>+IFERROR(VLOOKUP(AV286,'[2]Listas anexo 1'!$J$13:$K$21,2,FALSE),"")</f>
        <v>ADOBIII</v>
      </c>
      <c r="G286" s="23" t="str">
        <f>+IFERROR(VLOOKUP(AW286,'[2]LISTAS ANEXO 1. 2'!$A$9:$B$38,2,FALSE),"")</f>
        <v>AX</v>
      </c>
      <c r="H286" s="23" t="str">
        <f>+IFERROR(IF(C286="ADMINYCOOR",VLOOKUP(AY286,'[2]LISTAS ANEXO 1. 3'!$B$13:$C$42,2,FALSE),IF(C286="TASAS",VLOOKUP(AY286,'[2]LISTAS ANEXO 1. 3'!$B$43:$C$51,2,FALSE),IF(C286="FORTALECIMIENTO",VLOOKUP(AY286,'[2]LISTAS ANEXO 1. 3'!$B$52:$C$58,2,FALSE),""))),"")</f>
        <v>OO</v>
      </c>
      <c r="I286" s="23" t="str">
        <f>+IFERROR(VLOOKUP(#REF!,'[2]LISTAS ANEXO 1. 4'!$B$74:$C$90,2,FALSE),"")</f>
        <v/>
      </c>
      <c r="J286" s="23" t="str">
        <f>+IFERROR(VLOOKUP(X286,[2]ORDINALES!$B$2:$C$5,2,FALSE),"")</f>
        <v>CTADOS</v>
      </c>
      <c r="K286" s="23" t="str">
        <f>+IFERROR(VLOOKUP(#REF!,[2]REGION!$G$2:$I$1125,2,FALSE),"")</f>
        <v/>
      </c>
      <c r="L286" s="23" t="str">
        <f>+IFERROR(VLOOKUP(AI286,[2]REGION!$G$2:$I$1125,2,FALSE),"")</f>
        <v>BOGDC</v>
      </c>
      <c r="M286" s="23" t="str">
        <f>+IFERROR(VLOOKUP(#REF!,[2]ORDINALES!$H$2:$I$382,2,FALSE),"")</f>
        <v/>
      </c>
      <c r="N286" s="23" t="str">
        <f>IFERROR(VLOOKUP(U286,'[2]Lista Willy'!$B$11:$D$14,3,FALSE),"")</f>
        <v>REC_11</v>
      </c>
      <c r="O286" s="24"/>
      <c r="P286" s="90">
        <v>18027</v>
      </c>
      <c r="Q286" s="90" t="s">
        <v>49</v>
      </c>
      <c r="R286" s="90" t="s">
        <v>309</v>
      </c>
      <c r="S286" s="90" t="s">
        <v>385</v>
      </c>
      <c r="T286" s="90" t="s">
        <v>385</v>
      </c>
      <c r="U286" s="90" t="s">
        <v>52</v>
      </c>
      <c r="V286" s="94" t="s">
        <v>53</v>
      </c>
      <c r="W286" s="90" t="s">
        <v>54</v>
      </c>
      <c r="X286" s="90" t="s">
        <v>55</v>
      </c>
      <c r="Y286" s="90" t="s">
        <v>424</v>
      </c>
      <c r="Z286" s="88">
        <v>74670880</v>
      </c>
      <c r="AA286" s="120"/>
      <c r="AB286" s="88"/>
      <c r="AC286" s="88"/>
      <c r="AD286" s="88"/>
      <c r="AE286" s="120">
        <v>74670880</v>
      </c>
      <c r="AF286" s="88"/>
      <c r="AG286" s="89"/>
      <c r="AH286" s="90" t="s">
        <v>57</v>
      </c>
      <c r="AI286" s="90" t="s">
        <v>108</v>
      </c>
      <c r="AJ286" s="90" t="s">
        <v>108</v>
      </c>
      <c r="AK286" s="90"/>
      <c r="AL286" s="90" t="s">
        <v>57</v>
      </c>
      <c r="AM286" s="90"/>
      <c r="AN286" s="90" t="s">
        <v>57</v>
      </c>
      <c r="AO286" s="90"/>
      <c r="AP286" s="90" t="s">
        <v>57</v>
      </c>
      <c r="AQ286" s="90" t="s">
        <v>387</v>
      </c>
      <c r="AR286" s="90" t="s">
        <v>404</v>
      </c>
      <c r="AS286" s="90" t="s">
        <v>60</v>
      </c>
      <c r="AT286" s="90" t="s">
        <v>61</v>
      </c>
      <c r="AU286" s="97" t="s">
        <v>62</v>
      </c>
      <c r="AV286" s="98" t="s">
        <v>272</v>
      </c>
      <c r="AW286" s="98" t="s">
        <v>335</v>
      </c>
      <c r="AX286" s="97">
        <v>3202004</v>
      </c>
      <c r="AY286" s="98" t="s">
        <v>336</v>
      </c>
      <c r="AZ286" s="98" t="s">
        <v>337</v>
      </c>
      <c r="BA286" s="24"/>
    </row>
    <row r="287" spans="1:53" ht="84.75" customHeight="1">
      <c r="A287" s="23" t="str">
        <f>+IFERROR(VLOOKUP(R287,'[2]Listas niveles'!$D$2:$E$11,2,FALSE),"")</f>
        <v>SGM</v>
      </c>
      <c r="B287" s="23" t="str">
        <f>+IFERROR(VLOOKUP(AS287,'[2]Listas anexo 1'!$A$7:$B$8,2,FALSE),"")</f>
        <v>ADMIN</v>
      </c>
      <c r="C287" s="23" t="str">
        <f>+IFERROR(VLOOKUP(AT287,'[2]Listas anexo 1'!$A$13:$B$15,2,FALSE),"")</f>
        <v>ADMINYCOOR</v>
      </c>
      <c r="D287" s="23" t="str">
        <f>+IFERROR(VLOOKUP(AT287,'[2]Listas anexo 1'!$A$13:$C$15,3,FALSE),"")</f>
        <v>CONTRIBUIR</v>
      </c>
      <c r="E287" s="23" t="str">
        <f>+IFERROR(VLOOKUP(AT287,'[2]Listas anexo 1'!$A$19:$B$21,2,FALSE),"")</f>
        <v>ADMINOB</v>
      </c>
      <c r="F287" s="23" t="str">
        <f>+IFERROR(VLOOKUP(AV287,'[2]Listas anexo 1'!$J$13:$K$21,2,FALSE),"")</f>
        <v>ADOBIII</v>
      </c>
      <c r="G287" s="23" t="str">
        <f>+IFERROR(VLOOKUP(AW287,'[2]LISTAS ANEXO 1. 2'!$A$9:$B$38,2,FALSE),"")</f>
        <v>AX</v>
      </c>
      <c r="H287" s="23" t="str">
        <f>+IFERROR(IF(C287="ADMINYCOOR",VLOOKUP(AY287,'[2]LISTAS ANEXO 1. 3'!$B$13:$C$42,2,FALSE),IF(C287="TASAS",VLOOKUP(AY287,'[2]LISTAS ANEXO 1. 3'!$B$43:$C$51,2,FALSE),IF(C287="FORTALECIMIENTO",VLOOKUP(AY287,'[2]LISTAS ANEXO 1. 3'!$B$52:$C$58,2,FALSE),""))),"")</f>
        <v>OO</v>
      </c>
      <c r="I287" s="23" t="str">
        <f>+IFERROR(VLOOKUP(#REF!,'[2]LISTAS ANEXO 1. 4'!$B$74:$C$90,2,FALSE),"")</f>
        <v/>
      </c>
      <c r="J287" s="23" t="str">
        <f>+IFERROR(VLOOKUP(X287,[2]ORDINALES!$B$2:$C$5,2,FALSE),"")</f>
        <v>CTADOS</v>
      </c>
      <c r="K287" s="23" t="str">
        <f>+IFERROR(VLOOKUP(#REF!,[2]REGION!$G$2:$I$1125,2,FALSE),"")</f>
        <v/>
      </c>
      <c r="L287" s="23" t="str">
        <f>+IFERROR(VLOOKUP(AI287,[2]REGION!$G$2:$I$1125,2,FALSE),"")</f>
        <v>BOGDC</v>
      </c>
      <c r="M287" s="23" t="str">
        <f>+IFERROR(VLOOKUP(#REF!,[2]ORDINALES!$H$2:$I$382,2,FALSE),"")</f>
        <v/>
      </c>
      <c r="N287" s="23" t="str">
        <f>IFERROR(VLOOKUP(U287,'[2]Lista Willy'!$B$11:$D$14,3,FALSE),"")</f>
        <v>REC_11</v>
      </c>
      <c r="O287" s="24"/>
      <c r="P287" s="90">
        <v>18028</v>
      </c>
      <c r="Q287" s="90" t="s">
        <v>49</v>
      </c>
      <c r="R287" s="90" t="s">
        <v>309</v>
      </c>
      <c r="S287" s="90" t="s">
        <v>385</v>
      </c>
      <c r="T287" s="90" t="s">
        <v>385</v>
      </c>
      <c r="U287" s="90" t="s">
        <v>52</v>
      </c>
      <c r="V287" s="94" t="s">
        <v>53</v>
      </c>
      <c r="W287" s="90" t="s">
        <v>54</v>
      </c>
      <c r="X287" s="90" t="s">
        <v>55</v>
      </c>
      <c r="Y287" s="90" t="s">
        <v>425</v>
      </c>
      <c r="Z287" s="88">
        <v>67516500</v>
      </c>
      <c r="AA287" s="120"/>
      <c r="AB287" s="88"/>
      <c r="AC287" s="88"/>
      <c r="AD287" s="88"/>
      <c r="AE287" s="120">
        <v>67516500</v>
      </c>
      <c r="AF287" s="88"/>
      <c r="AG287" s="89"/>
      <c r="AH287" s="90" t="s">
        <v>57</v>
      </c>
      <c r="AI287" s="90" t="s">
        <v>108</v>
      </c>
      <c r="AJ287" s="90" t="s">
        <v>108</v>
      </c>
      <c r="AK287" s="90"/>
      <c r="AL287" s="90" t="s">
        <v>57</v>
      </c>
      <c r="AM287" s="90"/>
      <c r="AN287" s="90" t="s">
        <v>57</v>
      </c>
      <c r="AO287" s="90"/>
      <c r="AP287" s="90" t="s">
        <v>57</v>
      </c>
      <c r="AQ287" s="90" t="s">
        <v>387</v>
      </c>
      <c r="AR287" s="90" t="s">
        <v>404</v>
      </c>
      <c r="AS287" s="90" t="s">
        <v>60</v>
      </c>
      <c r="AT287" s="90" t="s">
        <v>61</v>
      </c>
      <c r="AU287" s="97" t="s">
        <v>62</v>
      </c>
      <c r="AV287" s="98" t="s">
        <v>272</v>
      </c>
      <c r="AW287" s="98" t="s">
        <v>335</v>
      </c>
      <c r="AX287" s="97">
        <v>3202004</v>
      </c>
      <c r="AY287" s="98" t="s">
        <v>336</v>
      </c>
      <c r="AZ287" s="98" t="s">
        <v>426</v>
      </c>
      <c r="BA287" s="24"/>
    </row>
    <row r="288" spans="1:53" ht="84.75" customHeight="1">
      <c r="A288" s="23" t="str">
        <f>+IFERROR(VLOOKUP(R288,'[2]Listas niveles'!$D$2:$E$11,2,FALSE),"")</f>
        <v>SGM</v>
      </c>
      <c r="B288" s="23" t="str">
        <f>+IFERROR(VLOOKUP(AS288,'[2]Listas anexo 1'!$A$7:$B$8,2,FALSE),"")</f>
        <v>ADMIN</v>
      </c>
      <c r="C288" s="23" t="str">
        <f>+IFERROR(VLOOKUP(AT288,'[2]Listas anexo 1'!$A$13:$B$15,2,FALSE),"")</f>
        <v>ADMINYCOOR</v>
      </c>
      <c r="D288" s="23" t="str">
        <f>+IFERROR(VLOOKUP(AT288,'[2]Listas anexo 1'!$A$13:$C$15,3,FALSE),"")</f>
        <v>CONTRIBUIR</v>
      </c>
      <c r="E288" s="23" t="str">
        <f>+IFERROR(VLOOKUP(AT288,'[2]Listas anexo 1'!$A$19:$B$21,2,FALSE),"")</f>
        <v>ADMINOB</v>
      </c>
      <c r="F288" s="23" t="str">
        <f>+IFERROR(VLOOKUP(AV288,'[2]Listas anexo 1'!$J$13:$K$21,2,FALSE),"")</f>
        <v>ADOBIII</v>
      </c>
      <c r="G288" s="23" t="str">
        <f>+IFERROR(VLOOKUP(AW288,'[2]LISTAS ANEXO 1. 2'!$A$9:$B$38,2,FALSE),"")</f>
        <v>AX</v>
      </c>
      <c r="H288" s="23" t="str">
        <f>+IFERROR(IF(C288="ADMINYCOOR",VLOOKUP(AY288,'[2]LISTAS ANEXO 1. 3'!$B$13:$C$42,2,FALSE),IF(C288="TASAS",VLOOKUP(AY288,'[2]LISTAS ANEXO 1. 3'!$B$43:$C$51,2,FALSE),IF(C288="FORTALECIMIENTO",VLOOKUP(AY288,'[2]LISTAS ANEXO 1. 3'!$B$52:$C$58,2,FALSE),""))),"")</f>
        <v>OO</v>
      </c>
      <c r="I288" s="23" t="str">
        <f>+IFERROR(VLOOKUP(#REF!,'[2]LISTAS ANEXO 1. 4'!$B$74:$C$90,2,FALSE),"")</f>
        <v/>
      </c>
      <c r="J288" s="23" t="str">
        <f>+IFERROR(VLOOKUP(X288,[2]ORDINALES!$B$2:$C$5,2,FALSE),"")</f>
        <v>CTADOS</v>
      </c>
      <c r="K288" s="23" t="str">
        <f>+IFERROR(VLOOKUP(#REF!,[2]REGION!$G$2:$I$1125,2,FALSE),"")</f>
        <v/>
      </c>
      <c r="L288" s="23" t="str">
        <f>+IFERROR(VLOOKUP(AI288,[2]REGION!$G$2:$I$1125,2,FALSE),"")</f>
        <v>BOGDC</v>
      </c>
      <c r="M288" s="23" t="str">
        <f>+IFERROR(VLOOKUP(#REF!,[2]ORDINALES!$H$2:$I$382,2,FALSE),"")</f>
        <v/>
      </c>
      <c r="N288" s="23" t="str">
        <f>IFERROR(VLOOKUP(U288,'[2]Lista Willy'!$B$11:$D$14,3,FALSE),"")</f>
        <v>REC_11</v>
      </c>
      <c r="O288" s="24"/>
      <c r="P288" s="90">
        <v>18029</v>
      </c>
      <c r="Q288" s="90" t="s">
        <v>49</v>
      </c>
      <c r="R288" s="90" t="s">
        <v>309</v>
      </c>
      <c r="S288" s="90" t="s">
        <v>385</v>
      </c>
      <c r="T288" s="90" t="s">
        <v>385</v>
      </c>
      <c r="U288" s="90" t="s">
        <v>52</v>
      </c>
      <c r="V288" s="94" t="s">
        <v>53</v>
      </c>
      <c r="W288" s="90" t="s">
        <v>54</v>
      </c>
      <c r="X288" s="90" t="s">
        <v>55</v>
      </c>
      <c r="Y288" s="90" t="s">
        <v>427</v>
      </c>
      <c r="Z288" s="88">
        <v>67516500</v>
      </c>
      <c r="AA288" s="120"/>
      <c r="AB288" s="88"/>
      <c r="AC288" s="88"/>
      <c r="AD288" s="88"/>
      <c r="AE288" s="120">
        <v>67516500</v>
      </c>
      <c r="AF288" s="88"/>
      <c r="AG288" s="89"/>
      <c r="AH288" s="90" t="s">
        <v>57</v>
      </c>
      <c r="AI288" s="90" t="s">
        <v>108</v>
      </c>
      <c r="AJ288" s="90" t="s">
        <v>108</v>
      </c>
      <c r="AK288" s="90"/>
      <c r="AL288" s="90" t="s">
        <v>57</v>
      </c>
      <c r="AM288" s="90"/>
      <c r="AN288" s="90" t="s">
        <v>57</v>
      </c>
      <c r="AO288" s="90"/>
      <c r="AP288" s="90" t="s">
        <v>57</v>
      </c>
      <c r="AQ288" s="90" t="s">
        <v>387</v>
      </c>
      <c r="AR288" s="90" t="s">
        <v>404</v>
      </c>
      <c r="AS288" s="90" t="s">
        <v>60</v>
      </c>
      <c r="AT288" s="90" t="s">
        <v>61</v>
      </c>
      <c r="AU288" s="97" t="s">
        <v>62</v>
      </c>
      <c r="AV288" s="98" t="s">
        <v>272</v>
      </c>
      <c r="AW288" s="98" t="s">
        <v>335</v>
      </c>
      <c r="AX288" s="97">
        <v>3202004</v>
      </c>
      <c r="AY288" s="98" t="s">
        <v>336</v>
      </c>
      <c r="AZ288" s="98" t="s">
        <v>422</v>
      </c>
      <c r="BA288" s="24"/>
    </row>
    <row r="289" spans="1:53" ht="84.75" customHeight="1">
      <c r="A289" s="23" t="str">
        <f>+IFERROR(VLOOKUP(R289,'[2]Listas niveles'!$D$2:$E$11,2,FALSE),"")</f>
        <v>SGM</v>
      </c>
      <c r="B289" s="23" t="str">
        <f>+IFERROR(VLOOKUP(AS289,'[2]Listas anexo 1'!$A$7:$B$8,2,FALSE),"")</f>
        <v>ADMIN</v>
      </c>
      <c r="C289" s="23" t="str">
        <f>+IFERROR(VLOOKUP(AT289,'[2]Listas anexo 1'!$A$13:$B$15,2,FALSE),"")</f>
        <v>ADMINYCOOR</v>
      </c>
      <c r="D289" s="23" t="str">
        <f>+IFERROR(VLOOKUP(AT289,'[2]Listas anexo 1'!$A$13:$C$15,3,FALSE),"")</f>
        <v>CONTRIBUIR</v>
      </c>
      <c r="E289" s="23" t="str">
        <f>+IFERROR(VLOOKUP(AT289,'[2]Listas anexo 1'!$A$19:$B$21,2,FALSE),"")</f>
        <v>ADMINOB</v>
      </c>
      <c r="F289" s="23" t="str">
        <f>+IFERROR(VLOOKUP(AV289,'[2]Listas anexo 1'!$J$13:$K$21,2,FALSE),"")</f>
        <v>ADOBIII</v>
      </c>
      <c r="G289" s="23" t="str">
        <f>+IFERROR(VLOOKUP(AW289,'[2]LISTAS ANEXO 1. 2'!$A$9:$B$38,2,FALSE),"")</f>
        <v>AX</v>
      </c>
      <c r="H289" s="23" t="str">
        <f>+IFERROR(IF(C289="ADMINYCOOR",VLOOKUP(AY289,'[2]LISTAS ANEXO 1. 3'!$B$13:$C$42,2,FALSE),IF(C289="TASAS",VLOOKUP(AY289,'[2]LISTAS ANEXO 1. 3'!$B$43:$C$51,2,FALSE),IF(C289="FORTALECIMIENTO",VLOOKUP(AY289,'[2]LISTAS ANEXO 1. 3'!$B$52:$C$58,2,FALSE),""))),"")</f>
        <v>OO</v>
      </c>
      <c r="I289" s="23" t="str">
        <f>+IFERROR(VLOOKUP(#REF!,'[2]LISTAS ANEXO 1. 4'!$B$74:$C$90,2,FALSE),"")</f>
        <v/>
      </c>
      <c r="J289" s="23" t="str">
        <f>+IFERROR(VLOOKUP(X289,[2]ORDINALES!$B$2:$C$5,2,FALSE),"")</f>
        <v>CTADOS</v>
      </c>
      <c r="K289" s="23" t="str">
        <f>+IFERROR(VLOOKUP(#REF!,[2]REGION!$G$2:$I$1125,2,FALSE),"")</f>
        <v/>
      </c>
      <c r="L289" s="23" t="str">
        <f>+IFERROR(VLOOKUP(AI289,[2]REGION!$G$2:$I$1125,2,FALSE),"")</f>
        <v>BOGDC</v>
      </c>
      <c r="M289" s="23" t="str">
        <f>+IFERROR(VLOOKUP(#REF!,[2]ORDINALES!$H$2:$I$382,2,FALSE),"")</f>
        <v/>
      </c>
      <c r="N289" s="23" t="str">
        <f>IFERROR(VLOOKUP(U289,'[2]Lista Willy'!$B$11:$D$14,3,FALSE),"")</f>
        <v>REC_11</v>
      </c>
      <c r="O289" s="24"/>
      <c r="P289" s="90">
        <v>18030</v>
      </c>
      <c r="Q289" s="90" t="s">
        <v>49</v>
      </c>
      <c r="R289" s="90" t="s">
        <v>309</v>
      </c>
      <c r="S289" s="90" t="s">
        <v>385</v>
      </c>
      <c r="T289" s="90" t="s">
        <v>385</v>
      </c>
      <c r="U289" s="90" t="s">
        <v>52</v>
      </c>
      <c r="V289" s="94" t="s">
        <v>53</v>
      </c>
      <c r="W289" s="90" t="s">
        <v>54</v>
      </c>
      <c r="X289" s="90" t="s">
        <v>55</v>
      </c>
      <c r="Y289" s="90" t="s">
        <v>428</v>
      </c>
      <c r="Z289" s="88">
        <v>67516500</v>
      </c>
      <c r="AA289" s="120"/>
      <c r="AB289" s="88"/>
      <c r="AC289" s="88"/>
      <c r="AD289" s="88"/>
      <c r="AE289" s="120">
        <v>67516500</v>
      </c>
      <c r="AF289" s="88"/>
      <c r="AG289" s="89"/>
      <c r="AH289" s="90" t="s">
        <v>57</v>
      </c>
      <c r="AI289" s="90" t="s">
        <v>108</v>
      </c>
      <c r="AJ289" s="90" t="s">
        <v>108</v>
      </c>
      <c r="AK289" s="90"/>
      <c r="AL289" s="90" t="s">
        <v>57</v>
      </c>
      <c r="AM289" s="90"/>
      <c r="AN289" s="90" t="s">
        <v>57</v>
      </c>
      <c r="AO289" s="90"/>
      <c r="AP289" s="90" t="s">
        <v>57</v>
      </c>
      <c r="AQ289" s="90" t="s">
        <v>387</v>
      </c>
      <c r="AR289" s="90" t="s">
        <v>404</v>
      </c>
      <c r="AS289" s="90" t="s">
        <v>60</v>
      </c>
      <c r="AT289" s="90" t="s">
        <v>61</v>
      </c>
      <c r="AU289" s="97" t="s">
        <v>62</v>
      </c>
      <c r="AV289" s="98" t="s">
        <v>272</v>
      </c>
      <c r="AW289" s="98" t="s">
        <v>335</v>
      </c>
      <c r="AX289" s="97">
        <v>3202004</v>
      </c>
      <c r="AY289" s="98" t="s">
        <v>336</v>
      </c>
      <c r="AZ289" s="98" t="s">
        <v>429</v>
      </c>
      <c r="BA289" s="24"/>
    </row>
    <row r="290" spans="1:53" ht="84.75" customHeight="1">
      <c r="A290" s="23" t="str">
        <f>+IFERROR(VLOOKUP(R290,'[2]Listas niveles'!$D$2:$E$11,2,FALSE),"")</f>
        <v>SGM</v>
      </c>
      <c r="B290" s="23" t="str">
        <f>+IFERROR(VLOOKUP(AS290,'[2]Listas anexo 1'!$A$7:$B$8,2,FALSE),"")</f>
        <v>ADMIN</v>
      </c>
      <c r="C290" s="23" t="str">
        <f>+IFERROR(VLOOKUP(AT290,'[2]Listas anexo 1'!$A$13:$B$15,2,FALSE),"")</f>
        <v>ADMINYCOOR</v>
      </c>
      <c r="D290" s="23" t="str">
        <f>+IFERROR(VLOOKUP(AT290,'[2]Listas anexo 1'!$A$13:$C$15,3,FALSE),"")</f>
        <v>CONTRIBUIR</v>
      </c>
      <c r="E290" s="23" t="str">
        <f>+IFERROR(VLOOKUP(AT290,'[2]Listas anexo 1'!$A$19:$B$21,2,FALSE),"")</f>
        <v>ADMINOB</v>
      </c>
      <c r="F290" s="23" t="str">
        <f>+IFERROR(VLOOKUP(AV290,'[2]Listas anexo 1'!$J$13:$K$21,2,FALSE),"")</f>
        <v>ADOBI</v>
      </c>
      <c r="G290" s="23" t="str">
        <f>+IFERROR(VLOOKUP(AW290,'[2]LISTAS ANEXO 1. 2'!$A$9:$B$38,2,FALSE),"")</f>
        <v>AII</v>
      </c>
      <c r="H290" s="23" t="str">
        <f>+IFERROR(IF(C290="ADMINYCOOR",VLOOKUP(AY290,'[2]LISTAS ANEXO 1. 3'!$B$13:$C$42,2,FALSE),IF(C290="TASAS",VLOOKUP(AY290,'[2]LISTAS ANEXO 1. 3'!$B$43:$C$51,2,FALSE),IF(C290="FORTALECIMIENTO",VLOOKUP(AY290,'[2]LISTAS ANEXO 1. 3'!$B$52:$C$58,2,FALSE),""))),"")</f>
        <v>CC</v>
      </c>
      <c r="I290" s="23" t="str">
        <f>+IFERROR(VLOOKUP(#REF!,'[2]LISTAS ANEXO 1. 4'!$B$74:$C$90,2,FALSE),"")</f>
        <v/>
      </c>
      <c r="J290" s="23" t="str">
        <f>+IFERROR(VLOOKUP(X290,[2]ORDINALES!$B$2:$C$5,2,FALSE),"")</f>
        <v>CTADOS</v>
      </c>
      <c r="K290" s="23" t="str">
        <f>+IFERROR(VLOOKUP(#REF!,[2]REGION!$G$2:$I$1125,2,FALSE),"")</f>
        <v/>
      </c>
      <c r="L290" s="23" t="str">
        <f>+IFERROR(VLOOKUP(AI290,[2]REGION!$G$2:$I$1125,2,FALSE),"")</f>
        <v>BOGDC</v>
      </c>
      <c r="M290" s="23" t="str">
        <f>+IFERROR(VLOOKUP(#REF!,[2]ORDINALES!$H$2:$I$382,2,FALSE),"")</f>
        <v/>
      </c>
      <c r="N290" s="23" t="str">
        <f>IFERROR(VLOOKUP(U290,'[2]Lista Willy'!$B$11:$D$14,3,FALSE),"")</f>
        <v>REC_11</v>
      </c>
      <c r="O290" s="24"/>
      <c r="P290" s="90">
        <v>18031</v>
      </c>
      <c r="Q290" s="90" t="s">
        <v>49</v>
      </c>
      <c r="R290" s="90" t="s">
        <v>309</v>
      </c>
      <c r="S290" s="90" t="s">
        <v>385</v>
      </c>
      <c r="T290" s="90" t="s">
        <v>385</v>
      </c>
      <c r="U290" s="90" t="s">
        <v>52</v>
      </c>
      <c r="V290" s="94" t="s">
        <v>53</v>
      </c>
      <c r="W290" s="90" t="s">
        <v>54</v>
      </c>
      <c r="X290" s="90" t="s">
        <v>55</v>
      </c>
      <c r="Y290" s="90" t="s">
        <v>430</v>
      </c>
      <c r="Z290" s="88">
        <v>89714030</v>
      </c>
      <c r="AA290" s="120"/>
      <c r="AB290" s="88"/>
      <c r="AC290" s="88"/>
      <c r="AD290" s="88"/>
      <c r="AE290" s="120">
        <v>89714030</v>
      </c>
      <c r="AF290" s="88"/>
      <c r="AG290" s="89"/>
      <c r="AH290" s="90" t="s">
        <v>57</v>
      </c>
      <c r="AI290" s="90" t="s">
        <v>108</v>
      </c>
      <c r="AJ290" s="90" t="s">
        <v>108</v>
      </c>
      <c r="AK290" s="90"/>
      <c r="AL290" s="90" t="s">
        <v>57</v>
      </c>
      <c r="AM290" s="90"/>
      <c r="AN290" s="90" t="s">
        <v>57</v>
      </c>
      <c r="AO290" s="90"/>
      <c r="AP290" s="90" t="s">
        <v>57</v>
      </c>
      <c r="AQ290" s="90"/>
      <c r="AR290" s="90" t="s">
        <v>57</v>
      </c>
      <c r="AS290" s="90" t="s">
        <v>60</v>
      </c>
      <c r="AT290" s="90" t="s">
        <v>61</v>
      </c>
      <c r="AU290" s="97" t="s">
        <v>62</v>
      </c>
      <c r="AV290" s="98" t="s">
        <v>125</v>
      </c>
      <c r="AW290" s="98" t="s">
        <v>168</v>
      </c>
      <c r="AX290" s="97">
        <v>3202031</v>
      </c>
      <c r="AY290" s="98" t="s">
        <v>169</v>
      </c>
      <c r="AZ290" s="98" t="s">
        <v>170</v>
      </c>
      <c r="BA290" s="24"/>
    </row>
    <row r="291" spans="1:53" ht="84.75" customHeight="1">
      <c r="A291" s="23" t="str">
        <f>+IFERROR(VLOOKUP(R291,'[2]Listas niveles'!$D$2:$E$11,2,FALSE),"")</f>
        <v>SGM</v>
      </c>
      <c r="B291" s="23" t="str">
        <f>+IFERROR(VLOOKUP(AS291,'[2]Listas anexo 1'!$A$7:$B$8,2,FALSE),"")</f>
        <v>ADMIN</v>
      </c>
      <c r="C291" s="23" t="str">
        <f>+IFERROR(VLOOKUP(AT291,'[2]Listas anexo 1'!$A$13:$B$15,2,FALSE),"")</f>
        <v>ADMINYCOOR</v>
      </c>
      <c r="D291" s="23" t="str">
        <f>+IFERROR(VLOOKUP(AT291,'[2]Listas anexo 1'!$A$13:$C$15,3,FALSE),"")</f>
        <v>CONTRIBUIR</v>
      </c>
      <c r="E291" s="23" t="str">
        <f>+IFERROR(VLOOKUP(AT291,'[2]Listas anexo 1'!$A$19:$B$21,2,FALSE),"")</f>
        <v>ADMINOB</v>
      </c>
      <c r="F291" s="23" t="str">
        <f>+IFERROR(VLOOKUP(AV291,'[2]Listas anexo 1'!$J$13:$K$21,2,FALSE),"")</f>
        <v>ADOBIV</v>
      </c>
      <c r="G291" s="23" t="str">
        <f>+IFERROR(VLOOKUP(AW291,'[2]LISTAS ANEXO 1. 2'!$A$9:$B$38,2,FALSE),"")</f>
        <v>AXVI</v>
      </c>
      <c r="H291" s="23" t="str">
        <f>+IFERROR(IF(C291="ADMINYCOOR",VLOOKUP(AY291,'[2]LISTAS ANEXO 1. 3'!$B$13:$C$42,2,FALSE),IF(C291="TASAS",VLOOKUP(AY291,'[2]LISTAS ANEXO 1. 3'!$B$43:$C$51,2,FALSE),IF(C291="FORTALECIMIENTO",VLOOKUP(AY291,'[2]LISTAS ANEXO 1. 3'!$B$52:$C$58,2,FALSE),""))),"")</f>
        <v>CD</v>
      </c>
      <c r="I291" s="23" t="str">
        <f>+IFERROR(VLOOKUP(#REF!,'[2]LISTAS ANEXO 1. 4'!$B$74:$C$90,2,FALSE),"")</f>
        <v/>
      </c>
      <c r="J291" s="23" t="str">
        <f>+IFERROR(VLOOKUP(X291,[2]ORDINALES!$B$2:$C$5,2,FALSE),"")</f>
        <v>CTADOS</v>
      </c>
      <c r="K291" s="23" t="str">
        <f>+IFERROR(VLOOKUP(#REF!,[2]REGION!$G$2:$I$1125,2,FALSE),"")</f>
        <v/>
      </c>
      <c r="L291" s="23" t="str">
        <f>+IFERROR(VLOOKUP(AI291,[2]REGION!$G$2:$I$1125,2,FALSE),"")</f>
        <v>BOGDC</v>
      </c>
      <c r="M291" s="23" t="str">
        <f>+IFERROR(VLOOKUP(#REF!,[2]ORDINALES!$H$2:$I$382,2,FALSE),"")</f>
        <v/>
      </c>
      <c r="N291" s="23" t="str">
        <f>IFERROR(VLOOKUP(U291,'[2]Lista Willy'!$B$11:$D$14,3,FALSE),"")</f>
        <v>REC_11</v>
      </c>
      <c r="O291" s="24"/>
      <c r="P291" s="90">
        <v>18032</v>
      </c>
      <c r="Q291" s="90" t="s">
        <v>49</v>
      </c>
      <c r="R291" s="90" t="s">
        <v>309</v>
      </c>
      <c r="S291" s="90" t="s">
        <v>385</v>
      </c>
      <c r="T291" s="90" t="s">
        <v>385</v>
      </c>
      <c r="U291" s="90" t="s">
        <v>52</v>
      </c>
      <c r="V291" s="94" t="s">
        <v>53</v>
      </c>
      <c r="W291" s="90" t="s">
        <v>54</v>
      </c>
      <c r="X291" s="90" t="s">
        <v>55</v>
      </c>
      <c r="Y291" s="90" t="s">
        <v>431</v>
      </c>
      <c r="Z291" s="88">
        <v>106285185</v>
      </c>
      <c r="AA291" s="120"/>
      <c r="AB291" s="88"/>
      <c r="AC291" s="88"/>
      <c r="AD291" s="88"/>
      <c r="AE291" s="120">
        <v>106285185</v>
      </c>
      <c r="AF291" s="88"/>
      <c r="AG291" s="89"/>
      <c r="AH291" s="90" t="s">
        <v>57</v>
      </c>
      <c r="AI291" s="90" t="s">
        <v>108</v>
      </c>
      <c r="AJ291" s="90" t="s">
        <v>108</v>
      </c>
      <c r="AK291" s="90"/>
      <c r="AL291" s="90" t="s">
        <v>57</v>
      </c>
      <c r="AM291" s="90"/>
      <c r="AN291" s="90" t="s">
        <v>57</v>
      </c>
      <c r="AO291" s="90"/>
      <c r="AP291" s="90" t="s">
        <v>57</v>
      </c>
      <c r="AQ291" s="90" t="s">
        <v>387</v>
      </c>
      <c r="AR291" s="90" t="s">
        <v>404</v>
      </c>
      <c r="AS291" s="90" t="s">
        <v>60</v>
      </c>
      <c r="AT291" s="90" t="s">
        <v>61</v>
      </c>
      <c r="AU291" s="97" t="s">
        <v>62</v>
      </c>
      <c r="AV291" s="98" t="s">
        <v>63</v>
      </c>
      <c r="AW291" s="98" t="s">
        <v>64</v>
      </c>
      <c r="AX291" s="97">
        <v>3202008</v>
      </c>
      <c r="AY291" s="98" t="s">
        <v>65</v>
      </c>
      <c r="AZ291" s="98" t="s">
        <v>175</v>
      </c>
      <c r="BA291" s="24"/>
    </row>
    <row r="292" spans="1:53" ht="84.75" customHeight="1">
      <c r="A292" s="23" t="str">
        <f>+IFERROR(VLOOKUP(R292,'[2]Listas niveles'!$D$2:$E$11,2,FALSE),"")</f>
        <v>SGM</v>
      </c>
      <c r="B292" s="23" t="str">
        <f>+IFERROR(VLOOKUP(AS292,'[2]Listas anexo 1'!$A$7:$B$8,2,FALSE),"")</f>
        <v>ADMIN</v>
      </c>
      <c r="C292" s="23" t="str">
        <f>+IFERROR(VLOOKUP(AT292,'[2]Listas anexo 1'!$A$13:$B$15,2,FALSE),"")</f>
        <v>ADMINYCOOR</v>
      </c>
      <c r="D292" s="23" t="str">
        <f>+IFERROR(VLOOKUP(AT292,'[2]Listas anexo 1'!$A$13:$C$15,3,FALSE),"")</f>
        <v>CONTRIBUIR</v>
      </c>
      <c r="E292" s="23" t="str">
        <f>+IFERROR(VLOOKUP(AT292,'[2]Listas anexo 1'!$A$19:$B$21,2,FALSE),"")</f>
        <v>ADMINOB</v>
      </c>
      <c r="F292" s="23" t="str">
        <f>+IFERROR(VLOOKUP(AV292,'[2]Listas anexo 1'!$J$13:$K$21,2,FALSE),"")</f>
        <v>ADOBIV</v>
      </c>
      <c r="G292" s="23" t="str">
        <f>+IFERROR(VLOOKUP(AW292,'[2]LISTAS ANEXO 1. 2'!$A$9:$B$38,2,FALSE),"")</f>
        <v>AXVI</v>
      </c>
      <c r="H292" s="23" t="str">
        <f>+IFERROR(IF(C292="ADMINYCOOR",VLOOKUP(AY292,'[2]LISTAS ANEXO 1. 3'!$B$13:$C$42,2,FALSE),IF(C292="TASAS",VLOOKUP(AY292,'[2]LISTAS ANEXO 1. 3'!$B$43:$C$51,2,FALSE),IF(C292="FORTALECIMIENTO",VLOOKUP(AY292,'[2]LISTAS ANEXO 1. 3'!$B$52:$C$58,2,FALSE),""))),"")</f>
        <v>CD</v>
      </c>
      <c r="I292" s="23" t="str">
        <f>+IFERROR(VLOOKUP(#REF!,'[2]LISTAS ANEXO 1. 4'!$B$74:$C$90,2,FALSE),"")</f>
        <v/>
      </c>
      <c r="J292" s="23" t="str">
        <f>+IFERROR(VLOOKUP(X292,[2]ORDINALES!$B$2:$C$5,2,FALSE),"")</f>
        <v>CTADOS</v>
      </c>
      <c r="K292" s="23" t="str">
        <f>+IFERROR(VLOOKUP(#REF!,[2]REGION!$G$2:$I$1125,2,FALSE),"")</f>
        <v/>
      </c>
      <c r="L292" s="23" t="str">
        <f>+IFERROR(VLOOKUP(AI292,[2]REGION!$G$2:$I$1125,2,FALSE),"")</f>
        <v>BOGDC</v>
      </c>
      <c r="M292" s="23" t="str">
        <f>+IFERROR(VLOOKUP(#REF!,[2]ORDINALES!$H$2:$I$382,2,FALSE),"")</f>
        <v/>
      </c>
      <c r="N292" s="23" t="str">
        <f>IFERROR(VLOOKUP(U292,'[2]Lista Willy'!$B$11:$D$14,3,FALSE),"")</f>
        <v>REC_11</v>
      </c>
      <c r="O292" s="24"/>
      <c r="P292" s="90">
        <v>18033</v>
      </c>
      <c r="Q292" s="90" t="s">
        <v>49</v>
      </c>
      <c r="R292" s="90" t="s">
        <v>309</v>
      </c>
      <c r="S292" s="90" t="s">
        <v>385</v>
      </c>
      <c r="T292" s="90" t="s">
        <v>385</v>
      </c>
      <c r="U292" s="90" t="s">
        <v>52</v>
      </c>
      <c r="V292" s="94" t="s">
        <v>53</v>
      </c>
      <c r="W292" s="90" t="s">
        <v>54</v>
      </c>
      <c r="X292" s="90" t="s">
        <v>55</v>
      </c>
      <c r="Y292" s="90" t="s">
        <v>432</v>
      </c>
      <c r="Z292" s="88">
        <v>74670880</v>
      </c>
      <c r="AA292" s="120"/>
      <c r="AB292" s="88"/>
      <c r="AC292" s="88"/>
      <c r="AD292" s="88"/>
      <c r="AE292" s="120">
        <v>74670880</v>
      </c>
      <c r="AF292" s="88"/>
      <c r="AG292" s="89"/>
      <c r="AH292" s="90" t="s">
        <v>57</v>
      </c>
      <c r="AI292" s="90" t="s">
        <v>108</v>
      </c>
      <c r="AJ292" s="90" t="s">
        <v>108</v>
      </c>
      <c r="AK292" s="90"/>
      <c r="AL292" s="90" t="s">
        <v>57</v>
      </c>
      <c r="AM292" s="90"/>
      <c r="AN292" s="90" t="s">
        <v>57</v>
      </c>
      <c r="AO292" s="90"/>
      <c r="AP292" s="90" t="s">
        <v>57</v>
      </c>
      <c r="AQ292" s="90" t="s">
        <v>387</v>
      </c>
      <c r="AR292" s="90" t="s">
        <v>404</v>
      </c>
      <c r="AS292" s="90" t="s">
        <v>60</v>
      </c>
      <c r="AT292" s="90" t="s">
        <v>61</v>
      </c>
      <c r="AU292" s="97" t="s">
        <v>62</v>
      </c>
      <c r="AV292" s="98" t="s">
        <v>63</v>
      </c>
      <c r="AW292" s="98" t="s">
        <v>64</v>
      </c>
      <c r="AX292" s="97">
        <v>3202008</v>
      </c>
      <c r="AY292" s="98" t="s">
        <v>65</v>
      </c>
      <c r="AZ292" s="98" t="s">
        <v>433</v>
      </c>
      <c r="BA292" s="24"/>
    </row>
    <row r="293" spans="1:53" ht="84.75" customHeight="1">
      <c r="A293" s="23" t="str">
        <f>+IFERROR(VLOOKUP(R293,'[2]Listas niveles'!$D$2:$E$11,2,FALSE),"")</f>
        <v>SGM</v>
      </c>
      <c r="B293" s="23" t="str">
        <f>+IFERROR(VLOOKUP(AS293,'[2]Listas anexo 1'!$A$7:$B$8,2,FALSE),"")</f>
        <v>ADMIN</v>
      </c>
      <c r="C293" s="23" t="str">
        <f>+IFERROR(VLOOKUP(AT293,'[2]Listas anexo 1'!$A$13:$B$15,2,FALSE),"")</f>
        <v>ADMINYCOOR</v>
      </c>
      <c r="D293" s="23" t="str">
        <f>+IFERROR(VLOOKUP(AT293,'[2]Listas anexo 1'!$A$13:$C$15,3,FALSE),"")</f>
        <v>CONTRIBUIR</v>
      </c>
      <c r="E293" s="23" t="str">
        <f>+IFERROR(VLOOKUP(AT293,'[2]Listas anexo 1'!$A$19:$B$21,2,FALSE),"")</f>
        <v>ADMINOB</v>
      </c>
      <c r="F293" s="23" t="str">
        <f>+IFERROR(VLOOKUP(AV293,'[2]Listas anexo 1'!$J$13:$K$21,2,FALSE),"")</f>
        <v>ADOBIV</v>
      </c>
      <c r="G293" s="23" t="str">
        <f>+IFERROR(VLOOKUP(AW293,'[2]LISTAS ANEXO 1. 2'!$A$9:$B$38,2,FALSE),"")</f>
        <v>AXVI</v>
      </c>
      <c r="H293" s="23" t="str">
        <f>+IFERROR(IF(C293="ADMINYCOOR",VLOOKUP(AY293,'[2]LISTAS ANEXO 1. 3'!$B$13:$C$42,2,FALSE),IF(C293="TASAS",VLOOKUP(AY293,'[2]LISTAS ANEXO 1. 3'!$B$43:$C$51,2,FALSE),IF(C293="FORTALECIMIENTO",VLOOKUP(AY293,'[2]LISTAS ANEXO 1. 3'!$B$52:$C$58,2,FALSE),""))),"")</f>
        <v>CD</v>
      </c>
      <c r="I293" s="23" t="str">
        <f>+IFERROR(VLOOKUP(#REF!,'[2]LISTAS ANEXO 1. 4'!$B$74:$C$90,2,FALSE),"")</f>
        <v/>
      </c>
      <c r="J293" s="23" t="str">
        <f>+IFERROR(VLOOKUP(X293,[2]ORDINALES!$B$2:$C$5,2,FALSE),"")</f>
        <v>CTADOS</v>
      </c>
      <c r="K293" s="23" t="str">
        <f>+IFERROR(VLOOKUP(#REF!,[2]REGION!$G$2:$I$1125,2,FALSE),"")</f>
        <v/>
      </c>
      <c r="L293" s="23" t="str">
        <f>+IFERROR(VLOOKUP(AI293,[2]REGION!$G$2:$I$1125,2,FALSE),"")</f>
        <v>BOGDC</v>
      </c>
      <c r="M293" s="23" t="str">
        <f>+IFERROR(VLOOKUP(#REF!,[2]ORDINALES!$H$2:$I$382,2,FALSE),"")</f>
        <v/>
      </c>
      <c r="N293" s="23" t="str">
        <f>IFERROR(VLOOKUP(U293,'[2]Lista Willy'!$B$11:$D$14,3,FALSE),"")</f>
        <v>REC_11</v>
      </c>
      <c r="O293" s="24"/>
      <c r="P293" s="90">
        <v>18034</v>
      </c>
      <c r="Q293" s="90" t="s">
        <v>49</v>
      </c>
      <c r="R293" s="90" t="s">
        <v>309</v>
      </c>
      <c r="S293" s="90" t="s">
        <v>385</v>
      </c>
      <c r="T293" s="90" t="s">
        <v>385</v>
      </c>
      <c r="U293" s="90" t="s">
        <v>52</v>
      </c>
      <c r="V293" s="94" t="s">
        <v>53</v>
      </c>
      <c r="W293" s="90" t="s">
        <v>54</v>
      </c>
      <c r="X293" s="90" t="s">
        <v>55</v>
      </c>
      <c r="Y293" s="90" t="s">
        <v>434</v>
      </c>
      <c r="Z293" s="88">
        <v>74670880</v>
      </c>
      <c r="AA293" s="120"/>
      <c r="AB293" s="88"/>
      <c r="AC293" s="88"/>
      <c r="AD293" s="88"/>
      <c r="AE293" s="120">
        <v>74670880</v>
      </c>
      <c r="AF293" s="88"/>
      <c r="AG293" s="89"/>
      <c r="AH293" s="90" t="s">
        <v>57</v>
      </c>
      <c r="AI293" s="90" t="s">
        <v>108</v>
      </c>
      <c r="AJ293" s="90" t="s">
        <v>108</v>
      </c>
      <c r="AK293" s="90"/>
      <c r="AL293" s="90" t="s">
        <v>57</v>
      </c>
      <c r="AM293" s="90"/>
      <c r="AN293" s="90" t="s">
        <v>57</v>
      </c>
      <c r="AO293" s="90"/>
      <c r="AP293" s="90" t="s">
        <v>57</v>
      </c>
      <c r="AQ293" s="90" t="s">
        <v>387</v>
      </c>
      <c r="AR293" s="90" t="s">
        <v>404</v>
      </c>
      <c r="AS293" s="90" t="s">
        <v>60</v>
      </c>
      <c r="AT293" s="90" t="s">
        <v>61</v>
      </c>
      <c r="AU293" s="97" t="s">
        <v>62</v>
      </c>
      <c r="AV293" s="98" t="s">
        <v>63</v>
      </c>
      <c r="AW293" s="98" t="s">
        <v>64</v>
      </c>
      <c r="AX293" s="97">
        <v>3202008</v>
      </c>
      <c r="AY293" s="98" t="s">
        <v>65</v>
      </c>
      <c r="AZ293" s="98" t="s">
        <v>433</v>
      </c>
      <c r="BA293" s="24"/>
    </row>
    <row r="294" spans="1:53" ht="84.75" customHeight="1">
      <c r="A294" s="23" t="str">
        <f>+IFERROR(VLOOKUP(R294,'[2]Listas niveles'!$D$2:$E$11,2,FALSE),"")</f>
        <v>SGM</v>
      </c>
      <c r="B294" s="23" t="str">
        <f>+IFERROR(VLOOKUP(AS294,'[2]Listas anexo 1'!$A$7:$B$8,2,FALSE),"")</f>
        <v>ADMIN</v>
      </c>
      <c r="C294" s="23" t="str">
        <f>+IFERROR(VLOOKUP(AT294,'[2]Listas anexo 1'!$A$13:$B$15,2,FALSE),"")</f>
        <v>ADMINYCOOR</v>
      </c>
      <c r="D294" s="23" t="str">
        <f>+IFERROR(VLOOKUP(AT294,'[2]Listas anexo 1'!$A$13:$C$15,3,FALSE),"")</f>
        <v>CONTRIBUIR</v>
      </c>
      <c r="E294" s="23" t="str">
        <f>+IFERROR(VLOOKUP(AT294,'[2]Listas anexo 1'!$A$19:$B$21,2,FALSE),"")</f>
        <v>ADMINOB</v>
      </c>
      <c r="F294" s="23" t="str">
        <f>+IFERROR(VLOOKUP(AV294,'[2]Listas anexo 1'!$J$13:$K$21,2,FALSE),"")</f>
        <v>ADOBIV</v>
      </c>
      <c r="G294" s="23" t="str">
        <f>+IFERROR(VLOOKUP(AW294,'[2]LISTAS ANEXO 1. 2'!$A$9:$B$38,2,FALSE),"")</f>
        <v>AXVI</v>
      </c>
      <c r="H294" s="23" t="str">
        <f>+IFERROR(IF(C294="ADMINYCOOR",VLOOKUP(AY294,'[2]LISTAS ANEXO 1. 3'!$B$13:$C$42,2,FALSE),IF(C294="TASAS",VLOOKUP(AY294,'[2]LISTAS ANEXO 1. 3'!$B$43:$C$51,2,FALSE),IF(C294="FORTALECIMIENTO",VLOOKUP(AY294,'[2]LISTAS ANEXO 1. 3'!$B$52:$C$58,2,FALSE),""))),"")</f>
        <v>CD</v>
      </c>
      <c r="I294" s="23" t="str">
        <f>+IFERROR(VLOOKUP(#REF!,'[2]LISTAS ANEXO 1. 4'!$B$74:$C$90,2,FALSE),"")</f>
        <v/>
      </c>
      <c r="J294" s="23" t="str">
        <f>+IFERROR(VLOOKUP(X294,[2]ORDINALES!$B$2:$C$5,2,FALSE),"")</f>
        <v>CTADOS</v>
      </c>
      <c r="K294" s="23" t="str">
        <f>+IFERROR(VLOOKUP(#REF!,[2]REGION!$G$2:$I$1125,2,FALSE),"")</f>
        <v/>
      </c>
      <c r="L294" s="23" t="str">
        <f>+IFERROR(VLOOKUP(AI294,[2]REGION!$G$2:$I$1125,2,FALSE),"")</f>
        <v>BOGDC</v>
      </c>
      <c r="M294" s="23" t="str">
        <f>+IFERROR(VLOOKUP(#REF!,[2]ORDINALES!$H$2:$I$382,2,FALSE),"")</f>
        <v/>
      </c>
      <c r="N294" s="23" t="str">
        <f>IFERROR(VLOOKUP(U294,'[2]Lista Willy'!$B$11:$D$14,3,FALSE),"")</f>
        <v>REC_11</v>
      </c>
      <c r="O294" s="24"/>
      <c r="P294" s="90">
        <v>18035</v>
      </c>
      <c r="Q294" s="90" t="s">
        <v>49</v>
      </c>
      <c r="R294" s="90" t="s">
        <v>309</v>
      </c>
      <c r="S294" s="90" t="s">
        <v>385</v>
      </c>
      <c r="T294" s="90" t="s">
        <v>385</v>
      </c>
      <c r="U294" s="90" t="s">
        <v>52</v>
      </c>
      <c r="V294" s="94" t="s">
        <v>53</v>
      </c>
      <c r="W294" s="90" t="s">
        <v>54</v>
      </c>
      <c r="X294" s="90" t="s">
        <v>55</v>
      </c>
      <c r="Y294" s="90" t="s">
        <v>435</v>
      </c>
      <c r="Z294" s="88">
        <v>74670880</v>
      </c>
      <c r="AA294" s="120"/>
      <c r="AB294" s="88"/>
      <c r="AC294" s="88"/>
      <c r="AD294" s="88"/>
      <c r="AE294" s="120">
        <v>74670880</v>
      </c>
      <c r="AF294" s="88"/>
      <c r="AG294" s="89"/>
      <c r="AH294" s="90" t="s">
        <v>57</v>
      </c>
      <c r="AI294" s="90" t="s">
        <v>108</v>
      </c>
      <c r="AJ294" s="90" t="s">
        <v>108</v>
      </c>
      <c r="AK294" s="90"/>
      <c r="AL294" s="90" t="s">
        <v>57</v>
      </c>
      <c r="AM294" s="90"/>
      <c r="AN294" s="90" t="s">
        <v>57</v>
      </c>
      <c r="AO294" s="90"/>
      <c r="AP294" s="90" t="s">
        <v>57</v>
      </c>
      <c r="AQ294" s="90" t="s">
        <v>387</v>
      </c>
      <c r="AR294" s="90" t="s">
        <v>404</v>
      </c>
      <c r="AS294" s="90" t="s">
        <v>60</v>
      </c>
      <c r="AT294" s="90" t="s">
        <v>61</v>
      </c>
      <c r="AU294" s="97" t="s">
        <v>62</v>
      </c>
      <c r="AV294" s="98" t="s">
        <v>63</v>
      </c>
      <c r="AW294" s="98" t="s">
        <v>64</v>
      </c>
      <c r="AX294" s="97">
        <v>3202008</v>
      </c>
      <c r="AY294" s="98" t="s">
        <v>65</v>
      </c>
      <c r="AZ294" s="98" t="s">
        <v>175</v>
      </c>
      <c r="BA294" s="24"/>
    </row>
    <row r="295" spans="1:53" ht="84.75" customHeight="1">
      <c r="A295" s="23" t="str">
        <f>+IFERROR(VLOOKUP(R295,'[2]Listas niveles'!$D$2:$E$11,2,FALSE),"")</f>
        <v>SGM</v>
      </c>
      <c r="B295" s="23" t="str">
        <f>+IFERROR(VLOOKUP(AS295,'[2]Listas anexo 1'!$A$7:$B$8,2,FALSE),"")</f>
        <v>FORTA</v>
      </c>
      <c r="C295" s="23" t="str">
        <f>+IFERROR(VLOOKUP(AT295,'[2]Listas anexo 1'!$A$13:$B$15,2,FALSE),"")</f>
        <v>FORTALECIMIENTO</v>
      </c>
      <c r="D295" s="23" t="str">
        <f>+IFERROR(VLOOKUP(AT295,'[2]Listas anexo 1'!$A$13:$C$15,3,FALSE),"")</f>
        <v>FORTALECER</v>
      </c>
      <c r="E295" s="23" t="str">
        <f>+IFERROR(VLOOKUP(AT295,'[2]Listas anexo 1'!$A$19:$B$21,2,FALSE),"")</f>
        <v>FORTOB</v>
      </c>
      <c r="F295" s="23" t="str">
        <f>+IFERROR(VLOOKUP(AV295,'[2]Listas anexo 1'!$J$13:$K$21,2,FALSE),"")</f>
        <v>FORTOBI</v>
      </c>
      <c r="G295" s="23" t="str">
        <f>+IFERROR(VLOOKUP(AW295,'[2]LISTAS ANEXO 1. 2'!$A$9:$B$38,2,FALSE),"")</f>
        <v>TI</v>
      </c>
      <c r="H295" s="23" t="str">
        <f>+IFERROR(IF(C295="ADMINYCOOR",VLOOKUP(AY295,'[2]LISTAS ANEXO 1. 3'!$B$13:$C$42,2,FALSE),IF(C295="TASAS",VLOOKUP(AY295,'[2]LISTAS ANEXO 1. 3'!$B$43:$C$51,2,FALSE),IF(C295="FORTALECIMIENTO",VLOOKUP(AY295,'[2]LISTAS ANEXO 1. 3'!$B$52:$C$58,2,FALSE),""))),"")</f>
        <v>AAAA</v>
      </c>
      <c r="I295" s="23" t="str">
        <f>+IFERROR(VLOOKUP(#REF!,'[2]LISTAS ANEXO 1. 4'!$B$74:$C$90,2,FALSE),"")</f>
        <v/>
      </c>
      <c r="J295" s="23" t="str">
        <f>+IFERROR(VLOOKUP(X295,[2]ORDINALES!$B$2:$C$5,2,FALSE),"")</f>
        <v>CTADOS</v>
      </c>
      <c r="K295" s="23" t="str">
        <f>+IFERROR(VLOOKUP(#REF!,[2]REGION!$G$2:$I$1125,2,FALSE),"")</f>
        <v/>
      </c>
      <c r="L295" s="23" t="str">
        <f>+IFERROR(VLOOKUP(AI295,[2]REGION!$G$2:$I$1125,2,FALSE),"")</f>
        <v>BOGDC</v>
      </c>
      <c r="M295" s="23" t="str">
        <f>+IFERROR(VLOOKUP(#REF!,[2]ORDINALES!$H$2:$I$382,2,FALSE),"")</f>
        <v/>
      </c>
      <c r="N295" s="23" t="str">
        <f>IFERROR(VLOOKUP(U295,'[2]Lista Willy'!$B$11:$D$14,3,FALSE),"")</f>
        <v>REC_11</v>
      </c>
      <c r="O295" s="24"/>
      <c r="P295" s="90">
        <v>18036</v>
      </c>
      <c r="Q295" s="90" t="s">
        <v>49</v>
      </c>
      <c r="R295" s="90" t="s">
        <v>309</v>
      </c>
      <c r="S295" s="90" t="s">
        <v>385</v>
      </c>
      <c r="T295" s="90" t="s">
        <v>385</v>
      </c>
      <c r="U295" s="90" t="s">
        <v>52</v>
      </c>
      <c r="V295" s="94" t="s">
        <v>53</v>
      </c>
      <c r="W295" s="90" t="s">
        <v>54</v>
      </c>
      <c r="X295" s="90" t="s">
        <v>55</v>
      </c>
      <c r="Y295" s="90" t="s">
        <v>436</v>
      </c>
      <c r="Z295" s="88">
        <v>60409500</v>
      </c>
      <c r="AA295" s="120"/>
      <c r="AB295" s="88"/>
      <c r="AC295" s="88"/>
      <c r="AD295" s="88"/>
      <c r="AE295" s="120">
        <v>60409500</v>
      </c>
      <c r="AF295" s="88"/>
      <c r="AG295" s="89"/>
      <c r="AH295" s="90" t="s">
        <v>57</v>
      </c>
      <c r="AI295" s="90" t="s">
        <v>108</v>
      </c>
      <c r="AJ295" s="90" t="s">
        <v>108</v>
      </c>
      <c r="AK295" s="90"/>
      <c r="AL295" s="90" t="s">
        <v>57</v>
      </c>
      <c r="AM295" s="90"/>
      <c r="AN295" s="90" t="s">
        <v>57</v>
      </c>
      <c r="AO295" s="90"/>
      <c r="AP295" s="90" t="s">
        <v>57</v>
      </c>
      <c r="AQ295" s="90"/>
      <c r="AR295" s="90" t="s">
        <v>57</v>
      </c>
      <c r="AS295" s="90" t="s">
        <v>73</v>
      </c>
      <c r="AT295" s="90" t="s">
        <v>74</v>
      </c>
      <c r="AU295" s="97" t="s">
        <v>75</v>
      </c>
      <c r="AV295" s="98" t="s">
        <v>76</v>
      </c>
      <c r="AW295" s="98" t="s">
        <v>210</v>
      </c>
      <c r="AX295" s="97">
        <v>3299054</v>
      </c>
      <c r="AY295" s="98" t="s">
        <v>211</v>
      </c>
      <c r="AZ295" s="98" t="s">
        <v>217</v>
      </c>
      <c r="BA295" s="24"/>
    </row>
    <row r="296" spans="1:53" ht="84.75" customHeight="1">
      <c r="A296" s="23" t="str">
        <f>+IFERROR(VLOOKUP(R296,'[2]Listas niveles'!$D$2:$E$11,2,FALSE),"")</f>
        <v>SGM</v>
      </c>
      <c r="B296" s="23" t="str">
        <f>+IFERROR(VLOOKUP(AS296,'[2]Listas anexo 1'!$A$7:$B$8,2,FALSE),"")</f>
        <v>ADMIN</v>
      </c>
      <c r="C296" s="23" t="str">
        <f>+IFERROR(VLOOKUP(AT296,'[2]Listas anexo 1'!$A$13:$B$15,2,FALSE),"")</f>
        <v>ADMINYCOOR</v>
      </c>
      <c r="D296" s="23" t="str">
        <f>+IFERROR(VLOOKUP(AT296,'[2]Listas anexo 1'!$A$13:$C$15,3,FALSE),"")</f>
        <v>CONTRIBUIR</v>
      </c>
      <c r="E296" s="23" t="str">
        <f>+IFERROR(VLOOKUP(AT296,'[2]Listas anexo 1'!$A$19:$B$21,2,FALSE),"")</f>
        <v>ADMINOB</v>
      </c>
      <c r="F296" s="23" t="str">
        <f>+IFERROR(VLOOKUP(AV296,'[2]Listas anexo 1'!$J$13:$K$21,2,FALSE),"")</f>
        <v>ADOBIV</v>
      </c>
      <c r="G296" s="23" t="str">
        <f>+IFERROR(VLOOKUP(AW296,'[2]LISTAS ANEXO 1. 2'!$A$9:$B$38,2,FALSE),"")</f>
        <v>AXVI</v>
      </c>
      <c r="H296" s="23" t="str">
        <f>+IFERROR(IF(C296="ADMINYCOOR",VLOOKUP(AY296,'[2]LISTAS ANEXO 1. 3'!$B$13:$C$42,2,FALSE),IF(C296="TASAS",VLOOKUP(AY296,'[2]LISTAS ANEXO 1. 3'!$B$43:$C$51,2,FALSE),IF(C296="FORTALECIMIENTO",VLOOKUP(AY296,'[2]LISTAS ANEXO 1. 3'!$B$52:$C$58,2,FALSE),""))),"")</f>
        <v>CD</v>
      </c>
      <c r="I296" s="23" t="str">
        <f>+IFERROR(VLOOKUP(#REF!,'[2]LISTAS ANEXO 1. 4'!$B$74:$C$90,2,FALSE),"")</f>
        <v/>
      </c>
      <c r="J296" s="23" t="str">
        <f>+IFERROR(VLOOKUP(X296,[2]ORDINALES!$B$2:$C$5,2,FALSE),"")</f>
        <v>CTADOS</v>
      </c>
      <c r="K296" s="23" t="str">
        <f>+IFERROR(VLOOKUP(#REF!,[2]REGION!$G$2:$I$1125,2,FALSE),"")</f>
        <v/>
      </c>
      <c r="L296" s="23" t="str">
        <f>+IFERROR(VLOOKUP(AI296,[2]REGION!$G$2:$I$1125,2,FALSE),"")</f>
        <v>BOGDC</v>
      </c>
      <c r="M296" s="23" t="str">
        <f>+IFERROR(VLOOKUP(#REF!,[2]ORDINALES!$H$2:$I$382,2,FALSE),"")</f>
        <v/>
      </c>
      <c r="N296" s="23" t="str">
        <f>IFERROR(VLOOKUP(U296,'[2]Lista Willy'!$B$11:$D$14,3,FALSE),"")</f>
        <v>REC_11</v>
      </c>
      <c r="O296" s="24"/>
      <c r="P296" s="90">
        <v>18037</v>
      </c>
      <c r="Q296" s="90" t="s">
        <v>49</v>
      </c>
      <c r="R296" s="90" t="s">
        <v>309</v>
      </c>
      <c r="S296" s="90" t="s">
        <v>385</v>
      </c>
      <c r="T296" s="90" t="s">
        <v>385</v>
      </c>
      <c r="U296" s="90" t="s">
        <v>52</v>
      </c>
      <c r="V296" s="94" t="s">
        <v>53</v>
      </c>
      <c r="W296" s="90" t="s">
        <v>54</v>
      </c>
      <c r="X296" s="90" t="s">
        <v>55</v>
      </c>
      <c r="Y296" s="90" t="s">
        <v>437</v>
      </c>
      <c r="Z296" s="88">
        <v>67516500</v>
      </c>
      <c r="AA296" s="120"/>
      <c r="AB296" s="88"/>
      <c r="AC296" s="88"/>
      <c r="AD296" s="88"/>
      <c r="AE296" s="120">
        <v>67516500</v>
      </c>
      <c r="AF296" s="88"/>
      <c r="AG296" s="89"/>
      <c r="AH296" s="90" t="s">
        <v>57</v>
      </c>
      <c r="AI296" s="90" t="s">
        <v>108</v>
      </c>
      <c r="AJ296" s="90" t="s">
        <v>108</v>
      </c>
      <c r="AK296" s="90"/>
      <c r="AL296" s="90" t="s">
        <v>57</v>
      </c>
      <c r="AM296" s="90"/>
      <c r="AN296" s="90" t="s">
        <v>57</v>
      </c>
      <c r="AO296" s="90"/>
      <c r="AP296" s="90" t="s">
        <v>57</v>
      </c>
      <c r="AQ296" s="90" t="s">
        <v>387</v>
      </c>
      <c r="AR296" s="90" t="s">
        <v>404</v>
      </c>
      <c r="AS296" s="90" t="s">
        <v>60</v>
      </c>
      <c r="AT296" s="90" t="s">
        <v>61</v>
      </c>
      <c r="AU296" s="97" t="s">
        <v>62</v>
      </c>
      <c r="AV296" s="98" t="s">
        <v>63</v>
      </c>
      <c r="AW296" s="98" t="s">
        <v>64</v>
      </c>
      <c r="AX296" s="97">
        <v>3202008</v>
      </c>
      <c r="AY296" s="98" t="s">
        <v>65</v>
      </c>
      <c r="AZ296" s="98" t="s">
        <v>438</v>
      </c>
      <c r="BA296" s="24"/>
    </row>
    <row r="297" spans="1:53" ht="84.75" customHeight="1">
      <c r="A297" s="23" t="str">
        <f>+IFERROR(VLOOKUP(R297,'[2]Listas niveles'!$D$2:$E$11,2,FALSE),"")</f>
        <v>SGM</v>
      </c>
      <c r="B297" s="23" t="str">
        <f>+IFERROR(VLOOKUP(AS297,'[2]Listas anexo 1'!$A$7:$B$8,2,FALSE),"")</f>
        <v>ADMIN</v>
      </c>
      <c r="C297" s="23" t="str">
        <f>+IFERROR(VLOOKUP(AT297,'[2]Listas anexo 1'!$A$13:$B$15,2,FALSE),"")</f>
        <v>ADMINYCOOR</v>
      </c>
      <c r="D297" s="23" t="str">
        <f>+IFERROR(VLOOKUP(AT297,'[2]Listas anexo 1'!$A$13:$C$15,3,FALSE),"")</f>
        <v>CONTRIBUIR</v>
      </c>
      <c r="E297" s="23" t="str">
        <f>+IFERROR(VLOOKUP(AT297,'[2]Listas anexo 1'!$A$19:$B$21,2,FALSE),"")</f>
        <v>ADMINOB</v>
      </c>
      <c r="F297" s="23" t="str">
        <f>+IFERROR(VLOOKUP(AV297,'[2]Listas anexo 1'!$J$13:$K$21,2,FALSE),"")</f>
        <v>ADOBIV</v>
      </c>
      <c r="G297" s="23" t="str">
        <f>+IFERROR(VLOOKUP(AW297,'[2]LISTAS ANEXO 1. 2'!$A$9:$B$38,2,FALSE),"")</f>
        <v>AXVI</v>
      </c>
      <c r="H297" s="23" t="str">
        <f>+IFERROR(IF(C297="ADMINYCOOR",VLOOKUP(AY297,'[2]LISTAS ANEXO 1. 3'!$B$13:$C$42,2,FALSE),IF(C297="TASAS",VLOOKUP(AY297,'[2]LISTAS ANEXO 1. 3'!$B$43:$C$51,2,FALSE),IF(C297="FORTALECIMIENTO",VLOOKUP(AY297,'[2]LISTAS ANEXO 1. 3'!$B$52:$C$58,2,FALSE),""))),"")</f>
        <v>CD</v>
      </c>
      <c r="I297" s="23" t="str">
        <f>+IFERROR(VLOOKUP(#REF!,'[2]LISTAS ANEXO 1. 4'!$B$74:$C$90,2,FALSE),"")</f>
        <v/>
      </c>
      <c r="J297" s="23" t="str">
        <f>+IFERROR(VLOOKUP(X297,[2]ORDINALES!$B$2:$C$5,2,FALSE),"")</f>
        <v>CTADOS</v>
      </c>
      <c r="K297" s="23" t="str">
        <f>+IFERROR(VLOOKUP(#REF!,[2]REGION!$G$2:$I$1125,2,FALSE),"")</f>
        <v/>
      </c>
      <c r="L297" s="23" t="str">
        <f>+IFERROR(VLOOKUP(AI297,[2]REGION!$G$2:$I$1125,2,FALSE),"")</f>
        <v>BOGDC</v>
      </c>
      <c r="M297" s="23" t="str">
        <f>+IFERROR(VLOOKUP(#REF!,[2]ORDINALES!$H$2:$I$382,2,FALSE),"")</f>
        <v/>
      </c>
      <c r="N297" s="23" t="str">
        <f>IFERROR(VLOOKUP(U297,'[2]Lista Willy'!$B$11:$D$14,3,FALSE),"")</f>
        <v>REC_11</v>
      </c>
      <c r="O297" s="24"/>
      <c r="P297" s="90">
        <v>18038</v>
      </c>
      <c r="Q297" s="90" t="s">
        <v>49</v>
      </c>
      <c r="R297" s="90" t="s">
        <v>309</v>
      </c>
      <c r="S297" s="90" t="s">
        <v>385</v>
      </c>
      <c r="T297" s="90" t="s">
        <v>385</v>
      </c>
      <c r="U297" s="90" t="s">
        <v>52</v>
      </c>
      <c r="V297" s="94" t="s">
        <v>53</v>
      </c>
      <c r="W297" s="90" t="s">
        <v>54</v>
      </c>
      <c r="X297" s="90" t="s">
        <v>55</v>
      </c>
      <c r="Y297" s="90" t="s">
        <v>439</v>
      </c>
      <c r="Z297" s="88">
        <v>67516500</v>
      </c>
      <c r="AA297" s="120"/>
      <c r="AB297" s="88"/>
      <c r="AC297" s="88"/>
      <c r="AD297" s="88"/>
      <c r="AE297" s="120">
        <v>67516500</v>
      </c>
      <c r="AF297" s="88"/>
      <c r="AG297" s="89"/>
      <c r="AH297" s="90" t="s">
        <v>57</v>
      </c>
      <c r="AI297" s="90" t="s">
        <v>108</v>
      </c>
      <c r="AJ297" s="90" t="s">
        <v>108</v>
      </c>
      <c r="AK297" s="90"/>
      <c r="AL297" s="90" t="s">
        <v>57</v>
      </c>
      <c r="AM297" s="90"/>
      <c r="AN297" s="90" t="s">
        <v>57</v>
      </c>
      <c r="AO297" s="90"/>
      <c r="AP297" s="90" t="s">
        <v>57</v>
      </c>
      <c r="AQ297" s="90" t="s">
        <v>387</v>
      </c>
      <c r="AR297" s="90" t="s">
        <v>404</v>
      </c>
      <c r="AS297" s="90" t="s">
        <v>60</v>
      </c>
      <c r="AT297" s="90" t="s">
        <v>61</v>
      </c>
      <c r="AU297" s="97" t="s">
        <v>62</v>
      </c>
      <c r="AV297" s="98" t="s">
        <v>63</v>
      </c>
      <c r="AW297" s="98" t="s">
        <v>64</v>
      </c>
      <c r="AX297" s="97">
        <v>3202008</v>
      </c>
      <c r="AY297" s="98" t="s">
        <v>65</v>
      </c>
      <c r="AZ297" s="98" t="s">
        <v>438</v>
      </c>
      <c r="BA297" s="24"/>
    </row>
    <row r="298" spans="1:53" ht="84.75" customHeight="1">
      <c r="A298" s="23" t="str">
        <f>+IFERROR(VLOOKUP(R298,'[2]Listas niveles'!$D$2:$E$11,2,FALSE),"")</f>
        <v>SGM</v>
      </c>
      <c r="B298" s="23" t="str">
        <f>+IFERROR(VLOOKUP(AS298,'[2]Listas anexo 1'!$A$7:$B$8,2,FALSE),"")</f>
        <v>ADMIN</v>
      </c>
      <c r="C298" s="23" t="str">
        <f>+IFERROR(VLOOKUP(AT298,'[2]Listas anexo 1'!$A$13:$B$15,2,FALSE),"")</f>
        <v>ADMINYCOOR</v>
      </c>
      <c r="D298" s="23" t="str">
        <f>+IFERROR(VLOOKUP(AT298,'[2]Listas anexo 1'!$A$13:$C$15,3,FALSE),"")</f>
        <v>CONTRIBUIR</v>
      </c>
      <c r="E298" s="23" t="str">
        <f>+IFERROR(VLOOKUP(AT298,'[2]Listas anexo 1'!$A$19:$B$21,2,FALSE),"")</f>
        <v>ADMINOB</v>
      </c>
      <c r="F298" s="23" t="str">
        <f>+IFERROR(VLOOKUP(AV298,'[2]Listas anexo 1'!$J$13:$K$21,2,FALSE),"")</f>
        <v>ADOBIV</v>
      </c>
      <c r="G298" s="23" t="str">
        <f>+IFERROR(VLOOKUP(AW298,'[2]LISTAS ANEXO 1. 2'!$A$9:$B$38,2,FALSE),"")</f>
        <v>AXVI</v>
      </c>
      <c r="H298" s="23" t="str">
        <f>+IFERROR(IF(C298="ADMINYCOOR",VLOOKUP(AY298,'[2]LISTAS ANEXO 1. 3'!$B$13:$C$42,2,FALSE),IF(C298="TASAS",VLOOKUP(AY298,'[2]LISTAS ANEXO 1. 3'!$B$43:$C$51,2,FALSE),IF(C298="FORTALECIMIENTO",VLOOKUP(AY298,'[2]LISTAS ANEXO 1. 3'!$B$52:$C$58,2,FALSE),""))),"")</f>
        <v>CD</v>
      </c>
      <c r="I298" s="23" t="str">
        <f>+IFERROR(VLOOKUP(#REF!,'[2]LISTAS ANEXO 1. 4'!$B$74:$C$90,2,FALSE),"")</f>
        <v/>
      </c>
      <c r="J298" s="23" t="str">
        <f>+IFERROR(VLOOKUP(X298,[2]ORDINALES!$B$2:$C$5,2,FALSE),"")</f>
        <v>CTADOS</v>
      </c>
      <c r="K298" s="23" t="str">
        <f>+IFERROR(VLOOKUP(#REF!,[2]REGION!$G$2:$I$1125,2,FALSE),"")</f>
        <v/>
      </c>
      <c r="L298" s="23" t="str">
        <f>+IFERROR(VLOOKUP(AI298,[2]REGION!$G$2:$I$1125,2,FALSE),"")</f>
        <v>BOGDC</v>
      </c>
      <c r="M298" s="23" t="str">
        <f>+IFERROR(VLOOKUP(#REF!,[2]ORDINALES!$H$2:$I$382,2,FALSE),"")</f>
        <v/>
      </c>
      <c r="N298" s="23" t="str">
        <f>IFERROR(VLOOKUP(U298,'[2]Lista Willy'!$B$11:$D$14,3,FALSE),"")</f>
        <v>REC_11</v>
      </c>
      <c r="O298" s="24"/>
      <c r="P298" s="90">
        <v>18039</v>
      </c>
      <c r="Q298" s="90" t="s">
        <v>49</v>
      </c>
      <c r="R298" s="90" t="s">
        <v>309</v>
      </c>
      <c r="S298" s="90" t="s">
        <v>385</v>
      </c>
      <c r="T298" s="90" t="s">
        <v>385</v>
      </c>
      <c r="U298" s="90" t="s">
        <v>52</v>
      </c>
      <c r="V298" s="94" t="s">
        <v>53</v>
      </c>
      <c r="W298" s="90" t="s">
        <v>54</v>
      </c>
      <c r="X298" s="90" t="s">
        <v>55</v>
      </c>
      <c r="Y298" s="90" t="s">
        <v>440</v>
      </c>
      <c r="Z298" s="88">
        <v>67516500</v>
      </c>
      <c r="AA298" s="120"/>
      <c r="AB298" s="88"/>
      <c r="AC298" s="88"/>
      <c r="AD298" s="88"/>
      <c r="AE298" s="120">
        <v>67516500</v>
      </c>
      <c r="AF298" s="88"/>
      <c r="AG298" s="89"/>
      <c r="AH298" s="90" t="s">
        <v>57</v>
      </c>
      <c r="AI298" s="90" t="s">
        <v>108</v>
      </c>
      <c r="AJ298" s="90" t="s">
        <v>108</v>
      </c>
      <c r="AK298" s="90"/>
      <c r="AL298" s="90" t="s">
        <v>57</v>
      </c>
      <c r="AM298" s="90"/>
      <c r="AN298" s="90" t="s">
        <v>57</v>
      </c>
      <c r="AO298" s="90"/>
      <c r="AP298" s="90" t="s">
        <v>57</v>
      </c>
      <c r="AQ298" s="90" t="s">
        <v>387</v>
      </c>
      <c r="AR298" s="90" t="s">
        <v>404</v>
      </c>
      <c r="AS298" s="90" t="s">
        <v>60</v>
      </c>
      <c r="AT298" s="90" t="s">
        <v>61</v>
      </c>
      <c r="AU298" s="97" t="s">
        <v>62</v>
      </c>
      <c r="AV298" s="98" t="s">
        <v>63</v>
      </c>
      <c r="AW298" s="98" t="s">
        <v>64</v>
      </c>
      <c r="AX298" s="97">
        <v>3202008</v>
      </c>
      <c r="AY298" s="98" t="s">
        <v>65</v>
      </c>
      <c r="AZ298" s="98" t="s">
        <v>438</v>
      </c>
      <c r="BA298" s="24"/>
    </row>
    <row r="299" spans="1:53" ht="84.75" customHeight="1">
      <c r="A299" s="23" t="str">
        <f>+IFERROR(VLOOKUP(R299,'[2]Listas niveles'!$D$2:$E$11,2,FALSE),"")</f>
        <v>SGM</v>
      </c>
      <c r="B299" s="23" t="str">
        <f>+IFERROR(VLOOKUP(AS299,'[2]Listas anexo 1'!$A$7:$B$8,2,FALSE),"")</f>
        <v>ADMIN</v>
      </c>
      <c r="C299" s="23" t="str">
        <f>+IFERROR(VLOOKUP(AT299,'[2]Listas anexo 1'!$A$13:$B$15,2,FALSE),"")</f>
        <v>ADMINYCOOR</v>
      </c>
      <c r="D299" s="23" t="str">
        <f>+IFERROR(VLOOKUP(AT299,'[2]Listas anexo 1'!$A$13:$C$15,3,FALSE),"")</f>
        <v>CONTRIBUIR</v>
      </c>
      <c r="E299" s="23" t="str">
        <f>+IFERROR(VLOOKUP(AT299,'[2]Listas anexo 1'!$A$19:$B$21,2,FALSE),"")</f>
        <v>ADMINOB</v>
      </c>
      <c r="F299" s="23" t="str">
        <f>+IFERROR(VLOOKUP(AV299,'[2]Listas anexo 1'!$J$13:$K$21,2,FALSE),"")</f>
        <v>ADOBIV</v>
      </c>
      <c r="G299" s="23" t="str">
        <f>+IFERROR(VLOOKUP(AW299,'[2]LISTAS ANEXO 1. 2'!$A$9:$B$38,2,FALSE),"")</f>
        <v>AXI</v>
      </c>
      <c r="H299" s="23" t="str">
        <f>+IFERROR(IF(C299="ADMINYCOOR",VLOOKUP(AY299,'[2]LISTAS ANEXO 1. 3'!$B$13:$C$42,2,FALSE),IF(C299="TASAS",VLOOKUP(AY299,'[2]LISTAS ANEXO 1. 3'!$B$43:$C$51,2,FALSE),IF(C299="FORTALECIMIENTO",VLOOKUP(AY299,'[2]LISTAS ANEXO 1. 3'!$B$52:$C$58,2,FALSE),""))),"")</f>
        <v>PP</v>
      </c>
      <c r="I299" s="23" t="str">
        <f>+IFERROR(VLOOKUP(#REF!,'[2]LISTAS ANEXO 1. 4'!$B$74:$C$90,2,FALSE),"")</f>
        <v/>
      </c>
      <c r="J299" s="23" t="str">
        <f>+IFERROR(VLOOKUP(X299,[2]ORDINALES!$B$2:$C$5,2,FALSE),"")</f>
        <v>CTADOS</v>
      </c>
      <c r="K299" s="23" t="str">
        <f>+IFERROR(VLOOKUP(#REF!,[2]REGION!$G$2:$I$1125,2,FALSE),"")</f>
        <v/>
      </c>
      <c r="L299" s="23" t="str">
        <f>+IFERROR(VLOOKUP(AI299,[2]REGION!$G$2:$I$1125,2,FALSE),"")</f>
        <v>BOGDC</v>
      </c>
      <c r="M299" s="23" t="str">
        <f>+IFERROR(VLOOKUP(#REF!,[2]ORDINALES!$H$2:$I$382,2,FALSE),"")</f>
        <v/>
      </c>
      <c r="N299" s="23" t="str">
        <f>IFERROR(VLOOKUP(U299,'[2]Lista Willy'!$B$11:$D$14,3,FALSE),"")</f>
        <v>REC_11</v>
      </c>
      <c r="O299" s="24"/>
      <c r="P299" s="90">
        <v>18040</v>
      </c>
      <c r="Q299" s="90" t="s">
        <v>49</v>
      </c>
      <c r="R299" s="90" t="s">
        <v>309</v>
      </c>
      <c r="S299" s="90" t="s">
        <v>385</v>
      </c>
      <c r="T299" s="90" t="s">
        <v>385</v>
      </c>
      <c r="U299" s="90" t="s">
        <v>52</v>
      </c>
      <c r="V299" s="94" t="s">
        <v>53</v>
      </c>
      <c r="W299" s="90" t="s">
        <v>54</v>
      </c>
      <c r="X299" s="90" t="s">
        <v>55</v>
      </c>
      <c r="Y299" s="90" t="s">
        <v>441</v>
      </c>
      <c r="Z299" s="88">
        <v>74670880</v>
      </c>
      <c r="AA299" s="120"/>
      <c r="AB299" s="88"/>
      <c r="AC299" s="88"/>
      <c r="AD299" s="88"/>
      <c r="AE299" s="120">
        <v>74670880</v>
      </c>
      <c r="AF299" s="88"/>
      <c r="AG299" s="89"/>
      <c r="AH299" s="90" t="s">
        <v>57</v>
      </c>
      <c r="AI299" s="90" t="s">
        <v>108</v>
      </c>
      <c r="AJ299" s="90" t="s">
        <v>108</v>
      </c>
      <c r="AK299" s="90"/>
      <c r="AL299" s="90" t="s">
        <v>57</v>
      </c>
      <c r="AM299" s="90"/>
      <c r="AN299" s="90" t="s">
        <v>57</v>
      </c>
      <c r="AO299" s="90"/>
      <c r="AP299" s="90" t="s">
        <v>57</v>
      </c>
      <c r="AQ299" s="90" t="s">
        <v>387</v>
      </c>
      <c r="AR299" s="90" t="s">
        <v>404</v>
      </c>
      <c r="AS299" s="90" t="s">
        <v>60</v>
      </c>
      <c r="AT299" s="90" t="s">
        <v>61</v>
      </c>
      <c r="AU299" s="97" t="s">
        <v>62</v>
      </c>
      <c r="AV299" s="98" t="s">
        <v>63</v>
      </c>
      <c r="AW299" s="98" t="s">
        <v>442</v>
      </c>
      <c r="AX299" s="97">
        <v>3202002</v>
      </c>
      <c r="AY299" s="98" t="s">
        <v>211</v>
      </c>
      <c r="AZ299" s="98" t="s">
        <v>443</v>
      </c>
      <c r="BA299" s="24"/>
    </row>
    <row r="300" spans="1:53" ht="84.75" customHeight="1">
      <c r="A300" s="23" t="str">
        <f>+IFERROR(VLOOKUP(R300,'[2]Listas niveles'!$D$2:$E$11,2,FALSE),"")</f>
        <v>SGM</v>
      </c>
      <c r="B300" s="23" t="str">
        <f>+IFERROR(VLOOKUP(AS300,'[2]Listas anexo 1'!$A$7:$B$8,2,FALSE),"")</f>
        <v>ADMIN</v>
      </c>
      <c r="C300" s="23" t="str">
        <f>+IFERROR(VLOOKUP(AT300,'[2]Listas anexo 1'!$A$13:$B$15,2,FALSE),"")</f>
        <v>ADMINYCOOR</v>
      </c>
      <c r="D300" s="23" t="str">
        <f>+IFERROR(VLOOKUP(AT300,'[2]Listas anexo 1'!$A$13:$C$15,3,FALSE),"")</f>
        <v>CONTRIBUIR</v>
      </c>
      <c r="E300" s="23" t="str">
        <f>+IFERROR(VLOOKUP(AT300,'[2]Listas anexo 1'!$A$19:$B$21,2,FALSE),"")</f>
        <v>ADMINOB</v>
      </c>
      <c r="F300" s="23" t="str">
        <f>+IFERROR(VLOOKUP(AV300,'[2]Listas anexo 1'!$J$13:$K$21,2,FALSE),"")</f>
        <v>ADOBIII</v>
      </c>
      <c r="G300" s="23" t="str">
        <f>+IFERROR(VLOOKUP(AW300,'[2]LISTAS ANEXO 1. 2'!$A$9:$B$38,2,FALSE),"")</f>
        <v>AX</v>
      </c>
      <c r="H300" s="23" t="str">
        <f>+IFERROR(IF(C300="ADMINYCOOR",VLOOKUP(AY300,'[2]LISTAS ANEXO 1. 3'!$B$13:$C$42,2,FALSE),IF(C300="TASAS",VLOOKUP(AY300,'[2]LISTAS ANEXO 1. 3'!$B$43:$C$51,2,FALSE),IF(C300="FORTALECIMIENTO",VLOOKUP(AY300,'[2]LISTAS ANEXO 1. 3'!$B$52:$C$58,2,FALSE),""))),"")</f>
        <v>OO</v>
      </c>
      <c r="I300" s="23" t="str">
        <f>+IFERROR(VLOOKUP(#REF!,'[2]LISTAS ANEXO 1. 4'!$B$74:$C$90,2,FALSE),"")</f>
        <v/>
      </c>
      <c r="J300" s="23" t="str">
        <f>+IFERROR(VLOOKUP(X300,[2]ORDINALES!$B$2:$C$5,2,FALSE),"")</f>
        <v>CTADOS</v>
      </c>
      <c r="K300" s="23" t="str">
        <f>+IFERROR(VLOOKUP(#REF!,[2]REGION!$G$2:$I$1125,2,FALSE),"")</f>
        <v/>
      </c>
      <c r="L300" s="23" t="str">
        <f>+IFERROR(VLOOKUP(AI300,[2]REGION!$G$2:$I$1125,2,FALSE),"")</f>
        <v>BOGDC</v>
      </c>
      <c r="M300" s="23" t="str">
        <f>+IFERROR(VLOOKUP(#REF!,[2]ORDINALES!$H$2:$I$382,2,FALSE),"")</f>
        <v/>
      </c>
      <c r="N300" s="23" t="str">
        <f>IFERROR(VLOOKUP(U300,'[2]Lista Willy'!$B$11:$D$14,3,FALSE),"")</f>
        <v>REC_11</v>
      </c>
      <c r="O300" s="24"/>
      <c r="P300" s="90">
        <v>18041</v>
      </c>
      <c r="Q300" s="90" t="s">
        <v>49</v>
      </c>
      <c r="R300" s="90" t="s">
        <v>309</v>
      </c>
      <c r="S300" s="90" t="s">
        <v>385</v>
      </c>
      <c r="T300" s="90" t="s">
        <v>385</v>
      </c>
      <c r="U300" s="90" t="s">
        <v>52</v>
      </c>
      <c r="V300" s="94" t="s">
        <v>53</v>
      </c>
      <c r="W300" s="90" t="s">
        <v>54</v>
      </c>
      <c r="X300" s="90" t="s">
        <v>55</v>
      </c>
      <c r="Y300" s="90" t="s">
        <v>444</v>
      </c>
      <c r="Z300" s="88">
        <v>78946925</v>
      </c>
      <c r="AA300" s="120"/>
      <c r="AB300" s="88"/>
      <c r="AC300" s="88"/>
      <c r="AD300" s="88"/>
      <c r="AE300" s="120">
        <v>78946925</v>
      </c>
      <c r="AF300" s="88"/>
      <c r="AG300" s="89"/>
      <c r="AH300" s="90" t="s">
        <v>57</v>
      </c>
      <c r="AI300" s="90" t="s">
        <v>108</v>
      </c>
      <c r="AJ300" s="90" t="s">
        <v>108</v>
      </c>
      <c r="AK300" s="90"/>
      <c r="AL300" s="90" t="s">
        <v>57</v>
      </c>
      <c r="AM300" s="90"/>
      <c r="AN300" s="90" t="s">
        <v>57</v>
      </c>
      <c r="AO300" s="90"/>
      <c r="AP300" s="90" t="s">
        <v>57</v>
      </c>
      <c r="AQ300" s="90" t="s">
        <v>387</v>
      </c>
      <c r="AR300" s="90" t="s">
        <v>404</v>
      </c>
      <c r="AS300" s="90" t="s">
        <v>60</v>
      </c>
      <c r="AT300" s="90" t="s">
        <v>61</v>
      </c>
      <c r="AU300" s="97" t="s">
        <v>62</v>
      </c>
      <c r="AV300" s="98" t="s">
        <v>272</v>
      </c>
      <c r="AW300" s="98" t="s">
        <v>335</v>
      </c>
      <c r="AX300" s="97">
        <v>3202004</v>
      </c>
      <c r="AY300" s="98" t="s">
        <v>336</v>
      </c>
      <c r="AZ300" s="98" t="s">
        <v>337</v>
      </c>
      <c r="BA300" s="24"/>
    </row>
    <row r="301" spans="1:53" ht="84.75" customHeight="1">
      <c r="A301" s="23" t="str">
        <f>+IFERROR(VLOOKUP(R301,'[2]Listas niveles'!$D$2:$E$11,2,FALSE),"")</f>
        <v>SGM</v>
      </c>
      <c r="B301" s="23" t="str">
        <f>+IFERROR(VLOOKUP(AS301,'[2]Listas anexo 1'!$A$7:$B$8,2,FALSE),"")</f>
        <v>ADMIN</v>
      </c>
      <c r="C301" s="23" t="str">
        <f>+IFERROR(VLOOKUP(AT301,'[2]Listas anexo 1'!$A$13:$B$15,2,FALSE),"")</f>
        <v>ADMINYCOOR</v>
      </c>
      <c r="D301" s="23" t="str">
        <f>+IFERROR(VLOOKUP(AT301,'[2]Listas anexo 1'!$A$13:$C$15,3,FALSE),"")</f>
        <v>CONTRIBUIR</v>
      </c>
      <c r="E301" s="23" t="str">
        <f>+IFERROR(VLOOKUP(AT301,'[2]Listas anexo 1'!$A$19:$B$21,2,FALSE),"")</f>
        <v>ADMINOB</v>
      </c>
      <c r="F301" s="23" t="str">
        <f>+IFERROR(VLOOKUP(AV301,'[2]Listas anexo 1'!$J$13:$K$21,2,FALSE),"")</f>
        <v>ADOBIII</v>
      </c>
      <c r="G301" s="23" t="str">
        <f>+IFERROR(VLOOKUP(AW301,'[2]LISTAS ANEXO 1. 2'!$A$9:$B$38,2,FALSE),"")</f>
        <v>AX</v>
      </c>
      <c r="H301" s="23" t="str">
        <f>+IFERROR(IF(C301="ADMINYCOOR",VLOOKUP(AY301,'[2]LISTAS ANEXO 1. 3'!$B$13:$C$42,2,FALSE),IF(C301="TASAS",VLOOKUP(AY301,'[2]LISTAS ANEXO 1. 3'!$B$43:$C$51,2,FALSE),IF(C301="FORTALECIMIENTO",VLOOKUP(AY301,'[2]LISTAS ANEXO 1. 3'!$B$52:$C$58,2,FALSE),""))),"")</f>
        <v>OO</v>
      </c>
      <c r="I301" s="23" t="str">
        <f>+IFERROR(VLOOKUP(#REF!,'[2]LISTAS ANEXO 1. 4'!$B$74:$C$90,2,FALSE),"")</f>
        <v/>
      </c>
      <c r="J301" s="23" t="str">
        <f>+IFERROR(VLOOKUP(X301,[2]ORDINALES!$B$2:$C$5,2,FALSE),"")</f>
        <v>CTADOS</v>
      </c>
      <c r="K301" s="23" t="str">
        <f>+IFERROR(VLOOKUP(#REF!,[2]REGION!$G$2:$I$1125,2,FALSE),"")</f>
        <v/>
      </c>
      <c r="L301" s="23" t="str">
        <f>+IFERROR(VLOOKUP(AI301,[2]REGION!$G$2:$I$1125,2,FALSE),"")</f>
        <v>BOGDC</v>
      </c>
      <c r="M301" s="23" t="str">
        <f>+IFERROR(VLOOKUP(#REF!,[2]ORDINALES!$H$2:$I$382,2,FALSE),"")</f>
        <v/>
      </c>
      <c r="N301" s="23" t="str">
        <f>IFERROR(VLOOKUP(U301,'[2]Lista Willy'!$B$11:$D$14,3,FALSE),"")</f>
        <v>REC_11</v>
      </c>
      <c r="O301" s="24"/>
      <c r="P301" s="90">
        <v>18042</v>
      </c>
      <c r="Q301" s="90" t="s">
        <v>49</v>
      </c>
      <c r="R301" s="90" t="s">
        <v>309</v>
      </c>
      <c r="S301" s="90" t="s">
        <v>385</v>
      </c>
      <c r="T301" s="90" t="s">
        <v>385</v>
      </c>
      <c r="U301" s="90" t="s">
        <v>52</v>
      </c>
      <c r="V301" s="94" t="s">
        <v>53</v>
      </c>
      <c r="W301" s="90" t="s">
        <v>54</v>
      </c>
      <c r="X301" s="90" t="s">
        <v>55</v>
      </c>
      <c r="Y301" s="90" t="s">
        <v>445</v>
      </c>
      <c r="Z301" s="88">
        <v>78946925</v>
      </c>
      <c r="AA301" s="120"/>
      <c r="AB301" s="88"/>
      <c r="AC301" s="88"/>
      <c r="AD301" s="88"/>
      <c r="AE301" s="120">
        <v>78946925</v>
      </c>
      <c r="AF301" s="88"/>
      <c r="AG301" s="89"/>
      <c r="AH301" s="90" t="s">
        <v>57</v>
      </c>
      <c r="AI301" s="90" t="s">
        <v>108</v>
      </c>
      <c r="AJ301" s="90" t="s">
        <v>108</v>
      </c>
      <c r="AK301" s="90"/>
      <c r="AL301" s="90" t="s">
        <v>57</v>
      </c>
      <c r="AM301" s="90"/>
      <c r="AN301" s="90" t="s">
        <v>57</v>
      </c>
      <c r="AO301" s="90"/>
      <c r="AP301" s="90" t="s">
        <v>57</v>
      </c>
      <c r="AQ301" s="90" t="s">
        <v>387</v>
      </c>
      <c r="AR301" s="90" t="s">
        <v>404</v>
      </c>
      <c r="AS301" s="90" t="s">
        <v>60</v>
      </c>
      <c r="AT301" s="90" t="s">
        <v>61</v>
      </c>
      <c r="AU301" s="97" t="s">
        <v>62</v>
      </c>
      <c r="AV301" s="98" t="s">
        <v>272</v>
      </c>
      <c r="AW301" s="98" t="s">
        <v>335</v>
      </c>
      <c r="AX301" s="97">
        <v>3202004</v>
      </c>
      <c r="AY301" s="98" t="s">
        <v>336</v>
      </c>
      <c r="AZ301" s="98" t="s">
        <v>337</v>
      </c>
      <c r="BA301" s="24"/>
    </row>
    <row r="302" spans="1:53" ht="84.75" customHeight="1">
      <c r="A302" s="23" t="str">
        <f>+IFERROR(VLOOKUP(R302,'[2]Listas niveles'!$D$2:$E$11,2,FALSE),"")</f>
        <v>SGM</v>
      </c>
      <c r="B302" s="23" t="str">
        <f>+IFERROR(VLOOKUP(AS302,'[2]Listas anexo 1'!$A$7:$B$8,2,FALSE),"")</f>
        <v>ADMIN</v>
      </c>
      <c r="C302" s="23" t="str">
        <f>+IFERROR(VLOOKUP(AT302,'[2]Listas anexo 1'!$A$13:$B$15,2,FALSE),"")</f>
        <v>ADMINYCOOR</v>
      </c>
      <c r="D302" s="23" t="str">
        <f>+IFERROR(VLOOKUP(AT302,'[2]Listas anexo 1'!$A$13:$C$15,3,FALSE),"")</f>
        <v>CONTRIBUIR</v>
      </c>
      <c r="E302" s="23" t="str">
        <f>+IFERROR(VLOOKUP(AT302,'[2]Listas anexo 1'!$A$19:$B$21,2,FALSE),"")</f>
        <v>ADMINOB</v>
      </c>
      <c r="F302" s="23" t="str">
        <f>+IFERROR(VLOOKUP(AV302,'[2]Listas anexo 1'!$J$13:$K$21,2,FALSE),"")</f>
        <v>ADOBIV</v>
      </c>
      <c r="G302" s="23" t="str">
        <f>+IFERROR(VLOOKUP(AW302,'[2]LISTAS ANEXO 1. 2'!$A$9:$B$38,2,FALSE),"")</f>
        <v>AXI</v>
      </c>
      <c r="H302" s="23" t="str">
        <f>+IFERROR(IF(C302="ADMINYCOOR",VLOOKUP(AY302,'[2]LISTAS ANEXO 1. 3'!$B$13:$C$42,2,FALSE),IF(C302="TASAS",VLOOKUP(AY302,'[2]LISTAS ANEXO 1. 3'!$B$43:$C$51,2,FALSE),IF(C302="FORTALECIMIENTO",VLOOKUP(AY302,'[2]LISTAS ANEXO 1. 3'!$B$52:$C$58,2,FALSE),""))),"")</f>
        <v>PP</v>
      </c>
      <c r="I302" s="23" t="str">
        <f>+IFERROR(VLOOKUP(#REF!,'[2]LISTAS ANEXO 1. 4'!$B$74:$C$90,2,FALSE),"")</f>
        <v/>
      </c>
      <c r="J302" s="23" t="str">
        <f>+IFERROR(VLOOKUP(X302,[2]ORDINALES!$B$2:$C$5,2,FALSE),"")</f>
        <v>CTADOS</v>
      </c>
      <c r="K302" s="23" t="str">
        <f>+IFERROR(VLOOKUP(#REF!,[2]REGION!$G$2:$I$1125,2,FALSE),"")</f>
        <v/>
      </c>
      <c r="L302" s="23" t="str">
        <f>+IFERROR(VLOOKUP(AI302,[2]REGION!$G$2:$I$1125,2,FALSE),"")</f>
        <v>BOGDC</v>
      </c>
      <c r="M302" s="23" t="str">
        <f>+IFERROR(VLOOKUP(#REF!,[2]ORDINALES!$H$2:$I$382,2,FALSE),"")</f>
        <v/>
      </c>
      <c r="N302" s="23" t="str">
        <f>IFERROR(VLOOKUP(U302,'[2]Lista Willy'!$B$11:$D$14,3,FALSE),"")</f>
        <v>REC_11</v>
      </c>
      <c r="O302" s="24"/>
      <c r="P302" s="90">
        <v>18043</v>
      </c>
      <c r="Q302" s="90" t="s">
        <v>49</v>
      </c>
      <c r="R302" s="90" t="s">
        <v>309</v>
      </c>
      <c r="S302" s="90" t="s">
        <v>385</v>
      </c>
      <c r="T302" s="90" t="s">
        <v>385</v>
      </c>
      <c r="U302" s="90" t="s">
        <v>52</v>
      </c>
      <c r="V302" s="94" t="s">
        <v>53</v>
      </c>
      <c r="W302" s="90" t="s">
        <v>54</v>
      </c>
      <c r="X302" s="90" t="s">
        <v>55</v>
      </c>
      <c r="Y302" s="90" t="s">
        <v>446</v>
      </c>
      <c r="Z302" s="88">
        <v>67516500</v>
      </c>
      <c r="AA302" s="120"/>
      <c r="AB302" s="88"/>
      <c r="AC302" s="88"/>
      <c r="AD302" s="88"/>
      <c r="AE302" s="120">
        <v>67516500</v>
      </c>
      <c r="AF302" s="88"/>
      <c r="AG302" s="89"/>
      <c r="AH302" s="90" t="s">
        <v>57</v>
      </c>
      <c r="AI302" s="90" t="s">
        <v>108</v>
      </c>
      <c r="AJ302" s="90" t="s">
        <v>108</v>
      </c>
      <c r="AK302" s="90"/>
      <c r="AL302" s="90" t="s">
        <v>57</v>
      </c>
      <c r="AM302" s="90"/>
      <c r="AN302" s="90" t="s">
        <v>57</v>
      </c>
      <c r="AO302" s="90"/>
      <c r="AP302" s="90" t="s">
        <v>57</v>
      </c>
      <c r="AQ302" s="90"/>
      <c r="AR302" s="90" t="s">
        <v>57</v>
      </c>
      <c r="AS302" s="90" t="s">
        <v>60</v>
      </c>
      <c r="AT302" s="90" t="s">
        <v>61</v>
      </c>
      <c r="AU302" s="97" t="s">
        <v>62</v>
      </c>
      <c r="AV302" s="98" t="s">
        <v>63</v>
      </c>
      <c r="AW302" s="98" t="s">
        <v>442</v>
      </c>
      <c r="AX302" s="97">
        <v>3202002</v>
      </c>
      <c r="AY302" s="98" t="s">
        <v>211</v>
      </c>
      <c r="AZ302" s="98" t="s">
        <v>447</v>
      </c>
      <c r="BA302" s="24"/>
    </row>
    <row r="303" spans="1:53" ht="84.75" customHeight="1">
      <c r="A303" s="23" t="str">
        <f>+IFERROR(VLOOKUP(R303,'[2]Listas niveles'!$D$2:$E$11,2,FALSE),"")</f>
        <v>SGM</v>
      </c>
      <c r="B303" s="23" t="str">
        <f>+IFERROR(VLOOKUP(AS303,'[2]Listas anexo 1'!$A$7:$B$8,2,FALSE),"")</f>
        <v>ADMIN</v>
      </c>
      <c r="C303" s="23" t="str">
        <f>+IFERROR(VLOOKUP(AT303,'[2]Listas anexo 1'!$A$13:$B$15,2,FALSE),"")</f>
        <v>ADMINYCOOR</v>
      </c>
      <c r="D303" s="23" t="str">
        <f>+IFERROR(VLOOKUP(AT303,'[2]Listas anexo 1'!$A$13:$C$15,3,FALSE),"")</f>
        <v>CONTRIBUIR</v>
      </c>
      <c r="E303" s="23" t="str">
        <f>+IFERROR(VLOOKUP(AT303,'[2]Listas anexo 1'!$A$19:$B$21,2,FALSE),"")</f>
        <v>ADMINOB</v>
      </c>
      <c r="F303" s="23" t="str">
        <f>+IFERROR(VLOOKUP(AV303,'[2]Listas anexo 1'!$J$13:$K$21,2,FALSE),"")</f>
        <v>ADOBIV</v>
      </c>
      <c r="G303" s="23" t="str">
        <f>+IFERROR(VLOOKUP(AW303,'[2]LISTAS ANEXO 1. 2'!$A$9:$B$38,2,FALSE),"")</f>
        <v>AXVI</v>
      </c>
      <c r="H303" s="23" t="str">
        <f>+IFERROR(IF(C303="ADMINYCOOR",VLOOKUP(AY303,'[2]LISTAS ANEXO 1. 3'!$B$13:$C$42,2,FALSE),IF(C303="TASAS",VLOOKUP(AY303,'[2]LISTAS ANEXO 1. 3'!$B$43:$C$51,2,FALSE),IF(C303="FORTALECIMIENTO",VLOOKUP(AY303,'[2]LISTAS ANEXO 1. 3'!$B$52:$C$58,2,FALSE),""))),"")</f>
        <v>CD</v>
      </c>
      <c r="I303" s="23" t="str">
        <f>+IFERROR(VLOOKUP(#REF!,'[2]LISTAS ANEXO 1. 4'!$B$74:$C$90,2,FALSE),"")</f>
        <v/>
      </c>
      <c r="J303" s="23" t="str">
        <f>+IFERROR(VLOOKUP(X303,[2]ORDINALES!$B$2:$C$5,2,FALSE),"")</f>
        <v>CTADOS</v>
      </c>
      <c r="K303" s="23" t="str">
        <f>+IFERROR(VLOOKUP(#REF!,[2]REGION!$G$2:$I$1125,2,FALSE),"")</f>
        <v/>
      </c>
      <c r="L303" s="23" t="str">
        <f>+IFERROR(VLOOKUP(AI303,[2]REGION!$G$2:$I$1125,2,FALSE),"")</f>
        <v>BOGDC</v>
      </c>
      <c r="M303" s="23" t="str">
        <f>+IFERROR(VLOOKUP(#REF!,[2]ORDINALES!$H$2:$I$382,2,FALSE),"")</f>
        <v/>
      </c>
      <c r="N303" s="23" t="str">
        <f>IFERROR(VLOOKUP(U303,'[2]Lista Willy'!$B$11:$D$14,3,FALSE),"")</f>
        <v>REC_11</v>
      </c>
      <c r="O303" s="24"/>
      <c r="P303" s="90">
        <v>18044</v>
      </c>
      <c r="Q303" s="90" t="s">
        <v>49</v>
      </c>
      <c r="R303" s="90" t="s">
        <v>309</v>
      </c>
      <c r="S303" s="90" t="s">
        <v>385</v>
      </c>
      <c r="T303" s="90" t="s">
        <v>385</v>
      </c>
      <c r="U303" s="90" t="s">
        <v>52</v>
      </c>
      <c r="V303" s="94" t="s">
        <v>53</v>
      </c>
      <c r="W303" s="90" t="s">
        <v>54</v>
      </c>
      <c r="X303" s="90" t="s">
        <v>55</v>
      </c>
      <c r="Y303" s="90" t="s">
        <v>448</v>
      </c>
      <c r="Z303" s="88">
        <v>106282471</v>
      </c>
      <c r="AA303" s="120"/>
      <c r="AB303" s="88"/>
      <c r="AC303" s="88"/>
      <c r="AD303" s="88"/>
      <c r="AE303" s="120">
        <v>106282471</v>
      </c>
      <c r="AF303" s="88"/>
      <c r="AG303" s="89"/>
      <c r="AH303" s="90" t="s">
        <v>57</v>
      </c>
      <c r="AI303" s="90" t="s">
        <v>108</v>
      </c>
      <c r="AJ303" s="90" t="s">
        <v>108</v>
      </c>
      <c r="AK303" s="90"/>
      <c r="AL303" s="90" t="s">
        <v>57</v>
      </c>
      <c r="AM303" s="90"/>
      <c r="AN303" s="90" t="s">
        <v>57</v>
      </c>
      <c r="AO303" s="90"/>
      <c r="AP303" s="90" t="s">
        <v>57</v>
      </c>
      <c r="AQ303" s="90"/>
      <c r="AR303" s="90" t="s">
        <v>57</v>
      </c>
      <c r="AS303" s="90" t="s">
        <v>60</v>
      </c>
      <c r="AT303" s="90" t="s">
        <v>61</v>
      </c>
      <c r="AU303" s="97" t="s">
        <v>62</v>
      </c>
      <c r="AV303" s="98" t="s">
        <v>63</v>
      </c>
      <c r="AW303" s="98" t="s">
        <v>64</v>
      </c>
      <c r="AX303" s="97">
        <v>3202008</v>
      </c>
      <c r="AY303" s="98" t="s">
        <v>65</v>
      </c>
      <c r="AZ303" s="98" t="s">
        <v>433</v>
      </c>
      <c r="BA303" s="24"/>
    </row>
    <row r="304" spans="1:53" ht="84.75" customHeight="1">
      <c r="A304" s="23" t="str">
        <f>+IFERROR(VLOOKUP(R304,'[2]Listas niveles'!$D$2:$E$11,2,FALSE),"")</f>
        <v>SGM</v>
      </c>
      <c r="B304" s="23" t="str">
        <f>+IFERROR(VLOOKUP(AS304,'[2]Listas anexo 1'!$A$7:$B$8,2,FALSE),"")</f>
        <v>ADMIN</v>
      </c>
      <c r="C304" s="23" t="str">
        <f>+IFERROR(VLOOKUP(AT304,'[2]Listas anexo 1'!$A$13:$B$15,2,FALSE),"")</f>
        <v>ADMINYCOOR</v>
      </c>
      <c r="D304" s="23" t="str">
        <f>+IFERROR(VLOOKUP(AT304,'[2]Listas anexo 1'!$A$13:$C$15,3,FALSE),"")</f>
        <v>CONTRIBUIR</v>
      </c>
      <c r="E304" s="23" t="str">
        <f>+IFERROR(VLOOKUP(AT304,'[2]Listas anexo 1'!$A$19:$B$21,2,FALSE),"")</f>
        <v>ADMINOB</v>
      </c>
      <c r="F304" s="23" t="str">
        <f>+IFERROR(VLOOKUP(AV304,'[2]Listas anexo 1'!$J$13:$K$21,2,FALSE),"")</f>
        <v>ADOBIV</v>
      </c>
      <c r="G304" s="23" t="str">
        <f>+IFERROR(VLOOKUP(AW304,'[2]LISTAS ANEXO 1. 2'!$A$9:$B$38,2,FALSE),"")</f>
        <v>AXVI</v>
      </c>
      <c r="H304" s="23" t="str">
        <f>+IFERROR(IF(C304="ADMINYCOOR",VLOOKUP(AY304,'[2]LISTAS ANEXO 1. 3'!$B$13:$C$42,2,FALSE),IF(C304="TASAS",VLOOKUP(AY304,'[2]LISTAS ANEXO 1. 3'!$B$43:$C$51,2,FALSE),IF(C304="FORTALECIMIENTO",VLOOKUP(AY304,'[2]LISTAS ANEXO 1. 3'!$B$52:$C$58,2,FALSE),""))),"")</f>
        <v>CD</v>
      </c>
      <c r="I304" s="23" t="str">
        <f>+IFERROR(VLOOKUP(#REF!,'[2]LISTAS ANEXO 1. 4'!$B$74:$C$90,2,FALSE),"")</f>
        <v/>
      </c>
      <c r="J304" s="23" t="str">
        <f>+IFERROR(VLOOKUP(X304,[2]ORDINALES!$B$2:$C$5,2,FALSE),"")</f>
        <v>CTADOS</v>
      </c>
      <c r="K304" s="23" t="str">
        <f>+IFERROR(VLOOKUP(#REF!,[2]REGION!$G$2:$I$1125,2,FALSE),"")</f>
        <v/>
      </c>
      <c r="L304" s="23" t="str">
        <f>+IFERROR(VLOOKUP(AI304,[2]REGION!$G$2:$I$1125,2,FALSE),"")</f>
        <v>BOGDC</v>
      </c>
      <c r="M304" s="23" t="str">
        <f>+IFERROR(VLOOKUP(#REF!,[2]ORDINALES!$H$2:$I$382,2,FALSE),"")</f>
        <v/>
      </c>
      <c r="N304" s="23" t="str">
        <f>IFERROR(VLOOKUP(U304,'[2]Lista Willy'!$B$11:$D$14,3,FALSE),"")</f>
        <v>REC_11</v>
      </c>
      <c r="O304" s="24"/>
      <c r="P304" s="90">
        <v>18045</v>
      </c>
      <c r="Q304" s="90" t="s">
        <v>49</v>
      </c>
      <c r="R304" s="90" t="s">
        <v>309</v>
      </c>
      <c r="S304" s="90" t="s">
        <v>385</v>
      </c>
      <c r="T304" s="90" t="s">
        <v>385</v>
      </c>
      <c r="U304" s="90" t="s">
        <v>52</v>
      </c>
      <c r="V304" s="94" t="s">
        <v>53</v>
      </c>
      <c r="W304" s="90" t="s">
        <v>54</v>
      </c>
      <c r="X304" s="90" t="s">
        <v>55</v>
      </c>
      <c r="Y304" s="90" t="s">
        <v>449</v>
      </c>
      <c r="Z304" s="88">
        <v>74673801</v>
      </c>
      <c r="AA304" s="120"/>
      <c r="AB304" s="88"/>
      <c r="AC304" s="88"/>
      <c r="AD304" s="88"/>
      <c r="AE304" s="120">
        <v>74673801</v>
      </c>
      <c r="AF304" s="88"/>
      <c r="AG304" s="89"/>
      <c r="AH304" s="90" t="s">
        <v>57</v>
      </c>
      <c r="AI304" s="90" t="s">
        <v>108</v>
      </c>
      <c r="AJ304" s="90" t="s">
        <v>108</v>
      </c>
      <c r="AK304" s="90"/>
      <c r="AL304" s="90" t="s">
        <v>57</v>
      </c>
      <c r="AM304" s="90"/>
      <c r="AN304" s="90" t="s">
        <v>57</v>
      </c>
      <c r="AO304" s="90"/>
      <c r="AP304" s="90" t="s">
        <v>57</v>
      </c>
      <c r="AQ304" s="90" t="s">
        <v>387</v>
      </c>
      <c r="AR304" s="90" t="s">
        <v>404</v>
      </c>
      <c r="AS304" s="90" t="s">
        <v>60</v>
      </c>
      <c r="AT304" s="90" t="s">
        <v>61</v>
      </c>
      <c r="AU304" s="97" t="s">
        <v>62</v>
      </c>
      <c r="AV304" s="98" t="s">
        <v>63</v>
      </c>
      <c r="AW304" s="98" t="s">
        <v>64</v>
      </c>
      <c r="AX304" s="97">
        <v>3202008</v>
      </c>
      <c r="AY304" s="98" t="s">
        <v>65</v>
      </c>
      <c r="AZ304" s="98" t="s">
        <v>433</v>
      </c>
      <c r="BA304" s="24"/>
    </row>
    <row r="305" spans="1:53" ht="84.75" customHeight="1">
      <c r="A305" s="23" t="str">
        <f>+IFERROR(VLOOKUP(R305,'[2]Listas niveles'!$D$2:$E$11,2,FALSE),"")</f>
        <v>SGM</v>
      </c>
      <c r="B305" s="23" t="str">
        <f>+IFERROR(VLOOKUP(AS305,'[2]Listas anexo 1'!$A$7:$B$8,2,FALSE),"")</f>
        <v>ADMIN</v>
      </c>
      <c r="C305" s="23" t="str">
        <f>+IFERROR(VLOOKUP(AT305,'[2]Listas anexo 1'!$A$13:$B$15,2,FALSE),"")</f>
        <v>ADMINYCOOR</v>
      </c>
      <c r="D305" s="23" t="str">
        <f>+IFERROR(VLOOKUP(AT305,'[2]Listas anexo 1'!$A$13:$C$15,3,FALSE),"")</f>
        <v>CONTRIBUIR</v>
      </c>
      <c r="E305" s="23" t="str">
        <f>+IFERROR(VLOOKUP(AT305,'[2]Listas anexo 1'!$A$19:$B$21,2,FALSE),"")</f>
        <v>ADMINOB</v>
      </c>
      <c r="F305" s="23" t="str">
        <f>+IFERROR(VLOOKUP(AV305,'[2]Listas anexo 1'!$J$13:$K$21,2,FALSE),"")</f>
        <v>ADOBIV</v>
      </c>
      <c r="G305" s="23" t="str">
        <f>+IFERROR(VLOOKUP(AW305,'[2]LISTAS ANEXO 1. 2'!$A$9:$B$38,2,FALSE),"")</f>
        <v>AXVI</v>
      </c>
      <c r="H305" s="23" t="str">
        <f>+IFERROR(IF(C305="ADMINYCOOR",VLOOKUP(AY305,'[2]LISTAS ANEXO 1. 3'!$B$13:$C$42,2,FALSE),IF(C305="TASAS",VLOOKUP(AY305,'[2]LISTAS ANEXO 1. 3'!$B$43:$C$51,2,FALSE),IF(C305="FORTALECIMIENTO",VLOOKUP(AY305,'[2]LISTAS ANEXO 1. 3'!$B$52:$C$58,2,FALSE),""))),"")</f>
        <v>CD</v>
      </c>
      <c r="I305" s="23" t="str">
        <f>+IFERROR(VLOOKUP(#REF!,'[2]LISTAS ANEXO 1. 4'!$B$74:$C$90,2,FALSE),"")</f>
        <v/>
      </c>
      <c r="J305" s="23" t="str">
        <f>+IFERROR(VLOOKUP(X305,[2]ORDINALES!$B$2:$C$5,2,FALSE),"")</f>
        <v>CTADOS</v>
      </c>
      <c r="K305" s="23" t="str">
        <f>+IFERROR(VLOOKUP(#REF!,[2]REGION!$G$2:$I$1125,2,FALSE),"")</f>
        <v/>
      </c>
      <c r="L305" s="23" t="str">
        <f>+IFERROR(VLOOKUP(AI305,[2]REGION!$G$2:$I$1125,2,FALSE),"")</f>
        <v>BOGDC</v>
      </c>
      <c r="M305" s="23" t="str">
        <f>+IFERROR(VLOOKUP(#REF!,[2]ORDINALES!$H$2:$I$382,2,FALSE),"")</f>
        <v/>
      </c>
      <c r="N305" s="23" t="str">
        <f>IFERROR(VLOOKUP(U305,'[2]Lista Willy'!$B$11:$D$14,3,FALSE),"")</f>
        <v>REC_11</v>
      </c>
      <c r="O305" s="24"/>
      <c r="P305" s="90">
        <v>18046</v>
      </c>
      <c r="Q305" s="90" t="s">
        <v>49</v>
      </c>
      <c r="R305" s="90" t="s">
        <v>309</v>
      </c>
      <c r="S305" s="90" t="s">
        <v>385</v>
      </c>
      <c r="T305" s="90" t="s">
        <v>385</v>
      </c>
      <c r="U305" s="90" t="s">
        <v>52</v>
      </c>
      <c r="V305" s="94" t="s">
        <v>53</v>
      </c>
      <c r="W305" s="90" t="s">
        <v>54</v>
      </c>
      <c r="X305" s="90" t="s">
        <v>55</v>
      </c>
      <c r="Y305" s="90" t="s">
        <v>450</v>
      </c>
      <c r="Z305" s="88">
        <v>74673801</v>
      </c>
      <c r="AA305" s="120"/>
      <c r="AB305" s="88"/>
      <c r="AC305" s="88"/>
      <c r="AD305" s="88"/>
      <c r="AE305" s="120">
        <v>74673801</v>
      </c>
      <c r="AF305" s="88"/>
      <c r="AG305" s="89"/>
      <c r="AH305" s="90" t="s">
        <v>57</v>
      </c>
      <c r="AI305" s="90" t="s">
        <v>108</v>
      </c>
      <c r="AJ305" s="90" t="s">
        <v>108</v>
      </c>
      <c r="AK305" s="90"/>
      <c r="AL305" s="90" t="s">
        <v>57</v>
      </c>
      <c r="AM305" s="90"/>
      <c r="AN305" s="90" t="s">
        <v>57</v>
      </c>
      <c r="AO305" s="90"/>
      <c r="AP305" s="90" t="s">
        <v>57</v>
      </c>
      <c r="AQ305" s="90" t="s">
        <v>387</v>
      </c>
      <c r="AR305" s="90" t="s">
        <v>404</v>
      </c>
      <c r="AS305" s="90" t="s">
        <v>60</v>
      </c>
      <c r="AT305" s="90" t="s">
        <v>61</v>
      </c>
      <c r="AU305" s="97" t="s">
        <v>62</v>
      </c>
      <c r="AV305" s="98" t="s">
        <v>63</v>
      </c>
      <c r="AW305" s="98" t="s">
        <v>64</v>
      </c>
      <c r="AX305" s="97">
        <v>3202008</v>
      </c>
      <c r="AY305" s="98" t="s">
        <v>65</v>
      </c>
      <c r="AZ305" s="98" t="s">
        <v>433</v>
      </c>
      <c r="BA305" s="24"/>
    </row>
    <row r="306" spans="1:53" ht="84.75" customHeight="1">
      <c r="A306" s="23" t="str">
        <f>+IFERROR(VLOOKUP(R306,'[2]Listas niveles'!$D$2:$E$11,2,FALSE),"")</f>
        <v>SGM</v>
      </c>
      <c r="B306" s="23" t="str">
        <f>+IFERROR(VLOOKUP(AS306,'[2]Listas anexo 1'!$A$7:$B$8,2,FALSE),"")</f>
        <v>ADMIN</v>
      </c>
      <c r="C306" s="23" t="str">
        <f>+IFERROR(VLOOKUP(AT306,'[2]Listas anexo 1'!$A$13:$B$15,2,FALSE),"")</f>
        <v>ADMINYCOOR</v>
      </c>
      <c r="D306" s="23" t="str">
        <f>+IFERROR(VLOOKUP(AT306,'[2]Listas anexo 1'!$A$13:$C$15,3,FALSE),"")</f>
        <v>CONTRIBUIR</v>
      </c>
      <c r="E306" s="23" t="str">
        <f>+IFERROR(VLOOKUP(AT306,'[2]Listas anexo 1'!$A$19:$B$21,2,FALSE),"")</f>
        <v>ADMINOB</v>
      </c>
      <c r="F306" s="23" t="str">
        <f>+IFERROR(VLOOKUP(AV306,'[2]Listas anexo 1'!$J$13:$K$21,2,FALSE),"")</f>
        <v>ADOBIV</v>
      </c>
      <c r="G306" s="23" t="str">
        <f>+IFERROR(VLOOKUP(AW306,'[2]LISTAS ANEXO 1. 2'!$A$9:$B$38,2,FALSE),"")</f>
        <v>AXVI</v>
      </c>
      <c r="H306" s="23" t="str">
        <f>+IFERROR(IF(C306="ADMINYCOOR",VLOOKUP(AY306,'[2]LISTAS ANEXO 1. 3'!$B$13:$C$42,2,FALSE),IF(C306="TASAS",VLOOKUP(AY306,'[2]LISTAS ANEXO 1. 3'!$B$43:$C$51,2,FALSE),IF(C306="FORTALECIMIENTO",VLOOKUP(AY306,'[2]LISTAS ANEXO 1. 3'!$B$52:$C$58,2,FALSE),""))),"")</f>
        <v>CD</v>
      </c>
      <c r="I306" s="23" t="str">
        <f>+IFERROR(VLOOKUP(#REF!,'[2]LISTAS ANEXO 1. 4'!$B$74:$C$90,2,FALSE),"")</f>
        <v/>
      </c>
      <c r="J306" s="23" t="str">
        <f>+IFERROR(VLOOKUP(X306,[2]ORDINALES!$B$2:$C$5,2,FALSE),"")</f>
        <v>CTADOS</v>
      </c>
      <c r="K306" s="23" t="str">
        <f>+IFERROR(VLOOKUP(#REF!,[2]REGION!$G$2:$I$1125,2,FALSE),"")</f>
        <v/>
      </c>
      <c r="L306" s="23" t="str">
        <f>+IFERROR(VLOOKUP(AI306,[2]REGION!$G$2:$I$1125,2,FALSE),"")</f>
        <v>BOGDC</v>
      </c>
      <c r="M306" s="23" t="str">
        <f>+IFERROR(VLOOKUP(#REF!,[2]ORDINALES!$H$2:$I$382,2,FALSE),"")</f>
        <v/>
      </c>
      <c r="N306" s="23" t="str">
        <f>IFERROR(VLOOKUP(U306,'[2]Lista Willy'!$B$11:$D$14,3,FALSE),"")</f>
        <v>REC_11</v>
      </c>
      <c r="O306" s="24"/>
      <c r="P306" s="90">
        <v>18047</v>
      </c>
      <c r="Q306" s="90" t="s">
        <v>49</v>
      </c>
      <c r="R306" s="90" t="s">
        <v>309</v>
      </c>
      <c r="S306" s="90" t="s">
        <v>385</v>
      </c>
      <c r="T306" s="90" t="s">
        <v>385</v>
      </c>
      <c r="U306" s="90" t="s">
        <v>52</v>
      </c>
      <c r="V306" s="94" t="s">
        <v>53</v>
      </c>
      <c r="W306" s="90" t="s">
        <v>54</v>
      </c>
      <c r="X306" s="90" t="s">
        <v>55</v>
      </c>
      <c r="Y306" s="90" t="s">
        <v>451</v>
      </c>
      <c r="Z306" s="88">
        <v>65550000</v>
      </c>
      <c r="AA306" s="120"/>
      <c r="AB306" s="88"/>
      <c r="AC306" s="88"/>
      <c r="AD306" s="88"/>
      <c r="AE306" s="120">
        <v>65550000</v>
      </c>
      <c r="AF306" s="88"/>
      <c r="AG306" s="89"/>
      <c r="AH306" s="90" t="s">
        <v>57</v>
      </c>
      <c r="AI306" s="90" t="s">
        <v>108</v>
      </c>
      <c r="AJ306" s="90" t="s">
        <v>108</v>
      </c>
      <c r="AK306" s="90"/>
      <c r="AL306" s="90" t="s">
        <v>57</v>
      </c>
      <c r="AM306" s="90"/>
      <c r="AN306" s="90" t="s">
        <v>57</v>
      </c>
      <c r="AO306" s="90"/>
      <c r="AP306" s="90" t="s">
        <v>57</v>
      </c>
      <c r="AQ306" s="90" t="s">
        <v>452</v>
      </c>
      <c r="AR306" s="90" t="s">
        <v>453</v>
      </c>
      <c r="AS306" s="90" t="s">
        <v>60</v>
      </c>
      <c r="AT306" s="90" t="s">
        <v>61</v>
      </c>
      <c r="AU306" s="97" t="s">
        <v>62</v>
      </c>
      <c r="AV306" s="98" t="s">
        <v>63</v>
      </c>
      <c r="AW306" s="98" t="s">
        <v>64</v>
      </c>
      <c r="AX306" s="97">
        <v>3202008</v>
      </c>
      <c r="AY306" s="98" t="s">
        <v>65</v>
      </c>
      <c r="AZ306" s="98" t="s">
        <v>433</v>
      </c>
      <c r="BA306" s="24"/>
    </row>
    <row r="307" spans="1:53" ht="84.75" customHeight="1">
      <c r="A307" s="23" t="str">
        <f>+IFERROR(VLOOKUP(R307,'[2]Listas niveles'!$D$2:$E$11,2,FALSE),"")</f>
        <v>SGM</v>
      </c>
      <c r="B307" s="23" t="str">
        <f>+IFERROR(VLOOKUP(AS307,'[2]Listas anexo 1'!$A$7:$B$8,2,FALSE),"")</f>
        <v>ADMIN</v>
      </c>
      <c r="C307" s="23" t="str">
        <f>+IFERROR(VLOOKUP(AT307,'[2]Listas anexo 1'!$A$13:$B$15,2,FALSE),"")</f>
        <v>ADMINYCOOR</v>
      </c>
      <c r="D307" s="23" t="str">
        <f>+IFERROR(VLOOKUP(AT307,'[2]Listas anexo 1'!$A$13:$C$15,3,FALSE),"")</f>
        <v>CONTRIBUIR</v>
      </c>
      <c r="E307" s="23" t="str">
        <f>+IFERROR(VLOOKUP(AT307,'[2]Listas anexo 1'!$A$19:$B$21,2,FALSE),"")</f>
        <v>ADMINOB</v>
      </c>
      <c r="F307" s="23" t="str">
        <f>+IFERROR(VLOOKUP(AV307,'[2]Listas anexo 1'!$J$13:$K$21,2,FALSE),"")</f>
        <v>ADOBIV</v>
      </c>
      <c r="G307" s="23" t="str">
        <f>+IFERROR(VLOOKUP(AW307,'[2]LISTAS ANEXO 1. 2'!$A$9:$B$38,2,FALSE),"")</f>
        <v>AXI</v>
      </c>
      <c r="H307" s="23" t="str">
        <f>+IFERROR(IF(C307="ADMINYCOOR",VLOOKUP(AY307,'[2]LISTAS ANEXO 1. 3'!$B$13:$C$42,2,FALSE),IF(C307="TASAS",VLOOKUP(AY307,'[2]LISTAS ANEXO 1. 3'!$B$43:$C$51,2,FALSE),IF(C307="FORTALECIMIENTO",VLOOKUP(AY307,'[2]LISTAS ANEXO 1. 3'!$B$52:$C$58,2,FALSE),""))),"")</f>
        <v>PP</v>
      </c>
      <c r="I307" s="23" t="str">
        <f>+IFERROR(VLOOKUP(#REF!,'[2]LISTAS ANEXO 1. 4'!$B$74:$C$90,2,FALSE),"")</f>
        <v/>
      </c>
      <c r="J307" s="23" t="str">
        <f>+IFERROR(VLOOKUP(X307,[2]ORDINALES!$B$2:$C$5,2,FALSE),"")</f>
        <v>CTADOS</v>
      </c>
      <c r="K307" s="23" t="str">
        <f>+IFERROR(VLOOKUP(#REF!,[2]REGION!$G$2:$I$1125,2,FALSE),"")</f>
        <v/>
      </c>
      <c r="L307" s="23" t="str">
        <f>+IFERROR(VLOOKUP(AI307,[2]REGION!$G$2:$I$1125,2,FALSE),"")</f>
        <v>BOGDC</v>
      </c>
      <c r="M307" s="23" t="str">
        <f>+IFERROR(VLOOKUP(#REF!,[2]ORDINALES!$H$2:$I$382,2,FALSE),"")</f>
        <v/>
      </c>
      <c r="N307" s="23" t="str">
        <f>IFERROR(VLOOKUP(U307,'[2]Lista Willy'!$B$11:$D$14,3,FALSE),"")</f>
        <v>REC_11</v>
      </c>
      <c r="O307" s="24"/>
      <c r="P307" s="90">
        <v>18048</v>
      </c>
      <c r="Q307" s="90" t="s">
        <v>49</v>
      </c>
      <c r="R307" s="90" t="s">
        <v>309</v>
      </c>
      <c r="S307" s="90" t="s">
        <v>385</v>
      </c>
      <c r="T307" s="90" t="s">
        <v>385</v>
      </c>
      <c r="U307" s="90" t="s">
        <v>52</v>
      </c>
      <c r="V307" s="94" t="s">
        <v>53</v>
      </c>
      <c r="W307" s="90" t="s">
        <v>54</v>
      </c>
      <c r="X307" s="90" t="s">
        <v>55</v>
      </c>
      <c r="Y307" s="90" t="s">
        <v>454</v>
      </c>
      <c r="Z307" s="88">
        <v>35535000</v>
      </c>
      <c r="AA307" s="120"/>
      <c r="AB307" s="88"/>
      <c r="AC307" s="88"/>
      <c r="AD307" s="88"/>
      <c r="AE307" s="120">
        <v>35535000</v>
      </c>
      <c r="AF307" s="88"/>
      <c r="AG307" s="89"/>
      <c r="AH307" s="90" t="s">
        <v>57</v>
      </c>
      <c r="AI307" s="90" t="s">
        <v>108</v>
      </c>
      <c r="AJ307" s="90" t="s">
        <v>108</v>
      </c>
      <c r="AK307" s="90"/>
      <c r="AL307" s="90" t="s">
        <v>57</v>
      </c>
      <c r="AM307" s="90"/>
      <c r="AN307" s="90" t="s">
        <v>57</v>
      </c>
      <c r="AO307" s="90"/>
      <c r="AP307" s="90" t="s">
        <v>57</v>
      </c>
      <c r="AQ307" s="90"/>
      <c r="AR307" s="90" t="s">
        <v>57</v>
      </c>
      <c r="AS307" s="90" t="s">
        <v>60</v>
      </c>
      <c r="AT307" s="90" t="s">
        <v>61</v>
      </c>
      <c r="AU307" s="97" t="s">
        <v>62</v>
      </c>
      <c r="AV307" s="98" t="s">
        <v>63</v>
      </c>
      <c r="AW307" s="98" t="s">
        <v>442</v>
      </c>
      <c r="AX307" s="97">
        <v>3202002</v>
      </c>
      <c r="AY307" s="98" t="s">
        <v>211</v>
      </c>
      <c r="AZ307" s="98" t="s">
        <v>447</v>
      </c>
      <c r="BA307" s="24"/>
    </row>
    <row r="308" spans="1:53" ht="84.75" customHeight="1">
      <c r="A308" s="23" t="str">
        <f>+IFERROR(VLOOKUP(R308,'[2]Listas niveles'!$D$2:$E$11,2,FALSE),"")</f>
        <v>SGM</v>
      </c>
      <c r="B308" s="23" t="str">
        <f>+IFERROR(VLOOKUP(AS308,'[2]Listas anexo 1'!$A$7:$B$8,2,FALSE),"")</f>
        <v>FORTA</v>
      </c>
      <c r="C308" s="23" t="str">
        <f>+IFERROR(VLOOKUP(AT308,'[2]Listas anexo 1'!$A$13:$B$15,2,FALSE),"")</f>
        <v>FORTALECIMIENTO</v>
      </c>
      <c r="D308" s="23" t="str">
        <f>+IFERROR(VLOOKUP(AT308,'[2]Listas anexo 1'!$A$13:$C$15,3,FALSE),"")</f>
        <v>FORTALECER</v>
      </c>
      <c r="E308" s="23" t="str">
        <f>+IFERROR(VLOOKUP(AT308,'[2]Listas anexo 1'!$A$19:$B$21,2,FALSE),"")</f>
        <v>FORTOB</v>
      </c>
      <c r="F308" s="23" t="str">
        <f>+IFERROR(VLOOKUP(AV308,'[2]Listas anexo 1'!$J$13:$K$21,2,FALSE),"")</f>
        <v>FORTOBI</v>
      </c>
      <c r="G308" s="23" t="str">
        <f>+IFERROR(VLOOKUP(AW308,'[2]LISTAS ANEXO 1. 2'!$A$9:$B$38,2,FALSE),"")</f>
        <v>TI</v>
      </c>
      <c r="H308" s="23" t="str">
        <f>+IFERROR(IF(C308="ADMINYCOOR",VLOOKUP(AY308,'[2]LISTAS ANEXO 1. 3'!$B$13:$C$42,2,FALSE),IF(C308="TASAS",VLOOKUP(AY308,'[2]LISTAS ANEXO 1. 3'!$B$43:$C$51,2,FALSE),IF(C308="FORTALECIMIENTO",VLOOKUP(AY308,'[2]LISTAS ANEXO 1. 3'!$B$52:$C$58,2,FALSE),""))),"")</f>
        <v>AAAA</v>
      </c>
      <c r="I308" s="23" t="str">
        <f>+IFERROR(VLOOKUP(#REF!,'[2]LISTAS ANEXO 1. 4'!$B$74:$C$90,2,FALSE),"")</f>
        <v/>
      </c>
      <c r="J308" s="23" t="str">
        <f>+IFERROR(VLOOKUP(X308,[2]ORDINALES!$B$2:$C$5,2,FALSE),"")</f>
        <v>CTADOS</v>
      </c>
      <c r="K308" s="23" t="str">
        <f>+IFERROR(VLOOKUP(#REF!,[2]REGION!$G$2:$I$1125,2,FALSE),"")</f>
        <v/>
      </c>
      <c r="L308" s="23" t="str">
        <f>+IFERROR(VLOOKUP(AI308,[2]REGION!$G$2:$I$1125,2,FALSE),"")</f>
        <v>BOGDC</v>
      </c>
      <c r="M308" s="23" t="str">
        <f>+IFERROR(VLOOKUP(#REF!,[2]ORDINALES!$H$2:$I$382,2,FALSE),"")</f>
        <v/>
      </c>
      <c r="N308" s="23" t="str">
        <f>IFERROR(VLOOKUP(U308,'[2]Lista Willy'!$B$11:$D$14,3,FALSE),"")</f>
        <v>REC_11</v>
      </c>
      <c r="O308" s="24"/>
      <c r="P308" s="90">
        <v>18049</v>
      </c>
      <c r="Q308" s="90" t="s">
        <v>49</v>
      </c>
      <c r="R308" s="90" t="s">
        <v>309</v>
      </c>
      <c r="S308" s="90" t="s">
        <v>385</v>
      </c>
      <c r="T308" s="90" t="s">
        <v>385</v>
      </c>
      <c r="U308" s="90" t="s">
        <v>52</v>
      </c>
      <c r="V308" s="94" t="s">
        <v>53</v>
      </c>
      <c r="W308" s="90" t="s">
        <v>54</v>
      </c>
      <c r="X308" s="90" t="s">
        <v>55</v>
      </c>
      <c r="Y308" s="90" t="s">
        <v>455</v>
      </c>
      <c r="Z308" s="88">
        <v>6798037</v>
      </c>
      <c r="AA308" s="120"/>
      <c r="AB308" s="88">
        <v>3798037</v>
      </c>
      <c r="AC308" s="88"/>
      <c r="AD308" s="88"/>
      <c r="AE308" s="120">
        <v>3000000</v>
      </c>
      <c r="AF308" s="88"/>
      <c r="AG308" s="89"/>
      <c r="AH308" s="90" t="s">
        <v>57</v>
      </c>
      <c r="AI308" s="90" t="s">
        <v>108</v>
      </c>
      <c r="AJ308" s="90" t="s">
        <v>108</v>
      </c>
      <c r="AK308" s="90"/>
      <c r="AL308" s="90" t="s">
        <v>57</v>
      </c>
      <c r="AM308" s="90"/>
      <c r="AN308" s="90" t="s">
        <v>57</v>
      </c>
      <c r="AO308" s="90"/>
      <c r="AP308" s="90" t="s">
        <v>57</v>
      </c>
      <c r="AQ308" s="90"/>
      <c r="AR308" s="90" t="s">
        <v>57</v>
      </c>
      <c r="AS308" s="90" t="s">
        <v>73</v>
      </c>
      <c r="AT308" s="90" t="s">
        <v>74</v>
      </c>
      <c r="AU308" s="97" t="s">
        <v>75</v>
      </c>
      <c r="AV308" s="98" t="s">
        <v>76</v>
      </c>
      <c r="AW308" s="98" t="s">
        <v>210</v>
      </c>
      <c r="AX308" s="97">
        <v>3299054</v>
      </c>
      <c r="AY308" s="98" t="s">
        <v>211</v>
      </c>
      <c r="AZ308" s="98" t="s">
        <v>220</v>
      </c>
      <c r="BA308" s="24"/>
    </row>
    <row r="309" spans="1:53" ht="84.75" customHeight="1">
      <c r="A309" s="23" t="str">
        <f>+IFERROR(VLOOKUP(R309,'[2]Listas niveles'!$D$2:$E$11,2,FALSE),"")</f>
        <v>SGM</v>
      </c>
      <c r="B309" s="23" t="str">
        <f>+IFERROR(VLOOKUP(AS309,'[2]Listas anexo 1'!$A$7:$B$8,2,FALSE),"")</f>
        <v>FORTA</v>
      </c>
      <c r="C309" s="23" t="str">
        <f>+IFERROR(VLOOKUP(AT309,'[2]Listas anexo 1'!$A$13:$B$15,2,FALSE),"")</f>
        <v>FORTALECIMIENTO</v>
      </c>
      <c r="D309" s="23" t="str">
        <f>+IFERROR(VLOOKUP(AT309,'[2]Listas anexo 1'!$A$13:$C$15,3,FALSE),"")</f>
        <v>FORTALECER</v>
      </c>
      <c r="E309" s="23" t="str">
        <f>+IFERROR(VLOOKUP(AT309,'[2]Listas anexo 1'!$A$19:$B$21,2,FALSE),"")</f>
        <v>FORTOB</v>
      </c>
      <c r="F309" s="23" t="str">
        <f>+IFERROR(VLOOKUP(AV309,'[2]Listas anexo 1'!$J$13:$K$21,2,FALSE),"")</f>
        <v>FORTOBI</v>
      </c>
      <c r="G309" s="23" t="str">
        <f>+IFERROR(VLOOKUP(AW309,'[2]LISTAS ANEXO 1. 2'!$A$9:$B$38,2,FALSE),"")</f>
        <v>TI</v>
      </c>
      <c r="H309" s="23" t="str">
        <f>+IFERROR(IF(C309="ADMINYCOOR",VLOOKUP(AY309,'[2]LISTAS ANEXO 1. 3'!$B$13:$C$42,2,FALSE),IF(C309="TASAS",VLOOKUP(AY309,'[2]LISTAS ANEXO 1. 3'!$B$43:$C$51,2,FALSE),IF(C309="FORTALECIMIENTO",VLOOKUP(AY309,'[2]LISTAS ANEXO 1. 3'!$B$52:$C$58,2,FALSE),""))),"")</f>
        <v>AAAA</v>
      </c>
      <c r="I309" s="23" t="str">
        <f>+IFERROR(VLOOKUP(#REF!,'[2]LISTAS ANEXO 1. 4'!$B$74:$C$90,2,FALSE),"")</f>
        <v/>
      </c>
      <c r="J309" s="23" t="str">
        <f>+IFERROR(VLOOKUP(X309,[2]ORDINALES!$B$2:$C$5,2,FALSE),"")</f>
        <v>CTADOS</v>
      </c>
      <c r="K309" s="23" t="str">
        <f>+IFERROR(VLOOKUP(#REF!,[2]REGION!$G$2:$I$1125,2,FALSE),"")</f>
        <v/>
      </c>
      <c r="L309" s="23" t="str">
        <f>+IFERROR(VLOOKUP(AI309,[2]REGION!$G$2:$I$1125,2,FALSE),"")</f>
        <v>BOGDC</v>
      </c>
      <c r="M309" s="23" t="str">
        <f>+IFERROR(VLOOKUP(#REF!,[2]ORDINALES!$H$2:$I$382,2,FALSE),"")</f>
        <v/>
      </c>
      <c r="N309" s="23" t="str">
        <f>IFERROR(VLOOKUP(U309,'[2]Lista Willy'!$B$11:$D$14,3,FALSE),"")</f>
        <v>REC_11</v>
      </c>
      <c r="O309" s="24"/>
      <c r="P309" s="90">
        <v>18050</v>
      </c>
      <c r="Q309" s="90" t="s">
        <v>49</v>
      </c>
      <c r="R309" s="90" t="s">
        <v>309</v>
      </c>
      <c r="S309" s="90" t="s">
        <v>385</v>
      </c>
      <c r="T309" s="90" t="s">
        <v>385</v>
      </c>
      <c r="U309" s="90" t="s">
        <v>52</v>
      </c>
      <c r="V309" s="94" t="s">
        <v>53</v>
      </c>
      <c r="W309" s="90" t="s">
        <v>54</v>
      </c>
      <c r="X309" s="90" t="s">
        <v>55</v>
      </c>
      <c r="Y309" s="90" t="s">
        <v>456</v>
      </c>
      <c r="Z309" s="88">
        <v>9240000</v>
      </c>
      <c r="AA309" s="120"/>
      <c r="AB309" s="88">
        <v>9240000</v>
      </c>
      <c r="AC309" s="88"/>
      <c r="AD309" s="88"/>
      <c r="AE309" s="120">
        <v>0</v>
      </c>
      <c r="AF309" s="88"/>
      <c r="AG309" s="89"/>
      <c r="AH309" s="90" t="s">
        <v>57</v>
      </c>
      <c r="AI309" s="90" t="s">
        <v>108</v>
      </c>
      <c r="AJ309" s="90" t="s">
        <v>108</v>
      </c>
      <c r="AK309" s="90"/>
      <c r="AL309" s="90" t="s">
        <v>57</v>
      </c>
      <c r="AM309" s="90"/>
      <c r="AN309" s="90" t="s">
        <v>57</v>
      </c>
      <c r="AO309" s="90"/>
      <c r="AP309" s="90" t="s">
        <v>57</v>
      </c>
      <c r="AQ309" s="90"/>
      <c r="AR309" s="90" t="s">
        <v>57</v>
      </c>
      <c r="AS309" s="90" t="s">
        <v>73</v>
      </c>
      <c r="AT309" s="90" t="s">
        <v>74</v>
      </c>
      <c r="AU309" s="97" t="s">
        <v>75</v>
      </c>
      <c r="AV309" s="98" t="s">
        <v>76</v>
      </c>
      <c r="AW309" s="98" t="s">
        <v>210</v>
      </c>
      <c r="AX309" s="97">
        <v>3299054</v>
      </c>
      <c r="AY309" s="98" t="s">
        <v>211</v>
      </c>
      <c r="AZ309" s="98" t="s">
        <v>220</v>
      </c>
      <c r="BA309" s="24"/>
    </row>
    <row r="310" spans="1:53" ht="84.75" customHeight="1">
      <c r="A310" s="23" t="str">
        <f>+IFERROR(VLOOKUP(R310,'[2]Listas niveles'!$D$2:$E$11,2,FALSE),"")</f>
        <v>SGM</v>
      </c>
      <c r="B310" s="23" t="str">
        <f>+IFERROR(VLOOKUP(AS310,'[2]Listas anexo 1'!$A$7:$B$8,2,FALSE),"")</f>
        <v>FORTA</v>
      </c>
      <c r="C310" s="23" t="str">
        <f>+IFERROR(VLOOKUP(AT310,'[2]Listas anexo 1'!$A$13:$B$15,2,FALSE),"")</f>
        <v>FORTALECIMIENTO</v>
      </c>
      <c r="D310" s="23" t="str">
        <f>+IFERROR(VLOOKUP(AT310,'[2]Listas anexo 1'!$A$13:$C$15,3,FALSE),"")</f>
        <v>FORTALECER</v>
      </c>
      <c r="E310" s="23" t="str">
        <f>+IFERROR(VLOOKUP(AT310,'[2]Listas anexo 1'!$A$19:$B$21,2,FALSE),"")</f>
        <v>FORTOB</v>
      </c>
      <c r="F310" s="23" t="str">
        <f>+IFERROR(VLOOKUP(AV310,'[2]Listas anexo 1'!$J$13:$K$21,2,FALSE),"")</f>
        <v>FORTOBI</v>
      </c>
      <c r="G310" s="23" t="str">
        <f>+IFERROR(VLOOKUP(AW310,'[2]LISTAS ANEXO 1. 2'!$A$9:$B$38,2,FALSE),"")</f>
        <v>TI</v>
      </c>
      <c r="H310" s="23" t="str">
        <f>+IFERROR(IF(C310="ADMINYCOOR",VLOOKUP(AY310,'[2]LISTAS ANEXO 1. 3'!$B$13:$C$42,2,FALSE),IF(C310="TASAS",VLOOKUP(AY310,'[2]LISTAS ANEXO 1. 3'!$B$43:$C$51,2,FALSE),IF(C310="FORTALECIMIENTO",VLOOKUP(AY310,'[2]LISTAS ANEXO 1. 3'!$B$52:$C$58,2,FALSE),""))),"")</f>
        <v>AAAA</v>
      </c>
      <c r="I310" s="23" t="str">
        <f>+IFERROR(VLOOKUP(#REF!,'[2]LISTAS ANEXO 1. 4'!$B$74:$C$90,2,FALSE),"")</f>
        <v/>
      </c>
      <c r="J310" s="23" t="str">
        <f>+IFERROR(VLOOKUP(X310,[2]ORDINALES!$B$2:$C$5,2,FALSE),"")</f>
        <v>CTADOS</v>
      </c>
      <c r="K310" s="23" t="str">
        <f>+IFERROR(VLOOKUP(#REF!,[2]REGION!$G$2:$I$1125,2,FALSE),"")</f>
        <v/>
      </c>
      <c r="L310" s="23" t="str">
        <f>+IFERROR(VLOOKUP(AI310,[2]REGION!$G$2:$I$1125,2,FALSE),"")</f>
        <v>BOGDC</v>
      </c>
      <c r="M310" s="23" t="str">
        <f>+IFERROR(VLOOKUP(#REF!,[2]ORDINALES!$H$2:$I$382,2,FALSE),"")</f>
        <v/>
      </c>
      <c r="N310" s="23" t="str">
        <f>IFERROR(VLOOKUP(U310,'[2]Lista Willy'!$B$11:$D$14,3,FALSE),"")</f>
        <v>REC_11</v>
      </c>
      <c r="O310" s="24"/>
      <c r="P310" s="90">
        <v>18051</v>
      </c>
      <c r="Q310" s="90" t="s">
        <v>49</v>
      </c>
      <c r="R310" s="90" t="s">
        <v>309</v>
      </c>
      <c r="S310" s="90" t="s">
        <v>385</v>
      </c>
      <c r="T310" s="90" t="s">
        <v>385</v>
      </c>
      <c r="U310" s="90" t="s">
        <v>52</v>
      </c>
      <c r="V310" s="94" t="s">
        <v>53</v>
      </c>
      <c r="W310" s="90" t="s">
        <v>54</v>
      </c>
      <c r="X310" s="90" t="s">
        <v>55</v>
      </c>
      <c r="Y310" s="90" t="s">
        <v>457</v>
      </c>
      <c r="Z310" s="88">
        <v>7350000</v>
      </c>
      <c r="AA310" s="120"/>
      <c r="AB310" s="88">
        <v>7350000</v>
      </c>
      <c r="AC310" s="88"/>
      <c r="AD310" s="88"/>
      <c r="AE310" s="120">
        <v>0</v>
      </c>
      <c r="AF310" s="88"/>
      <c r="AG310" s="89"/>
      <c r="AH310" s="90" t="s">
        <v>57</v>
      </c>
      <c r="AI310" s="90" t="s">
        <v>108</v>
      </c>
      <c r="AJ310" s="90" t="s">
        <v>108</v>
      </c>
      <c r="AK310" s="90"/>
      <c r="AL310" s="90" t="s">
        <v>57</v>
      </c>
      <c r="AM310" s="90"/>
      <c r="AN310" s="90" t="s">
        <v>57</v>
      </c>
      <c r="AO310" s="90"/>
      <c r="AP310" s="90" t="s">
        <v>57</v>
      </c>
      <c r="AQ310" s="90"/>
      <c r="AR310" s="90" t="s">
        <v>57</v>
      </c>
      <c r="AS310" s="90" t="s">
        <v>73</v>
      </c>
      <c r="AT310" s="90" t="s">
        <v>74</v>
      </c>
      <c r="AU310" s="97" t="s">
        <v>75</v>
      </c>
      <c r="AV310" s="98" t="s">
        <v>76</v>
      </c>
      <c r="AW310" s="98" t="s">
        <v>210</v>
      </c>
      <c r="AX310" s="97">
        <v>3299054</v>
      </c>
      <c r="AY310" s="98" t="s">
        <v>211</v>
      </c>
      <c r="AZ310" s="98" t="s">
        <v>220</v>
      </c>
      <c r="BA310" s="24"/>
    </row>
    <row r="311" spans="1:53" ht="84.75" customHeight="1">
      <c r="A311" s="23" t="str">
        <f>+IFERROR(VLOOKUP(R311,'[2]Listas niveles'!$D$2:$E$11,2,FALSE),"")</f>
        <v>SGM</v>
      </c>
      <c r="B311" s="23" t="str">
        <f>+IFERROR(VLOOKUP(AS311,'[2]Listas anexo 1'!$A$7:$B$8,2,FALSE),"")</f>
        <v>FORTA</v>
      </c>
      <c r="C311" s="23" t="str">
        <f>+IFERROR(VLOOKUP(AT311,'[2]Listas anexo 1'!$A$13:$B$15,2,FALSE),"")</f>
        <v>FORTALECIMIENTO</v>
      </c>
      <c r="D311" s="23" t="str">
        <f>+IFERROR(VLOOKUP(AT311,'[2]Listas anexo 1'!$A$13:$C$15,3,FALSE),"")</f>
        <v>FORTALECER</v>
      </c>
      <c r="E311" s="23" t="str">
        <f>+IFERROR(VLOOKUP(AT311,'[2]Listas anexo 1'!$A$19:$B$21,2,FALSE),"")</f>
        <v>FORTOB</v>
      </c>
      <c r="F311" s="23" t="str">
        <f>+IFERROR(VLOOKUP(AV311,'[2]Listas anexo 1'!$J$13:$K$21,2,FALSE),"")</f>
        <v>FORTOBI</v>
      </c>
      <c r="G311" s="23" t="str">
        <f>+IFERROR(VLOOKUP(AW311,'[2]LISTAS ANEXO 1. 2'!$A$9:$B$38,2,FALSE),"")</f>
        <v>TI</v>
      </c>
      <c r="H311" s="23" t="str">
        <f>+IFERROR(IF(C311="ADMINYCOOR",VLOOKUP(AY311,'[2]LISTAS ANEXO 1. 3'!$B$13:$C$42,2,FALSE),IF(C311="TASAS",VLOOKUP(AY311,'[2]LISTAS ANEXO 1. 3'!$B$43:$C$51,2,FALSE),IF(C311="FORTALECIMIENTO",VLOOKUP(AY311,'[2]LISTAS ANEXO 1. 3'!$B$52:$C$58,2,FALSE),""))),"")</f>
        <v>AAAA</v>
      </c>
      <c r="I311" s="23" t="str">
        <f>+IFERROR(VLOOKUP(#REF!,'[2]LISTAS ANEXO 1. 4'!$B$74:$C$90,2,FALSE),"")</f>
        <v/>
      </c>
      <c r="J311" s="23" t="str">
        <f>+IFERROR(VLOOKUP(X311,[2]ORDINALES!$B$2:$C$5,2,FALSE),"")</f>
        <v>CTADOS</v>
      </c>
      <c r="K311" s="23" t="str">
        <f>+IFERROR(VLOOKUP(#REF!,[2]REGION!$G$2:$I$1125,2,FALSE),"")</f>
        <v/>
      </c>
      <c r="L311" s="23" t="str">
        <f>+IFERROR(VLOOKUP(AI311,[2]REGION!$G$2:$I$1125,2,FALSE),"")</f>
        <v>BOGDC</v>
      </c>
      <c r="M311" s="23" t="str">
        <f>+IFERROR(VLOOKUP(#REF!,[2]ORDINALES!$H$2:$I$382,2,FALSE),"")</f>
        <v/>
      </c>
      <c r="N311" s="23" t="str">
        <f>IFERROR(VLOOKUP(U311,'[2]Lista Willy'!$B$11:$D$14,3,FALSE),"")</f>
        <v>REC_11</v>
      </c>
      <c r="O311" s="24"/>
      <c r="P311" s="90">
        <v>18052</v>
      </c>
      <c r="Q311" s="90" t="s">
        <v>49</v>
      </c>
      <c r="R311" s="90" t="s">
        <v>309</v>
      </c>
      <c r="S311" s="90" t="s">
        <v>385</v>
      </c>
      <c r="T311" s="90" t="s">
        <v>385</v>
      </c>
      <c r="U311" s="90" t="s">
        <v>52</v>
      </c>
      <c r="V311" s="94" t="s">
        <v>53</v>
      </c>
      <c r="W311" s="90" t="s">
        <v>54</v>
      </c>
      <c r="X311" s="90" t="s">
        <v>55</v>
      </c>
      <c r="Y311" s="90" t="s">
        <v>458</v>
      </c>
      <c r="Z311" s="88">
        <v>9800500</v>
      </c>
      <c r="AA311" s="120"/>
      <c r="AB311" s="88">
        <v>9800500</v>
      </c>
      <c r="AC311" s="88"/>
      <c r="AD311" s="88"/>
      <c r="AE311" s="120">
        <v>0</v>
      </c>
      <c r="AF311" s="88"/>
      <c r="AG311" s="89"/>
      <c r="AH311" s="90" t="s">
        <v>57</v>
      </c>
      <c r="AI311" s="90" t="s">
        <v>108</v>
      </c>
      <c r="AJ311" s="90" t="s">
        <v>108</v>
      </c>
      <c r="AK311" s="90"/>
      <c r="AL311" s="90" t="s">
        <v>57</v>
      </c>
      <c r="AM311" s="90"/>
      <c r="AN311" s="90" t="s">
        <v>57</v>
      </c>
      <c r="AO311" s="90"/>
      <c r="AP311" s="90" t="s">
        <v>57</v>
      </c>
      <c r="AQ311" s="90"/>
      <c r="AR311" s="90" t="s">
        <v>57</v>
      </c>
      <c r="AS311" s="90" t="s">
        <v>73</v>
      </c>
      <c r="AT311" s="90" t="s">
        <v>74</v>
      </c>
      <c r="AU311" s="97" t="s">
        <v>75</v>
      </c>
      <c r="AV311" s="98" t="s">
        <v>76</v>
      </c>
      <c r="AW311" s="98" t="s">
        <v>210</v>
      </c>
      <c r="AX311" s="97">
        <v>3299054</v>
      </c>
      <c r="AY311" s="98" t="s">
        <v>211</v>
      </c>
      <c r="AZ311" s="98" t="s">
        <v>220</v>
      </c>
      <c r="BA311" s="24"/>
    </row>
    <row r="312" spans="1:53" ht="84.75" customHeight="1">
      <c r="A312" s="23" t="str">
        <f>+IFERROR(VLOOKUP(R312,'[2]Listas niveles'!$D$2:$E$11,2,FALSE),"")</f>
        <v>SGM</v>
      </c>
      <c r="B312" s="23" t="str">
        <f>+IFERROR(VLOOKUP(AS312,'[2]Listas anexo 1'!$A$7:$B$8,2,FALSE),"")</f>
        <v>FORTA</v>
      </c>
      <c r="C312" s="23" t="str">
        <f>+IFERROR(VLOOKUP(AT312,'[2]Listas anexo 1'!$A$13:$B$15,2,FALSE),"")</f>
        <v>FORTALECIMIENTO</v>
      </c>
      <c r="D312" s="23" t="str">
        <f>+IFERROR(VLOOKUP(AT312,'[2]Listas anexo 1'!$A$13:$C$15,3,FALSE),"")</f>
        <v>FORTALECER</v>
      </c>
      <c r="E312" s="23" t="str">
        <f>+IFERROR(VLOOKUP(AT312,'[2]Listas anexo 1'!$A$19:$B$21,2,FALSE),"")</f>
        <v>FORTOB</v>
      </c>
      <c r="F312" s="23" t="str">
        <f>+IFERROR(VLOOKUP(AV312,'[2]Listas anexo 1'!$J$13:$K$21,2,FALSE),"")</f>
        <v>FORTOBI</v>
      </c>
      <c r="G312" s="23" t="str">
        <f>+IFERROR(VLOOKUP(AW312,'[2]LISTAS ANEXO 1. 2'!$A$9:$B$38,2,FALSE),"")</f>
        <v>TI</v>
      </c>
      <c r="H312" s="23" t="str">
        <f>+IFERROR(IF(C312="ADMINYCOOR",VLOOKUP(AY312,'[2]LISTAS ANEXO 1. 3'!$B$13:$C$42,2,FALSE),IF(C312="TASAS",VLOOKUP(AY312,'[2]LISTAS ANEXO 1. 3'!$B$43:$C$51,2,FALSE),IF(C312="FORTALECIMIENTO",VLOOKUP(AY312,'[2]LISTAS ANEXO 1. 3'!$B$52:$C$58,2,FALSE),""))),"")</f>
        <v>AAAA</v>
      </c>
      <c r="I312" s="23" t="str">
        <f>+IFERROR(VLOOKUP(#REF!,'[2]LISTAS ANEXO 1. 4'!$B$74:$C$90,2,FALSE),"")</f>
        <v/>
      </c>
      <c r="J312" s="23" t="str">
        <f>+IFERROR(VLOOKUP(X312,[2]ORDINALES!$B$2:$C$5,2,FALSE),"")</f>
        <v>CTADOS</v>
      </c>
      <c r="K312" s="23" t="str">
        <f>+IFERROR(VLOOKUP(#REF!,[2]REGION!$G$2:$I$1125,2,FALSE),"")</f>
        <v/>
      </c>
      <c r="L312" s="23" t="str">
        <f>+IFERROR(VLOOKUP(AI312,[2]REGION!$G$2:$I$1125,2,FALSE),"")</f>
        <v>BOGDC</v>
      </c>
      <c r="M312" s="23" t="str">
        <f>+IFERROR(VLOOKUP(#REF!,[2]ORDINALES!$H$2:$I$382,2,FALSE),"")</f>
        <v/>
      </c>
      <c r="N312" s="23" t="str">
        <f>IFERROR(VLOOKUP(U312,'[2]Lista Willy'!$B$11:$D$14,3,FALSE),"")</f>
        <v>REC_11</v>
      </c>
      <c r="O312" s="24"/>
      <c r="P312" s="90">
        <v>18053</v>
      </c>
      <c r="Q312" s="90" t="s">
        <v>49</v>
      </c>
      <c r="R312" s="90" t="s">
        <v>309</v>
      </c>
      <c r="S312" s="90" t="s">
        <v>385</v>
      </c>
      <c r="T312" s="90" t="s">
        <v>385</v>
      </c>
      <c r="U312" s="90" t="s">
        <v>52</v>
      </c>
      <c r="V312" s="94" t="s">
        <v>53</v>
      </c>
      <c r="W312" s="90" t="s">
        <v>54</v>
      </c>
      <c r="X312" s="90" t="s">
        <v>55</v>
      </c>
      <c r="Y312" s="90" t="s">
        <v>459</v>
      </c>
      <c r="Z312" s="88">
        <v>9800000</v>
      </c>
      <c r="AA312" s="120"/>
      <c r="AB312" s="88">
        <v>9800000</v>
      </c>
      <c r="AC312" s="88"/>
      <c r="AD312" s="88"/>
      <c r="AE312" s="120">
        <v>0</v>
      </c>
      <c r="AF312" s="88"/>
      <c r="AG312" s="89"/>
      <c r="AH312" s="90" t="s">
        <v>57</v>
      </c>
      <c r="AI312" s="90" t="s">
        <v>108</v>
      </c>
      <c r="AJ312" s="90" t="s">
        <v>108</v>
      </c>
      <c r="AK312" s="90"/>
      <c r="AL312" s="90" t="s">
        <v>57</v>
      </c>
      <c r="AM312" s="90"/>
      <c r="AN312" s="90" t="s">
        <v>57</v>
      </c>
      <c r="AO312" s="90"/>
      <c r="AP312" s="90" t="s">
        <v>57</v>
      </c>
      <c r="AQ312" s="90"/>
      <c r="AR312" s="90" t="s">
        <v>57</v>
      </c>
      <c r="AS312" s="90" t="s">
        <v>73</v>
      </c>
      <c r="AT312" s="90" t="s">
        <v>74</v>
      </c>
      <c r="AU312" s="97" t="s">
        <v>75</v>
      </c>
      <c r="AV312" s="98" t="s">
        <v>76</v>
      </c>
      <c r="AW312" s="98" t="s">
        <v>210</v>
      </c>
      <c r="AX312" s="97">
        <v>3299054</v>
      </c>
      <c r="AY312" s="98" t="s">
        <v>211</v>
      </c>
      <c r="AZ312" s="98" t="s">
        <v>220</v>
      </c>
      <c r="BA312" s="24"/>
    </row>
    <row r="313" spans="1:53" ht="84.75" customHeight="1">
      <c r="A313" s="23" t="str">
        <f>+IFERROR(VLOOKUP(R313,'[2]Listas niveles'!$D$2:$E$11,2,FALSE),"")</f>
        <v>SGM</v>
      </c>
      <c r="B313" s="23" t="str">
        <f>+IFERROR(VLOOKUP(AS313,'[2]Listas anexo 1'!$A$7:$B$8,2,FALSE),"")</f>
        <v>FORTA</v>
      </c>
      <c r="C313" s="23" t="str">
        <f>+IFERROR(VLOOKUP(AT313,'[2]Listas anexo 1'!$A$13:$B$15,2,FALSE),"")</f>
        <v>FORTALECIMIENTO</v>
      </c>
      <c r="D313" s="23" t="str">
        <f>+IFERROR(VLOOKUP(AT313,'[2]Listas anexo 1'!$A$13:$C$15,3,FALSE),"")</f>
        <v>FORTALECER</v>
      </c>
      <c r="E313" s="23" t="str">
        <f>+IFERROR(VLOOKUP(AT313,'[2]Listas anexo 1'!$A$19:$B$21,2,FALSE),"")</f>
        <v>FORTOB</v>
      </c>
      <c r="F313" s="23" t="str">
        <f>+IFERROR(VLOOKUP(AV313,'[2]Listas anexo 1'!$J$13:$K$21,2,FALSE),"")</f>
        <v>FORTOBI</v>
      </c>
      <c r="G313" s="23" t="str">
        <f>+IFERROR(VLOOKUP(AW313,'[2]LISTAS ANEXO 1. 2'!$A$9:$B$38,2,FALSE),"")</f>
        <v>TI</v>
      </c>
      <c r="H313" s="23" t="str">
        <f>+IFERROR(IF(C313="ADMINYCOOR",VLOOKUP(AY313,'[2]LISTAS ANEXO 1. 3'!$B$13:$C$42,2,FALSE),IF(C313="TASAS",VLOOKUP(AY313,'[2]LISTAS ANEXO 1. 3'!$B$43:$C$51,2,FALSE),IF(C313="FORTALECIMIENTO",VLOOKUP(AY313,'[2]LISTAS ANEXO 1. 3'!$B$52:$C$58,2,FALSE),""))),"")</f>
        <v>AAAA</v>
      </c>
      <c r="I313" s="23" t="str">
        <f>+IFERROR(VLOOKUP(#REF!,'[2]LISTAS ANEXO 1. 4'!$B$74:$C$90,2,FALSE),"")</f>
        <v/>
      </c>
      <c r="J313" s="23" t="str">
        <f>+IFERROR(VLOOKUP(X313,[2]ORDINALES!$B$2:$C$5,2,FALSE),"")</f>
        <v>CTADOS</v>
      </c>
      <c r="K313" s="23" t="str">
        <f>+IFERROR(VLOOKUP(#REF!,[2]REGION!$G$2:$I$1125,2,FALSE),"")</f>
        <v/>
      </c>
      <c r="L313" s="23" t="str">
        <f>+IFERROR(VLOOKUP(AI313,[2]REGION!$G$2:$I$1125,2,FALSE),"")</f>
        <v>BOGDC</v>
      </c>
      <c r="M313" s="23" t="str">
        <f>+IFERROR(VLOOKUP(#REF!,[2]ORDINALES!$H$2:$I$382,2,FALSE),"")</f>
        <v/>
      </c>
      <c r="N313" s="23" t="str">
        <f>IFERROR(VLOOKUP(U313,'[2]Lista Willy'!$B$11:$D$14,3,FALSE),"")</f>
        <v>REC_11</v>
      </c>
      <c r="O313" s="24"/>
      <c r="P313" s="90">
        <v>18054</v>
      </c>
      <c r="Q313" s="90" t="s">
        <v>49</v>
      </c>
      <c r="R313" s="90" t="s">
        <v>309</v>
      </c>
      <c r="S313" s="90" t="s">
        <v>385</v>
      </c>
      <c r="T313" s="90" t="s">
        <v>385</v>
      </c>
      <c r="U313" s="90" t="s">
        <v>52</v>
      </c>
      <c r="V313" s="94" t="s">
        <v>53</v>
      </c>
      <c r="W313" s="90" t="s">
        <v>54</v>
      </c>
      <c r="X313" s="90" t="s">
        <v>55</v>
      </c>
      <c r="Y313" s="90" t="s">
        <v>460</v>
      </c>
      <c r="Z313" s="88">
        <v>3150000</v>
      </c>
      <c r="AA313" s="120"/>
      <c r="AB313" s="88">
        <v>3150000</v>
      </c>
      <c r="AC313" s="88"/>
      <c r="AD313" s="88"/>
      <c r="AE313" s="120">
        <v>0</v>
      </c>
      <c r="AF313" s="88"/>
      <c r="AG313" s="89"/>
      <c r="AH313" s="90" t="s">
        <v>57</v>
      </c>
      <c r="AI313" s="90" t="s">
        <v>108</v>
      </c>
      <c r="AJ313" s="90" t="s">
        <v>108</v>
      </c>
      <c r="AK313" s="90"/>
      <c r="AL313" s="90" t="s">
        <v>57</v>
      </c>
      <c r="AM313" s="90"/>
      <c r="AN313" s="90" t="s">
        <v>57</v>
      </c>
      <c r="AO313" s="90"/>
      <c r="AP313" s="90" t="s">
        <v>57</v>
      </c>
      <c r="AQ313" s="90"/>
      <c r="AR313" s="90" t="s">
        <v>57</v>
      </c>
      <c r="AS313" s="90" t="s">
        <v>73</v>
      </c>
      <c r="AT313" s="90" t="s">
        <v>74</v>
      </c>
      <c r="AU313" s="97" t="s">
        <v>75</v>
      </c>
      <c r="AV313" s="98" t="s">
        <v>76</v>
      </c>
      <c r="AW313" s="98" t="s">
        <v>210</v>
      </c>
      <c r="AX313" s="97">
        <v>3299054</v>
      </c>
      <c r="AY313" s="98" t="s">
        <v>211</v>
      </c>
      <c r="AZ313" s="98" t="s">
        <v>220</v>
      </c>
      <c r="BA313" s="24"/>
    </row>
    <row r="314" spans="1:53" ht="84.75" customHeight="1">
      <c r="A314" s="23" t="str">
        <f>+IFERROR(VLOOKUP(R314,'[2]Listas niveles'!$D$2:$E$11,2,FALSE),"")</f>
        <v>SGM</v>
      </c>
      <c r="B314" s="23" t="str">
        <f>+IFERROR(VLOOKUP(AS314,'[2]Listas anexo 1'!$A$7:$B$8,2,FALSE),"")</f>
        <v>FORTA</v>
      </c>
      <c r="C314" s="23" t="str">
        <f>+IFERROR(VLOOKUP(AT314,'[2]Listas anexo 1'!$A$13:$B$15,2,FALSE),"")</f>
        <v>FORTALECIMIENTO</v>
      </c>
      <c r="D314" s="23" t="str">
        <f>+IFERROR(VLOOKUP(AT314,'[2]Listas anexo 1'!$A$13:$C$15,3,FALSE),"")</f>
        <v>FORTALECER</v>
      </c>
      <c r="E314" s="23" t="str">
        <f>+IFERROR(VLOOKUP(AT314,'[2]Listas anexo 1'!$A$19:$B$21,2,FALSE),"")</f>
        <v>FORTOB</v>
      </c>
      <c r="F314" s="23" t="str">
        <f>+IFERROR(VLOOKUP(AV314,'[2]Listas anexo 1'!$J$13:$K$21,2,FALSE),"")</f>
        <v>FORTOBI</v>
      </c>
      <c r="G314" s="23" t="str">
        <f>+IFERROR(VLOOKUP(AW314,'[2]LISTAS ANEXO 1. 2'!$A$9:$B$38,2,FALSE),"")</f>
        <v>TI</v>
      </c>
      <c r="H314" s="23" t="str">
        <f>+IFERROR(IF(C314="ADMINYCOOR",VLOOKUP(AY314,'[2]LISTAS ANEXO 1. 3'!$B$13:$C$42,2,FALSE),IF(C314="TASAS",VLOOKUP(AY314,'[2]LISTAS ANEXO 1. 3'!$B$43:$C$51,2,FALSE),IF(C314="FORTALECIMIENTO",VLOOKUP(AY314,'[2]LISTAS ANEXO 1. 3'!$B$52:$C$58,2,FALSE),""))),"")</f>
        <v>AAAA</v>
      </c>
      <c r="I314" s="23" t="str">
        <f>+IFERROR(VLOOKUP(#REF!,'[2]LISTAS ANEXO 1. 4'!$B$74:$C$90,2,FALSE),"")</f>
        <v/>
      </c>
      <c r="J314" s="23" t="str">
        <f>+IFERROR(VLOOKUP(X314,[2]ORDINALES!$B$2:$C$5,2,FALSE),"")</f>
        <v>CTADOS</v>
      </c>
      <c r="K314" s="23" t="str">
        <f>+IFERROR(VLOOKUP(#REF!,[2]REGION!$G$2:$I$1125,2,FALSE),"")</f>
        <v/>
      </c>
      <c r="L314" s="23" t="str">
        <f>+IFERROR(VLOOKUP(AI314,[2]REGION!$G$2:$I$1125,2,FALSE),"")</f>
        <v>BOGDC</v>
      </c>
      <c r="M314" s="23" t="str">
        <f>+IFERROR(VLOOKUP(#REF!,[2]ORDINALES!$H$2:$I$382,2,FALSE),"")</f>
        <v/>
      </c>
      <c r="N314" s="23" t="str">
        <f>IFERROR(VLOOKUP(U314,'[2]Lista Willy'!$B$11:$D$14,3,FALSE),"")</f>
        <v>REC_11</v>
      </c>
      <c r="O314" s="24"/>
      <c r="P314" s="90">
        <v>18055</v>
      </c>
      <c r="Q314" s="90" t="s">
        <v>49</v>
      </c>
      <c r="R314" s="90" t="s">
        <v>309</v>
      </c>
      <c r="S314" s="90" t="s">
        <v>385</v>
      </c>
      <c r="T314" s="90" t="s">
        <v>385</v>
      </c>
      <c r="U314" s="90" t="s">
        <v>52</v>
      </c>
      <c r="V314" s="94" t="s">
        <v>53</v>
      </c>
      <c r="W314" s="90" t="s">
        <v>54</v>
      </c>
      <c r="X314" s="90" t="s">
        <v>55</v>
      </c>
      <c r="Y314" s="90" t="s">
        <v>461</v>
      </c>
      <c r="Z314" s="88">
        <v>7647500</v>
      </c>
      <c r="AA314" s="120"/>
      <c r="AB314" s="88">
        <v>7647500</v>
      </c>
      <c r="AC314" s="88"/>
      <c r="AD314" s="88"/>
      <c r="AE314" s="120">
        <v>0</v>
      </c>
      <c r="AF314" s="88"/>
      <c r="AG314" s="89"/>
      <c r="AH314" s="90" t="s">
        <v>57</v>
      </c>
      <c r="AI314" s="90" t="s">
        <v>108</v>
      </c>
      <c r="AJ314" s="90" t="s">
        <v>108</v>
      </c>
      <c r="AK314" s="90"/>
      <c r="AL314" s="90" t="s">
        <v>57</v>
      </c>
      <c r="AM314" s="90"/>
      <c r="AN314" s="90" t="s">
        <v>57</v>
      </c>
      <c r="AO314" s="90"/>
      <c r="AP314" s="90" t="s">
        <v>57</v>
      </c>
      <c r="AQ314" s="90"/>
      <c r="AR314" s="90" t="s">
        <v>57</v>
      </c>
      <c r="AS314" s="90" t="s">
        <v>73</v>
      </c>
      <c r="AT314" s="90" t="s">
        <v>74</v>
      </c>
      <c r="AU314" s="97" t="s">
        <v>75</v>
      </c>
      <c r="AV314" s="98" t="s">
        <v>76</v>
      </c>
      <c r="AW314" s="98" t="s">
        <v>210</v>
      </c>
      <c r="AX314" s="97">
        <v>3299054</v>
      </c>
      <c r="AY314" s="98" t="s">
        <v>211</v>
      </c>
      <c r="AZ314" s="98" t="s">
        <v>220</v>
      </c>
      <c r="BA314" s="24"/>
    </row>
    <row r="315" spans="1:53" ht="84.75" customHeight="1">
      <c r="A315" s="23" t="str">
        <f>+IFERROR(VLOOKUP(R315,'[2]Listas niveles'!$D$2:$E$11,2,FALSE),"")</f>
        <v>SGM</v>
      </c>
      <c r="B315" s="23" t="str">
        <f>+IFERROR(VLOOKUP(AS315,'[2]Listas anexo 1'!$A$7:$B$8,2,FALSE),"")</f>
        <v>FORTA</v>
      </c>
      <c r="C315" s="23" t="str">
        <f>+IFERROR(VLOOKUP(AT315,'[2]Listas anexo 1'!$A$13:$B$15,2,FALSE),"")</f>
        <v>FORTALECIMIENTO</v>
      </c>
      <c r="D315" s="23" t="str">
        <f>+IFERROR(VLOOKUP(AT315,'[2]Listas anexo 1'!$A$13:$C$15,3,FALSE),"")</f>
        <v>FORTALECER</v>
      </c>
      <c r="E315" s="23" t="str">
        <f>+IFERROR(VLOOKUP(AT315,'[2]Listas anexo 1'!$A$19:$B$21,2,FALSE),"")</f>
        <v>FORTOB</v>
      </c>
      <c r="F315" s="23" t="str">
        <f>+IFERROR(VLOOKUP(AV315,'[2]Listas anexo 1'!$J$13:$K$21,2,FALSE),"")</f>
        <v>FORTOBI</v>
      </c>
      <c r="G315" s="23" t="str">
        <f>+IFERROR(VLOOKUP(AW315,'[2]LISTAS ANEXO 1. 2'!$A$9:$B$38,2,FALSE),"")</f>
        <v>TI</v>
      </c>
      <c r="H315" s="23" t="str">
        <f>+IFERROR(IF(C315="ADMINYCOOR",VLOOKUP(AY315,'[2]LISTAS ANEXO 1. 3'!$B$13:$C$42,2,FALSE),IF(C315="TASAS",VLOOKUP(AY315,'[2]LISTAS ANEXO 1. 3'!$B$43:$C$51,2,FALSE),IF(C315="FORTALECIMIENTO",VLOOKUP(AY315,'[2]LISTAS ANEXO 1. 3'!$B$52:$C$58,2,FALSE),""))),"")</f>
        <v>AAAA</v>
      </c>
      <c r="I315" s="23" t="str">
        <f>+IFERROR(VLOOKUP(#REF!,'[2]LISTAS ANEXO 1. 4'!$B$74:$C$90,2,FALSE),"")</f>
        <v/>
      </c>
      <c r="J315" s="23" t="str">
        <f>+IFERROR(VLOOKUP(X315,[2]ORDINALES!$B$2:$C$5,2,FALSE),"")</f>
        <v>CTADOS</v>
      </c>
      <c r="K315" s="23" t="str">
        <f>+IFERROR(VLOOKUP(#REF!,[2]REGION!$G$2:$I$1125,2,FALSE),"")</f>
        <v/>
      </c>
      <c r="L315" s="23" t="str">
        <f>+IFERROR(VLOOKUP(AI315,[2]REGION!$G$2:$I$1125,2,FALSE),"")</f>
        <v>BOGDC</v>
      </c>
      <c r="M315" s="23" t="str">
        <f>+IFERROR(VLOOKUP(#REF!,[2]ORDINALES!$H$2:$I$382,2,FALSE),"")</f>
        <v/>
      </c>
      <c r="N315" s="23" t="str">
        <f>IFERROR(VLOOKUP(U315,'[2]Lista Willy'!$B$11:$D$14,3,FALSE),"")</f>
        <v>REC_11</v>
      </c>
      <c r="O315" s="24"/>
      <c r="P315" s="90">
        <v>18056</v>
      </c>
      <c r="Q315" s="90" t="s">
        <v>49</v>
      </c>
      <c r="R315" s="90" t="s">
        <v>309</v>
      </c>
      <c r="S315" s="90" t="s">
        <v>385</v>
      </c>
      <c r="T315" s="90" t="s">
        <v>385</v>
      </c>
      <c r="U315" s="90" t="s">
        <v>52</v>
      </c>
      <c r="V315" s="94" t="s">
        <v>53</v>
      </c>
      <c r="W315" s="90" t="s">
        <v>54</v>
      </c>
      <c r="X315" s="90" t="s">
        <v>55</v>
      </c>
      <c r="Y315" s="90" t="s">
        <v>462</v>
      </c>
      <c r="Z315" s="88">
        <v>15232350</v>
      </c>
      <c r="AA315" s="120"/>
      <c r="AB315" s="88">
        <v>15232350</v>
      </c>
      <c r="AC315" s="88"/>
      <c r="AD315" s="88"/>
      <c r="AE315" s="120">
        <v>0</v>
      </c>
      <c r="AF315" s="88"/>
      <c r="AG315" s="89"/>
      <c r="AH315" s="90" t="s">
        <v>57</v>
      </c>
      <c r="AI315" s="90" t="s">
        <v>108</v>
      </c>
      <c r="AJ315" s="90" t="s">
        <v>108</v>
      </c>
      <c r="AK315" s="90"/>
      <c r="AL315" s="90" t="s">
        <v>57</v>
      </c>
      <c r="AM315" s="90"/>
      <c r="AN315" s="90" t="s">
        <v>57</v>
      </c>
      <c r="AO315" s="90"/>
      <c r="AP315" s="90" t="s">
        <v>57</v>
      </c>
      <c r="AQ315" s="90"/>
      <c r="AR315" s="90" t="s">
        <v>57</v>
      </c>
      <c r="AS315" s="90" t="s">
        <v>73</v>
      </c>
      <c r="AT315" s="90" t="s">
        <v>74</v>
      </c>
      <c r="AU315" s="97" t="s">
        <v>75</v>
      </c>
      <c r="AV315" s="98" t="s">
        <v>76</v>
      </c>
      <c r="AW315" s="98" t="s">
        <v>210</v>
      </c>
      <c r="AX315" s="97">
        <v>3299054</v>
      </c>
      <c r="AY315" s="98" t="s">
        <v>211</v>
      </c>
      <c r="AZ315" s="98" t="s">
        <v>220</v>
      </c>
      <c r="BA315" s="24"/>
    </row>
    <row r="316" spans="1:53" ht="84.75" customHeight="1">
      <c r="A316" s="23" t="str">
        <f>+IFERROR(VLOOKUP(R316,'[2]Listas niveles'!$D$2:$E$11,2,FALSE),"")</f>
        <v>SGM</v>
      </c>
      <c r="B316" s="23" t="str">
        <f>+IFERROR(VLOOKUP(AS316,'[2]Listas anexo 1'!$A$7:$B$8,2,FALSE),"")</f>
        <v>FORTA</v>
      </c>
      <c r="C316" s="23" t="str">
        <f>+IFERROR(VLOOKUP(AT316,'[2]Listas anexo 1'!$A$13:$B$15,2,FALSE),"")</f>
        <v>FORTALECIMIENTO</v>
      </c>
      <c r="D316" s="23" t="str">
        <f>+IFERROR(VLOOKUP(AT316,'[2]Listas anexo 1'!$A$13:$C$15,3,FALSE),"")</f>
        <v>FORTALECER</v>
      </c>
      <c r="E316" s="23" t="str">
        <f>+IFERROR(VLOOKUP(AT316,'[2]Listas anexo 1'!$A$19:$B$21,2,FALSE),"")</f>
        <v>FORTOB</v>
      </c>
      <c r="F316" s="23" t="str">
        <f>+IFERROR(VLOOKUP(AV316,'[2]Listas anexo 1'!$J$13:$K$21,2,FALSE),"")</f>
        <v>FORTOBI</v>
      </c>
      <c r="G316" s="23" t="str">
        <f>+IFERROR(VLOOKUP(AW316,'[2]LISTAS ANEXO 1. 2'!$A$9:$B$38,2,FALSE),"")</f>
        <v>TI</v>
      </c>
      <c r="H316" s="23" t="str">
        <f>+IFERROR(IF(C316="ADMINYCOOR",VLOOKUP(AY316,'[2]LISTAS ANEXO 1. 3'!$B$13:$C$42,2,FALSE),IF(C316="TASAS",VLOOKUP(AY316,'[2]LISTAS ANEXO 1. 3'!$B$43:$C$51,2,FALSE),IF(C316="FORTALECIMIENTO",VLOOKUP(AY316,'[2]LISTAS ANEXO 1. 3'!$B$52:$C$58,2,FALSE),""))),"")</f>
        <v>AAAA</v>
      </c>
      <c r="I316" s="23" t="str">
        <f>+IFERROR(VLOOKUP(#REF!,'[2]LISTAS ANEXO 1. 4'!$B$74:$C$90,2,FALSE),"")</f>
        <v/>
      </c>
      <c r="J316" s="23" t="str">
        <f>+IFERROR(VLOOKUP(X316,[2]ORDINALES!$B$2:$C$5,2,FALSE),"")</f>
        <v>CTADOS</v>
      </c>
      <c r="K316" s="23" t="str">
        <f>+IFERROR(VLOOKUP(#REF!,[2]REGION!$G$2:$I$1125,2,FALSE),"")</f>
        <v/>
      </c>
      <c r="L316" s="23" t="str">
        <f>+IFERROR(VLOOKUP(AI316,[2]REGION!$G$2:$I$1125,2,FALSE),"")</f>
        <v>BOGDC</v>
      </c>
      <c r="M316" s="23" t="str">
        <f>+IFERROR(VLOOKUP(#REF!,[2]ORDINALES!$H$2:$I$382,2,FALSE),"")</f>
        <v/>
      </c>
      <c r="N316" s="23" t="str">
        <f>IFERROR(VLOOKUP(U316,'[2]Lista Willy'!$B$11:$D$14,3,FALSE),"")</f>
        <v>REC_11</v>
      </c>
      <c r="O316" s="24"/>
      <c r="P316" s="90">
        <v>18057</v>
      </c>
      <c r="Q316" s="90" t="s">
        <v>49</v>
      </c>
      <c r="R316" s="90" t="s">
        <v>309</v>
      </c>
      <c r="S316" s="90" t="s">
        <v>385</v>
      </c>
      <c r="T316" s="90" t="s">
        <v>385</v>
      </c>
      <c r="U316" s="90" t="s">
        <v>52</v>
      </c>
      <c r="V316" s="94" t="s">
        <v>53</v>
      </c>
      <c r="W316" s="90" t="s">
        <v>54</v>
      </c>
      <c r="X316" s="90" t="s">
        <v>55</v>
      </c>
      <c r="Y316" s="90" t="s">
        <v>463</v>
      </c>
      <c r="Z316" s="88">
        <v>14630000</v>
      </c>
      <c r="AA316" s="120"/>
      <c r="AB316" s="88">
        <v>14630000</v>
      </c>
      <c r="AC316" s="88"/>
      <c r="AD316" s="88"/>
      <c r="AE316" s="120">
        <v>0</v>
      </c>
      <c r="AF316" s="88"/>
      <c r="AG316" s="89"/>
      <c r="AH316" s="90" t="s">
        <v>57</v>
      </c>
      <c r="AI316" s="90" t="s">
        <v>108</v>
      </c>
      <c r="AJ316" s="90" t="s">
        <v>108</v>
      </c>
      <c r="AK316" s="90"/>
      <c r="AL316" s="90" t="s">
        <v>57</v>
      </c>
      <c r="AM316" s="90"/>
      <c r="AN316" s="90" t="s">
        <v>57</v>
      </c>
      <c r="AO316" s="90"/>
      <c r="AP316" s="90" t="s">
        <v>57</v>
      </c>
      <c r="AQ316" s="90"/>
      <c r="AR316" s="90" t="s">
        <v>57</v>
      </c>
      <c r="AS316" s="90" t="s">
        <v>73</v>
      </c>
      <c r="AT316" s="90" t="s">
        <v>74</v>
      </c>
      <c r="AU316" s="97" t="s">
        <v>75</v>
      </c>
      <c r="AV316" s="98" t="s">
        <v>76</v>
      </c>
      <c r="AW316" s="98" t="s">
        <v>210</v>
      </c>
      <c r="AX316" s="97">
        <v>3299054</v>
      </c>
      <c r="AY316" s="98" t="s">
        <v>211</v>
      </c>
      <c r="AZ316" s="98" t="s">
        <v>220</v>
      </c>
      <c r="BA316" s="24"/>
    </row>
    <row r="317" spans="1:53" ht="84.75" customHeight="1">
      <c r="A317" s="23" t="str">
        <f>+IFERROR(VLOOKUP(R317,'[2]Listas niveles'!$D$2:$E$11,2,FALSE),"")</f>
        <v>SGM</v>
      </c>
      <c r="B317" s="23" t="str">
        <f>+IFERROR(VLOOKUP(AS317,'[2]Listas anexo 1'!$A$7:$B$8,2,FALSE),"")</f>
        <v>FORTA</v>
      </c>
      <c r="C317" s="23" t="str">
        <f>+IFERROR(VLOOKUP(AT317,'[2]Listas anexo 1'!$A$13:$B$15,2,FALSE),"")</f>
        <v>FORTALECIMIENTO</v>
      </c>
      <c r="D317" s="23" t="str">
        <f>+IFERROR(VLOOKUP(AT317,'[2]Listas anexo 1'!$A$13:$C$15,3,FALSE),"")</f>
        <v>FORTALECER</v>
      </c>
      <c r="E317" s="23" t="str">
        <f>+IFERROR(VLOOKUP(AT317,'[2]Listas anexo 1'!$A$19:$B$21,2,FALSE),"")</f>
        <v>FORTOB</v>
      </c>
      <c r="F317" s="23" t="str">
        <f>+IFERROR(VLOOKUP(AV317,'[2]Listas anexo 1'!$J$13:$K$21,2,FALSE),"")</f>
        <v>FORTOBI</v>
      </c>
      <c r="G317" s="23" t="str">
        <f>+IFERROR(VLOOKUP(AW317,'[2]LISTAS ANEXO 1. 2'!$A$9:$B$38,2,FALSE),"")</f>
        <v>TI</v>
      </c>
      <c r="H317" s="23" t="str">
        <f>+IFERROR(IF(C317="ADMINYCOOR",VLOOKUP(AY317,'[2]LISTAS ANEXO 1. 3'!$B$13:$C$42,2,FALSE),IF(C317="TASAS",VLOOKUP(AY317,'[2]LISTAS ANEXO 1. 3'!$B$43:$C$51,2,FALSE),IF(C317="FORTALECIMIENTO",VLOOKUP(AY317,'[2]LISTAS ANEXO 1. 3'!$B$52:$C$58,2,FALSE),""))),"")</f>
        <v>AAAA</v>
      </c>
      <c r="I317" s="23" t="str">
        <f>+IFERROR(VLOOKUP(#REF!,'[2]LISTAS ANEXO 1. 4'!$B$74:$C$90,2,FALSE),"")</f>
        <v/>
      </c>
      <c r="J317" s="23" t="str">
        <f>+IFERROR(VLOOKUP(X317,[2]ORDINALES!$B$2:$C$5,2,FALSE),"")</f>
        <v>CTADOS</v>
      </c>
      <c r="K317" s="23" t="str">
        <f>+IFERROR(VLOOKUP(#REF!,[2]REGION!$G$2:$I$1125,2,FALSE),"")</f>
        <v/>
      </c>
      <c r="L317" s="23" t="str">
        <f>+IFERROR(VLOOKUP(AI317,[2]REGION!$G$2:$I$1125,2,FALSE),"")</f>
        <v>BOGDC</v>
      </c>
      <c r="M317" s="23" t="str">
        <f>+IFERROR(VLOOKUP(#REF!,[2]ORDINALES!$H$2:$I$382,2,FALSE),"")</f>
        <v/>
      </c>
      <c r="N317" s="23" t="str">
        <f>IFERROR(VLOOKUP(U317,'[2]Lista Willy'!$B$11:$D$14,3,FALSE),"")</f>
        <v>REC_11</v>
      </c>
      <c r="O317" s="24"/>
      <c r="P317" s="90">
        <v>18058</v>
      </c>
      <c r="Q317" s="90" t="s">
        <v>49</v>
      </c>
      <c r="R317" s="90" t="s">
        <v>309</v>
      </c>
      <c r="S317" s="90" t="s">
        <v>385</v>
      </c>
      <c r="T317" s="90" t="s">
        <v>385</v>
      </c>
      <c r="U317" s="90" t="s">
        <v>52</v>
      </c>
      <c r="V317" s="94" t="s">
        <v>53</v>
      </c>
      <c r="W317" s="90" t="s">
        <v>54</v>
      </c>
      <c r="X317" s="90" t="s">
        <v>55</v>
      </c>
      <c r="Y317" s="90" t="s">
        <v>464</v>
      </c>
      <c r="Z317" s="88">
        <v>10292252</v>
      </c>
      <c r="AA317" s="120"/>
      <c r="AB317" s="88"/>
      <c r="AC317" s="88"/>
      <c r="AD317" s="88"/>
      <c r="AE317" s="120">
        <v>10292252</v>
      </c>
      <c r="AF317" s="88"/>
      <c r="AG317" s="89"/>
      <c r="AH317" s="90" t="s">
        <v>57</v>
      </c>
      <c r="AI317" s="90" t="s">
        <v>108</v>
      </c>
      <c r="AJ317" s="90" t="s">
        <v>108</v>
      </c>
      <c r="AK317" s="90"/>
      <c r="AL317" s="90" t="s">
        <v>57</v>
      </c>
      <c r="AM317" s="90"/>
      <c r="AN317" s="90" t="s">
        <v>57</v>
      </c>
      <c r="AO317" s="90"/>
      <c r="AP317" s="90" t="s">
        <v>57</v>
      </c>
      <c r="AQ317" s="90"/>
      <c r="AR317" s="90" t="s">
        <v>57</v>
      </c>
      <c r="AS317" s="90" t="s">
        <v>73</v>
      </c>
      <c r="AT317" s="90" t="s">
        <v>74</v>
      </c>
      <c r="AU317" s="97" t="s">
        <v>75</v>
      </c>
      <c r="AV317" s="98" t="s">
        <v>76</v>
      </c>
      <c r="AW317" s="98" t="s">
        <v>210</v>
      </c>
      <c r="AX317" s="97">
        <v>3299054</v>
      </c>
      <c r="AY317" s="98" t="s">
        <v>211</v>
      </c>
      <c r="AZ317" s="98" t="s">
        <v>220</v>
      </c>
      <c r="BA317" s="24"/>
    </row>
    <row r="318" spans="1:53" ht="84.75" customHeight="1">
      <c r="A318" s="23" t="str">
        <f>+IFERROR(VLOOKUP(R318,'[2]Listas niveles'!$D$2:$E$11,2,FALSE),"")</f>
        <v>SGM</v>
      </c>
      <c r="B318" s="23" t="str">
        <f>+IFERROR(VLOOKUP(AS318,'[2]Listas anexo 1'!$A$7:$B$8,2,FALSE),"")</f>
        <v>FORTA</v>
      </c>
      <c r="C318" s="23" t="str">
        <f>+IFERROR(VLOOKUP(AT318,'[2]Listas anexo 1'!$A$13:$B$15,2,FALSE),"")</f>
        <v>FORTALECIMIENTO</v>
      </c>
      <c r="D318" s="23" t="str">
        <f>+IFERROR(VLOOKUP(AT318,'[2]Listas anexo 1'!$A$13:$C$15,3,FALSE),"")</f>
        <v>FORTALECER</v>
      </c>
      <c r="E318" s="23" t="str">
        <f>+IFERROR(VLOOKUP(AT318,'[2]Listas anexo 1'!$A$19:$B$21,2,FALSE),"")</f>
        <v>FORTOB</v>
      </c>
      <c r="F318" s="23" t="str">
        <f>+IFERROR(VLOOKUP(AV318,'[2]Listas anexo 1'!$J$13:$K$21,2,FALSE),"")</f>
        <v>FORTOBI</v>
      </c>
      <c r="G318" s="23" t="str">
        <f>+IFERROR(VLOOKUP(AW318,'[2]LISTAS ANEXO 1. 2'!$A$9:$B$38,2,FALSE),"")</f>
        <v>TI</v>
      </c>
      <c r="H318" s="23" t="str">
        <f>+IFERROR(IF(C318="ADMINYCOOR",VLOOKUP(AY318,'[2]LISTAS ANEXO 1. 3'!$B$13:$C$42,2,FALSE),IF(C318="TASAS",VLOOKUP(AY318,'[2]LISTAS ANEXO 1. 3'!$B$43:$C$51,2,FALSE),IF(C318="FORTALECIMIENTO",VLOOKUP(AY318,'[2]LISTAS ANEXO 1. 3'!$B$52:$C$58,2,FALSE),""))),"")</f>
        <v>AAAA</v>
      </c>
      <c r="I318" s="23" t="str">
        <f>+IFERROR(VLOOKUP(#REF!,'[2]LISTAS ANEXO 1. 4'!$B$74:$C$90,2,FALSE),"")</f>
        <v/>
      </c>
      <c r="J318" s="23" t="str">
        <f>+IFERROR(VLOOKUP(X318,[2]ORDINALES!$B$2:$C$5,2,FALSE),"")</f>
        <v>CTADOS</v>
      </c>
      <c r="K318" s="23" t="str">
        <f>+IFERROR(VLOOKUP(#REF!,[2]REGION!$G$2:$I$1125,2,FALSE),"")</f>
        <v/>
      </c>
      <c r="L318" s="23" t="str">
        <f>+IFERROR(VLOOKUP(AI318,[2]REGION!$G$2:$I$1125,2,FALSE),"")</f>
        <v>BOGDC</v>
      </c>
      <c r="M318" s="23" t="str">
        <f>+IFERROR(VLOOKUP(#REF!,[2]ORDINALES!$H$2:$I$382,2,FALSE),"")</f>
        <v/>
      </c>
      <c r="N318" s="23" t="str">
        <f>IFERROR(VLOOKUP(U318,'[2]Lista Willy'!$B$11:$D$14,3,FALSE),"")</f>
        <v>REC_11</v>
      </c>
      <c r="O318" s="24"/>
      <c r="P318" s="90">
        <v>18059</v>
      </c>
      <c r="Q318" s="90" t="s">
        <v>49</v>
      </c>
      <c r="R318" s="90" t="s">
        <v>309</v>
      </c>
      <c r="S318" s="90" t="s">
        <v>385</v>
      </c>
      <c r="T318" s="90" t="s">
        <v>385</v>
      </c>
      <c r="U318" s="90" t="s">
        <v>52</v>
      </c>
      <c r="V318" s="94" t="s">
        <v>53</v>
      </c>
      <c r="W318" s="90" t="s">
        <v>54</v>
      </c>
      <c r="X318" s="90" t="s">
        <v>55</v>
      </c>
      <c r="Y318" s="90" t="s">
        <v>465</v>
      </c>
      <c r="Z318" s="88">
        <v>15614500</v>
      </c>
      <c r="AA318" s="120"/>
      <c r="AB318" s="88"/>
      <c r="AC318" s="88"/>
      <c r="AD318" s="88"/>
      <c r="AE318" s="120">
        <v>15614500</v>
      </c>
      <c r="AF318" s="88"/>
      <c r="AG318" s="89"/>
      <c r="AH318" s="90" t="s">
        <v>57</v>
      </c>
      <c r="AI318" s="90" t="s">
        <v>108</v>
      </c>
      <c r="AJ318" s="90" t="s">
        <v>108</v>
      </c>
      <c r="AK318" s="90"/>
      <c r="AL318" s="90" t="s">
        <v>57</v>
      </c>
      <c r="AM318" s="90"/>
      <c r="AN318" s="90" t="s">
        <v>57</v>
      </c>
      <c r="AO318" s="90"/>
      <c r="AP318" s="90" t="s">
        <v>57</v>
      </c>
      <c r="AQ318" s="90"/>
      <c r="AR318" s="90" t="s">
        <v>57</v>
      </c>
      <c r="AS318" s="90" t="s">
        <v>73</v>
      </c>
      <c r="AT318" s="90" t="s">
        <v>74</v>
      </c>
      <c r="AU318" s="97" t="s">
        <v>75</v>
      </c>
      <c r="AV318" s="98" t="s">
        <v>76</v>
      </c>
      <c r="AW318" s="98" t="s">
        <v>210</v>
      </c>
      <c r="AX318" s="97">
        <v>3299054</v>
      </c>
      <c r="AY318" s="98" t="s">
        <v>211</v>
      </c>
      <c r="AZ318" s="98" t="s">
        <v>220</v>
      </c>
      <c r="BA318" s="24"/>
    </row>
    <row r="319" spans="1:53" ht="84.75" customHeight="1">
      <c r="A319" s="23" t="str">
        <f>+IFERROR(VLOOKUP(R319,'[2]Listas niveles'!$D$2:$E$11,2,FALSE),"")</f>
        <v>SGM</v>
      </c>
      <c r="B319" s="23" t="str">
        <f>+IFERROR(VLOOKUP(AS319,'[2]Listas anexo 1'!$A$7:$B$8,2,FALSE),"")</f>
        <v>FORTA</v>
      </c>
      <c r="C319" s="23" t="str">
        <f>+IFERROR(VLOOKUP(AT319,'[2]Listas anexo 1'!$A$13:$B$15,2,FALSE),"")</f>
        <v>FORTALECIMIENTO</v>
      </c>
      <c r="D319" s="23" t="str">
        <f>+IFERROR(VLOOKUP(AT319,'[2]Listas anexo 1'!$A$13:$C$15,3,FALSE),"")</f>
        <v>FORTALECER</v>
      </c>
      <c r="E319" s="23" t="str">
        <f>+IFERROR(VLOOKUP(AT319,'[2]Listas anexo 1'!$A$19:$B$21,2,FALSE),"")</f>
        <v>FORTOB</v>
      </c>
      <c r="F319" s="23" t="str">
        <f>+IFERROR(VLOOKUP(AV319,'[2]Listas anexo 1'!$J$13:$K$21,2,FALSE),"")</f>
        <v>FORTOBI</v>
      </c>
      <c r="G319" s="23" t="str">
        <f>+IFERROR(VLOOKUP(AW319,'[2]LISTAS ANEXO 1. 2'!$A$9:$B$38,2,FALSE),"")</f>
        <v>TI</v>
      </c>
      <c r="H319" s="23" t="str">
        <f>+IFERROR(IF(C319="ADMINYCOOR",VLOOKUP(AY319,'[2]LISTAS ANEXO 1. 3'!$B$13:$C$42,2,FALSE),IF(C319="TASAS",VLOOKUP(AY319,'[2]LISTAS ANEXO 1. 3'!$B$43:$C$51,2,FALSE),IF(C319="FORTALECIMIENTO",VLOOKUP(AY319,'[2]LISTAS ANEXO 1. 3'!$B$52:$C$58,2,FALSE),""))),"")</f>
        <v>AAAA</v>
      </c>
      <c r="I319" s="23" t="str">
        <f>+IFERROR(VLOOKUP(#REF!,'[2]LISTAS ANEXO 1. 4'!$B$74:$C$90,2,FALSE),"")</f>
        <v/>
      </c>
      <c r="J319" s="23" t="str">
        <f>+IFERROR(VLOOKUP(X319,[2]ORDINALES!$B$2:$C$5,2,FALSE),"")</f>
        <v>CTADOS</v>
      </c>
      <c r="K319" s="23" t="str">
        <f>+IFERROR(VLOOKUP(#REF!,[2]REGION!$G$2:$I$1125,2,FALSE),"")</f>
        <v/>
      </c>
      <c r="L319" s="23" t="str">
        <f>+IFERROR(VLOOKUP(AI319,[2]REGION!$G$2:$I$1125,2,FALSE),"")</f>
        <v>BOGDC</v>
      </c>
      <c r="M319" s="23" t="str">
        <f>+IFERROR(VLOOKUP(#REF!,[2]ORDINALES!$H$2:$I$382,2,FALSE),"")</f>
        <v/>
      </c>
      <c r="N319" s="23" t="str">
        <f>IFERROR(VLOOKUP(U319,'[2]Lista Willy'!$B$11:$D$14,3,FALSE),"")</f>
        <v>REC_11</v>
      </c>
      <c r="O319" s="24"/>
      <c r="P319" s="90">
        <v>18060</v>
      </c>
      <c r="Q319" s="90" t="s">
        <v>49</v>
      </c>
      <c r="R319" s="90" t="s">
        <v>309</v>
      </c>
      <c r="S319" s="90" t="s">
        <v>385</v>
      </c>
      <c r="T319" s="90" t="s">
        <v>385</v>
      </c>
      <c r="U319" s="90" t="s">
        <v>52</v>
      </c>
      <c r="V319" s="94" t="s">
        <v>53</v>
      </c>
      <c r="W319" s="90" t="s">
        <v>54</v>
      </c>
      <c r="X319" s="90" t="s">
        <v>55</v>
      </c>
      <c r="Y319" s="90" t="s">
        <v>466</v>
      </c>
      <c r="Z319" s="88">
        <v>10534003</v>
      </c>
      <c r="AA319" s="120"/>
      <c r="AB319" s="88"/>
      <c r="AC319" s="88"/>
      <c r="AD319" s="88"/>
      <c r="AE319" s="120">
        <v>10534003</v>
      </c>
      <c r="AF319" s="88"/>
      <c r="AG319" s="89"/>
      <c r="AH319" s="90" t="s">
        <v>57</v>
      </c>
      <c r="AI319" s="90" t="s">
        <v>108</v>
      </c>
      <c r="AJ319" s="90" t="s">
        <v>108</v>
      </c>
      <c r="AK319" s="90"/>
      <c r="AL319" s="90" t="s">
        <v>57</v>
      </c>
      <c r="AM319" s="90"/>
      <c r="AN319" s="90" t="s">
        <v>57</v>
      </c>
      <c r="AO319" s="90"/>
      <c r="AP319" s="90" t="s">
        <v>57</v>
      </c>
      <c r="AQ319" s="90"/>
      <c r="AR319" s="90" t="s">
        <v>57</v>
      </c>
      <c r="AS319" s="90" t="s">
        <v>73</v>
      </c>
      <c r="AT319" s="90" t="s">
        <v>74</v>
      </c>
      <c r="AU319" s="97" t="s">
        <v>75</v>
      </c>
      <c r="AV319" s="98" t="s">
        <v>76</v>
      </c>
      <c r="AW319" s="98" t="s">
        <v>210</v>
      </c>
      <c r="AX319" s="97">
        <v>3299054</v>
      </c>
      <c r="AY319" s="98" t="s">
        <v>211</v>
      </c>
      <c r="AZ319" s="98" t="s">
        <v>220</v>
      </c>
      <c r="BA319" s="24"/>
    </row>
    <row r="320" spans="1:53" ht="84.75" customHeight="1">
      <c r="A320" s="23" t="str">
        <f>+IFERROR(VLOOKUP(R320,'[2]Listas niveles'!$D$2:$E$11,2,FALSE),"")</f>
        <v>SGM</v>
      </c>
      <c r="B320" s="23" t="str">
        <f>+IFERROR(VLOOKUP(AS320,'[2]Listas anexo 1'!$A$7:$B$8,2,FALSE),"")</f>
        <v>FORTA</v>
      </c>
      <c r="C320" s="23" t="str">
        <f>+IFERROR(VLOOKUP(AT320,'[2]Listas anexo 1'!$A$13:$B$15,2,FALSE),"")</f>
        <v>FORTALECIMIENTO</v>
      </c>
      <c r="D320" s="23" t="str">
        <f>+IFERROR(VLOOKUP(AT320,'[2]Listas anexo 1'!$A$13:$C$15,3,FALSE),"")</f>
        <v>FORTALECER</v>
      </c>
      <c r="E320" s="23" t="str">
        <f>+IFERROR(VLOOKUP(AT320,'[2]Listas anexo 1'!$A$19:$B$21,2,FALSE),"")</f>
        <v>FORTOB</v>
      </c>
      <c r="F320" s="23" t="str">
        <f>+IFERROR(VLOOKUP(AV320,'[2]Listas anexo 1'!$J$13:$K$21,2,FALSE),"")</f>
        <v>FORTOBI</v>
      </c>
      <c r="G320" s="23" t="str">
        <f>+IFERROR(VLOOKUP(AW320,'[2]LISTAS ANEXO 1. 2'!$A$9:$B$38,2,FALSE),"")</f>
        <v>TI</v>
      </c>
      <c r="H320" s="23" t="str">
        <f>+IFERROR(IF(C320="ADMINYCOOR",VLOOKUP(AY320,'[2]LISTAS ANEXO 1. 3'!$B$13:$C$42,2,FALSE),IF(C320="TASAS",VLOOKUP(AY320,'[2]LISTAS ANEXO 1. 3'!$B$43:$C$51,2,FALSE),IF(C320="FORTALECIMIENTO",VLOOKUP(AY320,'[2]LISTAS ANEXO 1. 3'!$B$52:$C$58,2,FALSE),""))),"")</f>
        <v>AAAA</v>
      </c>
      <c r="I320" s="23" t="str">
        <f>+IFERROR(VLOOKUP(#REF!,'[2]LISTAS ANEXO 1. 4'!$B$74:$C$90,2,FALSE),"")</f>
        <v/>
      </c>
      <c r="J320" s="23" t="str">
        <f>+IFERROR(VLOOKUP(X320,[2]ORDINALES!$B$2:$C$5,2,FALSE),"")</f>
        <v>CTADOS</v>
      </c>
      <c r="K320" s="23" t="str">
        <f>+IFERROR(VLOOKUP(#REF!,[2]REGION!$G$2:$I$1125,2,FALSE),"")</f>
        <v/>
      </c>
      <c r="L320" s="23" t="str">
        <f>+IFERROR(VLOOKUP(AI320,[2]REGION!$G$2:$I$1125,2,FALSE),"")</f>
        <v>BOGDC</v>
      </c>
      <c r="M320" s="23" t="str">
        <f>+IFERROR(VLOOKUP(#REF!,[2]ORDINALES!$H$2:$I$382,2,FALSE),"")</f>
        <v/>
      </c>
      <c r="N320" s="23" t="str">
        <f>IFERROR(VLOOKUP(U320,'[2]Lista Willy'!$B$11:$D$14,3,FALSE),"")</f>
        <v>REC_11</v>
      </c>
      <c r="O320" s="24"/>
      <c r="P320" s="90">
        <v>18061</v>
      </c>
      <c r="Q320" s="90" t="s">
        <v>49</v>
      </c>
      <c r="R320" s="90" t="s">
        <v>309</v>
      </c>
      <c r="S320" s="90" t="s">
        <v>385</v>
      </c>
      <c r="T320" s="90" t="s">
        <v>385</v>
      </c>
      <c r="U320" s="90" t="s">
        <v>52</v>
      </c>
      <c r="V320" s="94" t="s">
        <v>53</v>
      </c>
      <c r="W320" s="90" t="s">
        <v>54</v>
      </c>
      <c r="X320" s="90" t="s">
        <v>55</v>
      </c>
      <c r="Y320" s="90" t="s">
        <v>467</v>
      </c>
      <c r="Z320" s="88">
        <v>11155000</v>
      </c>
      <c r="AA320" s="120"/>
      <c r="AB320" s="88"/>
      <c r="AC320" s="88"/>
      <c r="AD320" s="88"/>
      <c r="AE320" s="120">
        <v>11155000</v>
      </c>
      <c r="AF320" s="88"/>
      <c r="AG320" s="89"/>
      <c r="AH320" s="90" t="s">
        <v>57</v>
      </c>
      <c r="AI320" s="90" t="s">
        <v>108</v>
      </c>
      <c r="AJ320" s="90" t="s">
        <v>108</v>
      </c>
      <c r="AK320" s="90"/>
      <c r="AL320" s="90" t="s">
        <v>57</v>
      </c>
      <c r="AM320" s="90"/>
      <c r="AN320" s="90" t="s">
        <v>57</v>
      </c>
      <c r="AO320" s="90"/>
      <c r="AP320" s="90" t="s">
        <v>57</v>
      </c>
      <c r="AQ320" s="90"/>
      <c r="AR320" s="90" t="s">
        <v>57</v>
      </c>
      <c r="AS320" s="90" t="s">
        <v>73</v>
      </c>
      <c r="AT320" s="90" t="s">
        <v>74</v>
      </c>
      <c r="AU320" s="97" t="s">
        <v>75</v>
      </c>
      <c r="AV320" s="98" t="s">
        <v>76</v>
      </c>
      <c r="AW320" s="98" t="s">
        <v>210</v>
      </c>
      <c r="AX320" s="97">
        <v>3299054</v>
      </c>
      <c r="AY320" s="98" t="s">
        <v>211</v>
      </c>
      <c r="AZ320" s="98" t="s">
        <v>220</v>
      </c>
      <c r="BA320" s="24"/>
    </row>
    <row r="321" spans="1:53" ht="84.75" customHeight="1">
      <c r="A321" s="23" t="str">
        <f>+IFERROR(VLOOKUP(R321,'[2]Listas niveles'!$D$2:$E$11,2,FALSE),"")</f>
        <v>SGM</v>
      </c>
      <c r="B321" s="23" t="str">
        <f>+IFERROR(VLOOKUP(AS321,'[2]Listas anexo 1'!$A$7:$B$8,2,FALSE),"")</f>
        <v>FORTA</v>
      </c>
      <c r="C321" s="23" t="str">
        <f>+IFERROR(VLOOKUP(AT321,'[2]Listas anexo 1'!$A$13:$B$15,2,FALSE),"")</f>
        <v>FORTALECIMIENTO</v>
      </c>
      <c r="D321" s="23" t="str">
        <f>+IFERROR(VLOOKUP(AT321,'[2]Listas anexo 1'!$A$13:$C$15,3,FALSE),"")</f>
        <v>FORTALECER</v>
      </c>
      <c r="E321" s="23" t="str">
        <f>+IFERROR(VLOOKUP(AT321,'[2]Listas anexo 1'!$A$19:$B$21,2,FALSE),"")</f>
        <v>FORTOB</v>
      </c>
      <c r="F321" s="23" t="str">
        <f>+IFERROR(VLOOKUP(AV321,'[2]Listas anexo 1'!$J$13:$K$21,2,FALSE),"")</f>
        <v>FORTOBI</v>
      </c>
      <c r="G321" s="23" t="str">
        <f>+IFERROR(VLOOKUP(AW321,'[2]LISTAS ANEXO 1. 2'!$A$9:$B$38,2,FALSE),"")</f>
        <v>TI</v>
      </c>
      <c r="H321" s="23" t="str">
        <f>+IFERROR(IF(C321="ADMINYCOOR",VLOOKUP(AY321,'[2]LISTAS ANEXO 1. 3'!$B$13:$C$42,2,FALSE),IF(C321="TASAS",VLOOKUP(AY321,'[2]LISTAS ANEXO 1. 3'!$B$43:$C$51,2,FALSE),IF(C321="FORTALECIMIENTO",VLOOKUP(AY321,'[2]LISTAS ANEXO 1. 3'!$B$52:$C$58,2,FALSE),""))),"")</f>
        <v>AAAA</v>
      </c>
      <c r="I321" s="23" t="str">
        <f>+IFERROR(VLOOKUP(#REF!,'[2]LISTAS ANEXO 1. 4'!$B$74:$C$90,2,FALSE),"")</f>
        <v/>
      </c>
      <c r="J321" s="23" t="str">
        <f>+IFERROR(VLOOKUP(X321,[2]ORDINALES!$B$2:$C$5,2,FALSE),"")</f>
        <v>CTADOS</v>
      </c>
      <c r="K321" s="23" t="str">
        <f>+IFERROR(VLOOKUP(#REF!,[2]REGION!$G$2:$I$1125,2,FALSE),"")</f>
        <v/>
      </c>
      <c r="L321" s="23" t="str">
        <f>+IFERROR(VLOOKUP(AI321,[2]REGION!$G$2:$I$1125,2,FALSE),"")</f>
        <v>BOGDC</v>
      </c>
      <c r="M321" s="23" t="str">
        <f>+IFERROR(VLOOKUP(#REF!,[2]ORDINALES!$H$2:$I$382,2,FALSE),"")</f>
        <v/>
      </c>
      <c r="N321" s="23" t="str">
        <f>IFERROR(VLOOKUP(U321,'[2]Lista Willy'!$B$11:$D$14,3,FALSE),"")</f>
        <v>REC_11</v>
      </c>
      <c r="O321" s="24"/>
      <c r="P321" s="90">
        <v>18062</v>
      </c>
      <c r="Q321" s="90" t="s">
        <v>49</v>
      </c>
      <c r="R321" s="90" t="s">
        <v>309</v>
      </c>
      <c r="S321" s="90" t="s">
        <v>385</v>
      </c>
      <c r="T321" s="90" t="s">
        <v>385</v>
      </c>
      <c r="U321" s="90" t="s">
        <v>52</v>
      </c>
      <c r="V321" s="94" t="s">
        <v>53</v>
      </c>
      <c r="W321" s="90" t="s">
        <v>54</v>
      </c>
      <c r="X321" s="90" t="s">
        <v>55</v>
      </c>
      <c r="Y321" s="90" t="s">
        <v>468</v>
      </c>
      <c r="Z321" s="88">
        <v>4250000</v>
      </c>
      <c r="AA321" s="120"/>
      <c r="AB321" s="88"/>
      <c r="AC321" s="88"/>
      <c r="AD321" s="88"/>
      <c r="AE321" s="120">
        <v>4250000</v>
      </c>
      <c r="AF321" s="88"/>
      <c r="AG321" s="89"/>
      <c r="AH321" s="90" t="s">
        <v>57</v>
      </c>
      <c r="AI321" s="90" t="s">
        <v>108</v>
      </c>
      <c r="AJ321" s="90" t="s">
        <v>108</v>
      </c>
      <c r="AK321" s="90"/>
      <c r="AL321" s="90" t="s">
        <v>57</v>
      </c>
      <c r="AM321" s="90"/>
      <c r="AN321" s="90" t="s">
        <v>57</v>
      </c>
      <c r="AO321" s="90"/>
      <c r="AP321" s="90" t="s">
        <v>57</v>
      </c>
      <c r="AQ321" s="90"/>
      <c r="AR321" s="90" t="s">
        <v>57</v>
      </c>
      <c r="AS321" s="90" t="s">
        <v>73</v>
      </c>
      <c r="AT321" s="90" t="s">
        <v>74</v>
      </c>
      <c r="AU321" s="97" t="s">
        <v>75</v>
      </c>
      <c r="AV321" s="98" t="s">
        <v>76</v>
      </c>
      <c r="AW321" s="98" t="s">
        <v>210</v>
      </c>
      <c r="AX321" s="97">
        <v>3299054</v>
      </c>
      <c r="AY321" s="98" t="s">
        <v>211</v>
      </c>
      <c r="AZ321" s="98" t="s">
        <v>220</v>
      </c>
      <c r="BA321" s="24"/>
    </row>
    <row r="322" spans="1:53" ht="84.75" customHeight="1">
      <c r="A322" s="23" t="str">
        <f>+IFERROR(VLOOKUP(R322,'[2]Listas niveles'!$D$2:$E$11,2,FALSE),"")</f>
        <v>SGM</v>
      </c>
      <c r="B322" s="23" t="str">
        <f>+IFERROR(VLOOKUP(AS322,'[2]Listas anexo 1'!$A$7:$B$8,2,FALSE),"")</f>
        <v>FORTA</v>
      </c>
      <c r="C322" s="23" t="str">
        <f>+IFERROR(VLOOKUP(AT322,'[2]Listas anexo 1'!$A$13:$B$15,2,FALSE),"")</f>
        <v>FORTALECIMIENTO</v>
      </c>
      <c r="D322" s="23" t="str">
        <f>+IFERROR(VLOOKUP(AT322,'[2]Listas anexo 1'!$A$13:$C$15,3,FALSE),"")</f>
        <v>FORTALECER</v>
      </c>
      <c r="E322" s="23" t="str">
        <f>+IFERROR(VLOOKUP(AT322,'[2]Listas anexo 1'!$A$19:$B$21,2,FALSE),"")</f>
        <v>FORTOB</v>
      </c>
      <c r="F322" s="23" t="str">
        <f>+IFERROR(VLOOKUP(AV322,'[2]Listas anexo 1'!$J$13:$K$21,2,FALSE),"")</f>
        <v>FORTOBI</v>
      </c>
      <c r="G322" s="23" t="str">
        <f>+IFERROR(VLOOKUP(AW322,'[2]LISTAS ANEXO 1. 2'!$A$9:$B$38,2,FALSE),"")</f>
        <v>TI</v>
      </c>
      <c r="H322" s="23" t="str">
        <f>+IFERROR(IF(C322="ADMINYCOOR",VLOOKUP(AY322,'[2]LISTAS ANEXO 1. 3'!$B$13:$C$42,2,FALSE),IF(C322="TASAS",VLOOKUP(AY322,'[2]LISTAS ANEXO 1. 3'!$B$43:$C$51,2,FALSE),IF(C322="FORTALECIMIENTO",VLOOKUP(AY322,'[2]LISTAS ANEXO 1. 3'!$B$52:$C$58,2,FALSE),""))),"")</f>
        <v>AAAA</v>
      </c>
      <c r="I322" s="23" t="str">
        <f>+IFERROR(VLOOKUP(#REF!,'[2]LISTAS ANEXO 1. 4'!$B$74:$C$90,2,FALSE),"")</f>
        <v/>
      </c>
      <c r="J322" s="23" t="str">
        <f>+IFERROR(VLOOKUP(X322,[2]ORDINALES!$B$2:$C$5,2,FALSE),"")</f>
        <v>CTADOS</v>
      </c>
      <c r="K322" s="23" t="str">
        <f>+IFERROR(VLOOKUP(#REF!,[2]REGION!$G$2:$I$1125,2,FALSE),"")</f>
        <v/>
      </c>
      <c r="L322" s="23" t="str">
        <f>+IFERROR(VLOOKUP(AI322,[2]REGION!$G$2:$I$1125,2,FALSE),"")</f>
        <v>BOGDC</v>
      </c>
      <c r="M322" s="23" t="str">
        <f>+IFERROR(VLOOKUP(#REF!,[2]ORDINALES!$H$2:$I$382,2,FALSE),"")</f>
        <v/>
      </c>
      <c r="N322" s="23" t="str">
        <f>IFERROR(VLOOKUP(U322,'[2]Lista Willy'!$B$11:$D$14,3,FALSE),"")</f>
        <v>REC_11</v>
      </c>
      <c r="O322" s="24"/>
      <c r="P322" s="90">
        <v>18063</v>
      </c>
      <c r="Q322" s="90" t="s">
        <v>49</v>
      </c>
      <c r="R322" s="90" t="s">
        <v>309</v>
      </c>
      <c r="S322" s="90" t="s">
        <v>385</v>
      </c>
      <c r="T322" s="90" t="s">
        <v>385</v>
      </c>
      <c r="U322" s="90" t="s">
        <v>52</v>
      </c>
      <c r="V322" s="94" t="s">
        <v>53</v>
      </c>
      <c r="W322" s="90" t="s">
        <v>54</v>
      </c>
      <c r="X322" s="90" t="s">
        <v>55</v>
      </c>
      <c r="Y322" s="90" t="s">
        <v>469</v>
      </c>
      <c r="Z322" s="88">
        <v>28596336</v>
      </c>
      <c r="AA322" s="120"/>
      <c r="AB322" s="88"/>
      <c r="AC322" s="88"/>
      <c r="AD322" s="88"/>
      <c r="AE322" s="120">
        <v>28596336</v>
      </c>
      <c r="AF322" s="88"/>
      <c r="AG322" s="89"/>
      <c r="AH322" s="90" t="s">
        <v>57</v>
      </c>
      <c r="AI322" s="90" t="s">
        <v>108</v>
      </c>
      <c r="AJ322" s="90" t="s">
        <v>108</v>
      </c>
      <c r="AK322" s="90"/>
      <c r="AL322" s="90" t="s">
        <v>57</v>
      </c>
      <c r="AM322" s="90"/>
      <c r="AN322" s="90" t="s">
        <v>57</v>
      </c>
      <c r="AO322" s="90"/>
      <c r="AP322" s="90" t="s">
        <v>57</v>
      </c>
      <c r="AQ322" s="90"/>
      <c r="AR322" s="90" t="s">
        <v>57</v>
      </c>
      <c r="AS322" s="90" t="s">
        <v>73</v>
      </c>
      <c r="AT322" s="90" t="s">
        <v>74</v>
      </c>
      <c r="AU322" s="97" t="s">
        <v>75</v>
      </c>
      <c r="AV322" s="98" t="s">
        <v>76</v>
      </c>
      <c r="AW322" s="98" t="s">
        <v>210</v>
      </c>
      <c r="AX322" s="97">
        <v>3299054</v>
      </c>
      <c r="AY322" s="98" t="s">
        <v>211</v>
      </c>
      <c r="AZ322" s="98" t="s">
        <v>220</v>
      </c>
      <c r="BA322" s="24"/>
    </row>
    <row r="323" spans="1:53" ht="84.75" customHeight="1">
      <c r="A323" s="23" t="str">
        <f>+IFERROR(VLOOKUP(R323,'[2]Listas niveles'!$D$2:$E$11,2,FALSE),"")</f>
        <v>SGM</v>
      </c>
      <c r="B323" s="23" t="str">
        <f>+IFERROR(VLOOKUP(AS323,'[2]Listas anexo 1'!$A$7:$B$8,2,FALSE),"")</f>
        <v>FORTA</v>
      </c>
      <c r="C323" s="23" t="str">
        <f>+IFERROR(VLOOKUP(AT323,'[2]Listas anexo 1'!$A$13:$B$15,2,FALSE),"")</f>
        <v>FORTALECIMIENTO</v>
      </c>
      <c r="D323" s="23" t="str">
        <f>+IFERROR(VLOOKUP(AT323,'[2]Listas anexo 1'!$A$13:$C$15,3,FALSE),"")</f>
        <v>FORTALECER</v>
      </c>
      <c r="E323" s="23" t="str">
        <f>+IFERROR(VLOOKUP(AT323,'[2]Listas anexo 1'!$A$19:$B$21,2,FALSE),"")</f>
        <v>FORTOB</v>
      </c>
      <c r="F323" s="23" t="str">
        <f>+IFERROR(VLOOKUP(AV323,'[2]Listas anexo 1'!$J$13:$K$21,2,FALSE),"")</f>
        <v>FORTOBI</v>
      </c>
      <c r="G323" s="23" t="str">
        <f>+IFERROR(VLOOKUP(AW323,'[2]LISTAS ANEXO 1. 2'!$A$9:$B$38,2,FALSE),"")</f>
        <v>TI</v>
      </c>
      <c r="H323" s="23" t="str">
        <f>+IFERROR(IF(C323="ADMINYCOOR",VLOOKUP(AY323,'[2]LISTAS ANEXO 1. 3'!$B$13:$C$42,2,FALSE),IF(C323="TASAS",VLOOKUP(AY323,'[2]LISTAS ANEXO 1. 3'!$B$43:$C$51,2,FALSE),IF(C323="FORTALECIMIENTO",VLOOKUP(AY323,'[2]LISTAS ANEXO 1. 3'!$B$52:$C$58,2,FALSE),""))),"")</f>
        <v>AAAA</v>
      </c>
      <c r="I323" s="23" t="str">
        <f>+IFERROR(VLOOKUP(#REF!,'[2]LISTAS ANEXO 1. 4'!$B$74:$C$90,2,FALSE),"")</f>
        <v/>
      </c>
      <c r="J323" s="23" t="str">
        <f>+IFERROR(VLOOKUP(X323,[2]ORDINALES!$B$2:$C$5,2,FALSE),"")</f>
        <v>CTADOS</v>
      </c>
      <c r="K323" s="23" t="str">
        <f>+IFERROR(VLOOKUP(#REF!,[2]REGION!$G$2:$I$1125,2,FALSE),"")</f>
        <v/>
      </c>
      <c r="L323" s="23" t="str">
        <f>+IFERROR(VLOOKUP(AI323,[2]REGION!$G$2:$I$1125,2,FALSE),"")</f>
        <v>BOGDC</v>
      </c>
      <c r="M323" s="23" t="str">
        <f>+IFERROR(VLOOKUP(#REF!,[2]ORDINALES!$H$2:$I$382,2,FALSE),"")</f>
        <v/>
      </c>
      <c r="N323" s="23" t="str">
        <f>IFERROR(VLOOKUP(U323,'[2]Lista Willy'!$B$11:$D$14,3,FALSE),"")</f>
        <v>REC_11</v>
      </c>
      <c r="O323" s="24"/>
      <c r="P323" s="90">
        <v>18064</v>
      </c>
      <c r="Q323" s="90" t="s">
        <v>49</v>
      </c>
      <c r="R323" s="90" t="s">
        <v>309</v>
      </c>
      <c r="S323" s="90" t="s">
        <v>385</v>
      </c>
      <c r="T323" s="90" t="s">
        <v>385</v>
      </c>
      <c r="U323" s="90" t="s">
        <v>52</v>
      </c>
      <c r="V323" s="94" t="s">
        <v>53</v>
      </c>
      <c r="W323" s="90" t="s">
        <v>54</v>
      </c>
      <c r="X323" s="90" t="s">
        <v>55</v>
      </c>
      <c r="Y323" s="90" t="s">
        <v>470</v>
      </c>
      <c r="Z323" s="88">
        <v>4675000</v>
      </c>
      <c r="AA323" s="120"/>
      <c r="AB323" s="88"/>
      <c r="AC323" s="88"/>
      <c r="AD323" s="88"/>
      <c r="AE323" s="120">
        <v>4675000</v>
      </c>
      <c r="AF323" s="88"/>
      <c r="AG323" s="89"/>
      <c r="AH323" s="90" t="s">
        <v>57</v>
      </c>
      <c r="AI323" s="90" t="s">
        <v>108</v>
      </c>
      <c r="AJ323" s="90" t="s">
        <v>108</v>
      </c>
      <c r="AK323" s="90"/>
      <c r="AL323" s="90" t="s">
        <v>57</v>
      </c>
      <c r="AM323" s="90"/>
      <c r="AN323" s="90" t="s">
        <v>57</v>
      </c>
      <c r="AO323" s="90"/>
      <c r="AP323" s="90" t="s">
        <v>57</v>
      </c>
      <c r="AQ323" s="90"/>
      <c r="AR323" s="90" t="s">
        <v>57</v>
      </c>
      <c r="AS323" s="90" t="s">
        <v>73</v>
      </c>
      <c r="AT323" s="90" t="s">
        <v>74</v>
      </c>
      <c r="AU323" s="97" t="s">
        <v>75</v>
      </c>
      <c r="AV323" s="98" t="s">
        <v>76</v>
      </c>
      <c r="AW323" s="98" t="s">
        <v>210</v>
      </c>
      <c r="AX323" s="97">
        <v>3299054</v>
      </c>
      <c r="AY323" s="98" t="s">
        <v>211</v>
      </c>
      <c r="AZ323" s="98" t="s">
        <v>220</v>
      </c>
      <c r="BA323" s="24"/>
    </row>
    <row r="324" spans="1:53" ht="84.75" customHeight="1">
      <c r="A324" s="23" t="str">
        <f>+IFERROR(VLOOKUP(R324,'[2]Listas niveles'!$D$2:$E$11,2,FALSE),"")</f>
        <v>SGM</v>
      </c>
      <c r="B324" s="23" t="str">
        <f>+IFERROR(VLOOKUP(AS324,'[2]Listas anexo 1'!$A$7:$B$8,2,FALSE),"")</f>
        <v>FORTA</v>
      </c>
      <c r="C324" s="23" t="str">
        <f>+IFERROR(VLOOKUP(AT324,'[2]Listas anexo 1'!$A$13:$B$15,2,FALSE),"")</f>
        <v>FORTALECIMIENTO</v>
      </c>
      <c r="D324" s="23" t="str">
        <f>+IFERROR(VLOOKUP(AT324,'[2]Listas anexo 1'!$A$13:$C$15,3,FALSE),"")</f>
        <v>FORTALECER</v>
      </c>
      <c r="E324" s="23" t="str">
        <f>+IFERROR(VLOOKUP(AT324,'[2]Listas anexo 1'!$A$19:$B$21,2,FALSE),"")</f>
        <v>FORTOB</v>
      </c>
      <c r="F324" s="23" t="str">
        <f>+IFERROR(VLOOKUP(AV324,'[2]Listas anexo 1'!$J$13:$K$21,2,FALSE),"")</f>
        <v>FORTOBI</v>
      </c>
      <c r="G324" s="23" t="str">
        <f>+IFERROR(VLOOKUP(AW324,'[2]LISTAS ANEXO 1. 2'!$A$9:$B$38,2,FALSE),"")</f>
        <v>TI</v>
      </c>
      <c r="H324" s="23" t="str">
        <f>+IFERROR(IF(C324="ADMINYCOOR",VLOOKUP(AY324,'[2]LISTAS ANEXO 1. 3'!$B$13:$C$42,2,FALSE),IF(C324="TASAS",VLOOKUP(AY324,'[2]LISTAS ANEXO 1. 3'!$B$43:$C$51,2,FALSE),IF(C324="FORTALECIMIENTO",VLOOKUP(AY324,'[2]LISTAS ANEXO 1. 3'!$B$52:$C$58,2,FALSE),""))),"")</f>
        <v>AAAA</v>
      </c>
      <c r="I324" s="23" t="str">
        <f>+IFERROR(VLOOKUP(#REF!,'[2]LISTAS ANEXO 1. 4'!$B$74:$C$90,2,FALSE),"")</f>
        <v/>
      </c>
      <c r="J324" s="23" t="str">
        <f>+IFERROR(VLOOKUP(X324,[2]ORDINALES!$B$2:$C$5,2,FALSE),"")</f>
        <v>CTADOS</v>
      </c>
      <c r="K324" s="23" t="str">
        <f>+IFERROR(VLOOKUP(#REF!,[2]REGION!$G$2:$I$1125,2,FALSE),"")</f>
        <v/>
      </c>
      <c r="L324" s="23" t="str">
        <f>+IFERROR(VLOOKUP(AI324,[2]REGION!$G$2:$I$1125,2,FALSE),"")</f>
        <v>BOGDC</v>
      </c>
      <c r="M324" s="23" t="str">
        <f>+IFERROR(VLOOKUP(#REF!,[2]ORDINALES!$H$2:$I$382,2,FALSE),"")</f>
        <v/>
      </c>
      <c r="N324" s="23" t="str">
        <f>IFERROR(VLOOKUP(U324,'[2]Lista Willy'!$B$11:$D$14,3,FALSE),"")</f>
        <v>REC_11</v>
      </c>
      <c r="O324" s="24"/>
      <c r="P324" s="90">
        <v>18065</v>
      </c>
      <c r="Q324" s="90" t="s">
        <v>49</v>
      </c>
      <c r="R324" s="90" t="s">
        <v>309</v>
      </c>
      <c r="S324" s="90" t="s">
        <v>385</v>
      </c>
      <c r="T324" s="90" t="s">
        <v>385</v>
      </c>
      <c r="U324" s="90" t="s">
        <v>52</v>
      </c>
      <c r="V324" s="94" t="s">
        <v>53</v>
      </c>
      <c r="W324" s="90" t="s">
        <v>54</v>
      </c>
      <c r="X324" s="90" t="s">
        <v>55</v>
      </c>
      <c r="Y324" s="90" t="s">
        <v>471</v>
      </c>
      <c r="Z324" s="88">
        <v>12920000</v>
      </c>
      <c r="AA324" s="120"/>
      <c r="AB324" s="88"/>
      <c r="AC324" s="88"/>
      <c r="AD324" s="88"/>
      <c r="AE324" s="120">
        <v>12920000</v>
      </c>
      <c r="AF324" s="88"/>
      <c r="AG324" s="89"/>
      <c r="AH324" s="90" t="s">
        <v>57</v>
      </c>
      <c r="AI324" s="90" t="s">
        <v>108</v>
      </c>
      <c r="AJ324" s="90" t="s">
        <v>108</v>
      </c>
      <c r="AK324" s="90"/>
      <c r="AL324" s="90" t="s">
        <v>57</v>
      </c>
      <c r="AM324" s="90"/>
      <c r="AN324" s="90" t="s">
        <v>57</v>
      </c>
      <c r="AO324" s="90"/>
      <c r="AP324" s="90" t="s">
        <v>57</v>
      </c>
      <c r="AQ324" s="90"/>
      <c r="AR324" s="90" t="s">
        <v>57</v>
      </c>
      <c r="AS324" s="90" t="s">
        <v>73</v>
      </c>
      <c r="AT324" s="90" t="s">
        <v>74</v>
      </c>
      <c r="AU324" s="97" t="s">
        <v>75</v>
      </c>
      <c r="AV324" s="98" t="s">
        <v>76</v>
      </c>
      <c r="AW324" s="98" t="s">
        <v>210</v>
      </c>
      <c r="AX324" s="97">
        <v>3299054</v>
      </c>
      <c r="AY324" s="98" t="s">
        <v>211</v>
      </c>
      <c r="AZ324" s="98" t="s">
        <v>220</v>
      </c>
      <c r="BA324" s="24"/>
    </row>
    <row r="325" spans="1:53" ht="84.75" customHeight="1">
      <c r="A325" s="23" t="str">
        <f>+IFERROR(VLOOKUP(R325,'[2]Listas niveles'!$D$2:$E$11,2,FALSE),"")</f>
        <v>SGM</v>
      </c>
      <c r="B325" s="23" t="str">
        <f>+IFERROR(VLOOKUP(AS325,'[2]Listas anexo 1'!$A$7:$B$8,2,FALSE),"")</f>
        <v>FORTA</v>
      </c>
      <c r="C325" s="23" t="str">
        <f>+IFERROR(VLOOKUP(AT325,'[2]Listas anexo 1'!$A$13:$B$15,2,FALSE),"")</f>
        <v>FORTALECIMIENTO</v>
      </c>
      <c r="D325" s="23" t="str">
        <f>+IFERROR(VLOOKUP(AT325,'[2]Listas anexo 1'!$A$13:$C$15,3,FALSE),"")</f>
        <v>FORTALECER</v>
      </c>
      <c r="E325" s="23" t="str">
        <f>+IFERROR(VLOOKUP(AT325,'[2]Listas anexo 1'!$A$19:$B$21,2,FALSE),"")</f>
        <v>FORTOB</v>
      </c>
      <c r="F325" s="23" t="str">
        <f>+IFERROR(VLOOKUP(AV325,'[2]Listas anexo 1'!$J$13:$K$21,2,FALSE),"")</f>
        <v>FORTOBI</v>
      </c>
      <c r="G325" s="23" t="str">
        <f>+IFERROR(VLOOKUP(AW325,'[2]LISTAS ANEXO 1. 2'!$A$9:$B$38,2,FALSE),"")</f>
        <v>TI</v>
      </c>
      <c r="H325" s="23" t="str">
        <f>+IFERROR(IF(C325="ADMINYCOOR",VLOOKUP(AY325,'[2]LISTAS ANEXO 1. 3'!$B$13:$C$42,2,FALSE),IF(C325="TASAS",VLOOKUP(AY325,'[2]LISTAS ANEXO 1. 3'!$B$43:$C$51,2,FALSE),IF(C325="FORTALECIMIENTO",VLOOKUP(AY325,'[2]LISTAS ANEXO 1. 3'!$B$52:$C$58,2,FALSE),""))),"")</f>
        <v>AAAA</v>
      </c>
      <c r="I325" s="23" t="str">
        <f>+IFERROR(VLOOKUP(#REF!,'[2]LISTAS ANEXO 1. 4'!$B$74:$C$90,2,FALSE),"")</f>
        <v/>
      </c>
      <c r="J325" s="23" t="str">
        <f>+IFERROR(VLOOKUP(X325,[2]ORDINALES!$B$2:$C$5,2,FALSE),"")</f>
        <v>CTADOS</v>
      </c>
      <c r="K325" s="23" t="str">
        <f>+IFERROR(VLOOKUP(#REF!,[2]REGION!$G$2:$I$1125,2,FALSE),"")</f>
        <v/>
      </c>
      <c r="L325" s="23" t="str">
        <f>+IFERROR(VLOOKUP(AI325,[2]REGION!$G$2:$I$1125,2,FALSE),"")</f>
        <v>BOGDC</v>
      </c>
      <c r="M325" s="23" t="str">
        <f>+IFERROR(VLOOKUP(#REF!,[2]ORDINALES!$H$2:$I$382,2,FALSE),"")</f>
        <v/>
      </c>
      <c r="N325" s="23" t="str">
        <f>IFERROR(VLOOKUP(U325,'[2]Lista Willy'!$B$11:$D$14,3,FALSE),"")</f>
        <v>REC_11</v>
      </c>
      <c r="O325" s="24"/>
      <c r="P325" s="90">
        <v>18066</v>
      </c>
      <c r="Q325" s="90" t="s">
        <v>49</v>
      </c>
      <c r="R325" s="90" t="s">
        <v>309</v>
      </c>
      <c r="S325" s="90" t="s">
        <v>385</v>
      </c>
      <c r="T325" s="90" t="s">
        <v>385</v>
      </c>
      <c r="U325" s="90" t="s">
        <v>52</v>
      </c>
      <c r="V325" s="94" t="s">
        <v>53</v>
      </c>
      <c r="W325" s="90" t="s">
        <v>54</v>
      </c>
      <c r="X325" s="90" t="s">
        <v>55</v>
      </c>
      <c r="Y325" s="90" t="s">
        <v>472</v>
      </c>
      <c r="Z325" s="88">
        <v>25245000</v>
      </c>
      <c r="AA325" s="120"/>
      <c r="AB325" s="88"/>
      <c r="AC325" s="88"/>
      <c r="AD325" s="88"/>
      <c r="AE325" s="120">
        <v>25245000</v>
      </c>
      <c r="AF325" s="88"/>
      <c r="AG325" s="89"/>
      <c r="AH325" s="90" t="s">
        <v>57</v>
      </c>
      <c r="AI325" s="90" t="s">
        <v>108</v>
      </c>
      <c r="AJ325" s="90" t="s">
        <v>108</v>
      </c>
      <c r="AK325" s="90"/>
      <c r="AL325" s="90" t="s">
        <v>57</v>
      </c>
      <c r="AM325" s="90"/>
      <c r="AN325" s="90" t="s">
        <v>57</v>
      </c>
      <c r="AO325" s="90"/>
      <c r="AP325" s="90" t="s">
        <v>57</v>
      </c>
      <c r="AQ325" s="90"/>
      <c r="AR325" s="90" t="s">
        <v>57</v>
      </c>
      <c r="AS325" s="90" t="s">
        <v>73</v>
      </c>
      <c r="AT325" s="90" t="s">
        <v>74</v>
      </c>
      <c r="AU325" s="97" t="s">
        <v>75</v>
      </c>
      <c r="AV325" s="98" t="s">
        <v>76</v>
      </c>
      <c r="AW325" s="98" t="s">
        <v>210</v>
      </c>
      <c r="AX325" s="97">
        <v>3299054</v>
      </c>
      <c r="AY325" s="98" t="s">
        <v>211</v>
      </c>
      <c r="AZ325" s="98" t="s">
        <v>220</v>
      </c>
      <c r="BA325" s="24"/>
    </row>
    <row r="326" spans="1:53" ht="84.75" customHeight="1">
      <c r="A326" s="23" t="str">
        <f>+IFERROR(VLOOKUP(R326,'[2]Listas niveles'!$D$2:$E$11,2,FALSE),"")</f>
        <v>SGM</v>
      </c>
      <c r="B326" s="23" t="str">
        <f>+IFERROR(VLOOKUP(AS326,'[2]Listas anexo 1'!$A$7:$B$8,2,FALSE),"")</f>
        <v>ADMIN</v>
      </c>
      <c r="C326" s="23" t="str">
        <f>+IFERROR(VLOOKUP(AT326,'[2]Listas anexo 1'!$A$13:$B$15,2,FALSE),"")</f>
        <v>ADMINYCOOR</v>
      </c>
      <c r="D326" s="23" t="str">
        <f>+IFERROR(VLOOKUP(AT326,'[2]Listas anexo 1'!$A$13:$C$15,3,FALSE),"")</f>
        <v>CONTRIBUIR</v>
      </c>
      <c r="E326" s="23" t="str">
        <f>+IFERROR(VLOOKUP(AT326,'[2]Listas anexo 1'!$A$19:$B$21,2,FALSE),"")</f>
        <v>ADMINOB</v>
      </c>
      <c r="F326" s="23" t="str">
        <f>+IFERROR(VLOOKUP(AV326,'[2]Listas anexo 1'!$J$13:$K$21,2,FALSE),"")</f>
        <v>ADOBI</v>
      </c>
      <c r="G326" s="23" t="str">
        <f>+IFERROR(VLOOKUP(AW326,'[2]LISTAS ANEXO 1. 2'!$A$9:$B$38,2,FALSE),"")</f>
        <v>AI</v>
      </c>
      <c r="H326" s="23" t="str">
        <f>+IFERROR(IF(C326="ADMINYCOOR",VLOOKUP(AY326,'[2]LISTAS ANEXO 1. 3'!$B$13:$C$42,2,FALSE),IF(C326="TASAS",VLOOKUP(AY326,'[2]LISTAS ANEXO 1. 3'!$B$43:$C$51,2,FALSE),IF(C326="FORTALECIMIENTO",VLOOKUP(AY326,'[2]LISTAS ANEXO 1. 3'!$B$52:$C$58,2,FALSE),""))),"")</f>
        <v>AA</v>
      </c>
      <c r="I326" s="23" t="str">
        <f>+IFERROR(VLOOKUP(#REF!,'[2]LISTAS ANEXO 1. 4'!$B$74:$C$90,2,FALSE),"")</f>
        <v/>
      </c>
      <c r="J326" s="23" t="str">
        <f>+IFERROR(VLOOKUP(X326,[2]ORDINALES!$B$2:$C$5,2,FALSE),"")</f>
        <v>CTADOS</v>
      </c>
      <c r="K326" s="23" t="str">
        <f>+IFERROR(VLOOKUP(#REF!,[2]REGION!$G$2:$I$1125,2,FALSE),"")</f>
        <v/>
      </c>
      <c r="L326" s="23" t="str">
        <f>+IFERROR(VLOOKUP(AI326,[2]REGION!$G$2:$I$1125,2,FALSE),"")</f>
        <v>BOGDC</v>
      </c>
      <c r="M326" s="23" t="str">
        <f>+IFERROR(VLOOKUP(#REF!,[2]ORDINALES!$H$2:$I$382,2,FALSE),"")</f>
        <v/>
      </c>
      <c r="N326" s="23" t="str">
        <f>IFERROR(VLOOKUP(U326,'[2]Lista Willy'!$B$11:$D$14,3,FALSE),"")</f>
        <v>REC_11</v>
      </c>
      <c r="O326" s="24"/>
      <c r="P326" s="90">
        <v>19000</v>
      </c>
      <c r="Q326" s="90" t="s">
        <v>49</v>
      </c>
      <c r="R326" s="90" t="s">
        <v>309</v>
      </c>
      <c r="S326" s="90" t="s">
        <v>473</v>
      </c>
      <c r="T326" s="90" t="s">
        <v>473</v>
      </c>
      <c r="U326" s="90" t="s">
        <v>52</v>
      </c>
      <c r="V326" s="94" t="s">
        <v>53</v>
      </c>
      <c r="W326" s="90" t="s">
        <v>54</v>
      </c>
      <c r="X326" s="90" t="s">
        <v>55</v>
      </c>
      <c r="Y326" s="90" t="s">
        <v>474</v>
      </c>
      <c r="Z326" s="88">
        <v>48564500</v>
      </c>
      <c r="AA326" s="120"/>
      <c r="AB326" s="88"/>
      <c r="AC326" s="88"/>
      <c r="AD326" s="88"/>
      <c r="AE326" s="120">
        <v>48564500</v>
      </c>
      <c r="AF326" s="88"/>
      <c r="AG326" s="89"/>
      <c r="AH326" s="90" t="s">
        <v>57</v>
      </c>
      <c r="AI326" s="90" t="s">
        <v>108</v>
      </c>
      <c r="AJ326" s="90" t="s">
        <v>108</v>
      </c>
      <c r="AK326" s="90"/>
      <c r="AL326" s="90" t="s">
        <v>57</v>
      </c>
      <c r="AM326" s="90"/>
      <c r="AN326" s="90" t="s">
        <v>57</v>
      </c>
      <c r="AO326" s="90"/>
      <c r="AP326" s="90" t="s">
        <v>57</v>
      </c>
      <c r="AQ326" s="90"/>
      <c r="AR326" s="90" t="s">
        <v>57</v>
      </c>
      <c r="AS326" s="90" t="s">
        <v>60</v>
      </c>
      <c r="AT326" s="90" t="s">
        <v>61</v>
      </c>
      <c r="AU326" s="97" t="s">
        <v>62</v>
      </c>
      <c r="AV326" s="98" t="s">
        <v>125</v>
      </c>
      <c r="AW326" s="98" t="s">
        <v>126</v>
      </c>
      <c r="AX326" s="97">
        <v>3202032</v>
      </c>
      <c r="AY326" s="98" t="s">
        <v>127</v>
      </c>
      <c r="AZ326" s="98" t="s">
        <v>128</v>
      </c>
      <c r="BA326" s="24"/>
    </row>
    <row r="327" spans="1:53" ht="84.75" customHeight="1">
      <c r="A327" s="23" t="str">
        <f>+IFERROR(VLOOKUP(R327,'[2]Listas niveles'!$D$2:$E$11,2,FALSE),"")</f>
        <v>SGM</v>
      </c>
      <c r="B327" s="23" t="str">
        <f>+IFERROR(VLOOKUP(AS327,'[2]Listas anexo 1'!$A$7:$B$8,2,FALSE),"")</f>
        <v>ADMIN</v>
      </c>
      <c r="C327" s="23" t="str">
        <f>+IFERROR(VLOOKUP(AT327,'[2]Listas anexo 1'!$A$13:$B$15,2,FALSE),"")</f>
        <v>ADMINYCOOR</v>
      </c>
      <c r="D327" s="23" t="str">
        <f>+IFERROR(VLOOKUP(AT327,'[2]Listas anexo 1'!$A$13:$C$15,3,FALSE),"")</f>
        <v>CONTRIBUIR</v>
      </c>
      <c r="E327" s="23" t="str">
        <f>+IFERROR(VLOOKUP(AT327,'[2]Listas anexo 1'!$A$19:$B$21,2,FALSE),"")</f>
        <v>ADMINOB</v>
      </c>
      <c r="F327" s="23" t="str">
        <f>+IFERROR(VLOOKUP(AV327,'[2]Listas anexo 1'!$J$13:$K$21,2,FALSE),"")</f>
        <v>ADOBI</v>
      </c>
      <c r="G327" s="23" t="str">
        <f>+IFERROR(VLOOKUP(AW327,'[2]LISTAS ANEXO 1. 2'!$A$9:$B$38,2,FALSE),"")</f>
        <v>AI</v>
      </c>
      <c r="H327" s="23" t="str">
        <f>+IFERROR(IF(C327="ADMINYCOOR",VLOOKUP(AY327,'[2]LISTAS ANEXO 1. 3'!$B$13:$C$42,2,FALSE),IF(C327="TASAS",VLOOKUP(AY327,'[2]LISTAS ANEXO 1. 3'!$B$43:$C$51,2,FALSE),IF(C327="FORTALECIMIENTO",VLOOKUP(AY327,'[2]LISTAS ANEXO 1. 3'!$B$52:$C$58,2,FALSE),""))),"")</f>
        <v>AA</v>
      </c>
      <c r="I327" s="23" t="str">
        <f>+IFERROR(VLOOKUP(#REF!,'[2]LISTAS ANEXO 1. 4'!$B$74:$C$90,2,FALSE),"")</f>
        <v/>
      </c>
      <c r="J327" s="23" t="str">
        <f>+IFERROR(VLOOKUP(X327,[2]ORDINALES!$B$2:$C$5,2,FALSE),"")</f>
        <v>CTADOS</v>
      </c>
      <c r="K327" s="23" t="str">
        <f>+IFERROR(VLOOKUP(#REF!,[2]REGION!$G$2:$I$1125,2,FALSE),"")</f>
        <v/>
      </c>
      <c r="L327" s="23" t="str">
        <f>+IFERROR(VLOOKUP(AI327,[2]REGION!$G$2:$I$1125,2,FALSE),"")</f>
        <v>BOGDC</v>
      </c>
      <c r="M327" s="23" t="str">
        <f>+IFERROR(VLOOKUP(#REF!,[2]ORDINALES!$H$2:$I$382,2,FALSE),"")</f>
        <v/>
      </c>
      <c r="N327" s="23" t="str">
        <f>IFERROR(VLOOKUP(U327,'[2]Lista Willy'!$B$11:$D$14,3,FALSE),"")</f>
        <v>REC_11</v>
      </c>
      <c r="O327" s="24"/>
      <c r="P327" s="90">
        <v>19001</v>
      </c>
      <c r="Q327" s="90" t="s">
        <v>49</v>
      </c>
      <c r="R327" s="90" t="s">
        <v>309</v>
      </c>
      <c r="S327" s="90" t="s">
        <v>473</v>
      </c>
      <c r="T327" s="90" t="s">
        <v>473</v>
      </c>
      <c r="U327" s="90" t="s">
        <v>52</v>
      </c>
      <c r="V327" s="94" t="s">
        <v>53</v>
      </c>
      <c r="W327" s="90" t="s">
        <v>54</v>
      </c>
      <c r="X327" s="90" t="s">
        <v>55</v>
      </c>
      <c r="Y327" s="90" t="s">
        <v>475</v>
      </c>
      <c r="Z327" s="88">
        <v>60409500</v>
      </c>
      <c r="AA327" s="120"/>
      <c r="AB327" s="88"/>
      <c r="AC327" s="88"/>
      <c r="AD327" s="88"/>
      <c r="AE327" s="120">
        <v>60409500</v>
      </c>
      <c r="AF327" s="88"/>
      <c r="AG327" s="89"/>
      <c r="AH327" s="90" t="s">
        <v>57</v>
      </c>
      <c r="AI327" s="90" t="s">
        <v>108</v>
      </c>
      <c r="AJ327" s="90" t="s">
        <v>108</v>
      </c>
      <c r="AK327" s="90"/>
      <c r="AL327" s="90" t="s">
        <v>57</v>
      </c>
      <c r="AM327" s="90"/>
      <c r="AN327" s="90" t="s">
        <v>57</v>
      </c>
      <c r="AO327" s="90"/>
      <c r="AP327" s="90" t="s">
        <v>57</v>
      </c>
      <c r="AQ327" s="90"/>
      <c r="AR327" s="90" t="s">
        <v>57</v>
      </c>
      <c r="AS327" s="90" t="s">
        <v>60</v>
      </c>
      <c r="AT327" s="90" t="s">
        <v>61</v>
      </c>
      <c r="AU327" s="97" t="s">
        <v>62</v>
      </c>
      <c r="AV327" s="98" t="s">
        <v>125</v>
      </c>
      <c r="AW327" s="98" t="s">
        <v>126</v>
      </c>
      <c r="AX327" s="97">
        <v>3202032</v>
      </c>
      <c r="AY327" s="98" t="s">
        <v>127</v>
      </c>
      <c r="AZ327" s="98" t="s">
        <v>128</v>
      </c>
      <c r="BA327" s="24"/>
    </row>
    <row r="328" spans="1:53" ht="84.75" customHeight="1">
      <c r="A328" s="23" t="str">
        <f>+IFERROR(VLOOKUP(R328,'[2]Listas niveles'!$D$2:$E$11,2,FALSE),"")</f>
        <v>SGM</v>
      </c>
      <c r="B328" s="23" t="str">
        <f>+IFERROR(VLOOKUP(AS328,'[2]Listas anexo 1'!$A$7:$B$8,2,FALSE),"")</f>
        <v>ADMIN</v>
      </c>
      <c r="C328" s="23" t="str">
        <f>+IFERROR(VLOOKUP(AT328,'[2]Listas anexo 1'!$A$13:$B$15,2,FALSE),"")</f>
        <v>ADMINYCOOR</v>
      </c>
      <c r="D328" s="23" t="str">
        <f>+IFERROR(VLOOKUP(AT328,'[2]Listas anexo 1'!$A$13:$C$15,3,FALSE),"")</f>
        <v>CONTRIBUIR</v>
      </c>
      <c r="E328" s="23" t="str">
        <f>+IFERROR(VLOOKUP(AT328,'[2]Listas anexo 1'!$A$19:$B$21,2,FALSE),"")</f>
        <v>ADMINOB</v>
      </c>
      <c r="F328" s="23" t="str">
        <f>+IFERROR(VLOOKUP(AV328,'[2]Listas anexo 1'!$J$13:$K$21,2,FALSE),"")</f>
        <v>ADOBI</v>
      </c>
      <c r="G328" s="23" t="str">
        <f>+IFERROR(VLOOKUP(AW328,'[2]LISTAS ANEXO 1. 2'!$A$9:$B$38,2,FALSE),"")</f>
        <v>AI</v>
      </c>
      <c r="H328" s="23" t="str">
        <f>+IFERROR(IF(C328="ADMINYCOOR",VLOOKUP(AY328,'[2]LISTAS ANEXO 1. 3'!$B$13:$C$42,2,FALSE),IF(C328="TASAS",VLOOKUP(AY328,'[2]LISTAS ANEXO 1. 3'!$B$43:$C$51,2,FALSE),IF(C328="FORTALECIMIENTO",VLOOKUP(AY328,'[2]LISTAS ANEXO 1. 3'!$B$52:$C$58,2,FALSE),""))),"")</f>
        <v>AA</v>
      </c>
      <c r="I328" s="23" t="str">
        <f>+IFERROR(VLOOKUP(#REF!,'[2]LISTAS ANEXO 1. 4'!$B$74:$C$90,2,FALSE),"")</f>
        <v/>
      </c>
      <c r="J328" s="23" t="str">
        <f>+IFERROR(VLOOKUP(X328,[2]ORDINALES!$B$2:$C$5,2,FALSE),"")</f>
        <v>CTADOS</v>
      </c>
      <c r="K328" s="23" t="str">
        <f>+IFERROR(VLOOKUP(#REF!,[2]REGION!$G$2:$I$1125,2,FALSE),"")</f>
        <v/>
      </c>
      <c r="L328" s="23" t="str">
        <f>+IFERROR(VLOOKUP(AI328,[2]REGION!$G$2:$I$1125,2,FALSE),"")</f>
        <v>BOGDC</v>
      </c>
      <c r="M328" s="23" t="str">
        <f>+IFERROR(VLOOKUP(#REF!,[2]ORDINALES!$H$2:$I$382,2,FALSE),"")</f>
        <v/>
      </c>
      <c r="N328" s="23" t="str">
        <f>IFERROR(VLOOKUP(U328,'[2]Lista Willy'!$B$11:$D$14,3,FALSE),"")</f>
        <v>REC_11</v>
      </c>
      <c r="O328" s="24"/>
      <c r="P328" s="90">
        <v>19002</v>
      </c>
      <c r="Q328" s="90" t="s">
        <v>49</v>
      </c>
      <c r="R328" s="90" t="s">
        <v>309</v>
      </c>
      <c r="S328" s="90" t="s">
        <v>473</v>
      </c>
      <c r="T328" s="90" t="s">
        <v>473</v>
      </c>
      <c r="U328" s="90" t="s">
        <v>52</v>
      </c>
      <c r="V328" s="94" t="s">
        <v>53</v>
      </c>
      <c r="W328" s="90" t="s">
        <v>54</v>
      </c>
      <c r="X328" s="90" t="s">
        <v>55</v>
      </c>
      <c r="Y328" s="90" t="s">
        <v>476</v>
      </c>
      <c r="Z328" s="88">
        <v>74670880</v>
      </c>
      <c r="AA328" s="120"/>
      <c r="AB328" s="88"/>
      <c r="AC328" s="88"/>
      <c r="AD328" s="88"/>
      <c r="AE328" s="120">
        <v>74670880</v>
      </c>
      <c r="AF328" s="88"/>
      <c r="AG328" s="89"/>
      <c r="AH328" s="90" t="s">
        <v>57</v>
      </c>
      <c r="AI328" s="90" t="s">
        <v>108</v>
      </c>
      <c r="AJ328" s="90" t="s">
        <v>108</v>
      </c>
      <c r="AK328" s="90"/>
      <c r="AL328" s="90" t="s">
        <v>57</v>
      </c>
      <c r="AM328" s="90"/>
      <c r="AN328" s="90" t="s">
        <v>57</v>
      </c>
      <c r="AO328" s="90"/>
      <c r="AP328" s="90" t="s">
        <v>57</v>
      </c>
      <c r="AQ328" s="90"/>
      <c r="AR328" s="90" t="s">
        <v>57</v>
      </c>
      <c r="AS328" s="90" t="s">
        <v>60</v>
      </c>
      <c r="AT328" s="90" t="s">
        <v>61</v>
      </c>
      <c r="AU328" s="97" t="s">
        <v>62</v>
      </c>
      <c r="AV328" s="98" t="s">
        <v>125</v>
      </c>
      <c r="AW328" s="98" t="s">
        <v>126</v>
      </c>
      <c r="AX328" s="97">
        <v>3202032</v>
      </c>
      <c r="AY328" s="98" t="s">
        <v>127</v>
      </c>
      <c r="AZ328" s="98" t="s">
        <v>128</v>
      </c>
      <c r="BA328" s="24"/>
    </row>
    <row r="329" spans="1:53" ht="84.75" customHeight="1">
      <c r="A329" s="23" t="str">
        <f>+IFERROR(VLOOKUP(R329,'[2]Listas niveles'!$D$2:$E$11,2,FALSE),"")</f>
        <v>SGM</v>
      </c>
      <c r="B329" s="23" t="str">
        <f>+IFERROR(VLOOKUP(AS329,'[2]Listas anexo 1'!$A$7:$B$8,2,FALSE),"")</f>
        <v>ADMIN</v>
      </c>
      <c r="C329" s="23" t="str">
        <f>+IFERROR(VLOOKUP(AT329,'[2]Listas anexo 1'!$A$13:$B$15,2,FALSE),"")</f>
        <v>ADMINYCOOR</v>
      </c>
      <c r="D329" s="23" t="str">
        <f>+IFERROR(VLOOKUP(AT329,'[2]Listas anexo 1'!$A$13:$C$15,3,FALSE),"")</f>
        <v>CONTRIBUIR</v>
      </c>
      <c r="E329" s="23" t="str">
        <f>+IFERROR(VLOOKUP(AT329,'[2]Listas anexo 1'!$A$19:$B$21,2,FALSE),"")</f>
        <v>ADMINOB</v>
      </c>
      <c r="F329" s="23" t="str">
        <f>+IFERROR(VLOOKUP(AV329,'[2]Listas anexo 1'!$J$13:$K$21,2,FALSE),"")</f>
        <v>ADOBI</v>
      </c>
      <c r="G329" s="23" t="str">
        <f>+IFERROR(VLOOKUP(AW329,'[2]LISTAS ANEXO 1. 2'!$A$9:$B$38,2,FALSE),"")</f>
        <v>AI</v>
      </c>
      <c r="H329" s="23" t="str">
        <f>+IFERROR(IF(C329="ADMINYCOOR",VLOOKUP(AY329,'[2]LISTAS ANEXO 1. 3'!$B$13:$C$42,2,FALSE),IF(C329="TASAS",VLOOKUP(AY329,'[2]LISTAS ANEXO 1. 3'!$B$43:$C$51,2,FALSE),IF(C329="FORTALECIMIENTO",VLOOKUP(AY329,'[2]LISTAS ANEXO 1. 3'!$B$52:$C$58,2,FALSE),""))),"")</f>
        <v>AA</v>
      </c>
      <c r="I329" s="23" t="str">
        <f>+IFERROR(VLOOKUP(#REF!,'[2]LISTAS ANEXO 1. 4'!$B$74:$C$90,2,FALSE),"")</f>
        <v/>
      </c>
      <c r="J329" s="23" t="str">
        <f>+IFERROR(VLOOKUP(X329,[2]ORDINALES!$B$2:$C$5,2,FALSE),"")</f>
        <v>CTADOS</v>
      </c>
      <c r="K329" s="23" t="str">
        <f>+IFERROR(VLOOKUP(#REF!,[2]REGION!$G$2:$I$1125,2,FALSE),"")</f>
        <v/>
      </c>
      <c r="L329" s="23" t="str">
        <f>+IFERROR(VLOOKUP(AI329,[2]REGION!$G$2:$I$1125,2,FALSE),"")</f>
        <v>BOGDC</v>
      </c>
      <c r="M329" s="23" t="str">
        <f>+IFERROR(VLOOKUP(#REF!,[2]ORDINALES!$H$2:$I$382,2,FALSE),"")</f>
        <v/>
      </c>
      <c r="N329" s="23" t="str">
        <f>IFERROR(VLOOKUP(U329,'[2]Lista Willy'!$B$11:$D$14,3,FALSE),"")</f>
        <v>REC_11</v>
      </c>
      <c r="O329" s="24"/>
      <c r="P329" s="90">
        <v>19003</v>
      </c>
      <c r="Q329" s="90" t="s">
        <v>49</v>
      </c>
      <c r="R329" s="90" t="s">
        <v>309</v>
      </c>
      <c r="S329" s="90" t="s">
        <v>473</v>
      </c>
      <c r="T329" s="90" t="s">
        <v>473</v>
      </c>
      <c r="U329" s="90" t="s">
        <v>52</v>
      </c>
      <c r="V329" s="94" t="s">
        <v>53</v>
      </c>
      <c r="W329" s="90" t="s">
        <v>54</v>
      </c>
      <c r="X329" s="90" t="s">
        <v>55</v>
      </c>
      <c r="Y329" s="90" t="s">
        <v>477</v>
      </c>
      <c r="Z329" s="88">
        <v>67516500</v>
      </c>
      <c r="AA329" s="120"/>
      <c r="AB329" s="88"/>
      <c r="AC329" s="88"/>
      <c r="AD329" s="88"/>
      <c r="AE329" s="120">
        <v>67516500</v>
      </c>
      <c r="AF329" s="88"/>
      <c r="AG329" s="89"/>
      <c r="AH329" s="90" t="s">
        <v>57</v>
      </c>
      <c r="AI329" s="90" t="s">
        <v>108</v>
      </c>
      <c r="AJ329" s="90" t="s">
        <v>108</v>
      </c>
      <c r="AK329" s="90"/>
      <c r="AL329" s="90" t="s">
        <v>57</v>
      </c>
      <c r="AM329" s="90"/>
      <c r="AN329" s="90" t="s">
        <v>57</v>
      </c>
      <c r="AO329" s="90"/>
      <c r="AP329" s="90" t="s">
        <v>57</v>
      </c>
      <c r="AQ329" s="90"/>
      <c r="AR329" s="90" t="s">
        <v>57</v>
      </c>
      <c r="AS329" s="90" t="s">
        <v>60</v>
      </c>
      <c r="AT329" s="90" t="s">
        <v>61</v>
      </c>
      <c r="AU329" s="97" t="s">
        <v>62</v>
      </c>
      <c r="AV329" s="98" t="s">
        <v>125</v>
      </c>
      <c r="AW329" s="98" t="s">
        <v>126</v>
      </c>
      <c r="AX329" s="97">
        <v>3202032</v>
      </c>
      <c r="AY329" s="98" t="s">
        <v>127</v>
      </c>
      <c r="AZ329" s="98" t="s">
        <v>128</v>
      </c>
      <c r="BA329" s="24"/>
    </row>
    <row r="330" spans="1:53" ht="84.75" customHeight="1">
      <c r="A330" s="23" t="str">
        <f>+IFERROR(VLOOKUP(R330,'[2]Listas niveles'!$D$2:$E$11,2,FALSE),"")</f>
        <v>SGM</v>
      </c>
      <c r="B330" s="23" t="str">
        <f>+IFERROR(VLOOKUP(AS330,'[2]Listas anexo 1'!$A$7:$B$8,2,FALSE),"")</f>
        <v>ADMIN</v>
      </c>
      <c r="C330" s="23" t="str">
        <f>+IFERROR(VLOOKUP(AT330,'[2]Listas anexo 1'!$A$13:$B$15,2,FALSE),"")</f>
        <v>ADMINYCOOR</v>
      </c>
      <c r="D330" s="23" t="str">
        <f>+IFERROR(VLOOKUP(AT330,'[2]Listas anexo 1'!$A$13:$C$15,3,FALSE),"")</f>
        <v>CONTRIBUIR</v>
      </c>
      <c r="E330" s="23" t="str">
        <f>+IFERROR(VLOOKUP(AT330,'[2]Listas anexo 1'!$A$19:$B$21,2,FALSE),"")</f>
        <v>ADMINOB</v>
      </c>
      <c r="F330" s="23" t="str">
        <f>+IFERROR(VLOOKUP(AV330,'[2]Listas anexo 1'!$J$13:$K$21,2,FALSE),"")</f>
        <v>ADOBI</v>
      </c>
      <c r="G330" s="23" t="str">
        <f>+IFERROR(VLOOKUP(AW330,'[2]LISTAS ANEXO 1. 2'!$A$9:$B$38,2,FALSE),"")</f>
        <v>AI</v>
      </c>
      <c r="H330" s="23" t="str">
        <f>+IFERROR(IF(C330="ADMINYCOOR",VLOOKUP(AY330,'[2]LISTAS ANEXO 1. 3'!$B$13:$C$42,2,FALSE),IF(C330="TASAS",VLOOKUP(AY330,'[2]LISTAS ANEXO 1. 3'!$B$43:$C$51,2,FALSE),IF(C330="FORTALECIMIENTO",VLOOKUP(AY330,'[2]LISTAS ANEXO 1. 3'!$B$52:$C$58,2,FALSE),""))),"")</f>
        <v>AA</v>
      </c>
      <c r="I330" s="23" t="str">
        <f>+IFERROR(VLOOKUP(#REF!,'[2]LISTAS ANEXO 1. 4'!$B$74:$C$90,2,FALSE),"")</f>
        <v/>
      </c>
      <c r="J330" s="23" t="str">
        <f>+IFERROR(VLOOKUP(X330,[2]ORDINALES!$B$2:$C$5,2,FALSE),"")</f>
        <v>CTADOS</v>
      </c>
      <c r="K330" s="23" t="str">
        <f>+IFERROR(VLOOKUP(#REF!,[2]REGION!$G$2:$I$1125,2,FALSE),"")</f>
        <v/>
      </c>
      <c r="L330" s="23" t="str">
        <f>+IFERROR(VLOOKUP(AI330,[2]REGION!$G$2:$I$1125,2,FALSE),"")</f>
        <v>BOGDC</v>
      </c>
      <c r="M330" s="23" t="str">
        <f>+IFERROR(VLOOKUP(#REF!,[2]ORDINALES!$H$2:$I$382,2,FALSE),"")</f>
        <v/>
      </c>
      <c r="N330" s="23" t="str">
        <f>IFERROR(VLOOKUP(U330,'[2]Lista Willy'!$B$11:$D$14,3,FALSE),"")</f>
        <v>REC_11</v>
      </c>
      <c r="O330" s="24"/>
      <c r="P330" s="90">
        <v>19004</v>
      </c>
      <c r="Q330" s="90" t="s">
        <v>49</v>
      </c>
      <c r="R330" s="90" t="s">
        <v>309</v>
      </c>
      <c r="S330" s="90" t="s">
        <v>473</v>
      </c>
      <c r="T330" s="90" t="s">
        <v>473</v>
      </c>
      <c r="U330" s="90" t="s">
        <v>52</v>
      </c>
      <c r="V330" s="94" t="s">
        <v>53</v>
      </c>
      <c r="W330" s="90" t="s">
        <v>54</v>
      </c>
      <c r="X330" s="90" t="s">
        <v>55</v>
      </c>
      <c r="Y330" s="90" t="s">
        <v>71</v>
      </c>
      <c r="Z330" s="88">
        <v>11349800</v>
      </c>
      <c r="AA330" s="120"/>
      <c r="AB330" s="88"/>
      <c r="AC330" s="88"/>
      <c r="AD330" s="88"/>
      <c r="AE330" s="120">
        <v>11349800</v>
      </c>
      <c r="AF330" s="88"/>
      <c r="AG330" s="89"/>
      <c r="AH330" s="90" t="s">
        <v>57</v>
      </c>
      <c r="AI330" s="90" t="s">
        <v>108</v>
      </c>
      <c r="AJ330" s="90" t="s">
        <v>108</v>
      </c>
      <c r="AK330" s="90"/>
      <c r="AL330" s="90" t="s">
        <v>57</v>
      </c>
      <c r="AM330" s="90"/>
      <c r="AN330" s="90" t="s">
        <v>57</v>
      </c>
      <c r="AO330" s="90"/>
      <c r="AP330" s="90" t="s">
        <v>57</v>
      </c>
      <c r="AQ330" s="90"/>
      <c r="AR330" s="90" t="s">
        <v>57</v>
      </c>
      <c r="AS330" s="90" t="s">
        <v>60</v>
      </c>
      <c r="AT330" s="90" t="s">
        <v>61</v>
      </c>
      <c r="AU330" s="97" t="s">
        <v>62</v>
      </c>
      <c r="AV330" s="98" t="s">
        <v>125</v>
      </c>
      <c r="AW330" s="98" t="s">
        <v>126</v>
      </c>
      <c r="AX330" s="97">
        <v>3202032</v>
      </c>
      <c r="AY330" s="98" t="s">
        <v>127</v>
      </c>
      <c r="AZ330" s="98" t="s">
        <v>128</v>
      </c>
      <c r="BA330" s="24"/>
    </row>
    <row r="331" spans="1:53" ht="84.75" customHeight="1">
      <c r="A331" s="23" t="str">
        <f>+IFERROR(VLOOKUP(R331,'[2]Listas niveles'!$D$2:$E$11,2,FALSE),"")</f>
        <v>SGM</v>
      </c>
      <c r="B331" s="23" t="str">
        <f>+IFERROR(VLOOKUP(AS331,'[2]Listas anexo 1'!$A$7:$B$8,2,FALSE),"")</f>
        <v>ADMIN</v>
      </c>
      <c r="C331" s="23" t="str">
        <f>+IFERROR(VLOOKUP(AT331,'[2]Listas anexo 1'!$A$13:$B$15,2,FALSE),"")</f>
        <v>ADMINYCOOR</v>
      </c>
      <c r="D331" s="23" t="str">
        <f>+IFERROR(VLOOKUP(AT331,'[2]Listas anexo 1'!$A$13:$C$15,3,FALSE),"")</f>
        <v>CONTRIBUIR</v>
      </c>
      <c r="E331" s="23" t="str">
        <f>+IFERROR(VLOOKUP(AT331,'[2]Listas anexo 1'!$A$19:$B$21,2,FALSE),"")</f>
        <v>ADMINOB</v>
      </c>
      <c r="F331" s="23" t="str">
        <f>+IFERROR(VLOOKUP(AV331,'[2]Listas anexo 1'!$J$13:$K$21,2,FALSE),"")</f>
        <v>ADOBI</v>
      </c>
      <c r="G331" s="23" t="str">
        <f>+IFERROR(VLOOKUP(AW331,'[2]LISTAS ANEXO 1. 2'!$A$9:$B$38,2,FALSE),"")</f>
        <v>AI</v>
      </c>
      <c r="H331" s="23" t="str">
        <f>+IFERROR(IF(C331="ADMINYCOOR",VLOOKUP(AY331,'[2]LISTAS ANEXO 1. 3'!$B$13:$C$42,2,FALSE),IF(C331="TASAS",VLOOKUP(AY331,'[2]LISTAS ANEXO 1. 3'!$B$43:$C$51,2,FALSE),IF(C331="FORTALECIMIENTO",VLOOKUP(AY331,'[2]LISTAS ANEXO 1. 3'!$B$52:$C$58,2,FALSE),""))),"")</f>
        <v>AA</v>
      </c>
      <c r="I331" s="23" t="str">
        <f>+IFERROR(VLOOKUP(#REF!,'[2]LISTAS ANEXO 1. 4'!$B$74:$C$90,2,FALSE),"")</f>
        <v/>
      </c>
      <c r="J331" s="23" t="str">
        <f>+IFERROR(VLOOKUP(X331,[2]ORDINALES!$B$2:$C$5,2,FALSE),"")</f>
        <v>CTADOS</v>
      </c>
      <c r="K331" s="23" t="str">
        <f>+IFERROR(VLOOKUP(#REF!,[2]REGION!$G$2:$I$1125,2,FALSE),"")</f>
        <v/>
      </c>
      <c r="L331" s="23" t="str">
        <f>+IFERROR(VLOOKUP(AI331,[2]REGION!$G$2:$I$1125,2,FALSE),"")</f>
        <v>BOGDC</v>
      </c>
      <c r="M331" s="23" t="str">
        <f>+IFERROR(VLOOKUP(#REF!,[2]ORDINALES!$H$2:$I$382,2,FALSE),"")</f>
        <v/>
      </c>
      <c r="N331" s="23" t="str">
        <f>IFERROR(VLOOKUP(U331,'[2]Lista Willy'!$B$11:$D$14,3,FALSE),"")</f>
        <v>REC_11</v>
      </c>
      <c r="O331" s="24"/>
      <c r="P331" s="90">
        <v>19005</v>
      </c>
      <c r="Q331" s="90" t="s">
        <v>49</v>
      </c>
      <c r="R331" s="90" t="s">
        <v>309</v>
      </c>
      <c r="S331" s="90" t="s">
        <v>473</v>
      </c>
      <c r="T331" s="90" t="s">
        <v>473</v>
      </c>
      <c r="U331" s="90" t="s">
        <v>52</v>
      </c>
      <c r="V331" s="94" t="s">
        <v>53</v>
      </c>
      <c r="W331" s="90" t="s">
        <v>54</v>
      </c>
      <c r="X331" s="90" t="s">
        <v>55</v>
      </c>
      <c r="Y331" s="90" t="s">
        <v>56</v>
      </c>
      <c r="Z331" s="88">
        <v>18150000</v>
      </c>
      <c r="AA331" s="120"/>
      <c r="AB331" s="88">
        <v>15150000</v>
      </c>
      <c r="AC331" s="88"/>
      <c r="AD331" s="88"/>
      <c r="AE331" s="120">
        <v>3000000</v>
      </c>
      <c r="AF331" s="88"/>
      <c r="AG331" s="89"/>
      <c r="AH331" s="90" t="s">
        <v>57</v>
      </c>
      <c r="AI331" s="90" t="s">
        <v>108</v>
      </c>
      <c r="AJ331" s="90" t="s">
        <v>108</v>
      </c>
      <c r="AK331" s="90"/>
      <c r="AL331" s="90" t="s">
        <v>57</v>
      </c>
      <c r="AM331" s="90"/>
      <c r="AN331" s="90" t="s">
        <v>57</v>
      </c>
      <c r="AO331" s="90"/>
      <c r="AP331" s="90" t="s">
        <v>57</v>
      </c>
      <c r="AQ331" s="90"/>
      <c r="AR331" s="90" t="s">
        <v>57</v>
      </c>
      <c r="AS331" s="90" t="s">
        <v>60</v>
      </c>
      <c r="AT331" s="90" t="s">
        <v>61</v>
      </c>
      <c r="AU331" s="97" t="s">
        <v>62</v>
      </c>
      <c r="AV331" s="98" t="s">
        <v>125</v>
      </c>
      <c r="AW331" s="98" t="s">
        <v>126</v>
      </c>
      <c r="AX331" s="97">
        <v>3202032</v>
      </c>
      <c r="AY331" s="98" t="s">
        <v>127</v>
      </c>
      <c r="AZ331" s="98" t="s">
        <v>128</v>
      </c>
      <c r="BA331" s="24"/>
    </row>
    <row r="332" spans="1:53" ht="84.75" customHeight="1">
      <c r="A332" s="23" t="str">
        <f>+IFERROR(VLOOKUP(R332,'[2]Listas niveles'!$D$2:$E$11,2,FALSE),"")</f>
        <v>SGM</v>
      </c>
      <c r="B332" s="23" t="str">
        <f>+IFERROR(VLOOKUP(AS332,'[2]Listas anexo 1'!$A$7:$B$8,2,FALSE),"")</f>
        <v>ADMIN</v>
      </c>
      <c r="C332" s="23" t="str">
        <f>+IFERROR(VLOOKUP(AT332,'[2]Listas anexo 1'!$A$13:$B$15,2,FALSE),"")</f>
        <v>ADMINYCOOR</v>
      </c>
      <c r="D332" s="23" t="str">
        <f>+IFERROR(VLOOKUP(AT332,'[2]Listas anexo 1'!$A$13:$C$15,3,FALSE),"")</f>
        <v>CONTRIBUIR</v>
      </c>
      <c r="E332" s="23" t="str">
        <f>+IFERROR(VLOOKUP(AT332,'[2]Listas anexo 1'!$A$19:$B$21,2,FALSE),"")</f>
        <v>ADMINOB</v>
      </c>
      <c r="F332" s="23" t="str">
        <f>+IFERROR(VLOOKUP(AV332,'[2]Listas anexo 1'!$J$13:$K$21,2,FALSE),"")</f>
        <v>ADOBIV</v>
      </c>
      <c r="G332" s="23" t="str">
        <f>+IFERROR(VLOOKUP(AW332,'[2]LISTAS ANEXO 1. 2'!$A$9:$B$38,2,FALSE),"")</f>
        <v>AXVI</v>
      </c>
      <c r="H332" s="23" t="str">
        <f>+IFERROR(IF(C332="ADMINYCOOR",VLOOKUP(AY332,'[2]LISTAS ANEXO 1. 3'!$B$13:$C$42,2,FALSE),IF(C332="TASAS",VLOOKUP(AY332,'[2]LISTAS ANEXO 1. 3'!$B$43:$C$51,2,FALSE),IF(C332="FORTALECIMIENTO",VLOOKUP(AY332,'[2]LISTAS ANEXO 1. 3'!$B$52:$C$58,2,FALSE),""))),"")</f>
        <v>CD</v>
      </c>
      <c r="I332" s="23" t="str">
        <f>+IFERROR(VLOOKUP(#REF!,'[2]LISTAS ANEXO 1. 4'!$B$74:$C$90,2,FALSE),"")</f>
        <v/>
      </c>
      <c r="J332" s="23" t="str">
        <f>+IFERROR(VLOOKUP(X332,[2]ORDINALES!$B$2:$C$5,2,FALSE),"")</f>
        <v>CTADOS</v>
      </c>
      <c r="K332" s="23" t="str">
        <f>+IFERROR(VLOOKUP(#REF!,[2]REGION!$G$2:$I$1125,2,FALSE),"")</f>
        <v/>
      </c>
      <c r="L332" s="23" t="str">
        <f>+IFERROR(VLOOKUP(AI332,[2]REGION!$G$2:$I$1125,2,FALSE),"")</f>
        <v>BOGDC</v>
      </c>
      <c r="M332" s="23" t="str">
        <f>+IFERROR(VLOOKUP(#REF!,[2]ORDINALES!$H$2:$I$382,2,FALSE),"")</f>
        <v/>
      </c>
      <c r="N332" s="23" t="str">
        <f>IFERROR(VLOOKUP(U332,'[2]Lista Willy'!$B$11:$D$14,3,FALSE),"")</f>
        <v>REC_11</v>
      </c>
      <c r="O332" s="24"/>
      <c r="P332" s="90">
        <v>19006</v>
      </c>
      <c r="Q332" s="90" t="s">
        <v>49</v>
      </c>
      <c r="R332" s="90" t="s">
        <v>309</v>
      </c>
      <c r="S332" s="90" t="s">
        <v>473</v>
      </c>
      <c r="T332" s="90" t="s">
        <v>473</v>
      </c>
      <c r="U332" s="90" t="s">
        <v>52</v>
      </c>
      <c r="V332" s="94" t="s">
        <v>53</v>
      </c>
      <c r="W332" s="90" t="s">
        <v>54</v>
      </c>
      <c r="X332" s="90" t="s">
        <v>55</v>
      </c>
      <c r="Y332" s="90" t="s">
        <v>478</v>
      </c>
      <c r="Z332" s="88">
        <v>48564500</v>
      </c>
      <c r="AA332" s="120"/>
      <c r="AB332" s="88"/>
      <c r="AC332" s="88"/>
      <c r="AD332" s="88"/>
      <c r="AE332" s="120">
        <v>48564500</v>
      </c>
      <c r="AF332" s="88"/>
      <c r="AG332" s="89"/>
      <c r="AH332" s="90" t="s">
        <v>57</v>
      </c>
      <c r="AI332" s="90" t="s">
        <v>108</v>
      </c>
      <c r="AJ332" s="90" t="s">
        <v>108</v>
      </c>
      <c r="AK332" s="90"/>
      <c r="AL332" s="90" t="s">
        <v>57</v>
      </c>
      <c r="AM332" s="90"/>
      <c r="AN332" s="90" t="s">
        <v>57</v>
      </c>
      <c r="AO332" s="90"/>
      <c r="AP332" s="90" t="s">
        <v>57</v>
      </c>
      <c r="AQ332" s="90"/>
      <c r="AR332" s="90" t="s">
        <v>57</v>
      </c>
      <c r="AS332" s="90" t="s">
        <v>60</v>
      </c>
      <c r="AT332" s="90" t="s">
        <v>61</v>
      </c>
      <c r="AU332" s="97" t="s">
        <v>62</v>
      </c>
      <c r="AV332" s="98" t="s">
        <v>63</v>
      </c>
      <c r="AW332" s="98" t="s">
        <v>64</v>
      </c>
      <c r="AX332" s="97">
        <v>3202008</v>
      </c>
      <c r="AY332" s="98" t="s">
        <v>65</v>
      </c>
      <c r="AZ332" s="98" t="s">
        <v>295</v>
      </c>
      <c r="BA332" s="24"/>
    </row>
    <row r="333" spans="1:53" ht="84.75" customHeight="1">
      <c r="A333" s="23" t="str">
        <f>+IFERROR(VLOOKUP(R333,'[2]Listas niveles'!$D$2:$E$11,2,FALSE),"")</f>
        <v>SGM</v>
      </c>
      <c r="B333" s="23" t="str">
        <f>+IFERROR(VLOOKUP(AS333,'[2]Listas anexo 1'!$A$7:$B$8,2,FALSE),"")</f>
        <v>ADMIN</v>
      </c>
      <c r="C333" s="23" t="str">
        <f>+IFERROR(VLOOKUP(AT333,'[2]Listas anexo 1'!$A$13:$B$15,2,FALSE),"")</f>
        <v>ADMINYCOOR</v>
      </c>
      <c r="D333" s="23" t="str">
        <f>+IFERROR(VLOOKUP(AT333,'[2]Listas anexo 1'!$A$13:$C$15,3,FALSE),"")</f>
        <v>CONTRIBUIR</v>
      </c>
      <c r="E333" s="23" t="str">
        <f>+IFERROR(VLOOKUP(AT333,'[2]Listas anexo 1'!$A$19:$B$21,2,FALSE),"")</f>
        <v>ADMINOB</v>
      </c>
      <c r="F333" s="23" t="str">
        <f>+IFERROR(VLOOKUP(AV333,'[2]Listas anexo 1'!$J$13:$K$21,2,FALSE),"")</f>
        <v>ADOBIV</v>
      </c>
      <c r="G333" s="23" t="str">
        <f>+IFERROR(VLOOKUP(AW333,'[2]LISTAS ANEXO 1. 2'!$A$9:$B$38,2,FALSE),"")</f>
        <v>AXVI</v>
      </c>
      <c r="H333" s="23" t="str">
        <f>+IFERROR(IF(C333="ADMINYCOOR",VLOOKUP(AY333,'[2]LISTAS ANEXO 1. 3'!$B$13:$C$42,2,FALSE),IF(C333="TASAS",VLOOKUP(AY333,'[2]LISTAS ANEXO 1. 3'!$B$43:$C$51,2,FALSE),IF(C333="FORTALECIMIENTO",VLOOKUP(AY333,'[2]LISTAS ANEXO 1. 3'!$B$52:$C$58,2,FALSE),""))),"")</f>
        <v>CD</v>
      </c>
      <c r="I333" s="23" t="str">
        <f>+IFERROR(VLOOKUP(#REF!,'[2]LISTAS ANEXO 1. 4'!$B$74:$C$90,2,FALSE),"")</f>
        <v/>
      </c>
      <c r="J333" s="23" t="str">
        <f>+IFERROR(VLOOKUP(X333,[2]ORDINALES!$B$2:$C$5,2,FALSE),"")</f>
        <v>CTADOS</v>
      </c>
      <c r="K333" s="23" t="str">
        <f>+IFERROR(VLOOKUP(#REF!,[2]REGION!$G$2:$I$1125,2,FALSE),"")</f>
        <v/>
      </c>
      <c r="L333" s="23" t="str">
        <f>+IFERROR(VLOOKUP(AI333,[2]REGION!$G$2:$I$1125,2,FALSE),"")</f>
        <v>BOGDC</v>
      </c>
      <c r="M333" s="23" t="str">
        <f>+IFERROR(VLOOKUP(#REF!,[2]ORDINALES!$H$2:$I$382,2,FALSE),"")</f>
        <v/>
      </c>
      <c r="N333" s="23" t="str">
        <f>IFERROR(VLOOKUP(U333,'[2]Lista Willy'!$B$11:$D$14,3,FALSE),"")</f>
        <v>REC_11</v>
      </c>
      <c r="O333" s="24"/>
      <c r="P333" s="90">
        <v>19007</v>
      </c>
      <c r="Q333" s="90" t="s">
        <v>49</v>
      </c>
      <c r="R333" s="90" t="s">
        <v>309</v>
      </c>
      <c r="S333" s="90" t="s">
        <v>473</v>
      </c>
      <c r="T333" s="90" t="s">
        <v>473</v>
      </c>
      <c r="U333" s="90" t="s">
        <v>52</v>
      </c>
      <c r="V333" s="94" t="s">
        <v>53</v>
      </c>
      <c r="W333" s="90" t="s">
        <v>54</v>
      </c>
      <c r="X333" s="90" t="s">
        <v>55</v>
      </c>
      <c r="Y333" s="90" t="s">
        <v>479</v>
      </c>
      <c r="Z333" s="88">
        <v>48564500</v>
      </c>
      <c r="AA333" s="120"/>
      <c r="AB333" s="88"/>
      <c r="AC333" s="88"/>
      <c r="AD333" s="88"/>
      <c r="AE333" s="120">
        <v>48564500</v>
      </c>
      <c r="AF333" s="88"/>
      <c r="AG333" s="89"/>
      <c r="AH333" s="90" t="s">
        <v>57</v>
      </c>
      <c r="AI333" s="90" t="s">
        <v>108</v>
      </c>
      <c r="AJ333" s="90" t="s">
        <v>108</v>
      </c>
      <c r="AK333" s="90"/>
      <c r="AL333" s="90" t="s">
        <v>57</v>
      </c>
      <c r="AM333" s="90"/>
      <c r="AN333" s="90" t="s">
        <v>57</v>
      </c>
      <c r="AO333" s="90"/>
      <c r="AP333" s="90" t="s">
        <v>57</v>
      </c>
      <c r="AQ333" s="90"/>
      <c r="AR333" s="90" t="s">
        <v>57</v>
      </c>
      <c r="AS333" s="90" t="s">
        <v>60</v>
      </c>
      <c r="AT333" s="90" t="s">
        <v>61</v>
      </c>
      <c r="AU333" s="97" t="s">
        <v>62</v>
      </c>
      <c r="AV333" s="98" t="s">
        <v>63</v>
      </c>
      <c r="AW333" s="98" t="s">
        <v>64</v>
      </c>
      <c r="AX333" s="97">
        <v>3202008</v>
      </c>
      <c r="AY333" s="98" t="s">
        <v>65</v>
      </c>
      <c r="AZ333" s="98" t="s">
        <v>295</v>
      </c>
      <c r="BA333" s="24"/>
    </row>
    <row r="334" spans="1:53" ht="84.75" customHeight="1">
      <c r="A334" s="23" t="str">
        <f>+IFERROR(VLOOKUP(R334,'[2]Listas niveles'!$D$2:$E$11,2,FALSE),"")</f>
        <v>SGM</v>
      </c>
      <c r="B334" s="23" t="str">
        <f>+IFERROR(VLOOKUP(AS334,'[2]Listas anexo 1'!$A$7:$B$8,2,FALSE),"")</f>
        <v>ADMIN</v>
      </c>
      <c r="C334" s="23" t="str">
        <f>+IFERROR(VLOOKUP(AT334,'[2]Listas anexo 1'!$A$13:$B$15,2,FALSE),"")</f>
        <v>ADMINYCOOR</v>
      </c>
      <c r="D334" s="23" t="str">
        <f>+IFERROR(VLOOKUP(AT334,'[2]Listas anexo 1'!$A$13:$C$15,3,FALSE),"")</f>
        <v>CONTRIBUIR</v>
      </c>
      <c r="E334" s="23" t="str">
        <f>+IFERROR(VLOOKUP(AT334,'[2]Listas anexo 1'!$A$19:$B$21,2,FALSE),"")</f>
        <v>ADMINOB</v>
      </c>
      <c r="F334" s="23" t="str">
        <f>+IFERROR(VLOOKUP(AV334,'[2]Listas anexo 1'!$J$13:$K$21,2,FALSE),"")</f>
        <v>ADOBIV</v>
      </c>
      <c r="G334" s="23" t="str">
        <f>+IFERROR(VLOOKUP(AW334,'[2]LISTAS ANEXO 1. 2'!$A$9:$B$38,2,FALSE),"")</f>
        <v>AXVI</v>
      </c>
      <c r="H334" s="23" t="str">
        <f>+IFERROR(IF(C334="ADMINYCOOR",VLOOKUP(AY334,'[2]LISTAS ANEXO 1. 3'!$B$13:$C$42,2,FALSE),IF(C334="TASAS",VLOOKUP(AY334,'[2]LISTAS ANEXO 1. 3'!$B$43:$C$51,2,FALSE),IF(C334="FORTALECIMIENTO",VLOOKUP(AY334,'[2]LISTAS ANEXO 1. 3'!$B$52:$C$58,2,FALSE),""))),"")</f>
        <v>CD</v>
      </c>
      <c r="I334" s="23" t="str">
        <f>+IFERROR(VLOOKUP(#REF!,'[2]LISTAS ANEXO 1. 4'!$B$74:$C$90,2,FALSE),"")</f>
        <v/>
      </c>
      <c r="J334" s="23" t="str">
        <f>+IFERROR(VLOOKUP(X334,[2]ORDINALES!$B$2:$C$5,2,FALSE),"")</f>
        <v>CTADOS</v>
      </c>
      <c r="K334" s="23" t="str">
        <f>+IFERROR(VLOOKUP(#REF!,[2]REGION!$G$2:$I$1125,2,FALSE),"")</f>
        <v/>
      </c>
      <c r="L334" s="23" t="str">
        <f>+IFERROR(VLOOKUP(AI334,[2]REGION!$G$2:$I$1125,2,FALSE),"")</f>
        <v>BOGDC</v>
      </c>
      <c r="M334" s="23" t="str">
        <f>+IFERROR(VLOOKUP(#REF!,[2]ORDINALES!$H$2:$I$382,2,FALSE),"")</f>
        <v/>
      </c>
      <c r="N334" s="23" t="str">
        <f>IFERROR(VLOOKUP(U334,'[2]Lista Willy'!$B$11:$D$14,3,FALSE),"")</f>
        <v>REC_11</v>
      </c>
      <c r="O334" s="24"/>
      <c r="P334" s="90">
        <v>19008</v>
      </c>
      <c r="Q334" s="90" t="s">
        <v>49</v>
      </c>
      <c r="R334" s="90" t="s">
        <v>309</v>
      </c>
      <c r="S334" s="90" t="s">
        <v>473</v>
      </c>
      <c r="T334" s="90" t="s">
        <v>473</v>
      </c>
      <c r="U334" s="90" t="s">
        <v>52</v>
      </c>
      <c r="V334" s="94" t="s">
        <v>53</v>
      </c>
      <c r="W334" s="90" t="s">
        <v>54</v>
      </c>
      <c r="X334" s="90" t="s">
        <v>55</v>
      </c>
      <c r="Y334" s="90" t="s">
        <v>480</v>
      </c>
      <c r="Z334" s="88">
        <v>74670880</v>
      </c>
      <c r="AA334" s="120"/>
      <c r="AB334" s="88"/>
      <c r="AC334" s="88"/>
      <c r="AD334" s="88"/>
      <c r="AE334" s="120">
        <v>74670880</v>
      </c>
      <c r="AF334" s="88"/>
      <c r="AG334" s="89"/>
      <c r="AH334" s="90" t="s">
        <v>57</v>
      </c>
      <c r="AI334" s="90" t="s">
        <v>108</v>
      </c>
      <c r="AJ334" s="90" t="s">
        <v>108</v>
      </c>
      <c r="AK334" s="90"/>
      <c r="AL334" s="90" t="s">
        <v>57</v>
      </c>
      <c r="AM334" s="90"/>
      <c r="AN334" s="90" t="s">
        <v>57</v>
      </c>
      <c r="AO334" s="90"/>
      <c r="AP334" s="90" t="s">
        <v>57</v>
      </c>
      <c r="AQ334" s="90"/>
      <c r="AR334" s="90" t="s">
        <v>57</v>
      </c>
      <c r="AS334" s="90" t="s">
        <v>60</v>
      </c>
      <c r="AT334" s="90" t="s">
        <v>61</v>
      </c>
      <c r="AU334" s="97" t="s">
        <v>62</v>
      </c>
      <c r="AV334" s="98" t="s">
        <v>63</v>
      </c>
      <c r="AW334" s="98" t="s">
        <v>64</v>
      </c>
      <c r="AX334" s="97">
        <v>3202008</v>
      </c>
      <c r="AY334" s="98" t="s">
        <v>65</v>
      </c>
      <c r="AZ334" s="98" t="s">
        <v>295</v>
      </c>
      <c r="BA334" s="24"/>
    </row>
    <row r="335" spans="1:53" ht="84.75" customHeight="1">
      <c r="A335" s="23" t="str">
        <f>+IFERROR(VLOOKUP(R335,'[2]Listas niveles'!$D$2:$E$11,2,FALSE),"")</f>
        <v>SGM</v>
      </c>
      <c r="B335" s="23" t="str">
        <f>+IFERROR(VLOOKUP(AS335,'[2]Listas anexo 1'!$A$7:$B$8,2,FALSE),"")</f>
        <v>ADMIN</v>
      </c>
      <c r="C335" s="23" t="str">
        <f>+IFERROR(VLOOKUP(AT335,'[2]Listas anexo 1'!$A$13:$B$15,2,FALSE),"")</f>
        <v>ADMINYCOOR</v>
      </c>
      <c r="D335" s="23" t="str">
        <f>+IFERROR(VLOOKUP(AT335,'[2]Listas anexo 1'!$A$13:$C$15,3,FALSE),"")</f>
        <v>CONTRIBUIR</v>
      </c>
      <c r="E335" s="23" t="str">
        <f>+IFERROR(VLOOKUP(AT335,'[2]Listas anexo 1'!$A$19:$B$21,2,FALSE),"")</f>
        <v>ADMINOB</v>
      </c>
      <c r="F335" s="23" t="str">
        <f>+IFERROR(VLOOKUP(AV335,'[2]Listas anexo 1'!$J$13:$K$21,2,FALSE),"")</f>
        <v>ADOBIV</v>
      </c>
      <c r="G335" s="23" t="str">
        <f>+IFERROR(VLOOKUP(AW335,'[2]LISTAS ANEXO 1. 2'!$A$9:$B$38,2,FALSE),"")</f>
        <v>AXVI</v>
      </c>
      <c r="H335" s="23" t="str">
        <f>+IFERROR(IF(C335="ADMINYCOOR",VLOOKUP(AY335,'[2]LISTAS ANEXO 1. 3'!$B$13:$C$42,2,FALSE),IF(C335="TASAS",VLOOKUP(AY335,'[2]LISTAS ANEXO 1. 3'!$B$43:$C$51,2,FALSE),IF(C335="FORTALECIMIENTO",VLOOKUP(AY335,'[2]LISTAS ANEXO 1. 3'!$B$52:$C$58,2,FALSE),""))),"")</f>
        <v>CD</v>
      </c>
      <c r="I335" s="23" t="str">
        <f>+IFERROR(VLOOKUP(#REF!,'[2]LISTAS ANEXO 1. 4'!$B$74:$C$90,2,FALSE),"")</f>
        <v/>
      </c>
      <c r="J335" s="23" t="str">
        <f>+IFERROR(VLOOKUP(X335,[2]ORDINALES!$B$2:$C$5,2,FALSE),"")</f>
        <v>CTADOS</v>
      </c>
      <c r="K335" s="23" t="str">
        <f>+IFERROR(VLOOKUP(#REF!,[2]REGION!$G$2:$I$1125,2,FALSE),"")</f>
        <v/>
      </c>
      <c r="L335" s="23" t="str">
        <f>+IFERROR(VLOOKUP(AI335,[2]REGION!$G$2:$I$1125,2,FALSE),"")</f>
        <v>BOGDC</v>
      </c>
      <c r="M335" s="23" t="str">
        <f>+IFERROR(VLOOKUP(#REF!,[2]ORDINALES!$H$2:$I$382,2,FALSE),"")</f>
        <v/>
      </c>
      <c r="N335" s="23" t="str">
        <f>IFERROR(VLOOKUP(U335,'[2]Lista Willy'!$B$11:$D$14,3,FALSE),"")</f>
        <v>REC_11</v>
      </c>
      <c r="O335" s="24"/>
      <c r="P335" s="90">
        <v>19009</v>
      </c>
      <c r="Q335" s="90" t="s">
        <v>49</v>
      </c>
      <c r="R335" s="90" t="s">
        <v>309</v>
      </c>
      <c r="S335" s="90" t="s">
        <v>473</v>
      </c>
      <c r="T335" s="90" t="s">
        <v>473</v>
      </c>
      <c r="U335" s="90" t="s">
        <v>52</v>
      </c>
      <c r="V335" s="94" t="s">
        <v>53</v>
      </c>
      <c r="W335" s="90" t="s">
        <v>54</v>
      </c>
      <c r="X335" s="90" t="s">
        <v>55</v>
      </c>
      <c r="Y335" s="90" t="s">
        <v>481</v>
      </c>
      <c r="Z335" s="88">
        <v>74670880</v>
      </c>
      <c r="AA335" s="120"/>
      <c r="AB335" s="88"/>
      <c r="AC335" s="88"/>
      <c r="AD335" s="88"/>
      <c r="AE335" s="120">
        <v>74670880</v>
      </c>
      <c r="AF335" s="88"/>
      <c r="AG335" s="89"/>
      <c r="AH335" s="90" t="s">
        <v>57</v>
      </c>
      <c r="AI335" s="90" t="s">
        <v>108</v>
      </c>
      <c r="AJ335" s="90" t="s">
        <v>108</v>
      </c>
      <c r="AK335" s="90"/>
      <c r="AL335" s="90" t="s">
        <v>57</v>
      </c>
      <c r="AM335" s="90"/>
      <c r="AN335" s="90" t="s">
        <v>57</v>
      </c>
      <c r="AO335" s="90"/>
      <c r="AP335" s="90" t="s">
        <v>57</v>
      </c>
      <c r="AQ335" s="90"/>
      <c r="AR335" s="90" t="s">
        <v>57</v>
      </c>
      <c r="AS335" s="90" t="s">
        <v>60</v>
      </c>
      <c r="AT335" s="90" t="s">
        <v>61</v>
      </c>
      <c r="AU335" s="97" t="s">
        <v>62</v>
      </c>
      <c r="AV335" s="98" t="s">
        <v>63</v>
      </c>
      <c r="AW335" s="98" t="s">
        <v>64</v>
      </c>
      <c r="AX335" s="97">
        <v>3202008</v>
      </c>
      <c r="AY335" s="98" t="s">
        <v>65</v>
      </c>
      <c r="AZ335" s="98" t="s">
        <v>295</v>
      </c>
      <c r="BA335" s="24"/>
    </row>
    <row r="336" spans="1:53" ht="84.75" customHeight="1">
      <c r="A336" s="23" t="str">
        <f>+IFERROR(VLOOKUP(R336,'[2]Listas niveles'!$D$2:$E$11,2,FALSE),"")</f>
        <v>SGM</v>
      </c>
      <c r="B336" s="23" t="str">
        <f>+IFERROR(VLOOKUP(AS336,'[2]Listas anexo 1'!$A$7:$B$8,2,FALSE),"")</f>
        <v>ADMIN</v>
      </c>
      <c r="C336" s="23" t="str">
        <f>+IFERROR(VLOOKUP(AT336,'[2]Listas anexo 1'!$A$13:$B$15,2,FALSE),"")</f>
        <v>ADMINYCOOR</v>
      </c>
      <c r="D336" s="23" t="str">
        <f>+IFERROR(VLOOKUP(AT336,'[2]Listas anexo 1'!$A$13:$C$15,3,FALSE),"")</f>
        <v>CONTRIBUIR</v>
      </c>
      <c r="E336" s="23" t="str">
        <f>+IFERROR(VLOOKUP(AT336,'[2]Listas anexo 1'!$A$19:$B$21,2,FALSE),"")</f>
        <v>ADMINOB</v>
      </c>
      <c r="F336" s="23" t="str">
        <f>+IFERROR(VLOOKUP(AV336,'[2]Listas anexo 1'!$J$13:$K$21,2,FALSE),"")</f>
        <v>ADOBIV</v>
      </c>
      <c r="G336" s="23" t="str">
        <f>+IFERROR(VLOOKUP(AW336,'[2]LISTAS ANEXO 1. 2'!$A$9:$B$38,2,FALSE),"")</f>
        <v>AXVI</v>
      </c>
      <c r="H336" s="23" t="str">
        <f>+IFERROR(IF(C336="ADMINYCOOR",VLOOKUP(AY336,'[2]LISTAS ANEXO 1. 3'!$B$13:$C$42,2,FALSE),IF(C336="TASAS",VLOOKUP(AY336,'[2]LISTAS ANEXO 1. 3'!$B$43:$C$51,2,FALSE),IF(C336="FORTALECIMIENTO",VLOOKUP(AY336,'[2]LISTAS ANEXO 1. 3'!$B$52:$C$58,2,FALSE),""))),"")</f>
        <v>CD</v>
      </c>
      <c r="I336" s="23" t="str">
        <f>+IFERROR(VLOOKUP(#REF!,'[2]LISTAS ANEXO 1. 4'!$B$74:$C$90,2,FALSE),"")</f>
        <v/>
      </c>
      <c r="J336" s="23" t="str">
        <f>+IFERROR(VLOOKUP(X336,[2]ORDINALES!$B$2:$C$5,2,FALSE),"")</f>
        <v>CTADOS</v>
      </c>
      <c r="K336" s="23" t="str">
        <f>+IFERROR(VLOOKUP(#REF!,[2]REGION!$G$2:$I$1125,2,FALSE),"")</f>
        <v/>
      </c>
      <c r="L336" s="23" t="str">
        <f>+IFERROR(VLOOKUP(AI336,[2]REGION!$G$2:$I$1125,2,FALSE),"")</f>
        <v>BOGDC</v>
      </c>
      <c r="M336" s="23" t="str">
        <f>+IFERROR(VLOOKUP(#REF!,[2]ORDINALES!$H$2:$I$382,2,FALSE),"")</f>
        <v/>
      </c>
      <c r="N336" s="23" t="str">
        <f>IFERROR(VLOOKUP(U336,'[2]Lista Willy'!$B$11:$D$14,3,FALSE),"")</f>
        <v>REC_11</v>
      </c>
      <c r="O336" s="24"/>
      <c r="P336" s="90">
        <v>19010</v>
      </c>
      <c r="Q336" s="90" t="s">
        <v>49</v>
      </c>
      <c r="R336" s="90" t="s">
        <v>309</v>
      </c>
      <c r="S336" s="90" t="s">
        <v>473</v>
      </c>
      <c r="T336" s="90" t="s">
        <v>473</v>
      </c>
      <c r="U336" s="90" t="s">
        <v>52</v>
      </c>
      <c r="V336" s="94" t="s">
        <v>53</v>
      </c>
      <c r="W336" s="90" t="s">
        <v>54</v>
      </c>
      <c r="X336" s="90" t="s">
        <v>55</v>
      </c>
      <c r="Y336" s="90" t="s">
        <v>482</v>
      </c>
      <c r="Z336" s="88">
        <v>60409500</v>
      </c>
      <c r="AA336" s="120"/>
      <c r="AB336" s="88"/>
      <c r="AC336" s="88"/>
      <c r="AD336" s="88"/>
      <c r="AE336" s="120">
        <v>60409500</v>
      </c>
      <c r="AF336" s="88"/>
      <c r="AG336" s="89"/>
      <c r="AH336" s="90" t="s">
        <v>57</v>
      </c>
      <c r="AI336" s="90" t="s">
        <v>108</v>
      </c>
      <c r="AJ336" s="90" t="s">
        <v>108</v>
      </c>
      <c r="AK336" s="90"/>
      <c r="AL336" s="90" t="s">
        <v>57</v>
      </c>
      <c r="AM336" s="90"/>
      <c r="AN336" s="90" t="s">
        <v>57</v>
      </c>
      <c r="AO336" s="90"/>
      <c r="AP336" s="90" t="s">
        <v>57</v>
      </c>
      <c r="AQ336" s="90"/>
      <c r="AR336" s="90" t="s">
        <v>57</v>
      </c>
      <c r="AS336" s="90" t="s">
        <v>60</v>
      </c>
      <c r="AT336" s="90" t="s">
        <v>61</v>
      </c>
      <c r="AU336" s="97" t="s">
        <v>62</v>
      </c>
      <c r="AV336" s="98" t="s">
        <v>63</v>
      </c>
      <c r="AW336" s="98" t="s">
        <v>64</v>
      </c>
      <c r="AX336" s="97">
        <v>3202008</v>
      </c>
      <c r="AY336" s="98" t="s">
        <v>65</v>
      </c>
      <c r="AZ336" s="98" t="s">
        <v>295</v>
      </c>
      <c r="BA336" s="24"/>
    </row>
    <row r="337" spans="1:53" ht="84.75" customHeight="1">
      <c r="A337" s="23" t="str">
        <f>+IFERROR(VLOOKUP(R337,'[2]Listas niveles'!$D$2:$E$11,2,FALSE),"")</f>
        <v>SGM</v>
      </c>
      <c r="B337" s="23" t="str">
        <f>+IFERROR(VLOOKUP(AS337,'[2]Listas anexo 1'!$A$7:$B$8,2,FALSE),"")</f>
        <v>ADMIN</v>
      </c>
      <c r="C337" s="23" t="str">
        <f>+IFERROR(VLOOKUP(AT337,'[2]Listas anexo 1'!$A$13:$B$15,2,FALSE),"")</f>
        <v>ADMINYCOOR</v>
      </c>
      <c r="D337" s="23" t="str">
        <f>+IFERROR(VLOOKUP(AT337,'[2]Listas anexo 1'!$A$13:$C$15,3,FALSE),"")</f>
        <v>CONTRIBUIR</v>
      </c>
      <c r="E337" s="23" t="str">
        <f>+IFERROR(VLOOKUP(AT337,'[2]Listas anexo 1'!$A$19:$B$21,2,FALSE),"")</f>
        <v>ADMINOB</v>
      </c>
      <c r="F337" s="23" t="str">
        <f>+IFERROR(VLOOKUP(AV337,'[2]Listas anexo 1'!$J$13:$K$21,2,FALSE),"")</f>
        <v>ADOBIII</v>
      </c>
      <c r="G337" s="23" t="str">
        <f>+IFERROR(VLOOKUP(AW337,'[2]LISTAS ANEXO 1. 2'!$A$9:$B$38,2,FALSE),"")</f>
        <v>AVII</v>
      </c>
      <c r="H337" s="23" t="str">
        <f>+IFERROR(IF(C337="ADMINYCOOR",VLOOKUP(AY337,'[2]LISTAS ANEXO 1. 3'!$B$13:$C$42,2,FALSE),IF(C337="TASAS",VLOOKUP(AY337,'[2]LISTAS ANEXO 1. 3'!$B$43:$C$51,2,FALSE),IF(C337="FORTALECIMIENTO",VLOOKUP(AY337,'[2]LISTAS ANEXO 1. 3'!$B$52:$C$58,2,FALSE),""))),"")</f>
        <v>II</v>
      </c>
      <c r="I337" s="23" t="str">
        <f>+IFERROR(VLOOKUP(#REF!,'[2]LISTAS ANEXO 1. 4'!$B$74:$C$90,2,FALSE),"")</f>
        <v/>
      </c>
      <c r="J337" s="23" t="str">
        <f>+IFERROR(VLOOKUP(X337,[2]ORDINALES!$B$2:$C$5,2,FALSE),"")</f>
        <v>CTADOS</v>
      </c>
      <c r="K337" s="23" t="str">
        <f>+IFERROR(VLOOKUP(#REF!,[2]REGION!$G$2:$I$1125,2,FALSE),"")</f>
        <v/>
      </c>
      <c r="L337" s="23" t="str">
        <f>+IFERROR(VLOOKUP(AI337,[2]REGION!$G$2:$I$1125,2,FALSE),"")</f>
        <v>BOGDC</v>
      </c>
      <c r="M337" s="23" t="str">
        <f>+IFERROR(VLOOKUP(#REF!,[2]ORDINALES!$H$2:$I$382,2,FALSE),"")</f>
        <v/>
      </c>
      <c r="N337" s="23" t="str">
        <f>IFERROR(VLOOKUP(U337,'[2]Lista Willy'!$B$11:$D$14,3,FALSE),"")</f>
        <v>REC_11</v>
      </c>
      <c r="O337" s="24"/>
      <c r="P337" s="90">
        <v>19011</v>
      </c>
      <c r="Q337" s="90" t="s">
        <v>49</v>
      </c>
      <c r="R337" s="90" t="s">
        <v>309</v>
      </c>
      <c r="S337" s="90" t="s">
        <v>473</v>
      </c>
      <c r="T337" s="90" t="s">
        <v>473</v>
      </c>
      <c r="U337" s="90" t="s">
        <v>52</v>
      </c>
      <c r="V337" s="94" t="s">
        <v>53</v>
      </c>
      <c r="W337" s="90" t="s">
        <v>54</v>
      </c>
      <c r="X337" s="90" t="s">
        <v>55</v>
      </c>
      <c r="Y337" s="90" t="s">
        <v>483</v>
      </c>
      <c r="Z337" s="88">
        <v>40000000</v>
      </c>
      <c r="AA337" s="120"/>
      <c r="AB337" s="88"/>
      <c r="AC337" s="88"/>
      <c r="AD337" s="88"/>
      <c r="AE337" s="120">
        <v>40000000</v>
      </c>
      <c r="AF337" s="88"/>
      <c r="AG337" s="89"/>
      <c r="AH337" s="90" t="s">
        <v>57</v>
      </c>
      <c r="AI337" s="90" t="s">
        <v>108</v>
      </c>
      <c r="AJ337" s="90" t="s">
        <v>108</v>
      </c>
      <c r="AK337" s="90"/>
      <c r="AL337" s="90" t="s">
        <v>57</v>
      </c>
      <c r="AM337" s="90"/>
      <c r="AN337" s="90" t="s">
        <v>57</v>
      </c>
      <c r="AO337" s="90"/>
      <c r="AP337" s="90" t="s">
        <v>57</v>
      </c>
      <c r="AQ337" s="90"/>
      <c r="AR337" s="90" t="s">
        <v>57</v>
      </c>
      <c r="AS337" s="90" t="s">
        <v>60</v>
      </c>
      <c r="AT337" s="90" t="s">
        <v>61</v>
      </c>
      <c r="AU337" s="97" t="s">
        <v>62</v>
      </c>
      <c r="AV337" s="98" t="s">
        <v>272</v>
      </c>
      <c r="AW337" s="98" t="s">
        <v>484</v>
      </c>
      <c r="AX337" s="97">
        <v>3202001</v>
      </c>
      <c r="AY337" s="98" t="s">
        <v>485</v>
      </c>
      <c r="AZ337" s="98" t="s">
        <v>486</v>
      </c>
      <c r="BA337" s="24"/>
    </row>
    <row r="338" spans="1:53" ht="84.75" customHeight="1">
      <c r="A338" s="23" t="str">
        <f>+IFERROR(VLOOKUP(R338,'[2]Listas niveles'!$D$2:$E$11,2,FALSE),"")</f>
        <v>SGM</v>
      </c>
      <c r="B338" s="23" t="str">
        <f>+IFERROR(VLOOKUP(AS338,'[2]Listas anexo 1'!$A$7:$B$8,2,FALSE),"")</f>
        <v>ADMIN</v>
      </c>
      <c r="C338" s="23" t="str">
        <f>+IFERROR(VLOOKUP(AT338,'[2]Listas anexo 1'!$A$13:$B$15,2,FALSE),"")</f>
        <v>ADMINYCOOR</v>
      </c>
      <c r="D338" s="23" t="str">
        <f>+IFERROR(VLOOKUP(AT338,'[2]Listas anexo 1'!$A$13:$C$15,3,FALSE),"")</f>
        <v>CONTRIBUIR</v>
      </c>
      <c r="E338" s="23" t="str">
        <f>+IFERROR(VLOOKUP(AT338,'[2]Listas anexo 1'!$A$19:$B$21,2,FALSE),"")</f>
        <v>ADMINOB</v>
      </c>
      <c r="F338" s="23" t="str">
        <f>+IFERROR(VLOOKUP(AV338,'[2]Listas anexo 1'!$J$13:$K$21,2,FALSE),"")</f>
        <v>ADOBII</v>
      </c>
      <c r="G338" s="23" t="str">
        <f>+IFERROR(VLOOKUP(AW338,'[2]LISTAS ANEXO 1. 2'!$A$9:$B$38,2,FALSE),"")</f>
        <v>AV</v>
      </c>
      <c r="H338" s="23" t="str">
        <f>+IFERROR(IF(C338="ADMINYCOOR",VLOOKUP(AY338,'[2]LISTAS ANEXO 1. 3'!$B$13:$C$42,2,FALSE),IF(C338="TASAS",VLOOKUP(AY338,'[2]LISTAS ANEXO 1. 3'!$B$43:$C$51,2,FALSE),IF(C338="FORTALECIMIENTO",VLOOKUP(AY338,'[2]LISTAS ANEXO 1. 3'!$B$52:$C$58,2,FALSE),""))),"")</f>
        <v>FF</v>
      </c>
      <c r="I338" s="23" t="str">
        <f>+IFERROR(VLOOKUP(#REF!,'[2]LISTAS ANEXO 1. 4'!$B$74:$C$90,2,FALSE),"")</f>
        <v/>
      </c>
      <c r="J338" s="23" t="str">
        <f>+IFERROR(VLOOKUP(X338,[2]ORDINALES!$B$2:$C$5,2,FALSE),"")</f>
        <v>CTADOS</v>
      </c>
      <c r="K338" s="23" t="str">
        <f>+IFERROR(VLOOKUP(#REF!,[2]REGION!$G$2:$I$1125,2,FALSE),"")</f>
        <v/>
      </c>
      <c r="L338" s="23" t="str">
        <f>+IFERROR(VLOOKUP(AI338,[2]REGION!$G$2:$I$1125,2,FALSE),"")</f>
        <v>BOGDC</v>
      </c>
      <c r="M338" s="23" t="str">
        <f>+IFERROR(VLOOKUP(#REF!,[2]ORDINALES!$H$2:$I$382,2,FALSE),"")</f>
        <v/>
      </c>
      <c r="N338" s="23" t="str">
        <f>IFERROR(VLOOKUP(U338,'[2]Lista Willy'!$B$11:$D$14,3,FALSE),"")</f>
        <v>REC_11</v>
      </c>
      <c r="O338" s="24"/>
      <c r="P338" s="90">
        <v>19012</v>
      </c>
      <c r="Q338" s="90" t="s">
        <v>49</v>
      </c>
      <c r="R338" s="90" t="s">
        <v>309</v>
      </c>
      <c r="S338" s="90" t="s">
        <v>473</v>
      </c>
      <c r="T338" s="90" t="s">
        <v>473</v>
      </c>
      <c r="U338" s="90" t="s">
        <v>52</v>
      </c>
      <c r="V338" s="94" t="s">
        <v>53</v>
      </c>
      <c r="W338" s="90" t="s">
        <v>54</v>
      </c>
      <c r="X338" s="90" t="s">
        <v>55</v>
      </c>
      <c r="Y338" s="90" t="s">
        <v>487</v>
      </c>
      <c r="Z338" s="88">
        <v>33308140</v>
      </c>
      <c r="AA338" s="120"/>
      <c r="AB338" s="88"/>
      <c r="AC338" s="88"/>
      <c r="AD338" s="88"/>
      <c r="AE338" s="120">
        <v>33308140</v>
      </c>
      <c r="AF338" s="88"/>
      <c r="AG338" s="89"/>
      <c r="AH338" s="90" t="s">
        <v>57</v>
      </c>
      <c r="AI338" s="90" t="s">
        <v>108</v>
      </c>
      <c r="AJ338" s="90" t="s">
        <v>108</v>
      </c>
      <c r="AK338" s="90"/>
      <c r="AL338" s="90" t="s">
        <v>57</v>
      </c>
      <c r="AM338" s="90"/>
      <c r="AN338" s="90" t="s">
        <v>57</v>
      </c>
      <c r="AO338" s="90"/>
      <c r="AP338" s="90" t="s">
        <v>57</v>
      </c>
      <c r="AQ338" s="90"/>
      <c r="AR338" s="90" t="s">
        <v>57</v>
      </c>
      <c r="AS338" s="90" t="s">
        <v>60</v>
      </c>
      <c r="AT338" s="90" t="s">
        <v>61</v>
      </c>
      <c r="AU338" s="97" t="s">
        <v>62</v>
      </c>
      <c r="AV338" s="98" t="s">
        <v>348</v>
      </c>
      <c r="AW338" s="98" t="s">
        <v>349</v>
      </c>
      <c r="AX338" s="97">
        <v>3202018</v>
      </c>
      <c r="AY338" s="98" t="s">
        <v>353</v>
      </c>
      <c r="AZ338" s="98" t="s">
        <v>354</v>
      </c>
      <c r="BA338" s="24"/>
    </row>
    <row r="339" spans="1:53" ht="84.75" customHeight="1">
      <c r="A339" s="23" t="str">
        <f>+IFERROR(VLOOKUP(R339,'[2]Listas niveles'!$D$2:$E$11,2,FALSE),"")</f>
        <v>SGM</v>
      </c>
      <c r="B339" s="23" t="str">
        <f>+IFERROR(VLOOKUP(AS339,'[2]Listas anexo 1'!$A$7:$B$8,2,FALSE),"")</f>
        <v>ADMIN</v>
      </c>
      <c r="C339" s="23" t="str">
        <f>+IFERROR(VLOOKUP(AT339,'[2]Listas anexo 1'!$A$13:$B$15,2,FALSE),"")</f>
        <v>ADMINYCOOR</v>
      </c>
      <c r="D339" s="23" t="str">
        <f>+IFERROR(VLOOKUP(AT339,'[2]Listas anexo 1'!$A$13:$C$15,3,FALSE),"")</f>
        <v>CONTRIBUIR</v>
      </c>
      <c r="E339" s="23" t="str">
        <f>+IFERROR(VLOOKUP(AT339,'[2]Listas anexo 1'!$A$19:$B$21,2,FALSE),"")</f>
        <v>ADMINOB</v>
      </c>
      <c r="F339" s="23" t="str">
        <f>+IFERROR(VLOOKUP(AV339,'[2]Listas anexo 1'!$J$13:$K$21,2,FALSE),"")</f>
        <v>ADOBII</v>
      </c>
      <c r="G339" s="23" t="str">
        <f>+IFERROR(VLOOKUP(AW339,'[2]LISTAS ANEXO 1. 2'!$A$9:$B$38,2,FALSE),"")</f>
        <v>AV</v>
      </c>
      <c r="H339" s="23" t="str">
        <f>+IFERROR(IF(C339="ADMINYCOOR",VLOOKUP(AY339,'[2]LISTAS ANEXO 1. 3'!$B$13:$C$42,2,FALSE),IF(C339="TASAS",VLOOKUP(AY339,'[2]LISTAS ANEXO 1. 3'!$B$43:$C$51,2,FALSE),IF(C339="FORTALECIMIENTO",VLOOKUP(AY339,'[2]LISTAS ANEXO 1. 3'!$B$52:$C$58,2,FALSE),""))),"")</f>
        <v>FF</v>
      </c>
      <c r="I339" s="23" t="str">
        <f>+IFERROR(VLOOKUP(#REF!,'[2]LISTAS ANEXO 1. 4'!$B$74:$C$90,2,FALSE),"")</f>
        <v/>
      </c>
      <c r="J339" s="23" t="str">
        <f>+IFERROR(VLOOKUP(X339,[2]ORDINALES!$B$2:$C$5,2,FALSE),"")</f>
        <v>CTADOS</v>
      </c>
      <c r="K339" s="23" t="str">
        <f>+IFERROR(VLOOKUP(#REF!,[2]REGION!$G$2:$I$1125,2,FALSE),"")</f>
        <v/>
      </c>
      <c r="L339" s="23" t="str">
        <f>+IFERROR(VLOOKUP(AI339,[2]REGION!$G$2:$I$1125,2,FALSE),"")</f>
        <v>BOGDC</v>
      </c>
      <c r="M339" s="23" t="str">
        <f>+IFERROR(VLOOKUP(#REF!,[2]ORDINALES!$H$2:$I$382,2,FALSE),"")</f>
        <v/>
      </c>
      <c r="N339" s="23" t="str">
        <f>IFERROR(VLOOKUP(U339,'[2]Lista Willy'!$B$11:$D$14,3,FALSE),"")</f>
        <v>REC_11</v>
      </c>
      <c r="O339" s="24"/>
      <c r="P339" s="90">
        <v>19013</v>
      </c>
      <c r="Q339" s="90" t="s">
        <v>49</v>
      </c>
      <c r="R339" s="90" t="s">
        <v>309</v>
      </c>
      <c r="S339" s="90" t="s">
        <v>473</v>
      </c>
      <c r="T339" s="90" t="s">
        <v>473</v>
      </c>
      <c r="U339" s="90" t="s">
        <v>52</v>
      </c>
      <c r="V339" s="94" t="s">
        <v>53</v>
      </c>
      <c r="W339" s="90" t="s">
        <v>54</v>
      </c>
      <c r="X339" s="90" t="s">
        <v>55</v>
      </c>
      <c r="Y339" s="90" t="s">
        <v>488</v>
      </c>
      <c r="Z339" s="88">
        <v>33308140</v>
      </c>
      <c r="AA339" s="120"/>
      <c r="AB339" s="88"/>
      <c r="AC339" s="88"/>
      <c r="AD339" s="88"/>
      <c r="AE339" s="120">
        <v>33308140</v>
      </c>
      <c r="AF339" s="88"/>
      <c r="AG339" s="89"/>
      <c r="AH339" s="90" t="s">
        <v>57</v>
      </c>
      <c r="AI339" s="90" t="s">
        <v>108</v>
      </c>
      <c r="AJ339" s="90" t="s">
        <v>108</v>
      </c>
      <c r="AK339" s="90"/>
      <c r="AL339" s="90" t="s">
        <v>57</v>
      </c>
      <c r="AM339" s="90"/>
      <c r="AN339" s="90" t="s">
        <v>57</v>
      </c>
      <c r="AO339" s="90"/>
      <c r="AP339" s="90" t="s">
        <v>57</v>
      </c>
      <c r="AQ339" s="90"/>
      <c r="AR339" s="90" t="s">
        <v>57</v>
      </c>
      <c r="AS339" s="90" t="s">
        <v>60</v>
      </c>
      <c r="AT339" s="90" t="s">
        <v>61</v>
      </c>
      <c r="AU339" s="97" t="s">
        <v>62</v>
      </c>
      <c r="AV339" s="98" t="s">
        <v>348</v>
      </c>
      <c r="AW339" s="98" t="s">
        <v>349</v>
      </c>
      <c r="AX339" s="97">
        <v>3202018</v>
      </c>
      <c r="AY339" s="98" t="s">
        <v>353</v>
      </c>
      <c r="AZ339" s="98" t="s">
        <v>354</v>
      </c>
      <c r="BA339" s="24"/>
    </row>
    <row r="340" spans="1:53" ht="84.75" customHeight="1">
      <c r="A340" s="23" t="str">
        <f>+IFERROR(VLOOKUP(R340,'[2]Listas niveles'!$D$2:$E$11,2,FALSE),"")</f>
        <v>SGM</v>
      </c>
      <c r="B340" s="23" t="str">
        <f>+IFERROR(VLOOKUP(AS340,'[2]Listas anexo 1'!$A$7:$B$8,2,FALSE),"")</f>
        <v>ADMIN</v>
      </c>
      <c r="C340" s="23" t="str">
        <f>+IFERROR(VLOOKUP(AT340,'[2]Listas anexo 1'!$A$13:$B$15,2,FALSE),"")</f>
        <v>ADMINYCOOR</v>
      </c>
      <c r="D340" s="23" t="str">
        <f>+IFERROR(VLOOKUP(AT340,'[2]Listas anexo 1'!$A$13:$C$15,3,FALSE),"")</f>
        <v>CONTRIBUIR</v>
      </c>
      <c r="E340" s="23" t="str">
        <f>+IFERROR(VLOOKUP(AT340,'[2]Listas anexo 1'!$A$19:$B$21,2,FALSE),"")</f>
        <v>ADMINOB</v>
      </c>
      <c r="F340" s="23" t="str">
        <f>+IFERROR(VLOOKUP(AV340,'[2]Listas anexo 1'!$J$13:$K$21,2,FALSE),"")</f>
        <v>ADOBII</v>
      </c>
      <c r="G340" s="23" t="str">
        <f>+IFERROR(VLOOKUP(AW340,'[2]LISTAS ANEXO 1. 2'!$A$9:$B$38,2,FALSE),"")</f>
        <v>AV</v>
      </c>
      <c r="H340" s="23" t="str">
        <f>+IFERROR(IF(C340="ADMINYCOOR",VLOOKUP(AY340,'[2]LISTAS ANEXO 1. 3'!$B$13:$C$42,2,FALSE),IF(C340="TASAS",VLOOKUP(AY340,'[2]LISTAS ANEXO 1. 3'!$B$43:$C$51,2,FALSE),IF(C340="FORTALECIMIENTO",VLOOKUP(AY340,'[2]LISTAS ANEXO 1. 3'!$B$52:$C$58,2,FALSE),""))),"")</f>
        <v>FF</v>
      </c>
      <c r="I340" s="23" t="str">
        <f>+IFERROR(VLOOKUP(#REF!,'[2]LISTAS ANEXO 1. 4'!$B$74:$C$90,2,FALSE),"")</f>
        <v/>
      </c>
      <c r="J340" s="23" t="str">
        <f>+IFERROR(VLOOKUP(X340,[2]ORDINALES!$B$2:$C$5,2,FALSE),"")</f>
        <v>CTADOS</v>
      </c>
      <c r="K340" s="23" t="str">
        <f>+IFERROR(VLOOKUP(#REF!,[2]REGION!$G$2:$I$1125,2,FALSE),"")</f>
        <v/>
      </c>
      <c r="L340" s="23" t="str">
        <f>+IFERROR(VLOOKUP(AI340,[2]REGION!$G$2:$I$1125,2,FALSE),"")</f>
        <v>BOGDC</v>
      </c>
      <c r="M340" s="23" t="str">
        <f>+IFERROR(VLOOKUP(#REF!,[2]ORDINALES!$H$2:$I$382,2,FALSE),"")</f>
        <v/>
      </c>
      <c r="N340" s="23" t="str">
        <f>IFERROR(VLOOKUP(U340,'[2]Lista Willy'!$B$11:$D$14,3,FALSE),"")</f>
        <v>REC_11</v>
      </c>
      <c r="O340" s="24"/>
      <c r="P340" s="90">
        <v>19014</v>
      </c>
      <c r="Q340" s="90" t="s">
        <v>49</v>
      </c>
      <c r="R340" s="90" t="s">
        <v>309</v>
      </c>
      <c r="S340" s="90" t="s">
        <v>473</v>
      </c>
      <c r="T340" s="90" t="s">
        <v>473</v>
      </c>
      <c r="U340" s="90" t="s">
        <v>52</v>
      </c>
      <c r="V340" s="94" t="s">
        <v>53</v>
      </c>
      <c r="W340" s="90" t="s">
        <v>54</v>
      </c>
      <c r="X340" s="90" t="s">
        <v>55</v>
      </c>
      <c r="Y340" s="90" t="s">
        <v>489</v>
      </c>
      <c r="Z340" s="88">
        <v>39479385</v>
      </c>
      <c r="AA340" s="120"/>
      <c r="AB340" s="88"/>
      <c r="AC340" s="88"/>
      <c r="AD340" s="88"/>
      <c r="AE340" s="120">
        <v>39479385</v>
      </c>
      <c r="AF340" s="88"/>
      <c r="AG340" s="89"/>
      <c r="AH340" s="90" t="s">
        <v>57</v>
      </c>
      <c r="AI340" s="90" t="s">
        <v>108</v>
      </c>
      <c r="AJ340" s="90" t="s">
        <v>108</v>
      </c>
      <c r="AK340" s="90"/>
      <c r="AL340" s="90" t="s">
        <v>57</v>
      </c>
      <c r="AM340" s="90"/>
      <c r="AN340" s="90" t="s">
        <v>57</v>
      </c>
      <c r="AO340" s="90"/>
      <c r="AP340" s="90" t="s">
        <v>57</v>
      </c>
      <c r="AQ340" s="90"/>
      <c r="AR340" s="90" t="s">
        <v>57</v>
      </c>
      <c r="AS340" s="90" t="s">
        <v>60</v>
      </c>
      <c r="AT340" s="90" t="s">
        <v>61</v>
      </c>
      <c r="AU340" s="97" t="s">
        <v>62</v>
      </c>
      <c r="AV340" s="98" t="s">
        <v>348</v>
      </c>
      <c r="AW340" s="98" t="s">
        <v>349</v>
      </c>
      <c r="AX340" s="97">
        <v>3202018</v>
      </c>
      <c r="AY340" s="98" t="s">
        <v>353</v>
      </c>
      <c r="AZ340" s="98" t="s">
        <v>354</v>
      </c>
      <c r="BA340" s="24"/>
    </row>
    <row r="341" spans="1:53" ht="84.75" customHeight="1">
      <c r="A341" s="23" t="str">
        <f>+IFERROR(VLOOKUP(R341,'[2]Listas niveles'!$D$2:$E$11,2,FALSE),"")</f>
        <v>SGM</v>
      </c>
      <c r="B341" s="23" t="str">
        <f>+IFERROR(VLOOKUP(AS341,'[2]Listas anexo 1'!$A$7:$B$8,2,FALSE),"")</f>
        <v>ADMIN</v>
      </c>
      <c r="C341" s="23" t="str">
        <f>+IFERROR(VLOOKUP(AT341,'[2]Listas anexo 1'!$A$13:$B$15,2,FALSE),"")</f>
        <v>ADMINYCOOR</v>
      </c>
      <c r="D341" s="23" t="str">
        <f>+IFERROR(VLOOKUP(AT341,'[2]Listas anexo 1'!$A$13:$C$15,3,FALSE),"")</f>
        <v>CONTRIBUIR</v>
      </c>
      <c r="E341" s="23" t="str">
        <f>+IFERROR(VLOOKUP(AT341,'[2]Listas anexo 1'!$A$19:$B$21,2,FALSE),"")</f>
        <v>ADMINOB</v>
      </c>
      <c r="F341" s="23" t="str">
        <f>+IFERROR(VLOOKUP(AV341,'[2]Listas anexo 1'!$J$13:$K$21,2,FALSE),"")</f>
        <v>ADOBII</v>
      </c>
      <c r="G341" s="23" t="str">
        <f>+IFERROR(VLOOKUP(AW341,'[2]LISTAS ANEXO 1. 2'!$A$9:$B$38,2,FALSE),"")</f>
        <v>AV</v>
      </c>
      <c r="H341" s="23" t="str">
        <f>+IFERROR(IF(C341="ADMINYCOOR",VLOOKUP(AY341,'[2]LISTAS ANEXO 1. 3'!$B$13:$C$42,2,FALSE),IF(C341="TASAS",VLOOKUP(AY341,'[2]LISTAS ANEXO 1. 3'!$B$43:$C$51,2,FALSE),IF(C341="FORTALECIMIENTO",VLOOKUP(AY341,'[2]LISTAS ANEXO 1. 3'!$B$52:$C$58,2,FALSE),""))),"")</f>
        <v>FF</v>
      </c>
      <c r="I341" s="23" t="str">
        <f>+IFERROR(VLOOKUP(#REF!,'[2]LISTAS ANEXO 1. 4'!$B$74:$C$90,2,FALSE),"")</f>
        <v/>
      </c>
      <c r="J341" s="23" t="str">
        <f>+IFERROR(VLOOKUP(X341,[2]ORDINALES!$B$2:$C$5,2,FALSE),"")</f>
        <v>CTADOS</v>
      </c>
      <c r="K341" s="23" t="str">
        <f>+IFERROR(VLOOKUP(#REF!,[2]REGION!$G$2:$I$1125,2,FALSE),"")</f>
        <v/>
      </c>
      <c r="L341" s="23" t="str">
        <f>+IFERROR(VLOOKUP(AI341,[2]REGION!$G$2:$I$1125,2,FALSE),"")</f>
        <v>BOGDC</v>
      </c>
      <c r="M341" s="23" t="str">
        <f>+IFERROR(VLOOKUP(#REF!,[2]ORDINALES!$H$2:$I$382,2,FALSE),"")</f>
        <v/>
      </c>
      <c r="N341" s="23" t="str">
        <f>IFERROR(VLOOKUP(U341,'[2]Lista Willy'!$B$11:$D$14,3,FALSE),"")</f>
        <v>REC_11</v>
      </c>
      <c r="O341" s="24"/>
      <c r="P341" s="90">
        <v>19015</v>
      </c>
      <c r="Q341" s="90" t="s">
        <v>49</v>
      </c>
      <c r="R341" s="90" t="s">
        <v>309</v>
      </c>
      <c r="S341" s="90" t="s">
        <v>473</v>
      </c>
      <c r="T341" s="90" t="s">
        <v>473</v>
      </c>
      <c r="U341" s="90" t="s">
        <v>52</v>
      </c>
      <c r="V341" s="94" t="s">
        <v>53</v>
      </c>
      <c r="W341" s="90" t="s">
        <v>54</v>
      </c>
      <c r="X341" s="90" t="s">
        <v>55</v>
      </c>
      <c r="Y341" s="90" t="s">
        <v>490</v>
      </c>
      <c r="Z341" s="88">
        <v>57986236</v>
      </c>
      <c r="AA341" s="120"/>
      <c r="AB341" s="88"/>
      <c r="AC341" s="88"/>
      <c r="AD341" s="88"/>
      <c r="AE341" s="120">
        <v>57986236</v>
      </c>
      <c r="AF341" s="88"/>
      <c r="AG341" s="89"/>
      <c r="AH341" s="90" t="s">
        <v>57</v>
      </c>
      <c r="AI341" s="90" t="s">
        <v>108</v>
      </c>
      <c r="AJ341" s="90" t="s">
        <v>108</v>
      </c>
      <c r="AK341" s="90"/>
      <c r="AL341" s="90" t="s">
        <v>57</v>
      </c>
      <c r="AM341" s="90"/>
      <c r="AN341" s="90" t="s">
        <v>57</v>
      </c>
      <c r="AO341" s="90"/>
      <c r="AP341" s="90" t="s">
        <v>57</v>
      </c>
      <c r="AQ341" s="90"/>
      <c r="AR341" s="90" t="s">
        <v>57</v>
      </c>
      <c r="AS341" s="90" t="s">
        <v>60</v>
      </c>
      <c r="AT341" s="90" t="s">
        <v>61</v>
      </c>
      <c r="AU341" s="97" t="s">
        <v>62</v>
      </c>
      <c r="AV341" s="98" t="s">
        <v>348</v>
      </c>
      <c r="AW341" s="98" t="s">
        <v>349</v>
      </c>
      <c r="AX341" s="97">
        <v>3202018</v>
      </c>
      <c r="AY341" s="98" t="s">
        <v>353</v>
      </c>
      <c r="AZ341" s="98" t="s">
        <v>354</v>
      </c>
      <c r="BA341" s="24"/>
    </row>
    <row r="342" spans="1:53" ht="84.75" customHeight="1">
      <c r="A342" s="23" t="str">
        <f>+IFERROR(VLOOKUP(R342,'[2]Listas niveles'!$D$2:$E$11,2,FALSE),"")</f>
        <v>SGM</v>
      </c>
      <c r="B342" s="23" t="str">
        <f>+IFERROR(VLOOKUP(AS342,'[2]Listas anexo 1'!$A$7:$B$8,2,FALSE),"")</f>
        <v>ADMIN</v>
      </c>
      <c r="C342" s="23" t="str">
        <f>+IFERROR(VLOOKUP(AT342,'[2]Listas anexo 1'!$A$13:$B$15,2,FALSE),"")</f>
        <v>ADMINYCOOR</v>
      </c>
      <c r="D342" s="23" t="str">
        <f>+IFERROR(VLOOKUP(AT342,'[2]Listas anexo 1'!$A$13:$C$15,3,FALSE),"")</f>
        <v>CONTRIBUIR</v>
      </c>
      <c r="E342" s="23" t="str">
        <f>+IFERROR(VLOOKUP(AT342,'[2]Listas anexo 1'!$A$19:$B$21,2,FALSE),"")</f>
        <v>ADMINOB</v>
      </c>
      <c r="F342" s="23" t="str">
        <f>+IFERROR(VLOOKUP(AV342,'[2]Listas anexo 1'!$J$13:$K$21,2,FALSE),"")</f>
        <v>ADOBII</v>
      </c>
      <c r="G342" s="23" t="str">
        <f>+IFERROR(VLOOKUP(AW342,'[2]LISTAS ANEXO 1. 2'!$A$9:$B$38,2,FALSE),"")</f>
        <v>AV</v>
      </c>
      <c r="H342" s="23" t="str">
        <f>+IFERROR(IF(C342="ADMINYCOOR",VLOOKUP(AY342,'[2]LISTAS ANEXO 1. 3'!$B$13:$C$42,2,FALSE),IF(C342="TASAS",VLOOKUP(AY342,'[2]LISTAS ANEXO 1. 3'!$B$43:$C$51,2,FALSE),IF(C342="FORTALECIMIENTO",VLOOKUP(AY342,'[2]LISTAS ANEXO 1. 3'!$B$52:$C$58,2,FALSE),""))),"")</f>
        <v>FF</v>
      </c>
      <c r="I342" s="23" t="str">
        <f>+IFERROR(VLOOKUP(#REF!,'[2]LISTAS ANEXO 1. 4'!$B$74:$C$90,2,FALSE),"")</f>
        <v/>
      </c>
      <c r="J342" s="23" t="str">
        <f>+IFERROR(VLOOKUP(X342,[2]ORDINALES!$B$2:$C$5,2,FALSE),"")</f>
        <v>CTADOS</v>
      </c>
      <c r="K342" s="23" t="str">
        <f>+IFERROR(VLOOKUP(#REF!,[2]REGION!$G$2:$I$1125,2,FALSE),"")</f>
        <v/>
      </c>
      <c r="L342" s="23" t="str">
        <f>+IFERROR(VLOOKUP(AI342,[2]REGION!$G$2:$I$1125,2,FALSE),"")</f>
        <v>BOGDC</v>
      </c>
      <c r="M342" s="23" t="str">
        <f>+IFERROR(VLOOKUP(#REF!,[2]ORDINALES!$H$2:$I$382,2,FALSE),"")</f>
        <v/>
      </c>
      <c r="N342" s="23" t="str">
        <f>IFERROR(VLOOKUP(U342,'[2]Lista Willy'!$B$11:$D$14,3,FALSE),"")</f>
        <v>REC_11</v>
      </c>
      <c r="O342" s="24"/>
      <c r="P342" s="90">
        <v>19016</v>
      </c>
      <c r="Q342" s="90" t="s">
        <v>49</v>
      </c>
      <c r="R342" s="90" t="s">
        <v>309</v>
      </c>
      <c r="S342" s="90" t="s">
        <v>473</v>
      </c>
      <c r="T342" s="90" t="s">
        <v>473</v>
      </c>
      <c r="U342" s="90" t="s">
        <v>52</v>
      </c>
      <c r="V342" s="94" t="s">
        <v>53</v>
      </c>
      <c r="W342" s="90" t="s">
        <v>54</v>
      </c>
      <c r="X342" s="90" t="s">
        <v>55</v>
      </c>
      <c r="Y342" s="90" t="s">
        <v>491</v>
      </c>
      <c r="Z342" s="88">
        <v>48564500</v>
      </c>
      <c r="AA342" s="120"/>
      <c r="AB342" s="88"/>
      <c r="AC342" s="88"/>
      <c r="AD342" s="88"/>
      <c r="AE342" s="120">
        <v>48564500</v>
      </c>
      <c r="AF342" s="88"/>
      <c r="AG342" s="89"/>
      <c r="AH342" s="90" t="s">
        <v>57</v>
      </c>
      <c r="AI342" s="90" t="s">
        <v>108</v>
      </c>
      <c r="AJ342" s="90" t="s">
        <v>108</v>
      </c>
      <c r="AK342" s="90"/>
      <c r="AL342" s="90" t="s">
        <v>57</v>
      </c>
      <c r="AM342" s="90"/>
      <c r="AN342" s="90" t="s">
        <v>57</v>
      </c>
      <c r="AO342" s="90"/>
      <c r="AP342" s="90" t="s">
        <v>57</v>
      </c>
      <c r="AQ342" s="90"/>
      <c r="AR342" s="90" t="s">
        <v>57</v>
      </c>
      <c r="AS342" s="90" t="s">
        <v>60</v>
      </c>
      <c r="AT342" s="90" t="s">
        <v>61</v>
      </c>
      <c r="AU342" s="97" t="s">
        <v>62</v>
      </c>
      <c r="AV342" s="98" t="s">
        <v>348</v>
      </c>
      <c r="AW342" s="98" t="s">
        <v>349</v>
      </c>
      <c r="AX342" s="97">
        <v>3202018</v>
      </c>
      <c r="AY342" s="98" t="s">
        <v>353</v>
      </c>
      <c r="AZ342" s="98" t="s">
        <v>354</v>
      </c>
      <c r="BA342" s="24"/>
    </row>
    <row r="343" spans="1:53" ht="84.75" customHeight="1">
      <c r="A343" s="23" t="str">
        <f>+IFERROR(VLOOKUP(R343,'[2]Listas niveles'!$D$2:$E$11,2,FALSE),"")</f>
        <v>SGM</v>
      </c>
      <c r="B343" s="23" t="str">
        <f>+IFERROR(VLOOKUP(AS343,'[2]Listas anexo 1'!$A$7:$B$8,2,FALSE),"")</f>
        <v>ADMIN</v>
      </c>
      <c r="C343" s="23" t="str">
        <f>+IFERROR(VLOOKUP(AT343,'[2]Listas anexo 1'!$A$13:$B$15,2,FALSE),"")</f>
        <v>ADMINYCOOR</v>
      </c>
      <c r="D343" s="23" t="str">
        <f>+IFERROR(VLOOKUP(AT343,'[2]Listas anexo 1'!$A$13:$C$15,3,FALSE),"")</f>
        <v>CONTRIBUIR</v>
      </c>
      <c r="E343" s="23" t="str">
        <f>+IFERROR(VLOOKUP(AT343,'[2]Listas anexo 1'!$A$19:$B$21,2,FALSE),"")</f>
        <v>ADMINOB</v>
      </c>
      <c r="F343" s="23" t="str">
        <f>+IFERROR(VLOOKUP(AV343,'[2]Listas anexo 1'!$J$13:$K$21,2,FALSE),"")</f>
        <v>ADOBII</v>
      </c>
      <c r="G343" s="23" t="str">
        <f>+IFERROR(VLOOKUP(AW343,'[2]LISTAS ANEXO 1. 2'!$A$9:$B$38,2,FALSE),"")</f>
        <v>AV</v>
      </c>
      <c r="H343" s="23" t="str">
        <f>+IFERROR(IF(C343="ADMINYCOOR",VLOOKUP(AY343,'[2]LISTAS ANEXO 1. 3'!$B$13:$C$42,2,FALSE),IF(C343="TASAS",VLOOKUP(AY343,'[2]LISTAS ANEXO 1. 3'!$B$43:$C$51,2,FALSE),IF(C343="FORTALECIMIENTO",VLOOKUP(AY343,'[2]LISTAS ANEXO 1. 3'!$B$52:$C$58,2,FALSE),""))),"")</f>
        <v>FF</v>
      </c>
      <c r="I343" s="23" t="str">
        <f>+IFERROR(VLOOKUP(#REF!,'[2]LISTAS ANEXO 1. 4'!$B$74:$C$90,2,FALSE),"")</f>
        <v/>
      </c>
      <c r="J343" s="23" t="str">
        <f>+IFERROR(VLOOKUP(X343,[2]ORDINALES!$B$2:$C$5,2,FALSE),"")</f>
        <v>CTADOS</v>
      </c>
      <c r="K343" s="23" t="str">
        <f>+IFERROR(VLOOKUP(#REF!,[2]REGION!$G$2:$I$1125,2,FALSE),"")</f>
        <v/>
      </c>
      <c r="L343" s="23" t="str">
        <f>+IFERROR(VLOOKUP(AI343,[2]REGION!$G$2:$I$1125,2,FALSE),"")</f>
        <v>BOGDC</v>
      </c>
      <c r="M343" s="23" t="str">
        <f>+IFERROR(VLOOKUP(#REF!,[2]ORDINALES!$H$2:$I$382,2,FALSE),"")</f>
        <v/>
      </c>
      <c r="N343" s="23" t="str">
        <f>IFERROR(VLOOKUP(U343,'[2]Lista Willy'!$B$11:$D$14,3,FALSE),"")</f>
        <v>REC_11</v>
      </c>
      <c r="O343" s="24"/>
      <c r="P343" s="90">
        <v>19017</v>
      </c>
      <c r="Q343" s="90" t="s">
        <v>49</v>
      </c>
      <c r="R343" s="90" t="s">
        <v>309</v>
      </c>
      <c r="S343" s="90" t="s">
        <v>473</v>
      </c>
      <c r="T343" s="90" t="s">
        <v>473</v>
      </c>
      <c r="U343" s="90" t="s">
        <v>52</v>
      </c>
      <c r="V343" s="94" t="s">
        <v>53</v>
      </c>
      <c r="W343" s="90" t="s">
        <v>54</v>
      </c>
      <c r="X343" s="90" t="s">
        <v>55</v>
      </c>
      <c r="Y343" s="90" t="s">
        <v>492</v>
      </c>
      <c r="Z343" s="88">
        <v>60000000</v>
      </c>
      <c r="AA343" s="120"/>
      <c r="AB343" s="88"/>
      <c r="AC343" s="88"/>
      <c r="AD343" s="88"/>
      <c r="AE343" s="120">
        <v>60000000</v>
      </c>
      <c r="AF343" s="88"/>
      <c r="AG343" s="89"/>
      <c r="AH343" s="90" t="s">
        <v>57</v>
      </c>
      <c r="AI343" s="90" t="s">
        <v>108</v>
      </c>
      <c r="AJ343" s="90" t="s">
        <v>108</v>
      </c>
      <c r="AK343" s="90"/>
      <c r="AL343" s="90" t="s">
        <v>57</v>
      </c>
      <c r="AM343" s="90"/>
      <c r="AN343" s="90" t="s">
        <v>57</v>
      </c>
      <c r="AO343" s="90"/>
      <c r="AP343" s="90" t="s">
        <v>57</v>
      </c>
      <c r="AQ343" s="90"/>
      <c r="AR343" s="90" t="s">
        <v>57</v>
      </c>
      <c r="AS343" s="90" t="s">
        <v>60</v>
      </c>
      <c r="AT343" s="90" t="s">
        <v>61</v>
      </c>
      <c r="AU343" s="97" t="s">
        <v>62</v>
      </c>
      <c r="AV343" s="98" t="s">
        <v>348</v>
      </c>
      <c r="AW343" s="98" t="s">
        <v>349</v>
      </c>
      <c r="AX343" s="97">
        <v>3202018</v>
      </c>
      <c r="AY343" s="98" t="s">
        <v>353</v>
      </c>
      <c r="AZ343" s="98" t="s">
        <v>354</v>
      </c>
      <c r="BA343" s="24"/>
    </row>
    <row r="344" spans="1:53" ht="84.75" customHeight="1">
      <c r="A344" s="23" t="str">
        <f>+IFERROR(VLOOKUP(R344,'[2]Listas niveles'!$D$2:$E$11,2,FALSE),"")</f>
        <v>SGM</v>
      </c>
      <c r="B344" s="23" t="str">
        <f>+IFERROR(VLOOKUP(AS344,'[2]Listas anexo 1'!$A$7:$B$8,2,FALSE),"")</f>
        <v>ADMIN</v>
      </c>
      <c r="C344" s="23" t="str">
        <f>+IFERROR(VLOOKUP(AT344,'[2]Listas anexo 1'!$A$13:$B$15,2,FALSE),"")</f>
        <v>ADMINYCOOR</v>
      </c>
      <c r="D344" s="23" t="str">
        <f>+IFERROR(VLOOKUP(AT344,'[2]Listas anexo 1'!$A$13:$C$15,3,FALSE),"")</f>
        <v>CONTRIBUIR</v>
      </c>
      <c r="E344" s="23" t="str">
        <f>+IFERROR(VLOOKUP(AT344,'[2]Listas anexo 1'!$A$19:$B$21,2,FALSE),"")</f>
        <v>ADMINOB</v>
      </c>
      <c r="F344" s="23" t="str">
        <f>+IFERROR(VLOOKUP(AV344,'[2]Listas anexo 1'!$J$13:$K$21,2,FALSE),"")</f>
        <v>ADOBII</v>
      </c>
      <c r="G344" s="23" t="str">
        <f>+IFERROR(VLOOKUP(AW344,'[2]LISTAS ANEXO 1. 2'!$A$9:$B$38,2,FALSE),"")</f>
        <v>AV</v>
      </c>
      <c r="H344" s="23" t="str">
        <f>+IFERROR(IF(C344="ADMINYCOOR",VLOOKUP(AY344,'[2]LISTAS ANEXO 1. 3'!$B$13:$C$42,2,FALSE),IF(C344="TASAS",VLOOKUP(AY344,'[2]LISTAS ANEXO 1. 3'!$B$43:$C$51,2,FALSE),IF(C344="FORTALECIMIENTO",VLOOKUP(AY344,'[2]LISTAS ANEXO 1. 3'!$B$52:$C$58,2,FALSE),""))),"")</f>
        <v>FF</v>
      </c>
      <c r="I344" s="23" t="str">
        <f>+IFERROR(VLOOKUP(#REF!,'[2]LISTAS ANEXO 1. 4'!$B$74:$C$90,2,FALSE),"")</f>
        <v/>
      </c>
      <c r="J344" s="23" t="str">
        <f>+IFERROR(VLOOKUP(X344,[2]ORDINALES!$B$2:$C$5,2,FALSE),"")</f>
        <v>CTADOS</v>
      </c>
      <c r="K344" s="23" t="str">
        <f>+IFERROR(VLOOKUP(#REF!,[2]REGION!$G$2:$I$1125,2,FALSE),"")</f>
        <v/>
      </c>
      <c r="L344" s="23" t="str">
        <f>+IFERROR(VLOOKUP(AI344,[2]REGION!$G$2:$I$1125,2,FALSE),"")</f>
        <v>BOGDC</v>
      </c>
      <c r="M344" s="23" t="str">
        <f>+IFERROR(VLOOKUP(#REF!,[2]ORDINALES!$H$2:$I$382,2,FALSE),"")</f>
        <v/>
      </c>
      <c r="N344" s="23" t="str">
        <f>IFERROR(VLOOKUP(U344,'[2]Lista Willy'!$B$11:$D$14,3,FALSE),"")</f>
        <v>REC_11</v>
      </c>
      <c r="O344" s="24"/>
      <c r="P344" s="90">
        <v>19018</v>
      </c>
      <c r="Q344" s="90" t="s">
        <v>49</v>
      </c>
      <c r="R344" s="90" t="s">
        <v>309</v>
      </c>
      <c r="S344" s="90" t="s">
        <v>473</v>
      </c>
      <c r="T344" s="90" t="s">
        <v>473</v>
      </c>
      <c r="U344" s="90" t="s">
        <v>52</v>
      </c>
      <c r="V344" s="94" t="s">
        <v>53</v>
      </c>
      <c r="W344" s="90" t="s">
        <v>54</v>
      </c>
      <c r="X344" s="90" t="s">
        <v>55</v>
      </c>
      <c r="Y344" s="90" t="s">
        <v>493</v>
      </c>
      <c r="Z344" s="88">
        <v>44584580</v>
      </c>
      <c r="AA344" s="120"/>
      <c r="AB344" s="88"/>
      <c r="AC344" s="88"/>
      <c r="AD344" s="88"/>
      <c r="AE344" s="120">
        <v>44584580</v>
      </c>
      <c r="AF344" s="88"/>
      <c r="AG344" s="89"/>
      <c r="AH344" s="90" t="s">
        <v>57</v>
      </c>
      <c r="AI344" s="90" t="s">
        <v>108</v>
      </c>
      <c r="AJ344" s="90" t="s">
        <v>108</v>
      </c>
      <c r="AK344" s="90"/>
      <c r="AL344" s="90" t="s">
        <v>57</v>
      </c>
      <c r="AM344" s="90"/>
      <c r="AN344" s="90" t="s">
        <v>57</v>
      </c>
      <c r="AO344" s="90"/>
      <c r="AP344" s="90" t="s">
        <v>57</v>
      </c>
      <c r="AQ344" s="90"/>
      <c r="AR344" s="90" t="s">
        <v>57</v>
      </c>
      <c r="AS344" s="90" t="s">
        <v>60</v>
      </c>
      <c r="AT344" s="90" t="s">
        <v>61</v>
      </c>
      <c r="AU344" s="97" t="s">
        <v>62</v>
      </c>
      <c r="AV344" s="98" t="s">
        <v>348</v>
      </c>
      <c r="AW344" s="98" t="s">
        <v>349</v>
      </c>
      <c r="AX344" s="97">
        <v>3202018</v>
      </c>
      <c r="AY344" s="98" t="s">
        <v>353</v>
      </c>
      <c r="AZ344" s="98" t="s">
        <v>354</v>
      </c>
      <c r="BA344" s="24"/>
    </row>
    <row r="345" spans="1:53" ht="84.75" customHeight="1">
      <c r="A345" s="23" t="str">
        <f>+IFERROR(VLOOKUP(R345,'[2]Listas niveles'!$D$2:$E$11,2,FALSE),"")</f>
        <v>SGM</v>
      </c>
      <c r="B345" s="23" t="str">
        <f>+IFERROR(VLOOKUP(AS345,'[2]Listas anexo 1'!$A$7:$B$8,2,FALSE),"")</f>
        <v>ADMIN</v>
      </c>
      <c r="C345" s="23" t="str">
        <f>+IFERROR(VLOOKUP(AT345,'[2]Listas anexo 1'!$A$13:$B$15,2,FALSE),"")</f>
        <v>ADMINYCOOR</v>
      </c>
      <c r="D345" s="23" t="str">
        <f>+IFERROR(VLOOKUP(AT345,'[2]Listas anexo 1'!$A$13:$C$15,3,FALSE),"")</f>
        <v>CONTRIBUIR</v>
      </c>
      <c r="E345" s="23" t="str">
        <f>+IFERROR(VLOOKUP(AT345,'[2]Listas anexo 1'!$A$19:$B$21,2,FALSE),"")</f>
        <v>ADMINOB</v>
      </c>
      <c r="F345" s="23" t="str">
        <f>+IFERROR(VLOOKUP(AV345,'[2]Listas anexo 1'!$J$13:$K$21,2,FALSE),"")</f>
        <v>ADOBII</v>
      </c>
      <c r="G345" s="23" t="str">
        <f>+IFERROR(VLOOKUP(AW345,'[2]LISTAS ANEXO 1. 2'!$A$9:$B$38,2,FALSE),"")</f>
        <v>AV</v>
      </c>
      <c r="H345" s="23" t="str">
        <f>+IFERROR(IF(C345="ADMINYCOOR",VLOOKUP(AY345,'[2]LISTAS ANEXO 1. 3'!$B$13:$C$42,2,FALSE),IF(C345="TASAS",VLOOKUP(AY345,'[2]LISTAS ANEXO 1. 3'!$B$43:$C$51,2,FALSE),IF(C345="FORTALECIMIENTO",VLOOKUP(AY345,'[2]LISTAS ANEXO 1. 3'!$B$52:$C$58,2,FALSE),""))),"")</f>
        <v>FF</v>
      </c>
      <c r="I345" s="23" t="str">
        <f>+IFERROR(VLOOKUP(#REF!,'[2]LISTAS ANEXO 1. 4'!$B$74:$C$90,2,FALSE),"")</f>
        <v/>
      </c>
      <c r="J345" s="23" t="str">
        <f>+IFERROR(VLOOKUP(X345,[2]ORDINALES!$B$2:$C$5,2,FALSE),"")</f>
        <v>CTADOS</v>
      </c>
      <c r="K345" s="23" t="str">
        <f>+IFERROR(VLOOKUP(#REF!,[2]REGION!$G$2:$I$1125,2,FALSE),"")</f>
        <v/>
      </c>
      <c r="L345" s="23" t="str">
        <f>+IFERROR(VLOOKUP(AI345,[2]REGION!$G$2:$I$1125,2,FALSE),"")</f>
        <v>BOGDC</v>
      </c>
      <c r="M345" s="23" t="str">
        <f>+IFERROR(VLOOKUP(#REF!,[2]ORDINALES!$H$2:$I$382,2,FALSE),"")</f>
        <v/>
      </c>
      <c r="N345" s="23" t="str">
        <f>IFERROR(VLOOKUP(U345,'[2]Lista Willy'!$B$11:$D$14,3,FALSE),"")</f>
        <v>REC_11</v>
      </c>
      <c r="O345" s="24"/>
      <c r="P345" s="90">
        <v>19019</v>
      </c>
      <c r="Q345" s="90" t="s">
        <v>49</v>
      </c>
      <c r="R345" s="90" t="s">
        <v>309</v>
      </c>
      <c r="S345" s="90" t="s">
        <v>473</v>
      </c>
      <c r="T345" s="90" t="s">
        <v>473</v>
      </c>
      <c r="U345" s="90" t="s">
        <v>52</v>
      </c>
      <c r="V345" s="94" t="s">
        <v>53</v>
      </c>
      <c r="W345" s="90" t="s">
        <v>54</v>
      </c>
      <c r="X345" s="90" t="s">
        <v>55</v>
      </c>
      <c r="Y345" s="90" t="s">
        <v>494</v>
      </c>
      <c r="Z345" s="88">
        <v>48564500</v>
      </c>
      <c r="AA345" s="120"/>
      <c r="AB345" s="88"/>
      <c r="AC345" s="88"/>
      <c r="AD345" s="88"/>
      <c r="AE345" s="120">
        <v>48564500</v>
      </c>
      <c r="AF345" s="88"/>
      <c r="AG345" s="89"/>
      <c r="AH345" s="90" t="s">
        <v>57</v>
      </c>
      <c r="AI345" s="90" t="s">
        <v>108</v>
      </c>
      <c r="AJ345" s="90" t="s">
        <v>108</v>
      </c>
      <c r="AK345" s="90"/>
      <c r="AL345" s="90" t="s">
        <v>57</v>
      </c>
      <c r="AM345" s="90"/>
      <c r="AN345" s="90" t="s">
        <v>57</v>
      </c>
      <c r="AO345" s="90"/>
      <c r="AP345" s="90" t="s">
        <v>57</v>
      </c>
      <c r="AQ345" s="90"/>
      <c r="AR345" s="90" t="s">
        <v>57</v>
      </c>
      <c r="AS345" s="90" t="s">
        <v>60</v>
      </c>
      <c r="AT345" s="90" t="s">
        <v>61</v>
      </c>
      <c r="AU345" s="97" t="s">
        <v>62</v>
      </c>
      <c r="AV345" s="98" t="s">
        <v>348</v>
      </c>
      <c r="AW345" s="98" t="s">
        <v>349</v>
      </c>
      <c r="AX345" s="97">
        <v>3202018</v>
      </c>
      <c r="AY345" s="98" t="s">
        <v>353</v>
      </c>
      <c r="AZ345" s="98" t="s">
        <v>354</v>
      </c>
      <c r="BA345" s="24"/>
    </row>
    <row r="346" spans="1:53" ht="84.75" customHeight="1">
      <c r="A346" s="23" t="str">
        <f>+IFERROR(VLOOKUP(R346,'[2]Listas niveles'!$D$2:$E$11,2,FALSE),"")</f>
        <v>SGM</v>
      </c>
      <c r="B346" s="23" t="str">
        <f>+IFERROR(VLOOKUP(AS346,'[2]Listas anexo 1'!$A$7:$B$8,2,FALSE),"")</f>
        <v>ADMIN</v>
      </c>
      <c r="C346" s="23" t="str">
        <f>+IFERROR(VLOOKUP(AT346,'[2]Listas anexo 1'!$A$13:$B$15,2,FALSE),"")</f>
        <v>ADMINYCOOR</v>
      </c>
      <c r="D346" s="23" t="str">
        <f>+IFERROR(VLOOKUP(AT346,'[2]Listas anexo 1'!$A$13:$C$15,3,FALSE),"")</f>
        <v>CONTRIBUIR</v>
      </c>
      <c r="E346" s="23" t="str">
        <f>+IFERROR(VLOOKUP(AT346,'[2]Listas anexo 1'!$A$19:$B$21,2,FALSE),"")</f>
        <v>ADMINOB</v>
      </c>
      <c r="F346" s="23" t="str">
        <f>+IFERROR(VLOOKUP(AV346,'[2]Listas anexo 1'!$J$13:$K$21,2,FALSE),"")</f>
        <v>ADOBII</v>
      </c>
      <c r="G346" s="23" t="str">
        <f>+IFERROR(VLOOKUP(AW346,'[2]LISTAS ANEXO 1. 2'!$A$9:$B$38,2,FALSE),"")</f>
        <v>AV</v>
      </c>
      <c r="H346" s="23" t="str">
        <f>+IFERROR(IF(C346="ADMINYCOOR",VLOOKUP(AY346,'[2]LISTAS ANEXO 1. 3'!$B$13:$C$42,2,FALSE),IF(C346="TASAS",VLOOKUP(AY346,'[2]LISTAS ANEXO 1. 3'!$B$43:$C$51,2,FALSE),IF(C346="FORTALECIMIENTO",VLOOKUP(AY346,'[2]LISTAS ANEXO 1. 3'!$B$52:$C$58,2,FALSE),""))),"")</f>
        <v>FF</v>
      </c>
      <c r="I346" s="23" t="str">
        <f>+IFERROR(VLOOKUP(#REF!,'[2]LISTAS ANEXO 1. 4'!$B$74:$C$90,2,FALSE),"")</f>
        <v/>
      </c>
      <c r="J346" s="23" t="str">
        <f>+IFERROR(VLOOKUP(X346,[2]ORDINALES!$B$2:$C$5,2,FALSE),"")</f>
        <v>CTADOS</v>
      </c>
      <c r="K346" s="23" t="str">
        <f>+IFERROR(VLOOKUP(#REF!,[2]REGION!$G$2:$I$1125,2,FALSE),"")</f>
        <v/>
      </c>
      <c r="L346" s="23" t="str">
        <f>+IFERROR(VLOOKUP(AI346,[2]REGION!$G$2:$I$1125,2,FALSE),"")</f>
        <v>BOGDC</v>
      </c>
      <c r="M346" s="23" t="str">
        <f>+IFERROR(VLOOKUP(#REF!,[2]ORDINALES!$H$2:$I$382,2,FALSE),"")</f>
        <v/>
      </c>
      <c r="N346" s="23" t="str">
        <f>IFERROR(VLOOKUP(U346,'[2]Lista Willy'!$B$11:$D$14,3,FALSE),"")</f>
        <v>REC_11</v>
      </c>
      <c r="O346" s="24"/>
      <c r="P346" s="90">
        <v>19020</v>
      </c>
      <c r="Q346" s="90" t="s">
        <v>49</v>
      </c>
      <c r="R346" s="90" t="s">
        <v>309</v>
      </c>
      <c r="S346" s="90" t="s">
        <v>473</v>
      </c>
      <c r="T346" s="90" t="s">
        <v>473</v>
      </c>
      <c r="U346" s="90" t="s">
        <v>52</v>
      </c>
      <c r="V346" s="94" t="s">
        <v>53</v>
      </c>
      <c r="W346" s="90" t="s">
        <v>54</v>
      </c>
      <c r="X346" s="90" t="s">
        <v>55</v>
      </c>
      <c r="Y346" s="90" t="s">
        <v>495</v>
      </c>
      <c r="Z346" s="88">
        <v>74670880</v>
      </c>
      <c r="AA346" s="120"/>
      <c r="AB346" s="88"/>
      <c r="AC346" s="88"/>
      <c r="AD346" s="88"/>
      <c r="AE346" s="120">
        <v>74670880</v>
      </c>
      <c r="AF346" s="88"/>
      <c r="AG346" s="89"/>
      <c r="AH346" s="90" t="s">
        <v>57</v>
      </c>
      <c r="AI346" s="90" t="s">
        <v>108</v>
      </c>
      <c r="AJ346" s="90" t="s">
        <v>108</v>
      </c>
      <c r="AK346" s="90"/>
      <c r="AL346" s="90" t="s">
        <v>57</v>
      </c>
      <c r="AM346" s="90"/>
      <c r="AN346" s="90" t="s">
        <v>57</v>
      </c>
      <c r="AO346" s="90"/>
      <c r="AP346" s="90" t="s">
        <v>57</v>
      </c>
      <c r="AQ346" s="90"/>
      <c r="AR346" s="90" t="s">
        <v>57</v>
      </c>
      <c r="AS346" s="90" t="s">
        <v>60</v>
      </c>
      <c r="AT346" s="90" t="s">
        <v>61</v>
      </c>
      <c r="AU346" s="97" t="s">
        <v>62</v>
      </c>
      <c r="AV346" s="98" t="s">
        <v>348</v>
      </c>
      <c r="AW346" s="98" t="s">
        <v>349</v>
      </c>
      <c r="AX346" s="97">
        <v>3202018</v>
      </c>
      <c r="AY346" s="98" t="s">
        <v>353</v>
      </c>
      <c r="AZ346" s="98" t="s">
        <v>354</v>
      </c>
      <c r="BA346" s="24"/>
    </row>
    <row r="347" spans="1:53" ht="84.75" customHeight="1">
      <c r="A347" s="23" t="str">
        <f>+IFERROR(VLOOKUP(R347,'[2]Listas niveles'!$D$2:$E$11,2,FALSE),"")</f>
        <v>SGM</v>
      </c>
      <c r="B347" s="23" t="str">
        <f>+IFERROR(VLOOKUP(AS347,'[2]Listas anexo 1'!$A$7:$B$8,2,FALSE),"")</f>
        <v>ADMIN</v>
      </c>
      <c r="C347" s="23" t="str">
        <f>+IFERROR(VLOOKUP(AT347,'[2]Listas anexo 1'!$A$13:$B$15,2,FALSE),"")</f>
        <v>ADMINYCOOR</v>
      </c>
      <c r="D347" s="23" t="str">
        <f>+IFERROR(VLOOKUP(AT347,'[2]Listas anexo 1'!$A$13:$C$15,3,FALSE),"")</f>
        <v>CONTRIBUIR</v>
      </c>
      <c r="E347" s="23" t="str">
        <f>+IFERROR(VLOOKUP(AT347,'[2]Listas anexo 1'!$A$19:$B$21,2,FALSE),"")</f>
        <v>ADMINOB</v>
      </c>
      <c r="F347" s="23" t="str">
        <f>+IFERROR(VLOOKUP(AV347,'[2]Listas anexo 1'!$J$13:$K$21,2,FALSE),"")</f>
        <v>ADOBII</v>
      </c>
      <c r="G347" s="23" t="str">
        <f>+IFERROR(VLOOKUP(AW347,'[2]LISTAS ANEXO 1. 2'!$A$9:$B$38,2,FALSE),"")</f>
        <v>AV</v>
      </c>
      <c r="H347" s="23" t="str">
        <f>+IFERROR(IF(C347="ADMINYCOOR",VLOOKUP(AY347,'[2]LISTAS ANEXO 1. 3'!$B$13:$C$42,2,FALSE),IF(C347="TASAS",VLOOKUP(AY347,'[2]LISTAS ANEXO 1. 3'!$B$43:$C$51,2,FALSE),IF(C347="FORTALECIMIENTO",VLOOKUP(AY347,'[2]LISTAS ANEXO 1. 3'!$B$52:$C$58,2,FALSE),""))),"")</f>
        <v>FF</v>
      </c>
      <c r="I347" s="23" t="str">
        <f>+IFERROR(VLOOKUP(#REF!,'[2]LISTAS ANEXO 1. 4'!$B$74:$C$90,2,FALSE),"")</f>
        <v/>
      </c>
      <c r="J347" s="23" t="str">
        <f>+IFERROR(VLOOKUP(X347,[2]ORDINALES!$B$2:$C$5,2,FALSE),"")</f>
        <v>CTADOS</v>
      </c>
      <c r="K347" s="23" t="str">
        <f>+IFERROR(VLOOKUP(#REF!,[2]REGION!$G$2:$I$1125,2,FALSE),"")</f>
        <v/>
      </c>
      <c r="L347" s="23" t="str">
        <f>+IFERROR(VLOOKUP(AI347,[2]REGION!$G$2:$I$1125,2,FALSE),"")</f>
        <v>BOGDC</v>
      </c>
      <c r="M347" s="23" t="str">
        <f>+IFERROR(VLOOKUP(#REF!,[2]ORDINALES!$H$2:$I$382,2,FALSE),"")</f>
        <v/>
      </c>
      <c r="N347" s="23" t="str">
        <f>IFERROR(VLOOKUP(U347,'[2]Lista Willy'!$B$11:$D$14,3,FALSE),"")</f>
        <v>REC_11</v>
      </c>
      <c r="O347" s="24"/>
      <c r="P347" s="90">
        <v>19021</v>
      </c>
      <c r="Q347" s="90" t="s">
        <v>49</v>
      </c>
      <c r="R347" s="90" t="s">
        <v>309</v>
      </c>
      <c r="S347" s="90" t="s">
        <v>473</v>
      </c>
      <c r="T347" s="90" t="s">
        <v>473</v>
      </c>
      <c r="U347" s="90" t="s">
        <v>52</v>
      </c>
      <c r="V347" s="94" t="s">
        <v>53</v>
      </c>
      <c r="W347" s="90" t="s">
        <v>54</v>
      </c>
      <c r="X347" s="90" t="s">
        <v>55</v>
      </c>
      <c r="Y347" s="90" t="s">
        <v>496</v>
      </c>
      <c r="Z347" s="88">
        <v>78946925</v>
      </c>
      <c r="AA347" s="120"/>
      <c r="AB347" s="88"/>
      <c r="AC347" s="88"/>
      <c r="AD347" s="88"/>
      <c r="AE347" s="120">
        <v>78946925</v>
      </c>
      <c r="AF347" s="88"/>
      <c r="AG347" s="89"/>
      <c r="AH347" s="90" t="s">
        <v>57</v>
      </c>
      <c r="AI347" s="90" t="s">
        <v>108</v>
      </c>
      <c r="AJ347" s="90" t="s">
        <v>108</v>
      </c>
      <c r="AK347" s="90"/>
      <c r="AL347" s="90" t="s">
        <v>57</v>
      </c>
      <c r="AM347" s="90"/>
      <c r="AN347" s="90" t="s">
        <v>57</v>
      </c>
      <c r="AO347" s="90"/>
      <c r="AP347" s="90" t="s">
        <v>57</v>
      </c>
      <c r="AQ347" s="90"/>
      <c r="AR347" s="90" t="s">
        <v>57</v>
      </c>
      <c r="AS347" s="90" t="s">
        <v>60</v>
      </c>
      <c r="AT347" s="90" t="s">
        <v>61</v>
      </c>
      <c r="AU347" s="97" t="s">
        <v>62</v>
      </c>
      <c r="AV347" s="98" t="s">
        <v>348</v>
      </c>
      <c r="AW347" s="98" t="s">
        <v>349</v>
      </c>
      <c r="AX347" s="97">
        <v>3202018</v>
      </c>
      <c r="AY347" s="98" t="s">
        <v>353</v>
      </c>
      <c r="AZ347" s="98" t="s">
        <v>354</v>
      </c>
      <c r="BA347" s="24"/>
    </row>
    <row r="348" spans="1:53" ht="84.75" customHeight="1">
      <c r="A348" s="23" t="str">
        <f>+IFERROR(VLOOKUP(R348,'[2]Listas niveles'!$D$2:$E$11,2,FALSE),"")</f>
        <v>SGM</v>
      </c>
      <c r="B348" s="23" t="str">
        <f>+IFERROR(VLOOKUP(AS348,'[2]Listas anexo 1'!$A$7:$B$8,2,FALSE),"")</f>
        <v>ADMIN</v>
      </c>
      <c r="C348" s="23" t="str">
        <f>+IFERROR(VLOOKUP(AT348,'[2]Listas anexo 1'!$A$13:$B$15,2,FALSE),"")</f>
        <v>ADMINYCOOR</v>
      </c>
      <c r="D348" s="23" t="str">
        <f>+IFERROR(VLOOKUP(AT348,'[2]Listas anexo 1'!$A$13:$C$15,3,FALSE),"")</f>
        <v>CONTRIBUIR</v>
      </c>
      <c r="E348" s="23" t="str">
        <f>+IFERROR(VLOOKUP(AT348,'[2]Listas anexo 1'!$A$19:$B$21,2,FALSE),"")</f>
        <v>ADMINOB</v>
      </c>
      <c r="F348" s="23" t="str">
        <f>+IFERROR(VLOOKUP(AV348,'[2]Listas anexo 1'!$J$13:$K$21,2,FALSE),"")</f>
        <v>ADOBII</v>
      </c>
      <c r="G348" s="23" t="str">
        <f>+IFERROR(VLOOKUP(AW348,'[2]LISTAS ANEXO 1. 2'!$A$9:$B$38,2,FALSE),"")</f>
        <v>AV</v>
      </c>
      <c r="H348" s="23" t="str">
        <f>+IFERROR(IF(C348="ADMINYCOOR",VLOOKUP(AY348,'[2]LISTAS ANEXO 1. 3'!$B$13:$C$42,2,FALSE),IF(C348="TASAS",VLOOKUP(AY348,'[2]LISTAS ANEXO 1. 3'!$B$43:$C$51,2,FALSE),IF(C348="FORTALECIMIENTO",VLOOKUP(AY348,'[2]LISTAS ANEXO 1. 3'!$B$52:$C$58,2,FALSE),""))),"")</f>
        <v>FF</v>
      </c>
      <c r="I348" s="23" t="str">
        <f>+IFERROR(VLOOKUP(#REF!,'[2]LISTAS ANEXO 1. 4'!$B$74:$C$90,2,FALSE),"")</f>
        <v/>
      </c>
      <c r="J348" s="23" t="str">
        <f>+IFERROR(VLOOKUP(X348,[2]ORDINALES!$B$2:$C$5,2,FALSE),"")</f>
        <v>CTADOS</v>
      </c>
      <c r="K348" s="23" t="str">
        <f>+IFERROR(VLOOKUP(#REF!,[2]REGION!$G$2:$I$1125,2,FALSE),"")</f>
        <v/>
      </c>
      <c r="L348" s="23" t="str">
        <f>+IFERROR(VLOOKUP(AI348,[2]REGION!$G$2:$I$1125,2,FALSE),"")</f>
        <v>BOGDC</v>
      </c>
      <c r="M348" s="23" t="str">
        <f>+IFERROR(VLOOKUP(#REF!,[2]ORDINALES!$H$2:$I$382,2,FALSE),"")</f>
        <v/>
      </c>
      <c r="N348" s="23" t="str">
        <f>IFERROR(VLOOKUP(U348,'[2]Lista Willy'!$B$11:$D$14,3,FALSE),"")</f>
        <v>REC_11</v>
      </c>
      <c r="O348" s="24"/>
      <c r="P348" s="90">
        <v>19022</v>
      </c>
      <c r="Q348" s="90" t="s">
        <v>49</v>
      </c>
      <c r="R348" s="90" t="s">
        <v>309</v>
      </c>
      <c r="S348" s="90" t="s">
        <v>473</v>
      </c>
      <c r="T348" s="90" t="s">
        <v>473</v>
      </c>
      <c r="U348" s="90" t="s">
        <v>52</v>
      </c>
      <c r="V348" s="94" t="s">
        <v>53</v>
      </c>
      <c r="W348" s="90" t="s">
        <v>54</v>
      </c>
      <c r="X348" s="90" t="s">
        <v>55</v>
      </c>
      <c r="Y348" s="90" t="s">
        <v>497</v>
      </c>
      <c r="Z348" s="88">
        <v>20000000</v>
      </c>
      <c r="AA348" s="120"/>
      <c r="AB348" s="88"/>
      <c r="AC348" s="88"/>
      <c r="AD348" s="88"/>
      <c r="AE348" s="120">
        <v>20000000</v>
      </c>
      <c r="AF348" s="88"/>
      <c r="AG348" s="89"/>
      <c r="AH348" s="90" t="s">
        <v>57</v>
      </c>
      <c r="AI348" s="90" t="s">
        <v>108</v>
      </c>
      <c r="AJ348" s="90" t="s">
        <v>108</v>
      </c>
      <c r="AK348" s="90"/>
      <c r="AL348" s="90" t="s">
        <v>57</v>
      </c>
      <c r="AM348" s="90"/>
      <c r="AN348" s="90" t="s">
        <v>57</v>
      </c>
      <c r="AO348" s="90"/>
      <c r="AP348" s="90" t="s">
        <v>57</v>
      </c>
      <c r="AQ348" s="90"/>
      <c r="AR348" s="90" t="s">
        <v>57</v>
      </c>
      <c r="AS348" s="90" t="s">
        <v>60</v>
      </c>
      <c r="AT348" s="90" t="s">
        <v>61</v>
      </c>
      <c r="AU348" s="97" t="s">
        <v>62</v>
      </c>
      <c r="AV348" s="98" t="s">
        <v>348</v>
      </c>
      <c r="AW348" s="98" t="s">
        <v>349</v>
      </c>
      <c r="AX348" s="97">
        <v>3202018</v>
      </c>
      <c r="AY348" s="98" t="s">
        <v>353</v>
      </c>
      <c r="AZ348" s="98" t="s">
        <v>354</v>
      </c>
      <c r="BA348" s="24"/>
    </row>
    <row r="349" spans="1:53" ht="84.75" customHeight="1">
      <c r="A349" s="23" t="str">
        <f>+IFERROR(VLOOKUP(R349,'[2]Listas niveles'!$D$2:$E$11,2,FALSE),"")</f>
        <v>SGM</v>
      </c>
      <c r="B349" s="23" t="str">
        <f>+IFERROR(VLOOKUP(AS349,'[2]Listas anexo 1'!$A$7:$B$8,2,FALSE),"")</f>
        <v>ADMIN</v>
      </c>
      <c r="C349" s="23" t="str">
        <f>+IFERROR(VLOOKUP(AT349,'[2]Listas anexo 1'!$A$13:$B$15,2,FALSE),"")</f>
        <v>ADMINYCOOR</v>
      </c>
      <c r="D349" s="23" t="str">
        <f>+IFERROR(VLOOKUP(AT349,'[2]Listas anexo 1'!$A$13:$C$15,3,FALSE),"")</f>
        <v>CONTRIBUIR</v>
      </c>
      <c r="E349" s="23" t="str">
        <f>+IFERROR(VLOOKUP(AT349,'[2]Listas anexo 1'!$A$19:$B$21,2,FALSE),"")</f>
        <v>ADMINOB</v>
      </c>
      <c r="F349" s="23" t="str">
        <f>+IFERROR(VLOOKUP(AV349,'[2]Listas anexo 1'!$J$13:$K$21,2,FALSE),"")</f>
        <v>ADOBII</v>
      </c>
      <c r="G349" s="23" t="str">
        <f>+IFERROR(VLOOKUP(AW349,'[2]LISTAS ANEXO 1. 2'!$A$9:$B$38,2,FALSE),"")</f>
        <v>AV</v>
      </c>
      <c r="H349" s="23" t="str">
        <f>+IFERROR(IF(C349="ADMINYCOOR",VLOOKUP(AY349,'[2]LISTAS ANEXO 1. 3'!$B$13:$C$42,2,FALSE),IF(C349="TASAS",VLOOKUP(AY349,'[2]LISTAS ANEXO 1. 3'!$B$43:$C$51,2,FALSE),IF(C349="FORTALECIMIENTO",VLOOKUP(AY349,'[2]LISTAS ANEXO 1. 3'!$B$52:$C$58,2,FALSE),""))),"")</f>
        <v>FF</v>
      </c>
      <c r="I349" s="23" t="str">
        <f>+IFERROR(VLOOKUP(#REF!,'[2]LISTAS ANEXO 1. 4'!$B$74:$C$90,2,FALSE),"")</f>
        <v/>
      </c>
      <c r="J349" s="23" t="str">
        <f>+IFERROR(VLOOKUP(X349,[2]ORDINALES!$B$2:$C$5,2,FALSE),"")</f>
        <v>CTADOS</v>
      </c>
      <c r="K349" s="23" t="str">
        <f>+IFERROR(VLOOKUP(#REF!,[2]REGION!$G$2:$I$1125,2,FALSE),"")</f>
        <v/>
      </c>
      <c r="L349" s="23" t="str">
        <f>+IFERROR(VLOOKUP(AI349,[2]REGION!$G$2:$I$1125,2,FALSE),"")</f>
        <v>BOGDC</v>
      </c>
      <c r="M349" s="23" t="str">
        <f>+IFERROR(VLOOKUP(#REF!,[2]ORDINALES!$H$2:$I$382,2,FALSE),"")</f>
        <v/>
      </c>
      <c r="N349" s="23" t="str">
        <f>IFERROR(VLOOKUP(U349,'[2]Lista Willy'!$B$11:$D$14,3,FALSE),"")</f>
        <v>REC_11</v>
      </c>
      <c r="O349" s="24"/>
      <c r="P349" s="90">
        <v>19023</v>
      </c>
      <c r="Q349" s="90" t="s">
        <v>49</v>
      </c>
      <c r="R349" s="90" t="s">
        <v>309</v>
      </c>
      <c r="S349" s="90" t="s">
        <v>473</v>
      </c>
      <c r="T349" s="90" t="s">
        <v>473</v>
      </c>
      <c r="U349" s="90" t="s">
        <v>52</v>
      </c>
      <c r="V349" s="94" t="s">
        <v>53</v>
      </c>
      <c r="W349" s="90" t="s">
        <v>54</v>
      </c>
      <c r="X349" s="90" t="s">
        <v>55</v>
      </c>
      <c r="Y349" s="90" t="s">
        <v>498</v>
      </c>
      <c r="Z349" s="88">
        <v>20000000</v>
      </c>
      <c r="AA349" s="120"/>
      <c r="AB349" s="88">
        <v>20000000</v>
      </c>
      <c r="AC349" s="88"/>
      <c r="AD349" s="88"/>
      <c r="AE349" s="120">
        <v>0</v>
      </c>
      <c r="AF349" s="88"/>
      <c r="AG349" s="89"/>
      <c r="AH349" s="90" t="s">
        <v>57</v>
      </c>
      <c r="AI349" s="90" t="s">
        <v>108</v>
      </c>
      <c r="AJ349" s="90" t="s">
        <v>108</v>
      </c>
      <c r="AK349" s="90"/>
      <c r="AL349" s="90" t="s">
        <v>57</v>
      </c>
      <c r="AM349" s="90"/>
      <c r="AN349" s="90" t="s">
        <v>57</v>
      </c>
      <c r="AO349" s="90"/>
      <c r="AP349" s="90" t="s">
        <v>57</v>
      </c>
      <c r="AQ349" s="90"/>
      <c r="AR349" s="90" t="s">
        <v>57</v>
      </c>
      <c r="AS349" s="90" t="s">
        <v>60</v>
      </c>
      <c r="AT349" s="90" t="s">
        <v>61</v>
      </c>
      <c r="AU349" s="97" t="s">
        <v>62</v>
      </c>
      <c r="AV349" s="98" t="s">
        <v>348</v>
      </c>
      <c r="AW349" s="98" t="s">
        <v>349</v>
      </c>
      <c r="AX349" s="97">
        <v>3202018</v>
      </c>
      <c r="AY349" s="98" t="s">
        <v>353</v>
      </c>
      <c r="AZ349" s="98" t="s">
        <v>354</v>
      </c>
      <c r="BA349" s="24"/>
    </row>
    <row r="350" spans="1:53" ht="84.75" customHeight="1">
      <c r="A350" s="23" t="str">
        <f>+IFERROR(VLOOKUP(R350,'[2]Listas niveles'!$D$2:$E$11,2,FALSE),"")</f>
        <v>SGM</v>
      </c>
      <c r="B350" s="23" t="str">
        <f>+IFERROR(VLOOKUP(AS350,'[2]Listas anexo 1'!$A$7:$B$8,2,FALSE),"")</f>
        <v>ADMIN</v>
      </c>
      <c r="C350" s="23" t="str">
        <f>+IFERROR(VLOOKUP(AT350,'[2]Listas anexo 1'!$A$13:$B$15,2,FALSE),"")</f>
        <v>ADMINYCOOR</v>
      </c>
      <c r="D350" s="23" t="str">
        <f>+IFERROR(VLOOKUP(AT350,'[2]Listas anexo 1'!$A$13:$C$15,3,FALSE),"")</f>
        <v>CONTRIBUIR</v>
      </c>
      <c r="E350" s="23" t="str">
        <f>+IFERROR(VLOOKUP(AT350,'[2]Listas anexo 1'!$A$19:$B$21,2,FALSE),"")</f>
        <v>ADMINOB</v>
      </c>
      <c r="F350" s="23" t="str">
        <f>+IFERROR(VLOOKUP(AV350,'[2]Listas anexo 1'!$J$13:$K$21,2,FALSE),"")</f>
        <v>ADOBII</v>
      </c>
      <c r="G350" s="23" t="str">
        <f>+IFERROR(VLOOKUP(AW350,'[2]LISTAS ANEXO 1. 2'!$A$9:$B$38,2,FALSE),"")</f>
        <v>AV</v>
      </c>
      <c r="H350" s="23" t="str">
        <f>+IFERROR(IF(C350="ADMINYCOOR",VLOOKUP(AY350,'[2]LISTAS ANEXO 1. 3'!$B$13:$C$42,2,FALSE),IF(C350="TASAS",VLOOKUP(AY350,'[2]LISTAS ANEXO 1. 3'!$B$43:$C$51,2,FALSE),IF(C350="FORTALECIMIENTO",VLOOKUP(AY350,'[2]LISTAS ANEXO 1. 3'!$B$52:$C$58,2,FALSE),""))),"")</f>
        <v>FF</v>
      </c>
      <c r="I350" s="23" t="str">
        <f>+IFERROR(VLOOKUP(#REF!,'[2]LISTAS ANEXO 1. 4'!$B$74:$C$90,2,FALSE),"")</f>
        <v/>
      </c>
      <c r="J350" s="23" t="str">
        <f>+IFERROR(VLOOKUP(X350,[2]ORDINALES!$B$2:$C$5,2,FALSE),"")</f>
        <v>CTADOS</v>
      </c>
      <c r="K350" s="23" t="str">
        <f>+IFERROR(VLOOKUP(#REF!,[2]REGION!$G$2:$I$1125,2,FALSE),"")</f>
        <v/>
      </c>
      <c r="L350" s="23" t="str">
        <f>+IFERROR(VLOOKUP(AI350,[2]REGION!$G$2:$I$1125,2,FALSE),"")</f>
        <v>BOGDC</v>
      </c>
      <c r="M350" s="23" t="str">
        <f>+IFERROR(VLOOKUP(#REF!,[2]ORDINALES!$H$2:$I$382,2,FALSE),"")</f>
        <v/>
      </c>
      <c r="N350" s="23" t="str">
        <f>IFERROR(VLOOKUP(U350,'[2]Lista Willy'!$B$11:$D$14,3,FALSE),"")</f>
        <v>REC_11</v>
      </c>
      <c r="O350" s="24"/>
      <c r="P350" s="90">
        <v>19024</v>
      </c>
      <c r="Q350" s="90" t="s">
        <v>49</v>
      </c>
      <c r="R350" s="90" t="s">
        <v>309</v>
      </c>
      <c r="S350" s="90" t="s">
        <v>473</v>
      </c>
      <c r="T350" s="90" t="s">
        <v>473</v>
      </c>
      <c r="U350" s="90" t="s">
        <v>52</v>
      </c>
      <c r="V350" s="94" t="s">
        <v>53</v>
      </c>
      <c r="W350" s="90" t="s">
        <v>54</v>
      </c>
      <c r="X350" s="90" t="s">
        <v>55</v>
      </c>
      <c r="Y350" s="90" t="s">
        <v>499</v>
      </c>
      <c r="Z350" s="88">
        <v>33308140</v>
      </c>
      <c r="AA350" s="120"/>
      <c r="AB350" s="88"/>
      <c r="AC350" s="88"/>
      <c r="AD350" s="88"/>
      <c r="AE350" s="120">
        <v>33308140</v>
      </c>
      <c r="AF350" s="88"/>
      <c r="AG350" s="89"/>
      <c r="AH350" s="90" t="s">
        <v>57</v>
      </c>
      <c r="AI350" s="90" t="s">
        <v>108</v>
      </c>
      <c r="AJ350" s="90" t="s">
        <v>108</v>
      </c>
      <c r="AK350" s="90"/>
      <c r="AL350" s="90" t="s">
        <v>57</v>
      </c>
      <c r="AM350" s="90"/>
      <c r="AN350" s="90" t="s">
        <v>57</v>
      </c>
      <c r="AO350" s="90"/>
      <c r="AP350" s="90" t="s">
        <v>57</v>
      </c>
      <c r="AQ350" s="90"/>
      <c r="AR350" s="90" t="s">
        <v>57</v>
      </c>
      <c r="AS350" s="90" t="s">
        <v>60</v>
      </c>
      <c r="AT350" s="90" t="s">
        <v>61</v>
      </c>
      <c r="AU350" s="97" t="s">
        <v>62</v>
      </c>
      <c r="AV350" s="98" t="s">
        <v>348</v>
      </c>
      <c r="AW350" s="98" t="s">
        <v>349</v>
      </c>
      <c r="AX350" s="97">
        <v>3202018</v>
      </c>
      <c r="AY350" s="98" t="s">
        <v>353</v>
      </c>
      <c r="AZ350" s="98" t="s">
        <v>354</v>
      </c>
      <c r="BA350" s="24"/>
    </row>
    <row r="351" spans="1:53" ht="84.75" customHeight="1">
      <c r="A351" s="23" t="str">
        <f>+IFERROR(VLOOKUP(R351,'[2]Listas niveles'!$D$2:$E$11,2,FALSE),"")</f>
        <v>SGM</v>
      </c>
      <c r="B351" s="23" t="str">
        <f>+IFERROR(VLOOKUP(AS351,'[2]Listas anexo 1'!$A$7:$B$8,2,FALSE),"")</f>
        <v>ADMIN</v>
      </c>
      <c r="C351" s="23" t="str">
        <f>+IFERROR(VLOOKUP(AT351,'[2]Listas anexo 1'!$A$13:$B$15,2,FALSE),"")</f>
        <v>ADMINYCOOR</v>
      </c>
      <c r="D351" s="23" t="str">
        <f>+IFERROR(VLOOKUP(AT351,'[2]Listas anexo 1'!$A$13:$C$15,3,FALSE),"")</f>
        <v>CONTRIBUIR</v>
      </c>
      <c r="E351" s="23" t="str">
        <f>+IFERROR(VLOOKUP(AT351,'[2]Listas anexo 1'!$A$19:$B$21,2,FALSE),"")</f>
        <v>ADMINOB</v>
      </c>
      <c r="F351" s="23" t="str">
        <f>+IFERROR(VLOOKUP(AV351,'[2]Listas anexo 1'!$J$13:$K$21,2,FALSE),"")</f>
        <v>ADOBII</v>
      </c>
      <c r="G351" s="23" t="str">
        <f>+IFERROR(VLOOKUP(AW351,'[2]LISTAS ANEXO 1. 2'!$A$9:$B$38,2,FALSE),"")</f>
        <v>AV</v>
      </c>
      <c r="H351" s="23" t="str">
        <f>+IFERROR(IF(C351="ADMINYCOOR",VLOOKUP(AY351,'[2]LISTAS ANEXO 1. 3'!$B$13:$C$42,2,FALSE),IF(C351="TASAS",VLOOKUP(AY351,'[2]LISTAS ANEXO 1. 3'!$B$43:$C$51,2,FALSE),IF(C351="FORTALECIMIENTO",VLOOKUP(AY351,'[2]LISTAS ANEXO 1. 3'!$B$52:$C$58,2,FALSE),""))),"")</f>
        <v>FF</v>
      </c>
      <c r="I351" s="23" t="str">
        <f>+IFERROR(VLOOKUP(#REF!,'[2]LISTAS ANEXO 1. 4'!$B$74:$C$90,2,FALSE),"")</f>
        <v/>
      </c>
      <c r="J351" s="23" t="str">
        <f>+IFERROR(VLOOKUP(X351,[2]ORDINALES!$B$2:$C$5,2,FALSE),"")</f>
        <v>CTADOS</v>
      </c>
      <c r="K351" s="23" t="str">
        <f>+IFERROR(VLOOKUP(#REF!,[2]REGION!$G$2:$I$1125,2,FALSE),"")</f>
        <v/>
      </c>
      <c r="L351" s="23" t="str">
        <f>+IFERROR(VLOOKUP(AI351,[2]REGION!$G$2:$I$1125,2,FALSE),"")</f>
        <v>BOGDC</v>
      </c>
      <c r="M351" s="23" t="str">
        <f>+IFERROR(VLOOKUP(#REF!,[2]ORDINALES!$H$2:$I$382,2,FALSE),"")</f>
        <v/>
      </c>
      <c r="N351" s="23" t="str">
        <f>IFERROR(VLOOKUP(U351,'[2]Lista Willy'!$B$11:$D$14,3,FALSE),"")</f>
        <v>REC_11</v>
      </c>
      <c r="O351" s="24"/>
      <c r="P351" s="90">
        <v>19025</v>
      </c>
      <c r="Q351" s="90" t="s">
        <v>49</v>
      </c>
      <c r="R351" s="90" t="s">
        <v>309</v>
      </c>
      <c r="S351" s="90" t="s">
        <v>473</v>
      </c>
      <c r="T351" s="90" t="s">
        <v>473</v>
      </c>
      <c r="U351" s="90" t="s">
        <v>52</v>
      </c>
      <c r="V351" s="94" t="s">
        <v>53</v>
      </c>
      <c r="W351" s="90" t="s">
        <v>54</v>
      </c>
      <c r="X351" s="90" t="s">
        <v>55</v>
      </c>
      <c r="Y351" s="90" t="s">
        <v>500</v>
      </c>
      <c r="Z351" s="88">
        <v>33308140</v>
      </c>
      <c r="AA351" s="120"/>
      <c r="AB351" s="88"/>
      <c r="AC351" s="88"/>
      <c r="AD351" s="88"/>
      <c r="AE351" s="120">
        <v>33308140</v>
      </c>
      <c r="AF351" s="88"/>
      <c r="AG351" s="89"/>
      <c r="AH351" s="90" t="s">
        <v>57</v>
      </c>
      <c r="AI351" s="90" t="s">
        <v>108</v>
      </c>
      <c r="AJ351" s="90" t="s">
        <v>108</v>
      </c>
      <c r="AK351" s="90"/>
      <c r="AL351" s="90" t="s">
        <v>57</v>
      </c>
      <c r="AM351" s="90"/>
      <c r="AN351" s="90" t="s">
        <v>57</v>
      </c>
      <c r="AO351" s="90"/>
      <c r="AP351" s="90" t="s">
        <v>57</v>
      </c>
      <c r="AQ351" s="90"/>
      <c r="AR351" s="90" t="s">
        <v>57</v>
      </c>
      <c r="AS351" s="90" t="s">
        <v>60</v>
      </c>
      <c r="AT351" s="90" t="s">
        <v>61</v>
      </c>
      <c r="AU351" s="97" t="s">
        <v>62</v>
      </c>
      <c r="AV351" s="98" t="s">
        <v>348</v>
      </c>
      <c r="AW351" s="98" t="s">
        <v>349</v>
      </c>
      <c r="AX351" s="97">
        <v>3202018</v>
      </c>
      <c r="AY351" s="98" t="s">
        <v>353</v>
      </c>
      <c r="AZ351" s="98" t="s">
        <v>354</v>
      </c>
      <c r="BA351" s="24"/>
    </row>
    <row r="352" spans="1:53" ht="84.75" customHeight="1">
      <c r="A352" s="23" t="str">
        <f>+IFERROR(VLOOKUP(R352,'[2]Listas niveles'!$D$2:$E$11,2,FALSE),"")</f>
        <v>SGM</v>
      </c>
      <c r="B352" s="23" t="str">
        <f>+IFERROR(VLOOKUP(AS352,'[2]Listas anexo 1'!$A$7:$B$8,2,FALSE),"")</f>
        <v>ADMIN</v>
      </c>
      <c r="C352" s="23" t="str">
        <f>+IFERROR(VLOOKUP(AT352,'[2]Listas anexo 1'!$A$13:$B$15,2,FALSE),"")</f>
        <v>ADMINYCOOR</v>
      </c>
      <c r="D352" s="23" t="str">
        <f>+IFERROR(VLOOKUP(AT352,'[2]Listas anexo 1'!$A$13:$C$15,3,FALSE),"")</f>
        <v>CONTRIBUIR</v>
      </c>
      <c r="E352" s="23" t="str">
        <f>+IFERROR(VLOOKUP(AT352,'[2]Listas anexo 1'!$A$19:$B$21,2,FALSE),"")</f>
        <v>ADMINOB</v>
      </c>
      <c r="F352" s="23" t="str">
        <f>+IFERROR(VLOOKUP(AV352,'[2]Listas anexo 1'!$J$13:$K$21,2,FALSE),"")</f>
        <v>ADOBII</v>
      </c>
      <c r="G352" s="23" t="str">
        <f>+IFERROR(VLOOKUP(AW352,'[2]LISTAS ANEXO 1. 2'!$A$9:$B$38,2,FALSE),"")</f>
        <v>AV</v>
      </c>
      <c r="H352" s="23" t="str">
        <f>+IFERROR(IF(C352="ADMINYCOOR",VLOOKUP(AY352,'[2]LISTAS ANEXO 1. 3'!$B$13:$C$42,2,FALSE),IF(C352="TASAS",VLOOKUP(AY352,'[2]LISTAS ANEXO 1. 3'!$B$43:$C$51,2,FALSE),IF(C352="FORTALECIMIENTO",VLOOKUP(AY352,'[2]LISTAS ANEXO 1. 3'!$B$52:$C$58,2,FALSE),""))),"")</f>
        <v>FF</v>
      </c>
      <c r="I352" s="23" t="str">
        <f>+IFERROR(VLOOKUP(#REF!,'[2]LISTAS ANEXO 1. 4'!$B$74:$C$90,2,FALSE),"")</f>
        <v/>
      </c>
      <c r="J352" s="23" t="str">
        <f>+IFERROR(VLOOKUP(X352,[2]ORDINALES!$B$2:$C$5,2,FALSE),"")</f>
        <v>CTADOS</v>
      </c>
      <c r="K352" s="23" t="str">
        <f>+IFERROR(VLOOKUP(#REF!,[2]REGION!$G$2:$I$1125,2,FALSE),"")</f>
        <v/>
      </c>
      <c r="L352" s="23" t="str">
        <f>+IFERROR(VLOOKUP(AI352,[2]REGION!$G$2:$I$1125,2,FALSE),"")</f>
        <v>BOGDC</v>
      </c>
      <c r="M352" s="23" t="str">
        <f>+IFERROR(VLOOKUP(#REF!,[2]ORDINALES!$H$2:$I$382,2,FALSE),"")</f>
        <v/>
      </c>
      <c r="N352" s="23" t="str">
        <f>IFERROR(VLOOKUP(U352,'[2]Lista Willy'!$B$11:$D$14,3,FALSE),"")</f>
        <v>REC_11</v>
      </c>
      <c r="O352" s="24"/>
      <c r="P352" s="90">
        <v>19026</v>
      </c>
      <c r="Q352" s="90" t="s">
        <v>49</v>
      </c>
      <c r="R352" s="90" t="s">
        <v>309</v>
      </c>
      <c r="S352" s="90" t="s">
        <v>473</v>
      </c>
      <c r="T352" s="90" t="s">
        <v>473</v>
      </c>
      <c r="U352" s="90" t="s">
        <v>52</v>
      </c>
      <c r="V352" s="94" t="s">
        <v>53</v>
      </c>
      <c r="W352" s="90" t="s">
        <v>54</v>
      </c>
      <c r="X352" s="90" t="s">
        <v>55</v>
      </c>
      <c r="Y352" s="90" t="s">
        <v>501</v>
      </c>
      <c r="Z352" s="88">
        <v>48564500</v>
      </c>
      <c r="AA352" s="120"/>
      <c r="AB352" s="88"/>
      <c r="AC352" s="88"/>
      <c r="AD352" s="88"/>
      <c r="AE352" s="120">
        <v>48564500</v>
      </c>
      <c r="AF352" s="88"/>
      <c r="AG352" s="89"/>
      <c r="AH352" s="90" t="s">
        <v>57</v>
      </c>
      <c r="AI352" s="90" t="s">
        <v>108</v>
      </c>
      <c r="AJ352" s="90" t="s">
        <v>108</v>
      </c>
      <c r="AK352" s="90"/>
      <c r="AL352" s="90" t="s">
        <v>57</v>
      </c>
      <c r="AM352" s="90"/>
      <c r="AN352" s="90" t="s">
        <v>57</v>
      </c>
      <c r="AO352" s="90"/>
      <c r="AP352" s="90" t="s">
        <v>57</v>
      </c>
      <c r="AQ352" s="90"/>
      <c r="AR352" s="90" t="s">
        <v>57</v>
      </c>
      <c r="AS352" s="90" t="s">
        <v>60</v>
      </c>
      <c r="AT352" s="90" t="s">
        <v>61</v>
      </c>
      <c r="AU352" s="97" t="s">
        <v>62</v>
      </c>
      <c r="AV352" s="98" t="s">
        <v>348</v>
      </c>
      <c r="AW352" s="98" t="s">
        <v>349</v>
      </c>
      <c r="AX352" s="97">
        <v>3202018</v>
      </c>
      <c r="AY352" s="98" t="s">
        <v>353</v>
      </c>
      <c r="AZ352" s="98" t="s">
        <v>354</v>
      </c>
      <c r="BA352" s="24"/>
    </row>
    <row r="353" spans="1:53" ht="84.75" customHeight="1">
      <c r="A353" s="23" t="str">
        <f>+IFERROR(VLOOKUP(R353,'[2]Listas niveles'!$D$2:$E$11,2,FALSE),"")</f>
        <v>SGM</v>
      </c>
      <c r="B353" s="23" t="str">
        <f>+IFERROR(VLOOKUP(AS353,'[2]Listas anexo 1'!$A$7:$B$8,2,FALSE),"")</f>
        <v>ADMIN</v>
      </c>
      <c r="C353" s="23" t="str">
        <f>+IFERROR(VLOOKUP(AT353,'[2]Listas anexo 1'!$A$13:$B$15,2,FALSE),"")</f>
        <v>ADMINYCOOR</v>
      </c>
      <c r="D353" s="23" t="str">
        <f>+IFERROR(VLOOKUP(AT353,'[2]Listas anexo 1'!$A$13:$C$15,3,FALSE),"")</f>
        <v>CONTRIBUIR</v>
      </c>
      <c r="E353" s="23" t="str">
        <f>+IFERROR(VLOOKUP(AT353,'[2]Listas anexo 1'!$A$19:$B$21,2,FALSE),"")</f>
        <v>ADMINOB</v>
      </c>
      <c r="F353" s="23" t="str">
        <f>+IFERROR(VLOOKUP(AV353,'[2]Listas anexo 1'!$J$13:$K$21,2,FALSE),"")</f>
        <v>ADOBII</v>
      </c>
      <c r="G353" s="23" t="str">
        <f>+IFERROR(VLOOKUP(AW353,'[2]LISTAS ANEXO 1. 2'!$A$9:$B$38,2,FALSE),"")</f>
        <v>AV</v>
      </c>
      <c r="H353" s="23" t="str">
        <f>+IFERROR(IF(C353="ADMINYCOOR",VLOOKUP(AY353,'[2]LISTAS ANEXO 1. 3'!$B$13:$C$42,2,FALSE),IF(C353="TASAS",VLOOKUP(AY353,'[2]LISTAS ANEXO 1. 3'!$B$43:$C$51,2,FALSE),IF(C353="FORTALECIMIENTO",VLOOKUP(AY353,'[2]LISTAS ANEXO 1. 3'!$B$52:$C$58,2,FALSE),""))),"")</f>
        <v>FF</v>
      </c>
      <c r="I353" s="23" t="str">
        <f>+IFERROR(VLOOKUP(#REF!,'[2]LISTAS ANEXO 1. 4'!$B$74:$C$90,2,FALSE),"")</f>
        <v/>
      </c>
      <c r="J353" s="23" t="str">
        <f>+IFERROR(VLOOKUP(X353,[2]ORDINALES!$B$2:$C$5,2,FALSE),"")</f>
        <v>CTADOS</v>
      </c>
      <c r="K353" s="23" t="str">
        <f>+IFERROR(VLOOKUP(#REF!,[2]REGION!$G$2:$I$1125,2,FALSE),"")</f>
        <v/>
      </c>
      <c r="L353" s="23" t="str">
        <f>+IFERROR(VLOOKUP(AI353,[2]REGION!$G$2:$I$1125,2,FALSE),"")</f>
        <v>BOGDC</v>
      </c>
      <c r="M353" s="23" t="str">
        <f>+IFERROR(VLOOKUP(#REF!,[2]ORDINALES!$H$2:$I$382,2,FALSE),"")</f>
        <v/>
      </c>
      <c r="N353" s="23" t="str">
        <f>IFERROR(VLOOKUP(U353,'[2]Lista Willy'!$B$11:$D$14,3,FALSE),"")</f>
        <v>REC_11</v>
      </c>
      <c r="O353" s="24"/>
      <c r="P353" s="90">
        <v>19027</v>
      </c>
      <c r="Q353" s="90" t="s">
        <v>49</v>
      </c>
      <c r="R353" s="90" t="s">
        <v>309</v>
      </c>
      <c r="S353" s="90" t="s">
        <v>473</v>
      </c>
      <c r="T353" s="90" t="s">
        <v>473</v>
      </c>
      <c r="U353" s="90" t="s">
        <v>52</v>
      </c>
      <c r="V353" s="94" t="s">
        <v>53</v>
      </c>
      <c r="W353" s="90" t="s">
        <v>54</v>
      </c>
      <c r="X353" s="90" t="s">
        <v>55</v>
      </c>
      <c r="Y353" s="90" t="s">
        <v>502</v>
      </c>
      <c r="Z353" s="88">
        <v>48564500</v>
      </c>
      <c r="AA353" s="120"/>
      <c r="AB353" s="88"/>
      <c r="AC353" s="88"/>
      <c r="AD353" s="88"/>
      <c r="AE353" s="120">
        <v>48564500</v>
      </c>
      <c r="AF353" s="88"/>
      <c r="AG353" s="89"/>
      <c r="AH353" s="90" t="s">
        <v>57</v>
      </c>
      <c r="AI353" s="90" t="s">
        <v>108</v>
      </c>
      <c r="AJ353" s="90" t="s">
        <v>108</v>
      </c>
      <c r="AK353" s="90"/>
      <c r="AL353" s="90" t="s">
        <v>57</v>
      </c>
      <c r="AM353" s="90"/>
      <c r="AN353" s="90" t="s">
        <v>57</v>
      </c>
      <c r="AO353" s="90"/>
      <c r="AP353" s="90" t="s">
        <v>57</v>
      </c>
      <c r="AQ353" s="90"/>
      <c r="AR353" s="90" t="s">
        <v>57</v>
      </c>
      <c r="AS353" s="90" t="s">
        <v>60</v>
      </c>
      <c r="AT353" s="90" t="s">
        <v>61</v>
      </c>
      <c r="AU353" s="97" t="s">
        <v>62</v>
      </c>
      <c r="AV353" s="98" t="s">
        <v>348</v>
      </c>
      <c r="AW353" s="98" t="s">
        <v>349</v>
      </c>
      <c r="AX353" s="97">
        <v>3202018</v>
      </c>
      <c r="AY353" s="98" t="s">
        <v>353</v>
      </c>
      <c r="AZ353" s="98" t="s">
        <v>354</v>
      </c>
      <c r="BA353" s="24"/>
    </row>
    <row r="354" spans="1:53" ht="84.75" customHeight="1">
      <c r="A354" s="23" t="str">
        <f>+IFERROR(VLOOKUP(R354,'[2]Listas niveles'!$D$2:$E$11,2,FALSE),"")</f>
        <v>SGM</v>
      </c>
      <c r="B354" s="23" t="str">
        <f>+IFERROR(VLOOKUP(AS354,'[2]Listas anexo 1'!$A$7:$B$8,2,FALSE),"")</f>
        <v>ADMIN</v>
      </c>
      <c r="C354" s="23" t="str">
        <f>+IFERROR(VLOOKUP(AT354,'[2]Listas anexo 1'!$A$13:$B$15,2,FALSE),"")</f>
        <v>ADMINYCOOR</v>
      </c>
      <c r="D354" s="23" t="str">
        <f>+IFERROR(VLOOKUP(AT354,'[2]Listas anexo 1'!$A$13:$C$15,3,FALSE),"")</f>
        <v>CONTRIBUIR</v>
      </c>
      <c r="E354" s="23" t="str">
        <f>+IFERROR(VLOOKUP(AT354,'[2]Listas anexo 1'!$A$19:$B$21,2,FALSE),"")</f>
        <v>ADMINOB</v>
      </c>
      <c r="F354" s="23" t="str">
        <f>+IFERROR(VLOOKUP(AV354,'[2]Listas anexo 1'!$J$13:$K$21,2,FALSE),"")</f>
        <v>ADOBII</v>
      </c>
      <c r="G354" s="23" t="str">
        <f>+IFERROR(VLOOKUP(AW354,'[2]LISTAS ANEXO 1. 2'!$A$9:$B$38,2,FALSE),"")</f>
        <v>AV</v>
      </c>
      <c r="H354" s="23" t="str">
        <f>+IFERROR(IF(C354="ADMINYCOOR",VLOOKUP(AY354,'[2]LISTAS ANEXO 1. 3'!$B$13:$C$42,2,FALSE),IF(C354="TASAS",VLOOKUP(AY354,'[2]LISTAS ANEXO 1. 3'!$B$43:$C$51,2,FALSE),IF(C354="FORTALECIMIENTO",VLOOKUP(AY354,'[2]LISTAS ANEXO 1. 3'!$B$52:$C$58,2,FALSE),""))),"")</f>
        <v>FF</v>
      </c>
      <c r="I354" s="23" t="str">
        <f>+IFERROR(VLOOKUP(#REF!,'[2]LISTAS ANEXO 1. 4'!$B$74:$C$90,2,FALSE),"")</f>
        <v/>
      </c>
      <c r="J354" s="23" t="str">
        <f>+IFERROR(VLOOKUP(X354,[2]ORDINALES!$B$2:$C$5,2,FALSE),"")</f>
        <v>CTADOS</v>
      </c>
      <c r="K354" s="23" t="str">
        <f>+IFERROR(VLOOKUP(#REF!,[2]REGION!$G$2:$I$1125,2,FALSE),"")</f>
        <v/>
      </c>
      <c r="L354" s="23" t="str">
        <f>+IFERROR(VLOOKUP(AI354,[2]REGION!$G$2:$I$1125,2,FALSE),"")</f>
        <v>BOGDC</v>
      </c>
      <c r="M354" s="23" t="str">
        <f>+IFERROR(VLOOKUP(#REF!,[2]ORDINALES!$H$2:$I$382,2,FALSE),"")</f>
        <v/>
      </c>
      <c r="N354" s="23" t="str">
        <f>IFERROR(VLOOKUP(U354,'[2]Lista Willy'!$B$11:$D$14,3,FALSE),"")</f>
        <v>REC_11</v>
      </c>
      <c r="O354" s="24"/>
      <c r="P354" s="90">
        <v>19028</v>
      </c>
      <c r="Q354" s="90" t="s">
        <v>49</v>
      </c>
      <c r="R354" s="90" t="s">
        <v>309</v>
      </c>
      <c r="S354" s="90" t="s">
        <v>473</v>
      </c>
      <c r="T354" s="90" t="s">
        <v>473</v>
      </c>
      <c r="U354" s="90" t="s">
        <v>52</v>
      </c>
      <c r="V354" s="94" t="s">
        <v>53</v>
      </c>
      <c r="W354" s="90" t="s">
        <v>54</v>
      </c>
      <c r="X354" s="90" t="s">
        <v>55</v>
      </c>
      <c r="Y354" s="90" t="s">
        <v>503</v>
      </c>
      <c r="Z354" s="88">
        <v>48564500</v>
      </c>
      <c r="AA354" s="120"/>
      <c r="AB354" s="88"/>
      <c r="AC354" s="88"/>
      <c r="AD354" s="88"/>
      <c r="AE354" s="120">
        <v>48564500</v>
      </c>
      <c r="AF354" s="88"/>
      <c r="AG354" s="89"/>
      <c r="AH354" s="90" t="s">
        <v>57</v>
      </c>
      <c r="AI354" s="90" t="s">
        <v>108</v>
      </c>
      <c r="AJ354" s="90" t="s">
        <v>108</v>
      </c>
      <c r="AK354" s="90"/>
      <c r="AL354" s="90" t="s">
        <v>57</v>
      </c>
      <c r="AM354" s="90"/>
      <c r="AN354" s="90" t="s">
        <v>57</v>
      </c>
      <c r="AO354" s="90"/>
      <c r="AP354" s="90" t="s">
        <v>57</v>
      </c>
      <c r="AQ354" s="90"/>
      <c r="AR354" s="90" t="s">
        <v>57</v>
      </c>
      <c r="AS354" s="90" t="s">
        <v>60</v>
      </c>
      <c r="AT354" s="90" t="s">
        <v>61</v>
      </c>
      <c r="AU354" s="97" t="s">
        <v>62</v>
      </c>
      <c r="AV354" s="98" t="s">
        <v>348</v>
      </c>
      <c r="AW354" s="98" t="s">
        <v>349</v>
      </c>
      <c r="AX354" s="97">
        <v>3202018</v>
      </c>
      <c r="AY354" s="98" t="s">
        <v>353</v>
      </c>
      <c r="AZ354" s="98" t="s">
        <v>354</v>
      </c>
      <c r="BA354" s="24"/>
    </row>
    <row r="355" spans="1:53" ht="84.75" customHeight="1">
      <c r="A355" s="23" t="str">
        <f>+IFERROR(VLOOKUP(R355,'[2]Listas niveles'!$D$2:$E$11,2,FALSE),"")</f>
        <v>SGM</v>
      </c>
      <c r="B355" s="23" t="str">
        <f>+IFERROR(VLOOKUP(AS355,'[2]Listas anexo 1'!$A$7:$B$8,2,FALSE),"")</f>
        <v>ADMIN</v>
      </c>
      <c r="C355" s="23" t="str">
        <f>+IFERROR(VLOOKUP(AT355,'[2]Listas anexo 1'!$A$13:$B$15,2,FALSE),"")</f>
        <v>ADMINYCOOR</v>
      </c>
      <c r="D355" s="23" t="str">
        <f>+IFERROR(VLOOKUP(AT355,'[2]Listas anexo 1'!$A$13:$C$15,3,FALSE),"")</f>
        <v>CONTRIBUIR</v>
      </c>
      <c r="E355" s="23" t="str">
        <f>+IFERROR(VLOOKUP(AT355,'[2]Listas anexo 1'!$A$19:$B$21,2,FALSE),"")</f>
        <v>ADMINOB</v>
      </c>
      <c r="F355" s="23" t="str">
        <f>+IFERROR(VLOOKUP(AV355,'[2]Listas anexo 1'!$J$13:$K$21,2,FALSE),"")</f>
        <v>ADOBII</v>
      </c>
      <c r="G355" s="23" t="str">
        <f>+IFERROR(VLOOKUP(AW355,'[2]LISTAS ANEXO 1. 2'!$A$9:$B$38,2,FALSE),"")</f>
        <v>AV</v>
      </c>
      <c r="H355" s="23" t="str">
        <f>+IFERROR(IF(C355="ADMINYCOOR",VLOOKUP(AY355,'[2]LISTAS ANEXO 1. 3'!$B$13:$C$42,2,FALSE),IF(C355="TASAS",VLOOKUP(AY355,'[2]LISTAS ANEXO 1. 3'!$B$43:$C$51,2,FALSE),IF(C355="FORTALECIMIENTO",VLOOKUP(AY355,'[2]LISTAS ANEXO 1. 3'!$B$52:$C$58,2,FALSE),""))),"")</f>
        <v>FF</v>
      </c>
      <c r="I355" s="23" t="str">
        <f>+IFERROR(VLOOKUP(#REF!,'[2]LISTAS ANEXO 1. 4'!$B$74:$C$90,2,FALSE),"")</f>
        <v/>
      </c>
      <c r="J355" s="23" t="str">
        <f>+IFERROR(VLOOKUP(X355,[2]ORDINALES!$B$2:$C$5,2,FALSE),"")</f>
        <v>CTADOS</v>
      </c>
      <c r="K355" s="23" t="str">
        <f>+IFERROR(VLOOKUP(#REF!,[2]REGION!$G$2:$I$1125,2,FALSE),"")</f>
        <v/>
      </c>
      <c r="L355" s="23" t="str">
        <f>+IFERROR(VLOOKUP(AI355,[2]REGION!$G$2:$I$1125,2,FALSE),"")</f>
        <v>BOGDC</v>
      </c>
      <c r="M355" s="23" t="str">
        <f>+IFERROR(VLOOKUP(#REF!,[2]ORDINALES!$H$2:$I$382,2,FALSE),"")</f>
        <v/>
      </c>
      <c r="N355" s="23" t="str">
        <f>IFERROR(VLOOKUP(U355,'[2]Lista Willy'!$B$11:$D$14,3,FALSE),"")</f>
        <v>REC_11</v>
      </c>
      <c r="O355" s="24"/>
      <c r="P355" s="90">
        <v>19029</v>
      </c>
      <c r="Q355" s="90" t="s">
        <v>49</v>
      </c>
      <c r="R355" s="90" t="s">
        <v>309</v>
      </c>
      <c r="S355" s="90" t="s">
        <v>473</v>
      </c>
      <c r="T355" s="90" t="s">
        <v>473</v>
      </c>
      <c r="U355" s="90" t="s">
        <v>52</v>
      </c>
      <c r="V355" s="94" t="s">
        <v>53</v>
      </c>
      <c r="W355" s="90" t="s">
        <v>54</v>
      </c>
      <c r="X355" s="90" t="s">
        <v>55</v>
      </c>
      <c r="Y355" s="90" t="s">
        <v>504</v>
      </c>
      <c r="Z355" s="88">
        <v>48564500</v>
      </c>
      <c r="AA355" s="120"/>
      <c r="AB355" s="88"/>
      <c r="AC355" s="88"/>
      <c r="AD355" s="88"/>
      <c r="AE355" s="120">
        <v>48564500</v>
      </c>
      <c r="AF355" s="88"/>
      <c r="AG355" s="89"/>
      <c r="AH355" s="90" t="s">
        <v>57</v>
      </c>
      <c r="AI355" s="90" t="s">
        <v>108</v>
      </c>
      <c r="AJ355" s="90" t="s">
        <v>108</v>
      </c>
      <c r="AK355" s="90"/>
      <c r="AL355" s="90" t="s">
        <v>57</v>
      </c>
      <c r="AM355" s="90"/>
      <c r="AN355" s="90" t="s">
        <v>57</v>
      </c>
      <c r="AO355" s="90"/>
      <c r="AP355" s="90" t="s">
        <v>57</v>
      </c>
      <c r="AQ355" s="90"/>
      <c r="AR355" s="90" t="s">
        <v>57</v>
      </c>
      <c r="AS355" s="90" t="s">
        <v>60</v>
      </c>
      <c r="AT355" s="90" t="s">
        <v>61</v>
      </c>
      <c r="AU355" s="97" t="s">
        <v>62</v>
      </c>
      <c r="AV355" s="98" t="s">
        <v>348</v>
      </c>
      <c r="AW355" s="98" t="s">
        <v>349</v>
      </c>
      <c r="AX355" s="97">
        <v>3202018</v>
      </c>
      <c r="AY355" s="98" t="s">
        <v>353</v>
      </c>
      <c r="AZ355" s="98" t="s">
        <v>354</v>
      </c>
      <c r="BA355" s="24"/>
    </row>
    <row r="356" spans="1:53" ht="84.75" customHeight="1">
      <c r="A356" s="23" t="str">
        <f>+IFERROR(VLOOKUP(R356,'[2]Listas niveles'!$D$2:$E$11,2,FALSE),"")</f>
        <v>SGM</v>
      </c>
      <c r="B356" s="23" t="str">
        <f>+IFERROR(VLOOKUP(AS356,'[2]Listas anexo 1'!$A$7:$B$8,2,FALSE),"")</f>
        <v>ADMIN</v>
      </c>
      <c r="C356" s="23" t="str">
        <f>+IFERROR(VLOOKUP(AT356,'[2]Listas anexo 1'!$A$13:$B$15,2,FALSE),"")</f>
        <v>ADMINYCOOR</v>
      </c>
      <c r="D356" s="23" t="str">
        <f>+IFERROR(VLOOKUP(AT356,'[2]Listas anexo 1'!$A$13:$C$15,3,FALSE),"")</f>
        <v>CONTRIBUIR</v>
      </c>
      <c r="E356" s="23" t="str">
        <f>+IFERROR(VLOOKUP(AT356,'[2]Listas anexo 1'!$A$19:$B$21,2,FALSE),"")</f>
        <v>ADMINOB</v>
      </c>
      <c r="F356" s="23" t="str">
        <f>+IFERROR(VLOOKUP(AV356,'[2]Listas anexo 1'!$J$13:$K$21,2,FALSE),"")</f>
        <v>ADOBII</v>
      </c>
      <c r="G356" s="23" t="str">
        <f>+IFERROR(VLOOKUP(AW356,'[2]LISTAS ANEXO 1. 2'!$A$9:$B$38,2,FALSE),"")</f>
        <v>AV</v>
      </c>
      <c r="H356" s="23" t="str">
        <f>+IFERROR(IF(C356="ADMINYCOOR",VLOOKUP(AY356,'[2]LISTAS ANEXO 1. 3'!$B$13:$C$42,2,FALSE),IF(C356="TASAS",VLOOKUP(AY356,'[2]LISTAS ANEXO 1. 3'!$B$43:$C$51,2,FALSE),IF(C356="FORTALECIMIENTO",VLOOKUP(AY356,'[2]LISTAS ANEXO 1. 3'!$B$52:$C$58,2,FALSE),""))),"")</f>
        <v>FF</v>
      </c>
      <c r="I356" s="23" t="str">
        <f>+IFERROR(VLOOKUP(#REF!,'[2]LISTAS ANEXO 1. 4'!$B$74:$C$90,2,FALSE),"")</f>
        <v/>
      </c>
      <c r="J356" s="23" t="str">
        <f>+IFERROR(VLOOKUP(X356,[2]ORDINALES!$B$2:$C$5,2,FALSE),"")</f>
        <v>CTADOS</v>
      </c>
      <c r="K356" s="23" t="str">
        <f>+IFERROR(VLOOKUP(#REF!,[2]REGION!$G$2:$I$1125,2,FALSE),"")</f>
        <v/>
      </c>
      <c r="L356" s="23" t="str">
        <f>+IFERROR(VLOOKUP(AI356,[2]REGION!$G$2:$I$1125,2,FALSE),"")</f>
        <v>BOGDC</v>
      </c>
      <c r="M356" s="23" t="str">
        <f>+IFERROR(VLOOKUP(#REF!,[2]ORDINALES!$H$2:$I$382,2,FALSE),"")</f>
        <v/>
      </c>
      <c r="N356" s="23" t="str">
        <f>IFERROR(VLOOKUP(U356,'[2]Lista Willy'!$B$11:$D$14,3,FALSE),"")</f>
        <v>REC_11</v>
      </c>
      <c r="O356" s="24"/>
      <c r="P356" s="90">
        <v>19030</v>
      </c>
      <c r="Q356" s="90" t="s">
        <v>49</v>
      </c>
      <c r="R356" s="90" t="s">
        <v>309</v>
      </c>
      <c r="S356" s="90" t="s">
        <v>473</v>
      </c>
      <c r="T356" s="90" t="s">
        <v>473</v>
      </c>
      <c r="U356" s="90" t="s">
        <v>52</v>
      </c>
      <c r="V356" s="94" t="s">
        <v>53</v>
      </c>
      <c r="W356" s="90" t="s">
        <v>54</v>
      </c>
      <c r="X356" s="90" t="s">
        <v>55</v>
      </c>
      <c r="Y356" s="90" t="s">
        <v>505</v>
      </c>
      <c r="Z356" s="88">
        <v>48564500</v>
      </c>
      <c r="AA356" s="120"/>
      <c r="AB356" s="88"/>
      <c r="AC356" s="88"/>
      <c r="AD356" s="88"/>
      <c r="AE356" s="120">
        <v>48564500</v>
      </c>
      <c r="AF356" s="88"/>
      <c r="AG356" s="89"/>
      <c r="AH356" s="90" t="s">
        <v>57</v>
      </c>
      <c r="AI356" s="90" t="s">
        <v>108</v>
      </c>
      <c r="AJ356" s="90" t="s">
        <v>108</v>
      </c>
      <c r="AK356" s="90"/>
      <c r="AL356" s="90" t="s">
        <v>57</v>
      </c>
      <c r="AM356" s="90"/>
      <c r="AN356" s="90" t="s">
        <v>57</v>
      </c>
      <c r="AO356" s="90"/>
      <c r="AP356" s="90" t="s">
        <v>57</v>
      </c>
      <c r="AQ356" s="90"/>
      <c r="AR356" s="90" t="s">
        <v>57</v>
      </c>
      <c r="AS356" s="90" t="s">
        <v>60</v>
      </c>
      <c r="AT356" s="90" t="s">
        <v>61</v>
      </c>
      <c r="AU356" s="97" t="s">
        <v>62</v>
      </c>
      <c r="AV356" s="98" t="s">
        <v>348</v>
      </c>
      <c r="AW356" s="98" t="s">
        <v>349</v>
      </c>
      <c r="AX356" s="97">
        <v>3202018</v>
      </c>
      <c r="AY356" s="98" t="s">
        <v>353</v>
      </c>
      <c r="AZ356" s="98" t="s">
        <v>354</v>
      </c>
      <c r="BA356" s="24"/>
    </row>
    <row r="357" spans="1:53" ht="84.75" customHeight="1">
      <c r="A357" s="23" t="str">
        <f>+IFERROR(VLOOKUP(R357,'[2]Listas niveles'!$D$2:$E$11,2,FALSE),"")</f>
        <v>SGM</v>
      </c>
      <c r="B357" s="23" t="str">
        <f>+IFERROR(VLOOKUP(AS357,'[2]Listas anexo 1'!$A$7:$B$8,2,FALSE),"")</f>
        <v>ADMIN</v>
      </c>
      <c r="C357" s="23" t="str">
        <f>+IFERROR(VLOOKUP(AT357,'[2]Listas anexo 1'!$A$13:$B$15,2,FALSE),"")</f>
        <v>ADMINYCOOR</v>
      </c>
      <c r="D357" s="23" t="str">
        <f>+IFERROR(VLOOKUP(AT357,'[2]Listas anexo 1'!$A$13:$C$15,3,FALSE),"")</f>
        <v>CONTRIBUIR</v>
      </c>
      <c r="E357" s="23" t="str">
        <f>+IFERROR(VLOOKUP(AT357,'[2]Listas anexo 1'!$A$19:$B$21,2,FALSE),"")</f>
        <v>ADMINOB</v>
      </c>
      <c r="F357" s="23" t="str">
        <f>+IFERROR(VLOOKUP(AV357,'[2]Listas anexo 1'!$J$13:$K$21,2,FALSE),"")</f>
        <v>ADOBII</v>
      </c>
      <c r="G357" s="23" t="str">
        <f>+IFERROR(VLOOKUP(AW357,'[2]LISTAS ANEXO 1. 2'!$A$9:$B$38,2,FALSE),"")</f>
        <v>AV</v>
      </c>
      <c r="H357" s="23" t="str">
        <f>+IFERROR(IF(C357="ADMINYCOOR",VLOOKUP(AY357,'[2]LISTAS ANEXO 1. 3'!$B$13:$C$42,2,FALSE),IF(C357="TASAS",VLOOKUP(AY357,'[2]LISTAS ANEXO 1. 3'!$B$43:$C$51,2,FALSE),IF(C357="FORTALECIMIENTO",VLOOKUP(AY357,'[2]LISTAS ANEXO 1. 3'!$B$52:$C$58,2,FALSE),""))),"")</f>
        <v>FF</v>
      </c>
      <c r="I357" s="23" t="str">
        <f>+IFERROR(VLOOKUP(#REF!,'[2]LISTAS ANEXO 1. 4'!$B$74:$C$90,2,FALSE),"")</f>
        <v/>
      </c>
      <c r="J357" s="23" t="str">
        <f>+IFERROR(VLOOKUP(X357,[2]ORDINALES!$B$2:$C$5,2,FALSE),"")</f>
        <v>CTADOS</v>
      </c>
      <c r="K357" s="23" t="str">
        <f>+IFERROR(VLOOKUP(#REF!,[2]REGION!$G$2:$I$1125,2,FALSE),"")</f>
        <v/>
      </c>
      <c r="L357" s="23" t="str">
        <f>+IFERROR(VLOOKUP(AI357,[2]REGION!$G$2:$I$1125,2,FALSE),"")</f>
        <v>BOGDC</v>
      </c>
      <c r="M357" s="23" t="str">
        <f>+IFERROR(VLOOKUP(#REF!,[2]ORDINALES!$H$2:$I$382,2,FALSE),"")</f>
        <v/>
      </c>
      <c r="N357" s="23" t="str">
        <f>IFERROR(VLOOKUP(U357,'[2]Lista Willy'!$B$11:$D$14,3,FALSE),"")</f>
        <v>REC_11</v>
      </c>
      <c r="O357" s="24"/>
      <c r="P357" s="90">
        <v>19031</v>
      </c>
      <c r="Q357" s="90" t="s">
        <v>49</v>
      </c>
      <c r="R357" s="90" t="s">
        <v>309</v>
      </c>
      <c r="S357" s="90" t="s">
        <v>473</v>
      </c>
      <c r="T357" s="90" t="s">
        <v>473</v>
      </c>
      <c r="U357" s="90" t="s">
        <v>52</v>
      </c>
      <c r="V357" s="94" t="s">
        <v>53</v>
      </c>
      <c r="W357" s="90" t="s">
        <v>54</v>
      </c>
      <c r="X357" s="90" t="s">
        <v>55</v>
      </c>
      <c r="Y357" s="90" t="s">
        <v>506</v>
      </c>
      <c r="Z357" s="88">
        <v>27707264</v>
      </c>
      <c r="AA357" s="120"/>
      <c r="AB357" s="88"/>
      <c r="AC357" s="88"/>
      <c r="AD357" s="88"/>
      <c r="AE357" s="120">
        <v>27707264</v>
      </c>
      <c r="AF357" s="88"/>
      <c r="AG357" s="89"/>
      <c r="AH357" s="90" t="s">
        <v>57</v>
      </c>
      <c r="AI357" s="90" t="s">
        <v>108</v>
      </c>
      <c r="AJ357" s="90" t="s">
        <v>108</v>
      </c>
      <c r="AK357" s="90"/>
      <c r="AL357" s="90" t="s">
        <v>57</v>
      </c>
      <c r="AM357" s="90"/>
      <c r="AN357" s="90" t="s">
        <v>57</v>
      </c>
      <c r="AO357" s="90"/>
      <c r="AP357" s="90" t="s">
        <v>57</v>
      </c>
      <c r="AQ357" s="90"/>
      <c r="AR357" s="90" t="s">
        <v>57</v>
      </c>
      <c r="AS357" s="90" t="s">
        <v>60</v>
      </c>
      <c r="AT357" s="90" t="s">
        <v>61</v>
      </c>
      <c r="AU357" s="97" t="s">
        <v>62</v>
      </c>
      <c r="AV357" s="98" t="s">
        <v>348</v>
      </c>
      <c r="AW357" s="98" t="s">
        <v>349</v>
      </c>
      <c r="AX357" s="97">
        <v>3202018</v>
      </c>
      <c r="AY357" s="98" t="s">
        <v>353</v>
      </c>
      <c r="AZ357" s="98" t="s">
        <v>354</v>
      </c>
      <c r="BA357" s="24"/>
    </row>
    <row r="358" spans="1:53" ht="84.75" customHeight="1">
      <c r="A358" s="23" t="str">
        <f>+IFERROR(VLOOKUP(R358,'[2]Listas niveles'!$D$2:$E$11,2,FALSE),"")</f>
        <v>SGM</v>
      </c>
      <c r="B358" s="23" t="str">
        <f>+IFERROR(VLOOKUP(AS358,'[2]Listas anexo 1'!$A$7:$B$8,2,FALSE),"")</f>
        <v>ADMIN</v>
      </c>
      <c r="C358" s="23" t="str">
        <f>+IFERROR(VLOOKUP(AT358,'[2]Listas anexo 1'!$A$13:$B$15,2,FALSE),"")</f>
        <v>ADMINYCOOR</v>
      </c>
      <c r="D358" s="23" t="str">
        <f>+IFERROR(VLOOKUP(AT358,'[2]Listas anexo 1'!$A$13:$C$15,3,FALSE),"")</f>
        <v>CONTRIBUIR</v>
      </c>
      <c r="E358" s="23" t="str">
        <f>+IFERROR(VLOOKUP(AT358,'[2]Listas anexo 1'!$A$19:$B$21,2,FALSE),"")</f>
        <v>ADMINOB</v>
      </c>
      <c r="F358" s="23" t="str">
        <f>+IFERROR(VLOOKUP(AV358,'[2]Listas anexo 1'!$J$13:$K$21,2,FALSE),"")</f>
        <v>ADOBII</v>
      </c>
      <c r="G358" s="23" t="str">
        <f>+IFERROR(VLOOKUP(AW358,'[2]LISTAS ANEXO 1. 2'!$A$9:$B$38,2,FALSE),"")</f>
        <v>AV</v>
      </c>
      <c r="H358" s="23" t="str">
        <f>+IFERROR(IF(C358="ADMINYCOOR",VLOOKUP(AY358,'[2]LISTAS ANEXO 1. 3'!$B$13:$C$42,2,FALSE),IF(C358="TASAS",VLOOKUP(AY358,'[2]LISTAS ANEXO 1. 3'!$B$43:$C$51,2,FALSE),IF(C358="FORTALECIMIENTO",VLOOKUP(AY358,'[2]LISTAS ANEXO 1. 3'!$B$52:$C$58,2,FALSE),""))),"")</f>
        <v>FF</v>
      </c>
      <c r="I358" s="23" t="str">
        <f>+IFERROR(VLOOKUP(#REF!,'[2]LISTAS ANEXO 1. 4'!$B$74:$C$90,2,FALSE),"")</f>
        <v/>
      </c>
      <c r="J358" s="23" t="str">
        <f>+IFERROR(VLOOKUP(X358,[2]ORDINALES!$B$2:$C$5,2,FALSE),"")</f>
        <v>CTADOS</v>
      </c>
      <c r="K358" s="23" t="str">
        <f>+IFERROR(VLOOKUP(#REF!,[2]REGION!$G$2:$I$1125,2,FALSE),"")</f>
        <v/>
      </c>
      <c r="L358" s="23" t="str">
        <f>+IFERROR(VLOOKUP(AI358,[2]REGION!$G$2:$I$1125,2,FALSE),"")</f>
        <v>BOGDC</v>
      </c>
      <c r="M358" s="23" t="str">
        <f>+IFERROR(VLOOKUP(#REF!,[2]ORDINALES!$H$2:$I$382,2,FALSE),"")</f>
        <v/>
      </c>
      <c r="N358" s="23" t="str">
        <f>IFERROR(VLOOKUP(U358,'[2]Lista Willy'!$B$11:$D$14,3,FALSE),"")</f>
        <v>REC_11</v>
      </c>
      <c r="O358" s="24"/>
      <c r="P358" s="90">
        <v>19032</v>
      </c>
      <c r="Q358" s="90" t="s">
        <v>49</v>
      </c>
      <c r="R358" s="90" t="s">
        <v>309</v>
      </c>
      <c r="S358" s="90" t="s">
        <v>473</v>
      </c>
      <c r="T358" s="90" t="s">
        <v>473</v>
      </c>
      <c r="U358" s="90" t="s">
        <v>52</v>
      </c>
      <c r="V358" s="94" t="s">
        <v>53</v>
      </c>
      <c r="W358" s="90" t="s">
        <v>54</v>
      </c>
      <c r="X358" s="90" t="s">
        <v>55</v>
      </c>
      <c r="Y358" s="90" t="s">
        <v>507</v>
      </c>
      <c r="Z358" s="88">
        <v>48564500</v>
      </c>
      <c r="AA358" s="120"/>
      <c r="AB358" s="88"/>
      <c r="AC358" s="88"/>
      <c r="AD358" s="88"/>
      <c r="AE358" s="120">
        <v>48564500</v>
      </c>
      <c r="AF358" s="88"/>
      <c r="AG358" s="89"/>
      <c r="AH358" s="90" t="s">
        <v>57</v>
      </c>
      <c r="AI358" s="90" t="s">
        <v>108</v>
      </c>
      <c r="AJ358" s="90" t="s">
        <v>108</v>
      </c>
      <c r="AK358" s="90"/>
      <c r="AL358" s="90" t="s">
        <v>57</v>
      </c>
      <c r="AM358" s="90"/>
      <c r="AN358" s="90" t="s">
        <v>57</v>
      </c>
      <c r="AO358" s="90"/>
      <c r="AP358" s="90" t="s">
        <v>57</v>
      </c>
      <c r="AQ358" s="90"/>
      <c r="AR358" s="90" t="s">
        <v>57</v>
      </c>
      <c r="AS358" s="90" t="s">
        <v>60</v>
      </c>
      <c r="AT358" s="90" t="s">
        <v>61</v>
      </c>
      <c r="AU358" s="97" t="s">
        <v>62</v>
      </c>
      <c r="AV358" s="98" t="s">
        <v>348</v>
      </c>
      <c r="AW358" s="98" t="s">
        <v>349</v>
      </c>
      <c r="AX358" s="97">
        <v>3202018</v>
      </c>
      <c r="AY358" s="98" t="s">
        <v>353</v>
      </c>
      <c r="AZ358" s="98" t="s">
        <v>354</v>
      </c>
      <c r="BA358" s="24"/>
    </row>
    <row r="359" spans="1:53" ht="84.75" customHeight="1">
      <c r="A359" s="23" t="str">
        <f>+IFERROR(VLOOKUP(R359,'[2]Listas niveles'!$D$2:$E$11,2,FALSE),"")</f>
        <v>SGM</v>
      </c>
      <c r="B359" s="23" t="str">
        <f>+IFERROR(VLOOKUP(AS359,'[2]Listas anexo 1'!$A$7:$B$8,2,FALSE),"")</f>
        <v>ADMIN</v>
      </c>
      <c r="C359" s="23" t="str">
        <f>+IFERROR(VLOOKUP(AT359,'[2]Listas anexo 1'!$A$13:$B$15,2,FALSE),"")</f>
        <v>ADMINYCOOR</v>
      </c>
      <c r="D359" s="23" t="str">
        <f>+IFERROR(VLOOKUP(AT359,'[2]Listas anexo 1'!$A$13:$C$15,3,FALSE),"")</f>
        <v>CONTRIBUIR</v>
      </c>
      <c r="E359" s="23" t="str">
        <f>+IFERROR(VLOOKUP(AT359,'[2]Listas anexo 1'!$A$19:$B$21,2,FALSE),"")</f>
        <v>ADMINOB</v>
      </c>
      <c r="F359" s="23" t="str">
        <f>+IFERROR(VLOOKUP(AV359,'[2]Listas anexo 1'!$J$13:$K$21,2,FALSE),"")</f>
        <v>ADOBII</v>
      </c>
      <c r="G359" s="23" t="str">
        <f>+IFERROR(VLOOKUP(AW359,'[2]LISTAS ANEXO 1. 2'!$A$9:$B$38,2,FALSE),"")</f>
        <v>AV</v>
      </c>
      <c r="H359" s="23" t="str">
        <f>+IFERROR(IF(C359="ADMINYCOOR",VLOOKUP(AY359,'[2]LISTAS ANEXO 1. 3'!$B$13:$C$42,2,FALSE),IF(C359="TASAS",VLOOKUP(AY359,'[2]LISTAS ANEXO 1. 3'!$B$43:$C$51,2,FALSE),IF(C359="FORTALECIMIENTO",VLOOKUP(AY359,'[2]LISTAS ANEXO 1. 3'!$B$52:$C$58,2,FALSE),""))),"")</f>
        <v>FF</v>
      </c>
      <c r="I359" s="23" t="str">
        <f>+IFERROR(VLOOKUP(#REF!,'[2]LISTAS ANEXO 1. 4'!$B$74:$C$90,2,FALSE),"")</f>
        <v/>
      </c>
      <c r="J359" s="23" t="str">
        <f>+IFERROR(VLOOKUP(X359,[2]ORDINALES!$B$2:$C$5,2,FALSE),"")</f>
        <v>CTADOS</v>
      </c>
      <c r="K359" s="23" t="str">
        <f>+IFERROR(VLOOKUP(#REF!,[2]REGION!$G$2:$I$1125,2,FALSE),"")</f>
        <v/>
      </c>
      <c r="L359" s="23" t="str">
        <f>+IFERROR(VLOOKUP(AI359,[2]REGION!$G$2:$I$1125,2,FALSE),"")</f>
        <v>BOGDC</v>
      </c>
      <c r="M359" s="23" t="str">
        <f>+IFERROR(VLOOKUP(#REF!,[2]ORDINALES!$H$2:$I$382,2,FALSE),"")</f>
        <v/>
      </c>
      <c r="N359" s="23" t="str">
        <f>IFERROR(VLOOKUP(U359,'[2]Lista Willy'!$B$11:$D$14,3,FALSE),"")</f>
        <v>REC_11</v>
      </c>
      <c r="O359" s="24"/>
      <c r="P359" s="90">
        <v>19033</v>
      </c>
      <c r="Q359" s="90" t="s">
        <v>49</v>
      </c>
      <c r="R359" s="90" t="s">
        <v>309</v>
      </c>
      <c r="S359" s="90" t="s">
        <v>473</v>
      </c>
      <c r="T359" s="90" t="s">
        <v>473</v>
      </c>
      <c r="U359" s="90" t="s">
        <v>52</v>
      </c>
      <c r="V359" s="94" t="s">
        <v>53</v>
      </c>
      <c r="W359" s="90" t="s">
        <v>54</v>
      </c>
      <c r="X359" s="90" t="s">
        <v>55</v>
      </c>
      <c r="Y359" s="90" t="s">
        <v>508</v>
      </c>
      <c r="Z359" s="88">
        <v>33308140</v>
      </c>
      <c r="AA359" s="120"/>
      <c r="AB359" s="88"/>
      <c r="AC359" s="88"/>
      <c r="AD359" s="88"/>
      <c r="AE359" s="120">
        <v>33308140</v>
      </c>
      <c r="AF359" s="88"/>
      <c r="AG359" s="89"/>
      <c r="AH359" s="90" t="s">
        <v>57</v>
      </c>
      <c r="AI359" s="90" t="s">
        <v>108</v>
      </c>
      <c r="AJ359" s="90" t="s">
        <v>108</v>
      </c>
      <c r="AK359" s="90"/>
      <c r="AL359" s="90" t="s">
        <v>57</v>
      </c>
      <c r="AM359" s="90"/>
      <c r="AN359" s="90" t="s">
        <v>57</v>
      </c>
      <c r="AO359" s="90"/>
      <c r="AP359" s="90" t="s">
        <v>57</v>
      </c>
      <c r="AQ359" s="90"/>
      <c r="AR359" s="90" t="s">
        <v>57</v>
      </c>
      <c r="AS359" s="90" t="s">
        <v>60</v>
      </c>
      <c r="AT359" s="90" t="s">
        <v>61</v>
      </c>
      <c r="AU359" s="97" t="s">
        <v>62</v>
      </c>
      <c r="AV359" s="98" t="s">
        <v>348</v>
      </c>
      <c r="AW359" s="98" t="s">
        <v>349</v>
      </c>
      <c r="AX359" s="97">
        <v>3202018</v>
      </c>
      <c r="AY359" s="98" t="s">
        <v>353</v>
      </c>
      <c r="AZ359" s="98" t="s">
        <v>354</v>
      </c>
      <c r="BA359" s="24"/>
    </row>
    <row r="360" spans="1:53" ht="84.75" customHeight="1">
      <c r="A360" s="23" t="str">
        <f>+IFERROR(VLOOKUP(R360,'[2]Listas niveles'!$D$2:$E$11,2,FALSE),"")</f>
        <v>SGM</v>
      </c>
      <c r="B360" s="23" t="str">
        <f>+IFERROR(VLOOKUP(AS360,'[2]Listas anexo 1'!$A$7:$B$8,2,FALSE),"")</f>
        <v>ADMIN</v>
      </c>
      <c r="C360" s="23" t="str">
        <f>+IFERROR(VLOOKUP(AT360,'[2]Listas anexo 1'!$A$13:$B$15,2,FALSE),"")</f>
        <v>ADMINYCOOR</v>
      </c>
      <c r="D360" s="23" t="str">
        <f>+IFERROR(VLOOKUP(AT360,'[2]Listas anexo 1'!$A$13:$C$15,3,FALSE),"")</f>
        <v>CONTRIBUIR</v>
      </c>
      <c r="E360" s="23" t="str">
        <f>+IFERROR(VLOOKUP(AT360,'[2]Listas anexo 1'!$A$19:$B$21,2,FALSE),"")</f>
        <v>ADMINOB</v>
      </c>
      <c r="F360" s="23" t="str">
        <f>+IFERROR(VLOOKUP(AV360,'[2]Listas anexo 1'!$J$13:$K$21,2,FALSE),"")</f>
        <v>ADOBI</v>
      </c>
      <c r="G360" s="23" t="str">
        <f>+IFERROR(VLOOKUP(AW360,'[2]LISTAS ANEXO 1. 2'!$A$9:$B$38,2,FALSE),"")</f>
        <v>AI</v>
      </c>
      <c r="H360" s="23" t="str">
        <f>+IFERROR(IF(C360="ADMINYCOOR",VLOOKUP(AY360,'[2]LISTAS ANEXO 1. 3'!$B$13:$C$42,2,FALSE),IF(C360="TASAS",VLOOKUP(AY360,'[2]LISTAS ANEXO 1. 3'!$B$43:$C$51,2,FALSE),IF(C360="FORTALECIMIENTO",VLOOKUP(AY360,'[2]LISTAS ANEXO 1. 3'!$B$52:$C$58,2,FALSE),""))),"")</f>
        <v>AA</v>
      </c>
      <c r="I360" s="23" t="str">
        <f>+IFERROR(VLOOKUP(#REF!,'[2]LISTAS ANEXO 1. 4'!$B$74:$C$90,2,FALSE),"")</f>
        <v/>
      </c>
      <c r="J360" s="23" t="str">
        <f>+IFERROR(VLOOKUP(X360,[2]ORDINALES!$B$2:$C$5,2,FALSE),"")</f>
        <v>CTADOS</v>
      </c>
      <c r="K360" s="23" t="str">
        <f>+IFERROR(VLOOKUP(#REF!,[2]REGION!$G$2:$I$1125,2,FALSE),"")</f>
        <v/>
      </c>
      <c r="L360" s="23" t="str">
        <f>+IFERROR(VLOOKUP(AI360,[2]REGION!$G$2:$I$1125,2,FALSE),"")</f>
        <v>BOGDC</v>
      </c>
      <c r="M360" s="23" t="str">
        <f>+IFERROR(VLOOKUP(#REF!,[2]ORDINALES!$H$2:$I$382,2,FALSE),"")</f>
        <v/>
      </c>
      <c r="N360" s="23" t="str">
        <f>IFERROR(VLOOKUP(U360,'[2]Lista Willy'!$B$11:$D$14,3,FALSE),"")</f>
        <v>REC_11</v>
      </c>
      <c r="O360" s="24"/>
      <c r="P360" s="90">
        <v>19034</v>
      </c>
      <c r="Q360" s="90" t="s">
        <v>49</v>
      </c>
      <c r="R360" s="90" t="s">
        <v>309</v>
      </c>
      <c r="S360" s="90" t="s">
        <v>473</v>
      </c>
      <c r="T360" s="90" t="s">
        <v>473</v>
      </c>
      <c r="U360" s="90" t="s">
        <v>52</v>
      </c>
      <c r="V360" s="94" t="s">
        <v>53</v>
      </c>
      <c r="W360" s="90" t="s">
        <v>54</v>
      </c>
      <c r="X360" s="90" t="s">
        <v>55</v>
      </c>
      <c r="Y360" s="90" t="s">
        <v>509</v>
      </c>
      <c r="Z360" s="88">
        <v>40000000</v>
      </c>
      <c r="AA360" s="120"/>
      <c r="AB360" s="88">
        <v>40000000</v>
      </c>
      <c r="AC360" s="88"/>
      <c r="AD360" s="88"/>
      <c r="AE360" s="120">
        <v>0</v>
      </c>
      <c r="AF360" s="88"/>
      <c r="AG360" s="89"/>
      <c r="AH360" s="90" t="s">
        <v>57</v>
      </c>
      <c r="AI360" s="90" t="s">
        <v>108</v>
      </c>
      <c r="AJ360" s="90" t="s">
        <v>108</v>
      </c>
      <c r="AK360" s="90"/>
      <c r="AL360" s="90" t="s">
        <v>57</v>
      </c>
      <c r="AM360" s="90"/>
      <c r="AN360" s="90" t="s">
        <v>57</v>
      </c>
      <c r="AO360" s="90"/>
      <c r="AP360" s="90" t="s">
        <v>57</v>
      </c>
      <c r="AQ360" s="90"/>
      <c r="AR360" s="90" t="s">
        <v>57</v>
      </c>
      <c r="AS360" s="90" t="s">
        <v>60</v>
      </c>
      <c r="AT360" s="90" t="s">
        <v>61</v>
      </c>
      <c r="AU360" s="97" t="s">
        <v>62</v>
      </c>
      <c r="AV360" s="98" t="s">
        <v>125</v>
      </c>
      <c r="AW360" s="98" t="s">
        <v>126</v>
      </c>
      <c r="AX360" s="97">
        <v>3202032</v>
      </c>
      <c r="AY360" s="98" t="s">
        <v>127</v>
      </c>
      <c r="AZ360" s="98" t="s">
        <v>293</v>
      </c>
      <c r="BA360" s="24"/>
    </row>
    <row r="361" spans="1:53" ht="84.75" customHeight="1">
      <c r="A361" s="23" t="str">
        <f>+IFERROR(VLOOKUP(R361,'[2]Listas niveles'!$D$2:$E$11,2,FALSE),"")</f>
        <v>SGM</v>
      </c>
      <c r="B361" s="23" t="str">
        <f>+IFERROR(VLOOKUP(AS361,'[2]Listas anexo 1'!$A$7:$B$8,2,FALSE),"")</f>
        <v>ADMIN</v>
      </c>
      <c r="C361" s="23" t="str">
        <f>+IFERROR(VLOOKUP(AT361,'[2]Listas anexo 1'!$A$13:$B$15,2,FALSE),"")</f>
        <v>ADMINYCOOR</v>
      </c>
      <c r="D361" s="23" t="str">
        <f>+IFERROR(VLOOKUP(AT361,'[2]Listas anexo 1'!$A$13:$C$15,3,FALSE),"")</f>
        <v>CONTRIBUIR</v>
      </c>
      <c r="E361" s="23" t="str">
        <f>+IFERROR(VLOOKUP(AT361,'[2]Listas anexo 1'!$A$19:$B$21,2,FALSE),"")</f>
        <v>ADMINOB</v>
      </c>
      <c r="F361" s="23" t="str">
        <f>+IFERROR(VLOOKUP(AV361,'[2]Listas anexo 1'!$J$13:$K$21,2,FALSE),"")</f>
        <v>ADOBI</v>
      </c>
      <c r="G361" s="23" t="str">
        <f>+IFERROR(VLOOKUP(AW361,'[2]LISTAS ANEXO 1. 2'!$A$9:$B$38,2,FALSE),"")</f>
        <v>AI</v>
      </c>
      <c r="H361" s="23" t="str">
        <f>+IFERROR(IF(C361="ADMINYCOOR",VLOOKUP(AY361,'[2]LISTAS ANEXO 1. 3'!$B$13:$C$42,2,FALSE),IF(C361="TASAS",VLOOKUP(AY361,'[2]LISTAS ANEXO 1. 3'!$B$43:$C$51,2,FALSE),IF(C361="FORTALECIMIENTO",VLOOKUP(AY361,'[2]LISTAS ANEXO 1. 3'!$B$52:$C$58,2,FALSE),""))),"")</f>
        <v>AA</v>
      </c>
      <c r="I361" s="23" t="str">
        <f>+IFERROR(VLOOKUP(#REF!,'[2]LISTAS ANEXO 1. 4'!$B$74:$C$90,2,FALSE),"")</f>
        <v/>
      </c>
      <c r="J361" s="23" t="str">
        <f>+IFERROR(VLOOKUP(X361,[2]ORDINALES!$B$2:$C$5,2,FALSE),"")</f>
        <v>CTADOS</v>
      </c>
      <c r="K361" s="23" t="str">
        <f>+IFERROR(VLOOKUP(#REF!,[2]REGION!$G$2:$I$1125,2,FALSE),"")</f>
        <v/>
      </c>
      <c r="L361" s="23" t="str">
        <f>+IFERROR(VLOOKUP(AI361,[2]REGION!$G$2:$I$1125,2,FALSE),"")</f>
        <v>BOGDC</v>
      </c>
      <c r="M361" s="23" t="str">
        <f>+IFERROR(VLOOKUP(#REF!,[2]ORDINALES!$H$2:$I$382,2,FALSE),"")</f>
        <v/>
      </c>
      <c r="N361" s="23" t="str">
        <f>IFERROR(VLOOKUP(U361,'[2]Lista Willy'!$B$11:$D$14,3,FALSE),"")</f>
        <v>REC_11</v>
      </c>
      <c r="O361" s="24"/>
      <c r="P361" s="90">
        <v>19035</v>
      </c>
      <c r="Q361" s="90" t="s">
        <v>49</v>
      </c>
      <c r="R361" s="90" t="s">
        <v>309</v>
      </c>
      <c r="S361" s="90" t="s">
        <v>473</v>
      </c>
      <c r="T361" s="90" t="s">
        <v>473</v>
      </c>
      <c r="U361" s="90" t="s">
        <v>52</v>
      </c>
      <c r="V361" s="94" t="s">
        <v>53</v>
      </c>
      <c r="W361" s="90" t="s">
        <v>54</v>
      </c>
      <c r="X361" s="90" t="s">
        <v>55</v>
      </c>
      <c r="Y361" s="90" t="s">
        <v>510</v>
      </c>
      <c r="Z361" s="88">
        <v>30000000</v>
      </c>
      <c r="AA361" s="120"/>
      <c r="AB361" s="88"/>
      <c r="AC361" s="88"/>
      <c r="AD361" s="88"/>
      <c r="AE361" s="120">
        <v>30000000</v>
      </c>
      <c r="AF361" s="88"/>
      <c r="AG361" s="89"/>
      <c r="AH361" s="90" t="s">
        <v>57</v>
      </c>
      <c r="AI361" s="90" t="s">
        <v>108</v>
      </c>
      <c r="AJ361" s="90" t="s">
        <v>108</v>
      </c>
      <c r="AK361" s="90"/>
      <c r="AL361" s="90" t="s">
        <v>57</v>
      </c>
      <c r="AM361" s="90"/>
      <c r="AN361" s="90" t="s">
        <v>57</v>
      </c>
      <c r="AO361" s="90"/>
      <c r="AP361" s="90" t="s">
        <v>57</v>
      </c>
      <c r="AQ361" s="90"/>
      <c r="AR361" s="90" t="s">
        <v>57</v>
      </c>
      <c r="AS361" s="90" t="s">
        <v>60</v>
      </c>
      <c r="AT361" s="90" t="s">
        <v>61</v>
      </c>
      <c r="AU361" s="97" t="s">
        <v>62</v>
      </c>
      <c r="AV361" s="98" t="s">
        <v>125</v>
      </c>
      <c r="AW361" s="98" t="s">
        <v>126</v>
      </c>
      <c r="AX361" s="97">
        <v>3202032</v>
      </c>
      <c r="AY361" s="98" t="s">
        <v>127</v>
      </c>
      <c r="AZ361" s="98" t="s">
        <v>293</v>
      </c>
      <c r="BA361" s="24"/>
    </row>
    <row r="362" spans="1:53" ht="84.75" customHeight="1">
      <c r="A362" s="23" t="str">
        <f>+IFERROR(VLOOKUP(R362,'[2]Listas niveles'!$D$2:$E$11,2,FALSE),"")</f>
        <v>SGM</v>
      </c>
      <c r="B362" s="23" t="str">
        <f>+IFERROR(VLOOKUP(AS362,'[2]Listas anexo 1'!$A$7:$B$8,2,FALSE),"")</f>
        <v>ADMIN</v>
      </c>
      <c r="C362" s="23" t="str">
        <f>+IFERROR(VLOOKUP(AT362,'[2]Listas anexo 1'!$A$13:$B$15,2,FALSE),"")</f>
        <v>ADMINYCOOR</v>
      </c>
      <c r="D362" s="23" t="str">
        <f>+IFERROR(VLOOKUP(AT362,'[2]Listas anexo 1'!$A$13:$C$15,3,FALSE),"")</f>
        <v>CONTRIBUIR</v>
      </c>
      <c r="E362" s="23" t="str">
        <f>+IFERROR(VLOOKUP(AT362,'[2]Listas anexo 1'!$A$19:$B$21,2,FALSE),"")</f>
        <v>ADMINOB</v>
      </c>
      <c r="F362" s="23" t="str">
        <f>+IFERROR(VLOOKUP(AV362,'[2]Listas anexo 1'!$J$13:$K$21,2,FALSE),"")</f>
        <v>ADOBIV</v>
      </c>
      <c r="G362" s="23" t="str">
        <f>+IFERROR(VLOOKUP(AW362,'[2]LISTAS ANEXO 1. 2'!$A$9:$B$38,2,FALSE),"")</f>
        <v>AXVI</v>
      </c>
      <c r="H362" s="23" t="str">
        <f>+IFERROR(IF(C362="ADMINYCOOR",VLOOKUP(AY362,'[2]LISTAS ANEXO 1. 3'!$B$13:$C$42,2,FALSE),IF(C362="TASAS",VLOOKUP(AY362,'[2]LISTAS ANEXO 1. 3'!$B$43:$C$51,2,FALSE),IF(C362="FORTALECIMIENTO",VLOOKUP(AY362,'[2]LISTAS ANEXO 1. 3'!$B$52:$C$58,2,FALSE),""))),"")</f>
        <v>CD</v>
      </c>
      <c r="I362" s="23" t="str">
        <f>+IFERROR(VLOOKUP(#REF!,'[2]LISTAS ANEXO 1. 4'!$B$74:$C$90,2,FALSE),"")</f>
        <v/>
      </c>
      <c r="J362" s="23" t="str">
        <f>+IFERROR(VLOOKUP(X362,[2]ORDINALES!$B$2:$C$5,2,FALSE),"")</f>
        <v>CTADOS</v>
      </c>
      <c r="K362" s="23" t="str">
        <f>+IFERROR(VLOOKUP(#REF!,[2]REGION!$G$2:$I$1125,2,FALSE),"")</f>
        <v/>
      </c>
      <c r="L362" s="23" t="str">
        <f>+IFERROR(VLOOKUP(AI362,[2]REGION!$G$2:$I$1125,2,FALSE),"")</f>
        <v>BOGDC</v>
      </c>
      <c r="M362" s="23" t="str">
        <f>+IFERROR(VLOOKUP(#REF!,[2]ORDINALES!$H$2:$I$382,2,FALSE),"")</f>
        <v/>
      </c>
      <c r="N362" s="23" t="str">
        <f>IFERROR(VLOOKUP(U362,'[2]Lista Willy'!$B$11:$D$14,3,FALSE),"")</f>
        <v>REC_11</v>
      </c>
      <c r="O362" s="24"/>
      <c r="P362" s="90">
        <v>19036</v>
      </c>
      <c r="Q362" s="90" t="s">
        <v>49</v>
      </c>
      <c r="R362" s="90" t="s">
        <v>309</v>
      </c>
      <c r="S362" s="90" t="s">
        <v>473</v>
      </c>
      <c r="T362" s="90" t="s">
        <v>473</v>
      </c>
      <c r="U362" s="90" t="s">
        <v>52</v>
      </c>
      <c r="V362" s="94" t="s">
        <v>53</v>
      </c>
      <c r="W362" s="90" t="s">
        <v>54</v>
      </c>
      <c r="X362" s="90" t="s">
        <v>55</v>
      </c>
      <c r="Y362" s="90" t="s">
        <v>511</v>
      </c>
      <c r="Z362" s="88">
        <v>20000000</v>
      </c>
      <c r="AA362" s="120"/>
      <c r="AB362" s="88">
        <v>20000000</v>
      </c>
      <c r="AC362" s="88"/>
      <c r="AD362" s="88"/>
      <c r="AE362" s="120">
        <v>0</v>
      </c>
      <c r="AF362" s="88"/>
      <c r="AG362" s="89"/>
      <c r="AH362" s="90" t="s">
        <v>57</v>
      </c>
      <c r="AI362" s="90" t="s">
        <v>108</v>
      </c>
      <c r="AJ362" s="90" t="s">
        <v>108</v>
      </c>
      <c r="AK362" s="90"/>
      <c r="AL362" s="90" t="s">
        <v>57</v>
      </c>
      <c r="AM362" s="90"/>
      <c r="AN362" s="90" t="s">
        <v>57</v>
      </c>
      <c r="AO362" s="90"/>
      <c r="AP362" s="90" t="s">
        <v>57</v>
      </c>
      <c r="AQ362" s="90"/>
      <c r="AR362" s="90" t="s">
        <v>57</v>
      </c>
      <c r="AS362" s="90" t="s">
        <v>60</v>
      </c>
      <c r="AT362" s="90" t="s">
        <v>61</v>
      </c>
      <c r="AU362" s="97" t="s">
        <v>62</v>
      </c>
      <c r="AV362" s="98" t="s">
        <v>63</v>
      </c>
      <c r="AW362" s="98" t="s">
        <v>64</v>
      </c>
      <c r="AX362" s="97">
        <v>3202008</v>
      </c>
      <c r="AY362" s="98" t="s">
        <v>65</v>
      </c>
      <c r="AZ362" s="98" t="s">
        <v>295</v>
      </c>
      <c r="BA362" s="24"/>
    </row>
    <row r="363" spans="1:53" ht="84.75" customHeight="1">
      <c r="A363" s="23" t="str">
        <f>+IFERROR(VLOOKUP(R363,'[2]Listas niveles'!$D$2:$E$11,2,FALSE),"")</f>
        <v>SGM</v>
      </c>
      <c r="B363" s="23" t="str">
        <f>+IFERROR(VLOOKUP(AS363,'[2]Listas anexo 1'!$A$7:$B$8,2,FALSE),"")</f>
        <v>ADMIN</v>
      </c>
      <c r="C363" s="23" t="str">
        <f>+IFERROR(VLOOKUP(AT363,'[2]Listas anexo 1'!$A$13:$B$15,2,FALSE),"")</f>
        <v>ADMINYCOOR</v>
      </c>
      <c r="D363" s="23" t="str">
        <f>+IFERROR(VLOOKUP(AT363,'[2]Listas anexo 1'!$A$13:$C$15,3,FALSE),"")</f>
        <v>CONTRIBUIR</v>
      </c>
      <c r="E363" s="23" t="str">
        <f>+IFERROR(VLOOKUP(AT363,'[2]Listas anexo 1'!$A$19:$B$21,2,FALSE),"")</f>
        <v>ADMINOB</v>
      </c>
      <c r="F363" s="23" t="str">
        <f>+IFERROR(VLOOKUP(AV363,'[2]Listas anexo 1'!$J$13:$K$21,2,FALSE),"")</f>
        <v>ADOBIV</v>
      </c>
      <c r="G363" s="23" t="str">
        <f>+IFERROR(VLOOKUP(AW363,'[2]LISTAS ANEXO 1. 2'!$A$9:$B$38,2,FALSE),"")</f>
        <v>AXVI</v>
      </c>
      <c r="H363" s="23" t="str">
        <f>+IFERROR(IF(C363="ADMINYCOOR",VLOOKUP(AY363,'[2]LISTAS ANEXO 1. 3'!$B$13:$C$42,2,FALSE),IF(C363="TASAS",VLOOKUP(AY363,'[2]LISTAS ANEXO 1. 3'!$B$43:$C$51,2,FALSE),IF(C363="FORTALECIMIENTO",VLOOKUP(AY363,'[2]LISTAS ANEXO 1. 3'!$B$52:$C$58,2,FALSE),""))),"")</f>
        <v>CD</v>
      </c>
      <c r="I363" s="23" t="str">
        <f>+IFERROR(VLOOKUP(#REF!,'[2]LISTAS ANEXO 1. 4'!$B$74:$C$90,2,FALSE),"")</f>
        <v/>
      </c>
      <c r="J363" s="23" t="str">
        <f>+IFERROR(VLOOKUP(X363,[2]ORDINALES!$B$2:$C$5,2,FALSE),"")</f>
        <v>CTADOS</v>
      </c>
      <c r="K363" s="23" t="str">
        <f>+IFERROR(VLOOKUP(#REF!,[2]REGION!$G$2:$I$1125,2,FALSE),"")</f>
        <v/>
      </c>
      <c r="L363" s="23" t="str">
        <f>+IFERROR(VLOOKUP(AI363,[2]REGION!$G$2:$I$1125,2,FALSE),"")</f>
        <v>BOGDC</v>
      </c>
      <c r="M363" s="23" t="str">
        <f>+IFERROR(VLOOKUP(#REF!,[2]ORDINALES!$H$2:$I$382,2,FALSE),"")</f>
        <v/>
      </c>
      <c r="N363" s="23" t="str">
        <f>IFERROR(VLOOKUP(U363,'[2]Lista Willy'!$B$11:$D$14,3,FALSE),"")</f>
        <v>REC_11</v>
      </c>
      <c r="O363" s="24"/>
      <c r="P363" s="90">
        <v>19037</v>
      </c>
      <c r="Q363" s="90" t="s">
        <v>49</v>
      </c>
      <c r="R363" s="90" t="s">
        <v>309</v>
      </c>
      <c r="S363" s="90" t="s">
        <v>473</v>
      </c>
      <c r="T363" s="90" t="s">
        <v>473</v>
      </c>
      <c r="U363" s="90" t="s">
        <v>52</v>
      </c>
      <c r="V363" s="94" t="s">
        <v>53</v>
      </c>
      <c r="W363" s="90" t="s">
        <v>54</v>
      </c>
      <c r="X363" s="90" t="s">
        <v>55</v>
      </c>
      <c r="Y363" s="90" t="s">
        <v>512</v>
      </c>
      <c r="Z363" s="88">
        <v>20000000</v>
      </c>
      <c r="AA363" s="120"/>
      <c r="AB363" s="88"/>
      <c r="AC363" s="88"/>
      <c r="AD363" s="88"/>
      <c r="AE363" s="120">
        <v>20000000</v>
      </c>
      <c r="AF363" s="88"/>
      <c r="AG363" s="89"/>
      <c r="AH363" s="90" t="s">
        <v>57</v>
      </c>
      <c r="AI363" s="90" t="s">
        <v>108</v>
      </c>
      <c r="AJ363" s="90" t="s">
        <v>108</v>
      </c>
      <c r="AK363" s="90"/>
      <c r="AL363" s="90" t="s">
        <v>57</v>
      </c>
      <c r="AM363" s="90"/>
      <c r="AN363" s="90" t="s">
        <v>57</v>
      </c>
      <c r="AO363" s="90"/>
      <c r="AP363" s="90" t="s">
        <v>57</v>
      </c>
      <c r="AQ363" s="90"/>
      <c r="AR363" s="90" t="s">
        <v>57</v>
      </c>
      <c r="AS363" s="90" t="s">
        <v>60</v>
      </c>
      <c r="AT363" s="90" t="s">
        <v>61</v>
      </c>
      <c r="AU363" s="97" t="s">
        <v>62</v>
      </c>
      <c r="AV363" s="98" t="s">
        <v>63</v>
      </c>
      <c r="AW363" s="98" t="s">
        <v>64</v>
      </c>
      <c r="AX363" s="97">
        <v>3202008</v>
      </c>
      <c r="AY363" s="98" t="s">
        <v>65</v>
      </c>
      <c r="AZ363" s="98" t="s">
        <v>295</v>
      </c>
      <c r="BA363" s="24"/>
    </row>
    <row r="364" spans="1:53" ht="84.75" customHeight="1">
      <c r="A364" s="23" t="str">
        <f>+IFERROR(VLOOKUP(R364,'[2]Listas niveles'!$D$2:$E$11,2,FALSE),"")</f>
        <v>SGM</v>
      </c>
      <c r="B364" s="23" t="str">
        <f>+IFERROR(VLOOKUP(AS364,'[2]Listas anexo 1'!$A$7:$B$8,2,FALSE),"")</f>
        <v>ADMIN</v>
      </c>
      <c r="C364" s="23" t="str">
        <f>+IFERROR(VLOOKUP(AT364,'[2]Listas anexo 1'!$A$13:$B$15,2,FALSE),"")</f>
        <v>ADMINYCOOR</v>
      </c>
      <c r="D364" s="23" t="str">
        <f>+IFERROR(VLOOKUP(AT364,'[2]Listas anexo 1'!$A$13:$C$15,3,FALSE),"")</f>
        <v>CONTRIBUIR</v>
      </c>
      <c r="E364" s="23" t="str">
        <f>+IFERROR(VLOOKUP(AT364,'[2]Listas anexo 1'!$A$19:$B$21,2,FALSE),"")</f>
        <v>ADMINOB</v>
      </c>
      <c r="F364" s="23" t="str">
        <f>+IFERROR(VLOOKUP(AV364,'[2]Listas anexo 1'!$J$13:$K$21,2,FALSE),"")</f>
        <v>ADOBII</v>
      </c>
      <c r="G364" s="23" t="str">
        <f>+IFERROR(VLOOKUP(AW364,'[2]LISTAS ANEXO 1. 2'!$A$9:$B$38,2,FALSE),"")</f>
        <v>AV</v>
      </c>
      <c r="H364" s="23" t="str">
        <f>+IFERROR(IF(C364="ADMINYCOOR",VLOOKUP(AY364,'[2]LISTAS ANEXO 1. 3'!$B$13:$C$42,2,FALSE),IF(C364="TASAS",VLOOKUP(AY364,'[2]LISTAS ANEXO 1. 3'!$B$43:$C$51,2,FALSE),IF(C364="FORTALECIMIENTO",VLOOKUP(AY364,'[2]LISTAS ANEXO 1. 3'!$B$52:$C$58,2,FALSE),""))),"")</f>
        <v>FF</v>
      </c>
      <c r="I364" s="23" t="str">
        <f>+IFERROR(VLOOKUP(#REF!,'[2]LISTAS ANEXO 1. 4'!$B$74:$C$90,2,FALSE),"")</f>
        <v/>
      </c>
      <c r="J364" s="23" t="str">
        <f>+IFERROR(VLOOKUP(X364,[2]ORDINALES!$B$2:$C$5,2,FALSE),"")</f>
        <v>CTADOS</v>
      </c>
      <c r="K364" s="23" t="str">
        <f>+IFERROR(VLOOKUP(#REF!,[2]REGION!$G$2:$I$1125,2,FALSE),"")</f>
        <v/>
      </c>
      <c r="L364" s="23" t="str">
        <f>+IFERROR(VLOOKUP(AI364,[2]REGION!$G$2:$I$1125,2,FALSE),"")</f>
        <v>BOGDC</v>
      </c>
      <c r="M364" s="23" t="str">
        <f>+IFERROR(VLOOKUP(#REF!,[2]ORDINALES!$H$2:$I$382,2,FALSE),"")</f>
        <v/>
      </c>
      <c r="N364" s="23" t="str">
        <f>IFERROR(VLOOKUP(U364,'[2]Lista Willy'!$B$11:$D$14,3,FALSE),"")</f>
        <v>REC_11</v>
      </c>
      <c r="O364" s="24"/>
      <c r="P364" s="90">
        <v>19038</v>
      </c>
      <c r="Q364" s="90" t="s">
        <v>49</v>
      </c>
      <c r="R364" s="90" t="s">
        <v>309</v>
      </c>
      <c r="S364" s="90" t="s">
        <v>473</v>
      </c>
      <c r="T364" s="90" t="s">
        <v>473</v>
      </c>
      <c r="U364" s="90" t="s">
        <v>52</v>
      </c>
      <c r="V364" s="94" t="s">
        <v>53</v>
      </c>
      <c r="W364" s="90" t="s">
        <v>54</v>
      </c>
      <c r="X364" s="90" t="s">
        <v>55</v>
      </c>
      <c r="Y364" s="90" t="s">
        <v>513</v>
      </c>
      <c r="Z364" s="88">
        <v>33308140</v>
      </c>
      <c r="AA364" s="120"/>
      <c r="AB364" s="88"/>
      <c r="AC364" s="88"/>
      <c r="AD364" s="88"/>
      <c r="AE364" s="120">
        <v>33308140</v>
      </c>
      <c r="AF364" s="88"/>
      <c r="AG364" s="89"/>
      <c r="AH364" s="90" t="s">
        <v>57</v>
      </c>
      <c r="AI364" s="90" t="s">
        <v>108</v>
      </c>
      <c r="AJ364" s="90" t="s">
        <v>108</v>
      </c>
      <c r="AK364" s="90"/>
      <c r="AL364" s="90" t="s">
        <v>57</v>
      </c>
      <c r="AM364" s="90"/>
      <c r="AN364" s="90" t="s">
        <v>57</v>
      </c>
      <c r="AO364" s="90"/>
      <c r="AP364" s="90" t="s">
        <v>57</v>
      </c>
      <c r="AQ364" s="90"/>
      <c r="AR364" s="90" t="s">
        <v>57</v>
      </c>
      <c r="AS364" s="90" t="s">
        <v>60</v>
      </c>
      <c r="AT364" s="90" t="s">
        <v>61</v>
      </c>
      <c r="AU364" s="97" t="s">
        <v>62</v>
      </c>
      <c r="AV364" s="98" t="s">
        <v>348</v>
      </c>
      <c r="AW364" s="98" t="s">
        <v>349</v>
      </c>
      <c r="AX364" s="97">
        <v>3202018</v>
      </c>
      <c r="AY364" s="98" t="s">
        <v>353</v>
      </c>
      <c r="AZ364" s="98" t="s">
        <v>354</v>
      </c>
      <c r="BA364" s="24"/>
    </row>
    <row r="365" spans="1:53" ht="84.75" customHeight="1">
      <c r="A365" s="23" t="str">
        <f>+IFERROR(VLOOKUP(R365,'[2]Listas niveles'!$D$2:$E$11,2,FALSE),"")</f>
        <v>SGM</v>
      </c>
      <c r="B365" s="23" t="str">
        <f>+IFERROR(VLOOKUP(AS365,'[2]Listas anexo 1'!$A$7:$B$8,2,FALSE),"")</f>
        <v>ADMIN</v>
      </c>
      <c r="C365" s="23" t="str">
        <f>+IFERROR(VLOOKUP(AT365,'[2]Listas anexo 1'!$A$13:$B$15,2,FALSE),"")</f>
        <v>ADMINYCOOR</v>
      </c>
      <c r="D365" s="23" t="str">
        <f>+IFERROR(VLOOKUP(AT365,'[2]Listas anexo 1'!$A$13:$C$15,3,FALSE),"")</f>
        <v>CONTRIBUIR</v>
      </c>
      <c r="E365" s="23" t="str">
        <f>+IFERROR(VLOOKUP(AT365,'[2]Listas anexo 1'!$A$19:$B$21,2,FALSE),"")</f>
        <v>ADMINOB</v>
      </c>
      <c r="F365" s="23" t="str">
        <f>+IFERROR(VLOOKUP(AV365,'[2]Listas anexo 1'!$J$13:$K$21,2,FALSE),"")</f>
        <v>ADOBIV</v>
      </c>
      <c r="G365" s="23" t="str">
        <f>+IFERROR(VLOOKUP(AW365,'[2]LISTAS ANEXO 1. 2'!$A$9:$B$38,2,FALSE),"")</f>
        <v>AXVI</v>
      </c>
      <c r="H365" s="23" t="str">
        <f>+IFERROR(IF(C365="ADMINYCOOR",VLOOKUP(AY365,'[2]LISTAS ANEXO 1. 3'!$B$13:$C$42,2,FALSE),IF(C365="TASAS",VLOOKUP(AY365,'[2]LISTAS ANEXO 1. 3'!$B$43:$C$51,2,FALSE),IF(C365="FORTALECIMIENTO",VLOOKUP(AY365,'[2]LISTAS ANEXO 1. 3'!$B$52:$C$58,2,FALSE),""))),"")</f>
        <v>CD</v>
      </c>
      <c r="I365" s="23" t="str">
        <f>+IFERROR(VLOOKUP(#REF!,'[2]LISTAS ANEXO 1. 4'!$B$74:$C$90,2,FALSE),"")</f>
        <v/>
      </c>
      <c r="J365" s="23" t="str">
        <f>+IFERROR(VLOOKUP(X365,[2]ORDINALES!$B$2:$C$5,2,FALSE),"")</f>
        <v>CTADOS</v>
      </c>
      <c r="K365" s="23" t="str">
        <f>+IFERROR(VLOOKUP(#REF!,[2]REGION!$G$2:$I$1125,2,FALSE),"")</f>
        <v/>
      </c>
      <c r="L365" s="23" t="str">
        <f>+IFERROR(VLOOKUP(AI365,[2]REGION!$G$2:$I$1125,2,FALSE),"")</f>
        <v>BOGDC</v>
      </c>
      <c r="M365" s="23" t="str">
        <f>+IFERROR(VLOOKUP(#REF!,[2]ORDINALES!$H$2:$I$382,2,FALSE),"")</f>
        <v/>
      </c>
      <c r="N365" s="23" t="str">
        <f>IFERROR(VLOOKUP(U365,'[2]Lista Willy'!$B$11:$D$14,3,FALSE),"")</f>
        <v>REC_11</v>
      </c>
      <c r="O365" s="24"/>
      <c r="P365" s="90">
        <v>20000</v>
      </c>
      <c r="Q365" s="90" t="s">
        <v>49</v>
      </c>
      <c r="R365" s="90" t="s">
        <v>309</v>
      </c>
      <c r="S365" s="90" t="s">
        <v>514</v>
      </c>
      <c r="T365" s="90" t="s">
        <v>514</v>
      </c>
      <c r="U365" s="90" t="s">
        <v>52</v>
      </c>
      <c r="V365" s="94" t="s">
        <v>53</v>
      </c>
      <c r="W365" s="90" t="s">
        <v>54</v>
      </c>
      <c r="X365" s="90" t="s">
        <v>55</v>
      </c>
      <c r="Y365" s="90" t="s">
        <v>515</v>
      </c>
      <c r="Z365" s="88">
        <v>145752725</v>
      </c>
      <c r="AA365" s="120"/>
      <c r="AB365" s="88"/>
      <c r="AC365" s="88"/>
      <c r="AD365" s="88"/>
      <c r="AE365" s="120">
        <v>145752725</v>
      </c>
      <c r="AF365" s="88"/>
      <c r="AG365" s="89"/>
      <c r="AH365" s="90" t="s">
        <v>57</v>
      </c>
      <c r="AI365" s="90" t="s">
        <v>108</v>
      </c>
      <c r="AJ365" s="90" t="s">
        <v>108</v>
      </c>
      <c r="AK365" s="90"/>
      <c r="AL365" s="90" t="s">
        <v>57</v>
      </c>
      <c r="AM365" s="90"/>
      <c r="AN365" s="90" t="s">
        <v>57</v>
      </c>
      <c r="AO365" s="90"/>
      <c r="AP365" s="90" t="s">
        <v>57</v>
      </c>
      <c r="AQ365" s="90"/>
      <c r="AR365" s="90" t="s">
        <v>57</v>
      </c>
      <c r="AS365" s="90" t="s">
        <v>60</v>
      </c>
      <c r="AT365" s="90" t="s">
        <v>61</v>
      </c>
      <c r="AU365" s="97" t="s">
        <v>62</v>
      </c>
      <c r="AV365" s="98" t="s">
        <v>63</v>
      </c>
      <c r="AW365" s="98" t="s">
        <v>64</v>
      </c>
      <c r="AX365" s="97">
        <v>3202008</v>
      </c>
      <c r="AY365" s="98" t="s">
        <v>65</v>
      </c>
      <c r="AZ365" s="98" t="s">
        <v>177</v>
      </c>
      <c r="BA365" s="24"/>
    </row>
    <row r="366" spans="1:53" ht="84.75" customHeight="1">
      <c r="A366" s="23" t="str">
        <f>+IFERROR(VLOOKUP(R366,'[2]Listas niveles'!$D$2:$E$11,2,FALSE),"")</f>
        <v>SGM</v>
      </c>
      <c r="B366" s="23" t="str">
        <f>+IFERROR(VLOOKUP(AS366,'[2]Listas anexo 1'!$A$7:$B$8,2,FALSE),"")</f>
        <v>ADMIN</v>
      </c>
      <c r="C366" s="23" t="str">
        <f>+IFERROR(VLOOKUP(AT366,'[2]Listas anexo 1'!$A$13:$B$15,2,FALSE),"")</f>
        <v>ADMINYCOOR</v>
      </c>
      <c r="D366" s="23" t="str">
        <f>+IFERROR(VLOOKUP(AT366,'[2]Listas anexo 1'!$A$13:$C$15,3,FALSE),"")</f>
        <v>CONTRIBUIR</v>
      </c>
      <c r="E366" s="23" t="str">
        <f>+IFERROR(VLOOKUP(AT366,'[2]Listas anexo 1'!$A$19:$B$21,2,FALSE),"")</f>
        <v>ADMINOB</v>
      </c>
      <c r="F366" s="23" t="str">
        <f>+IFERROR(VLOOKUP(AV366,'[2]Listas anexo 1'!$J$13:$K$21,2,FALSE),"")</f>
        <v>ADOBIV</v>
      </c>
      <c r="G366" s="23" t="str">
        <f>+IFERROR(VLOOKUP(AW366,'[2]LISTAS ANEXO 1. 2'!$A$9:$B$38,2,FALSE),"")</f>
        <v>AXVI</v>
      </c>
      <c r="H366" s="23" t="str">
        <f>+IFERROR(IF(C366="ADMINYCOOR",VLOOKUP(AY366,'[2]LISTAS ANEXO 1. 3'!$B$13:$C$42,2,FALSE),IF(C366="TASAS",VLOOKUP(AY366,'[2]LISTAS ANEXO 1. 3'!$B$43:$C$51,2,FALSE),IF(C366="FORTALECIMIENTO",VLOOKUP(AY366,'[2]LISTAS ANEXO 1. 3'!$B$52:$C$58,2,FALSE),""))),"")</f>
        <v>CD</v>
      </c>
      <c r="I366" s="23" t="str">
        <f>+IFERROR(VLOOKUP(#REF!,'[2]LISTAS ANEXO 1. 4'!$B$74:$C$90,2,FALSE),"")</f>
        <v/>
      </c>
      <c r="J366" s="23" t="str">
        <f>+IFERROR(VLOOKUP(X366,[2]ORDINALES!$B$2:$C$5,2,FALSE),"")</f>
        <v>CTADOS</v>
      </c>
      <c r="K366" s="23" t="str">
        <f>+IFERROR(VLOOKUP(#REF!,[2]REGION!$G$2:$I$1125,2,FALSE),"")</f>
        <v/>
      </c>
      <c r="L366" s="23" t="str">
        <f>+IFERROR(VLOOKUP(AI366,[2]REGION!$G$2:$I$1125,2,FALSE),"")</f>
        <v>BOGDC</v>
      </c>
      <c r="M366" s="23" t="str">
        <f>+IFERROR(VLOOKUP(#REF!,[2]ORDINALES!$H$2:$I$382,2,FALSE),"")</f>
        <v/>
      </c>
      <c r="N366" s="23" t="str">
        <f>IFERROR(VLOOKUP(U366,'[2]Lista Willy'!$B$11:$D$14,3,FALSE),"")</f>
        <v>REC_11</v>
      </c>
      <c r="O366" s="24"/>
      <c r="P366" s="90">
        <v>20001</v>
      </c>
      <c r="Q366" s="90" t="s">
        <v>49</v>
      </c>
      <c r="R366" s="90" t="s">
        <v>309</v>
      </c>
      <c r="S366" s="90" t="s">
        <v>514</v>
      </c>
      <c r="T366" s="90" t="s">
        <v>514</v>
      </c>
      <c r="U366" s="90" t="s">
        <v>52</v>
      </c>
      <c r="V366" s="94" t="s">
        <v>53</v>
      </c>
      <c r="W366" s="90" t="s">
        <v>54</v>
      </c>
      <c r="X366" s="90" t="s">
        <v>55</v>
      </c>
      <c r="Y366" s="90" t="s">
        <v>516</v>
      </c>
      <c r="Z366" s="88">
        <v>80474930</v>
      </c>
      <c r="AA366" s="120"/>
      <c r="AB366" s="88"/>
      <c r="AC366" s="88"/>
      <c r="AD366" s="88"/>
      <c r="AE366" s="120">
        <v>80474930</v>
      </c>
      <c r="AF366" s="88"/>
      <c r="AG366" s="89"/>
      <c r="AH366" s="90" t="s">
        <v>57</v>
      </c>
      <c r="AI366" s="90" t="s">
        <v>108</v>
      </c>
      <c r="AJ366" s="90" t="s">
        <v>108</v>
      </c>
      <c r="AK366" s="90"/>
      <c r="AL366" s="90" t="s">
        <v>57</v>
      </c>
      <c r="AM366" s="90"/>
      <c r="AN366" s="90" t="s">
        <v>57</v>
      </c>
      <c r="AO366" s="90"/>
      <c r="AP366" s="90" t="s">
        <v>57</v>
      </c>
      <c r="AQ366" s="90" t="s">
        <v>452</v>
      </c>
      <c r="AR366" s="90" t="s">
        <v>517</v>
      </c>
      <c r="AS366" s="90" t="s">
        <v>60</v>
      </c>
      <c r="AT366" s="90" t="s">
        <v>61</v>
      </c>
      <c r="AU366" s="97" t="s">
        <v>62</v>
      </c>
      <c r="AV366" s="98" t="s">
        <v>63</v>
      </c>
      <c r="AW366" s="98" t="s">
        <v>64</v>
      </c>
      <c r="AX366" s="97">
        <v>3202008</v>
      </c>
      <c r="AY366" s="98" t="s">
        <v>65</v>
      </c>
      <c r="AZ366" s="98" t="s">
        <v>438</v>
      </c>
      <c r="BA366" s="24"/>
    </row>
    <row r="367" spans="1:53" ht="84.75" customHeight="1">
      <c r="A367" s="23" t="str">
        <f>+IFERROR(VLOOKUP(R367,'[2]Listas niveles'!$D$2:$E$11,2,FALSE),"")</f>
        <v>SGM</v>
      </c>
      <c r="B367" s="23" t="str">
        <f>+IFERROR(VLOOKUP(AS367,'[2]Listas anexo 1'!$A$7:$B$8,2,FALSE),"")</f>
        <v>ADMIN</v>
      </c>
      <c r="C367" s="23" t="str">
        <f>+IFERROR(VLOOKUP(AT367,'[2]Listas anexo 1'!$A$13:$B$15,2,FALSE),"")</f>
        <v>ADMINYCOOR</v>
      </c>
      <c r="D367" s="23" t="str">
        <f>+IFERROR(VLOOKUP(AT367,'[2]Listas anexo 1'!$A$13:$C$15,3,FALSE),"")</f>
        <v>CONTRIBUIR</v>
      </c>
      <c r="E367" s="23" t="str">
        <f>+IFERROR(VLOOKUP(AT367,'[2]Listas anexo 1'!$A$19:$B$21,2,FALSE),"")</f>
        <v>ADMINOB</v>
      </c>
      <c r="F367" s="23" t="str">
        <f>+IFERROR(VLOOKUP(AV367,'[2]Listas anexo 1'!$J$13:$K$21,2,FALSE),"")</f>
        <v>ADOBIV</v>
      </c>
      <c r="G367" s="23" t="str">
        <f>+IFERROR(VLOOKUP(AW367,'[2]LISTAS ANEXO 1. 2'!$A$9:$B$38,2,FALSE),"")</f>
        <v>AXI</v>
      </c>
      <c r="H367" s="23" t="str">
        <f>+IFERROR(IF(C367="ADMINYCOOR",VLOOKUP(AY367,'[2]LISTAS ANEXO 1. 3'!$B$13:$C$42,2,FALSE),IF(C367="TASAS",VLOOKUP(AY367,'[2]LISTAS ANEXO 1. 3'!$B$43:$C$51,2,FALSE),IF(C367="FORTALECIMIENTO",VLOOKUP(AY367,'[2]LISTAS ANEXO 1. 3'!$B$52:$C$58,2,FALSE),""))),"")</f>
        <v>PP</v>
      </c>
      <c r="I367" s="23" t="str">
        <f>+IFERROR(VLOOKUP(#REF!,'[2]LISTAS ANEXO 1. 4'!$B$74:$C$90,2,FALSE),"")</f>
        <v/>
      </c>
      <c r="J367" s="23" t="str">
        <f>+IFERROR(VLOOKUP(X367,[2]ORDINALES!$B$2:$C$5,2,FALSE),"")</f>
        <v>CTADOS</v>
      </c>
      <c r="K367" s="23" t="str">
        <f>+IFERROR(VLOOKUP(#REF!,[2]REGION!$G$2:$I$1125,2,FALSE),"")</f>
        <v/>
      </c>
      <c r="L367" s="23" t="str">
        <f>+IFERROR(VLOOKUP(AI367,[2]REGION!$G$2:$I$1125,2,FALSE),"")</f>
        <v>BOGDC</v>
      </c>
      <c r="M367" s="23" t="str">
        <f>+IFERROR(VLOOKUP(#REF!,[2]ORDINALES!$H$2:$I$382,2,FALSE),"")</f>
        <v/>
      </c>
      <c r="N367" s="23" t="str">
        <f>IFERROR(VLOOKUP(U367,'[2]Lista Willy'!$B$11:$D$14,3,FALSE),"")</f>
        <v>REC_11</v>
      </c>
      <c r="O367" s="24"/>
      <c r="P367" s="90">
        <v>20002</v>
      </c>
      <c r="Q367" s="90" t="s">
        <v>49</v>
      </c>
      <c r="R367" s="90" t="s">
        <v>309</v>
      </c>
      <c r="S367" s="90" t="s">
        <v>514</v>
      </c>
      <c r="T367" s="90" t="s">
        <v>514</v>
      </c>
      <c r="U367" s="90" t="s">
        <v>52</v>
      </c>
      <c r="V367" s="94" t="s">
        <v>53</v>
      </c>
      <c r="W367" s="90" t="s">
        <v>54</v>
      </c>
      <c r="X367" s="90" t="s">
        <v>55</v>
      </c>
      <c r="Y367" s="90" t="s">
        <v>518</v>
      </c>
      <c r="Z367" s="88">
        <v>145752725</v>
      </c>
      <c r="AA367" s="120"/>
      <c r="AB367" s="88"/>
      <c r="AC367" s="88"/>
      <c r="AD367" s="88"/>
      <c r="AE367" s="120">
        <v>145752725</v>
      </c>
      <c r="AF367" s="88"/>
      <c r="AG367" s="89"/>
      <c r="AH367" s="90" t="s">
        <v>57</v>
      </c>
      <c r="AI367" s="90" t="s">
        <v>108</v>
      </c>
      <c r="AJ367" s="90" t="s">
        <v>108</v>
      </c>
      <c r="AK367" s="90"/>
      <c r="AL367" s="90" t="s">
        <v>57</v>
      </c>
      <c r="AM367" s="90"/>
      <c r="AN367" s="90" t="s">
        <v>57</v>
      </c>
      <c r="AO367" s="90"/>
      <c r="AP367" s="90" t="s">
        <v>57</v>
      </c>
      <c r="AQ367" s="90" t="s">
        <v>452</v>
      </c>
      <c r="AR367" s="90" t="s">
        <v>519</v>
      </c>
      <c r="AS367" s="90" t="s">
        <v>60</v>
      </c>
      <c r="AT367" s="90" t="s">
        <v>61</v>
      </c>
      <c r="AU367" s="97" t="s">
        <v>62</v>
      </c>
      <c r="AV367" s="98" t="s">
        <v>63</v>
      </c>
      <c r="AW367" s="98" t="s">
        <v>442</v>
      </c>
      <c r="AX367" s="97">
        <v>3202002</v>
      </c>
      <c r="AY367" s="98" t="s">
        <v>211</v>
      </c>
      <c r="AZ367" s="98" t="s">
        <v>520</v>
      </c>
      <c r="BA367" s="24"/>
    </row>
    <row r="368" spans="1:53" ht="84.75" customHeight="1">
      <c r="A368" s="23" t="str">
        <f>+IFERROR(VLOOKUP(R368,'[2]Listas niveles'!$D$2:$E$11,2,FALSE),"")</f>
        <v>SGM</v>
      </c>
      <c r="B368" s="23" t="str">
        <f>+IFERROR(VLOOKUP(AS368,'[2]Listas anexo 1'!$A$7:$B$8,2,FALSE),"")</f>
        <v>ADMIN</v>
      </c>
      <c r="C368" s="23" t="str">
        <f>+IFERROR(VLOOKUP(AT368,'[2]Listas anexo 1'!$A$13:$B$15,2,FALSE),"")</f>
        <v>ADMINYCOOR</v>
      </c>
      <c r="D368" s="23" t="str">
        <f>+IFERROR(VLOOKUP(AT368,'[2]Listas anexo 1'!$A$13:$C$15,3,FALSE),"")</f>
        <v>CONTRIBUIR</v>
      </c>
      <c r="E368" s="23" t="str">
        <f>+IFERROR(VLOOKUP(AT368,'[2]Listas anexo 1'!$A$19:$B$21,2,FALSE),"")</f>
        <v>ADMINOB</v>
      </c>
      <c r="F368" s="23" t="str">
        <f>+IFERROR(VLOOKUP(AV368,'[2]Listas anexo 1'!$J$13:$K$21,2,FALSE),"")</f>
        <v>ADOBI</v>
      </c>
      <c r="G368" s="23" t="str">
        <f>+IFERROR(VLOOKUP(AW368,'[2]LISTAS ANEXO 1. 2'!$A$9:$B$38,2,FALSE),"")</f>
        <v>AII</v>
      </c>
      <c r="H368" s="23" t="str">
        <f>+IFERROR(IF(C368="ADMINYCOOR",VLOOKUP(AY368,'[2]LISTAS ANEXO 1. 3'!$B$13:$C$42,2,FALSE),IF(C368="TASAS",VLOOKUP(AY368,'[2]LISTAS ANEXO 1. 3'!$B$43:$C$51,2,FALSE),IF(C368="FORTALECIMIENTO",VLOOKUP(AY368,'[2]LISTAS ANEXO 1. 3'!$B$52:$C$58,2,FALSE),""))),"")</f>
        <v>CC</v>
      </c>
      <c r="I368" s="23" t="str">
        <f>+IFERROR(VLOOKUP(#REF!,'[2]LISTAS ANEXO 1. 4'!$B$74:$C$90,2,FALSE),"")</f>
        <v/>
      </c>
      <c r="J368" s="23" t="str">
        <f>+IFERROR(VLOOKUP(X368,[2]ORDINALES!$B$2:$C$5,2,FALSE),"")</f>
        <v>CTADOS</v>
      </c>
      <c r="K368" s="23" t="str">
        <f>+IFERROR(VLOOKUP(#REF!,[2]REGION!$G$2:$I$1125,2,FALSE),"")</f>
        <v/>
      </c>
      <c r="L368" s="23" t="str">
        <f>+IFERROR(VLOOKUP(AI368,[2]REGION!$G$2:$I$1125,2,FALSE),"")</f>
        <v>BOGDC</v>
      </c>
      <c r="M368" s="23" t="str">
        <f>+IFERROR(VLOOKUP(#REF!,[2]ORDINALES!$H$2:$I$382,2,FALSE),"")</f>
        <v/>
      </c>
      <c r="N368" s="23" t="str">
        <f>IFERROR(VLOOKUP(U368,'[2]Lista Willy'!$B$11:$D$14,3,FALSE),"")</f>
        <v>REC_11</v>
      </c>
      <c r="O368" s="24"/>
      <c r="P368" s="90">
        <v>20003</v>
      </c>
      <c r="Q368" s="90" t="s">
        <v>49</v>
      </c>
      <c r="R368" s="90" t="s">
        <v>309</v>
      </c>
      <c r="S368" s="90" t="s">
        <v>514</v>
      </c>
      <c r="T368" s="90" t="s">
        <v>514</v>
      </c>
      <c r="U368" s="90" t="s">
        <v>52</v>
      </c>
      <c r="V368" s="94" t="s">
        <v>53</v>
      </c>
      <c r="W368" s="90" t="s">
        <v>54</v>
      </c>
      <c r="X368" s="90" t="s">
        <v>55</v>
      </c>
      <c r="Y368" s="90" t="s">
        <v>521</v>
      </c>
      <c r="Z368" s="88">
        <v>48564500</v>
      </c>
      <c r="AA368" s="120"/>
      <c r="AB368" s="88"/>
      <c r="AC368" s="88"/>
      <c r="AD368" s="88"/>
      <c r="AE368" s="120">
        <v>48564500</v>
      </c>
      <c r="AF368" s="88"/>
      <c r="AG368" s="89"/>
      <c r="AH368" s="90" t="s">
        <v>57</v>
      </c>
      <c r="AI368" s="90" t="s">
        <v>108</v>
      </c>
      <c r="AJ368" s="90" t="s">
        <v>108</v>
      </c>
      <c r="AK368" s="90"/>
      <c r="AL368" s="90" t="s">
        <v>57</v>
      </c>
      <c r="AM368" s="90"/>
      <c r="AN368" s="90" t="s">
        <v>57</v>
      </c>
      <c r="AO368" s="90"/>
      <c r="AP368" s="90" t="s">
        <v>57</v>
      </c>
      <c r="AQ368" s="90"/>
      <c r="AR368" s="90" t="s">
        <v>57</v>
      </c>
      <c r="AS368" s="90" t="s">
        <v>60</v>
      </c>
      <c r="AT368" s="90" t="s">
        <v>61</v>
      </c>
      <c r="AU368" s="97" t="s">
        <v>62</v>
      </c>
      <c r="AV368" s="98" t="s">
        <v>125</v>
      </c>
      <c r="AW368" s="98" t="s">
        <v>168</v>
      </c>
      <c r="AX368" s="97">
        <v>3202031</v>
      </c>
      <c r="AY368" s="98" t="s">
        <v>169</v>
      </c>
      <c r="AZ368" s="98" t="s">
        <v>170</v>
      </c>
      <c r="BA368" s="24"/>
    </row>
    <row r="369" spans="1:53" ht="84.75" customHeight="1">
      <c r="A369" s="23" t="str">
        <f>+IFERROR(VLOOKUP(R369,'[2]Listas niveles'!$D$2:$E$11,2,FALSE),"")</f>
        <v>SGM</v>
      </c>
      <c r="B369" s="23" t="str">
        <f>+IFERROR(VLOOKUP(AS369,'[2]Listas anexo 1'!$A$7:$B$8,2,FALSE),"")</f>
        <v>ADMIN</v>
      </c>
      <c r="C369" s="23" t="str">
        <f>+IFERROR(VLOOKUP(AT369,'[2]Listas anexo 1'!$A$13:$B$15,2,FALSE),"")</f>
        <v>ADMINYCOOR</v>
      </c>
      <c r="D369" s="23" t="str">
        <f>+IFERROR(VLOOKUP(AT369,'[2]Listas anexo 1'!$A$13:$C$15,3,FALSE),"")</f>
        <v>CONTRIBUIR</v>
      </c>
      <c r="E369" s="23" t="str">
        <f>+IFERROR(VLOOKUP(AT369,'[2]Listas anexo 1'!$A$19:$B$21,2,FALSE),"")</f>
        <v>ADMINOB</v>
      </c>
      <c r="F369" s="23" t="str">
        <f>+IFERROR(VLOOKUP(AV369,'[2]Listas anexo 1'!$J$13:$K$21,2,FALSE),"")</f>
        <v>ADOBIV</v>
      </c>
      <c r="G369" s="23" t="str">
        <f>+IFERROR(VLOOKUP(AW369,'[2]LISTAS ANEXO 1. 2'!$A$9:$B$38,2,FALSE),"")</f>
        <v>AXVI</v>
      </c>
      <c r="H369" s="23" t="str">
        <f>+IFERROR(IF(C369="ADMINYCOOR",VLOOKUP(AY369,'[2]LISTAS ANEXO 1. 3'!$B$13:$C$42,2,FALSE),IF(C369="TASAS",VLOOKUP(AY369,'[2]LISTAS ANEXO 1. 3'!$B$43:$C$51,2,FALSE),IF(C369="FORTALECIMIENTO",VLOOKUP(AY369,'[2]LISTAS ANEXO 1. 3'!$B$52:$C$58,2,FALSE),""))),"")</f>
        <v>CD</v>
      </c>
      <c r="I369" s="23" t="str">
        <f>+IFERROR(VLOOKUP(#REF!,'[2]LISTAS ANEXO 1. 4'!$B$74:$C$90,2,FALSE),"")</f>
        <v/>
      </c>
      <c r="J369" s="23" t="str">
        <f>+IFERROR(VLOOKUP(X369,[2]ORDINALES!$B$2:$C$5,2,FALSE),"")</f>
        <v>CTADOS</v>
      </c>
      <c r="K369" s="23" t="str">
        <f>+IFERROR(VLOOKUP(#REF!,[2]REGION!$G$2:$I$1125,2,FALSE),"")</f>
        <v/>
      </c>
      <c r="L369" s="23" t="str">
        <f>+IFERROR(VLOOKUP(AI369,[2]REGION!$G$2:$I$1125,2,FALSE),"")</f>
        <v>BOGDC</v>
      </c>
      <c r="M369" s="23" t="str">
        <f>+IFERROR(VLOOKUP(#REF!,[2]ORDINALES!$H$2:$I$382,2,FALSE),"")</f>
        <v/>
      </c>
      <c r="N369" s="23" t="str">
        <f>IFERROR(VLOOKUP(U369,'[2]Lista Willy'!$B$11:$D$14,3,FALSE),"")</f>
        <v>REC_11</v>
      </c>
      <c r="O369" s="24"/>
      <c r="P369" s="90">
        <v>20004</v>
      </c>
      <c r="Q369" s="90" t="s">
        <v>49</v>
      </c>
      <c r="R369" s="90" t="s">
        <v>309</v>
      </c>
      <c r="S369" s="90" t="s">
        <v>514</v>
      </c>
      <c r="T369" s="90" t="s">
        <v>514</v>
      </c>
      <c r="U369" s="90" t="s">
        <v>52</v>
      </c>
      <c r="V369" s="94" t="s">
        <v>53</v>
      </c>
      <c r="W369" s="90" t="s">
        <v>54</v>
      </c>
      <c r="X369" s="90" t="s">
        <v>55</v>
      </c>
      <c r="Y369" s="90" t="s">
        <v>522</v>
      </c>
      <c r="Z369" s="88">
        <v>17500000</v>
      </c>
      <c r="AA369" s="120"/>
      <c r="AB369" s="88">
        <v>12500000</v>
      </c>
      <c r="AC369" s="88"/>
      <c r="AD369" s="88"/>
      <c r="AE369" s="120">
        <v>5000000</v>
      </c>
      <c r="AF369" s="88"/>
      <c r="AG369" s="89"/>
      <c r="AH369" s="90" t="s">
        <v>57</v>
      </c>
      <c r="AI369" s="90" t="s">
        <v>108</v>
      </c>
      <c r="AJ369" s="90" t="s">
        <v>108</v>
      </c>
      <c r="AK369" s="90"/>
      <c r="AL369" s="90" t="s">
        <v>57</v>
      </c>
      <c r="AM369" s="90"/>
      <c r="AN369" s="90" t="s">
        <v>57</v>
      </c>
      <c r="AO369" s="90"/>
      <c r="AP369" s="90" t="s">
        <v>57</v>
      </c>
      <c r="AQ369" s="90"/>
      <c r="AR369" s="90" t="s">
        <v>57</v>
      </c>
      <c r="AS369" s="90" t="s">
        <v>60</v>
      </c>
      <c r="AT369" s="90" t="s">
        <v>61</v>
      </c>
      <c r="AU369" s="97" t="s">
        <v>62</v>
      </c>
      <c r="AV369" s="98" t="s">
        <v>63</v>
      </c>
      <c r="AW369" s="98" t="s">
        <v>64</v>
      </c>
      <c r="AX369" s="97">
        <v>3202008</v>
      </c>
      <c r="AY369" s="98" t="s">
        <v>65</v>
      </c>
      <c r="AZ369" s="98" t="s">
        <v>66</v>
      </c>
      <c r="BA369" s="24"/>
    </row>
    <row r="370" spans="1:53" ht="84.75" customHeight="1">
      <c r="A370" s="23" t="str">
        <f>+IFERROR(VLOOKUP(R370,'[2]Listas niveles'!$D$2:$E$11,2,FALSE),"")</f>
        <v>SGM</v>
      </c>
      <c r="B370" s="23" t="str">
        <f>+IFERROR(VLOOKUP(AS370,'[2]Listas anexo 1'!$A$7:$B$8,2,FALSE),"")</f>
        <v>ADMIN</v>
      </c>
      <c r="C370" s="23" t="str">
        <f>+IFERROR(VLOOKUP(AT370,'[2]Listas anexo 1'!$A$13:$B$15,2,FALSE),"")</f>
        <v>ADMINYCOOR</v>
      </c>
      <c r="D370" s="23" t="str">
        <f>+IFERROR(VLOOKUP(AT370,'[2]Listas anexo 1'!$A$13:$C$15,3,FALSE),"")</f>
        <v>CONTRIBUIR</v>
      </c>
      <c r="E370" s="23" t="str">
        <f>+IFERROR(VLOOKUP(AT370,'[2]Listas anexo 1'!$A$19:$B$21,2,FALSE),"")</f>
        <v>ADMINOB</v>
      </c>
      <c r="F370" s="23" t="str">
        <f>+IFERROR(VLOOKUP(AV370,'[2]Listas anexo 1'!$J$13:$K$21,2,FALSE),"")</f>
        <v>ADOBIV</v>
      </c>
      <c r="G370" s="23" t="str">
        <f>+IFERROR(VLOOKUP(AW370,'[2]LISTAS ANEXO 1. 2'!$A$9:$B$38,2,FALSE),"")</f>
        <v>AXVI</v>
      </c>
      <c r="H370" s="23" t="str">
        <f>+IFERROR(IF(C370="ADMINYCOOR",VLOOKUP(AY370,'[2]LISTAS ANEXO 1. 3'!$B$13:$C$42,2,FALSE),IF(C370="TASAS",VLOOKUP(AY370,'[2]LISTAS ANEXO 1. 3'!$B$43:$C$51,2,FALSE),IF(C370="FORTALECIMIENTO",VLOOKUP(AY370,'[2]LISTAS ANEXO 1. 3'!$B$52:$C$58,2,FALSE),""))),"")</f>
        <v>CD</v>
      </c>
      <c r="I370" s="23" t="str">
        <f>+IFERROR(VLOOKUP(#REF!,'[2]LISTAS ANEXO 1. 4'!$B$74:$C$90,2,FALSE),"")</f>
        <v/>
      </c>
      <c r="J370" s="23" t="str">
        <f>+IFERROR(VLOOKUP(X370,[2]ORDINALES!$B$2:$C$5,2,FALSE),"")</f>
        <v>CTADOS</v>
      </c>
      <c r="K370" s="23" t="str">
        <f>+IFERROR(VLOOKUP(#REF!,[2]REGION!$G$2:$I$1125,2,FALSE),"")</f>
        <v/>
      </c>
      <c r="L370" s="23" t="str">
        <f>+IFERROR(VLOOKUP(AI370,[2]REGION!$G$2:$I$1125,2,FALSE),"")</f>
        <v>BOGDC</v>
      </c>
      <c r="M370" s="23" t="str">
        <f>+IFERROR(VLOOKUP(#REF!,[2]ORDINALES!$H$2:$I$382,2,FALSE),"")</f>
        <v/>
      </c>
      <c r="N370" s="23" t="str">
        <f>IFERROR(VLOOKUP(U370,'[2]Lista Willy'!$B$11:$D$14,3,FALSE),"")</f>
        <v>REC_11</v>
      </c>
      <c r="O370" s="24"/>
      <c r="P370" s="90">
        <v>20005</v>
      </c>
      <c r="Q370" s="90" t="s">
        <v>49</v>
      </c>
      <c r="R370" s="90" t="s">
        <v>309</v>
      </c>
      <c r="S370" s="90" t="s">
        <v>514</v>
      </c>
      <c r="T370" s="90" t="s">
        <v>514</v>
      </c>
      <c r="U370" s="90" t="s">
        <v>52</v>
      </c>
      <c r="V370" s="94" t="s">
        <v>53</v>
      </c>
      <c r="W370" s="90" t="s">
        <v>54</v>
      </c>
      <c r="X370" s="90" t="s">
        <v>55</v>
      </c>
      <c r="Y370" s="90" t="s">
        <v>523</v>
      </c>
      <c r="Z370" s="88">
        <v>33785500</v>
      </c>
      <c r="AA370" s="120"/>
      <c r="AB370" s="88"/>
      <c r="AC370" s="88"/>
      <c r="AD370" s="88"/>
      <c r="AE370" s="120">
        <v>33785500</v>
      </c>
      <c r="AF370" s="88"/>
      <c r="AG370" s="89"/>
      <c r="AH370" s="90" t="s">
        <v>57</v>
      </c>
      <c r="AI370" s="90" t="s">
        <v>108</v>
      </c>
      <c r="AJ370" s="90" t="s">
        <v>108</v>
      </c>
      <c r="AK370" s="90"/>
      <c r="AL370" s="90" t="s">
        <v>57</v>
      </c>
      <c r="AM370" s="90"/>
      <c r="AN370" s="90" t="s">
        <v>57</v>
      </c>
      <c r="AO370" s="90"/>
      <c r="AP370" s="90" t="s">
        <v>57</v>
      </c>
      <c r="AQ370" s="90"/>
      <c r="AR370" s="90" t="s">
        <v>57</v>
      </c>
      <c r="AS370" s="90" t="s">
        <v>60</v>
      </c>
      <c r="AT370" s="90" t="s">
        <v>61</v>
      </c>
      <c r="AU370" s="97" t="s">
        <v>62</v>
      </c>
      <c r="AV370" s="98" t="s">
        <v>63</v>
      </c>
      <c r="AW370" s="98" t="s">
        <v>64</v>
      </c>
      <c r="AX370" s="97">
        <v>3202008</v>
      </c>
      <c r="AY370" s="98" t="s">
        <v>65</v>
      </c>
      <c r="AZ370" s="98" t="s">
        <v>66</v>
      </c>
      <c r="BA370" s="24"/>
    </row>
    <row r="371" spans="1:53" ht="84.75" customHeight="1">
      <c r="A371" s="23" t="str">
        <f>+IFERROR(VLOOKUP(R371,'[2]Listas niveles'!$D$2:$E$11,2,FALSE),"")</f>
        <v>SGM</v>
      </c>
      <c r="B371" s="23" t="str">
        <f>+IFERROR(VLOOKUP(AS371,'[2]Listas anexo 1'!$A$7:$B$8,2,FALSE),"")</f>
        <v>FORTA</v>
      </c>
      <c r="C371" s="23" t="str">
        <f>+IFERROR(VLOOKUP(AT371,'[2]Listas anexo 1'!$A$13:$B$15,2,FALSE),"")</f>
        <v>FORTALECIMIENTO</v>
      </c>
      <c r="D371" s="23" t="str">
        <f>+IFERROR(VLOOKUP(AT371,'[2]Listas anexo 1'!$A$13:$C$15,3,FALSE),"")</f>
        <v>FORTALECER</v>
      </c>
      <c r="E371" s="23" t="str">
        <f>+IFERROR(VLOOKUP(AT371,'[2]Listas anexo 1'!$A$19:$B$21,2,FALSE),"")</f>
        <v>FORTOB</v>
      </c>
      <c r="F371" s="23" t="str">
        <f>+IFERROR(VLOOKUP(AV371,'[2]Listas anexo 1'!$J$13:$K$21,2,FALSE),"")</f>
        <v>FORTOBI</v>
      </c>
      <c r="G371" s="23" t="str">
        <f>+IFERROR(VLOOKUP(AW371,'[2]LISTAS ANEXO 1. 2'!$A$9:$B$38,2,FALSE),"")</f>
        <v>TI</v>
      </c>
      <c r="H371" s="23" t="str">
        <f>+IFERROR(IF(C371="ADMINYCOOR",VLOOKUP(AY371,'[2]LISTAS ANEXO 1. 3'!$B$13:$C$42,2,FALSE),IF(C371="TASAS",VLOOKUP(AY371,'[2]LISTAS ANEXO 1. 3'!$B$43:$C$51,2,FALSE),IF(C371="FORTALECIMIENTO",VLOOKUP(AY371,'[2]LISTAS ANEXO 1. 3'!$B$52:$C$58,2,FALSE),""))),"")</f>
        <v>AAAA</v>
      </c>
      <c r="I371" s="23" t="str">
        <f>+IFERROR(VLOOKUP(#REF!,'[2]LISTAS ANEXO 1. 4'!$B$74:$C$90,2,FALSE),"")</f>
        <v/>
      </c>
      <c r="J371" s="23" t="str">
        <f>+IFERROR(VLOOKUP(X371,[2]ORDINALES!$B$2:$C$5,2,FALSE),"")</f>
        <v>CTADOS</v>
      </c>
      <c r="K371" s="23" t="str">
        <f>+IFERROR(VLOOKUP(#REF!,[2]REGION!$G$2:$I$1125,2,FALSE),"")</f>
        <v/>
      </c>
      <c r="L371" s="23" t="str">
        <f>+IFERROR(VLOOKUP(AI371,[2]REGION!$G$2:$I$1125,2,FALSE),"")</f>
        <v>BOGDC</v>
      </c>
      <c r="M371" s="23" t="str">
        <f>+IFERROR(VLOOKUP(#REF!,[2]ORDINALES!$H$2:$I$382,2,FALSE),"")</f>
        <v/>
      </c>
      <c r="N371" s="23" t="str">
        <f>IFERROR(VLOOKUP(U371,'[2]Lista Willy'!$B$11:$D$14,3,FALSE),"")</f>
        <v>REC_11</v>
      </c>
      <c r="O371" s="24"/>
      <c r="P371" s="90">
        <v>20006</v>
      </c>
      <c r="Q371" s="90" t="s">
        <v>49</v>
      </c>
      <c r="R371" s="90" t="s">
        <v>309</v>
      </c>
      <c r="S371" s="90" t="s">
        <v>514</v>
      </c>
      <c r="T371" s="90" t="s">
        <v>514</v>
      </c>
      <c r="U371" s="90" t="s">
        <v>52</v>
      </c>
      <c r="V371" s="94" t="s">
        <v>53</v>
      </c>
      <c r="W371" s="90" t="s">
        <v>54</v>
      </c>
      <c r="X371" s="90" t="s">
        <v>55</v>
      </c>
      <c r="Y371" s="90" t="s">
        <v>524</v>
      </c>
      <c r="Z371" s="88">
        <v>89714030</v>
      </c>
      <c r="AA371" s="120"/>
      <c r="AB371" s="88"/>
      <c r="AC371" s="88"/>
      <c r="AD371" s="88"/>
      <c r="AE371" s="120">
        <v>89714030</v>
      </c>
      <c r="AF371" s="88"/>
      <c r="AG371" s="89"/>
      <c r="AH371" s="90" t="s">
        <v>57</v>
      </c>
      <c r="AI371" s="90" t="s">
        <v>108</v>
      </c>
      <c r="AJ371" s="90" t="s">
        <v>108</v>
      </c>
      <c r="AK371" s="90"/>
      <c r="AL371" s="90" t="s">
        <v>57</v>
      </c>
      <c r="AM371" s="90"/>
      <c r="AN371" s="90" t="s">
        <v>57</v>
      </c>
      <c r="AO371" s="90"/>
      <c r="AP371" s="90" t="s">
        <v>57</v>
      </c>
      <c r="AQ371" s="90"/>
      <c r="AR371" s="90" t="s">
        <v>57</v>
      </c>
      <c r="AS371" s="90" t="s">
        <v>73</v>
      </c>
      <c r="AT371" s="90" t="s">
        <v>74</v>
      </c>
      <c r="AU371" s="97" t="s">
        <v>75</v>
      </c>
      <c r="AV371" s="98" t="s">
        <v>76</v>
      </c>
      <c r="AW371" s="98" t="s">
        <v>210</v>
      </c>
      <c r="AX371" s="97">
        <v>3299054</v>
      </c>
      <c r="AY371" s="98" t="s">
        <v>211</v>
      </c>
      <c r="AZ371" s="98" t="s">
        <v>217</v>
      </c>
      <c r="BA371" s="24"/>
    </row>
    <row r="372" spans="1:53" ht="84.75" customHeight="1">
      <c r="A372" s="23" t="str">
        <f>+IFERROR(VLOOKUP(R372,'[2]Listas niveles'!$D$2:$E$11,2,FALSE),"")</f>
        <v>SSNA</v>
      </c>
      <c r="B372" s="23" t="str">
        <f>+IFERROR(VLOOKUP(AS372,'[2]Listas anexo 1'!$A$7:$B$8,2,FALSE),"")</f>
        <v>ADMIN</v>
      </c>
      <c r="C372" s="23" t="str">
        <f>+IFERROR(VLOOKUP(AT372,'[2]Listas anexo 1'!$A$13:$B$15,2,FALSE),"")</f>
        <v>ADMINYCOOR</v>
      </c>
      <c r="D372" s="23" t="str">
        <f>+IFERROR(VLOOKUP(AT372,'[2]Listas anexo 1'!$A$13:$C$15,3,FALSE),"")</f>
        <v>CONTRIBUIR</v>
      </c>
      <c r="E372" s="23" t="str">
        <f>+IFERROR(VLOOKUP(AT372,'[2]Listas anexo 1'!$A$19:$B$21,2,FALSE),"")</f>
        <v>ADMINOB</v>
      </c>
      <c r="F372" s="23" t="str">
        <f>+IFERROR(VLOOKUP(AV372,'[2]Listas anexo 1'!$J$13:$K$21,2,FALSE),"")</f>
        <v>ADOBIII</v>
      </c>
      <c r="G372" s="23" t="str">
        <f>+IFERROR(VLOOKUP(AW372,'[2]LISTAS ANEXO 1. 2'!$A$9:$B$38,2,FALSE),"")</f>
        <v>AVI</v>
      </c>
      <c r="H372" s="23" t="str">
        <f>+IFERROR(IF(C372="ADMINYCOOR",VLOOKUP(AY372,'[2]LISTAS ANEXO 1. 3'!$B$13:$C$42,2,FALSE),IF(C372="TASAS",VLOOKUP(AY372,'[2]LISTAS ANEXO 1. 3'!$B$43:$C$51,2,FALSE),IF(C372="FORTALECIMIENTO",VLOOKUP(AY372,'[2]LISTAS ANEXO 1. 3'!$B$52:$C$58,2,FALSE),""))),"")</f>
        <v>HH</v>
      </c>
      <c r="I372" s="23" t="str">
        <f>+IFERROR(VLOOKUP(#REF!,'[2]LISTAS ANEXO 1. 4'!$B$74:$C$90,2,FALSE),"")</f>
        <v/>
      </c>
      <c r="J372" s="23" t="str">
        <f>+IFERROR(VLOOKUP(X372,[2]ORDINALES!$B$2:$C$5,2,FALSE),"")</f>
        <v>CTADOS</v>
      </c>
      <c r="K372" s="23" t="str">
        <f>+IFERROR(VLOOKUP(#REF!,[2]REGION!$G$2:$I$1125,2,FALSE),"")</f>
        <v/>
      </c>
      <c r="L372" s="23" t="str">
        <f>+IFERROR(VLOOKUP(AI372,[2]REGION!$G$2:$I$1125,2,FALSE),"")</f>
        <v>NACION</v>
      </c>
      <c r="M372" s="23" t="str">
        <f>+IFERROR(VLOOKUP(#REF!,[2]ORDINALES!$H$2:$I$382,2,FALSE),"")</f>
        <v/>
      </c>
      <c r="N372" s="23" t="str">
        <f>IFERROR(VLOOKUP(U372,'[2]Lista Willy'!$B$11:$D$14,3,FALSE),"")</f>
        <v>REC_11</v>
      </c>
      <c r="O372" s="24"/>
      <c r="P372" s="90">
        <v>21000</v>
      </c>
      <c r="Q372" s="90" t="s">
        <v>49</v>
      </c>
      <c r="R372" s="90" t="s">
        <v>525</v>
      </c>
      <c r="S372" s="90" t="s">
        <v>526</v>
      </c>
      <c r="T372" s="90" t="s">
        <v>526</v>
      </c>
      <c r="U372" s="90" t="s">
        <v>52</v>
      </c>
      <c r="V372" s="94" t="s">
        <v>53</v>
      </c>
      <c r="W372" s="90" t="s">
        <v>54</v>
      </c>
      <c r="X372" s="90" t="s">
        <v>55</v>
      </c>
      <c r="Y372" s="90" t="s">
        <v>221</v>
      </c>
      <c r="Z372" s="88">
        <v>1224501415</v>
      </c>
      <c r="AA372" s="120"/>
      <c r="AB372" s="88"/>
      <c r="AC372" s="88"/>
      <c r="AD372" s="88"/>
      <c r="AE372" s="120">
        <v>1224501415</v>
      </c>
      <c r="AF372" s="88"/>
      <c r="AG372" s="89"/>
      <c r="AH372" s="90" t="s">
        <v>57</v>
      </c>
      <c r="AI372" s="90" t="s">
        <v>58</v>
      </c>
      <c r="AJ372" s="90" t="s">
        <v>58</v>
      </c>
      <c r="AK372" s="90"/>
      <c r="AL372" s="90" t="s">
        <v>57</v>
      </c>
      <c r="AM372" s="90"/>
      <c r="AN372" s="90" t="s">
        <v>57</v>
      </c>
      <c r="AO372" s="90"/>
      <c r="AP372" s="90" t="s">
        <v>57</v>
      </c>
      <c r="AQ372" s="90"/>
      <c r="AR372" s="90" t="s">
        <v>57</v>
      </c>
      <c r="AS372" s="90" t="s">
        <v>60</v>
      </c>
      <c r="AT372" s="90" t="s">
        <v>61</v>
      </c>
      <c r="AU372" s="97" t="s">
        <v>62</v>
      </c>
      <c r="AV372" s="98" t="s">
        <v>272</v>
      </c>
      <c r="AW372" s="98" t="s">
        <v>273</v>
      </c>
      <c r="AX372" s="97">
        <v>3202010</v>
      </c>
      <c r="AY372" s="98" t="s">
        <v>274</v>
      </c>
      <c r="AZ372" s="98" t="s">
        <v>407</v>
      </c>
      <c r="BA372" s="24"/>
    </row>
    <row r="373" spans="1:53" ht="84.75" customHeight="1">
      <c r="A373" s="23" t="str">
        <f>+IFERROR(VLOOKUP(R373,'[2]Listas niveles'!$D$2:$E$11,2,FALSE),"")</f>
        <v>SSNA</v>
      </c>
      <c r="B373" s="23" t="str">
        <f>+IFERROR(VLOOKUP(AS373,'[2]Listas anexo 1'!$A$7:$B$8,2,FALSE),"")</f>
        <v>ADMIN</v>
      </c>
      <c r="C373" s="23" t="str">
        <f>+IFERROR(VLOOKUP(AT373,'[2]Listas anexo 1'!$A$13:$B$15,2,FALSE),"")</f>
        <v>ADMINYCOOR</v>
      </c>
      <c r="D373" s="23" t="str">
        <f>+IFERROR(VLOOKUP(AT373,'[2]Listas anexo 1'!$A$13:$C$15,3,FALSE),"")</f>
        <v>CONTRIBUIR</v>
      </c>
      <c r="E373" s="23" t="str">
        <f>+IFERROR(VLOOKUP(AT373,'[2]Listas anexo 1'!$A$19:$B$21,2,FALSE),"")</f>
        <v>ADMINOB</v>
      </c>
      <c r="F373" s="23" t="str">
        <f>+IFERROR(VLOOKUP(AV373,'[2]Listas anexo 1'!$J$13:$K$21,2,FALSE),"")</f>
        <v>ADOBIII</v>
      </c>
      <c r="G373" s="23" t="str">
        <f>+IFERROR(VLOOKUP(AW373,'[2]LISTAS ANEXO 1. 2'!$A$9:$B$38,2,FALSE),"")</f>
        <v>AVI</v>
      </c>
      <c r="H373" s="23" t="str">
        <f>+IFERROR(IF(C373="ADMINYCOOR",VLOOKUP(AY373,'[2]LISTAS ANEXO 1. 3'!$B$13:$C$42,2,FALSE),IF(C373="TASAS",VLOOKUP(AY373,'[2]LISTAS ANEXO 1. 3'!$B$43:$C$51,2,FALSE),IF(C373="FORTALECIMIENTO",VLOOKUP(AY373,'[2]LISTAS ANEXO 1. 3'!$B$52:$C$58,2,FALSE),""))),"")</f>
        <v>HH</v>
      </c>
      <c r="I373" s="23" t="str">
        <f>+IFERROR(VLOOKUP(#REF!,'[2]LISTAS ANEXO 1. 4'!$B$74:$C$90,2,FALSE),"")</f>
        <v/>
      </c>
      <c r="J373" s="23" t="str">
        <f>+IFERROR(VLOOKUP(X373,[2]ORDINALES!$B$2:$C$5,2,FALSE),"")</f>
        <v>CTADOS</v>
      </c>
      <c r="K373" s="23" t="str">
        <f>+IFERROR(VLOOKUP(#REF!,[2]REGION!$G$2:$I$1125,2,FALSE),"")</f>
        <v/>
      </c>
      <c r="L373" s="23" t="str">
        <f>+IFERROR(VLOOKUP(AI373,[2]REGION!$G$2:$I$1125,2,FALSE),"")</f>
        <v>NACION</v>
      </c>
      <c r="M373" s="23" t="str">
        <f>+IFERROR(VLOOKUP(#REF!,[2]ORDINALES!$H$2:$I$382,2,FALSE),"")</f>
        <v/>
      </c>
      <c r="N373" s="23" t="str">
        <f>IFERROR(VLOOKUP(U373,'[2]Lista Willy'!$B$11:$D$14,3,FALSE),"")</f>
        <v>REC_11</v>
      </c>
      <c r="O373" s="24"/>
      <c r="P373" s="90">
        <v>21001</v>
      </c>
      <c r="Q373" s="90" t="s">
        <v>49</v>
      </c>
      <c r="R373" s="90" t="s">
        <v>525</v>
      </c>
      <c r="S373" s="90" t="s">
        <v>526</v>
      </c>
      <c r="T373" s="90" t="s">
        <v>526</v>
      </c>
      <c r="U373" s="90" t="s">
        <v>52</v>
      </c>
      <c r="V373" s="94" t="s">
        <v>53</v>
      </c>
      <c r="W373" s="90" t="s">
        <v>54</v>
      </c>
      <c r="X373" s="90" t="s">
        <v>55</v>
      </c>
      <c r="Y373" s="90" t="s">
        <v>221</v>
      </c>
      <c r="Z373" s="88">
        <v>290034973</v>
      </c>
      <c r="AA373" s="120"/>
      <c r="AB373" s="88"/>
      <c r="AC373" s="88"/>
      <c r="AD373" s="88"/>
      <c r="AE373" s="120">
        <v>290034973</v>
      </c>
      <c r="AF373" s="88"/>
      <c r="AG373" s="89"/>
      <c r="AH373" s="90" t="s">
        <v>57</v>
      </c>
      <c r="AI373" s="90" t="s">
        <v>58</v>
      </c>
      <c r="AJ373" s="90" t="s">
        <v>58</v>
      </c>
      <c r="AK373" s="90"/>
      <c r="AL373" s="90" t="s">
        <v>57</v>
      </c>
      <c r="AM373" s="90"/>
      <c r="AN373" s="90" t="s">
        <v>57</v>
      </c>
      <c r="AO373" s="90"/>
      <c r="AP373" s="90" t="s">
        <v>57</v>
      </c>
      <c r="AQ373" s="90"/>
      <c r="AR373" s="90" t="s">
        <v>57</v>
      </c>
      <c r="AS373" s="90" t="s">
        <v>60</v>
      </c>
      <c r="AT373" s="90" t="s">
        <v>61</v>
      </c>
      <c r="AU373" s="97" t="s">
        <v>62</v>
      </c>
      <c r="AV373" s="98" t="s">
        <v>272</v>
      </c>
      <c r="AW373" s="98" t="s">
        <v>273</v>
      </c>
      <c r="AX373" s="97">
        <v>3202010</v>
      </c>
      <c r="AY373" s="98" t="s">
        <v>274</v>
      </c>
      <c r="AZ373" s="98" t="s">
        <v>305</v>
      </c>
      <c r="BA373" s="24"/>
    </row>
    <row r="374" spans="1:53" ht="84.75" customHeight="1">
      <c r="A374" s="23" t="str">
        <f>+IFERROR(VLOOKUP(R374,'[2]Listas niveles'!$D$2:$E$11,2,FALSE),"")</f>
        <v>SSNA</v>
      </c>
      <c r="B374" s="23" t="str">
        <f>+IFERROR(VLOOKUP(AS374,'[2]Listas anexo 1'!$A$7:$B$8,2,FALSE),"")</f>
        <v>ADMIN</v>
      </c>
      <c r="C374" s="23" t="str">
        <f>+IFERROR(VLOOKUP(AT374,'[2]Listas anexo 1'!$A$13:$B$15,2,FALSE),"")</f>
        <v>ADMINYCOOR</v>
      </c>
      <c r="D374" s="23" t="str">
        <f>+IFERROR(VLOOKUP(AT374,'[2]Listas anexo 1'!$A$13:$C$15,3,FALSE),"")</f>
        <v>CONTRIBUIR</v>
      </c>
      <c r="E374" s="23" t="str">
        <f>+IFERROR(VLOOKUP(AT374,'[2]Listas anexo 1'!$A$19:$B$21,2,FALSE),"")</f>
        <v>ADMINOB</v>
      </c>
      <c r="F374" s="23" t="str">
        <f>+IFERROR(VLOOKUP(AV374,'[2]Listas anexo 1'!$J$13:$K$21,2,FALSE),"")</f>
        <v>ADOBIII</v>
      </c>
      <c r="G374" s="23" t="str">
        <f>+IFERROR(VLOOKUP(AW374,'[2]LISTAS ANEXO 1. 2'!$A$9:$B$38,2,FALSE),"")</f>
        <v>AVI</v>
      </c>
      <c r="H374" s="23" t="str">
        <f>+IFERROR(IF(C374="ADMINYCOOR",VLOOKUP(AY374,'[2]LISTAS ANEXO 1. 3'!$B$13:$C$42,2,FALSE),IF(C374="TASAS",VLOOKUP(AY374,'[2]LISTAS ANEXO 1. 3'!$B$43:$C$51,2,FALSE),IF(C374="FORTALECIMIENTO",VLOOKUP(AY374,'[2]LISTAS ANEXO 1. 3'!$B$52:$C$58,2,FALSE),""))),"")</f>
        <v>HH</v>
      </c>
      <c r="I374" s="23" t="str">
        <f>+IFERROR(VLOOKUP(#REF!,'[2]LISTAS ANEXO 1. 4'!$B$74:$C$90,2,FALSE),"")</f>
        <v/>
      </c>
      <c r="J374" s="23" t="str">
        <f>+IFERROR(VLOOKUP(X374,[2]ORDINALES!$B$2:$C$5,2,FALSE),"")</f>
        <v>CTADOS</v>
      </c>
      <c r="K374" s="23" t="str">
        <f>+IFERROR(VLOOKUP(#REF!,[2]REGION!$G$2:$I$1125,2,FALSE),"")</f>
        <v/>
      </c>
      <c r="L374" s="23" t="str">
        <f>+IFERROR(VLOOKUP(AI374,[2]REGION!$G$2:$I$1125,2,FALSE),"")</f>
        <v>NACION</v>
      </c>
      <c r="M374" s="23" t="str">
        <f>+IFERROR(VLOOKUP(#REF!,[2]ORDINALES!$H$2:$I$382,2,FALSE),"")</f>
        <v/>
      </c>
      <c r="N374" s="23" t="str">
        <f>IFERROR(VLOOKUP(U374,'[2]Lista Willy'!$B$11:$D$14,3,FALSE),"")</f>
        <v>REC_11</v>
      </c>
      <c r="O374" s="24"/>
      <c r="P374" s="90">
        <v>21002</v>
      </c>
      <c r="Q374" s="90" t="s">
        <v>49</v>
      </c>
      <c r="R374" s="90" t="s">
        <v>525</v>
      </c>
      <c r="S374" s="90" t="s">
        <v>526</v>
      </c>
      <c r="T374" s="90" t="s">
        <v>526</v>
      </c>
      <c r="U374" s="90" t="s">
        <v>52</v>
      </c>
      <c r="V374" s="94" t="s">
        <v>53</v>
      </c>
      <c r="W374" s="90" t="s">
        <v>54</v>
      </c>
      <c r="X374" s="90" t="s">
        <v>55</v>
      </c>
      <c r="Y374" s="90" t="s">
        <v>71</v>
      </c>
      <c r="Z374" s="88">
        <v>30000000</v>
      </c>
      <c r="AA374" s="120"/>
      <c r="AB374" s="88"/>
      <c r="AC374" s="88"/>
      <c r="AD374" s="88"/>
      <c r="AE374" s="120">
        <v>30000000</v>
      </c>
      <c r="AF374" s="88"/>
      <c r="AG374" s="89"/>
      <c r="AH374" s="90"/>
      <c r="AI374" s="90" t="s">
        <v>58</v>
      </c>
      <c r="AJ374" s="90" t="s">
        <v>58</v>
      </c>
      <c r="AK374" s="90"/>
      <c r="AL374" s="90"/>
      <c r="AM374" s="90"/>
      <c r="AN374" s="90"/>
      <c r="AO374" s="90"/>
      <c r="AP374" s="90"/>
      <c r="AQ374" s="90"/>
      <c r="AR374" s="90"/>
      <c r="AS374" s="90" t="s">
        <v>60</v>
      </c>
      <c r="AT374" s="90" t="s">
        <v>61</v>
      </c>
      <c r="AU374" s="97" t="s">
        <v>62</v>
      </c>
      <c r="AV374" s="98" t="s">
        <v>272</v>
      </c>
      <c r="AW374" s="98" t="s">
        <v>273</v>
      </c>
      <c r="AX374" s="97">
        <v>3202010</v>
      </c>
      <c r="AY374" s="98" t="s">
        <v>274</v>
      </c>
      <c r="AZ374" s="98" t="s">
        <v>305</v>
      </c>
      <c r="BA374" s="24"/>
    </row>
    <row r="375" spans="1:53" ht="84.75" customHeight="1">
      <c r="A375" s="23" t="str">
        <f>+IFERROR(VLOOKUP(R375,'[2]Listas niveles'!$D$2:$E$11,2,FALSE),"")</f>
        <v>SSNA</v>
      </c>
      <c r="B375" s="23" t="str">
        <f>+IFERROR(VLOOKUP(AS375,'[2]Listas anexo 1'!$A$7:$B$8,2,FALSE),"")</f>
        <v>ADMIN</v>
      </c>
      <c r="C375" s="23" t="str">
        <f>+IFERROR(VLOOKUP(AT375,'[2]Listas anexo 1'!$A$13:$B$15,2,FALSE),"")</f>
        <v>ADMINYCOOR</v>
      </c>
      <c r="D375" s="23" t="str">
        <f>+IFERROR(VLOOKUP(AT375,'[2]Listas anexo 1'!$A$13:$C$15,3,FALSE),"")</f>
        <v>CONTRIBUIR</v>
      </c>
      <c r="E375" s="23" t="str">
        <f>+IFERROR(VLOOKUP(AT375,'[2]Listas anexo 1'!$A$19:$B$21,2,FALSE),"")</f>
        <v>ADMINOB</v>
      </c>
      <c r="F375" s="23" t="str">
        <f>+IFERROR(VLOOKUP(AV375,'[2]Listas anexo 1'!$J$13:$K$21,2,FALSE),"")</f>
        <v>ADOBIII</v>
      </c>
      <c r="G375" s="23" t="str">
        <f>+IFERROR(VLOOKUP(AW375,'[2]LISTAS ANEXO 1. 2'!$A$9:$B$38,2,FALSE),"")</f>
        <v>AVI</v>
      </c>
      <c r="H375" s="23" t="str">
        <f>+IFERROR(IF(C375="ADMINYCOOR",VLOOKUP(AY375,'[2]LISTAS ANEXO 1. 3'!$B$13:$C$42,2,FALSE),IF(C375="TASAS",VLOOKUP(AY375,'[2]LISTAS ANEXO 1. 3'!$B$43:$C$51,2,FALSE),IF(C375="FORTALECIMIENTO",VLOOKUP(AY375,'[2]LISTAS ANEXO 1. 3'!$B$52:$C$58,2,FALSE),""))),"")</f>
        <v>HH</v>
      </c>
      <c r="I375" s="23" t="str">
        <f>+IFERROR(VLOOKUP(#REF!,'[2]LISTAS ANEXO 1. 4'!$B$74:$C$90,2,FALSE),"")</f>
        <v/>
      </c>
      <c r="J375" s="23" t="str">
        <f>+IFERROR(VLOOKUP(X375,[2]ORDINALES!$B$2:$C$5,2,FALSE),"")</f>
        <v>CTADOS</v>
      </c>
      <c r="K375" s="23" t="str">
        <f>+IFERROR(VLOOKUP(#REF!,[2]REGION!$G$2:$I$1125,2,FALSE),"")</f>
        <v/>
      </c>
      <c r="L375" s="23" t="str">
        <f>+IFERROR(VLOOKUP(AI375,[2]REGION!$G$2:$I$1125,2,FALSE),"")</f>
        <v>NACION</v>
      </c>
      <c r="M375" s="23" t="str">
        <f>+IFERROR(VLOOKUP(#REF!,[2]ORDINALES!$H$2:$I$382,2,FALSE),"")</f>
        <v/>
      </c>
      <c r="N375" s="23" t="str">
        <f>IFERROR(VLOOKUP(U375,'[2]Lista Willy'!$B$11:$D$14,3,FALSE),"")</f>
        <v>REC_11</v>
      </c>
      <c r="O375" s="24"/>
      <c r="P375" s="90">
        <v>21003</v>
      </c>
      <c r="Q375" s="90" t="s">
        <v>49</v>
      </c>
      <c r="R375" s="90" t="s">
        <v>525</v>
      </c>
      <c r="S375" s="90" t="s">
        <v>526</v>
      </c>
      <c r="T375" s="90" t="s">
        <v>526</v>
      </c>
      <c r="U375" s="90" t="s">
        <v>52</v>
      </c>
      <c r="V375" s="94" t="s">
        <v>53</v>
      </c>
      <c r="W375" s="90" t="s">
        <v>54</v>
      </c>
      <c r="X375" s="90" t="s">
        <v>55</v>
      </c>
      <c r="Y375" s="90" t="s">
        <v>527</v>
      </c>
      <c r="Z375" s="88">
        <v>40000000</v>
      </c>
      <c r="AA375" s="120"/>
      <c r="AB375" s="88">
        <v>32000000</v>
      </c>
      <c r="AC375" s="88"/>
      <c r="AD375" s="88"/>
      <c r="AE375" s="120">
        <v>8000000</v>
      </c>
      <c r="AF375" s="88"/>
      <c r="AG375" s="89"/>
      <c r="AH375" s="90"/>
      <c r="AI375" s="90" t="s">
        <v>58</v>
      </c>
      <c r="AJ375" s="90" t="s">
        <v>58</v>
      </c>
      <c r="AK375" s="90"/>
      <c r="AL375" s="90"/>
      <c r="AM375" s="90"/>
      <c r="AN375" s="90"/>
      <c r="AO375" s="90"/>
      <c r="AP375" s="90"/>
      <c r="AQ375" s="90"/>
      <c r="AR375" s="90"/>
      <c r="AS375" s="90" t="s">
        <v>60</v>
      </c>
      <c r="AT375" s="90" t="s">
        <v>61</v>
      </c>
      <c r="AU375" s="97" t="s">
        <v>62</v>
      </c>
      <c r="AV375" s="98" t="s">
        <v>272</v>
      </c>
      <c r="AW375" s="98" t="s">
        <v>273</v>
      </c>
      <c r="AX375" s="97">
        <v>3202010</v>
      </c>
      <c r="AY375" s="98" t="s">
        <v>274</v>
      </c>
      <c r="AZ375" s="98" t="s">
        <v>305</v>
      </c>
      <c r="BA375" s="24"/>
    </row>
    <row r="376" spans="1:53" ht="84.75" customHeight="1">
      <c r="A376" s="23" t="str">
        <f>+IFERROR(VLOOKUP(R376,'[2]Listas niveles'!$D$2:$E$11,2,FALSE),"")</f>
        <v>SSNA</v>
      </c>
      <c r="B376" s="23" t="str">
        <f>+IFERROR(VLOOKUP(AS376,'[2]Listas anexo 1'!$A$7:$B$8,2,FALSE),"")</f>
        <v>ADMIN</v>
      </c>
      <c r="C376" s="23" t="str">
        <f>+IFERROR(VLOOKUP(AT376,'[2]Listas anexo 1'!$A$13:$B$15,2,FALSE),"")</f>
        <v>ADMINYCOOR</v>
      </c>
      <c r="D376" s="23" t="str">
        <f>+IFERROR(VLOOKUP(AT376,'[2]Listas anexo 1'!$A$13:$C$15,3,FALSE),"")</f>
        <v>CONTRIBUIR</v>
      </c>
      <c r="E376" s="23" t="str">
        <f>+IFERROR(VLOOKUP(AT376,'[2]Listas anexo 1'!$A$19:$B$21,2,FALSE),"")</f>
        <v>ADMINOB</v>
      </c>
      <c r="F376" s="23" t="str">
        <f>+IFERROR(VLOOKUP(AV376,'[2]Listas anexo 1'!$J$13:$K$21,2,FALSE),"")</f>
        <v>ADOBIII</v>
      </c>
      <c r="G376" s="23" t="str">
        <f>+IFERROR(VLOOKUP(AW376,'[2]LISTAS ANEXO 1. 2'!$A$9:$B$38,2,FALSE),"")</f>
        <v>AVII</v>
      </c>
      <c r="H376" s="23" t="str">
        <f>+IFERROR(IF(C376="ADMINYCOOR",VLOOKUP(AY376,'[2]LISTAS ANEXO 1. 3'!$B$13:$C$42,2,FALSE),IF(C376="TASAS",VLOOKUP(AY376,'[2]LISTAS ANEXO 1. 3'!$B$43:$C$51,2,FALSE),IF(C376="FORTALECIMIENTO",VLOOKUP(AY376,'[2]LISTAS ANEXO 1. 3'!$B$52:$C$58,2,FALSE),""))),"")</f>
        <v>JJ</v>
      </c>
      <c r="I376" s="23" t="str">
        <f>+IFERROR(VLOOKUP(#REF!,'[2]LISTAS ANEXO 1. 4'!$B$74:$C$90,2,FALSE),"")</f>
        <v/>
      </c>
      <c r="J376" s="23" t="str">
        <f>+IFERROR(VLOOKUP(X376,[2]ORDINALES!$B$2:$C$5,2,FALSE),"")</f>
        <v>CTADOS</v>
      </c>
      <c r="K376" s="23" t="str">
        <f>+IFERROR(VLOOKUP(#REF!,[2]REGION!$G$2:$I$1125,2,FALSE),"")</f>
        <v/>
      </c>
      <c r="L376" s="23" t="str">
        <f>+IFERROR(VLOOKUP(AI376,[2]REGION!$G$2:$I$1125,2,FALSE),"")</f>
        <v>NACION</v>
      </c>
      <c r="M376" s="23" t="str">
        <f>+IFERROR(VLOOKUP(#REF!,[2]ORDINALES!$H$2:$I$382,2,FALSE),"")</f>
        <v/>
      </c>
      <c r="N376" s="23" t="str">
        <f>IFERROR(VLOOKUP(U376,'[2]Lista Willy'!$B$11:$D$14,3,FALSE),"")</f>
        <v>REC_11</v>
      </c>
      <c r="O376" s="24"/>
      <c r="P376" s="90">
        <v>21004</v>
      </c>
      <c r="Q376" s="90" t="s">
        <v>49</v>
      </c>
      <c r="R376" s="90" t="s">
        <v>525</v>
      </c>
      <c r="S376" s="90" t="s">
        <v>526</v>
      </c>
      <c r="T376" s="90" t="s">
        <v>526</v>
      </c>
      <c r="U376" s="90" t="s">
        <v>52</v>
      </c>
      <c r="V376" s="94" t="s">
        <v>53</v>
      </c>
      <c r="W376" s="90" t="s">
        <v>54</v>
      </c>
      <c r="X376" s="90" t="s">
        <v>55</v>
      </c>
      <c r="Y376" s="90" t="s">
        <v>57</v>
      </c>
      <c r="Z376" s="88">
        <v>62680914</v>
      </c>
      <c r="AA376" s="120"/>
      <c r="AB376" s="88"/>
      <c r="AC376" s="88"/>
      <c r="AD376" s="88"/>
      <c r="AE376" s="120">
        <v>62680914</v>
      </c>
      <c r="AF376" s="88"/>
      <c r="AG376" s="89"/>
      <c r="AH376" s="90" t="s">
        <v>57</v>
      </c>
      <c r="AI376" s="90" t="s">
        <v>58</v>
      </c>
      <c r="AJ376" s="90" t="s">
        <v>58</v>
      </c>
      <c r="AK376" s="90"/>
      <c r="AL376" s="90" t="s">
        <v>57</v>
      </c>
      <c r="AM376" s="90"/>
      <c r="AN376" s="90" t="s">
        <v>57</v>
      </c>
      <c r="AO376" s="90"/>
      <c r="AP376" s="90" t="s">
        <v>57</v>
      </c>
      <c r="AQ376" s="90"/>
      <c r="AR376" s="90" t="s">
        <v>57</v>
      </c>
      <c r="AS376" s="90" t="s">
        <v>60</v>
      </c>
      <c r="AT376" s="90" t="s">
        <v>61</v>
      </c>
      <c r="AU376" s="97" t="s">
        <v>62</v>
      </c>
      <c r="AV376" s="98" t="s">
        <v>272</v>
      </c>
      <c r="AW376" s="98" t="s">
        <v>484</v>
      </c>
      <c r="AX376" s="97">
        <v>3202001</v>
      </c>
      <c r="AY376" s="98" t="s">
        <v>528</v>
      </c>
      <c r="AZ376" s="98" t="s">
        <v>529</v>
      </c>
      <c r="BA376" s="24"/>
    </row>
    <row r="377" spans="1:53" ht="84.75" customHeight="1">
      <c r="A377" s="23" t="str">
        <f>+IFERROR(VLOOKUP(R377,'[2]Listas niveles'!$D$2:$E$11,2,FALSE),"")</f>
        <v>SSNA</v>
      </c>
      <c r="B377" s="23" t="str">
        <f>+IFERROR(VLOOKUP(AS377,'[2]Listas anexo 1'!$A$7:$B$8,2,FALSE),"")</f>
        <v>ADMIN</v>
      </c>
      <c r="C377" s="23" t="str">
        <f>+IFERROR(VLOOKUP(AT377,'[2]Listas anexo 1'!$A$13:$B$15,2,FALSE),"")</f>
        <v>ADMINYCOOR</v>
      </c>
      <c r="D377" s="23" t="str">
        <f>+IFERROR(VLOOKUP(AT377,'[2]Listas anexo 1'!$A$13:$C$15,3,FALSE),"")</f>
        <v>CONTRIBUIR</v>
      </c>
      <c r="E377" s="23" t="str">
        <f>+IFERROR(VLOOKUP(AT377,'[2]Listas anexo 1'!$A$19:$B$21,2,FALSE),"")</f>
        <v>ADMINOB</v>
      </c>
      <c r="F377" s="23" t="str">
        <f>+IFERROR(VLOOKUP(AV377,'[2]Listas anexo 1'!$J$13:$K$21,2,FALSE),"")</f>
        <v>ADOBIII</v>
      </c>
      <c r="G377" s="23" t="str">
        <f>+IFERROR(VLOOKUP(AW377,'[2]LISTAS ANEXO 1. 2'!$A$9:$B$38,2,FALSE),"")</f>
        <v>AVII</v>
      </c>
      <c r="H377" s="23" t="str">
        <f>+IFERROR(IF(C377="ADMINYCOOR",VLOOKUP(AY377,'[2]LISTAS ANEXO 1. 3'!$B$13:$C$42,2,FALSE),IF(C377="TASAS",VLOOKUP(AY377,'[2]LISTAS ANEXO 1. 3'!$B$43:$C$51,2,FALSE),IF(C377="FORTALECIMIENTO",VLOOKUP(AY377,'[2]LISTAS ANEXO 1. 3'!$B$52:$C$58,2,FALSE),""))),"")</f>
        <v>II</v>
      </c>
      <c r="I377" s="23" t="str">
        <f>+IFERROR(VLOOKUP(#REF!,'[2]LISTAS ANEXO 1. 4'!$B$74:$C$90,2,FALSE),"")</f>
        <v/>
      </c>
      <c r="J377" s="23" t="str">
        <f>+IFERROR(VLOOKUP(X377,[2]ORDINALES!$B$2:$C$5,2,FALSE),"")</f>
        <v>CTADOS</v>
      </c>
      <c r="K377" s="23" t="str">
        <f>+IFERROR(VLOOKUP(#REF!,[2]REGION!$G$2:$I$1125,2,FALSE),"")</f>
        <v/>
      </c>
      <c r="L377" s="23" t="str">
        <f>+IFERROR(VLOOKUP(AI377,[2]REGION!$G$2:$I$1125,2,FALSE),"")</f>
        <v>NACION</v>
      </c>
      <c r="M377" s="23" t="str">
        <f>+IFERROR(VLOOKUP(#REF!,[2]ORDINALES!$H$2:$I$382,2,FALSE),"")</f>
        <v/>
      </c>
      <c r="N377" s="23" t="str">
        <f>IFERROR(VLOOKUP(U377,'[2]Lista Willy'!$B$11:$D$14,3,FALSE),"")</f>
        <v>REC_11</v>
      </c>
      <c r="O377" s="24"/>
      <c r="P377" s="90">
        <v>21005</v>
      </c>
      <c r="Q377" s="90" t="s">
        <v>49</v>
      </c>
      <c r="R377" s="90" t="s">
        <v>525</v>
      </c>
      <c r="S377" s="90" t="s">
        <v>526</v>
      </c>
      <c r="T377" s="90" t="s">
        <v>526</v>
      </c>
      <c r="U377" s="90" t="s">
        <v>52</v>
      </c>
      <c r="V377" s="94" t="s">
        <v>53</v>
      </c>
      <c r="W377" s="90" t="s">
        <v>54</v>
      </c>
      <c r="X377" s="90" t="s">
        <v>55</v>
      </c>
      <c r="Y377" s="90" t="s">
        <v>221</v>
      </c>
      <c r="Z377" s="88">
        <v>88087884</v>
      </c>
      <c r="AA377" s="120"/>
      <c r="AB377" s="88"/>
      <c r="AC377" s="88"/>
      <c r="AD377" s="88"/>
      <c r="AE377" s="120">
        <v>88087884</v>
      </c>
      <c r="AF377" s="88"/>
      <c r="AG377" s="89"/>
      <c r="AH377" s="90" t="s">
        <v>57</v>
      </c>
      <c r="AI377" s="90" t="s">
        <v>58</v>
      </c>
      <c r="AJ377" s="90" t="s">
        <v>58</v>
      </c>
      <c r="AK377" s="90"/>
      <c r="AL377" s="90" t="s">
        <v>57</v>
      </c>
      <c r="AM377" s="90"/>
      <c r="AN377" s="90" t="s">
        <v>57</v>
      </c>
      <c r="AO377" s="90"/>
      <c r="AP377" s="90" t="s">
        <v>57</v>
      </c>
      <c r="AQ377" s="90"/>
      <c r="AR377" s="90" t="s">
        <v>57</v>
      </c>
      <c r="AS377" s="90" t="s">
        <v>60</v>
      </c>
      <c r="AT377" s="90" t="s">
        <v>61</v>
      </c>
      <c r="AU377" s="97" t="s">
        <v>62</v>
      </c>
      <c r="AV377" s="98" t="s">
        <v>272</v>
      </c>
      <c r="AW377" s="98" t="s">
        <v>484</v>
      </c>
      <c r="AX377" s="97">
        <v>3202001</v>
      </c>
      <c r="AY377" s="98" t="s">
        <v>485</v>
      </c>
      <c r="AZ377" s="98" t="s">
        <v>530</v>
      </c>
      <c r="BA377" s="24"/>
    </row>
    <row r="378" spans="1:53" ht="84.75" customHeight="1">
      <c r="A378" s="23" t="str">
        <f>+IFERROR(VLOOKUP(R378,'[2]Listas niveles'!$D$2:$E$11,2,FALSE),"")</f>
        <v>SSNA</v>
      </c>
      <c r="B378" s="23" t="str">
        <f>+IFERROR(VLOOKUP(AS378,'[2]Listas anexo 1'!$A$7:$B$8,2,FALSE),"")</f>
        <v>ADMIN</v>
      </c>
      <c r="C378" s="23" t="str">
        <f>+IFERROR(VLOOKUP(AT378,'[2]Listas anexo 1'!$A$13:$B$15,2,FALSE),"")</f>
        <v>ADMINYCOOR</v>
      </c>
      <c r="D378" s="23" t="str">
        <f>+IFERROR(VLOOKUP(AT378,'[2]Listas anexo 1'!$A$13:$C$15,3,FALSE),"")</f>
        <v>CONTRIBUIR</v>
      </c>
      <c r="E378" s="23" t="str">
        <f>+IFERROR(VLOOKUP(AT378,'[2]Listas anexo 1'!$A$19:$B$21,2,FALSE),"")</f>
        <v>ADMINOB</v>
      </c>
      <c r="F378" s="23" t="str">
        <f>+IFERROR(VLOOKUP(AV378,'[2]Listas anexo 1'!$J$13:$K$21,2,FALSE),"")</f>
        <v>ADOBIII</v>
      </c>
      <c r="G378" s="23" t="str">
        <f>+IFERROR(VLOOKUP(AW378,'[2]LISTAS ANEXO 1. 2'!$A$9:$B$38,2,FALSE),"")</f>
        <v>AVII</v>
      </c>
      <c r="H378" s="23" t="str">
        <f>+IFERROR(IF(C378="ADMINYCOOR",VLOOKUP(AY378,'[2]LISTAS ANEXO 1. 3'!$B$13:$C$42,2,FALSE),IF(C378="TASAS",VLOOKUP(AY378,'[2]LISTAS ANEXO 1. 3'!$B$43:$C$51,2,FALSE),IF(C378="FORTALECIMIENTO",VLOOKUP(AY378,'[2]LISTAS ANEXO 1. 3'!$B$52:$C$58,2,FALSE),""))),"")</f>
        <v>II</v>
      </c>
      <c r="I378" s="23" t="str">
        <f>+IFERROR(VLOOKUP(#REF!,'[2]LISTAS ANEXO 1. 4'!$B$74:$C$90,2,FALSE),"")</f>
        <v/>
      </c>
      <c r="J378" s="23" t="str">
        <f>+IFERROR(VLOOKUP(X378,[2]ORDINALES!$B$2:$C$5,2,FALSE),"")</f>
        <v>CTADOS</v>
      </c>
      <c r="K378" s="23" t="str">
        <f>+IFERROR(VLOOKUP(#REF!,[2]REGION!$G$2:$I$1125,2,FALSE),"")</f>
        <v/>
      </c>
      <c r="L378" s="23" t="str">
        <f>+IFERROR(VLOOKUP(AI378,[2]REGION!$G$2:$I$1125,2,FALSE),"")</f>
        <v>NACION</v>
      </c>
      <c r="M378" s="23" t="str">
        <f>+IFERROR(VLOOKUP(#REF!,[2]ORDINALES!$H$2:$I$382,2,FALSE),"")</f>
        <v/>
      </c>
      <c r="N378" s="23" t="str">
        <f>IFERROR(VLOOKUP(U378,'[2]Lista Willy'!$B$11:$D$14,3,FALSE),"")</f>
        <v>REC_11</v>
      </c>
      <c r="O378" s="24"/>
      <c r="P378" s="90">
        <v>21006</v>
      </c>
      <c r="Q378" s="90" t="s">
        <v>49</v>
      </c>
      <c r="R378" s="90" t="s">
        <v>525</v>
      </c>
      <c r="S378" s="90" t="s">
        <v>526</v>
      </c>
      <c r="T378" s="90" t="s">
        <v>526</v>
      </c>
      <c r="U378" s="90" t="s">
        <v>52</v>
      </c>
      <c r="V378" s="94" t="s">
        <v>53</v>
      </c>
      <c r="W378" s="90" t="s">
        <v>54</v>
      </c>
      <c r="X378" s="90" t="s">
        <v>55</v>
      </c>
      <c r="Y378" s="90" t="s">
        <v>71</v>
      </c>
      <c r="Z378" s="88">
        <v>25000000</v>
      </c>
      <c r="AA378" s="120"/>
      <c r="AB378" s="88"/>
      <c r="AC378" s="88"/>
      <c r="AD378" s="88"/>
      <c r="AE378" s="120">
        <v>25000000</v>
      </c>
      <c r="AF378" s="88"/>
      <c r="AG378" s="89"/>
      <c r="AH378" s="90"/>
      <c r="AI378" s="90" t="s">
        <v>58</v>
      </c>
      <c r="AJ378" s="90" t="s">
        <v>58</v>
      </c>
      <c r="AK378" s="90"/>
      <c r="AL378" s="90"/>
      <c r="AM378" s="90"/>
      <c r="AN378" s="90"/>
      <c r="AO378" s="90"/>
      <c r="AP378" s="90"/>
      <c r="AQ378" s="90"/>
      <c r="AR378" s="90"/>
      <c r="AS378" s="90" t="s">
        <v>60</v>
      </c>
      <c r="AT378" s="90" t="s">
        <v>61</v>
      </c>
      <c r="AU378" s="97" t="s">
        <v>62</v>
      </c>
      <c r="AV378" s="98" t="s">
        <v>272</v>
      </c>
      <c r="AW378" s="98" t="s">
        <v>484</v>
      </c>
      <c r="AX378" s="97">
        <v>3202001</v>
      </c>
      <c r="AY378" s="98" t="s">
        <v>485</v>
      </c>
      <c r="AZ378" s="98" t="s">
        <v>530</v>
      </c>
      <c r="BA378" s="24"/>
    </row>
    <row r="379" spans="1:53" ht="84.75" customHeight="1">
      <c r="A379" s="23" t="str">
        <f>+IFERROR(VLOOKUP(R379,'[2]Listas niveles'!$D$2:$E$11,2,FALSE),"")</f>
        <v>SSNA</v>
      </c>
      <c r="B379" s="23" t="str">
        <f>+IFERROR(VLOOKUP(AS379,'[2]Listas anexo 1'!$A$7:$B$8,2,FALSE),"")</f>
        <v>ADMIN</v>
      </c>
      <c r="C379" s="23" t="str">
        <f>+IFERROR(VLOOKUP(AT379,'[2]Listas anexo 1'!$A$13:$B$15,2,FALSE),"")</f>
        <v>ADMINYCOOR</v>
      </c>
      <c r="D379" s="23" t="str">
        <f>+IFERROR(VLOOKUP(AT379,'[2]Listas anexo 1'!$A$13:$C$15,3,FALSE),"")</f>
        <v>CONTRIBUIR</v>
      </c>
      <c r="E379" s="23" t="str">
        <f>+IFERROR(VLOOKUP(AT379,'[2]Listas anexo 1'!$A$19:$B$21,2,FALSE),"")</f>
        <v>ADMINOB</v>
      </c>
      <c r="F379" s="23" t="str">
        <f>+IFERROR(VLOOKUP(AV379,'[2]Listas anexo 1'!$J$13:$K$21,2,FALSE),"")</f>
        <v>ADOBIII</v>
      </c>
      <c r="G379" s="23" t="str">
        <f>+IFERROR(VLOOKUP(AW379,'[2]LISTAS ANEXO 1. 2'!$A$9:$B$38,2,FALSE),"")</f>
        <v>AVII</v>
      </c>
      <c r="H379" s="23" t="str">
        <f>+IFERROR(IF(C379="ADMINYCOOR",VLOOKUP(AY379,'[2]LISTAS ANEXO 1. 3'!$B$13:$C$42,2,FALSE),IF(C379="TASAS",VLOOKUP(AY379,'[2]LISTAS ANEXO 1. 3'!$B$43:$C$51,2,FALSE),IF(C379="FORTALECIMIENTO",VLOOKUP(AY379,'[2]LISTAS ANEXO 1. 3'!$B$52:$C$58,2,FALSE),""))),"")</f>
        <v>II</v>
      </c>
      <c r="I379" s="23" t="str">
        <f>+IFERROR(VLOOKUP(#REF!,'[2]LISTAS ANEXO 1. 4'!$B$74:$C$90,2,FALSE),"")</f>
        <v/>
      </c>
      <c r="J379" s="23" t="str">
        <f>+IFERROR(VLOOKUP(X379,[2]ORDINALES!$B$2:$C$5,2,FALSE),"")</f>
        <v>CTADOS</v>
      </c>
      <c r="K379" s="23" t="str">
        <f>+IFERROR(VLOOKUP(#REF!,[2]REGION!$G$2:$I$1125,2,FALSE),"")</f>
        <v/>
      </c>
      <c r="L379" s="23" t="str">
        <f>+IFERROR(VLOOKUP(AI379,[2]REGION!$G$2:$I$1125,2,FALSE),"")</f>
        <v>NACION</v>
      </c>
      <c r="M379" s="23" t="str">
        <f>+IFERROR(VLOOKUP(#REF!,[2]ORDINALES!$H$2:$I$382,2,FALSE),"")</f>
        <v/>
      </c>
      <c r="N379" s="23" t="str">
        <f>IFERROR(VLOOKUP(U379,'[2]Lista Willy'!$B$11:$D$14,3,FALSE),"")</f>
        <v>REC_11</v>
      </c>
      <c r="O379" s="24"/>
      <c r="P379" s="90">
        <v>21007</v>
      </c>
      <c r="Q379" s="90" t="s">
        <v>49</v>
      </c>
      <c r="R379" s="90" t="s">
        <v>525</v>
      </c>
      <c r="S379" s="90" t="s">
        <v>526</v>
      </c>
      <c r="T379" s="90" t="s">
        <v>526</v>
      </c>
      <c r="U379" s="90" t="s">
        <v>52</v>
      </c>
      <c r="V379" s="94" t="s">
        <v>53</v>
      </c>
      <c r="W379" s="90" t="s">
        <v>54</v>
      </c>
      <c r="X379" s="90" t="s">
        <v>55</v>
      </c>
      <c r="Y379" s="90" t="s">
        <v>527</v>
      </c>
      <c r="Z379" s="88">
        <v>15000000</v>
      </c>
      <c r="AA379" s="120"/>
      <c r="AB379" s="88">
        <v>15000000</v>
      </c>
      <c r="AC379" s="88"/>
      <c r="AD379" s="88"/>
      <c r="AE379" s="120">
        <v>0</v>
      </c>
      <c r="AF379" s="88"/>
      <c r="AG379" s="89"/>
      <c r="AH379" s="90"/>
      <c r="AI379" s="90" t="s">
        <v>58</v>
      </c>
      <c r="AJ379" s="90" t="s">
        <v>58</v>
      </c>
      <c r="AK379" s="90"/>
      <c r="AL379" s="90"/>
      <c r="AM379" s="90"/>
      <c r="AN379" s="90"/>
      <c r="AO379" s="90"/>
      <c r="AP379" s="90"/>
      <c r="AQ379" s="90"/>
      <c r="AR379" s="90"/>
      <c r="AS379" s="90" t="s">
        <v>60</v>
      </c>
      <c r="AT379" s="90" t="s">
        <v>61</v>
      </c>
      <c r="AU379" s="97" t="s">
        <v>62</v>
      </c>
      <c r="AV379" s="98" t="s">
        <v>272</v>
      </c>
      <c r="AW379" s="98" t="s">
        <v>484</v>
      </c>
      <c r="AX379" s="97">
        <v>3202001</v>
      </c>
      <c r="AY379" s="98" t="s">
        <v>485</v>
      </c>
      <c r="AZ379" s="98" t="s">
        <v>530</v>
      </c>
      <c r="BA379" s="24"/>
    </row>
    <row r="380" spans="1:53" ht="84.75" customHeight="1">
      <c r="A380" s="23" t="str">
        <f>+IFERROR(VLOOKUP(R380,'[2]Listas niveles'!$D$2:$E$11,2,FALSE),"")</f>
        <v>SSNA</v>
      </c>
      <c r="B380" s="23" t="str">
        <f>+IFERROR(VLOOKUP(AS380,'[2]Listas anexo 1'!$A$7:$B$8,2,FALSE),"")</f>
        <v>ADMIN</v>
      </c>
      <c r="C380" s="23" t="str">
        <f>+IFERROR(VLOOKUP(AT380,'[2]Listas anexo 1'!$A$13:$B$15,2,FALSE),"")</f>
        <v>ADMINYCOOR</v>
      </c>
      <c r="D380" s="23" t="str">
        <f>+IFERROR(VLOOKUP(AT380,'[2]Listas anexo 1'!$A$13:$C$15,3,FALSE),"")</f>
        <v>CONTRIBUIR</v>
      </c>
      <c r="E380" s="23" t="str">
        <f>+IFERROR(VLOOKUP(AT380,'[2]Listas anexo 1'!$A$19:$B$21,2,FALSE),"")</f>
        <v>ADMINOB</v>
      </c>
      <c r="F380" s="23" t="str">
        <f>+IFERROR(VLOOKUP(AV380,'[2]Listas anexo 1'!$J$13:$K$21,2,FALSE),"")</f>
        <v>ADOBIII</v>
      </c>
      <c r="G380" s="23" t="str">
        <f>+IFERROR(VLOOKUP(AW380,'[2]LISTAS ANEXO 1. 2'!$A$9:$B$38,2,FALSE),"")</f>
        <v>AVII</v>
      </c>
      <c r="H380" s="23" t="str">
        <f>+IFERROR(IF(C380="ADMINYCOOR",VLOOKUP(AY380,'[2]LISTAS ANEXO 1. 3'!$B$13:$C$42,2,FALSE),IF(C380="TASAS",VLOOKUP(AY380,'[2]LISTAS ANEXO 1. 3'!$B$43:$C$51,2,FALSE),IF(C380="FORTALECIMIENTO",VLOOKUP(AY380,'[2]LISTAS ANEXO 1. 3'!$B$52:$C$58,2,FALSE),""))),"")</f>
        <v>II</v>
      </c>
      <c r="I380" s="23" t="str">
        <f>+IFERROR(VLOOKUP(#REF!,'[2]LISTAS ANEXO 1. 4'!$B$74:$C$90,2,FALSE),"")</f>
        <v/>
      </c>
      <c r="J380" s="23" t="str">
        <f>+IFERROR(VLOOKUP(X380,[2]ORDINALES!$B$2:$C$5,2,FALSE),"")</f>
        <v>CTADOS</v>
      </c>
      <c r="K380" s="23" t="str">
        <f>+IFERROR(VLOOKUP(#REF!,[2]REGION!$G$2:$I$1125,2,FALSE),"")</f>
        <v/>
      </c>
      <c r="L380" s="23" t="str">
        <f>+IFERROR(VLOOKUP(AI380,[2]REGION!$G$2:$I$1125,2,FALSE),"")</f>
        <v>NACION</v>
      </c>
      <c r="M380" s="23" t="str">
        <f>+IFERROR(VLOOKUP(#REF!,[2]ORDINALES!$H$2:$I$382,2,FALSE),"")</f>
        <v/>
      </c>
      <c r="N380" s="23" t="str">
        <f>IFERROR(VLOOKUP(U380,'[2]Lista Willy'!$B$11:$D$14,3,FALSE),"")</f>
        <v>REC_11</v>
      </c>
      <c r="O380" s="24"/>
      <c r="P380" s="90">
        <v>21008</v>
      </c>
      <c r="Q380" s="90" t="s">
        <v>49</v>
      </c>
      <c r="R380" s="90" t="s">
        <v>525</v>
      </c>
      <c r="S380" s="90" t="s">
        <v>526</v>
      </c>
      <c r="T380" s="90" t="s">
        <v>526</v>
      </c>
      <c r="U380" s="90" t="s">
        <v>52</v>
      </c>
      <c r="V380" s="94" t="s">
        <v>53</v>
      </c>
      <c r="W380" s="90" t="s">
        <v>54</v>
      </c>
      <c r="X380" s="90" t="s">
        <v>55</v>
      </c>
      <c r="Y380" s="90" t="s">
        <v>57</v>
      </c>
      <c r="Z380" s="88">
        <v>61960914</v>
      </c>
      <c r="AA380" s="120"/>
      <c r="AB380" s="88"/>
      <c r="AC380" s="88"/>
      <c r="AD380" s="88"/>
      <c r="AE380" s="120">
        <v>61960914</v>
      </c>
      <c r="AF380" s="88"/>
      <c r="AG380" s="89"/>
      <c r="AH380" s="90" t="s">
        <v>57</v>
      </c>
      <c r="AI380" s="90" t="s">
        <v>58</v>
      </c>
      <c r="AJ380" s="90" t="s">
        <v>58</v>
      </c>
      <c r="AK380" s="90"/>
      <c r="AL380" s="90" t="s">
        <v>57</v>
      </c>
      <c r="AM380" s="90"/>
      <c r="AN380" s="90" t="s">
        <v>57</v>
      </c>
      <c r="AO380" s="90"/>
      <c r="AP380" s="90" t="s">
        <v>57</v>
      </c>
      <c r="AQ380" s="90"/>
      <c r="AR380" s="90" t="s">
        <v>57</v>
      </c>
      <c r="AS380" s="90" t="s">
        <v>60</v>
      </c>
      <c r="AT380" s="90" t="s">
        <v>61</v>
      </c>
      <c r="AU380" s="97" t="s">
        <v>62</v>
      </c>
      <c r="AV380" s="98" t="s">
        <v>272</v>
      </c>
      <c r="AW380" s="98" t="s">
        <v>484</v>
      </c>
      <c r="AX380" s="97">
        <v>3202001</v>
      </c>
      <c r="AY380" s="98" t="s">
        <v>485</v>
      </c>
      <c r="AZ380" s="98" t="s">
        <v>531</v>
      </c>
      <c r="BA380" s="24"/>
    </row>
    <row r="381" spans="1:53" ht="84.75" customHeight="1">
      <c r="A381" s="23" t="str">
        <f>+IFERROR(VLOOKUP(R381,'[2]Listas niveles'!$D$2:$E$11,2,FALSE),"")</f>
        <v>SSNA</v>
      </c>
      <c r="B381" s="23" t="str">
        <f>+IFERROR(VLOOKUP(AS381,'[2]Listas anexo 1'!$A$7:$B$8,2,FALSE),"")</f>
        <v>ADMIN</v>
      </c>
      <c r="C381" s="23" t="str">
        <f>+IFERROR(VLOOKUP(AT381,'[2]Listas anexo 1'!$A$13:$B$15,2,FALSE),"")</f>
        <v>ADMINYCOOR</v>
      </c>
      <c r="D381" s="23" t="str">
        <f>+IFERROR(VLOOKUP(AT381,'[2]Listas anexo 1'!$A$13:$C$15,3,FALSE),"")</f>
        <v>CONTRIBUIR</v>
      </c>
      <c r="E381" s="23" t="str">
        <f>+IFERROR(VLOOKUP(AT381,'[2]Listas anexo 1'!$A$19:$B$21,2,FALSE),"")</f>
        <v>ADMINOB</v>
      </c>
      <c r="F381" s="23" t="str">
        <f>+IFERROR(VLOOKUP(AV381,'[2]Listas anexo 1'!$J$13:$K$21,2,FALSE),"")</f>
        <v>ADOBIII</v>
      </c>
      <c r="G381" s="23" t="str">
        <f>+IFERROR(VLOOKUP(AW381,'[2]LISTAS ANEXO 1. 2'!$A$9:$B$38,2,FALSE),"")</f>
        <v>AVII</v>
      </c>
      <c r="H381" s="23" t="str">
        <f>+IFERROR(IF(C381="ADMINYCOOR",VLOOKUP(AY381,'[2]LISTAS ANEXO 1. 3'!$B$13:$C$42,2,FALSE),IF(C381="TASAS",VLOOKUP(AY381,'[2]LISTAS ANEXO 1. 3'!$B$43:$C$51,2,FALSE),IF(C381="FORTALECIMIENTO",VLOOKUP(AY381,'[2]LISTAS ANEXO 1. 3'!$B$52:$C$58,2,FALSE),""))),"")</f>
        <v>II</v>
      </c>
      <c r="I381" s="23" t="str">
        <f>+IFERROR(VLOOKUP(#REF!,'[2]LISTAS ANEXO 1. 4'!$B$74:$C$90,2,FALSE),"")</f>
        <v/>
      </c>
      <c r="J381" s="23" t="str">
        <f>+IFERROR(VLOOKUP(X381,[2]ORDINALES!$B$2:$C$5,2,FALSE),"")</f>
        <v>CTADOS</v>
      </c>
      <c r="K381" s="23" t="str">
        <f>+IFERROR(VLOOKUP(#REF!,[2]REGION!$G$2:$I$1125,2,FALSE),"")</f>
        <v/>
      </c>
      <c r="L381" s="23" t="str">
        <f>+IFERROR(VLOOKUP(AI381,[2]REGION!$G$2:$I$1125,2,FALSE),"")</f>
        <v>NACION</v>
      </c>
      <c r="M381" s="23" t="str">
        <f>+IFERROR(VLOOKUP(#REF!,[2]ORDINALES!$H$2:$I$382,2,FALSE),"")</f>
        <v/>
      </c>
      <c r="N381" s="23" t="str">
        <f>IFERROR(VLOOKUP(U381,'[2]Lista Willy'!$B$11:$D$14,3,FALSE),"")</f>
        <v>REC_11</v>
      </c>
      <c r="O381" s="24"/>
      <c r="P381" s="90">
        <v>21009</v>
      </c>
      <c r="Q381" s="90" t="s">
        <v>49</v>
      </c>
      <c r="R381" s="90" t="s">
        <v>525</v>
      </c>
      <c r="S381" s="90" t="s">
        <v>526</v>
      </c>
      <c r="T381" s="90" t="s">
        <v>526</v>
      </c>
      <c r="U381" s="90" t="s">
        <v>52</v>
      </c>
      <c r="V381" s="94" t="s">
        <v>53</v>
      </c>
      <c r="W381" s="90" t="s">
        <v>54</v>
      </c>
      <c r="X381" s="90" t="s">
        <v>55</v>
      </c>
      <c r="Y381" s="90" t="s">
        <v>221</v>
      </c>
      <c r="Z381" s="88">
        <v>97042985</v>
      </c>
      <c r="AA381" s="120"/>
      <c r="AB381" s="88"/>
      <c r="AC381" s="88"/>
      <c r="AD381" s="88"/>
      <c r="AE381" s="120">
        <v>97042985</v>
      </c>
      <c r="AF381" s="88"/>
      <c r="AG381" s="89"/>
      <c r="AH381" s="90" t="s">
        <v>57</v>
      </c>
      <c r="AI381" s="90" t="s">
        <v>58</v>
      </c>
      <c r="AJ381" s="90" t="s">
        <v>58</v>
      </c>
      <c r="AK381" s="90"/>
      <c r="AL381" s="90" t="s">
        <v>57</v>
      </c>
      <c r="AM381" s="90"/>
      <c r="AN381" s="90" t="s">
        <v>57</v>
      </c>
      <c r="AO381" s="90"/>
      <c r="AP381" s="90" t="s">
        <v>57</v>
      </c>
      <c r="AQ381" s="90"/>
      <c r="AR381" s="90" t="s">
        <v>57</v>
      </c>
      <c r="AS381" s="90" t="s">
        <v>60</v>
      </c>
      <c r="AT381" s="90" t="s">
        <v>61</v>
      </c>
      <c r="AU381" s="97" t="s">
        <v>62</v>
      </c>
      <c r="AV381" s="98" t="s">
        <v>272</v>
      </c>
      <c r="AW381" s="98" t="s">
        <v>484</v>
      </c>
      <c r="AX381" s="97">
        <v>3202001</v>
      </c>
      <c r="AY381" s="98" t="s">
        <v>485</v>
      </c>
      <c r="AZ381" s="98" t="s">
        <v>486</v>
      </c>
      <c r="BA381" s="24"/>
    </row>
    <row r="382" spans="1:53" ht="84.75" customHeight="1">
      <c r="A382" s="23" t="str">
        <f>+IFERROR(VLOOKUP(R382,'[2]Listas niveles'!$D$2:$E$11,2,FALSE),"")</f>
        <v>SSNA</v>
      </c>
      <c r="B382" s="23" t="str">
        <f>+IFERROR(VLOOKUP(AS382,'[2]Listas anexo 1'!$A$7:$B$8,2,FALSE),"")</f>
        <v>ADMIN</v>
      </c>
      <c r="C382" s="23" t="str">
        <f>+IFERROR(VLOOKUP(AT382,'[2]Listas anexo 1'!$A$13:$B$15,2,FALSE),"")</f>
        <v>ADMINYCOOR</v>
      </c>
      <c r="D382" s="23" t="str">
        <f>+IFERROR(VLOOKUP(AT382,'[2]Listas anexo 1'!$A$13:$C$15,3,FALSE),"")</f>
        <v>CONTRIBUIR</v>
      </c>
      <c r="E382" s="23" t="str">
        <f>+IFERROR(VLOOKUP(AT382,'[2]Listas anexo 1'!$A$19:$B$21,2,FALSE),"")</f>
        <v>ADMINOB</v>
      </c>
      <c r="F382" s="23" t="str">
        <f>+IFERROR(VLOOKUP(AV382,'[2]Listas anexo 1'!$J$13:$K$21,2,FALSE),"")</f>
        <v>ADOBIII</v>
      </c>
      <c r="G382" s="23" t="str">
        <f>+IFERROR(VLOOKUP(AW382,'[2]LISTAS ANEXO 1. 2'!$A$9:$B$38,2,FALSE),"")</f>
        <v>AVII</v>
      </c>
      <c r="H382" s="23" t="str">
        <f>+IFERROR(IF(C382="ADMINYCOOR",VLOOKUP(AY382,'[2]LISTAS ANEXO 1. 3'!$B$13:$C$42,2,FALSE),IF(C382="TASAS",VLOOKUP(AY382,'[2]LISTAS ANEXO 1. 3'!$B$43:$C$51,2,FALSE),IF(C382="FORTALECIMIENTO",VLOOKUP(AY382,'[2]LISTAS ANEXO 1. 3'!$B$52:$C$58,2,FALSE),""))),"")</f>
        <v>JJ</v>
      </c>
      <c r="I382" s="23" t="str">
        <f>+IFERROR(VLOOKUP(#REF!,'[2]LISTAS ANEXO 1. 4'!$B$74:$C$90,2,FALSE),"")</f>
        <v/>
      </c>
      <c r="J382" s="23" t="str">
        <f>+IFERROR(VLOOKUP(X382,[2]ORDINALES!$B$2:$C$5,2,FALSE),"")</f>
        <v>CTADOS</v>
      </c>
      <c r="K382" s="23" t="str">
        <f>+IFERROR(VLOOKUP(#REF!,[2]REGION!$G$2:$I$1125,2,FALSE),"")</f>
        <v/>
      </c>
      <c r="L382" s="23" t="str">
        <f>+IFERROR(VLOOKUP(AI382,[2]REGION!$G$2:$I$1125,2,FALSE),"")</f>
        <v>NACION</v>
      </c>
      <c r="M382" s="23" t="str">
        <f>+IFERROR(VLOOKUP(#REF!,[2]ORDINALES!$H$2:$I$382,2,FALSE),"")</f>
        <v/>
      </c>
      <c r="N382" s="23" t="str">
        <f>IFERROR(VLOOKUP(U382,'[2]Lista Willy'!$B$11:$D$14,3,FALSE),"")</f>
        <v>REC_11</v>
      </c>
      <c r="O382" s="24"/>
      <c r="P382" s="90">
        <v>21010</v>
      </c>
      <c r="Q382" s="90" t="s">
        <v>49</v>
      </c>
      <c r="R382" s="90" t="s">
        <v>525</v>
      </c>
      <c r="S382" s="90" t="s">
        <v>526</v>
      </c>
      <c r="T382" s="90" t="s">
        <v>526</v>
      </c>
      <c r="U382" s="90" t="s">
        <v>52</v>
      </c>
      <c r="V382" s="94" t="s">
        <v>53</v>
      </c>
      <c r="W382" s="90" t="s">
        <v>54</v>
      </c>
      <c r="X382" s="90" t="s">
        <v>55</v>
      </c>
      <c r="Y382" s="90" t="s">
        <v>221</v>
      </c>
      <c r="Z382" s="88">
        <v>81222498</v>
      </c>
      <c r="AA382" s="120"/>
      <c r="AB382" s="88"/>
      <c r="AC382" s="88"/>
      <c r="AD382" s="88"/>
      <c r="AE382" s="120">
        <v>81222498</v>
      </c>
      <c r="AF382" s="88"/>
      <c r="AG382" s="89"/>
      <c r="AH382" s="90" t="s">
        <v>57</v>
      </c>
      <c r="AI382" s="90" t="s">
        <v>58</v>
      </c>
      <c r="AJ382" s="90" t="s">
        <v>58</v>
      </c>
      <c r="AK382" s="90"/>
      <c r="AL382" s="90" t="s">
        <v>57</v>
      </c>
      <c r="AM382" s="90"/>
      <c r="AN382" s="90" t="s">
        <v>57</v>
      </c>
      <c r="AO382" s="90"/>
      <c r="AP382" s="90" t="s">
        <v>57</v>
      </c>
      <c r="AQ382" s="90"/>
      <c r="AR382" s="90" t="s">
        <v>57</v>
      </c>
      <c r="AS382" s="90" t="s">
        <v>60</v>
      </c>
      <c r="AT382" s="90" t="s">
        <v>61</v>
      </c>
      <c r="AU382" s="97" t="s">
        <v>62</v>
      </c>
      <c r="AV382" s="98" t="s">
        <v>272</v>
      </c>
      <c r="AW382" s="98" t="s">
        <v>484</v>
      </c>
      <c r="AX382" s="97">
        <v>3202001</v>
      </c>
      <c r="AY382" s="98" t="s">
        <v>528</v>
      </c>
      <c r="AZ382" s="98" t="s">
        <v>532</v>
      </c>
      <c r="BA382" s="24"/>
    </row>
    <row r="383" spans="1:53" ht="84.75" customHeight="1">
      <c r="A383" s="23" t="str">
        <f>+IFERROR(VLOOKUP(R383,'[2]Listas niveles'!$D$2:$E$11,2,FALSE),"")</f>
        <v>SSNA</v>
      </c>
      <c r="B383" s="23" t="str">
        <f>+IFERROR(VLOOKUP(AS383,'[2]Listas anexo 1'!$A$7:$B$8,2,FALSE),"")</f>
        <v>ADMIN</v>
      </c>
      <c r="C383" s="23" t="str">
        <f>+IFERROR(VLOOKUP(AT383,'[2]Listas anexo 1'!$A$13:$B$15,2,FALSE),"")</f>
        <v>ADMINYCOOR</v>
      </c>
      <c r="D383" s="23" t="str">
        <f>+IFERROR(VLOOKUP(AT383,'[2]Listas anexo 1'!$A$13:$C$15,3,FALSE),"")</f>
        <v>CONTRIBUIR</v>
      </c>
      <c r="E383" s="23" t="str">
        <f>+IFERROR(VLOOKUP(AT383,'[2]Listas anexo 1'!$A$19:$B$21,2,FALSE),"")</f>
        <v>ADMINOB</v>
      </c>
      <c r="F383" s="23" t="str">
        <f>+IFERROR(VLOOKUP(AV383,'[2]Listas anexo 1'!$J$13:$K$21,2,FALSE),"")</f>
        <v>ADOBIII</v>
      </c>
      <c r="G383" s="23" t="str">
        <f>+IFERROR(VLOOKUP(AW383,'[2]LISTAS ANEXO 1. 2'!$A$9:$B$38,2,FALSE),"")</f>
        <v>AVII</v>
      </c>
      <c r="H383" s="23" t="str">
        <f>+IFERROR(IF(C383="ADMINYCOOR",VLOOKUP(AY383,'[2]LISTAS ANEXO 1. 3'!$B$13:$C$42,2,FALSE),IF(C383="TASAS",VLOOKUP(AY383,'[2]LISTAS ANEXO 1. 3'!$B$43:$C$51,2,FALSE),IF(C383="FORTALECIMIENTO",VLOOKUP(AY383,'[2]LISTAS ANEXO 1. 3'!$B$52:$C$58,2,FALSE),""))),"")</f>
        <v>KK</v>
      </c>
      <c r="I383" s="23" t="str">
        <f>+IFERROR(VLOOKUP(#REF!,'[2]LISTAS ANEXO 1. 4'!$B$74:$C$90,2,FALSE),"")</f>
        <v/>
      </c>
      <c r="J383" s="23" t="str">
        <f>+IFERROR(VLOOKUP(X383,[2]ORDINALES!$B$2:$C$5,2,FALSE),"")</f>
        <v>CTADOS</v>
      </c>
      <c r="K383" s="23" t="str">
        <f>+IFERROR(VLOOKUP(#REF!,[2]REGION!$G$2:$I$1125,2,FALSE),"")</f>
        <v/>
      </c>
      <c r="L383" s="23" t="str">
        <f>+IFERROR(VLOOKUP(AI383,[2]REGION!$G$2:$I$1125,2,FALSE),"")</f>
        <v>NACION</v>
      </c>
      <c r="M383" s="23" t="str">
        <f>+IFERROR(VLOOKUP(#REF!,[2]ORDINALES!$H$2:$I$382,2,FALSE),"")</f>
        <v/>
      </c>
      <c r="N383" s="23" t="str">
        <f>IFERROR(VLOOKUP(U383,'[2]Lista Willy'!$B$11:$D$14,3,FALSE),"")</f>
        <v>REC_11</v>
      </c>
      <c r="O383" s="24"/>
      <c r="P383" s="90">
        <v>21012</v>
      </c>
      <c r="Q383" s="90" t="s">
        <v>49</v>
      </c>
      <c r="R383" s="90" t="s">
        <v>525</v>
      </c>
      <c r="S383" s="90" t="s">
        <v>526</v>
      </c>
      <c r="T383" s="90" t="s">
        <v>526</v>
      </c>
      <c r="U383" s="90" t="s">
        <v>52</v>
      </c>
      <c r="V383" s="94" t="s">
        <v>53</v>
      </c>
      <c r="W383" s="90" t="s">
        <v>54</v>
      </c>
      <c r="X383" s="90" t="s">
        <v>55</v>
      </c>
      <c r="Y383" s="90" t="s">
        <v>221</v>
      </c>
      <c r="Z383" s="88">
        <v>33990000</v>
      </c>
      <c r="AA383" s="120"/>
      <c r="AB383" s="88"/>
      <c r="AC383" s="88"/>
      <c r="AD383" s="88"/>
      <c r="AE383" s="120">
        <v>33990000</v>
      </c>
      <c r="AF383" s="88"/>
      <c r="AG383" s="89"/>
      <c r="AH383" s="90" t="s">
        <v>57</v>
      </c>
      <c r="AI383" s="90" t="s">
        <v>58</v>
      </c>
      <c r="AJ383" s="90" t="s">
        <v>58</v>
      </c>
      <c r="AK383" s="90"/>
      <c r="AL383" s="90" t="s">
        <v>57</v>
      </c>
      <c r="AM383" s="90"/>
      <c r="AN383" s="90" t="s">
        <v>57</v>
      </c>
      <c r="AO383" s="90"/>
      <c r="AP383" s="90" t="s">
        <v>57</v>
      </c>
      <c r="AQ383" s="90"/>
      <c r="AR383" s="90" t="s">
        <v>57</v>
      </c>
      <c r="AS383" s="90" t="s">
        <v>60</v>
      </c>
      <c r="AT383" s="90" t="s">
        <v>61</v>
      </c>
      <c r="AU383" s="97" t="s">
        <v>62</v>
      </c>
      <c r="AV383" s="98" t="s">
        <v>272</v>
      </c>
      <c r="AW383" s="98" t="s">
        <v>484</v>
      </c>
      <c r="AX383" s="97">
        <v>3202001</v>
      </c>
      <c r="AY383" s="98" t="s">
        <v>533</v>
      </c>
      <c r="AZ383" s="98" t="s">
        <v>534</v>
      </c>
      <c r="BA383" s="24"/>
    </row>
    <row r="384" spans="1:53" ht="84.75" customHeight="1">
      <c r="A384" s="23" t="str">
        <f>+IFERROR(VLOOKUP(R384,'[2]Listas niveles'!$D$2:$E$11,2,FALSE),"")</f>
        <v>SSNA</v>
      </c>
      <c r="B384" s="23" t="str">
        <f>+IFERROR(VLOOKUP(AS384,'[2]Listas anexo 1'!$A$7:$B$8,2,FALSE),"")</f>
        <v>ADMIN</v>
      </c>
      <c r="C384" s="23" t="str">
        <f>+IFERROR(VLOOKUP(AT384,'[2]Listas anexo 1'!$A$13:$B$15,2,FALSE),"")</f>
        <v>ADMINYCOOR</v>
      </c>
      <c r="D384" s="23" t="str">
        <f>+IFERROR(VLOOKUP(AT384,'[2]Listas anexo 1'!$A$13:$C$15,3,FALSE),"")</f>
        <v>CONTRIBUIR</v>
      </c>
      <c r="E384" s="23" t="str">
        <f>+IFERROR(VLOOKUP(AT384,'[2]Listas anexo 1'!$A$19:$B$21,2,FALSE),"")</f>
        <v>ADMINOB</v>
      </c>
      <c r="F384" s="23" t="str">
        <f>+IFERROR(VLOOKUP(AV384,'[2]Listas anexo 1'!$J$13:$K$21,2,FALSE),"")</f>
        <v>ADOBIII</v>
      </c>
      <c r="G384" s="23" t="str">
        <f>+IFERROR(VLOOKUP(AW384,'[2]LISTAS ANEXO 1. 2'!$A$9:$B$38,2,FALSE),"")</f>
        <v>AVII</v>
      </c>
      <c r="H384" s="23" t="str">
        <f>+IFERROR(IF(C384="ADMINYCOOR",VLOOKUP(AY384,'[2]LISTAS ANEXO 1. 3'!$B$13:$C$42,2,FALSE),IF(C384="TASAS",VLOOKUP(AY384,'[2]LISTAS ANEXO 1. 3'!$B$43:$C$51,2,FALSE),IF(C384="FORTALECIMIENTO",VLOOKUP(AY384,'[2]LISTAS ANEXO 1. 3'!$B$52:$C$58,2,FALSE),""))),"")</f>
        <v>KK</v>
      </c>
      <c r="I384" s="23" t="str">
        <f>+IFERROR(VLOOKUP(#REF!,'[2]LISTAS ANEXO 1. 4'!$B$74:$C$90,2,FALSE),"")</f>
        <v/>
      </c>
      <c r="J384" s="23" t="str">
        <f>+IFERROR(VLOOKUP(X384,[2]ORDINALES!$B$2:$C$5,2,FALSE),"")</f>
        <v>CTADOS</v>
      </c>
      <c r="K384" s="23" t="str">
        <f>+IFERROR(VLOOKUP(#REF!,[2]REGION!$G$2:$I$1125,2,FALSE),"")</f>
        <v/>
      </c>
      <c r="L384" s="23" t="str">
        <f>+IFERROR(VLOOKUP(AI384,[2]REGION!$G$2:$I$1125,2,FALSE),"")</f>
        <v>NACION</v>
      </c>
      <c r="M384" s="23" t="str">
        <f>+IFERROR(VLOOKUP(#REF!,[2]ORDINALES!$H$2:$I$382,2,FALSE),"")</f>
        <v/>
      </c>
      <c r="N384" s="23" t="str">
        <f>IFERROR(VLOOKUP(U384,'[2]Lista Willy'!$B$11:$D$14,3,FALSE),"")</f>
        <v>REC_11</v>
      </c>
      <c r="O384" s="24"/>
      <c r="P384" s="90">
        <v>21013</v>
      </c>
      <c r="Q384" s="90" t="s">
        <v>49</v>
      </c>
      <c r="R384" s="90" t="s">
        <v>525</v>
      </c>
      <c r="S384" s="90" t="s">
        <v>526</v>
      </c>
      <c r="T384" s="90" t="s">
        <v>526</v>
      </c>
      <c r="U384" s="90" t="s">
        <v>52</v>
      </c>
      <c r="V384" s="94" t="s">
        <v>53</v>
      </c>
      <c r="W384" s="90" t="s">
        <v>54</v>
      </c>
      <c r="X384" s="90" t="s">
        <v>55</v>
      </c>
      <c r="Y384" s="90" t="s">
        <v>221</v>
      </c>
      <c r="Z384" s="88">
        <v>44924617</v>
      </c>
      <c r="AA384" s="120"/>
      <c r="AB384" s="88"/>
      <c r="AC384" s="88"/>
      <c r="AD384" s="88"/>
      <c r="AE384" s="120">
        <v>44924617</v>
      </c>
      <c r="AF384" s="88"/>
      <c r="AG384" s="89"/>
      <c r="AH384" s="90" t="s">
        <v>57</v>
      </c>
      <c r="AI384" s="90" t="s">
        <v>58</v>
      </c>
      <c r="AJ384" s="90" t="s">
        <v>58</v>
      </c>
      <c r="AK384" s="90"/>
      <c r="AL384" s="90" t="s">
        <v>57</v>
      </c>
      <c r="AM384" s="90"/>
      <c r="AN384" s="90" t="s">
        <v>57</v>
      </c>
      <c r="AO384" s="90"/>
      <c r="AP384" s="90" t="s">
        <v>57</v>
      </c>
      <c r="AQ384" s="90"/>
      <c r="AR384" s="90" t="s">
        <v>57</v>
      </c>
      <c r="AS384" s="90" t="s">
        <v>60</v>
      </c>
      <c r="AT384" s="90" t="s">
        <v>61</v>
      </c>
      <c r="AU384" s="97" t="s">
        <v>62</v>
      </c>
      <c r="AV384" s="98" t="s">
        <v>272</v>
      </c>
      <c r="AW384" s="98" t="s">
        <v>484</v>
      </c>
      <c r="AX384" s="97">
        <v>3202001</v>
      </c>
      <c r="AY384" s="98" t="s">
        <v>533</v>
      </c>
      <c r="AZ384" s="98" t="s">
        <v>535</v>
      </c>
      <c r="BA384" s="24"/>
    </row>
    <row r="385" spans="1:53" ht="84.75" customHeight="1">
      <c r="A385" s="23" t="str">
        <f>+IFERROR(VLOOKUP(R385,'[2]Listas niveles'!$D$2:$E$11,2,FALSE),"")</f>
        <v>SSNA</v>
      </c>
      <c r="B385" s="23" t="str">
        <f>+IFERROR(VLOOKUP(AS385,'[2]Listas anexo 1'!$A$7:$B$8,2,FALSE),"")</f>
        <v>ADMIN</v>
      </c>
      <c r="C385" s="23" t="str">
        <f>+IFERROR(VLOOKUP(AT385,'[2]Listas anexo 1'!$A$13:$B$15,2,FALSE),"")</f>
        <v>ADMINYCOOR</v>
      </c>
      <c r="D385" s="23" t="str">
        <f>+IFERROR(VLOOKUP(AT385,'[2]Listas anexo 1'!$A$13:$C$15,3,FALSE),"")</f>
        <v>CONTRIBUIR</v>
      </c>
      <c r="E385" s="23" t="str">
        <f>+IFERROR(VLOOKUP(AT385,'[2]Listas anexo 1'!$A$19:$B$21,2,FALSE),"")</f>
        <v>ADMINOB</v>
      </c>
      <c r="F385" s="23" t="str">
        <f>+IFERROR(VLOOKUP(AV385,'[2]Listas anexo 1'!$J$13:$K$21,2,FALSE),"")</f>
        <v>ADOBIII</v>
      </c>
      <c r="G385" s="23" t="str">
        <f>+IFERROR(VLOOKUP(AW385,'[2]LISTAS ANEXO 1. 2'!$A$9:$B$38,2,FALSE),"")</f>
        <v>AVIII</v>
      </c>
      <c r="H385" s="23" t="str">
        <f>+IFERROR(IF(C385="ADMINYCOOR",VLOOKUP(AY385,'[2]LISTAS ANEXO 1. 3'!$B$13:$C$42,2,FALSE),IF(C385="TASAS",VLOOKUP(AY385,'[2]LISTAS ANEXO 1. 3'!$B$43:$C$51,2,FALSE),IF(C385="FORTALECIMIENTO",VLOOKUP(AY385,'[2]LISTAS ANEXO 1. 3'!$B$52:$C$58,2,FALSE),""))),"")</f>
        <v>LL</v>
      </c>
      <c r="I385" s="23" t="str">
        <f>+IFERROR(VLOOKUP(#REF!,'[2]LISTAS ANEXO 1. 4'!$B$74:$C$90,2,FALSE),"")</f>
        <v/>
      </c>
      <c r="J385" s="23" t="str">
        <f>+IFERROR(VLOOKUP(X385,[2]ORDINALES!$B$2:$C$5,2,FALSE),"")</f>
        <v>CTADOS</v>
      </c>
      <c r="K385" s="23" t="str">
        <f>+IFERROR(VLOOKUP(#REF!,[2]REGION!$G$2:$I$1125,2,FALSE),"")</f>
        <v/>
      </c>
      <c r="L385" s="23" t="str">
        <f>+IFERROR(VLOOKUP(AI385,[2]REGION!$G$2:$I$1125,2,FALSE),"")</f>
        <v>NACION</v>
      </c>
      <c r="M385" s="23" t="str">
        <f>+IFERROR(VLOOKUP(#REF!,[2]ORDINALES!$H$2:$I$382,2,FALSE),"")</f>
        <v/>
      </c>
      <c r="N385" s="23" t="str">
        <f>IFERROR(VLOOKUP(U385,'[2]Lista Willy'!$B$11:$D$14,3,FALSE),"")</f>
        <v>REC_11</v>
      </c>
      <c r="O385" s="24"/>
      <c r="P385" s="90">
        <v>21014</v>
      </c>
      <c r="Q385" s="90" t="s">
        <v>49</v>
      </c>
      <c r="R385" s="90" t="s">
        <v>525</v>
      </c>
      <c r="S385" s="90" t="s">
        <v>526</v>
      </c>
      <c r="T385" s="90" t="s">
        <v>526</v>
      </c>
      <c r="U385" s="90" t="s">
        <v>52</v>
      </c>
      <c r="V385" s="94" t="s">
        <v>53</v>
      </c>
      <c r="W385" s="90" t="s">
        <v>54</v>
      </c>
      <c r="X385" s="90" t="s">
        <v>55</v>
      </c>
      <c r="Y385" s="90" t="s">
        <v>221</v>
      </c>
      <c r="Z385" s="88">
        <v>134937094</v>
      </c>
      <c r="AA385" s="120"/>
      <c r="AB385" s="88"/>
      <c r="AC385" s="88"/>
      <c r="AD385" s="88"/>
      <c r="AE385" s="120">
        <v>134937094</v>
      </c>
      <c r="AF385" s="88"/>
      <c r="AG385" s="89"/>
      <c r="AH385" s="90" t="s">
        <v>57</v>
      </c>
      <c r="AI385" s="90" t="s">
        <v>58</v>
      </c>
      <c r="AJ385" s="90" t="s">
        <v>58</v>
      </c>
      <c r="AK385" s="90"/>
      <c r="AL385" s="90" t="s">
        <v>57</v>
      </c>
      <c r="AM385" s="90"/>
      <c r="AN385" s="90" t="s">
        <v>57</v>
      </c>
      <c r="AO385" s="90"/>
      <c r="AP385" s="90" t="s">
        <v>57</v>
      </c>
      <c r="AQ385" s="90"/>
      <c r="AR385" s="90" t="s">
        <v>57</v>
      </c>
      <c r="AS385" s="90" t="s">
        <v>60</v>
      </c>
      <c r="AT385" s="90" t="s">
        <v>61</v>
      </c>
      <c r="AU385" s="97" t="s">
        <v>62</v>
      </c>
      <c r="AV385" s="98" t="s">
        <v>272</v>
      </c>
      <c r="AW385" s="98" t="s">
        <v>536</v>
      </c>
      <c r="AX385" s="97">
        <v>3202017</v>
      </c>
      <c r="AY385" s="98" t="s">
        <v>537</v>
      </c>
      <c r="AZ385" s="98" t="s">
        <v>538</v>
      </c>
      <c r="BA385" s="24"/>
    </row>
    <row r="386" spans="1:53" ht="84.75" customHeight="1">
      <c r="A386" s="23" t="str">
        <f>+IFERROR(VLOOKUP(R386,'[2]Listas niveles'!$D$2:$E$11,2,FALSE),"")</f>
        <v>SSNA</v>
      </c>
      <c r="B386" s="23" t="str">
        <f>+IFERROR(VLOOKUP(AS386,'[2]Listas anexo 1'!$A$7:$B$8,2,FALSE),"")</f>
        <v>ADMIN</v>
      </c>
      <c r="C386" s="23" t="str">
        <f>+IFERROR(VLOOKUP(AT386,'[2]Listas anexo 1'!$A$13:$B$15,2,FALSE),"")</f>
        <v>ADMINYCOOR</v>
      </c>
      <c r="D386" s="23" t="str">
        <f>+IFERROR(VLOOKUP(AT386,'[2]Listas anexo 1'!$A$13:$C$15,3,FALSE),"")</f>
        <v>CONTRIBUIR</v>
      </c>
      <c r="E386" s="23" t="str">
        <f>+IFERROR(VLOOKUP(AT386,'[2]Listas anexo 1'!$A$19:$B$21,2,FALSE),"")</f>
        <v>ADMINOB</v>
      </c>
      <c r="F386" s="23" t="str">
        <f>+IFERROR(VLOOKUP(AV386,'[2]Listas anexo 1'!$J$13:$K$21,2,FALSE),"")</f>
        <v>ADOBIII</v>
      </c>
      <c r="G386" s="23" t="str">
        <f>+IFERROR(VLOOKUP(AW386,'[2]LISTAS ANEXO 1. 2'!$A$9:$B$38,2,FALSE),"")</f>
        <v>AVIII</v>
      </c>
      <c r="H386" s="23" t="str">
        <f>+IFERROR(IF(C386="ADMINYCOOR",VLOOKUP(AY386,'[2]LISTAS ANEXO 1. 3'!$B$13:$C$42,2,FALSE),IF(C386="TASAS",VLOOKUP(AY386,'[2]LISTAS ANEXO 1. 3'!$B$43:$C$51,2,FALSE),IF(C386="FORTALECIMIENTO",VLOOKUP(AY386,'[2]LISTAS ANEXO 1. 3'!$B$52:$C$58,2,FALSE),""))),"")</f>
        <v>LL</v>
      </c>
      <c r="I386" s="23" t="str">
        <f>+IFERROR(VLOOKUP(#REF!,'[2]LISTAS ANEXO 1. 4'!$B$74:$C$90,2,FALSE),"")</f>
        <v/>
      </c>
      <c r="J386" s="23" t="str">
        <f>+IFERROR(VLOOKUP(X386,[2]ORDINALES!$B$2:$C$5,2,FALSE),"")</f>
        <v>CTADOS</v>
      </c>
      <c r="K386" s="23" t="str">
        <f>+IFERROR(VLOOKUP(#REF!,[2]REGION!$G$2:$I$1125,2,FALSE),"")</f>
        <v/>
      </c>
      <c r="L386" s="23" t="str">
        <f>+IFERROR(VLOOKUP(AI386,[2]REGION!$G$2:$I$1125,2,FALSE),"")</f>
        <v>NACION</v>
      </c>
      <c r="M386" s="23" t="str">
        <f>+IFERROR(VLOOKUP(#REF!,[2]ORDINALES!$H$2:$I$382,2,FALSE),"")</f>
        <v/>
      </c>
      <c r="N386" s="23" t="str">
        <f>IFERROR(VLOOKUP(U386,'[2]Lista Willy'!$B$11:$D$14,3,FALSE),"")</f>
        <v>REC_11</v>
      </c>
      <c r="O386" s="24"/>
      <c r="P386" s="90">
        <v>21015</v>
      </c>
      <c r="Q386" s="90" t="s">
        <v>49</v>
      </c>
      <c r="R386" s="90" t="s">
        <v>525</v>
      </c>
      <c r="S386" s="90" t="s">
        <v>526</v>
      </c>
      <c r="T386" s="90" t="s">
        <v>526</v>
      </c>
      <c r="U386" s="90" t="s">
        <v>52</v>
      </c>
      <c r="V386" s="94" t="s">
        <v>53</v>
      </c>
      <c r="W386" s="90" t="s">
        <v>54</v>
      </c>
      <c r="X386" s="90" t="s">
        <v>55</v>
      </c>
      <c r="Y386" s="90" t="s">
        <v>221</v>
      </c>
      <c r="Z386" s="88">
        <v>125756983</v>
      </c>
      <c r="AA386" s="120"/>
      <c r="AB386" s="88"/>
      <c r="AC386" s="88"/>
      <c r="AD386" s="88"/>
      <c r="AE386" s="120">
        <v>125756983</v>
      </c>
      <c r="AF386" s="88"/>
      <c r="AG386" s="89"/>
      <c r="AH386" s="90" t="s">
        <v>57</v>
      </c>
      <c r="AI386" s="90" t="s">
        <v>58</v>
      </c>
      <c r="AJ386" s="90" t="s">
        <v>58</v>
      </c>
      <c r="AK386" s="90"/>
      <c r="AL386" s="90" t="s">
        <v>57</v>
      </c>
      <c r="AM386" s="90"/>
      <c r="AN386" s="90" t="s">
        <v>57</v>
      </c>
      <c r="AO386" s="90"/>
      <c r="AP386" s="90" t="s">
        <v>57</v>
      </c>
      <c r="AQ386" s="90"/>
      <c r="AR386" s="90" t="s">
        <v>57</v>
      </c>
      <c r="AS386" s="90" t="s">
        <v>60</v>
      </c>
      <c r="AT386" s="90" t="s">
        <v>61</v>
      </c>
      <c r="AU386" s="97" t="s">
        <v>62</v>
      </c>
      <c r="AV386" s="98" t="s">
        <v>272</v>
      </c>
      <c r="AW386" s="98" t="s">
        <v>536</v>
      </c>
      <c r="AX386" s="97">
        <v>3202017</v>
      </c>
      <c r="AY386" s="98" t="s">
        <v>537</v>
      </c>
      <c r="AZ386" s="98" t="s">
        <v>539</v>
      </c>
      <c r="BA386" s="24"/>
    </row>
    <row r="387" spans="1:53" ht="84.75" customHeight="1">
      <c r="A387" s="23" t="str">
        <f>+IFERROR(VLOOKUP(R387,'[2]Listas niveles'!$D$2:$E$11,2,FALSE),"")</f>
        <v>SSNA</v>
      </c>
      <c r="B387" s="23" t="str">
        <f>+IFERROR(VLOOKUP(AS387,'[2]Listas anexo 1'!$A$7:$B$8,2,FALSE),"")</f>
        <v>ADMIN</v>
      </c>
      <c r="C387" s="23" t="str">
        <f>+IFERROR(VLOOKUP(AT387,'[2]Listas anexo 1'!$A$13:$B$15,2,FALSE),"")</f>
        <v>ADMINYCOOR</v>
      </c>
      <c r="D387" s="23" t="str">
        <f>+IFERROR(VLOOKUP(AT387,'[2]Listas anexo 1'!$A$13:$C$15,3,FALSE),"")</f>
        <v>CONTRIBUIR</v>
      </c>
      <c r="E387" s="23" t="str">
        <f>+IFERROR(VLOOKUP(AT387,'[2]Listas anexo 1'!$A$19:$B$21,2,FALSE),"")</f>
        <v>ADMINOB</v>
      </c>
      <c r="F387" s="23" t="str">
        <f>+IFERROR(VLOOKUP(AV387,'[2]Listas anexo 1'!$J$13:$K$21,2,FALSE),"")</f>
        <v>ADOBIII</v>
      </c>
      <c r="G387" s="23" t="str">
        <f>+IFERROR(VLOOKUP(AW387,'[2]LISTAS ANEXO 1. 2'!$A$9:$B$38,2,FALSE),"")</f>
        <v>AVIII</v>
      </c>
      <c r="H387" s="23" t="str">
        <f>+IFERROR(IF(C387="ADMINYCOOR",VLOOKUP(AY387,'[2]LISTAS ANEXO 1. 3'!$B$13:$C$42,2,FALSE),IF(C387="TASAS",VLOOKUP(AY387,'[2]LISTAS ANEXO 1. 3'!$B$43:$C$51,2,FALSE),IF(C387="FORTALECIMIENTO",VLOOKUP(AY387,'[2]LISTAS ANEXO 1. 3'!$B$52:$C$58,2,FALSE),""))),"")</f>
        <v>LL</v>
      </c>
      <c r="I387" s="23" t="str">
        <f>+IFERROR(VLOOKUP(#REF!,'[2]LISTAS ANEXO 1. 4'!$B$74:$C$90,2,FALSE),"")</f>
        <v/>
      </c>
      <c r="J387" s="23" t="str">
        <f>+IFERROR(VLOOKUP(X387,[2]ORDINALES!$B$2:$C$5,2,FALSE),"")</f>
        <v>CTADOS</v>
      </c>
      <c r="K387" s="23" t="str">
        <f>+IFERROR(VLOOKUP(#REF!,[2]REGION!$G$2:$I$1125,2,FALSE),"")</f>
        <v/>
      </c>
      <c r="L387" s="23" t="str">
        <f>+IFERROR(VLOOKUP(AI387,[2]REGION!$G$2:$I$1125,2,FALSE),"")</f>
        <v>NACION</v>
      </c>
      <c r="M387" s="23" t="str">
        <f>+IFERROR(VLOOKUP(#REF!,[2]ORDINALES!$H$2:$I$382,2,FALSE),"")</f>
        <v/>
      </c>
      <c r="N387" s="23" t="str">
        <f>IFERROR(VLOOKUP(U387,'[2]Lista Willy'!$B$11:$D$14,3,FALSE),"")</f>
        <v>REC_11</v>
      </c>
      <c r="O387" s="24"/>
      <c r="P387" s="90">
        <v>21016</v>
      </c>
      <c r="Q387" s="90" t="s">
        <v>49</v>
      </c>
      <c r="R387" s="90" t="s">
        <v>525</v>
      </c>
      <c r="S387" s="90" t="s">
        <v>526</v>
      </c>
      <c r="T387" s="90" t="s">
        <v>526</v>
      </c>
      <c r="U387" s="90" t="s">
        <v>52</v>
      </c>
      <c r="V387" s="94" t="s">
        <v>53</v>
      </c>
      <c r="W387" s="90" t="s">
        <v>54</v>
      </c>
      <c r="X387" s="90" t="s">
        <v>55</v>
      </c>
      <c r="Y387" s="90" t="s">
        <v>71</v>
      </c>
      <c r="Z387" s="88">
        <v>25000000</v>
      </c>
      <c r="AA387" s="120"/>
      <c r="AB387" s="88"/>
      <c r="AC387" s="88"/>
      <c r="AD387" s="88"/>
      <c r="AE387" s="120">
        <v>25000000</v>
      </c>
      <c r="AF387" s="88"/>
      <c r="AG387" s="89"/>
      <c r="AH387" s="90"/>
      <c r="AI387" s="90" t="s">
        <v>58</v>
      </c>
      <c r="AJ387" s="90" t="s">
        <v>58</v>
      </c>
      <c r="AK387" s="90"/>
      <c r="AL387" s="90"/>
      <c r="AM387" s="90"/>
      <c r="AN387" s="90"/>
      <c r="AO387" s="90"/>
      <c r="AP387" s="90"/>
      <c r="AQ387" s="90"/>
      <c r="AR387" s="90"/>
      <c r="AS387" s="90" t="s">
        <v>60</v>
      </c>
      <c r="AT387" s="90" t="s">
        <v>61</v>
      </c>
      <c r="AU387" s="97" t="s">
        <v>62</v>
      </c>
      <c r="AV387" s="98" t="s">
        <v>272</v>
      </c>
      <c r="AW387" s="98" t="s">
        <v>536</v>
      </c>
      <c r="AX387" s="97">
        <v>3202017</v>
      </c>
      <c r="AY387" s="98" t="s">
        <v>537</v>
      </c>
      <c r="AZ387" s="98" t="s">
        <v>539</v>
      </c>
      <c r="BA387" s="24"/>
    </row>
    <row r="388" spans="1:53" ht="84.75" customHeight="1">
      <c r="A388" s="23" t="str">
        <f>+IFERROR(VLOOKUP(R388,'[2]Listas niveles'!$D$2:$E$11,2,FALSE),"")</f>
        <v>SSNA</v>
      </c>
      <c r="B388" s="23" t="str">
        <f>+IFERROR(VLOOKUP(AS388,'[2]Listas anexo 1'!$A$7:$B$8,2,FALSE),"")</f>
        <v>ADMIN</v>
      </c>
      <c r="C388" s="23" t="str">
        <f>+IFERROR(VLOOKUP(AT388,'[2]Listas anexo 1'!$A$13:$B$15,2,FALSE),"")</f>
        <v>ADMINYCOOR</v>
      </c>
      <c r="D388" s="23" t="str">
        <f>+IFERROR(VLOOKUP(AT388,'[2]Listas anexo 1'!$A$13:$C$15,3,FALSE),"")</f>
        <v>CONTRIBUIR</v>
      </c>
      <c r="E388" s="23" t="str">
        <f>+IFERROR(VLOOKUP(AT388,'[2]Listas anexo 1'!$A$19:$B$21,2,FALSE),"")</f>
        <v>ADMINOB</v>
      </c>
      <c r="F388" s="23" t="str">
        <f>+IFERROR(VLOOKUP(AV388,'[2]Listas anexo 1'!$J$13:$K$21,2,FALSE),"")</f>
        <v>ADOBIII</v>
      </c>
      <c r="G388" s="23" t="str">
        <f>+IFERROR(VLOOKUP(AW388,'[2]LISTAS ANEXO 1. 2'!$A$9:$B$38,2,FALSE),"")</f>
        <v>AVIII</v>
      </c>
      <c r="H388" s="23" t="str">
        <f>+IFERROR(IF(C388="ADMINYCOOR",VLOOKUP(AY388,'[2]LISTAS ANEXO 1. 3'!$B$13:$C$42,2,FALSE),IF(C388="TASAS",VLOOKUP(AY388,'[2]LISTAS ANEXO 1. 3'!$B$43:$C$51,2,FALSE),IF(C388="FORTALECIMIENTO",VLOOKUP(AY388,'[2]LISTAS ANEXO 1. 3'!$B$52:$C$58,2,FALSE),""))),"")</f>
        <v>LL</v>
      </c>
      <c r="I388" s="23" t="str">
        <f>+IFERROR(VLOOKUP(#REF!,'[2]LISTAS ANEXO 1. 4'!$B$74:$C$90,2,FALSE),"")</f>
        <v/>
      </c>
      <c r="J388" s="23" t="str">
        <f>+IFERROR(VLOOKUP(X388,[2]ORDINALES!$B$2:$C$5,2,FALSE),"")</f>
        <v>CTADOS</v>
      </c>
      <c r="K388" s="23" t="str">
        <f>+IFERROR(VLOOKUP(#REF!,[2]REGION!$G$2:$I$1125,2,FALSE),"")</f>
        <v/>
      </c>
      <c r="L388" s="23" t="str">
        <f>+IFERROR(VLOOKUP(AI388,[2]REGION!$G$2:$I$1125,2,FALSE),"")</f>
        <v>NACION</v>
      </c>
      <c r="M388" s="23" t="str">
        <f>+IFERROR(VLOOKUP(#REF!,[2]ORDINALES!$H$2:$I$382,2,FALSE),"")</f>
        <v/>
      </c>
      <c r="N388" s="23" t="str">
        <f>IFERROR(VLOOKUP(U388,'[2]Lista Willy'!$B$11:$D$14,3,FALSE),"")</f>
        <v>REC_11</v>
      </c>
      <c r="O388" s="24"/>
      <c r="P388" s="90">
        <v>21017</v>
      </c>
      <c r="Q388" s="90" t="s">
        <v>49</v>
      </c>
      <c r="R388" s="90" t="s">
        <v>525</v>
      </c>
      <c r="S388" s="90" t="s">
        <v>526</v>
      </c>
      <c r="T388" s="90" t="s">
        <v>526</v>
      </c>
      <c r="U388" s="90" t="s">
        <v>52</v>
      </c>
      <c r="V388" s="94" t="s">
        <v>53</v>
      </c>
      <c r="W388" s="90" t="s">
        <v>54</v>
      </c>
      <c r="X388" s="90" t="s">
        <v>55</v>
      </c>
      <c r="Y388" s="90" t="s">
        <v>527</v>
      </c>
      <c r="Z388" s="88">
        <v>15000000</v>
      </c>
      <c r="AA388" s="120"/>
      <c r="AB388" s="88">
        <v>15000000</v>
      </c>
      <c r="AC388" s="88"/>
      <c r="AD388" s="88"/>
      <c r="AE388" s="120">
        <v>0</v>
      </c>
      <c r="AF388" s="88"/>
      <c r="AG388" s="89"/>
      <c r="AH388" s="90"/>
      <c r="AI388" s="90" t="s">
        <v>58</v>
      </c>
      <c r="AJ388" s="90" t="s">
        <v>58</v>
      </c>
      <c r="AK388" s="90"/>
      <c r="AL388" s="90"/>
      <c r="AM388" s="90"/>
      <c r="AN388" s="90"/>
      <c r="AO388" s="90"/>
      <c r="AP388" s="90"/>
      <c r="AQ388" s="90"/>
      <c r="AR388" s="90"/>
      <c r="AS388" s="90" t="s">
        <v>60</v>
      </c>
      <c r="AT388" s="90" t="s">
        <v>61</v>
      </c>
      <c r="AU388" s="97" t="s">
        <v>62</v>
      </c>
      <c r="AV388" s="98" t="s">
        <v>272</v>
      </c>
      <c r="AW388" s="98" t="s">
        <v>536</v>
      </c>
      <c r="AX388" s="97">
        <v>3202017</v>
      </c>
      <c r="AY388" s="98" t="s">
        <v>537</v>
      </c>
      <c r="AZ388" s="98" t="s">
        <v>539</v>
      </c>
      <c r="BA388" s="24"/>
    </row>
    <row r="389" spans="1:53" ht="84.75" customHeight="1">
      <c r="A389" s="23" t="str">
        <f>+IFERROR(VLOOKUP(R389,'[2]Listas niveles'!$D$2:$E$11,2,FALSE),"")</f>
        <v>SSNA</v>
      </c>
      <c r="B389" s="23" t="str">
        <f>+IFERROR(VLOOKUP(AS389,'[2]Listas anexo 1'!$A$7:$B$8,2,FALSE),"")</f>
        <v>FORTA</v>
      </c>
      <c r="C389" s="23" t="str">
        <f>+IFERROR(VLOOKUP(AT389,'[2]Listas anexo 1'!$A$13:$B$15,2,FALSE),"")</f>
        <v>FORTALECIMIENTO</v>
      </c>
      <c r="D389" s="23" t="str">
        <f>+IFERROR(VLOOKUP(AT389,'[2]Listas anexo 1'!$A$13:$C$15,3,FALSE),"")</f>
        <v>FORTALECER</v>
      </c>
      <c r="E389" s="23" t="str">
        <f>+IFERROR(VLOOKUP(AT389,'[2]Listas anexo 1'!$A$19:$B$21,2,FALSE),"")</f>
        <v>FORTOB</v>
      </c>
      <c r="F389" s="23" t="str">
        <f>+IFERROR(VLOOKUP(AV389,'[2]Listas anexo 1'!$J$13:$K$21,2,FALSE),"")</f>
        <v>FORTOBI</v>
      </c>
      <c r="G389" s="23" t="str">
        <f>+IFERROR(VLOOKUP(AW389,'[2]LISTAS ANEXO 1. 2'!$A$9:$B$38,2,FALSE),"")</f>
        <v>TI</v>
      </c>
      <c r="H389" s="23" t="str">
        <f>+IFERROR(IF(C389="ADMINYCOOR",VLOOKUP(AY389,'[2]LISTAS ANEXO 1. 3'!$B$13:$C$42,2,FALSE),IF(C389="TASAS",VLOOKUP(AY389,'[2]LISTAS ANEXO 1. 3'!$B$43:$C$51,2,FALSE),IF(C389="FORTALECIMIENTO",VLOOKUP(AY389,'[2]LISTAS ANEXO 1. 3'!$B$52:$C$58,2,FALSE),""))),"")</f>
        <v>AAAA</v>
      </c>
      <c r="I389" s="23" t="str">
        <f>+IFERROR(VLOOKUP(#REF!,'[2]LISTAS ANEXO 1. 4'!$B$74:$C$90,2,FALSE),"")</f>
        <v/>
      </c>
      <c r="J389" s="23" t="str">
        <f>+IFERROR(VLOOKUP(X389,[2]ORDINALES!$B$2:$C$5,2,FALSE),"")</f>
        <v>CTADOS</v>
      </c>
      <c r="K389" s="23" t="str">
        <f>+IFERROR(VLOOKUP(#REF!,[2]REGION!$G$2:$I$1125,2,FALSE),"")</f>
        <v/>
      </c>
      <c r="L389" s="23" t="str">
        <f>+IFERROR(VLOOKUP(AI389,[2]REGION!$G$2:$I$1125,2,FALSE),"")</f>
        <v>NACION</v>
      </c>
      <c r="M389" s="23" t="str">
        <f>+IFERROR(VLOOKUP(#REF!,[2]ORDINALES!$H$2:$I$382,2,FALSE),"")</f>
        <v/>
      </c>
      <c r="N389" s="23" t="str">
        <f>IFERROR(VLOOKUP(U389,'[2]Lista Willy'!$B$11:$D$14,3,FALSE),"")</f>
        <v>REC_11</v>
      </c>
      <c r="O389" s="24"/>
      <c r="P389" s="90">
        <v>21018</v>
      </c>
      <c r="Q389" s="90" t="s">
        <v>49</v>
      </c>
      <c r="R389" s="90" t="s">
        <v>525</v>
      </c>
      <c r="S389" s="90" t="s">
        <v>526</v>
      </c>
      <c r="T389" s="90" t="s">
        <v>526</v>
      </c>
      <c r="U389" s="90" t="s">
        <v>52</v>
      </c>
      <c r="V389" s="94" t="s">
        <v>53</v>
      </c>
      <c r="W389" s="90" t="s">
        <v>54</v>
      </c>
      <c r="X389" s="90" t="s">
        <v>55</v>
      </c>
      <c r="Y389" s="90" t="s">
        <v>221</v>
      </c>
      <c r="Z389" s="88">
        <v>191859723</v>
      </c>
      <c r="AA389" s="120"/>
      <c r="AB389" s="88"/>
      <c r="AC389" s="88"/>
      <c r="AD389" s="88"/>
      <c r="AE389" s="120">
        <v>191859723</v>
      </c>
      <c r="AF389" s="88"/>
      <c r="AG389" s="89"/>
      <c r="AH389" s="90" t="s">
        <v>57</v>
      </c>
      <c r="AI389" s="90" t="s">
        <v>58</v>
      </c>
      <c r="AJ389" s="90" t="s">
        <v>58</v>
      </c>
      <c r="AK389" s="90"/>
      <c r="AL389" s="90" t="s">
        <v>57</v>
      </c>
      <c r="AM389" s="90"/>
      <c r="AN389" s="90" t="s">
        <v>57</v>
      </c>
      <c r="AO389" s="90"/>
      <c r="AP389" s="90" t="s">
        <v>57</v>
      </c>
      <c r="AQ389" s="90"/>
      <c r="AR389" s="90" t="s">
        <v>57</v>
      </c>
      <c r="AS389" s="90" t="s">
        <v>73</v>
      </c>
      <c r="AT389" s="90" t="s">
        <v>74</v>
      </c>
      <c r="AU389" s="97" t="s">
        <v>75</v>
      </c>
      <c r="AV389" s="98" t="s">
        <v>76</v>
      </c>
      <c r="AW389" s="98" t="s">
        <v>210</v>
      </c>
      <c r="AX389" s="97">
        <v>3299054</v>
      </c>
      <c r="AY389" s="98" t="s">
        <v>211</v>
      </c>
      <c r="AZ389" s="98" t="s">
        <v>220</v>
      </c>
      <c r="BA389" s="24"/>
    </row>
    <row r="390" spans="1:53" ht="84.75" customHeight="1">
      <c r="A390" s="23" t="str">
        <f>+IFERROR(VLOOKUP(R390,'[2]Listas niveles'!$D$2:$E$11,2,FALSE),"")</f>
        <v>DTAM</v>
      </c>
      <c r="B390" s="23" t="str">
        <f>+IFERROR(VLOOKUP(AS390,'[2]Listas anexo 1'!$A$7:$B$8,2,FALSE),"")</f>
        <v>ADMIN</v>
      </c>
      <c r="C390" s="23" t="str">
        <f>+IFERROR(VLOOKUP(AT390,'[2]Listas anexo 1'!$A$13:$B$15,2,FALSE),"")</f>
        <v>ADMINYCOOR</v>
      </c>
      <c r="D390" s="23" t="str">
        <f>+IFERROR(VLOOKUP(AT390,'[2]Listas anexo 1'!$A$13:$C$15,3,FALSE),"")</f>
        <v>CONTRIBUIR</v>
      </c>
      <c r="E390" s="23" t="str">
        <f>+IFERROR(VLOOKUP(AT390,'[2]Listas anexo 1'!$A$19:$B$21,2,FALSE),"")</f>
        <v>ADMINOB</v>
      </c>
      <c r="F390" s="23" t="str">
        <f>+IFERROR(VLOOKUP(AV390,'[2]Listas anexo 1'!$J$13:$K$21,2,FALSE),"")</f>
        <v>ADOBI</v>
      </c>
      <c r="G390" s="23" t="str">
        <f>+IFERROR(VLOOKUP(AW390,'[2]LISTAS ANEXO 1. 2'!$A$9:$B$38,2,FALSE),"")</f>
        <v>AI</v>
      </c>
      <c r="H390" s="23" t="str">
        <f>+IFERROR(IF(C390="ADMINYCOOR",VLOOKUP(AY390,'[2]LISTAS ANEXO 1. 3'!$B$13:$C$42,2,FALSE),IF(C390="TASAS",VLOOKUP(AY390,'[2]LISTAS ANEXO 1. 3'!$B$43:$C$51,2,FALSE),IF(C390="FORTALECIMIENTO",VLOOKUP(AY390,'[2]LISTAS ANEXO 1. 3'!$B$52:$C$58,2,FALSE),""))),"")</f>
        <v>AA</v>
      </c>
      <c r="I390" s="23" t="str">
        <f>+IFERROR(VLOOKUP(#REF!,'[2]LISTAS ANEXO 1. 4'!$B$74:$C$90,2,FALSE),"")</f>
        <v/>
      </c>
      <c r="J390" s="23" t="str">
        <f>+IFERROR(VLOOKUP(X390,[2]ORDINALES!$B$2:$C$5,2,FALSE),"")</f>
        <v>CTADOS</v>
      </c>
      <c r="K390" s="23" t="str">
        <f>+IFERROR(VLOOKUP(#REF!,[2]REGION!$G$2:$I$1125,2,FALSE),"")</f>
        <v/>
      </c>
      <c r="L390" s="23" t="str">
        <f>+IFERROR(VLOOKUP(AI390,[2]REGION!$G$2:$I$1125,2,FALSE),"")</f>
        <v/>
      </c>
      <c r="M390" s="23" t="str">
        <f>+IFERROR(VLOOKUP(#REF!,[2]ORDINALES!$H$2:$I$382,2,FALSE),"")</f>
        <v/>
      </c>
      <c r="N390" s="23" t="str">
        <f>IFERROR(VLOOKUP(U390,'[2]Lista Willy'!$B$11:$D$14,3,FALSE),"")</f>
        <v>REC_11</v>
      </c>
      <c r="O390" s="24"/>
      <c r="P390" s="90">
        <v>22000</v>
      </c>
      <c r="Q390" s="90" t="s">
        <v>540</v>
      </c>
      <c r="R390" s="90" t="s">
        <v>541</v>
      </c>
      <c r="S390" s="90" t="s">
        <v>541</v>
      </c>
      <c r="T390" s="90" t="s">
        <v>541</v>
      </c>
      <c r="U390" s="90" t="s">
        <v>52</v>
      </c>
      <c r="V390" s="94" t="s">
        <v>53</v>
      </c>
      <c r="W390" s="90" t="s">
        <v>54</v>
      </c>
      <c r="X390" s="90" t="s">
        <v>55</v>
      </c>
      <c r="Y390" s="117" t="s">
        <v>542</v>
      </c>
      <c r="Z390" s="88">
        <v>72287723</v>
      </c>
      <c r="AA390" s="120"/>
      <c r="AB390" s="88"/>
      <c r="AC390" s="88"/>
      <c r="AD390" s="88"/>
      <c r="AE390" s="120">
        <v>72287723</v>
      </c>
      <c r="AF390" s="89"/>
      <c r="AG390" s="116"/>
      <c r="AH390" s="90" t="s">
        <v>57</v>
      </c>
      <c r="AI390" s="90"/>
      <c r="AJ390" s="90"/>
      <c r="AK390" s="90"/>
      <c r="AL390" s="90" t="s">
        <v>57</v>
      </c>
      <c r="AM390" s="90" t="s">
        <v>182</v>
      </c>
      <c r="AN390" s="90" t="s">
        <v>543</v>
      </c>
      <c r="AO390" s="90"/>
      <c r="AP390" s="90" t="s">
        <v>57</v>
      </c>
      <c r="AQ390" s="90"/>
      <c r="AR390" s="90" t="s">
        <v>57</v>
      </c>
      <c r="AS390" s="90" t="s">
        <v>60</v>
      </c>
      <c r="AT390" s="90" t="s">
        <v>61</v>
      </c>
      <c r="AU390" s="97" t="s">
        <v>62</v>
      </c>
      <c r="AV390" s="98" t="s">
        <v>125</v>
      </c>
      <c r="AW390" s="98" t="s">
        <v>126</v>
      </c>
      <c r="AX390" s="97">
        <v>3202032</v>
      </c>
      <c r="AY390" s="98" t="s">
        <v>127</v>
      </c>
      <c r="AZ390" s="98" t="s">
        <v>128</v>
      </c>
      <c r="BA390" s="24"/>
    </row>
    <row r="391" spans="1:53" ht="84.75" customHeight="1">
      <c r="A391" s="23" t="str">
        <f>+IFERROR(VLOOKUP(R391,'[2]Listas niveles'!$D$2:$E$11,2,FALSE),"")</f>
        <v>DTAM</v>
      </c>
      <c r="B391" s="23" t="str">
        <f>+IFERROR(VLOOKUP(AS391,'[2]Listas anexo 1'!$A$7:$B$8,2,FALSE),"")</f>
        <v>ADMIN</v>
      </c>
      <c r="C391" s="23" t="str">
        <f>+IFERROR(VLOOKUP(AT391,'[2]Listas anexo 1'!$A$13:$B$15,2,FALSE),"")</f>
        <v>ADMINYCOOR</v>
      </c>
      <c r="D391" s="23" t="str">
        <f>+IFERROR(VLOOKUP(AT391,'[2]Listas anexo 1'!$A$13:$C$15,3,FALSE),"")</f>
        <v>CONTRIBUIR</v>
      </c>
      <c r="E391" s="23" t="str">
        <f>+IFERROR(VLOOKUP(AT391,'[2]Listas anexo 1'!$A$19:$B$21,2,FALSE),"")</f>
        <v>ADMINOB</v>
      </c>
      <c r="F391" s="23" t="str">
        <f>+IFERROR(VLOOKUP(AV391,'[2]Listas anexo 1'!$J$13:$K$21,2,FALSE),"")</f>
        <v>ADOBI</v>
      </c>
      <c r="G391" s="23" t="str">
        <f>+IFERROR(VLOOKUP(AW391,'[2]LISTAS ANEXO 1. 2'!$A$9:$B$38,2,FALSE),"")</f>
        <v>AI</v>
      </c>
      <c r="H391" s="23" t="str">
        <f>+IFERROR(IF(C391="ADMINYCOOR",VLOOKUP(AY391,'[2]LISTAS ANEXO 1. 3'!$B$13:$C$42,2,FALSE),IF(C391="TASAS",VLOOKUP(AY391,'[2]LISTAS ANEXO 1. 3'!$B$43:$C$51,2,FALSE),IF(C391="FORTALECIMIENTO",VLOOKUP(AY391,'[2]LISTAS ANEXO 1. 3'!$B$52:$C$58,2,FALSE),""))),"")</f>
        <v>AA</v>
      </c>
      <c r="I391" s="23" t="str">
        <f>+IFERROR(VLOOKUP(#REF!,'[2]LISTAS ANEXO 1. 4'!$B$74:$C$90,2,FALSE),"")</f>
        <v/>
      </c>
      <c r="J391" s="23" t="str">
        <f>+IFERROR(VLOOKUP(X391,[2]ORDINALES!$B$2:$C$5,2,FALSE),"")</f>
        <v>CTADOS</v>
      </c>
      <c r="K391" s="23" t="str">
        <f>+IFERROR(VLOOKUP(#REF!,[2]REGION!$G$2:$I$1125,2,FALSE),"")</f>
        <v/>
      </c>
      <c r="L391" s="23" t="str">
        <f>+IFERROR(VLOOKUP(AI391,[2]REGION!$G$2:$I$1125,2,FALSE),"")</f>
        <v/>
      </c>
      <c r="M391" s="23" t="str">
        <f>+IFERROR(VLOOKUP(#REF!,[2]ORDINALES!$H$2:$I$382,2,FALSE),"")</f>
        <v/>
      </c>
      <c r="N391" s="23" t="str">
        <f>IFERROR(VLOOKUP(U391,'[2]Lista Willy'!$B$11:$D$14,3,FALSE),"")</f>
        <v>REC_20</v>
      </c>
      <c r="O391" s="24"/>
      <c r="P391" s="90">
        <v>22001</v>
      </c>
      <c r="Q391" s="90" t="s">
        <v>540</v>
      </c>
      <c r="R391" s="90" t="s">
        <v>541</v>
      </c>
      <c r="S391" s="90" t="s">
        <v>541</v>
      </c>
      <c r="T391" s="90" t="s">
        <v>541</v>
      </c>
      <c r="U391" s="90" t="s">
        <v>153</v>
      </c>
      <c r="V391" s="94" t="s">
        <v>154</v>
      </c>
      <c r="W391" s="90" t="s">
        <v>54</v>
      </c>
      <c r="X391" s="90" t="s">
        <v>55</v>
      </c>
      <c r="Y391" s="117" t="s">
        <v>544</v>
      </c>
      <c r="Z391" s="88">
        <v>345000000</v>
      </c>
      <c r="AA391" s="120"/>
      <c r="AB391" s="88"/>
      <c r="AC391" s="88"/>
      <c r="AD391" s="88"/>
      <c r="AE391" s="120">
        <v>345000000</v>
      </c>
      <c r="AF391" s="89"/>
      <c r="AG391" s="116"/>
      <c r="AH391" s="90" t="s">
        <v>57</v>
      </c>
      <c r="AI391" s="90"/>
      <c r="AJ391" s="90"/>
      <c r="AK391" s="90"/>
      <c r="AL391" s="90" t="s">
        <v>57</v>
      </c>
      <c r="AM391" s="90"/>
      <c r="AN391" s="90" t="s">
        <v>57</v>
      </c>
      <c r="AO391" s="90"/>
      <c r="AP391" s="90" t="s">
        <v>57</v>
      </c>
      <c r="AQ391" s="90"/>
      <c r="AR391" s="90" t="s">
        <v>57</v>
      </c>
      <c r="AS391" s="90" t="s">
        <v>60</v>
      </c>
      <c r="AT391" s="90" t="s">
        <v>61</v>
      </c>
      <c r="AU391" s="97" t="s">
        <v>62</v>
      </c>
      <c r="AV391" s="98" t="s">
        <v>125</v>
      </c>
      <c r="AW391" s="98" t="s">
        <v>126</v>
      </c>
      <c r="AX391" s="97">
        <v>3202032</v>
      </c>
      <c r="AY391" s="98" t="s">
        <v>127</v>
      </c>
      <c r="AZ391" s="98" t="s">
        <v>128</v>
      </c>
      <c r="BA391" s="24"/>
    </row>
    <row r="392" spans="1:53" ht="84.75" customHeight="1">
      <c r="A392" s="23" t="str">
        <f>+IFERROR(VLOOKUP(R392,'[2]Listas niveles'!$D$2:$E$11,2,FALSE),"")</f>
        <v>DTAM</v>
      </c>
      <c r="B392" s="23" t="str">
        <f>+IFERROR(VLOOKUP(AS392,'[2]Listas anexo 1'!$A$7:$B$8,2,FALSE),"")</f>
        <v>ADMIN</v>
      </c>
      <c r="C392" s="23" t="str">
        <f>+IFERROR(VLOOKUP(AT392,'[2]Listas anexo 1'!$A$13:$B$15,2,FALSE),"")</f>
        <v>ADMINYCOOR</v>
      </c>
      <c r="D392" s="23" t="str">
        <f>+IFERROR(VLOOKUP(AT392,'[2]Listas anexo 1'!$A$13:$C$15,3,FALSE),"")</f>
        <v>CONTRIBUIR</v>
      </c>
      <c r="E392" s="23" t="str">
        <f>+IFERROR(VLOOKUP(AT392,'[2]Listas anexo 1'!$A$19:$B$21,2,FALSE),"")</f>
        <v>ADMINOB</v>
      </c>
      <c r="F392" s="23" t="str">
        <f>+IFERROR(VLOOKUP(AV392,'[2]Listas anexo 1'!$J$13:$K$21,2,FALSE),"")</f>
        <v>ADOBI</v>
      </c>
      <c r="G392" s="23" t="str">
        <f>+IFERROR(VLOOKUP(AW392,'[2]LISTAS ANEXO 1. 2'!$A$9:$B$38,2,FALSE),"")</f>
        <v>AI</v>
      </c>
      <c r="H392" s="23" t="str">
        <f>+IFERROR(IF(C392="ADMINYCOOR",VLOOKUP(AY392,'[2]LISTAS ANEXO 1. 3'!$B$13:$C$42,2,FALSE),IF(C392="TASAS",VLOOKUP(AY392,'[2]LISTAS ANEXO 1. 3'!$B$43:$C$51,2,FALSE),IF(C392="FORTALECIMIENTO",VLOOKUP(AY392,'[2]LISTAS ANEXO 1. 3'!$B$52:$C$58,2,FALSE),""))),"")</f>
        <v>AA</v>
      </c>
      <c r="I392" s="23" t="str">
        <f>+IFERROR(VLOOKUP(#REF!,'[2]LISTAS ANEXO 1. 4'!$B$74:$C$90,2,FALSE),"")</f>
        <v/>
      </c>
      <c r="J392" s="23" t="str">
        <f>+IFERROR(VLOOKUP(X392,[2]ORDINALES!$B$2:$C$5,2,FALSE),"")</f>
        <v>CTADOS</v>
      </c>
      <c r="K392" s="23" t="str">
        <f>+IFERROR(VLOOKUP(#REF!,[2]REGION!$G$2:$I$1125,2,FALSE),"")</f>
        <v/>
      </c>
      <c r="L392" s="23" t="str">
        <f>+IFERROR(VLOOKUP(AI392,[2]REGION!$G$2:$I$1125,2,FALSE),"")</f>
        <v/>
      </c>
      <c r="M392" s="23" t="str">
        <f>+IFERROR(VLOOKUP(#REF!,[2]ORDINALES!$H$2:$I$382,2,FALSE),"")</f>
        <v/>
      </c>
      <c r="N392" s="23" t="str">
        <f>IFERROR(VLOOKUP(U392,'[2]Lista Willy'!$B$11:$D$14,3,FALSE),"")</f>
        <v>REC_11</v>
      </c>
      <c r="O392" s="24"/>
      <c r="P392" s="90">
        <v>22002</v>
      </c>
      <c r="Q392" s="90" t="s">
        <v>540</v>
      </c>
      <c r="R392" s="90" t="s">
        <v>541</v>
      </c>
      <c r="S392" s="90" t="s">
        <v>541</v>
      </c>
      <c r="T392" s="90" t="s">
        <v>541</v>
      </c>
      <c r="U392" s="90" t="s">
        <v>52</v>
      </c>
      <c r="V392" s="94" t="s">
        <v>53</v>
      </c>
      <c r="W392" s="90" t="s">
        <v>54</v>
      </c>
      <c r="X392" s="90" t="s">
        <v>55</v>
      </c>
      <c r="Y392" s="117" t="s">
        <v>545</v>
      </c>
      <c r="Z392" s="88">
        <v>15000000</v>
      </c>
      <c r="AA392" s="120"/>
      <c r="AB392" s="88"/>
      <c r="AC392" s="88"/>
      <c r="AD392" s="88"/>
      <c r="AE392" s="120">
        <v>15000000</v>
      </c>
      <c r="AF392" s="89"/>
      <c r="AG392" s="116"/>
      <c r="AH392" s="90" t="s">
        <v>57</v>
      </c>
      <c r="AI392" s="90"/>
      <c r="AJ392" s="90"/>
      <c r="AK392" s="90"/>
      <c r="AL392" s="90" t="s">
        <v>57</v>
      </c>
      <c r="AM392" s="90"/>
      <c r="AN392" s="90" t="s">
        <v>57</v>
      </c>
      <c r="AO392" s="90"/>
      <c r="AP392" s="90" t="s">
        <v>57</v>
      </c>
      <c r="AQ392" s="90"/>
      <c r="AR392" s="90" t="s">
        <v>57</v>
      </c>
      <c r="AS392" s="90" t="s">
        <v>60</v>
      </c>
      <c r="AT392" s="90" t="s">
        <v>61</v>
      </c>
      <c r="AU392" s="97" t="s">
        <v>62</v>
      </c>
      <c r="AV392" s="98" t="s">
        <v>125</v>
      </c>
      <c r="AW392" s="98" t="s">
        <v>126</v>
      </c>
      <c r="AX392" s="97">
        <v>3202032</v>
      </c>
      <c r="AY392" s="98" t="s">
        <v>127</v>
      </c>
      <c r="AZ392" s="98" t="s">
        <v>128</v>
      </c>
      <c r="BA392" s="24"/>
    </row>
    <row r="393" spans="1:53" ht="84.75" customHeight="1">
      <c r="A393" s="23" t="str">
        <f>+IFERROR(VLOOKUP(R393,'[2]Listas niveles'!$D$2:$E$11,2,FALSE),"")</f>
        <v>DTAM</v>
      </c>
      <c r="B393" s="23" t="str">
        <f>+IFERROR(VLOOKUP(AS393,'[2]Listas anexo 1'!$A$7:$B$8,2,FALSE),"")</f>
        <v>ADMIN</v>
      </c>
      <c r="C393" s="23" t="str">
        <f>+IFERROR(VLOOKUP(AT393,'[2]Listas anexo 1'!$A$13:$B$15,2,FALSE),"")</f>
        <v>ADMINYCOOR</v>
      </c>
      <c r="D393" s="23" t="str">
        <f>+IFERROR(VLOOKUP(AT393,'[2]Listas anexo 1'!$A$13:$C$15,3,FALSE),"")</f>
        <v>CONTRIBUIR</v>
      </c>
      <c r="E393" s="23" t="str">
        <f>+IFERROR(VLOOKUP(AT393,'[2]Listas anexo 1'!$A$19:$B$21,2,FALSE),"")</f>
        <v>ADMINOB</v>
      </c>
      <c r="F393" s="23" t="str">
        <f>+IFERROR(VLOOKUP(AV393,'[2]Listas anexo 1'!$J$13:$K$21,2,FALSE),"")</f>
        <v>ADOBI</v>
      </c>
      <c r="G393" s="23" t="str">
        <f>+IFERROR(VLOOKUP(AW393,'[2]LISTAS ANEXO 1. 2'!$A$9:$B$38,2,FALSE),"")</f>
        <v>AI</v>
      </c>
      <c r="H393" s="23" t="str">
        <f>+IFERROR(IF(C393="ADMINYCOOR",VLOOKUP(AY393,'[2]LISTAS ANEXO 1. 3'!$B$13:$C$42,2,FALSE),IF(C393="TASAS",VLOOKUP(AY393,'[2]LISTAS ANEXO 1. 3'!$B$43:$C$51,2,FALSE),IF(C393="FORTALECIMIENTO",VLOOKUP(AY393,'[2]LISTAS ANEXO 1. 3'!$B$52:$C$58,2,FALSE),""))),"")</f>
        <v>AA</v>
      </c>
      <c r="I393" s="23" t="str">
        <f>+IFERROR(VLOOKUP(#REF!,'[2]LISTAS ANEXO 1. 4'!$B$74:$C$90,2,FALSE),"")</f>
        <v/>
      </c>
      <c r="J393" s="23" t="str">
        <f>+IFERROR(VLOOKUP(X393,[2]ORDINALES!$B$2:$C$5,2,FALSE),"")</f>
        <v>CTADOS</v>
      </c>
      <c r="K393" s="23" t="str">
        <f>+IFERROR(VLOOKUP(#REF!,[2]REGION!$G$2:$I$1125,2,FALSE),"")</f>
        <v/>
      </c>
      <c r="L393" s="23" t="str">
        <f>+IFERROR(VLOOKUP(AI393,[2]REGION!$G$2:$I$1125,2,FALSE),"")</f>
        <v/>
      </c>
      <c r="M393" s="23" t="str">
        <f>+IFERROR(VLOOKUP(#REF!,[2]ORDINALES!$H$2:$I$382,2,FALSE),"")</f>
        <v/>
      </c>
      <c r="N393" s="23" t="str">
        <f>IFERROR(VLOOKUP(U393,'[2]Lista Willy'!$B$11:$D$14,3,FALSE),"")</f>
        <v>REC_11</v>
      </c>
      <c r="O393" s="24"/>
      <c r="P393" s="90">
        <v>22003</v>
      </c>
      <c r="Q393" s="90" t="s">
        <v>540</v>
      </c>
      <c r="R393" s="90" t="s">
        <v>541</v>
      </c>
      <c r="S393" s="90" t="s">
        <v>541</v>
      </c>
      <c r="T393" s="90" t="s">
        <v>541</v>
      </c>
      <c r="U393" s="90" t="s">
        <v>52</v>
      </c>
      <c r="V393" s="94" t="s">
        <v>53</v>
      </c>
      <c r="W393" s="90" t="s">
        <v>54</v>
      </c>
      <c r="X393" s="90" t="s">
        <v>55</v>
      </c>
      <c r="Y393" s="117" t="s">
        <v>546</v>
      </c>
      <c r="Z393" s="88">
        <v>193550000</v>
      </c>
      <c r="AA393" s="120"/>
      <c r="AB393" s="88">
        <v>193550000</v>
      </c>
      <c r="AC393" s="88"/>
      <c r="AD393" s="88"/>
      <c r="AE393" s="120">
        <v>0</v>
      </c>
      <c r="AF393" s="89"/>
      <c r="AG393" s="116"/>
      <c r="AH393" s="90" t="s">
        <v>57</v>
      </c>
      <c r="AI393" s="90"/>
      <c r="AJ393" s="90"/>
      <c r="AK393" s="90"/>
      <c r="AL393" s="90" t="s">
        <v>57</v>
      </c>
      <c r="AM393" s="90"/>
      <c r="AN393" s="90" t="s">
        <v>57</v>
      </c>
      <c r="AO393" s="90"/>
      <c r="AP393" s="90" t="s">
        <v>57</v>
      </c>
      <c r="AQ393" s="90"/>
      <c r="AR393" s="90" t="s">
        <v>57</v>
      </c>
      <c r="AS393" s="90" t="s">
        <v>60</v>
      </c>
      <c r="AT393" s="90" t="s">
        <v>61</v>
      </c>
      <c r="AU393" s="97" t="s">
        <v>62</v>
      </c>
      <c r="AV393" s="98" t="s">
        <v>125</v>
      </c>
      <c r="AW393" s="98" t="s">
        <v>126</v>
      </c>
      <c r="AX393" s="97">
        <v>3202032</v>
      </c>
      <c r="AY393" s="98" t="s">
        <v>127</v>
      </c>
      <c r="AZ393" s="98" t="s">
        <v>128</v>
      </c>
      <c r="BA393" s="24"/>
    </row>
    <row r="394" spans="1:53" ht="84.75" customHeight="1">
      <c r="A394" s="23" t="str">
        <f>+IFERROR(VLOOKUP(R394,'[2]Listas niveles'!$D$2:$E$11,2,FALSE),"")</f>
        <v>DTAM</v>
      </c>
      <c r="B394" s="23" t="str">
        <f>+IFERROR(VLOOKUP(AS394,'[2]Listas anexo 1'!$A$7:$B$8,2,FALSE),"")</f>
        <v>ADMIN</v>
      </c>
      <c r="C394" s="23" t="str">
        <f>+IFERROR(VLOOKUP(AT394,'[2]Listas anexo 1'!$A$13:$B$15,2,FALSE),"")</f>
        <v>ADMINYCOOR</v>
      </c>
      <c r="D394" s="23" t="str">
        <f>+IFERROR(VLOOKUP(AT394,'[2]Listas anexo 1'!$A$13:$C$15,3,FALSE),"")</f>
        <v>CONTRIBUIR</v>
      </c>
      <c r="E394" s="23" t="str">
        <f>+IFERROR(VLOOKUP(AT394,'[2]Listas anexo 1'!$A$19:$B$21,2,FALSE),"")</f>
        <v>ADMINOB</v>
      </c>
      <c r="F394" s="23" t="str">
        <f>+IFERROR(VLOOKUP(AV394,'[2]Listas anexo 1'!$J$13:$K$21,2,FALSE),"")</f>
        <v>ADOBI</v>
      </c>
      <c r="G394" s="23" t="str">
        <f>+IFERROR(VLOOKUP(AW394,'[2]LISTAS ANEXO 1. 2'!$A$9:$B$38,2,FALSE),"")</f>
        <v>AI</v>
      </c>
      <c r="H394" s="23" t="str">
        <f>+IFERROR(IF(C394="ADMINYCOOR",VLOOKUP(AY394,'[2]LISTAS ANEXO 1. 3'!$B$13:$C$42,2,FALSE),IF(C394="TASAS",VLOOKUP(AY394,'[2]LISTAS ANEXO 1. 3'!$B$43:$C$51,2,FALSE),IF(C394="FORTALECIMIENTO",VLOOKUP(AY394,'[2]LISTAS ANEXO 1. 3'!$B$52:$C$58,2,FALSE),""))),"")</f>
        <v>AA</v>
      </c>
      <c r="I394" s="23" t="str">
        <f>+IFERROR(VLOOKUP(#REF!,'[2]LISTAS ANEXO 1. 4'!$B$74:$C$90,2,FALSE),"")</f>
        <v/>
      </c>
      <c r="J394" s="23" t="str">
        <f>+IFERROR(VLOOKUP(X394,[2]ORDINALES!$B$2:$C$5,2,FALSE),"")</f>
        <v>CTADOS</v>
      </c>
      <c r="K394" s="23" t="str">
        <f>+IFERROR(VLOOKUP(#REF!,[2]REGION!$G$2:$I$1125,2,FALSE),"")</f>
        <v/>
      </c>
      <c r="L394" s="23" t="str">
        <f>+IFERROR(VLOOKUP(AI394,[2]REGION!$G$2:$I$1125,2,FALSE),"")</f>
        <v/>
      </c>
      <c r="M394" s="23" t="str">
        <f>+IFERROR(VLOOKUP(#REF!,[2]ORDINALES!$H$2:$I$382,2,FALSE),"")</f>
        <v/>
      </c>
      <c r="N394" s="23" t="str">
        <f>IFERROR(VLOOKUP(U394,'[2]Lista Willy'!$B$11:$D$14,3,FALSE),"")</f>
        <v>REC_11</v>
      </c>
      <c r="O394" s="24"/>
      <c r="P394" s="90">
        <v>22004</v>
      </c>
      <c r="Q394" s="90" t="s">
        <v>540</v>
      </c>
      <c r="R394" s="90" t="s">
        <v>541</v>
      </c>
      <c r="S394" s="90" t="s">
        <v>541</v>
      </c>
      <c r="T394" s="90" t="s">
        <v>541</v>
      </c>
      <c r="U394" s="90" t="s">
        <v>52</v>
      </c>
      <c r="V394" s="94" t="s">
        <v>53</v>
      </c>
      <c r="W394" s="90" t="s">
        <v>54</v>
      </c>
      <c r="X394" s="90" t="s">
        <v>55</v>
      </c>
      <c r="Y394" s="117" t="s">
        <v>547</v>
      </c>
      <c r="Z394" s="88">
        <v>72000000</v>
      </c>
      <c r="AA394" s="120"/>
      <c r="AB394" s="88"/>
      <c r="AC394" s="88"/>
      <c r="AD394" s="88"/>
      <c r="AE394" s="120">
        <v>72000000</v>
      </c>
      <c r="AF394" s="89"/>
      <c r="AG394" s="116"/>
      <c r="AH394" s="90" t="s">
        <v>57</v>
      </c>
      <c r="AI394" s="90"/>
      <c r="AJ394" s="90"/>
      <c r="AK394" s="90"/>
      <c r="AL394" s="90" t="s">
        <v>57</v>
      </c>
      <c r="AM394" s="90"/>
      <c r="AN394" s="90" t="s">
        <v>57</v>
      </c>
      <c r="AO394" s="90"/>
      <c r="AP394" s="90" t="s">
        <v>57</v>
      </c>
      <c r="AQ394" s="90"/>
      <c r="AR394" s="90" t="s">
        <v>57</v>
      </c>
      <c r="AS394" s="90" t="s">
        <v>60</v>
      </c>
      <c r="AT394" s="90" t="s">
        <v>61</v>
      </c>
      <c r="AU394" s="97" t="s">
        <v>62</v>
      </c>
      <c r="AV394" s="98" t="s">
        <v>125</v>
      </c>
      <c r="AW394" s="98" t="s">
        <v>126</v>
      </c>
      <c r="AX394" s="97">
        <v>3202032</v>
      </c>
      <c r="AY394" s="98" t="s">
        <v>127</v>
      </c>
      <c r="AZ394" s="98" t="s">
        <v>128</v>
      </c>
      <c r="BA394" s="24"/>
    </row>
    <row r="395" spans="1:53" ht="84.75" customHeight="1">
      <c r="A395" s="23" t="str">
        <f>+IFERROR(VLOOKUP(R395,'[2]Listas niveles'!$D$2:$E$11,2,FALSE),"")</f>
        <v>DTAM</v>
      </c>
      <c r="B395" s="23" t="str">
        <f>+IFERROR(VLOOKUP(AS395,'[2]Listas anexo 1'!$A$7:$B$8,2,FALSE),"")</f>
        <v>ADMIN</v>
      </c>
      <c r="C395" s="23" t="str">
        <f>+IFERROR(VLOOKUP(AT395,'[2]Listas anexo 1'!$A$13:$B$15,2,FALSE),"")</f>
        <v>ADMINYCOOR</v>
      </c>
      <c r="D395" s="23" t="str">
        <f>+IFERROR(VLOOKUP(AT395,'[2]Listas anexo 1'!$A$13:$C$15,3,FALSE),"")</f>
        <v>CONTRIBUIR</v>
      </c>
      <c r="E395" s="23" t="str">
        <f>+IFERROR(VLOOKUP(AT395,'[2]Listas anexo 1'!$A$19:$B$21,2,FALSE),"")</f>
        <v>ADMINOB</v>
      </c>
      <c r="F395" s="23" t="str">
        <f>+IFERROR(VLOOKUP(AV395,'[2]Listas anexo 1'!$J$13:$K$21,2,FALSE),"")</f>
        <v>ADOBI</v>
      </c>
      <c r="G395" s="23" t="str">
        <f>+IFERROR(VLOOKUP(AW395,'[2]LISTAS ANEXO 1. 2'!$A$9:$B$38,2,FALSE),"")</f>
        <v>AII</v>
      </c>
      <c r="H395" s="23" t="str">
        <f>+IFERROR(IF(C395="ADMINYCOOR",VLOOKUP(AY395,'[2]LISTAS ANEXO 1. 3'!$B$13:$C$42,2,FALSE),IF(C395="TASAS",VLOOKUP(AY395,'[2]LISTAS ANEXO 1. 3'!$B$43:$C$51,2,FALSE),IF(C395="FORTALECIMIENTO",VLOOKUP(AY395,'[2]LISTAS ANEXO 1. 3'!$B$52:$C$58,2,FALSE),""))),"")</f>
        <v>CC</v>
      </c>
      <c r="I395" s="23" t="str">
        <f>+IFERROR(VLOOKUP(#REF!,'[2]LISTAS ANEXO 1. 4'!$B$74:$C$90,2,FALSE),"")</f>
        <v/>
      </c>
      <c r="J395" s="23" t="str">
        <f>+IFERROR(VLOOKUP(X395,[2]ORDINALES!$B$2:$C$5,2,FALSE),"")</f>
        <v>CTADOS</v>
      </c>
      <c r="K395" s="23" t="str">
        <f>+IFERROR(VLOOKUP(#REF!,[2]REGION!$G$2:$I$1125,2,FALSE),"")</f>
        <v/>
      </c>
      <c r="L395" s="23" t="str">
        <f>+IFERROR(VLOOKUP(AI395,[2]REGION!$G$2:$I$1125,2,FALSE),"")</f>
        <v/>
      </c>
      <c r="M395" s="23" t="str">
        <f>+IFERROR(VLOOKUP(#REF!,[2]ORDINALES!$H$2:$I$382,2,FALSE),"")</f>
        <v/>
      </c>
      <c r="N395" s="23" t="str">
        <f>IFERROR(VLOOKUP(U395,'[2]Lista Willy'!$B$11:$D$14,3,FALSE),"")</f>
        <v>REC_11</v>
      </c>
      <c r="O395" s="24"/>
      <c r="P395" s="90">
        <v>22008</v>
      </c>
      <c r="Q395" s="90" t="s">
        <v>540</v>
      </c>
      <c r="R395" s="90" t="s">
        <v>541</v>
      </c>
      <c r="S395" s="90" t="s">
        <v>541</v>
      </c>
      <c r="T395" s="90" t="s">
        <v>541</v>
      </c>
      <c r="U395" s="90" t="s">
        <v>52</v>
      </c>
      <c r="V395" s="94" t="s">
        <v>53</v>
      </c>
      <c r="W395" s="90" t="s">
        <v>54</v>
      </c>
      <c r="X395" s="90" t="s">
        <v>55</v>
      </c>
      <c r="Y395" s="117" t="s">
        <v>548</v>
      </c>
      <c r="Z395" s="88">
        <v>72287723</v>
      </c>
      <c r="AA395" s="120"/>
      <c r="AB395" s="88"/>
      <c r="AC395" s="88"/>
      <c r="AD395" s="88"/>
      <c r="AE395" s="120">
        <v>72287723</v>
      </c>
      <c r="AF395" s="89"/>
      <c r="AG395" s="116"/>
      <c r="AH395" s="90" t="s">
        <v>57</v>
      </c>
      <c r="AI395" s="90"/>
      <c r="AJ395" s="90"/>
      <c r="AK395" s="90"/>
      <c r="AL395" s="90" t="s">
        <v>57</v>
      </c>
      <c r="AM395" s="90"/>
      <c r="AN395" s="90" t="s">
        <v>57</v>
      </c>
      <c r="AO395" s="90"/>
      <c r="AP395" s="90" t="s">
        <v>57</v>
      </c>
      <c r="AQ395" s="90"/>
      <c r="AR395" s="90" t="s">
        <v>57</v>
      </c>
      <c r="AS395" s="90" t="s">
        <v>60</v>
      </c>
      <c r="AT395" s="90" t="s">
        <v>61</v>
      </c>
      <c r="AU395" s="97" t="s">
        <v>62</v>
      </c>
      <c r="AV395" s="98" t="s">
        <v>125</v>
      </c>
      <c r="AW395" s="98" t="s">
        <v>168</v>
      </c>
      <c r="AX395" s="97">
        <v>3202031</v>
      </c>
      <c r="AY395" s="98" t="s">
        <v>169</v>
      </c>
      <c r="AZ395" s="90" t="s">
        <v>549</v>
      </c>
      <c r="BA395" s="24"/>
    </row>
    <row r="396" spans="1:53" ht="84.75" customHeight="1">
      <c r="A396" s="23" t="str">
        <f>+IFERROR(VLOOKUP(R396,'[2]Listas niveles'!$D$2:$E$11,2,FALSE),"")</f>
        <v>DTAM</v>
      </c>
      <c r="B396" s="23" t="str">
        <f>+IFERROR(VLOOKUP(AS396,'[2]Listas anexo 1'!$A$7:$B$8,2,FALSE),"")</f>
        <v>ADMIN</v>
      </c>
      <c r="C396" s="23" t="str">
        <f>+IFERROR(VLOOKUP(AT396,'[2]Listas anexo 1'!$A$13:$B$15,2,FALSE),"")</f>
        <v>ADMINYCOOR</v>
      </c>
      <c r="D396" s="23" t="str">
        <f>+IFERROR(VLOOKUP(AT396,'[2]Listas anexo 1'!$A$13:$C$15,3,FALSE),"")</f>
        <v>CONTRIBUIR</v>
      </c>
      <c r="E396" s="23" t="str">
        <f>+IFERROR(VLOOKUP(AT396,'[2]Listas anexo 1'!$A$19:$B$21,2,FALSE),"")</f>
        <v>ADMINOB</v>
      </c>
      <c r="F396" s="23" t="str">
        <f>+IFERROR(VLOOKUP(AV396,'[2]Listas anexo 1'!$J$13:$K$21,2,FALSE),"")</f>
        <v>ADOBIII</v>
      </c>
      <c r="G396" s="23" t="str">
        <f>+IFERROR(VLOOKUP(AW396,'[2]LISTAS ANEXO 1. 2'!$A$9:$B$38,2,FALSE),"")</f>
        <v>AIX</v>
      </c>
      <c r="H396" s="23" t="str">
        <f>+IFERROR(IF(C396="ADMINYCOOR",VLOOKUP(AY396,'[2]LISTAS ANEXO 1. 3'!$B$13:$C$42,2,FALSE),IF(C396="TASAS",VLOOKUP(AY396,'[2]LISTAS ANEXO 1. 3'!$B$43:$C$51,2,FALSE),IF(C396="FORTALECIMIENTO",VLOOKUP(AY396,'[2]LISTAS ANEXO 1. 3'!$B$52:$C$58,2,FALSE),""))),"")</f>
        <v>MM</v>
      </c>
      <c r="I396" s="23" t="str">
        <f>+IFERROR(VLOOKUP(#REF!,'[2]LISTAS ANEXO 1. 4'!$B$74:$C$90,2,FALSE),"")</f>
        <v/>
      </c>
      <c r="J396" s="23" t="str">
        <f>+IFERROR(VLOOKUP(X396,[2]ORDINALES!$B$2:$C$5,2,FALSE),"")</f>
        <v>CTADOS</v>
      </c>
      <c r="K396" s="23" t="str">
        <f>+IFERROR(VLOOKUP(#REF!,[2]REGION!$G$2:$I$1125,2,FALSE),"")</f>
        <v/>
      </c>
      <c r="L396" s="23" t="str">
        <f>+IFERROR(VLOOKUP(AI396,[2]REGION!$G$2:$I$1125,2,FALSE),"")</f>
        <v/>
      </c>
      <c r="M396" s="23" t="str">
        <f>+IFERROR(VLOOKUP(#REF!,[2]ORDINALES!$H$2:$I$382,2,FALSE),"")</f>
        <v/>
      </c>
      <c r="N396" s="23" t="str">
        <f>IFERROR(VLOOKUP(U396,'[2]Lista Willy'!$B$11:$D$14,3,FALSE),"")</f>
        <v>REC_11</v>
      </c>
      <c r="O396" s="24"/>
      <c r="P396" s="90">
        <v>22014</v>
      </c>
      <c r="Q396" s="90" t="s">
        <v>540</v>
      </c>
      <c r="R396" s="90" t="s">
        <v>541</v>
      </c>
      <c r="S396" s="90" t="s">
        <v>541</v>
      </c>
      <c r="T396" s="90" t="s">
        <v>541</v>
      </c>
      <c r="U396" s="90" t="s">
        <v>52</v>
      </c>
      <c r="V396" s="94" t="s">
        <v>53</v>
      </c>
      <c r="W396" s="90" t="s">
        <v>54</v>
      </c>
      <c r="X396" s="90" t="s">
        <v>55</v>
      </c>
      <c r="Y396" s="117" t="s">
        <v>550</v>
      </c>
      <c r="Z396" s="88">
        <v>68176952</v>
      </c>
      <c r="AA396" s="120"/>
      <c r="AB396" s="88"/>
      <c r="AC396" s="88"/>
      <c r="AD396" s="88"/>
      <c r="AE396" s="120">
        <v>68176952</v>
      </c>
      <c r="AF396" s="89"/>
      <c r="AG396" s="116"/>
      <c r="AH396" s="90" t="s">
        <v>57</v>
      </c>
      <c r="AI396" s="90"/>
      <c r="AJ396" s="90"/>
      <c r="AK396" s="90"/>
      <c r="AL396" s="90" t="s">
        <v>57</v>
      </c>
      <c r="AM396" s="90"/>
      <c r="AN396" s="90" t="s">
        <v>57</v>
      </c>
      <c r="AO396" s="90"/>
      <c r="AP396" s="90" t="s">
        <v>57</v>
      </c>
      <c r="AQ396" s="90"/>
      <c r="AR396" s="90" t="s">
        <v>57</v>
      </c>
      <c r="AS396" s="90" t="s">
        <v>60</v>
      </c>
      <c r="AT396" s="90" t="s">
        <v>61</v>
      </c>
      <c r="AU396" s="97" t="s">
        <v>62</v>
      </c>
      <c r="AV396" s="98" t="s">
        <v>272</v>
      </c>
      <c r="AW396" s="98" t="s">
        <v>413</v>
      </c>
      <c r="AX396" s="97">
        <v>3202014</v>
      </c>
      <c r="AY396" s="98" t="s">
        <v>414</v>
      </c>
      <c r="AZ396" s="98" t="s">
        <v>415</v>
      </c>
      <c r="BA396" s="24"/>
    </row>
    <row r="397" spans="1:53" ht="84.75" customHeight="1">
      <c r="A397" s="23" t="str">
        <f>+IFERROR(VLOOKUP(R397,'[2]Listas niveles'!$D$2:$E$11,2,FALSE),"")</f>
        <v>DTAM</v>
      </c>
      <c r="B397" s="23" t="str">
        <f>+IFERROR(VLOOKUP(AS397,'[2]Listas anexo 1'!$A$7:$B$8,2,FALSE),"")</f>
        <v>ADMIN</v>
      </c>
      <c r="C397" s="23" t="str">
        <f>+IFERROR(VLOOKUP(AT397,'[2]Listas anexo 1'!$A$13:$B$15,2,FALSE),"")</f>
        <v>ADMINYCOOR</v>
      </c>
      <c r="D397" s="23" t="str">
        <f>+IFERROR(VLOOKUP(AT397,'[2]Listas anexo 1'!$A$13:$C$15,3,FALSE),"")</f>
        <v>CONTRIBUIR</v>
      </c>
      <c r="E397" s="23" t="str">
        <f>+IFERROR(VLOOKUP(AT397,'[2]Listas anexo 1'!$A$19:$B$21,2,FALSE),"")</f>
        <v>ADMINOB</v>
      </c>
      <c r="F397" s="23" t="str">
        <f>+IFERROR(VLOOKUP(AV397,'[2]Listas anexo 1'!$J$13:$K$21,2,FALSE),"")</f>
        <v>ADOBIII</v>
      </c>
      <c r="G397" s="23" t="str">
        <f>+IFERROR(VLOOKUP(AW397,'[2]LISTAS ANEXO 1. 2'!$A$9:$B$38,2,FALSE),"")</f>
        <v>AX</v>
      </c>
      <c r="H397" s="23" t="str">
        <f>+IFERROR(IF(C397="ADMINYCOOR",VLOOKUP(AY397,'[2]LISTAS ANEXO 1. 3'!$B$13:$C$42,2,FALSE),IF(C397="TASAS",VLOOKUP(AY397,'[2]LISTAS ANEXO 1. 3'!$B$43:$C$51,2,FALSE),IF(C397="FORTALECIMIENTO",VLOOKUP(AY397,'[2]LISTAS ANEXO 1. 3'!$B$52:$C$58,2,FALSE),""))),"")</f>
        <v>OO</v>
      </c>
      <c r="I397" s="23" t="str">
        <f>+IFERROR(VLOOKUP(#REF!,'[2]LISTAS ANEXO 1. 4'!$B$74:$C$90,2,FALSE),"")</f>
        <v/>
      </c>
      <c r="J397" s="23" t="str">
        <f>+IFERROR(VLOOKUP(X397,[2]ORDINALES!$B$2:$C$5,2,FALSE),"")</f>
        <v>CTADOS</v>
      </c>
      <c r="K397" s="23" t="str">
        <f>+IFERROR(VLOOKUP(#REF!,[2]REGION!$G$2:$I$1125,2,FALSE),"")</f>
        <v/>
      </c>
      <c r="L397" s="23" t="str">
        <f>+IFERROR(VLOOKUP(AI397,[2]REGION!$G$2:$I$1125,2,FALSE),"")</f>
        <v/>
      </c>
      <c r="M397" s="23" t="str">
        <f>+IFERROR(VLOOKUP(#REF!,[2]ORDINALES!$H$2:$I$382,2,FALSE),"")</f>
        <v/>
      </c>
      <c r="N397" s="23" t="str">
        <f>IFERROR(VLOOKUP(U397,'[2]Lista Willy'!$B$11:$D$14,3,FALSE),"")</f>
        <v>REC_11</v>
      </c>
      <c r="O397" s="24"/>
      <c r="P397" s="90">
        <v>22018</v>
      </c>
      <c r="Q397" s="90" t="s">
        <v>540</v>
      </c>
      <c r="R397" s="90" t="s">
        <v>541</v>
      </c>
      <c r="S397" s="90" t="s">
        <v>541</v>
      </c>
      <c r="T397" s="90" t="s">
        <v>541</v>
      </c>
      <c r="U397" s="90" t="s">
        <v>52</v>
      </c>
      <c r="V397" s="94" t="s">
        <v>53</v>
      </c>
      <c r="W397" s="90" t="s">
        <v>54</v>
      </c>
      <c r="X397" s="90" t="s">
        <v>55</v>
      </c>
      <c r="Y397" s="117" t="s">
        <v>551</v>
      </c>
      <c r="Z397" s="88">
        <v>70350000</v>
      </c>
      <c r="AA397" s="120"/>
      <c r="AB397" s="88"/>
      <c r="AC397" s="88"/>
      <c r="AD397" s="88"/>
      <c r="AE397" s="120">
        <v>70350000</v>
      </c>
      <c r="AF397" s="89"/>
      <c r="AG397" s="116"/>
      <c r="AH397" s="90" t="s">
        <v>57</v>
      </c>
      <c r="AI397" s="90"/>
      <c r="AJ397" s="90"/>
      <c r="AK397" s="90"/>
      <c r="AL397" s="90" t="s">
        <v>57</v>
      </c>
      <c r="AM397" s="90"/>
      <c r="AN397" s="90" t="s">
        <v>57</v>
      </c>
      <c r="AO397" s="90"/>
      <c r="AP397" s="90" t="s">
        <v>57</v>
      </c>
      <c r="AQ397" s="90"/>
      <c r="AR397" s="90" t="s">
        <v>57</v>
      </c>
      <c r="AS397" s="90" t="s">
        <v>60</v>
      </c>
      <c r="AT397" s="90" t="s">
        <v>61</v>
      </c>
      <c r="AU397" s="97" t="s">
        <v>62</v>
      </c>
      <c r="AV397" s="98" t="s">
        <v>272</v>
      </c>
      <c r="AW397" s="98" t="s">
        <v>335</v>
      </c>
      <c r="AX397" s="97">
        <v>3202004</v>
      </c>
      <c r="AY397" s="98" t="s">
        <v>336</v>
      </c>
      <c r="AZ397" s="90" t="s">
        <v>426</v>
      </c>
      <c r="BA397" s="24"/>
    </row>
    <row r="398" spans="1:53" ht="84.75" customHeight="1">
      <c r="A398" s="23" t="str">
        <f>+IFERROR(VLOOKUP(R398,'[2]Listas niveles'!$D$2:$E$11,2,FALSE),"")</f>
        <v>DTAM</v>
      </c>
      <c r="B398" s="23" t="str">
        <f>+IFERROR(VLOOKUP(AS398,'[2]Listas anexo 1'!$A$7:$B$8,2,FALSE),"")</f>
        <v>ADMIN</v>
      </c>
      <c r="C398" s="23" t="str">
        <f>+IFERROR(VLOOKUP(AT398,'[2]Listas anexo 1'!$A$13:$B$15,2,FALSE),"")</f>
        <v>ADMINYCOOR</v>
      </c>
      <c r="D398" s="23" t="str">
        <f>+IFERROR(VLOOKUP(AT398,'[2]Listas anexo 1'!$A$13:$C$15,3,FALSE),"")</f>
        <v>CONTRIBUIR</v>
      </c>
      <c r="E398" s="23" t="str">
        <f>+IFERROR(VLOOKUP(AT398,'[2]Listas anexo 1'!$A$19:$B$21,2,FALSE),"")</f>
        <v>ADMINOB</v>
      </c>
      <c r="F398" s="23" t="str">
        <f>+IFERROR(VLOOKUP(AV398,'[2]Listas anexo 1'!$J$13:$K$21,2,FALSE),"")</f>
        <v>ADOBIII</v>
      </c>
      <c r="G398" s="23" t="str">
        <f>+IFERROR(VLOOKUP(AW398,'[2]LISTAS ANEXO 1. 2'!$A$9:$B$38,2,FALSE),"")</f>
        <v>AX</v>
      </c>
      <c r="H398" s="23" t="str">
        <f>+IFERROR(IF(C398="ADMINYCOOR",VLOOKUP(AY398,'[2]LISTAS ANEXO 1. 3'!$B$13:$C$42,2,FALSE),IF(C398="TASAS",VLOOKUP(AY398,'[2]LISTAS ANEXO 1. 3'!$B$43:$C$51,2,FALSE),IF(C398="FORTALECIMIENTO",VLOOKUP(AY398,'[2]LISTAS ANEXO 1. 3'!$B$52:$C$58,2,FALSE),""))),"")</f>
        <v>OO</v>
      </c>
      <c r="I398" s="23" t="str">
        <f>+IFERROR(VLOOKUP(#REF!,'[2]LISTAS ANEXO 1. 4'!$B$74:$C$90,2,FALSE),"")</f>
        <v/>
      </c>
      <c r="J398" s="23" t="str">
        <f>+IFERROR(VLOOKUP(X398,[2]ORDINALES!$B$2:$C$5,2,FALSE),"")</f>
        <v>CTADOS</v>
      </c>
      <c r="K398" s="23" t="str">
        <f>+IFERROR(VLOOKUP(#REF!,[2]REGION!$G$2:$I$1125,2,FALSE),"")</f>
        <v/>
      </c>
      <c r="L398" s="23" t="str">
        <f>+IFERROR(VLOOKUP(AI398,[2]REGION!$G$2:$I$1125,2,FALSE),"")</f>
        <v/>
      </c>
      <c r="M398" s="23" t="str">
        <f>+IFERROR(VLOOKUP(#REF!,[2]ORDINALES!$H$2:$I$382,2,FALSE),"")</f>
        <v/>
      </c>
      <c r="N398" s="23" t="str">
        <f>IFERROR(VLOOKUP(U398,'[2]Lista Willy'!$B$11:$D$14,3,FALSE),"")</f>
        <v>REC_11</v>
      </c>
      <c r="O398" s="24"/>
      <c r="P398" s="90">
        <v>22020</v>
      </c>
      <c r="Q398" s="90" t="s">
        <v>540</v>
      </c>
      <c r="R398" s="90" t="s">
        <v>541</v>
      </c>
      <c r="S398" s="90" t="s">
        <v>541</v>
      </c>
      <c r="T398" s="90" t="s">
        <v>541</v>
      </c>
      <c r="U398" s="90" t="s">
        <v>52</v>
      </c>
      <c r="V398" s="94" t="s">
        <v>53</v>
      </c>
      <c r="W398" s="90" t="s">
        <v>54</v>
      </c>
      <c r="X398" s="90" t="s">
        <v>55</v>
      </c>
      <c r="Y398" s="117" t="s">
        <v>552</v>
      </c>
      <c r="Z398" s="88">
        <v>17000000</v>
      </c>
      <c r="AA398" s="120"/>
      <c r="AB398" s="88"/>
      <c r="AC398" s="88"/>
      <c r="AD398" s="88"/>
      <c r="AE398" s="120">
        <v>17000000</v>
      </c>
      <c r="AF398" s="89"/>
      <c r="AG398" s="116"/>
      <c r="AH398" s="90" t="s">
        <v>57</v>
      </c>
      <c r="AI398" s="90"/>
      <c r="AJ398" s="90"/>
      <c r="AK398" s="90"/>
      <c r="AL398" s="90" t="s">
        <v>57</v>
      </c>
      <c r="AM398" s="90"/>
      <c r="AN398" s="90" t="s">
        <v>57</v>
      </c>
      <c r="AO398" s="90"/>
      <c r="AP398" s="90" t="s">
        <v>57</v>
      </c>
      <c r="AQ398" s="90"/>
      <c r="AR398" s="90" t="s">
        <v>57</v>
      </c>
      <c r="AS398" s="90" t="s">
        <v>60</v>
      </c>
      <c r="AT398" s="90" t="s">
        <v>61</v>
      </c>
      <c r="AU398" s="97" t="s">
        <v>62</v>
      </c>
      <c r="AV398" s="98" t="s">
        <v>272</v>
      </c>
      <c r="AW398" s="98" t="s">
        <v>335</v>
      </c>
      <c r="AX398" s="97">
        <v>3202004</v>
      </c>
      <c r="AY398" s="98" t="s">
        <v>336</v>
      </c>
      <c r="AZ398" s="90" t="s">
        <v>426</v>
      </c>
      <c r="BA398" s="24"/>
    </row>
    <row r="399" spans="1:53" ht="84.75" customHeight="1">
      <c r="A399" s="23" t="str">
        <f>+IFERROR(VLOOKUP(R399,'[2]Listas niveles'!$D$2:$E$11,2,FALSE),"")</f>
        <v>DTAM</v>
      </c>
      <c r="B399" s="23" t="str">
        <f>+IFERROR(VLOOKUP(AS399,'[2]Listas anexo 1'!$A$7:$B$8,2,FALSE),"")</f>
        <v>ADMIN</v>
      </c>
      <c r="C399" s="23" t="str">
        <f>+IFERROR(VLOOKUP(AT399,'[2]Listas anexo 1'!$A$13:$B$15,2,FALSE),"")</f>
        <v>ADMINYCOOR</v>
      </c>
      <c r="D399" s="23" t="str">
        <f>+IFERROR(VLOOKUP(AT399,'[2]Listas anexo 1'!$A$13:$C$15,3,FALSE),"")</f>
        <v>CONTRIBUIR</v>
      </c>
      <c r="E399" s="23" t="str">
        <f>+IFERROR(VLOOKUP(AT399,'[2]Listas anexo 1'!$A$19:$B$21,2,FALSE),"")</f>
        <v>ADMINOB</v>
      </c>
      <c r="F399" s="23" t="str">
        <f>+IFERROR(VLOOKUP(AV399,'[2]Listas anexo 1'!$J$13:$K$21,2,FALSE),"")</f>
        <v>ADOBIV</v>
      </c>
      <c r="G399" s="23" t="str">
        <f>+IFERROR(VLOOKUP(AW399,'[2]LISTAS ANEXO 1. 2'!$A$9:$B$38,2,FALSE),"")</f>
        <v>AXV</v>
      </c>
      <c r="H399" s="23" t="str">
        <f>+IFERROR(IF(C399="ADMINYCOOR",VLOOKUP(AY399,'[2]LISTAS ANEXO 1. 3'!$B$13:$C$42,2,FALSE),IF(C399="TASAS",VLOOKUP(AY399,'[2]LISTAS ANEXO 1. 3'!$B$43:$C$51,2,FALSE),IF(C399="FORTALECIMIENTO",VLOOKUP(AY399,'[2]LISTAS ANEXO 1. 3'!$B$52:$C$58,2,FALSE),""))),"")</f>
        <v>ZZ</v>
      </c>
      <c r="I399" s="23" t="str">
        <f>+IFERROR(VLOOKUP(#REF!,'[2]LISTAS ANEXO 1. 4'!$B$74:$C$90,2,FALSE),"")</f>
        <v/>
      </c>
      <c r="J399" s="23" t="str">
        <f>+IFERROR(VLOOKUP(X399,[2]ORDINALES!$B$2:$C$5,2,FALSE),"")</f>
        <v>CTADOS</v>
      </c>
      <c r="K399" s="23" t="str">
        <f>+IFERROR(VLOOKUP(#REF!,[2]REGION!$G$2:$I$1125,2,FALSE),"")</f>
        <v/>
      </c>
      <c r="L399" s="23" t="str">
        <f>+IFERROR(VLOOKUP(AI399,[2]REGION!$G$2:$I$1125,2,FALSE),"")</f>
        <v/>
      </c>
      <c r="M399" s="23" t="str">
        <f>+IFERROR(VLOOKUP(#REF!,[2]ORDINALES!$H$2:$I$382,2,FALSE),"")</f>
        <v/>
      </c>
      <c r="N399" s="23" t="str">
        <f>IFERROR(VLOOKUP(U399,'[2]Lista Willy'!$B$11:$D$14,3,FALSE),"")</f>
        <v>REC_11</v>
      </c>
      <c r="O399" s="24"/>
      <c r="P399" s="90">
        <v>22023</v>
      </c>
      <c r="Q399" s="90" t="s">
        <v>540</v>
      </c>
      <c r="R399" s="90" t="s">
        <v>541</v>
      </c>
      <c r="S399" s="90" t="s">
        <v>541</v>
      </c>
      <c r="T399" s="90" t="s">
        <v>541</v>
      </c>
      <c r="U399" s="90" t="s">
        <v>52</v>
      </c>
      <c r="V399" s="94" t="s">
        <v>53</v>
      </c>
      <c r="W399" s="90" t="s">
        <v>54</v>
      </c>
      <c r="X399" s="90" t="s">
        <v>55</v>
      </c>
      <c r="Y399" s="117" t="s">
        <v>553</v>
      </c>
      <c r="Z399" s="88">
        <v>24810000</v>
      </c>
      <c r="AA399" s="120"/>
      <c r="AB399" s="88"/>
      <c r="AC399" s="88"/>
      <c r="AD399" s="88"/>
      <c r="AE399" s="120">
        <v>24810000</v>
      </c>
      <c r="AF399" s="89"/>
      <c r="AG399" s="116"/>
      <c r="AH399" s="90" t="s">
        <v>57</v>
      </c>
      <c r="AI399" s="90"/>
      <c r="AJ399" s="90"/>
      <c r="AK399" s="90"/>
      <c r="AL399" s="90" t="s">
        <v>57</v>
      </c>
      <c r="AM399" s="90"/>
      <c r="AN399" s="90" t="s">
        <v>57</v>
      </c>
      <c r="AO399" s="90"/>
      <c r="AP399" s="90" t="s">
        <v>57</v>
      </c>
      <c r="AQ399" s="90"/>
      <c r="AR399" s="90" t="s">
        <v>57</v>
      </c>
      <c r="AS399" s="90" t="s">
        <v>60</v>
      </c>
      <c r="AT399" s="90" t="s">
        <v>61</v>
      </c>
      <c r="AU399" s="97" t="s">
        <v>62</v>
      </c>
      <c r="AV399" s="98" t="s">
        <v>63</v>
      </c>
      <c r="AW399" s="98" t="s">
        <v>288</v>
      </c>
      <c r="AX399" s="97">
        <v>3202036</v>
      </c>
      <c r="AY399" s="98" t="s">
        <v>554</v>
      </c>
      <c r="AZ399" s="90" t="s">
        <v>555</v>
      </c>
      <c r="BA399" s="24"/>
    </row>
    <row r="400" spans="1:53" ht="84.75" customHeight="1">
      <c r="A400" s="23" t="str">
        <f>+IFERROR(VLOOKUP(R400,'[2]Listas niveles'!$D$2:$E$11,2,FALSE),"")</f>
        <v>DTAM</v>
      </c>
      <c r="B400" s="23" t="str">
        <f>+IFERROR(VLOOKUP(AS400,'[2]Listas anexo 1'!$A$7:$B$8,2,FALSE),"")</f>
        <v>ADMIN</v>
      </c>
      <c r="C400" s="23" t="str">
        <f>+IFERROR(VLOOKUP(AT400,'[2]Listas anexo 1'!$A$13:$B$15,2,FALSE),"")</f>
        <v>ADMINYCOOR</v>
      </c>
      <c r="D400" s="23" t="str">
        <f>+IFERROR(VLOOKUP(AT400,'[2]Listas anexo 1'!$A$13:$C$15,3,FALSE),"")</f>
        <v>CONTRIBUIR</v>
      </c>
      <c r="E400" s="23" t="str">
        <f>+IFERROR(VLOOKUP(AT400,'[2]Listas anexo 1'!$A$19:$B$21,2,FALSE),"")</f>
        <v>ADMINOB</v>
      </c>
      <c r="F400" s="23" t="str">
        <f>+IFERROR(VLOOKUP(AV400,'[2]Listas anexo 1'!$J$13:$K$21,2,FALSE),"")</f>
        <v>ADOBIV</v>
      </c>
      <c r="G400" s="23" t="str">
        <f>+IFERROR(VLOOKUP(AW400,'[2]LISTAS ANEXO 1. 2'!$A$9:$B$38,2,FALSE),"")</f>
        <v>AXV</v>
      </c>
      <c r="H400" s="23" t="str">
        <f>+IFERROR(IF(C400="ADMINYCOOR",VLOOKUP(AY400,'[2]LISTAS ANEXO 1. 3'!$B$13:$C$42,2,FALSE),IF(C400="TASAS",VLOOKUP(AY400,'[2]LISTAS ANEXO 1. 3'!$B$43:$C$51,2,FALSE),IF(C400="FORTALECIMIENTO",VLOOKUP(AY400,'[2]LISTAS ANEXO 1. 3'!$B$52:$C$58,2,FALSE),""))),"")</f>
        <v>ZZ</v>
      </c>
      <c r="I400" s="23" t="str">
        <f>+IFERROR(VLOOKUP(#REF!,'[2]LISTAS ANEXO 1. 4'!$B$74:$C$90,2,FALSE),"")</f>
        <v/>
      </c>
      <c r="J400" s="23" t="str">
        <f>+IFERROR(VLOOKUP(X400,[2]ORDINALES!$B$2:$C$5,2,FALSE),"")</f>
        <v>CTADOS</v>
      </c>
      <c r="K400" s="23" t="str">
        <f>+IFERROR(VLOOKUP(#REF!,[2]REGION!$G$2:$I$1125,2,FALSE),"")</f>
        <v/>
      </c>
      <c r="L400" s="23" t="str">
        <f>+IFERROR(VLOOKUP(AI400,[2]REGION!$G$2:$I$1125,2,FALSE),"")</f>
        <v/>
      </c>
      <c r="M400" s="23" t="str">
        <f>+IFERROR(VLOOKUP(#REF!,[2]ORDINALES!$H$2:$I$382,2,FALSE),"")</f>
        <v/>
      </c>
      <c r="N400" s="23" t="str">
        <f>IFERROR(VLOOKUP(U400,'[2]Lista Willy'!$B$11:$D$14,3,FALSE),"")</f>
        <v>REC_11</v>
      </c>
      <c r="O400" s="24"/>
      <c r="P400" s="90">
        <v>22024</v>
      </c>
      <c r="Q400" s="90" t="s">
        <v>540</v>
      </c>
      <c r="R400" s="90" t="s">
        <v>541</v>
      </c>
      <c r="S400" s="90" t="s">
        <v>541</v>
      </c>
      <c r="T400" s="90" t="s">
        <v>541</v>
      </c>
      <c r="U400" s="90" t="s">
        <v>52</v>
      </c>
      <c r="V400" s="94" t="s">
        <v>53</v>
      </c>
      <c r="W400" s="90" t="s">
        <v>54</v>
      </c>
      <c r="X400" s="90" t="s">
        <v>55</v>
      </c>
      <c r="Y400" s="117" t="s">
        <v>556</v>
      </c>
      <c r="Z400" s="88">
        <v>60000000</v>
      </c>
      <c r="AA400" s="120"/>
      <c r="AB400" s="88"/>
      <c r="AC400" s="88"/>
      <c r="AD400" s="88"/>
      <c r="AE400" s="120">
        <v>60000000</v>
      </c>
      <c r="AF400" s="89"/>
      <c r="AG400" s="116"/>
      <c r="AH400" s="90" t="s">
        <v>57</v>
      </c>
      <c r="AI400" s="90"/>
      <c r="AJ400" s="90"/>
      <c r="AK400" s="90"/>
      <c r="AL400" s="90" t="s">
        <v>57</v>
      </c>
      <c r="AM400" s="90"/>
      <c r="AN400" s="90" t="s">
        <v>57</v>
      </c>
      <c r="AO400" s="90"/>
      <c r="AP400" s="90" t="s">
        <v>57</v>
      </c>
      <c r="AQ400" s="90"/>
      <c r="AR400" s="90" t="s">
        <v>57</v>
      </c>
      <c r="AS400" s="90" t="s">
        <v>60</v>
      </c>
      <c r="AT400" s="90" t="s">
        <v>61</v>
      </c>
      <c r="AU400" s="97" t="s">
        <v>62</v>
      </c>
      <c r="AV400" s="98" t="s">
        <v>63</v>
      </c>
      <c r="AW400" s="98" t="s">
        <v>288</v>
      </c>
      <c r="AX400" s="97">
        <v>3202036</v>
      </c>
      <c r="AY400" s="98" t="s">
        <v>554</v>
      </c>
      <c r="AZ400" s="90" t="s">
        <v>555</v>
      </c>
      <c r="BA400" s="24"/>
    </row>
    <row r="401" spans="1:53" ht="84.75" customHeight="1">
      <c r="A401" s="23" t="str">
        <f>+IFERROR(VLOOKUP(R401,'[2]Listas niveles'!$D$2:$E$11,2,FALSE),"")</f>
        <v>DTAM</v>
      </c>
      <c r="B401" s="23" t="str">
        <f>+IFERROR(VLOOKUP(AS401,'[2]Listas anexo 1'!$A$7:$B$8,2,FALSE),"")</f>
        <v>ADMIN</v>
      </c>
      <c r="C401" s="23" t="str">
        <f>+IFERROR(VLOOKUP(AT401,'[2]Listas anexo 1'!$A$13:$B$15,2,FALSE),"")</f>
        <v>ADMINYCOOR</v>
      </c>
      <c r="D401" s="23" t="str">
        <f>+IFERROR(VLOOKUP(AT401,'[2]Listas anexo 1'!$A$13:$C$15,3,FALSE),"")</f>
        <v>CONTRIBUIR</v>
      </c>
      <c r="E401" s="23" t="str">
        <f>+IFERROR(VLOOKUP(AT401,'[2]Listas anexo 1'!$A$19:$B$21,2,FALSE),"")</f>
        <v>ADMINOB</v>
      </c>
      <c r="F401" s="23" t="str">
        <f>+IFERROR(VLOOKUP(AV401,'[2]Listas anexo 1'!$J$13:$K$21,2,FALSE),"")</f>
        <v>ADOBIV</v>
      </c>
      <c r="G401" s="23" t="str">
        <f>+IFERROR(VLOOKUP(AW401,'[2]LISTAS ANEXO 1. 2'!$A$9:$B$38,2,FALSE),"")</f>
        <v>AXVI</v>
      </c>
      <c r="H401" s="23" t="str">
        <f>+IFERROR(IF(C401="ADMINYCOOR",VLOOKUP(AY401,'[2]LISTAS ANEXO 1. 3'!$B$13:$C$42,2,FALSE),IF(C401="TASAS",VLOOKUP(AY401,'[2]LISTAS ANEXO 1. 3'!$B$43:$C$51,2,FALSE),IF(C401="FORTALECIMIENTO",VLOOKUP(AY401,'[2]LISTAS ANEXO 1. 3'!$B$52:$C$58,2,FALSE),""))),"")</f>
        <v>CD</v>
      </c>
      <c r="I401" s="23" t="str">
        <f>+IFERROR(VLOOKUP(#REF!,'[2]LISTAS ANEXO 1. 4'!$B$74:$C$90,2,FALSE),"")</f>
        <v/>
      </c>
      <c r="J401" s="23" t="str">
        <f>+IFERROR(VLOOKUP(X401,[2]ORDINALES!$B$2:$C$5,2,FALSE),"")</f>
        <v>CTADOS</v>
      </c>
      <c r="K401" s="23" t="str">
        <f>+IFERROR(VLOOKUP(#REF!,[2]REGION!$G$2:$I$1125,2,FALSE),"")</f>
        <v/>
      </c>
      <c r="L401" s="23" t="str">
        <f>+IFERROR(VLOOKUP(AI401,[2]REGION!$G$2:$I$1125,2,FALSE),"")</f>
        <v/>
      </c>
      <c r="M401" s="23" t="str">
        <f>+IFERROR(VLOOKUP(#REF!,[2]ORDINALES!$H$2:$I$382,2,FALSE),"")</f>
        <v/>
      </c>
      <c r="N401" s="23" t="str">
        <f>IFERROR(VLOOKUP(U401,'[2]Lista Willy'!$B$11:$D$14,3,FALSE),"")</f>
        <v>REC_11</v>
      </c>
      <c r="O401" s="24"/>
      <c r="P401" s="90">
        <v>22025</v>
      </c>
      <c r="Q401" s="90" t="s">
        <v>540</v>
      </c>
      <c r="R401" s="90" t="s">
        <v>541</v>
      </c>
      <c r="S401" s="90" t="s">
        <v>541</v>
      </c>
      <c r="T401" s="90" t="s">
        <v>541</v>
      </c>
      <c r="U401" s="90" t="s">
        <v>52</v>
      </c>
      <c r="V401" s="94" t="s">
        <v>53</v>
      </c>
      <c r="W401" s="90" t="s">
        <v>54</v>
      </c>
      <c r="X401" s="90" t="s">
        <v>55</v>
      </c>
      <c r="Y401" s="117" t="s">
        <v>557</v>
      </c>
      <c r="Z401" s="88">
        <v>72287723</v>
      </c>
      <c r="AA401" s="120"/>
      <c r="AB401" s="88"/>
      <c r="AC401" s="88"/>
      <c r="AD401" s="88"/>
      <c r="AE401" s="120">
        <v>72287723</v>
      </c>
      <c r="AF401" s="89"/>
      <c r="AG401" s="116"/>
      <c r="AH401" s="90" t="s">
        <v>57</v>
      </c>
      <c r="AI401" s="90"/>
      <c r="AJ401" s="90"/>
      <c r="AK401" s="90"/>
      <c r="AL401" s="90" t="s">
        <v>57</v>
      </c>
      <c r="AM401" s="90"/>
      <c r="AN401" s="90" t="s">
        <v>57</v>
      </c>
      <c r="AO401" s="90"/>
      <c r="AP401" s="90" t="s">
        <v>57</v>
      </c>
      <c r="AQ401" s="90"/>
      <c r="AR401" s="90" t="s">
        <v>57</v>
      </c>
      <c r="AS401" s="90" t="s">
        <v>60</v>
      </c>
      <c r="AT401" s="90" t="s">
        <v>61</v>
      </c>
      <c r="AU401" s="97" t="s">
        <v>62</v>
      </c>
      <c r="AV401" s="98" t="s">
        <v>63</v>
      </c>
      <c r="AW401" s="98" t="s">
        <v>64</v>
      </c>
      <c r="AX401" s="97">
        <v>3202008</v>
      </c>
      <c r="AY401" s="98" t="s">
        <v>65</v>
      </c>
      <c r="AZ401" s="90" t="s">
        <v>379</v>
      </c>
      <c r="BA401" s="24"/>
    </row>
    <row r="402" spans="1:53" ht="84.75" customHeight="1">
      <c r="A402" s="23" t="str">
        <f>+IFERROR(VLOOKUP(R402,'[2]Listas niveles'!$D$2:$E$11,2,FALSE),"")</f>
        <v>DTAM</v>
      </c>
      <c r="B402" s="23" t="str">
        <f>+IFERROR(VLOOKUP(AS402,'[2]Listas anexo 1'!$A$7:$B$8,2,FALSE),"")</f>
        <v>ADMIN</v>
      </c>
      <c r="C402" s="23" t="str">
        <f>+IFERROR(VLOOKUP(AT402,'[2]Listas anexo 1'!$A$13:$B$15,2,FALSE),"")</f>
        <v>ADMINYCOOR</v>
      </c>
      <c r="D402" s="23" t="str">
        <f>+IFERROR(VLOOKUP(AT402,'[2]Listas anexo 1'!$A$13:$C$15,3,FALSE),"")</f>
        <v>CONTRIBUIR</v>
      </c>
      <c r="E402" s="23" t="str">
        <f>+IFERROR(VLOOKUP(AT402,'[2]Listas anexo 1'!$A$19:$B$21,2,FALSE),"")</f>
        <v>ADMINOB</v>
      </c>
      <c r="F402" s="23" t="str">
        <f>+IFERROR(VLOOKUP(AV402,'[2]Listas anexo 1'!$J$13:$K$21,2,FALSE),"")</f>
        <v>ADOBIV</v>
      </c>
      <c r="G402" s="23" t="str">
        <f>+IFERROR(VLOOKUP(AW402,'[2]LISTAS ANEXO 1. 2'!$A$9:$B$38,2,FALSE),"")</f>
        <v>AXVI</v>
      </c>
      <c r="H402" s="23" t="str">
        <f>+IFERROR(IF(C402="ADMINYCOOR",VLOOKUP(AY402,'[2]LISTAS ANEXO 1. 3'!$B$13:$C$42,2,FALSE),IF(C402="TASAS",VLOOKUP(AY402,'[2]LISTAS ANEXO 1. 3'!$B$43:$C$51,2,FALSE),IF(C402="FORTALECIMIENTO",VLOOKUP(AY402,'[2]LISTAS ANEXO 1. 3'!$B$52:$C$58,2,FALSE),""))),"")</f>
        <v>CD</v>
      </c>
      <c r="I402" s="23" t="str">
        <f>+IFERROR(VLOOKUP(#REF!,'[2]LISTAS ANEXO 1. 4'!$B$74:$C$90,2,FALSE),"")</f>
        <v/>
      </c>
      <c r="J402" s="23" t="str">
        <f>+IFERROR(VLOOKUP(X402,[2]ORDINALES!$B$2:$C$5,2,FALSE),"")</f>
        <v>CTADOS</v>
      </c>
      <c r="K402" s="23" t="str">
        <f>+IFERROR(VLOOKUP(#REF!,[2]REGION!$G$2:$I$1125,2,FALSE),"")</f>
        <v/>
      </c>
      <c r="L402" s="23" t="str">
        <f>+IFERROR(VLOOKUP(AI402,[2]REGION!$G$2:$I$1125,2,FALSE),"")</f>
        <v/>
      </c>
      <c r="M402" s="23" t="str">
        <f>+IFERROR(VLOOKUP(#REF!,[2]ORDINALES!$H$2:$I$382,2,FALSE),"")</f>
        <v/>
      </c>
      <c r="N402" s="23" t="str">
        <f>IFERROR(VLOOKUP(U402,'[2]Lista Willy'!$B$11:$D$14,3,FALSE),"")</f>
        <v>REC_11</v>
      </c>
      <c r="O402" s="24"/>
      <c r="P402" s="90">
        <v>22026</v>
      </c>
      <c r="Q402" s="90" t="s">
        <v>540</v>
      </c>
      <c r="R402" s="90" t="s">
        <v>541</v>
      </c>
      <c r="S402" s="90" t="s">
        <v>541</v>
      </c>
      <c r="T402" s="90" t="s">
        <v>541</v>
      </c>
      <c r="U402" s="90" t="s">
        <v>52</v>
      </c>
      <c r="V402" s="94" t="s">
        <v>53</v>
      </c>
      <c r="W402" s="90" t="s">
        <v>54</v>
      </c>
      <c r="X402" s="90" t="s">
        <v>55</v>
      </c>
      <c r="Y402" s="117" t="s">
        <v>558</v>
      </c>
      <c r="Z402" s="88">
        <v>76624979</v>
      </c>
      <c r="AA402" s="120"/>
      <c r="AB402" s="88"/>
      <c r="AC402" s="88"/>
      <c r="AD402" s="88"/>
      <c r="AE402" s="120">
        <v>76624979</v>
      </c>
      <c r="AF402" s="89"/>
      <c r="AG402" s="116"/>
      <c r="AH402" s="90" t="s">
        <v>57</v>
      </c>
      <c r="AI402" s="90"/>
      <c r="AJ402" s="90"/>
      <c r="AK402" s="90"/>
      <c r="AL402" s="90" t="s">
        <v>57</v>
      </c>
      <c r="AM402" s="90"/>
      <c r="AN402" s="90" t="s">
        <v>57</v>
      </c>
      <c r="AO402" s="90"/>
      <c r="AP402" s="90" t="s">
        <v>57</v>
      </c>
      <c r="AQ402" s="90"/>
      <c r="AR402" s="90" t="s">
        <v>57</v>
      </c>
      <c r="AS402" s="90" t="s">
        <v>60</v>
      </c>
      <c r="AT402" s="90" t="s">
        <v>61</v>
      </c>
      <c r="AU402" s="97" t="s">
        <v>62</v>
      </c>
      <c r="AV402" s="98" t="s">
        <v>63</v>
      </c>
      <c r="AW402" s="98" t="s">
        <v>64</v>
      </c>
      <c r="AX402" s="97">
        <v>3202008</v>
      </c>
      <c r="AY402" s="98" t="s">
        <v>65</v>
      </c>
      <c r="AZ402" s="90" t="s">
        <v>175</v>
      </c>
      <c r="BA402" s="24"/>
    </row>
    <row r="403" spans="1:53" ht="84.75" customHeight="1">
      <c r="A403" s="23" t="str">
        <f>+IFERROR(VLOOKUP(R403,'[2]Listas niveles'!$D$2:$E$11,2,FALSE),"")</f>
        <v>DTAM</v>
      </c>
      <c r="B403" s="23" t="str">
        <f>+IFERROR(VLOOKUP(AS403,'[2]Listas anexo 1'!$A$7:$B$8,2,FALSE),"")</f>
        <v>ADMIN</v>
      </c>
      <c r="C403" s="23" t="str">
        <f>+IFERROR(VLOOKUP(AT403,'[2]Listas anexo 1'!$A$13:$B$15,2,FALSE),"")</f>
        <v>ADMINYCOOR</v>
      </c>
      <c r="D403" s="23" t="str">
        <f>+IFERROR(VLOOKUP(AT403,'[2]Listas anexo 1'!$A$13:$C$15,3,FALSE),"")</f>
        <v>CONTRIBUIR</v>
      </c>
      <c r="E403" s="23" t="str">
        <f>+IFERROR(VLOOKUP(AT403,'[2]Listas anexo 1'!$A$19:$B$21,2,FALSE),"")</f>
        <v>ADMINOB</v>
      </c>
      <c r="F403" s="23" t="str">
        <f>+IFERROR(VLOOKUP(AV403,'[2]Listas anexo 1'!$J$13:$K$21,2,FALSE),"")</f>
        <v>ADOBIV</v>
      </c>
      <c r="G403" s="23" t="str">
        <f>+IFERROR(VLOOKUP(AW403,'[2]LISTAS ANEXO 1. 2'!$A$9:$B$38,2,FALSE),"")</f>
        <v>AXVI</v>
      </c>
      <c r="H403" s="23" t="str">
        <f>+IFERROR(IF(C403="ADMINYCOOR",VLOOKUP(AY403,'[2]LISTAS ANEXO 1. 3'!$B$13:$C$42,2,FALSE),IF(C403="TASAS",VLOOKUP(AY403,'[2]LISTAS ANEXO 1. 3'!$B$43:$C$51,2,FALSE),IF(C403="FORTALECIMIENTO",VLOOKUP(AY403,'[2]LISTAS ANEXO 1. 3'!$B$52:$C$58,2,FALSE),""))),"")</f>
        <v>CD</v>
      </c>
      <c r="I403" s="23" t="str">
        <f>+IFERROR(VLOOKUP(#REF!,'[2]LISTAS ANEXO 1. 4'!$B$74:$C$90,2,FALSE),"")</f>
        <v/>
      </c>
      <c r="J403" s="23" t="str">
        <f>+IFERROR(VLOOKUP(X403,[2]ORDINALES!$B$2:$C$5,2,FALSE),"")</f>
        <v>CTADOS</v>
      </c>
      <c r="K403" s="23" t="str">
        <f>+IFERROR(VLOOKUP(#REF!,[2]REGION!$G$2:$I$1125,2,FALSE),"")</f>
        <v/>
      </c>
      <c r="L403" s="23" t="str">
        <f>+IFERROR(VLOOKUP(AI403,[2]REGION!$G$2:$I$1125,2,FALSE),"")</f>
        <v/>
      </c>
      <c r="M403" s="23" t="str">
        <f>+IFERROR(VLOOKUP(#REF!,[2]ORDINALES!$H$2:$I$382,2,FALSE),"")</f>
        <v/>
      </c>
      <c r="N403" s="23" t="str">
        <f>IFERROR(VLOOKUP(U403,'[2]Lista Willy'!$B$11:$D$14,3,FALSE),"")</f>
        <v>REC_11</v>
      </c>
      <c r="O403" s="24"/>
      <c r="P403" s="90">
        <v>22027</v>
      </c>
      <c r="Q403" s="90" t="s">
        <v>540</v>
      </c>
      <c r="R403" s="90" t="s">
        <v>541</v>
      </c>
      <c r="S403" s="90" t="s">
        <v>541</v>
      </c>
      <c r="T403" s="90" t="s">
        <v>541</v>
      </c>
      <c r="U403" s="90" t="s">
        <v>52</v>
      </c>
      <c r="V403" s="94" t="s">
        <v>53</v>
      </c>
      <c r="W403" s="90" t="s">
        <v>54</v>
      </c>
      <c r="X403" s="90" t="s">
        <v>55</v>
      </c>
      <c r="Y403" s="117" t="s">
        <v>559</v>
      </c>
      <c r="Z403" s="88">
        <v>71925000</v>
      </c>
      <c r="AA403" s="120"/>
      <c r="AB403" s="88"/>
      <c r="AC403" s="88"/>
      <c r="AD403" s="88"/>
      <c r="AE403" s="120">
        <v>71925000</v>
      </c>
      <c r="AF403" s="89"/>
      <c r="AG403" s="116"/>
      <c r="AH403" s="90" t="s">
        <v>57</v>
      </c>
      <c r="AI403" s="90"/>
      <c r="AJ403" s="90"/>
      <c r="AK403" s="90"/>
      <c r="AL403" s="90" t="s">
        <v>57</v>
      </c>
      <c r="AM403" s="90"/>
      <c r="AN403" s="90" t="s">
        <v>57</v>
      </c>
      <c r="AO403" s="90"/>
      <c r="AP403" s="90" t="s">
        <v>57</v>
      </c>
      <c r="AQ403" s="90"/>
      <c r="AR403" s="90" t="s">
        <v>57</v>
      </c>
      <c r="AS403" s="90" t="s">
        <v>60</v>
      </c>
      <c r="AT403" s="90" t="s">
        <v>61</v>
      </c>
      <c r="AU403" s="97" t="s">
        <v>62</v>
      </c>
      <c r="AV403" s="98" t="s">
        <v>63</v>
      </c>
      <c r="AW403" s="98" t="s">
        <v>64</v>
      </c>
      <c r="AX403" s="97">
        <v>3202008</v>
      </c>
      <c r="AY403" s="98" t="s">
        <v>65</v>
      </c>
      <c r="AZ403" s="90" t="s">
        <v>175</v>
      </c>
      <c r="BA403" s="24"/>
    </row>
    <row r="404" spans="1:53" ht="84.75" customHeight="1">
      <c r="A404" s="23" t="str">
        <f>+IFERROR(VLOOKUP(R404,'[2]Listas niveles'!$D$2:$E$11,2,FALSE),"")</f>
        <v>DTAM</v>
      </c>
      <c r="B404" s="23" t="str">
        <f>+IFERROR(VLOOKUP(AS404,'[2]Listas anexo 1'!$A$7:$B$8,2,FALSE),"")</f>
        <v>FORTA</v>
      </c>
      <c r="C404" s="23" t="str">
        <f>+IFERROR(VLOOKUP(AT404,'[2]Listas anexo 1'!$A$13:$B$15,2,FALSE),"")</f>
        <v>FORTALECIMIENTO</v>
      </c>
      <c r="D404" s="23" t="str">
        <f>+IFERROR(VLOOKUP(AT404,'[2]Listas anexo 1'!$A$13:$C$15,3,FALSE),"")</f>
        <v>FORTALECER</v>
      </c>
      <c r="E404" s="23" t="str">
        <f>+IFERROR(VLOOKUP(AT404,'[2]Listas anexo 1'!$A$19:$B$21,2,FALSE),"")</f>
        <v>FORTOB</v>
      </c>
      <c r="F404" s="23" t="str">
        <f>+IFERROR(VLOOKUP(AV404,'[2]Listas anexo 1'!$J$13:$K$21,2,FALSE),"")</f>
        <v>FORTOBI</v>
      </c>
      <c r="G404" s="23" t="str">
        <f>+IFERROR(VLOOKUP(AW404,'[2]LISTAS ANEXO 1. 2'!$A$9:$B$38,2,FALSE),"")</f>
        <v>TI</v>
      </c>
      <c r="H404" s="23" t="str">
        <f>+IFERROR(IF(C404="ADMINYCOOR",VLOOKUP(AY404,'[2]LISTAS ANEXO 1. 3'!$B$13:$C$42,2,FALSE),IF(C404="TASAS",VLOOKUP(AY404,'[2]LISTAS ANEXO 1. 3'!$B$43:$C$51,2,FALSE),IF(C404="FORTALECIMIENTO",VLOOKUP(AY404,'[2]LISTAS ANEXO 1. 3'!$B$52:$C$58,2,FALSE),""))),"")</f>
        <v>AAAA</v>
      </c>
      <c r="I404" s="23" t="str">
        <f>+IFERROR(VLOOKUP(#REF!,'[2]LISTAS ANEXO 1. 4'!$B$74:$C$90,2,FALSE),"")</f>
        <v/>
      </c>
      <c r="J404" s="23" t="str">
        <f>+IFERROR(VLOOKUP(X404,[2]ORDINALES!$B$2:$C$5,2,FALSE),"")</f>
        <v>CTADOS</v>
      </c>
      <c r="K404" s="23" t="str">
        <f>+IFERROR(VLOOKUP(#REF!,[2]REGION!$G$2:$I$1125,2,FALSE),"")</f>
        <v/>
      </c>
      <c r="L404" s="23" t="str">
        <f>+IFERROR(VLOOKUP(AI404,[2]REGION!$G$2:$I$1125,2,FALSE),"")</f>
        <v/>
      </c>
      <c r="M404" s="23" t="str">
        <f>+IFERROR(VLOOKUP(#REF!,[2]ORDINALES!$H$2:$I$382,2,FALSE),"")</f>
        <v/>
      </c>
      <c r="N404" s="23" t="str">
        <f>IFERROR(VLOOKUP(U404,'[2]Lista Willy'!$B$11:$D$14,3,FALSE),"")</f>
        <v>REC_11</v>
      </c>
      <c r="O404" s="24"/>
      <c r="P404" s="90">
        <v>22037</v>
      </c>
      <c r="Q404" s="90" t="s">
        <v>540</v>
      </c>
      <c r="R404" s="90" t="s">
        <v>541</v>
      </c>
      <c r="S404" s="90" t="s">
        <v>541</v>
      </c>
      <c r="T404" s="90" t="s">
        <v>541</v>
      </c>
      <c r="U404" s="90" t="s">
        <v>52</v>
      </c>
      <c r="V404" s="94" t="s">
        <v>53</v>
      </c>
      <c r="W404" s="90" t="s">
        <v>54</v>
      </c>
      <c r="X404" s="90" t="s">
        <v>55</v>
      </c>
      <c r="Y404" s="117" t="s">
        <v>560</v>
      </c>
      <c r="Z404" s="88">
        <v>64948540</v>
      </c>
      <c r="AA404" s="120"/>
      <c r="AB404" s="88"/>
      <c r="AC404" s="88"/>
      <c r="AD404" s="88"/>
      <c r="AE404" s="120">
        <v>64948540</v>
      </c>
      <c r="AF404" s="89"/>
      <c r="AG404" s="116"/>
      <c r="AH404" s="90" t="s">
        <v>57</v>
      </c>
      <c r="AI404" s="90"/>
      <c r="AJ404" s="90"/>
      <c r="AK404" s="90"/>
      <c r="AL404" s="90" t="s">
        <v>57</v>
      </c>
      <c r="AM404" s="90"/>
      <c r="AN404" s="90" t="s">
        <v>57</v>
      </c>
      <c r="AO404" s="90"/>
      <c r="AP404" s="90" t="s">
        <v>57</v>
      </c>
      <c r="AQ404" s="90"/>
      <c r="AR404" s="90" t="s">
        <v>57</v>
      </c>
      <c r="AS404" s="90" t="s">
        <v>73</v>
      </c>
      <c r="AT404" s="90" t="s">
        <v>74</v>
      </c>
      <c r="AU404" s="97" t="s">
        <v>75</v>
      </c>
      <c r="AV404" s="98" t="s">
        <v>76</v>
      </c>
      <c r="AW404" s="98" t="s">
        <v>210</v>
      </c>
      <c r="AX404" s="97">
        <v>3299054</v>
      </c>
      <c r="AY404" s="98" t="s">
        <v>211</v>
      </c>
      <c r="AZ404" s="98" t="s">
        <v>308</v>
      </c>
      <c r="BA404" s="24"/>
    </row>
    <row r="405" spans="1:53" ht="84.75" customHeight="1">
      <c r="A405" s="23" t="str">
        <f>+IFERROR(VLOOKUP(R405,'[2]Listas niveles'!$D$2:$E$11,2,FALSE),"")</f>
        <v>DTAM</v>
      </c>
      <c r="B405" s="23" t="str">
        <f>+IFERROR(VLOOKUP(AS405,'[2]Listas anexo 1'!$A$7:$B$8,2,FALSE),"")</f>
        <v>FORTA</v>
      </c>
      <c r="C405" s="23" t="str">
        <f>+IFERROR(VLOOKUP(AT405,'[2]Listas anexo 1'!$A$13:$B$15,2,FALSE),"")</f>
        <v>FORTALECIMIENTO</v>
      </c>
      <c r="D405" s="23" t="str">
        <f>+IFERROR(VLOOKUP(AT405,'[2]Listas anexo 1'!$A$13:$C$15,3,FALSE),"")</f>
        <v>FORTALECER</v>
      </c>
      <c r="E405" s="23" t="str">
        <f>+IFERROR(VLOOKUP(AT405,'[2]Listas anexo 1'!$A$19:$B$21,2,FALSE),"")</f>
        <v>FORTOB</v>
      </c>
      <c r="F405" s="23" t="str">
        <f>+IFERROR(VLOOKUP(AV405,'[2]Listas anexo 1'!$J$13:$K$21,2,FALSE),"")</f>
        <v>FORTOBI</v>
      </c>
      <c r="G405" s="23" t="str">
        <f>+IFERROR(VLOOKUP(AW405,'[2]LISTAS ANEXO 1. 2'!$A$9:$B$38,2,FALSE),"")</f>
        <v>TI</v>
      </c>
      <c r="H405" s="23" t="str">
        <f>+IFERROR(IF(C405="ADMINYCOOR",VLOOKUP(AY405,'[2]LISTAS ANEXO 1. 3'!$B$13:$C$42,2,FALSE),IF(C405="TASAS",VLOOKUP(AY405,'[2]LISTAS ANEXO 1. 3'!$B$43:$C$51,2,FALSE),IF(C405="FORTALECIMIENTO",VLOOKUP(AY405,'[2]LISTAS ANEXO 1. 3'!$B$52:$C$58,2,FALSE),""))),"")</f>
        <v>AAAA</v>
      </c>
      <c r="I405" s="23" t="str">
        <f>+IFERROR(VLOOKUP(#REF!,'[2]LISTAS ANEXO 1. 4'!$B$74:$C$90,2,FALSE),"")</f>
        <v/>
      </c>
      <c r="J405" s="23" t="str">
        <f>+IFERROR(VLOOKUP(X405,[2]ORDINALES!$B$2:$C$5,2,FALSE),"")</f>
        <v>CTADOS</v>
      </c>
      <c r="K405" s="23" t="str">
        <f>+IFERROR(VLOOKUP(#REF!,[2]REGION!$G$2:$I$1125,2,FALSE),"")</f>
        <v/>
      </c>
      <c r="L405" s="23" t="str">
        <f>+IFERROR(VLOOKUP(AI405,[2]REGION!$G$2:$I$1125,2,FALSE),"")</f>
        <v/>
      </c>
      <c r="M405" s="23" t="str">
        <f>+IFERROR(VLOOKUP(#REF!,[2]ORDINALES!$H$2:$I$382,2,FALSE),"")</f>
        <v/>
      </c>
      <c r="N405" s="23" t="str">
        <f>IFERROR(VLOOKUP(U405,'[2]Lista Willy'!$B$11:$D$14,3,FALSE),"")</f>
        <v>REC_11</v>
      </c>
      <c r="O405" s="24"/>
      <c r="P405" s="90">
        <v>22038</v>
      </c>
      <c r="Q405" s="90" t="s">
        <v>540</v>
      </c>
      <c r="R405" s="90" t="s">
        <v>541</v>
      </c>
      <c r="S405" s="90" t="s">
        <v>541</v>
      </c>
      <c r="T405" s="90" t="s">
        <v>541</v>
      </c>
      <c r="U405" s="90" t="s">
        <v>52</v>
      </c>
      <c r="V405" s="94" t="s">
        <v>53</v>
      </c>
      <c r="W405" s="90" t="s">
        <v>54</v>
      </c>
      <c r="X405" s="90" t="s">
        <v>55</v>
      </c>
      <c r="Y405" s="117" t="s">
        <v>561</v>
      </c>
      <c r="Z405" s="88">
        <v>80000000</v>
      </c>
      <c r="AA405" s="120"/>
      <c r="AB405" s="88"/>
      <c r="AC405" s="88"/>
      <c r="AD405" s="88"/>
      <c r="AE405" s="120">
        <v>80000000</v>
      </c>
      <c r="AF405" s="89"/>
      <c r="AG405" s="116"/>
      <c r="AH405" s="90" t="s">
        <v>57</v>
      </c>
      <c r="AI405" s="90"/>
      <c r="AJ405" s="90"/>
      <c r="AK405" s="90"/>
      <c r="AL405" s="90" t="s">
        <v>57</v>
      </c>
      <c r="AM405" s="90"/>
      <c r="AN405" s="90" t="s">
        <v>57</v>
      </c>
      <c r="AO405" s="90"/>
      <c r="AP405" s="90" t="s">
        <v>57</v>
      </c>
      <c r="AQ405" s="90"/>
      <c r="AR405" s="90" t="s">
        <v>57</v>
      </c>
      <c r="AS405" s="90" t="s">
        <v>73</v>
      </c>
      <c r="AT405" s="90" t="s">
        <v>74</v>
      </c>
      <c r="AU405" s="97" t="s">
        <v>75</v>
      </c>
      <c r="AV405" s="98" t="s">
        <v>76</v>
      </c>
      <c r="AW405" s="98" t="s">
        <v>210</v>
      </c>
      <c r="AX405" s="97">
        <v>3299054</v>
      </c>
      <c r="AY405" s="98" t="s">
        <v>211</v>
      </c>
      <c r="AZ405" s="98" t="s">
        <v>308</v>
      </c>
      <c r="BA405" s="24"/>
    </row>
    <row r="406" spans="1:53" ht="84.75" customHeight="1">
      <c r="A406" s="23" t="str">
        <f>+IFERROR(VLOOKUP(R406,'[2]Listas niveles'!$D$2:$E$11,2,FALSE),"")</f>
        <v>DTAM</v>
      </c>
      <c r="B406" s="23" t="str">
        <f>+IFERROR(VLOOKUP(AS406,'[2]Listas anexo 1'!$A$7:$B$8,2,FALSE),"")</f>
        <v>FORTA</v>
      </c>
      <c r="C406" s="23" t="str">
        <f>+IFERROR(VLOOKUP(AT406,'[2]Listas anexo 1'!$A$13:$B$15,2,FALSE),"")</f>
        <v>FORTALECIMIENTO</v>
      </c>
      <c r="D406" s="23" t="str">
        <f>+IFERROR(VLOOKUP(AT406,'[2]Listas anexo 1'!$A$13:$C$15,3,FALSE),"")</f>
        <v>FORTALECER</v>
      </c>
      <c r="E406" s="23" t="str">
        <f>+IFERROR(VLOOKUP(AT406,'[2]Listas anexo 1'!$A$19:$B$21,2,FALSE),"")</f>
        <v>FORTOB</v>
      </c>
      <c r="F406" s="23" t="str">
        <f>+IFERROR(VLOOKUP(AV406,'[2]Listas anexo 1'!$J$13:$K$21,2,FALSE),"")</f>
        <v>FORTOBI</v>
      </c>
      <c r="G406" s="23" t="str">
        <f>+IFERROR(VLOOKUP(AW406,'[2]LISTAS ANEXO 1. 2'!$A$9:$B$38,2,FALSE),"")</f>
        <v>TI</v>
      </c>
      <c r="H406" s="23" t="str">
        <f>+IFERROR(IF(C406="ADMINYCOOR",VLOOKUP(AY406,'[2]LISTAS ANEXO 1. 3'!$B$13:$C$42,2,FALSE),IF(C406="TASAS",VLOOKUP(AY406,'[2]LISTAS ANEXO 1. 3'!$B$43:$C$51,2,FALSE),IF(C406="FORTALECIMIENTO",VLOOKUP(AY406,'[2]LISTAS ANEXO 1. 3'!$B$52:$C$58,2,FALSE),""))),"")</f>
        <v>AAAA</v>
      </c>
      <c r="I406" s="23" t="str">
        <f>+IFERROR(VLOOKUP(#REF!,'[2]LISTAS ANEXO 1. 4'!$B$74:$C$90,2,FALSE),"")</f>
        <v/>
      </c>
      <c r="J406" s="23" t="str">
        <f>+IFERROR(VLOOKUP(X406,[2]ORDINALES!$B$2:$C$5,2,FALSE),"")</f>
        <v>CTADOS</v>
      </c>
      <c r="K406" s="23" t="str">
        <f>+IFERROR(VLOOKUP(#REF!,[2]REGION!$G$2:$I$1125,2,FALSE),"")</f>
        <v/>
      </c>
      <c r="L406" s="23" t="str">
        <f>+IFERROR(VLOOKUP(AI406,[2]REGION!$G$2:$I$1125,2,FALSE),"")</f>
        <v/>
      </c>
      <c r="M406" s="23" t="str">
        <f>+IFERROR(VLOOKUP(#REF!,[2]ORDINALES!$H$2:$I$382,2,FALSE),"")</f>
        <v/>
      </c>
      <c r="N406" s="23" t="str">
        <f>IFERROR(VLOOKUP(U406,'[2]Lista Willy'!$B$11:$D$14,3,FALSE),"")</f>
        <v>REC_11</v>
      </c>
      <c r="O406" s="24"/>
      <c r="P406" s="90">
        <v>22039</v>
      </c>
      <c r="Q406" s="90" t="s">
        <v>540</v>
      </c>
      <c r="R406" s="90" t="s">
        <v>541</v>
      </c>
      <c r="S406" s="90" t="s">
        <v>541</v>
      </c>
      <c r="T406" s="90" t="s">
        <v>541</v>
      </c>
      <c r="U406" s="90" t="s">
        <v>52</v>
      </c>
      <c r="V406" s="94" t="s">
        <v>53</v>
      </c>
      <c r="W406" s="90" t="s">
        <v>54</v>
      </c>
      <c r="X406" s="90" t="s">
        <v>55</v>
      </c>
      <c r="Y406" s="117" t="s">
        <v>562</v>
      </c>
      <c r="Z406" s="88">
        <v>62000000</v>
      </c>
      <c r="AA406" s="120"/>
      <c r="AB406" s="88">
        <v>62000000</v>
      </c>
      <c r="AC406" s="88"/>
      <c r="AD406" s="88"/>
      <c r="AE406" s="120">
        <v>0</v>
      </c>
      <c r="AF406" s="89"/>
      <c r="AG406" s="116"/>
      <c r="AH406" s="90" t="s">
        <v>57</v>
      </c>
      <c r="AI406" s="90"/>
      <c r="AJ406" s="90"/>
      <c r="AK406" s="90"/>
      <c r="AL406" s="90" t="s">
        <v>57</v>
      </c>
      <c r="AM406" s="90"/>
      <c r="AN406" s="90" t="s">
        <v>57</v>
      </c>
      <c r="AO406" s="90"/>
      <c r="AP406" s="90" t="s">
        <v>57</v>
      </c>
      <c r="AQ406" s="90"/>
      <c r="AR406" s="90" t="s">
        <v>57</v>
      </c>
      <c r="AS406" s="90" t="s">
        <v>73</v>
      </c>
      <c r="AT406" s="90" t="s">
        <v>74</v>
      </c>
      <c r="AU406" s="97" t="s">
        <v>75</v>
      </c>
      <c r="AV406" s="98" t="s">
        <v>76</v>
      </c>
      <c r="AW406" s="98" t="s">
        <v>210</v>
      </c>
      <c r="AX406" s="97">
        <v>3299054</v>
      </c>
      <c r="AY406" s="98" t="s">
        <v>211</v>
      </c>
      <c r="AZ406" s="98" t="s">
        <v>308</v>
      </c>
      <c r="BA406" s="24"/>
    </row>
    <row r="407" spans="1:53" ht="84.75" customHeight="1">
      <c r="A407" s="23" t="str">
        <f>+IFERROR(VLOOKUP(R407,'[2]Listas niveles'!$D$2:$E$11,2,FALSE),"")</f>
        <v>DTAM</v>
      </c>
      <c r="B407" s="23" t="str">
        <f>+IFERROR(VLOOKUP(AS407,'[2]Listas anexo 1'!$A$7:$B$8,2,FALSE),"")</f>
        <v>FORTA</v>
      </c>
      <c r="C407" s="23" t="str">
        <f>+IFERROR(VLOOKUP(AT407,'[2]Listas anexo 1'!$A$13:$B$15,2,FALSE),"")</f>
        <v>FORTALECIMIENTO</v>
      </c>
      <c r="D407" s="23" t="str">
        <f>+IFERROR(VLOOKUP(AT407,'[2]Listas anexo 1'!$A$13:$C$15,3,FALSE),"")</f>
        <v>FORTALECER</v>
      </c>
      <c r="E407" s="23" t="str">
        <f>+IFERROR(VLOOKUP(AT407,'[2]Listas anexo 1'!$A$19:$B$21,2,FALSE),"")</f>
        <v>FORTOB</v>
      </c>
      <c r="F407" s="23" t="str">
        <f>+IFERROR(VLOOKUP(AV407,'[2]Listas anexo 1'!$J$13:$K$21,2,FALSE),"")</f>
        <v>FORTOBI</v>
      </c>
      <c r="G407" s="23" t="str">
        <f>+IFERROR(VLOOKUP(AW407,'[2]LISTAS ANEXO 1. 2'!$A$9:$B$38,2,FALSE),"")</f>
        <v>TI</v>
      </c>
      <c r="H407" s="23" t="str">
        <f>+IFERROR(IF(C407="ADMINYCOOR",VLOOKUP(AY407,'[2]LISTAS ANEXO 1. 3'!$B$13:$C$42,2,FALSE),IF(C407="TASAS",VLOOKUP(AY407,'[2]LISTAS ANEXO 1. 3'!$B$43:$C$51,2,FALSE),IF(C407="FORTALECIMIENTO",VLOOKUP(AY407,'[2]LISTAS ANEXO 1. 3'!$B$52:$C$58,2,FALSE),""))),"")</f>
        <v>AAAA</v>
      </c>
      <c r="I407" s="23" t="str">
        <f>+IFERROR(VLOOKUP(#REF!,'[2]LISTAS ANEXO 1. 4'!$B$74:$C$90,2,FALSE),"")</f>
        <v/>
      </c>
      <c r="J407" s="23" t="str">
        <f>+IFERROR(VLOOKUP(X407,[2]ORDINALES!$B$2:$C$5,2,FALSE),"")</f>
        <v>CTADOS</v>
      </c>
      <c r="K407" s="23" t="str">
        <f>+IFERROR(VLOOKUP(#REF!,[2]REGION!$G$2:$I$1125,2,FALSE),"")</f>
        <v/>
      </c>
      <c r="L407" s="23" t="str">
        <f>+IFERROR(VLOOKUP(AI407,[2]REGION!$G$2:$I$1125,2,FALSE),"")</f>
        <v/>
      </c>
      <c r="M407" s="23" t="str">
        <f>+IFERROR(VLOOKUP(#REF!,[2]ORDINALES!$H$2:$I$382,2,FALSE),"")</f>
        <v/>
      </c>
      <c r="N407" s="23" t="str">
        <f>IFERROR(VLOOKUP(U407,'[2]Lista Willy'!$B$11:$D$14,3,FALSE),"")</f>
        <v>REC_11</v>
      </c>
      <c r="O407" s="24"/>
      <c r="P407" s="90">
        <v>22040</v>
      </c>
      <c r="Q407" s="90" t="s">
        <v>540</v>
      </c>
      <c r="R407" s="90" t="s">
        <v>541</v>
      </c>
      <c r="S407" s="90" t="s">
        <v>541</v>
      </c>
      <c r="T407" s="90" t="s">
        <v>541</v>
      </c>
      <c r="U407" s="90" t="s">
        <v>52</v>
      </c>
      <c r="V407" s="94" t="s">
        <v>53</v>
      </c>
      <c r="W407" s="90" t="s">
        <v>54</v>
      </c>
      <c r="X407" s="90" t="s">
        <v>55</v>
      </c>
      <c r="Y407" s="117" t="s">
        <v>563</v>
      </c>
      <c r="Z407" s="88">
        <v>50000000</v>
      </c>
      <c r="AA407" s="120"/>
      <c r="AB407" s="88"/>
      <c r="AC407" s="88"/>
      <c r="AD407" s="88"/>
      <c r="AE407" s="120">
        <v>50000000</v>
      </c>
      <c r="AF407" s="89"/>
      <c r="AG407" s="116"/>
      <c r="AH407" s="90" t="s">
        <v>57</v>
      </c>
      <c r="AI407" s="90"/>
      <c r="AJ407" s="90"/>
      <c r="AK407" s="90"/>
      <c r="AL407" s="90" t="s">
        <v>57</v>
      </c>
      <c r="AM407" s="90"/>
      <c r="AN407" s="90" t="s">
        <v>57</v>
      </c>
      <c r="AO407" s="90"/>
      <c r="AP407" s="90" t="s">
        <v>57</v>
      </c>
      <c r="AQ407" s="90"/>
      <c r="AR407" s="90" t="s">
        <v>57</v>
      </c>
      <c r="AS407" s="90" t="s">
        <v>73</v>
      </c>
      <c r="AT407" s="90" t="s">
        <v>74</v>
      </c>
      <c r="AU407" s="97" t="s">
        <v>75</v>
      </c>
      <c r="AV407" s="98" t="s">
        <v>76</v>
      </c>
      <c r="AW407" s="98" t="s">
        <v>210</v>
      </c>
      <c r="AX407" s="97">
        <v>3299054</v>
      </c>
      <c r="AY407" s="98" t="s">
        <v>211</v>
      </c>
      <c r="AZ407" s="98" t="s">
        <v>308</v>
      </c>
      <c r="BA407" s="24"/>
    </row>
    <row r="408" spans="1:53" ht="84.75" customHeight="1">
      <c r="A408" s="23" t="str">
        <f>+IFERROR(VLOOKUP(R408,'[2]Listas niveles'!$D$2:$E$11,2,FALSE),"")</f>
        <v>DTAM</v>
      </c>
      <c r="B408" s="23" t="str">
        <f>+IFERROR(VLOOKUP(AS408,'[2]Listas anexo 1'!$A$7:$B$8,2,FALSE),"")</f>
        <v>FORTA</v>
      </c>
      <c r="C408" s="23" t="str">
        <f>+IFERROR(VLOOKUP(AT408,'[2]Listas anexo 1'!$A$13:$B$15,2,FALSE),"")</f>
        <v>FORTALECIMIENTO</v>
      </c>
      <c r="D408" s="23" t="str">
        <f>+IFERROR(VLOOKUP(AT408,'[2]Listas anexo 1'!$A$13:$C$15,3,FALSE),"")</f>
        <v>FORTALECER</v>
      </c>
      <c r="E408" s="23" t="str">
        <f>+IFERROR(VLOOKUP(AT408,'[2]Listas anexo 1'!$A$19:$B$21,2,FALSE),"")</f>
        <v>FORTOB</v>
      </c>
      <c r="F408" s="23" t="str">
        <f>+IFERROR(VLOOKUP(AV408,'[2]Listas anexo 1'!$J$13:$K$21,2,FALSE),"")</f>
        <v>FORTOBI</v>
      </c>
      <c r="G408" s="23" t="str">
        <f>+IFERROR(VLOOKUP(AW408,'[2]LISTAS ANEXO 1. 2'!$A$9:$B$38,2,FALSE),"")</f>
        <v>TII</v>
      </c>
      <c r="H408" s="23" t="str">
        <f>+IFERROR(IF(C408="ADMINYCOOR",VLOOKUP(AY408,'[2]LISTAS ANEXO 1. 3'!$B$13:$C$42,2,FALSE),IF(C408="TASAS",VLOOKUP(AY408,'[2]LISTAS ANEXO 1. 3'!$B$43:$C$51,2,FALSE),IF(C408="FORTALECIMIENTO",VLOOKUP(AY408,'[2]LISTAS ANEXO 1. 3'!$B$52:$C$58,2,FALSE),""))),"")</f>
        <v>BBBB</v>
      </c>
      <c r="I408" s="23" t="str">
        <f>+IFERROR(VLOOKUP(#REF!,'[2]LISTAS ANEXO 1. 4'!$B$74:$C$90,2,FALSE),"")</f>
        <v/>
      </c>
      <c r="J408" s="23" t="str">
        <f>+IFERROR(VLOOKUP(X408,[2]ORDINALES!$B$2:$C$5,2,FALSE),"")</f>
        <v>CTADOS</v>
      </c>
      <c r="K408" s="23" t="str">
        <f>+IFERROR(VLOOKUP(#REF!,[2]REGION!$G$2:$I$1125,2,FALSE),"")</f>
        <v/>
      </c>
      <c r="L408" s="23" t="str">
        <f>+IFERROR(VLOOKUP(AI408,[2]REGION!$G$2:$I$1125,2,FALSE),"")</f>
        <v/>
      </c>
      <c r="M408" s="23" t="str">
        <f>+IFERROR(VLOOKUP(#REF!,[2]ORDINALES!$H$2:$I$382,2,FALSE),"")</f>
        <v/>
      </c>
      <c r="N408" s="23" t="str">
        <f>IFERROR(VLOOKUP(U408,'[2]Lista Willy'!$B$11:$D$14,3,FALSE),"")</f>
        <v>REC_11</v>
      </c>
      <c r="O408" s="24"/>
      <c r="P408" s="90">
        <v>22041</v>
      </c>
      <c r="Q408" s="90" t="s">
        <v>540</v>
      </c>
      <c r="R408" s="90" t="s">
        <v>541</v>
      </c>
      <c r="S408" s="90" t="s">
        <v>541</v>
      </c>
      <c r="T408" s="90" t="s">
        <v>541</v>
      </c>
      <c r="U408" s="90" t="s">
        <v>52</v>
      </c>
      <c r="V408" s="94" t="s">
        <v>53</v>
      </c>
      <c r="W408" s="90" t="s">
        <v>54</v>
      </c>
      <c r="X408" s="90" t="s">
        <v>55</v>
      </c>
      <c r="Y408" s="117" t="s">
        <v>564</v>
      </c>
      <c r="Z408" s="88">
        <v>66000000</v>
      </c>
      <c r="AA408" s="120"/>
      <c r="AB408" s="88">
        <v>6000000</v>
      </c>
      <c r="AC408" s="88"/>
      <c r="AD408" s="88"/>
      <c r="AE408" s="120">
        <v>60000000</v>
      </c>
      <c r="AF408" s="89"/>
      <c r="AG408" s="116"/>
      <c r="AH408" s="90" t="s">
        <v>57</v>
      </c>
      <c r="AI408" s="90"/>
      <c r="AJ408" s="90"/>
      <c r="AK408" s="90"/>
      <c r="AL408" s="90" t="s">
        <v>57</v>
      </c>
      <c r="AM408" s="90"/>
      <c r="AN408" s="90" t="s">
        <v>57</v>
      </c>
      <c r="AO408" s="90"/>
      <c r="AP408" s="90" t="s">
        <v>57</v>
      </c>
      <c r="AQ408" s="90"/>
      <c r="AR408" s="90" t="s">
        <v>57</v>
      </c>
      <c r="AS408" s="90" t="s">
        <v>73</v>
      </c>
      <c r="AT408" s="90" t="s">
        <v>74</v>
      </c>
      <c r="AU408" s="97" t="s">
        <v>75</v>
      </c>
      <c r="AV408" s="98" t="s">
        <v>76</v>
      </c>
      <c r="AW408" s="98" t="s">
        <v>77</v>
      </c>
      <c r="AX408" s="97">
        <v>3299060</v>
      </c>
      <c r="AY408" s="98" t="s">
        <v>78</v>
      </c>
      <c r="AZ408" s="90" t="s">
        <v>201</v>
      </c>
      <c r="BA408" s="24"/>
    </row>
    <row r="409" spans="1:53" ht="84.75" customHeight="1">
      <c r="A409" s="23" t="str">
        <f>+IFERROR(VLOOKUP(R409,'[2]Listas niveles'!$D$2:$E$11,2,FALSE),"")</f>
        <v>DTAM</v>
      </c>
      <c r="B409" s="23" t="str">
        <f>+IFERROR(VLOOKUP(AS409,'[2]Listas anexo 1'!$A$7:$B$8,2,FALSE),"")</f>
        <v>FORTA</v>
      </c>
      <c r="C409" s="23" t="str">
        <f>+IFERROR(VLOOKUP(AT409,'[2]Listas anexo 1'!$A$13:$B$15,2,FALSE),"")</f>
        <v>FORTALECIMIENTO</v>
      </c>
      <c r="D409" s="23" t="str">
        <f>+IFERROR(VLOOKUP(AT409,'[2]Listas anexo 1'!$A$13:$C$15,3,FALSE),"")</f>
        <v>FORTALECER</v>
      </c>
      <c r="E409" s="23" t="str">
        <f>+IFERROR(VLOOKUP(AT409,'[2]Listas anexo 1'!$A$19:$B$21,2,FALSE),"")</f>
        <v>FORTOB</v>
      </c>
      <c r="F409" s="23" t="str">
        <f>+IFERROR(VLOOKUP(AV409,'[2]Listas anexo 1'!$J$13:$K$21,2,FALSE),"")</f>
        <v>FORTOBI</v>
      </c>
      <c r="G409" s="23" t="str">
        <f>+IFERROR(VLOOKUP(AW409,'[2]LISTAS ANEXO 1. 2'!$A$9:$B$38,2,FALSE),"")</f>
        <v>TII</v>
      </c>
      <c r="H409" s="23" t="str">
        <f>+IFERROR(IF(C409="ADMINYCOOR",VLOOKUP(AY409,'[2]LISTAS ANEXO 1. 3'!$B$13:$C$42,2,FALSE),IF(C409="TASAS",VLOOKUP(AY409,'[2]LISTAS ANEXO 1. 3'!$B$43:$C$51,2,FALSE),IF(C409="FORTALECIMIENTO",VLOOKUP(AY409,'[2]LISTAS ANEXO 1. 3'!$B$52:$C$58,2,FALSE),""))),"")</f>
        <v>BBBB</v>
      </c>
      <c r="I409" s="23" t="str">
        <f>+IFERROR(VLOOKUP(#REF!,'[2]LISTAS ANEXO 1. 4'!$B$74:$C$90,2,FALSE),"")</f>
        <v/>
      </c>
      <c r="J409" s="23" t="str">
        <f>+IFERROR(VLOOKUP(X409,[2]ORDINALES!$B$2:$C$5,2,FALSE),"")</f>
        <v>CTADOS</v>
      </c>
      <c r="K409" s="23" t="str">
        <f>+IFERROR(VLOOKUP(#REF!,[2]REGION!$G$2:$I$1125,2,FALSE),"")</f>
        <v/>
      </c>
      <c r="L409" s="23" t="str">
        <f>+IFERROR(VLOOKUP(AI409,[2]REGION!$G$2:$I$1125,2,FALSE),"")</f>
        <v/>
      </c>
      <c r="M409" s="23" t="str">
        <f>+IFERROR(VLOOKUP(#REF!,[2]ORDINALES!$H$2:$I$382,2,FALSE),"")</f>
        <v/>
      </c>
      <c r="N409" s="23" t="str">
        <f>IFERROR(VLOOKUP(U409,'[2]Lista Willy'!$B$11:$D$14,3,FALSE),"")</f>
        <v>REC_11</v>
      </c>
      <c r="O409" s="24"/>
      <c r="P409" s="90">
        <v>22042</v>
      </c>
      <c r="Q409" s="90" t="s">
        <v>540</v>
      </c>
      <c r="R409" s="90" t="s">
        <v>541</v>
      </c>
      <c r="S409" s="90" t="s">
        <v>541</v>
      </c>
      <c r="T409" s="90" t="s">
        <v>541</v>
      </c>
      <c r="U409" s="90" t="s">
        <v>52</v>
      </c>
      <c r="V409" s="94" t="s">
        <v>53</v>
      </c>
      <c r="W409" s="90" t="s">
        <v>54</v>
      </c>
      <c r="X409" s="90" t="s">
        <v>55</v>
      </c>
      <c r="Y409" s="117" t="s">
        <v>565</v>
      </c>
      <c r="Z409" s="88">
        <v>34509354</v>
      </c>
      <c r="AA409" s="120"/>
      <c r="AB409" s="88"/>
      <c r="AC409" s="88"/>
      <c r="AD409" s="88"/>
      <c r="AE409" s="120">
        <v>34509354</v>
      </c>
      <c r="AF409" s="89"/>
      <c r="AG409" s="116"/>
      <c r="AH409" s="90" t="s">
        <v>57</v>
      </c>
      <c r="AI409" s="90"/>
      <c r="AJ409" s="90"/>
      <c r="AK409" s="90"/>
      <c r="AL409" s="90" t="s">
        <v>57</v>
      </c>
      <c r="AM409" s="90"/>
      <c r="AN409" s="90" t="s">
        <v>57</v>
      </c>
      <c r="AO409" s="90"/>
      <c r="AP409" s="90" t="s">
        <v>57</v>
      </c>
      <c r="AQ409" s="90"/>
      <c r="AR409" s="90" t="s">
        <v>57</v>
      </c>
      <c r="AS409" s="90" t="s">
        <v>73</v>
      </c>
      <c r="AT409" s="90" t="s">
        <v>74</v>
      </c>
      <c r="AU409" s="97" t="s">
        <v>75</v>
      </c>
      <c r="AV409" s="98" t="s">
        <v>76</v>
      </c>
      <c r="AW409" s="98" t="s">
        <v>77</v>
      </c>
      <c r="AX409" s="97">
        <v>3299060</v>
      </c>
      <c r="AY409" s="98" t="s">
        <v>78</v>
      </c>
      <c r="AZ409" s="90" t="s">
        <v>201</v>
      </c>
      <c r="BA409" s="24"/>
    </row>
    <row r="410" spans="1:53" ht="84.75" customHeight="1">
      <c r="A410" s="23" t="str">
        <f>+IFERROR(VLOOKUP(R410,'[2]Listas niveles'!$D$2:$E$11,2,FALSE),"")</f>
        <v>DTAM</v>
      </c>
      <c r="B410" s="23" t="str">
        <f>+IFERROR(VLOOKUP(AS410,'[2]Listas anexo 1'!$A$7:$B$8,2,FALSE),"")</f>
        <v>FORTA</v>
      </c>
      <c r="C410" s="23" t="str">
        <f>+IFERROR(VLOOKUP(AT410,'[2]Listas anexo 1'!$A$13:$B$15,2,FALSE),"")</f>
        <v>FORTALECIMIENTO</v>
      </c>
      <c r="D410" s="23" t="str">
        <f>+IFERROR(VLOOKUP(AT410,'[2]Listas anexo 1'!$A$13:$C$15,3,FALSE),"")</f>
        <v>FORTALECER</v>
      </c>
      <c r="E410" s="23" t="str">
        <f>+IFERROR(VLOOKUP(AT410,'[2]Listas anexo 1'!$A$19:$B$21,2,FALSE),"")</f>
        <v>FORTOB</v>
      </c>
      <c r="F410" s="23" t="str">
        <f>+IFERROR(VLOOKUP(AV410,'[2]Listas anexo 1'!$J$13:$K$21,2,FALSE),"")</f>
        <v>FORTOBI</v>
      </c>
      <c r="G410" s="23" t="str">
        <f>+IFERROR(VLOOKUP(AW410,'[2]LISTAS ANEXO 1. 2'!$A$9:$B$38,2,FALSE),"")</f>
        <v>TII</v>
      </c>
      <c r="H410" s="23" t="str">
        <f>+IFERROR(IF(C410="ADMINYCOOR",VLOOKUP(AY410,'[2]LISTAS ANEXO 1. 3'!$B$13:$C$42,2,FALSE),IF(C410="TASAS",VLOOKUP(AY410,'[2]LISTAS ANEXO 1. 3'!$B$43:$C$51,2,FALSE),IF(C410="FORTALECIMIENTO",VLOOKUP(AY410,'[2]LISTAS ANEXO 1. 3'!$B$52:$C$58,2,FALSE),""))),"")</f>
        <v>BBBB</v>
      </c>
      <c r="I410" s="23" t="str">
        <f>+IFERROR(VLOOKUP(#REF!,'[2]LISTAS ANEXO 1. 4'!$B$74:$C$90,2,FALSE),"")</f>
        <v/>
      </c>
      <c r="J410" s="23" t="str">
        <f>+IFERROR(VLOOKUP(X410,[2]ORDINALES!$B$2:$C$5,2,FALSE),"")</f>
        <v>CTADOS</v>
      </c>
      <c r="K410" s="23" t="str">
        <f>+IFERROR(VLOOKUP(#REF!,[2]REGION!$G$2:$I$1125,2,FALSE),"")</f>
        <v/>
      </c>
      <c r="L410" s="23" t="str">
        <f>+IFERROR(VLOOKUP(AI410,[2]REGION!$G$2:$I$1125,2,FALSE),"")</f>
        <v/>
      </c>
      <c r="M410" s="23" t="str">
        <f>+IFERROR(VLOOKUP(#REF!,[2]ORDINALES!$H$2:$I$382,2,FALSE),"")</f>
        <v/>
      </c>
      <c r="N410" s="23" t="str">
        <f>IFERROR(VLOOKUP(U410,'[2]Lista Willy'!$B$11:$D$14,3,FALSE),"")</f>
        <v>REC_11</v>
      </c>
      <c r="O410" s="24"/>
      <c r="P410" s="90">
        <v>22043</v>
      </c>
      <c r="Q410" s="90" t="s">
        <v>540</v>
      </c>
      <c r="R410" s="90" t="s">
        <v>541</v>
      </c>
      <c r="S410" s="90" t="s">
        <v>541</v>
      </c>
      <c r="T410" s="90" t="s">
        <v>541</v>
      </c>
      <c r="U410" s="90" t="s">
        <v>52</v>
      </c>
      <c r="V410" s="94" t="s">
        <v>53</v>
      </c>
      <c r="W410" s="90" t="s">
        <v>54</v>
      </c>
      <c r="X410" s="90" t="s">
        <v>55</v>
      </c>
      <c r="Y410" s="117" t="s">
        <v>566</v>
      </c>
      <c r="Z410" s="88">
        <v>0</v>
      </c>
      <c r="AA410" s="120"/>
      <c r="AB410" s="88"/>
      <c r="AC410" s="88"/>
      <c r="AD410" s="88"/>
      <c r="AE410" s="120">
        <v>0</v>
      </c>
      <c r="AF410" s="89"/>
      <c r="AG410" s="116"/>
      <c r="AH410" s="90" t="s">
        <v>57</v>
      </c>
      <c r="AI410" s="90"/>
      <c r="AJ410" s="90"/>
      <c r="AK410" s="90"/>
      <c r="AL410" s="90" t="s">
        <v>57</v>
      </c>
      <c r="AM410" s="90"/>
      <c r="AN410" s="90" t="s">
        <v>57</v>
      </c>
      <c r="AO410" s="90"/>
      <c r="AP410" s="90" t="s">
        <v>57</v>
      </c>
      <c r="AQ410" s="90"/>
      <c r="AR410" s="90" t="s">
        <v>57</v>
      </c>
      <c r="AS410" s="90" t="s">
        <v>73</v>
      </c>
      <c r="AT410" s="90" t="s">
        <v>74</v>
      </c>
      <c r="AU410" s="97" t="s">
        <v>75</v>
      </c>
      <c r="AV410" s="98" t="s">
        <v>76</v>
      </c>
      <c r="AW410" s="98" t="s">
        <v>77</v>
      </c>
      <c r="AX410" s="97">
        <v>3299060</v>
      </c>
      <c r="AY410" s="98" t="s">
        <v>78</v>
      </c>
      <c r="AZ410" s="90" t="s">
        <v>201</v>
      </c>
      <c r="BA410" s="24"/>
    </row>
    <row r="411" spans="1:53" ht="84.75" customHeight="1">
      <c r="A411" s="23"/>
      <c r="B411" s="23"/>
      <c r="C411" s="23"/>
      <c r="D411" s="23"/>
      <c r="E411" s="23"/>
      <c r="F411" s="23"/>
      <c r="G411" s="23"/>
      <c r="H411" s="23"/>
      <c r="I411" s="23"/>
      <c r="J411" s="23"/>
      <c r="K411" s="23"/>
      <c r="L411" s="23"/>
      <c r="M411" s="23"/>
      <c r="N411" s="23"/>
      <c r="O411" s="24"/>
      <c r="P411" s="90">
        <v>22044</v>
      </c>
      <c r="Q411" s="90" t="s">
        <v>540</v>
      </c>
      <c r="R411" s="90" t="s">
        <v>541</v>
      </c>
      <c r="S411" s="90" t="s">
        <v>541</v>
      </c>
      <c r="T411" s="90" t="s">
        <v>541</v>
      </c>
      <c r="U411" s="90" t="s">
        <v>52</v>
      </c>
      <c r="V411" s="94" t="s">
        <v>53</v>
      </c>
      <c r="W411" s="90" t="s">
        <v>54</v>
      </c>
      <c r="X411" s="90" t="s">
        <v>55</v>
      </c>
      <c r="Y411" s="117" t="s">
        <v>568</v>
      </c>
      <c r="Z411" s="88">
        <v>0</v>
      </c>
      <c r="AA411" s="120"/>
      <c r="AB411" s="88"/>
      <c r="AC411" s="88"/>
      <c r="AD411" s="88"/>
      <c r="AE411" s="120">
        <v>0</v>
      </c>
      <c r="AF411" s="89"/>
      <c r="AG411" s="116"/>
      <c r="AH411" s="90" t="s">
        <v>57</v>
      </c>
      <c r="AI411" s="90"/>
      <c r="AJ411" s="90"/>
      <c r="AK411" s="90"/>
      <c r="AL411" s="90" t="s">
        <v>57</v>
      </c>
      <c r="AM411" s="90"/>
      <c r="AN411" s="90" t="s">
        <v>57</v>
      </c>
      <c r="AO411" s="90"/>
      <c r="AP411" s="90" t="s">
        <v>57</v>
      </c>
      <c r="AQ411" s="90"/>
      <c r="AR411" s="90" t="s">
        <v>57</v>
      </c>
      <c r="AS411" s="90" t="s">
        <v>73</v>
      </c>
      <c r="AT411" s="90" t="s">
        <v>74</v>
      </c>
      <c r="AU411" s="97" t="s">
        <v>75</v>
      </c>
      <c r="AV411" s="98" t="s">
        <v>76</v>
      </c>
      <c r="AW411" s="98" t="s">
        <v>77</v>
      </c>
      <c r="AX411" s="97">
        <v>3299060</v>
      </c>
      <c r="AY411" s="98" t="s">
        <v>78</v>
      </c>
      <c r="AZ411" s="90" t="s">
        <v>201</v>
      </c>
      <c r="BA411" s="24"/>
    </row>
    <row r="412" spans="1:53" ht="84.75" customHeight="1">
      <c r="A412" s="23"/>
      <c r="B412" s="23"/>
      <c r="C412" s="23"/>
      <c r="D412" s="23"/>
      <c r="E412" s="23"/>
      <c r="F412" s="23"/>
      <c r="G412" s="23"/>
      <c r="H412" s="23"/>
      <c r="I412" s="23"/>
      <c r="J412" s="23"/>
      <c r="K412" s="23"/>
      <c r="L412" s="23"/>
      <c r="M412" s="23"/>
      <c r="N412" s="23"/>
      <c r="O412" s="24"/>
      <c r="P412" s="90">
        <v>22045</v>
      </c>
      <c r="Q412" s="90" t="s">
        <v>540</v>
      </c>
      <c r="R412" s="90" t="s">
        <v>541</v>
      </c>
      <c r="S412" s="90" t="s">
        <v>541</v>
      </c>
      <c r="T412" s="90" t="s">
        <v>541</v>
      </c>
      <c r="U412" s="90" t="s">
        <v>52</v>
      </c>
      <c r="V412" s="94" t="s">
        <v>53</v>
      </c>
      <c r="W412" s="90" t="s">
        <v>54</v>
      </c>
      <c r="X412" s="90" t="s">
        <v>55</v>
      </c>
      <c r="Y412" s="117" t="s">
        <v>569</v>
      </c>
      <c r="Z412" s="88">
        <v>20000000</v>
      </c>
      <c r="AA412" s="120"/>
      <c r="AB412" s="88"/>
      <c r="AC412" s="88"/>
      <c r="AD412" s="88"/>
      <c r="AE412" s="120">
        <v>20000000</v>
      </c>
      <c r="AF412" s="89"/>
      <c r="AG412" s="116"/>
      <c r="AH412" s="90" t="s">
        <v>57</v>
      </c>
      <c r="AI412" s="90"/>
      <c r="AJ412" s="90"/>
      <c r="AK412" s="90"/>
      <c r="AL412" s="90" t="s">
        <v>57</v>
      </c>
      <c r="AM412" s="90"/>
      <c r="AN412" s="90" t="s">
        <v>57</v>
      </c>
      <c r="AO412" s="90"/>
      <c r="AP412" s="90" t="s">
        <v>57</v>
      </c>
      <c r="AQ412" s="90"/>
      <c r="AR412" s="90" t="s">
        <v>57</v>
      </c>
      <c r="AS412" s="90" t="s">
        <v>73</v>
      </c>
      <c r="AT412" s="90" t="s">
        <v>74</v>
      </c>
      <c r="AU412" s="97" t="s">
        <v>75</v>
      </c>
      <c r="AV412" s="98" t="s">
        <v>76</v>
      </c>
      <c r="AW412" s="98" t="s">
        <v>77</v>
      </c>
      <c r="AX412" s="97">
        <v>3299060</v>
      </c>
      <c r="AY412" s="98" t="s">
        <v>78</v>
      </c>
      <c r="AZ412" s="90" t="s">
        <v>201</v>
      </c>
      <c r="BA412" s="24"/>
    </row>
    <row r="413" spans="1:53" ht="84.75" customHeight="1">
      <c r="A413" s="23" t="str">
        <f>+IFERROR(VLOOKUP(R413,'[2]Listas niveles'!$D$2:$E$11,2,FALSE),"")</f>
        <v>DTAM</v>
      </c>
      <c r="B413" s="23" t="str">
        <f>+IFERROR(VLOOKUP(AS413,'[2]Listas anexo 1'!$A$7:$B$8,2,FALSE),"")</f>
        <v>FORTA</v>
      </c>
      <c r="C413" s="23" t="str">
        <f>+IFERROR(VLOOKUP(AT413,'[2]Listas anexo 1'!$A$13:$B$15,2,FALSE),"")</f>
        <v>FORTALECIMIENTO</v>
      </c>
      <c r="D413" s="23" t="str">
        <f>+IFERROR(VLOOKUP(AT413,'[2]Listas anexo 1'!$A$13:$C$15,3,FALSE),"")</f>
        <v>FORTALECER</v>
      </c>
      <c r="E413" s="23" t="str">
        <f>+IFERROR(VLOOKUP(AT413,'[2]Listas anexo 1'!$A$19:$B$21,2,FALSE),"")</f>
        <v>FORTOB</v>
      </c>
      <c r="F413" s="23" t="str">
        <f>+IFERROR(VLOOKUP(AV413,'[2]Listas anexo 1'!$J$13:$K$21,2,FALSE),"")</f>
        <v>FORTOBI</v>
      </c>
      <c r="G413" s="23" t="str">
        <f>+IFERROR(VLOOKUP(AW413,'[2]LISTAS ANEXO 1. 2'!$A$9:$B$38,2,FALSE),"")</f>
        <v>TII</v>
      </c>
      <c r="H413" s="23" t="str">
        <f>+IFERROR(IF(C413="ADMINYCOOR",VLOOKUP(AY413,'[2]LISTAS ANEXO 1. 3'!$B$13:$C$42,2,FALSE),IF(C413="TASAS",VLOOKUP(AY413,'[2]LISTAS ANEXO 1. 3'!$B$43:$C$51,2,FALSE),IF(C413="FORTALECIMIENTO",VLOOKUP(AY413,'[2]LISTAS ANEXO 1. 3'!$B$52:$C$58,2,FALSE),""))),"")</f>
        <v>BBBB</v>
      </c>
      <c r="I413" s="23" t="str">
        <f>+IFERROR(VLOOKUP(#REF!,'[2]LISTAS ANEXO 1. 4'!$B$74:$C$90,2,FALSE),"")</f>
        <v/>
      </c>
      <c r="J413" s="23" t="str">
        <f>+IFERROR(VLOOKUP(X413,[2]ORDINALES!$B$2:$C$5,2,FALSE),"")</f>
        <v>CTADOS</v>
      </c>
      <c r="K413" s="23" t="str">
        <f>+IFERROR(VLOOKUP(#REF!,[2]REGION!$G$2:$I$1125,2,FALSE),"")</f>
        <v/>
      </c>
      <c r="L413" s="23" t="str">
        <f>+IFERROR(VLOOKUP(AI413,[2]REGION!$G$2:$I$1125,2,FALSE),"")</f>
        <v/>
      </c>
      <c r="M413" s="23" t="str">
        <f>+IFERROR(VLOOKUP(#REF!,[2]ORDINALES!$H$2:$I$382,2,FALSE),"")</f>
        <v/>
      </c>
      <c r="N413" s="23" t="str">
        <f>IFERROR(VLOOKUP(U413,'[2]Lista Willy'!$B$11:$D$14,3,FALSE),"")</f>
        <v>REC_11</v>
      </c>
      <c r="O413" s="24"/>
      <c r="P413" s="90">
        <v>22046</v>
      </c>
      <c r="Q413" s="90" t="s">
        <v>540</v>
      </c>
      <c r="R413" s="90" t="s">
        <v>541</v>
      </c>
      <c r="S413" s="90" t="s">
        <v>541</v>
      </c>
      <c r="T413" s="90" t="s">
        <v>541</v>
      </c>
      <c r="U413" s="90" t="s">
        <v>52</v>
      </c>
      <c r="V413" s="94" t="s">
        <v>53</v>
      </c>
      <c r="W413" s="90" t="s">
        <v>54</v>
      </c>
      <c r="X413" s="90" t="s">
        <v>55</v>
      </c>
      <c r="Y413" s="117" t="s">
        <v>570</v>
      </c>
      <c r="Z413" s="88">
        <v>20000000</v>
      </c>
      <c r="AA413" s="120"/>
      <c r="AB413" s="88"/>
      <c r="AC413" s="88"/>
      <c r="AD413" s="88"/>
      <c r="AE413" s="120">
        <v>20000000</v>
      </c>
      <c r="AF413" s="89"/>
      <c r="AG413" s="116"/>
      <c r="AH413" s="90" t="s">
        <v>57</v>
      </c>
      <c r="AI413" s="90"/>
      <c r="AJ413" s="90"/>
      <c r="AK413" s="90"/>
      <c r="AL413" s="90" t="s">
        <v>57</v>
      </c>
      <c r="AM413" s="90"/>
      <c r="AN413" s="90" t="s">
        <v>57</v>
      </c>
      <c r="AO413" s="90"/>
      <c r="AP413" s="90" t="s">
        <v>57</v>
      </c>
      <c r="AQ413" s="90"/>
      <c r="AR413" s="90" t="s">
        <v>57</v>
      </c>
      <c r="AS413" s="90" t="s">
        <v>73</v>
      </c>
      <c r="AT413" s="90" t="s">
        <v>74</v>
      </c>
      <c r="AU413" s="97" t="s">
        <v>75</v>
      </c>
      <c r="AV413" s="98" t="s">
        <v>76</v>
      </c>
      <c r="AW413" s="98" t="s">
        <v>77</v>
      </c>
      <c r="AX413" s="97">
        <v>3299060</v>
      </c>
      <c r="AY413" s="98" t="s">
        <v>78</v>
      </c>
      <c r="AZ413" s="90" t="s">
        <v>201</v>
      </c>
      <c r="BA413" s="24"/>
    </row>
    <row r="414" spans="1:53" ht="84.75" customHeight="1">
      <c r="A414" s="23" t="str">
        <f>+IFERROR(VLOOKUP(R414,'[2]Listas niveles'!$D$2:$E$11,2,FALSE),"")</f>
        <v>DTAM</v>
      </c>
      <c r="B414" s="23" t="str">
        <f>+IFERROR(VLOOKUP(AS414,'[2]Listas anexo 1'!$A$7:$B$8,2,FALSE),"")</f>
        <v>FORTA</v>
      </c>
      <c r="C414" s="23" t="str">
        <f>+IFERROR(VLOOKUP(AT414,'[2]Listas anexo 1'!$A$13:$B$15,2,FALSE),"")</f>
        <v>FORTALECIMIENTO</v>
      </c>
      <c r="D414" s="23" t="str">
        <f>+IFERROR(VLOOKUP(AT414,'[2]Listas anexo 1'!$A$13:$C$15,3,FALSE),"")</f>
        <v>FORTALECER</v>
      </c>
      <c r="E414" s="23" t="str">
        <f>+IFERROR(VLOOKUP(AT414,'[2]Listas anexo 1'!$A$19:$B$21,2,FALSE),"")</f>
        <v>FORTOB</v>
      </c>
      <c r="F414" s="23" t="str">
        <f>+IFERROR(VLOOKUP(AV414,'[2]Listas anexo 1'!$J$13:$K$21,2,FALSE),"")</f>
        <v>FORTOBI</v>
      </c>
      <c r="G414" s="23" t="str">
        <f>+IFERROR(VLOOKUP(AW414,'[2]LISTAS ANEXO 1. 2'!$A$9:$B$38,2,FALSE),"")</f>
        <v>TII</v>
      </c>
      <c r="H414" s="23" t="str">
        <f>+IFERROR(IF(C414="ADMINYCOOR",VLOOKUP(AY414,'[2]LISTAS ANEXO 1. 3'!$B$13:$C$42,2,FALSE),IF(C414="TASAS",VLOOKUP(AY414,'[2]LISTAS ANEXO 1. 3'!$B$43:$C$51,2,FALSE),IF(C414="FORTALECIMIENTO",VLOOKUP(AY414,'[2]LISTAS ANEXO 1. 3'!$B$52:$C$58,2,FALSE),""))),"")</f>
        <v>BBBB</v>
      </c>
      <c r="I414" s="23" t="str">
        <f>+IFERROR(VLOOKUP(#REF!,'[2]LISTAS ANEXO 1. 4'!$B$74:$C$90,2,FALSE),"")</f>
        <v/>
      </c>
      <c r="J414" s="23" t="str">
        <f>+IFERROR(VLOOKUP(X414,[2]ORDINALES!$B$2:$C$5,2,FALSE),"")</f>
        <v>CTADOS</v>
      </c>
      <c r="K414" s="23" t="str">
        <f>+IFERROR(VLOOKUP(#REF!,[2]REGION!$G$2:$I$1125,2,FALSE),"")</f>
        <v/>
      </c>
      <c r="L414" s="23" t="str">
        <f>+IFERROR(VLOOKUP(AI414,[2]REGION!$G$2:$I$1125,2,FALSE),"")</f>
        <v/>
      </c>
      <c r="M414" s="23" t="str">
        <f>+IFERROR(VLOOKUP(#REF!,[2]ORDINALES!$H$2:$I$382,2,FALSE),"")</f>
        <v/>
      </c>
      <c r="N414" s="23" t="str">
        <f>IFERROR(VLOOKUP(U414,'[2]Lista Willy'!$B$11:$D$14,3,FALSE),"")</f>
        <v>REC_11</v>
      </c>
      <c r="O414" s="24"/>
      <c r="P414" s="90">
        <v>22047</v>
      </c>
      <c r="Q414" s="90" t="s">
        <v>540</v>
      </c>
      <c r="R414" s="90" t="s">
        <v>541</v>
      </c>
      <c r="S414" s="90" t="s">
        <v>541</v>
      </c>
      <c r="T414" s="90" t="s">
        <v>541</v>
      </c>
      <c r="U414" s="90" t="s">
        <v>52</v>
      </c>
      <c r="V414" s="94" t="s">
        <v>53</v>
      </c>
      <c r="W414" s="90" t="s">
        <v>54</v>
      </c>
      <c r="X414" s="90" t="s">
        <v>55</v>
      </c>
      <c r="Y414" s="117" t="s">
        <v>571</v>
      </c>
      <c r="Z414" s="88">
        <v>6000000</v>
      </c>
      <c r="AA414" s="120"/>
      <c r="AB414" s="88"/>
      <c r="AC414" s="88"/>
      <c r="AD414" s="88"/>
      <c r="AE414" s="120">
        <v>6000000</v>
      </c>
      <c r="AF414" s="89"/>
      <c r="AG414" s="116"/>
      <c r="AH414" s="90" t="s">
        <v>57</v>
      </c>
      <c r="AI414" s="90"/>
      <c r="AJ414" s="90"/>
      <c r="AK414" s="90"/>
      <c r="AL414" s="90" t="s">
        <v>57</v>
      </c>
      <c r="AM414" s="90"/>
      <c r="AN414" s="90" t="s">
        <v>57</v>
      </c>
      <c r="AO414" s="90"/>
      <c r="AP414" s="90" t="s">
        <v>57</v>
      </c>
      <c r="AQ414" s="90"/>
      <c r="AR414" s="90" t="s">
        <v>57</v>
      </c>
      <c r="AS414" s="90" t="s">
        <v>73</v>
      </c>
      <c r="AT414" s="90" t="s">
        <v>74</v>
      </c>
      <c r="AU414" s="97" t="s">
        <v>75</v>
      </c>
      <c r="AV414" s="98" t="s">
        <v>76</v>
      </c>
      <c r="AW414" s="98" t="s">
        <v>77</v>
      </c>
      <c r="AX414" s="97">
        <v>3299060</v>
      </c>
      <c r="AY414" s="98" t="s">
        <v>78</v>
      </c>
      <c r="AZ414" s="90" t="s">
        <v>201</v>
      </c>
      <c r="BA414" s="24"/>
    </row>
    <row r="415" spans="1:53" ht="84.75" customHeight="1">
      <c r="A415" s="23" t="str">
        <f>+IFERROR(VLOOKUP(R415,'[2]Listas niveles'!$D$2:$E$11,2,FALSE),"")</f>
        <v>DTAM</v>
      </c>
      <c r="B415" s="23" t="str">
        <f>+IFERROR(VLOOKUP(AS415,'[2]Listas anexo 1'!$A$7:$B$8,2,FALSE),"")</f>
        <v>FORTA</v>
      </c>
      <c r="C415" s="23" t="str">
        <f>+IFERROR(VLOOKUP(AT415,'[2]Listas anexo 1'!$A$13:$B$15,2,FALSE),"")</f>
        <v>FORTALECIMIENTO</v>
      </c>
      <c r="D415" s="23" t="str">
        <f>+IFERROR(VLOOKUP(AT415,'[2]Listas anexo 1'!$A$13:$C$15,3,FALSE),"")</f>
        <v>FORTALECER</v>
      </c>
      <c r="E415" s="23" t="str">
        <f>+IFERROR(VLOOKUP(AT415,'[2]Listas anexo 1'!$A$19:$B$21,2,FALSE),"")</f>
        <v>FORTOB</v>
      </c>
      <c r="F415" s="23" t="str">
        <f>+IFERROR(VLOOKUP(AV415,'[2]Listas anexo 1'!$J$13:$K$21,2,FALSE),"")</f>
        <v>FORTOBI</v>
      </c>
      <c r="G415" s="23" t="str">
        <f>+IFERROR(VLOOKUP(AW415,'[2]LISTAS ANEXO 1. 2'!$A$9:$B$38,2,FALSE),"")</f>
        <v>TII</v>
      </c>
      <c r="H415" s="23" t="str">
        <f>+IFERROR(IF(C415="ADMINYCOOR",VLOOKUP(AY415,'[2]LISTAS ANEXO 1. 3'!$B$13:$C$42,2,FALSE),IF(C415="TASAS",VLOOKUP(AY415,'[2]LISTAS ANEXO 1. 3'!$B$43:$C$51,2,FALSE),IF(C415="FORTALECIMIENTO",VLOOKUP(AY415,'[2]LISTAS ANEXO 1. 3'!$B$52:$C$58,2,FALSE),""))),"")</f>
        <v>BBBB</v>
      </c>
      <c r="I415" s="23" t="str">
        <f>+IFERROR(VLOOKUP(#REF!,'[2]LISTAS ANEXO 1. 4'!$B$74:$C$90,2,FALSE),"")</f>
        <v/>
      </c>
      <c r="J415" s="23" t="str">
        <f>+IFERROR(VLOOKUP(X415,[2]ORDINALES!$B$2:$C$5,2,FALSE),"")</f>
        <v>CTADOS</v>
      </c>
      <c r="K415" s="23" t="str">
        <f>+IFERROR(VLOOKUP(#REF!,[2]REGION!$G$2:$I$1125,2,FALSE),"")</f>
        <v/>
      </c>
      <c r="L415" s="23" t="str">
        <f>+IFERROR(VLOOKUP(AI415,[2]REGION!$G$2:$I$1125,2,FALSE),"")</f>
        <v/>
      </c>
      <c r="M415" s="23" t="str">
        <f>+IFERROR(VLOOKUP(#REF!,[2]ORDINALES!$H$2:$I$382,2,FALSE),"")</f>
        <v/>
      </c>
      <c r="N415" s="23" t="str">
        <f>IFERROR(VLOOKUP(U415,'[2]Lista Willy'!$B$11:$D$14,3,FALSE),"")</f>
        <v>REC_11</v>
      </c>
      <c r="O415" s="24"/>
      <c r="P415" s="90">
        <v>22048</v>
      </c>
      <c r="Q415" s="90" t="s">
        <v>540</v>
      </c>
      <c r="R415" s="90" t="s">
        <v>541</v>
      </c>
      <c r="S415" s="90" t="s">
        <v>541</v>
      </c>
      <c r="T415" s="90" t="s">
        <v>541</v>
      </c>
      <c r="U415" s="90" t="s">
        <v>52</v>
      </c>
      <c r="V415" s="94" t="s">
        <v>53</v>
      </c>
      <c r="W415" s="90" t="s">
        <v>54</v>
      </c>
      <c r="X415" s="90" t="s">
        <v>55</v>
      </c>
      <c r="Y415" s="117" t="s">
        <v>572</v>
      </c>
      <c r="Z415" s="88">
        <v>30000000</v>
      </c>
      <c r="AA415" s="120"/>
      <c r="AB415" s="88"/>
      <c r="AC415" s="88"/>
      <c r="AD415" s="88"/>
      <c r="AE415" s="120">
        <v>30000000</v>
      </c>
      <c r="AF415" s="89"/>
      <c r="AG415" s="116"/>
      <c r="AH415" s="90" t="s">
        <v>57</v>
      </c>
      <c r="AI415" s="90"/>
      <c r="AJ415" s="90"/>
      <c r="AK415" s="90"/>
      <c r="AL415" s="90" t="s">
        <v>57</v>
      </c>
      <c r="AM415" s="90"/>
      <c r="AN415" s="90" t="s">
        <v>57</v>
      </c>
      <c r="AO415" s="90"/>
      <c r="AP415" s="90" t="s">
        <v>57</v>
      </c>
      <c r="AQ415" s="90"/>
      <c r="AR415" s="90" t="s">
        <v>57</v>
      </c>
      <c r="AS415" s="90" t="s">
        <v>73</v>
      </c>
      <c r="AT415" s="90" t="s">
        <v>74</v>
      </c>
      <c r="AU415" s="97" t="s">
        <v>75</v>
      </c>
      <c r="AV415" s="98" t="s">
        <v>76</v>
      </c>
      <c r="AW415" s="98" t="s">
        <v>77</v>
      </c>
      <c r="AX415" s="97">
        <v>3299060</v>
      </c>
      <c r="AY415" s="98" t="s">
        <v>78</v>
      </c>
      <c r="AZ415" s="90" t="s">
        <v>201</v>
      </c>
      <c r="BA415" s="24"/>
    </row>
    <row r="416" spans="1:53" ht="84.75" customHeight="1">
      <c r="A416" s="23" t="str">
        <f>+IFERROR(VLOOKUP(R416,'[2]Listas niveles'!$D$2:$E$11,2,FALSE),"")</f>
        <v>DTAM</v>
      </c>
      <c r="B416" s="23" t="str">
        <f>+IFERROR(VLOOKUP(AS416,'[2]Listas anexo 1'!$A$7:$B$8,2,FALSE),"")</f>
        <v>ADMIN</v>
      </c>
      <c r="C416" s="23" t="str">
        <f>+IFERROR(VLOOKUP(AT416,'[2]Listas anexo 1'!$A$13:$B$15,2,FALSE),"")</f>
        <v>ADMINYCOOR</v>
      </c>
      <c r="D416" s="23" t="str">
        <f>+IFERROR(VLOOKUP(AT416,'[2]Listas anexo 1'!$A$13:$C$15,3,FALSE),"")</f>
        <v>CONTRIBUIR</v>
      </c>
      <c r="E416" s="23" t="str">
        <f>+IFERROR(VLOOKUP(AT416,'[2]Listas anexo 1'!$A$19:$B$21,2,FALSE),"")</f>
        <v>ADMINOB</v>
      </c>
      <c r="F416" s="23" t="str">
        <f>+IFERROR(VLOOKUP(AV416,'[2]Listas anexo 1'!$J$13:$K$21,2,FALSE),"")</f>
        <v>ADOBI</v>
      </c>
      <c r="G416" s="23" t="str">
        <f>+IFERROR(VLOOKUP(AW416,'[2]LISTAS ANEXO 1. 2'!$A$9:$B$38,2,FALSE),"")</f>
        <v>AI</v>
      </c>
      <c r="H416" s="23" t="str">
        <f>+IFERROR(IF(C416="ADMINYCOOR",VLOOKUP(AY416,'[2]LISTAS ANEXO 1. 3'!$B$13:$C$42,2,FALSE),IF(C416="TASAS",VLOOKUP(AY416,'[2]LISTAS ANEXO 1. 3'!$B$43:$C$51,2,FALSE),IF(C416="FORTALECIMIENTO",VLOOKUP(AY416,'[2]LISTAS ANEXO 1. 3'!$B$52:$C$58,2,FALSE),""))),"")</f>
        <v>AA</v>
      </c>
      <c r="I416" s="23" t="str">
        <f>+IFERROR(VLOOKUP(#REF!,'[2]LISTAS ANEXO 1. 4'!$B$74:$C$90,2,FALSE),"")</f>
        <v/>
      </c>
      <c r="J416" s="23" t="str">
        <f>+IFERROR(VLOOKUP(X416,[2]ORDINALES!$B$2:$C$5,2,FALSE),"")</f>
        <v>CTADOS</v>
      </c>
      <c r="K416" s="23" t="str">
        <f>+IFERROR(VLOOKUP(#REF!,[2]REGION!$G$2:$I$1125,2,FALSE),"")</f>
        <v/>
      </c>
      <c r="L416" s="23" t="str">
        <f>+IFERROR(VLOOKUP(AI416,[2]REGION!$G$2:$I$1125,2,FALSE),"")</f>
        <v/>
      </c>
      <c r="M416" s="23" t="str">
        <f>+IFERROR(VLOOKUP(#REF!,[2]ORDINALES!$H$2:$I$382,2,FALSE),"")</f>
        <v/>
      </c>
      <c r="N416" s="23" t="str">
        <f>IFERROR(VLOOKUP(U416,'[2]Lista Willy'!$B$11:$D$14,3,FALSE),"")</f>
        <v>REC_11</v>
      </c>
      <c r="O416" s="24"/>
      <c r="P416" s="90">
        <v>22049</v>
      </c>
      <c r="Q416" s="90" t="s">
        <v>540</v>
      </c>
      <c r="R416" s="90" t="s">
        <v>541</v>
      </c>
      <c r="S416" s="90" t="s">
        <v>541</v>
      </c>
      <c r="T416" s="90" t="s">
        <v>541</v>
      </c>
      <c r="U416" s="90" t="s">
        <v>52</v>
      </c>
      <c r="V416" s="94" t="s">
        <v>53</v>
      </c>
      <c r="W416" s="90" t="s">
        <v>54</v>
      </c>
      <c r="X416" s="90" t="s">
        <v>55</v>
      </c>
      <c r="Y416" s="117" t="s">
        <v>573</v>
      </c>
      <c r="Z416" s="88">
        <v>72287723</v>
      </c>
      <c r="AA416" s="120"/>
      <c r="AB416" s="88"/>
      <c r="AC416" s="88"/>
      <c r="AD416" s="88"/>
      <c r="AE416" s="120">
        <v>72287723</v>
      </c>
      <c r="AF416" s="89"/>
      <c r="AG416" s="116"/>
      <c r="AH416" s="90" t="s">
        <v>57</v>
      </c>
      <c r="AI416" s="90"/>
      <c r="AJ416" s="90"/>
      <c r="AK416" s="90"/>
      <c r="AL416" s="90" t="s">
        <v>57</v>
      </c>
      <c r="AM416" s="90" t="s">
        <v>182</v>
      </c>
      <c r="AN416" s="90" t="s">
        <v>543</v>
      </c>
      <c r="AO416" s="90"/>
      <c r="AP416" s="90" t="s">
        <v>57</v>
      </c>
      <c r="AQ416" s="90"/>
      <c r="AR416" s="90" t="s">
        <v>57</v>
      </c>
      <c r="AS416" s="90" t="s">
        <v>60</v>
      </c>
      <c r="AT416" s="90" t="s">
        <v>61</v>
      </c>
      <c r="AU416" s="97" t="s">
        <v>62</v>
      </c>
      <c r="AV416" s="98" t="s">
        <v>125</v>
      </c>
      <c r="AW416" s="98" t="s">
        <v>126</v>
      </c>
      <c r="AX416" s="97">
        <v>3202032</v>
      </c>
      <c r="AY416" s="98" t="s">
        <v>127</v>
      </c>
      <c r="AZ416" s="98" t="s">
        <v>128</v>
      </c>
      <c r="BA416" s="24"/>
    </row>
    <row r="417" spans="1:53" ht="84.75" customHeight="1">
      <c r="A417" s="23" t="str">
        <f>+IFERROR(VLOOKUP(R417,'[2]Listas niveles'!$D$2:$E$11,2,FALSE),"")</f>
        <v>DTAM</v>
      </c>
      <c r="B417" s="23" t="str">
        <f>+IFERROR(VLOOKUP(AS417,'[2]Listas anexo 1'!$A$7:$B$8,2,FALSE),"")</f>
        <v>ADMIN</v>
      </c>
      <c r="C417" s="23" t="str">
        <f>+IFERROR(VLOOKUP(AT417,'[2]Listas anexo 1'!$A$13:$B$15,2,FALSE),"")</f>
        <v>ADMINYCOOR</v>
      </c>
      <c r="D417" s="23" t="str">
        <f>+IFERROR(VLOOKUP(AT417,'[2]Listas anexo 1'!$A$13:$C$15,3,FALSE),"")</f>
        <v>CONTRIBUIR</v>
      </c>
      <c r="E417" s="23" t="str">
        <f>+IFERROR(VLOOKUP(AT417,'[2]Listas anexo 1'!$A$19:$B$21,2,FALSE),"")</f>
        <v>ADMINOB</v>
      </c>
      <c r="F417" s="23" t="str">
        <f>+IFERROR(VLOOKUP(AV417,'[2]Listas anexo 1'!$J$13:$K$21,2,FALSE),"")</f>
        <v>ADOBI</v>
      </c>
      <c r="G417" s="23" t="str">
        <f>+IFERROR(VLOOKUP(AW417,'[2]LISTAS ANEXO 1. 2'!$A$9:$B$38,2,FALSE),"")</f>
        <v>AI</v>
      </c>
      <c r="H417" s="23" t="str">
        <f>+IFERROR(IF(C417="ADMINYCOOR",VLOOKUP(AY417,'[2]LISTAS ANEXO 1. 3'!$B$13:$C$42,2,FALSE),IF(C417="TASAS",VLOOKUP(AY417,'[2]LISTAS ANEXO 1. 3'!$B$43:$C$51,2,FALSE),IF(C417="FORTALECIMIENTO",VLOOKUP(AY417,'[2]LISTAS ANEXO 1. 3'!$B$52:$C$58,2,FALSE),""))),"")</f>
        <v>AA</v>
      </c>
      <c r="I417" s="23" t="str">
        <f>+IFERROR(VLOOKUP(#REF!,'[2]LISTAS ANEXO 1. 4'!$B$74:$C$90,2,FALSE),"")</f>
        <v/>
      </c>
      <c r="J417" s="23" t="str">
        <f>+IFERROR(VLOOKUP(X417,[2]ORDINALES!$B$2:$C$5,2,FALSE),"")</f>
        <v>CTADOS</v>
      </c>
      <c r="K417" s="23" t="str">
        <f>+IFERROR(VLOOKUP(#REF!,[2]REGION!$G$2:$I$1125,2,FALSE),"")</f>
        <v/>
      </c>
      <c r="L417" s="23" t="str">
        <f>+IFERROR(VLOOKUP(AI417,[2]REGION!$G$2:$I$1125,2,FALSE),"")</f>
        <v/>
      </c>
      <c r="M417" s="23" t="str">
        <f>+IFERROR(VLOOKUP(#REF!,[2]ORDINALES!$H$2:$I$382,2,FALSE),"")</f>
        <v/>
      </c>
      <c r="N417" s="23" t="str">
        <f>IFERROR(VLOOKUP(U417,'[2]Lista Willy'!$B$11:$D$14,3,FALSE),"")</f>
        <v>REC_11</v>
      </c>
      <c r="O417" s="24"/>
      <c r="P417" s="90">
        <v>22050</v>
      </c>
      <c r="Q417" s="90" t="s">
        <v>540</v>
      </c>
      <c r="R417" s="90" t="s">
        <v>541</v>
      </c>
      <c r="S417" s="90" t="s">
        <v>541</v>
      </c>
      <c r="T417" s="90" t="s">
        <v>541</v>
      </c>
      <c r="U417" s="90" t="s">
        <v>52</v>
      </c>
      <c r="V417" s="94" t="s">
        <v>53</v>
      </c>
      <c r="W417" s="90" t="s">
        <v>54</v>
      </c>
      <c r="X417" s="90" t="s">
        <v>55</v>
      </c>
      <c r="Y417" s="117" t="s">
        <v>574</v>
      </c>
      <c r="Z417" s="88">
        <v>72287723</v>
      </c>
      <c r="AA417" s="120"/>
      <c r="AB417" s="88"/>
      <c r="AC417" s="88"/>
      <c r="AD417" s="88"/>
      <c r="AE417" s="120">
        <v>72287723</v>
      </c>
      <c r="AF417" s="89"/>
      <c r="AG417" s="116"/>
      <c r="AH417" s="90" t="s">
        <v>57</v>
      </c>
      <c r="AI417" s="90"/>
      <c r="AJ417" s="90"/>
      <c r="AK417" s="90"/>
      <c r="AL417" s="90" t="s">
        <v>57</v>
      </c>
      <c r="AM417" s="90" t="s">
        <v>182</v>
      </c>
      <c r="AN417" s="90" t="s">
        <v>543</v>
      </c>
      <c r="AO417" s="90"/>
      <c r="AP417" s="90" t="s">
        <v>57</v>
      </c>
      <c r="AQ417" s="90"/>
      <c r="AR417" s="90" t="s">
        <v>57</v>
      </c>
      <c r="AS417" s="90" t="s">
        <v>60</v>
      </c>
      <c r="AT417" s="90" t="s">
        <v>61</v>
      </c>
      <c r="AU417" s="97" t="s">
        <v>62</v>
      </c>
      <c r="AV417" s="98" t="s">
        <v>125</v>
      </c>
      <c r="AW417" s="98" t="s">
        <v>126</v>
      </c>
      <c r="AX417" s="97">
        <v>3202032</v>
      </c>
      <c r="AY417" s="98" t="s">
        <v>127</v>
      </c>
      <c r="AZ417" s="98" t="s">
        <v>128</v>
      </c>
      <c r="BA417" s="24"/>
    </row>
    <row r="418" spans="1:53" ht="84.75" customHeight="1">
      <c r="A418" s="23" t="str">
        <f>+IFERROR(VLOOKUP(R418,'[2]Listas niveles'!$D$2:$E$11,2,FALSE),"")</f>
        <v>DTAM</v>
      </c>
      <c r="B418" s="23" t="str">
        <f>+IFERROR(VLOOKUP(AS418,'[2]Listas anexo 1'!$A$7:$B$8,2,FALSE),"")</f>
        <v>ADMIN</v>
      </c>
      <c r="C418" s="23" t="str">
        <f>+IFERROR(VLOOKUP(AT418,'[2]Listas anexo 1'!$A$13:$B$15,2,FALSE),"")</f>
        <v>ADMINYCOOR</v>
      </c>
      <c r="D418" s="23" t="str">
        <f>+IFERROR(VLOOKUP(AT418,'[2]Listas anexo 1'!$A$13:$C$15,3,FALSE),"")</f>
        <v>CONTRIBUIR</v>
      </c>
      <c r="E418" s="23" t="str">
        <f>+IFERROR(VLOOKUP(AT418,'[2]Listas anexo 1'!$A$19:$B$21,2,FALSE),"")</f>
        <v>ADMINOB</v>
      </c>
      <c r="F418" s="23" t="str">
        <f>+IFERROR(VLOOKUP(AV418,'[2]Listas anexo 1'!$J$13:$K$21,2,FALSE),"")</f>
        <v>ADOBI</v>
      </c>
      <c r="G418" s="23" t="str">
        <f>+IFERROR(VLOOKUP(AW418,'[2]LISTAS ANEXO 1. 2'!$A$9:$B$38,2,FALSE),"")</f>
        <v>AI</v>
      </c>
      <c r="H418" s="23" t="str">
        <f>+IFERROR(IF(C418="ADMINYCOOR",VLOOKUP(AY418,'[2]LISTAS ANEXO 1. 3'!$B$13:$C$42,2,FALSE),IF(C418="TASAS",VLOOKUP(AY418,'[2]LISTAS ANEXO 1. 3'!$B$43:$C$51,2,FALSE),IF(C418="FORTALECIMIENTO",VLOOKUP(AY418,'[2]LISTAS ANEXO 1. 3'!$B$52:$C$58,2,FALSE),""))),"")</f>
        <v>BB</v>
      </c>
      <c r="I418" s="23" t="str">
        <f>+IFERROR(VLOOKUP(#REF!,'[2]LISTAS ANEXO 1. 4'!$B$74:$C$90,2,FALSE),"")</f>
        <v/>
      </c>
      <c r="J418" s="23" t="str">
        <f>+IFERROR(VLOOKUP(X418,[2]ORDINALES!$B$2:$C$5,2,FALSE),"")</f>
        <v>CTADOS</v>
      </c>
      <c r="K418" s="23" t="str">
        <f>+IFERROR(VLOOKUP(#REF!,[2]REGION!$G$2:$I$1125,2,FALSE),"")</f>
        <v/>
      </c>
      <c r="L418" s="23" t="str">
        <f>+IFERROR(VLOOKUP(AI418,[2]REGION!$G$2:$I$1125,2,FALSE),"")</f>
        <v/>
      </c>
      <c r="M418" s="23" t="str">
        <f>+IFERROR(VLOOKUP(#REF!,[2]ORDINALES!$H$2:$I$382,2,FALSE),"")</f>
        <v/>
      </c>
      <c r="N418" s="23" t="str">
        <f>IFERROR(VLOOKUP(U418,'[2]Lista Willy'!$B$11:$D$14,3,FALSE),"")</f>
        <v>REC_11</v>
      </c>
      <c r="O418" s="24"/>
      <c r="P418" s="90">
        <v>22051</v>
      </c>
      <c r="Q418" s="90" t="s">
        <v>540</v>
      </c>
      <c r="R418" s="90" t="s">
        <v>541</v>
      </c>
      <c r="S418" s="90" t="s">
        <v>541</v>
      </c>
      <c r="T418" s="90" t="s">
        <v>541</v>
      </c>
      <c r="U418" s="90" t="s">
        <v>52</v>
      </c>
      <c r="V418" s="94" t="s">
        <v>53</v>
      </c>
      <c r="W418" s="90" t="s">
        <v>54</v>
      </c>
      <c r="X418" s="90" t="s">
        <v>55</v>
      </c>
      <c r="Y418" s="117" t="s">
        <v>575</v>
      </c>
      <c r="Z418" s="88">
        <v>68195967</v>
      </c>
      <c r="AA418" s="120"/>
      <c r="AB418" s="88"/>
      <c r="AC418" s="88"/>
      <c r="AD418" s="88"/>
      <c r="AE418" s="120">
        <v>68195967</v>
      </c>
      <c r="AF418" s="89"/>
      <c r="AG418" s="116"/>
      <c r="AH418" s="90" t="s">
        <v>57</v>
      </c>
      <c r="AI418" s="90"/>
      <c r="AJ418" s="90"/>
      <c r="AK418" s="90"/>
      <c r="AL418" s="90" t="s">
        <v>57</v>
      </c>
      <c r="AM418" s="90"/>
      <c r="AN418" s="90" t="s">
        <v>57</v>
      </c>
      <c r="AO418" s="90"/>
      <c r="AP418" s="90" t="s">
        <v>57</v>
      </c>
      <c r="AQ418" s="90"/>
      <c r="AR418" s="90" t="s">
        <v>57</v>
      </c>
      <c r="AS418" s="90" t="s">
        <v>60</v>
      </c>
      <c r="AT418" s="90" t="s">
        <v>61</v>
      </c>
      <c r="AU418" s="97" t="s">
        <v>62</v>
      </c>
      <c r="AV418" s="98" t="s">
        <v>125</v>
      </c>
      <c r="AW418" s="98" t="s">
        <v>126</v>
      </c>
      <c r="AX418" s="97">
        <v>3202032</v>
      </c>
      <c r="AY418" s="98" t="s">
        <v>163</v>
      </c>
      <c r="AZ418" s="98" t="s">
        <v>164</v>
      </c>
      <c r="BA418" s="24"/>
    </row>
    <row r="419" spans="1:53" ht="84.75" customHeight="1">
      <c r="A419" s="23" t="str">
        <f>+IFERROR(VLOOKUP(R419,'[2]Listas niveles'!$D$2:$E$11,2,FALSE),"")</f>
        <v>DTAM</v>
      </c>
      <c r="B419" s="23" t="str">
        <f>+IFERROR(VLOOKUP(AS419,'[2]Listas anexo 1'!$A$7:$B$8,2,FALSE),"")</f>
        <v>ADMIN</v>
      </c>
      <c r="C419" s="23" t="str">
        <f>+IFERROR(VLOOKUP(AT419,'[2]Listas anexo 1'!$A$13:$B$15,2,FALSE),"")</f>
        <v>ADMINYCOOR</v>
      </c>
      <c r="D419" s="23" t="str">
        <f>+IFERROR(VLOOKUP(AT419,'[2]Listas anexo 1'!$A$13:$C$15,3,FALSE),"")</f>
        <v>CONTRIBUIR</v>
      </c>
      <c r="E419" s="23" t="str">
        <f>+IFERROR(VLOOKUP(AT419,'[2]Listas anexo 1'!$A$19:$B$21,2,FALSE),"")</f>
        <v>ADMINOB</v>
      </c>
      <c r="F419" s="23" t="str">
        <f>+IFERROR(VLOOKUP(AV419,'[2]Listas anexo 1'!$J$13:$K$21,2,FALSE),"")</f>
        <v>ADOBI</v>
      </c>
      <c r="G419" s="23" t="str">
        <f>+IFERROR(VLOOKUP(AW419,'[2]LISTAS ANEXO 1. 2'!$A$9:$B$38,2,FALSE),"")</f>
        <v>AI</v>
      </c>
      <c r="H419" s="23" t="str">
        <f>+IFERROR(IF(C419="ADMINYCOOR",VLOOKUP(AY419,'[2]LISTAS ANEXO 1. 3'!$B$13:$C$42,2,FALSE),IF(C419="TASAS",VLOOKUP(AY419,'[2]LISTAS ANEXO 1. 3'!$B$43:$C$51,2,FALSE),IF(C419="FORTALECIMIENTO",VLOOKUP(AY419,'[2]LISTAS ANEXO 1. 3'!$B$52:$C$58,2,FALSE),""))),"")</f>
        <v>BB</v>
      </c>
      <c r="I419" s="23" t="str">
        <f>+IFERROR(VLOOKUP(#REF!,'[2]LISTAS ANEXO 1. 4'!$B$74:$C$90,2,FALSE),"")</f>
        <v/>
      </c>
      <c r="J419" s="23" t="str">
        <f>+IFERROR(VLOOKUP(X419,[2]ORDINALES!$B$2:$C$5,2,FALSE),"")</f>
        <v>CTADOS</v>
      </c>
      <c r="K419" s="23" t="str">
        <f>+IFERROR(VLOOKUP(#REF!,[2]REGION!$G$2:$I$1125,2,FALSE),"")</f>
        <v/>
      </c>
      <c r="L419" s="23" t="str">
        <f>+IFERROR(VLOOKUP(AI419,[2]REGION!$G$2:$I$1125,2,FALSE),"")</f>
        <v/>
      </c>
      <c r="M419" s="23" t="str">
        <f>+IFERROR(VLOOKUP(#REF!,[2]ORDINALES!$H$2:$I$382,2,FALSE),"")</f>
        <v/>
      </c>
      <c r="N419" s="23" t="str">
        <f>IFERROR(VLOOKUP(U419,'[2]Lista Willy'!$B$11:$D$14,3,FALSE),"")</f>
        <v>REC_11</v>
      </c>
      <c r="O419" s="24"/>
      <c r="P419" s="90">
        <v>22052</v>
      </c>
      <c r="Q419" s="90" t="s">
        <v>540</v>
      </c>
      <c r="R419" s="90" t="s">
        <v>541</v>
      </c>
      <c r="S419" s="90" t="s">
        <v>541</v>
      </c>
      <c r="T419" s="90" t="s">
        <v>541</v>
      </c>
      <c r="U419" s="90" t="s">
        <v>52</v>
      </c>
      <c r="V419" s="94" t="s">
        <v>53</v>
      </c>
      <c r="W419" s="90" t="s">
        <v>54</v>
      </c>
      <c r="X419" s="90" t="s">
        <v>55</v>
      </c>
      <c r="Y419" s="117" t="s">
        <v>576</v>
      </c>
      <c r="Z419" s="88">
        <v>68195967</v>
      </c>
      <c r="AA419" s="120"/>
      <c r="AB419" s="88"/>
      <c r="AC419" s="88"/>
      <c r="AD419" s="88"/>
      <c r="AE419" s="120">
        <v>68195967</v>
      </c>
      <c r="AF419" s="89"/>
      <c r="AG419" s="116"/>
      <c r="AH419" s="90" t="s">
        <v>57</v>
      </c>
      <c r="AI419" s="90"/>
      <c r="AJ419" s="90"/>
      <c r="AK419" s="90"/>
      <c r="AL419" s="90" t="s">
        <v>57</v>
      </c>
      <c r="AM419" s="90"/>
      <c r="AN419" s="90" t="s">
        <v>57</v>
      </c>
      <c r="AO419" s="90"/>
      <c r="AP419" s="90" t="s">
        <v>57</v>
      </c>
      <c r="AQ419" s="90"/>
      <c r="AR419" s="90" t="s">
        <v>57</v>
      </c>
      <c r="AS419" s="90" t="s">
        <v>60</v>
      </c>
      <c r="AT419" s="90" t="s">
        <v>61</v>
      </c>
      <c r="AU419" s="97" t="s">
        <v>62</v>
      </c>
      <c r="AV419" s="98" t="s">
        <v>125</v>
      </c>
      <c r="AW419" s="98" t="s">
        <v>126</v>
      </c>
      <c r="AX419" s="97">
        <v>3202032</v>
      </c>
      <c r="AY419" s="98" t="s">
        <v>163</v>
      </c>
      <c r="AZ419" s="98" t="s">
        <v>164</v>
      </c>
      <c r="BA419" s="24"/>
    </row>
    <row r="420" spans="1:53" ht="84.75" customHeight="1">
      <c r="A420" s="23" t="str">
        <f>+IFERROR(VLOOKUP(R420,'[2]Listas niveles'!$D$2:$E$11,2,FALSE),"")</f>
        <v>DTAM</v>
      </c>
      <c r="B420" s="23" t="str">
        <f>+IFERROR(VLOOKUP(AS420,'[2]Listas anexo 1'!$A$7:$B$8,2,FALSE),"")</f>
        <v>ADMIN</v>
      </c>
      <c r="C420" s="23" t="str">
        <f>+IFERROR(VLOOKUP(AT420,'[2]Listas anexo 1'!$A$13:$B$15,2,FALSE),"")</f>
        <v>ADMINYCOOR</v>
      </c>
      <c r="D420" s="23" t="str">
        <f>+IFERROR(VLOOKUP(AT420,'[2]Listas anexo 1'!$A$13:$C$15,3,FALSE),"")</f>
        <v>CONTRIBUIR</v>
      </c>
      <c r="E420" s="23" t="str">
        <f>+IFERROR(VLOOKUP(AT420,'[2]Listas anexo 1'!$A$19:$B$21,2,FALSE),"")</f>
        <v>ADMINOB</v>
      </c>
      <c r="F420" s="23" t="str">
        <f>+IFERROR(VLOOKUP(AV420,'[2]Listas anexo 1'!$J$13:$K$21,2,FALSE),"")</f>
        <v>ADOBI</v>
      </c>
      <c r="G420" s="23" t="str">
        <f>+IFERROR(VLOOKUP(AW420,'[2]LISTAS ANEXO 1. 2'!$A$9:$B$38,2,FALSE),"")</f>
        <v>AIII</v>
      </c>
      <c r="H420" s="23" t="str">
        <f>+IFERROR(IF(C420="ADMINYCOOR",VLOOKUP(AY420,'[2]LISTAS ANEXO 1. 3'!$B$13:$C$42,2,FALSE),IF(C420="TASAS",VLOOKUP(AY420,'[2]LISTAS ANEXO 1. 3'!$B$43:$C$51,2,FALSE),IF(C420="FORTALECIMIENTO",VLOOKUP(AY420,'[2]LISTAS ANEXO 1. 3'!$B$52:$C$58,2,FALSE),""))),"")</f>
        <v>DD</v>
      </c>
      <c r="I420" s="23" t="str">
        <f>+IFERROR(VLOOKUP(#REF!,'[2]LISTAS ANEXO 1. 4'!$B$74:$C$90,2,FALSE),"")</f>
        <v/>
      </c>
      <c r="J420" s="23" t="str">
        <f>+IFERROR(VLOOKUP(X420,[2]ORDINALES!$B$2:$C$5,2,FALSE),"")</f>
        <v>CTADOS</v>
      </c>
      <c r="K420" s="23" t="str">
        <f>+IFERROR(VLOOKUP(#REF!,[2]REGION!$G$2:$I$1125,2,FALSE),"")</f>
        <v/>
      </c>
      <c r="L420" s="23" t="str">
        <f>+IFERROR(VLOOKUP(AI420,[2]REGION!$G$2:$I$1125,2,FALSE),"")</f>
        <v/>
      </c>
      <c r="M420" s="23" t="str">
        <f>+IFERROR(VLOOKUP(#REF!,[2]ORDINALES!$H$2:$I$382,2,FALSE),"")</f>
        <v/>
      </c>
      <c r="N420" s="23" t="str">
        <f>IFERROR(VLOOKUP(U420,'[2]Lista Willy'!$B$11:$D$14,3,FALSE),"")</f>
        <v>REC_11</v>
      </c>
      <c r="O420" s="24"/>
      <c r="P420" s="90">
        <v>22053</v>
      </c>
      <c r="Q420" s="90" t="s">
        <v>540</v>
      </c>
      <c r="R420" s="90" t="s">
        <v>541</v>
      </c>
      <c r="S420" s="90" t="s">
        <v>541</v>
      </c>
      <c r="T420" s="90" t="s">
        <v>541</v>
      </c>
      <c r="U420" s="90" t="s">
        <v>52</v>
      </c>
      <c r="V420" s="94" t="s">
        <v>53</v>
      </c>
      <c r="W420" s="90" t="s">
        <v>54</v>
      </c>
      <c r="X420" s="90" t="s">
        <v>55</v>
      </c>
      <c r="Y420" s="117" t="s">
        <v>577</v>
      </c>
      <c r="Z420" s="88">
        <v>64948530</v>
      </c>
      <c r="AA420" s="120"/>
      <c r="AB420" s="88"/>
      <c r="AC420" s="88"/>
      <c r="AD420" s="88"/>
      <c r="AE420" s="120">
        <v>64948530</v>
      </c>
      <c r="AF420" s="89"/>
      <c r="AG420" s="116"/>
      <c r="AH420" s="90" t="s">
        <v>57</v>
      </c>
      <c r="AI420" s="90"/>
      <c r="AJ420" s="90"/>
      <c r="AK420" s="90"/>
      <c r="AL420" s="90" t="s">
        <v>57</v>
      </c>
      <c r="AM420" s="90"/>
      <c r="AN420" s="90" t="s">
        <v>57</v>
      </c>
      <c r="AO420" s="90"/>
      <c r="AP420" s="90" t="s">
        <v>57</v>
      </c>
      <c r="AQ420" s="90"/>
      <c r="AR420" s="90" t="s">
        <v>57</v>
      </c>
      <c r="AS420" s="90" t="s">
        <v>60</v>
      </c>
      <c r="AT420" s="90" t="s">
        <v>61</v>
      </c>
      <c r="AU420" s="97" t="s">
        <v>62</v>
      </c>
      <c r="AV420" s="98" t="s">
        <v>125</v>
      </c>
      <c r="AW420" s="98" t="s">
        <v>324</v>
      </c>
      <c r="AX420" s="97">
        <v>3202005</v>
      </c>
      <c r="AY420" s="98" t="s">
        <v>325</v>
      </c>
      <c r="AZ420" s="98" t="s">
        <v>326</v>
      </c>
      <c r="BA420" s="24"/>
    </row>
    <row r="421" spans="1:53" ht="84.75" customHeight="1">
      <c r="A421" s="23" t="str">
        <f>+IFERROR(VLOOKUP(R421,'[2]Listas niveles'!$D$2:$E$11,2,FALSE),"")</f>
        <v>DTAM</v>
      </c>
      <c r="B421" s="23" t="str">
        <f>+IFERROR(VLOOKUP(AS421,'[2]Listas anexo 1'!$A$7:$B$8,2,FALSE),"")</f>
        <v>ADMIN</v>
      </c>
      <c r="C421" s="23" t="str">
        <f>+IFERROR(VLOOKUP(AT421,'[2]Listas anexo 1'!$A$13:$B$15,2,FALSE),"")</f>
        <v>ADMINYCOOR</v>
      </c>
      <c r="D421" s="23" t="str">
        <f>+IFERROR(VLOOKUP(AT421,'[2]Listas anexo 1'!$A$13:$C$15,3,FALSE),"")</f>
        <v>CONTRIBUIR</v>
      </c>
      <c r="E421" s="23" t="str">
        <f>+IFERROR(VLOOKUP(AT421,'[2]Listas anexo 1'!$A$19:$B$21,2,FALSE),"")</f>
        <v>ADMINOB</v>
      </c>
      <c r="F421" s="23" t="str">
        <f>+IFERROR(VLOOKUP(AV421,'[2]Listas anexo 1'!$J$13:$K$21,2,FALSE),"")</f>
        <v>ADOBI</v>
      </c>
      <c r="G421" s="23" t="str">
        <f>+IFERROR(VLOOKUP(AW421,'[2]LISTAS ANEXO 1. 2'!$A$9:$B$38,2,FALSE),"")</f>
        <v>AIII</v>
      </c>
      <c r="H421" s="23" t="str">
        <f>+IFERROR(IF(C421="ADMINYCOOR",VLOOKUP(AY421,'[2]LISTAS ANEXO 1. 3'!$B$13:$C$42,2,FALSE),IF(C421="TASAS",VLOOKUP(AY421,'[2]LISTAS ANEXO 1. 3'!$B$43:$C$51,2,FALSE),IF(C421="FORTALECIMIENTO",VLOOKUP(AY421,'[2]LISTAS ANEXO 1. 3'!$B$52:$C$58,2,FALSE),""))),"")</f>
        <v>DD</v>
      </c>
      <c r="I421" s="23" t="str">
        <f>+IFERROR(VLOOKUP(#REF!,'[2]LISTAS ANEXO 1. 4'!$B$74:$C$90,2,FALSE),"")</f>
        <v/>
      </c>
      <c r="J421" s="23" t="str">
        <f>+IFERROR(VLOOKUP(X421,[2]ORDINALES!$B$2:$C$5,2,FALSE),"")</f>
        <v>CTADOS</v>
      </c>
      <c r="K421" s="23" t="str">
        <f>+IFERROR(VLOOKUP(#REF!,[2]REGION!$G$2:$I$1125,2,FALSE),"")</f>
        <v/>
      </c>
      <c r="L421" s="23" t="str">
        <f>+IFERROR(VLOOKUP(AI421,[2]REGION!$G$2:$I$1125,2,FALSE),"")</f>
        <v/>
      </c>
      <c r="M421" s="23" t="str">
        <f>+IFERROR(VLOOKUP(#REF!,[2]ORDINALES!$H$2:$I$382,2,FALSE),"")</f>
        <v/>
      </c>
      <c r="N421" s="23" t="str">
        <f>IFERROR(VLOOKUP(U421,'[2]Lista Willy'!$B$11:$D$14,3,FALSE),"")</f>
        <v>REC_11</v>
      </c>
      <c r="O421" s="24"/>
      <c r="P421" s="90">
        <v>22054</v>
      </c>
      <c r="Q421" s="90" t="s">
        <v>540</v>
      </c>
      <c r="R421" s="90" t="s">
        <v>541</v>
      </c>
      <c r="S421" s="90" t="s">
        <v>541</v>
      </c>
      <c r="T421" s="90" t="s">
        <v>541</v>
      </c>
      <c r="U421" s="90" t="s">
        <v>52</v>
      </c>
      <c r="V421" s="94" t="s">
        <v>53</v>
      </c>
      <c r="W421" s="90" t="s">
        <v>54</v>
      </c>
      <c r="X421" s="90" t="s">
        <v>55</v>
      </c>
      <c r="Y421" s="117" t="s">
        <v>578</v>
      </c>
      <c r="Z421" s="88">
        <v>64948530</v>
      </c>
      <c r="AA421" s="120"/>
      <c r="AB421" s="88"/>
      <c r="AC421" s="88"/>
      <c r="AD421" s="88"/>
      <c r="AE421" s="120">
        <v>64948530</v>
      </c>
      <c r="AF421" s="89"/>
      <c r="AG421" s="116"/>
      <c r="AH421" s="90" t="s">
        <v>57</v>
      </c>
      <c r="AI421" s="90"/>
      <c r="AJ421" s="90"/>
      <c r="AK421" s="90"/>
      <c r="AL421" s="90" t="s">
        <v>57</v>
      </c>
      <c r="AM421" s="90"/>
      <c r="AN421" s="90" t="s">
        <v>57</v>
      </c>
      <c r="AO421" s="90"/>
      <c r="AP421" s="90" t="s">
        <v>57</v>
      </c>
      <c r="AQ421" s="90"/>
      <c r="AR421" s="90" t="s">
        <v>57</v>
      </c>
      <c r="AS421" s="90" t="s">
        <v>60</v>
      </c>
      <c r="AT421" s="90" t="s">
        <v>61</v>
      </c>
      <c r="AU421" s="97" t="s">
        <v>62</v>
      </c>
      <c r="AV421" s="98" t="s">
        <v>125</v>
      </c>
      <c r="AW421" s="98" t="s">
        <v>324</v>
      </c>
      <c r="AX421" s="97">
        <v>3202005</v>
      </c>
      <c r="AY421" s="98" t="s">
        <v>325</v>
      </c>
      <c r="AZ421" s="98" t="s">
        <v>326</v>
      </c>
      <c r="BA421" s="24"/>
    </row>
    <row r="422" spans="1:53" ht="84.75" customHeight="1">
      <c r="A422" s="23" t="str">
        <f>+IFERROR(VLOOKUP(R422,'[2]Listas niveles'!$D$2:$E$11,2,FALSE),"")</f>
        <v>DTAM</v>
      </c>
      <c r="B422" s="23" t="str">
        <f>+IFERROR(VLOOKUP(AS422,'[2]Listas anexo 1'!$A$7:$B$8,2,FALSE),"")</f>
        <v>FORTA</v>
      </c>
      <c r="C422" s="23" t="str">
        <f>+IFERROR(VLOOKUP(AT422,'[2]Listas anexo 1'!$A$13:$B$15,2,FALSE),"")</f>
        <v>FORTALECIMIENTO</v>
      </c>
      <c r="D422" s="23" t="str">
        <f>+IFERROR(VLOOKUP(AT422,'[2]Listas anexo 1'!$A$13:$C$15,3,FALSE),"")</f>
        <v>FORTALECER</v>
      </c>
      <c r="E422" s="23" t="str">
        <f>+IFERROR(VLOOKUP(AT422,'[2]Listas anexo 1'!$A$19:$B$21,2,FALSE),"")</f>
        <v>FORTOB</v>
      </c>
      <c r="F422" s="23" t="str">
        <f>+IFERROR(VLOOKUP(AV422,'[2]Listas anexo 1'!$J$13:$K$21,2,FALSE),"")</f>
        <v>FORTOBI</v>
      </c>
      <c r="G422" s="23" t="str">
        <f>+IFERROR(VLOOKUP(AW422,'[2]LISTAS ANEXO 1. 2'!$A$9:$B$38,2,FALSE),"")</f>
        <v>TI</v>
      </c>
      <c r="H422" s="23" t="str">
        <f>+IFERROR(IF(C422="ADMINYCOOR",VLOOKUP(AY422,'[2]LISTAS ANEXO 1. 3'!$B$13:$C$42,2,FALSE),IF(C422="TASAS",VLOOKUP(AY422,'[2]LISTAS ANEXO 1. 3'!$B$43:$C$51,2,FALSE),IF(C422="FORTALECIMIENTO",VLOOKUP(AY422,'[2]LISTAS ANEXO 1. 3'!$B$52:$C$58,2,FALSE),""))),"")</f>
        <v>AAAA</v>
      </c>
      <c r="I422" s="23" t="str">
        <f>+IFERROR(VLOOKUP(#REF!,'[2]LISTAS ANEXO 1. 4'!$B$74:$C$90,2,FALSE),"")</f>
        <v/>
      </c>
      <c r="J422" s="23" t="str">
        <f>+IFERROR(VLOOKUP(X422,[2]ORDINALES!$B$2:$C$5,2,FALSE),"")</f>
        <v>CTADOS</v>
      </c>
      <c r="K422" s="23" t="str">
        <f>+IFERROR(VLOOKUP(#REF!,[2]REGION!$G$2:$I$1125,2,FALSE),"")</f>
        <v/>
      </c>
      <c r="L422" s="23" t="str">
        <f>+IFERROR(VLOOKUP(AI422,[2]REGION!$G$2:$I$1125,2,FALSE),"")</f>
        <v/>
      </c>
      <c r="M422" s="23" t="str">
        <f>+IFERROR(VLOOKUP(#REF!,[2]ORDINALES!$H$2:$I$382,2,FALSE),"")</f>
        <v/>
      </c>
      <c r="N422" s="23" t="str">
        <f>IFERROR(VLOOKUP(U422,'[2]Lista Willy'!$B$11:$D$14,3,FALSE),"")</f>
        <v>REC_11</v>
      </c>
      <c r="O422" s="24"/>
      <c r="P422" s="90">
        <v>22055</v>
      </c>
      <c r="Q422" s="90" t="s">
        <v>540</v>
      </c>
      <c r="R422" s="90" t="s">
        <v>541</v>
      </c>
      <c r="S422" s="90" t="s">
        <v>541</v>
      </c>
      <c r="T422" s="90" t="s">
        <v>541</v>
      </c>
      <c r="U422" s="90" t="s">
        <v>52</v>
      </c>
      <c r="V422" s="94" t="s">
        <v>53</v>
      </c>
      <c r="W422" s="90" t="s">
        <v>54</v>
      </c>
      <c r="X422" s="90" t="s">
        <v>55</v>
      </c>
      <c r="Y422" s="117" t="s">
        <v>579</v>
      </c>
      <c r="Z422" s="88">
        <v>72287723</v>
      </c>
      <c r="AA422" s="120"/>
      <c r="AB422" s="88"/>
      <c r="AC422" s="88"/>
      <c r="AD422" s="88"/>
      <c r="AE422" s="120">
        <v>72287723</v>
      </c>
      <c r="AF422" s="89"/>
      <c r="AG422" s="116"/>
      <c r="AH422" s="90" t="s">
        <v>57</v>
      </c>
      <c r="AI422" s="90"/>
      <c r="AJ422" s="90"/>
      <c r="AK422" s="90"/>
      <c r="AL422" s="90" t="s">
        <v>57</v>
      </c>
      <c r="AM422" s="90"/>
      <c r="AN422" s="90" t="s">
        <v>57</v>
      </c>
      <c r="AO422" s="90"/>
      <c r="AP422" s="90" t="s">
        <v>57</v>
      </c>
      <c r="AQ422" s="90"/>
      <c r="AR422" s="90" t="s">
        <v>57</v>
      </c>
      <c r="AS422" s="90" t="s">
        <v>73</v>
      </c>
      <c r="AT422" s="90" t="s">
        <v>74</v>
      </c>
      <c r="AU422" s="97" t="s">
        <v>75</v>
      </c>
      <c r="AV422" s="98" t="s">
        <v>76</v>
      </c>
      <c r="AW422" s="98" t="s">
        <v>210</v>
      </c>
      <c r="AX422" s="97">
        <v>3299054</v>
      </c>
      <c r="AY422" s="98" t="s">
        <v>211</v>
      </c>
      <c r="AZ422" s="98" t="s">
        <v>308</v>
      </c>
      <c r="BA422" s="24"/>
    </row>
    <row r="423" spans="1:53" ht="84.75" customHeight="1">
      <c r="A423" s="23" t="str">
        <f>+IFERROR(VLOOKUP(R423,'[2]Listas niveles'!$D$2:$E$11,2,FALSE),"")</f>
        <v>DTAM</v>
      </c>
      <c r="B423" s="23" t="str">
        <f>+IFERROR(VLOOKUP(AS423,'[2]Listas anexo 1'!$A$7:$B$8,2,FALSE),"")</f>
        <v>FORTA</v>
      </c>
      <c r="C423" s="23" t="str">
        <f>+IFERROR(VLOOKUP(AT423,'[2]Listas anexo 1'!$A$13:$B$15,2,FALSE),"")</f>
        <v>FORTALECIMIENTO</v>
      </c>
      <c r="D423" s="23" t="str">
        <f>+IFERROR(VLOOKUP(AT423,'[2]Listas anexo 1'!$A$13:$C$15,3,FALSE),"")</f>
        <v>FORTALECER</v>
      </c>
      <c r="E423" s="23" t="str">
        <f>+IFERROR(VLOOKUP(AT423,'[2]Listas anexo 1'!$A$19:$B$21,2,FALSE),"")</f>
        <v>FORTOB</v>
      </c>
      <c r="F423" s="23" t="str">
        <f>+IFERROR(VLOOKUP(AV423,'[2]Listas anexo 1'!$J$13:$K$21,2,FALSE),"")</f>
        <v>FORTOBI</v>
      </c>
      <c r="G423" s="23" t="str">
        <f>+IFERROR(VLOOKUP(AW423,'[2]LISTAS ANEXO 1. 2'!$A$9:$B$38,2,FALSE),"")</f>
        <v>TI</v>
      </c>
      <c r="H423" s="23" t="str">
        <f>+IFERROR(IF(C423="ADMINYCOOR",VLOOKUP(AY423,'[2]LISTAS ANEXO 1. 3'!$B$13:$C$42,2,FALSE),IF(C423="TASAS",VLOOKUP(AY423,'[2]LISTAS ANEXO 1. 3'!$B$43:$C$51,2,FALSE),IF(C423="FORTALECIMIENTO",VLOOKUP(AY423,'[2]LISTAS ANEXO 1. 3'!$B$52:$C$58,2,FALSE),""))),"")</f>
        <v>AAAA</v>
      </c>
      <c r="I423" s="23" t="str">
        <f>+IFERROR(VLOOKUP(#REF!,'[2]LISTAS ANEXO 1. 4'!$B$74:$C$90,2,FALSE),"")</f>
        <v/>
      </c>
      <c r="J423" s="23" t="str">
        <f>+IFERROR(VLOOKUP(X423,[2]ORDINALES!$B$2:$C$5,2,FALSE),"")</f>
        <v>CTADOS</v>
      </c>
      <c r="K423" s="23" t="str">
        <f>+IFERROR(VLOOKUP(#REF!,[2]REGION!$G$2:$I$1125,2,FALSE),"")</f>
        <v/>
      </c>
      <c r="L423" s="23" t="str">
        <f>+IFERROR(VLOOKUP(AI423,[2]REGION!$G$2:$I$1125,2,FALSE),"")</f>
        <v/>
      </c>
      <c r="M423" s="23" t="str">
        <f>+IFERROR(VLOOKUP(#REF!,[2]ORDINALES!$H$2:$I$382,2,FALSE),"")</f>
        <v/>
      </c>
      <c r="N423" s="23" t="str">
        <f>IFERROR(VLOOKUP(U423,'[2]Lista Willy'!$B$11:$D$14,3,FALSE),"")</f>
        <v>REC_11</v>
      </c>
      <c r="O423" s="24"/>
      <c r="P423" s="90">
        <v>22056</v>
      </c>
      <c r="Q423" s="90" t="s">
        <v>540</v>
      </c>
      <c r="R423" s="90" t="s">
        <v>541</v>
      </c>
      <c r="S423" s="90" t="s">
        <v>541</v>
      </c>
      <c r="T423" s="90" t="s">
        <v>541</v>
      </c>
      <c r="U423" s="90" t="s">
        <v>52</v>
      </c>
      <c r="V423" s="94" t="s">
        <v>53</v>
      </c>
      <c r="W423" s="90" t="s">
        <v>54</v>
      </c>
      <c r="X423" s="90" t="s">
        <v>55</v>
      </c>
      <c r="Y423" s="117" t="s">
        <v>580</v>
      </c>
      <c r="Z423" s="88">
        <v>68195967</v>
      </c>
      <c r="AA423" s="120"/>
      <c r="AB423" s="88"/>
      <c r="AC423" s="88"/>
      <c r="AD423" s="88"/>
      <c r="AE423" s="120">
        <v>68195967</v>
      </c>
      <c r="AF423" s="89"/>
      <c r="AG423" s="116"/>
      <c r="AH423" s="90" t="s">
        <v>57</v>
      </c>
      <c r="AI423" s="90"/>
      <c r="AJ423" s="90"/>
      <c r="AK423" s="90"/>
      <c r="AL423" s="90" t="s">
        <v>57</v>
      </c>
      <c r="AM423" s="90"/>
      <c r="AN423" s="90" t="s">
        <v>57</v>
      </c>
      <c r="AO423" s="90"/>
      <c r="AP423" s="90" t="s">
        <v>57</v>
      </c>
      <c r="AQ423" s="90"/>
      <c r="AR423" s="90" t="s">
        <v>57</v>
      </c>
      <c r="AS423" s="90" t="s">
        <v>73</v>
      </c>
      <c r="AT423" s="90" t="s">
        <v>74</v>
      </c>
      <c r="AU423" s="97" t="s">
        <v>75</v>
      </c>
      <c r="AV423" s="98" t="s">
        <v>76</v>
      </c>
      <c r="AW423" s="98" t="s">
        <v>210</v>
      </c>
      <c r="AX423" s="97">
        <v>3299054</v>
      </c>
      <c r="AY423" s="98" t="s">
        <v>211</v>
      </c>
      <c r="AZ423" s="98" t="s">
        <v>308</v>
      </c>
      <c r="BA423" s="24"/>
    </row>
    <row r="424" spans="1:53" ht="84.75" customHeight="1">
      <c r="A424" s="23" t="str">
        <f>+IFERROR(VLOOKUP(R424,'[2]Listas niveles'!$D$2:$E$11,2,FALSE),"")</f>
        <v>DTAM</v>
      </c>
      <c r="B424" s="23" t="str">
        <f>+IFERROR(VLOOKUP(AS424,'[2]Listas anexo 1'!$A$7:$B$8,2,FALSE),"")</f>
        <v>FORTA</v>
      </c>
      <c r="C424" s="23" t="str">
        <f>+IFERROR(VLOOKUP(AT424,'[2]Listas anexo 1'!$A$13:$B$15,2,FALSE),"")</f>
        <v>FORTALECIMIENTO</v>
      </c>
      <c r="D424" s="23" t="str">
        <f>+IFERROR(VLOOKUP(AT424,'[2]Listas anexo 1'!$A$13:$C$15,3,FALSE),"")</f>
        <v>FORTALECER</v>
      </c>
      <c r="E424" s="23" t="str">
        <f>+IFERROR(VLOOKUP(AT424,'[2]Listas anexo 1'!$A$19:$B$21,2,FALSE),"")</f>
        <v>FORTOB</v>
      </c>
      <c r="F424" s="23" t="str">
        <f>+IFERROR(VLOOKUP(AV424,'[2]Listas anexo 1'!$J$13:$K$21,2,FALSE),"")</f>
        <v>FORTOBI</v>
      </c>
      <c r="G424" s="23" t="str">
        <f>+IFERROR(VLOOKUP(AW424,'[2]LISTAS ANEXO 1. 2'!$A$9:$B$38,2,FALSE),"")</f>
        <v>TII</v>
      </c>
      <c r="H424" s="23" t="str">
        <f>+IFERROR(IF(C424="ADMINYCOOR",VLOOKUP(AY424,'[2]LISTAS ANEXO 1. 3'!$B$13:$C$42,2,FALSE),IF(C424="TASAS",VLOOKUP(AY424,'[2]LISTAS ANEXO 1. 3'!$B$43:$C$51,2,FALSE),IF(C424="FORTALECIMIENTO",VLOOKUP(AY424,'[2]LISTAS ANEXO 1. 3'!$B$52:$C$58,2,FALSE),""))),"")</f>
        <v>BBBB</v>
      </c>
      <c r="I424" s="23" t="str">
        <f>+IFERROR(VLOOKUP(#REF!,'[2]LISTAS ANEXO 1. 4'!$B$74:$C$90,2,FALSE),"")</f>
        <v/>
      </c>
      <c r="J424" s="23" t="str">
        <f>+IFERROR(VLOOKUP(X424,[2]ORDINALES!$B$2:$C$5,2,FALSE),"")</f>
        <v>CTADOS</v>
      </c>
      <c r="K424" s="23" t="str">
        <f>+IFERROR(VLOOKUP(#REF!,[2]REGION!$G$2:$I$1125,2,FALSE),"")</f>
        <v/>
      </c>
      <c r="L424" s="23" t="str">
        <f>+IFERROR(VLOOKUP(AI424,[2]REGION!$G$2:$I$1125,2,FALSE),"")</f>
        <v/>
      </c>
      <c r="M424" s="23" t="str">
        <f>+IFERROR(VLOOKUP(#REF!,[2]ORDINALES!$H$2:$I$382,2,FALSE),"")</f>
        <v/>
      </c>
      <c r="N424" s="23" t="str">
        <f>IFERROR(VLOOKUP(U424,'[2]Lista Willy'!$B$11:$D$14,3,FALSE),"")</f>
        <v>REC_11</v>
      </c>
      <c r="O424" s="24"/>
      <c r="P424" s="90">
        <v>22057</v>
      </c>
      <c r="Q424" s="90" t="s">
        <v>540</v>
      </c>
      <c r="R424" s="90" t="s">
        <v>541</v>
      </c>
      <c r="S424" s="90" t="s">
        <v>541</v>
      </c>
      <c r="T424" s="90" t="s">
        <v>541</v>
      </c>
      <c r="U424" s="90" t="s">
        <v>52</v>
      </c>
      <c r="V424" s="94" t="s">
        <v>53</v>
      </c>
      <c r="W424" s="90" t="s">
        <v>54</v>
      </c>
      <c r="X424" s="90" t="s">
        <v>55</v>
      </c>
      <c r="Y424" s="117" t="s">
        <v>581</v>
      </c>
      <c r="Z424" s="88">
        <v>0</v>
      </c>
      <c r="AA424" s="120"/>
      <c r="AB424" s="88"/>
      <c r="AC424" s="88"/>
      <c r="AD424" s="88"/>
      <c r="AE424" s="120">
        <v>0</v>
      </c>
      <c r="AF424" s="89"/>
      <c r="AG424" s="116"/>
      <c r="AH424" s="90" t="s">
        <v>57</v>
      </c>
      <c r="AI424" s="90"/>
      <c r="AJ424" s="90"/>
      <c r="AK424" s="90"/>
      <c r="AL424" s="90" t="s">
        <v>57</v>
      </c>
      <c r="AM424" s="90"/>
      <c r="AN424" s="90" t="s">
        <v>57</v>
      </c>
      <c r="AO424" s="90"/>
      <c r="AP424" s="90" t="s">
        <v>57</v>
      </c>
      <c r="AQ424" s="90"/>
      <c r="AR424" s="90" t="s">
        <v>57</v>
      </c>
      <c r="AS424" s="90" t="s">
        <v>73</v>
      </c>
      <c r="AT424" s="90" t="s">
        <v>74</v>
      </c>
      <c r="AU424" s="97" t="s">
        <v>75</v>
      </c>
      <c r="AV424" s="98" t="s">
        <v>76</v>
      </c>
      <c r="AW424" s="98" t="s">
        <v>77</v>
      </c>
      <c r="AX424" s="97">
        <v>3299060</v>
      </c>
      <c r="AY424" s="98" t="s">
        <v>78</v>
      </c>
      <c r="AZ424" s="90" t="s">
        <v>201</v>
      </c>
      <c r="BA424" s="24"/>
    </row>
    <row r="425" spans="1:53" ht="84.75" customHeight="1">
      <c r="A425" s="23" t="str">
        <f>+IFERROR(VLOOKUP(R425,'[2]Listas niveles'!$D$2:$E$11,2,FALSE),"")</f>
        <v>DTAM</v>
      </c>
      <c r="B425" s="23" t="str">
        <f>+IFERROR(VLOOKUP(AS425,'[2]Listas anexo 1'!$A$7:$B$8,2,FALSE),"")</f>
        <v>FORTA</v>
      </c>
      <c r="C425" s="23" t="str">
        <f>+IFERROR(VLOOKUP(AT425,'[2]Listas anexo 1'!$A$13:$B$15,2,FALSE),"")</f>
        <v>FORTALECIMIENTO</v>
      </c>
      <c r="D425" s="23" t="str">
        <f>+IFERROR(VLOOKUP(AT425,'[2]Listas anexo 1'!$A$13:$C$15,3,FALSE),"")</f>
        <v>FORTALECER</v>
      </c>
      <c r="E425" s="23" t="str">
        <f>+IFERROR(VLOOKUP(AT425,'[2]Listas anexo 1'!$A$19:$B$21,2,FALSE),"")</f>
        <v>FORTOB</v>
      </c>
      <c r="F425" s="23" t="str">
        <f>+IFERROR(VLOOKUP(AV425,'[2]Listas anexo 1'!$J$13:$K$21,2,FALSE),"")</f>
        <v>FORTOBI</v>
      </c>
      <c r="G425" s="23" t="str">
        <f>+IFERROR(VLOOKUP(AW425,'[2]LISTAS ANEXO 1. 2'!$A$9:$B$38,2,FALSE),"")</f>
        <v>TII</v>
      </c>
      <c r="H425" s="23" t="str">
        <f>+IFERROR(IF(C425="ADMINYCOOR",VLOOKUP(AY425,'[2]LISTAS ANEXO 1. 3'!$B$13:$C$42,2,FALSE),IF(C425="TASAS",VLOOKUP(AY425,'[2]LISTAS ANEXO 1. 3'!$B$43:$C$51,2,FALSE),IF(C425="FORTALECIMIENTO",VLOOKUP(AY425,'[2]LISTAS ANEXO 1. 3'!$B$52:$C$58,2,FALSE),""))),"")</f>
        <v>BBBB</v>
      </c>
      <c r="I425" s="23" t="str">
        <f>+IFERROR(VLOOKUP(#REF!,'[2]LISTAS ANEXO 1. 4'!$B$74:$C$90,2,FALSE),"")</f>
        <v/>
      </c>
      <c r="J425" s="23" t="str">
        <f>+IFERROR(VLOOKUP(X425,[2]ORDINALES!$B$2:$C$5,2,FALSE),"")</f>
        <v>CTADOS</v>
      </c>
      <c r="K425" s="23" t="str">
        <f>+IFERROR(VLOOKUP(#REF!,[2]REGION!$G$2:$I$1125,2,FALSE),"")</f>
        <v/>
      </c>
      <c r="L425" s="23" t="str">
        <f>+IFERROR(VLOOKUP(AI425,[2]REGION!$G$2:$I$1125,2,FALSE),"")</f>
        <v/>
      </c>
      <c r="M425" s="23" t="str">
        <f>+IFERROR(VLOOKUP(#REF!,[2]ORDINALES!$H$2:$I$382,2,FALSE),"")</f>
        <v/>
      </c>
      <c r="N425" s="23" t="str">
        <f>IFERROR(VLOOKUP(U425,'[2]Lista Willy'!$B$11:$D$14,3,FALSE),"")</f>
        <v>REC_11</v>
      </c>
      <c r="O425" s="24"/>
      <c r="P425" s="90">
        <v>22058</v>
      </c>
      <c r="Q425" s="90" t="s">
        <v>540</v>
      </c>
      <c r="R425" s="90" t="s">
        <v>541</v>
      </c>
      <c r="S425" s="90" t="s">
        <v>541</v>
      </c>
      <c r="T425" s="90" t="s">
        <v>541</v>
      </c>
      <c r="U425" s="90" t="s">
        <v>52</v>
      </c>
      <c r="V425" s="94" t="s">
        <v>53</v>
      </c>
      <c r="W425" s="90" t="s">
        <v>54</v>
      </c>
      <c r="X425" s="90" t="s">
        <v>55</v>
      </c>
      <c r="Y425" s="117" t="s">
        <v>582</v>
      </c>
      <c r="Z425" s="88">
        <v>66000000</v>
      </c>
      <c r="AA425" s="120"/>
      <c r="AB425" s="88">
        <v>6000000</v>
      </c>
      <c r="AC425" s="88"/>
      <c r="AD425" s="88"/>
      <c r="AE425" s="120">
        <v>60000000</v>
      </c>
      <c r="AF425" s="89"/>
      <c r="AG425" s="116"/>
      <c r="AH425" s="90" t="s">
        <v>57</v>
      </c>
      <c r="AI425" s="90"/>
      <c r="AJ425" s="90"/>
      <c r="AK425" s="90"/>
      <c r="AL425" s="90" t="s">
        <v>57</v>
      </c>
      <c r="AM425" s="90"/>
      <c r="AN425" s="90" t="s">
        <v>57</v>
      </c>
      <c r="AO425" s="90"/>
      <c r="AP425" s="90" t="s">
        <v>57</v>
      </c>
      <c r="AQ425" s="90"/>
      <c r="AR425" s="90" t="s">
        <v>57</v>
      </c>
      <c r="AS425" s="90" t="s">
        <v>73</v>
      </c>
      <c r="AT425" s="90" t="s">
        <v>74</v>
      </c>
      <c r="AU425" s="97" t="s">
        <v>75</v>
      </c>
      <c r="AV425" s="98" t="s">
        <v>76</v>
      </c>
      <c r="AW425" s="98" t="s">
        <v>77</v>
      </c>
      <c r="AX425" s="97">
        <v>3299060</v>
      </c>
      <c r="AY425" s="98" t="s">
        <v>78</v>
      </c>
      <c r="AZ425" s="90" t="s">
        <v>201</v>
      </c>
      <c r="BA425" s="24"/>
    </row>
    <row r="426" spans="1:53" ht="84.75" customHeight="1">
      <c r="A426" s="23" t="str">
        <f>+IFERROR(VLOOKUP(R426,'[2]Listas niveles'!$D$2:$E$11,2,FALSE),"")</f>
        <v>DTAM</v>
      </c>
      <c r="B426" s="23" t="str">
        <f>+IFERROR(VLOOKUP(AS426,'[2]Listas anexo 1'!$A$7:$B$8,2,FALSE),"")</f>
        <v>FORTA</v>
      </c>
      <c r="C426" s="23" t="str">
        <f>+IFERROR(VLOOKUP(AT426,'[2]Listas anexo 1'!$A$13:$B$15,2,FALSE),"")</f>
        <v>FORTALECIMIENTO</v>
      </c>
      <c r="D426" s="23" t="str">
        <f>+IFERROR(VLOOKUP(AT426,'[2]Listas anexo 1'!$A$13:$C$15,3,FALSE),"")</f>
        <v>FORTALECER</v>
      </c>
      <c r="E426" s="23" t="str">
        <f>+IFERROR(VLOOKUP(AT426,'[2]Listas anexo 1'!$A$19:$B$21,2,FALSE),"")</f>
        <v>FORTOB</v>
      </c>
      <c r="F426" s="23" t="str">
        <f>+IFERROR(VLOOKUP(AV426,'[2]Listas anexo 1'!$J$13:$K$21,2,FALSE),"")</f>
        <v>FORTOBI</v>
      </c>
      <c r="G426" s="23" t="str">
        <f>+IFERROR(VLOOKUP(AW426,'[2]LISTAS ANEXO 1. 2'!$A$9:$B$38,2,FALSE),"")</f>
        <v>TII</v>
      </c>
      <c r="H426" s="23" t="str">
        <f>+IFERROR(IF(C426="ADMINYCOOR",VLOOKUP(AY426,'[2]LISTAS ANEXO 1. 3'!$B$13:$C$42,2,FALSE),IF(C426="TASAS",VLOOKUP(AY426,'[2]LISTAS ANEXO 1. 3'!$B$43:$C$51,2,FALSE),IF(C426="FORTALECIMIENTO",VLOOKUP(AY426,'[2]LISTAS ANEXO 1. 3'!$B$52:$C$58,2,FALSE),""))),"")</f>
        <v>BBBB</v>
      </c>
      <c r="I426" s="23" t="str">
        <f>+IFERROR(VLOOKUP(#REF!,'[2]LISTAS ANEXO 1. 4'!$B$74:$C$90,2,FALSE),"")</f>
        <v/>
      </c>
      <c r="J426" s="23" t="str">
        <f>+IFERROR(VLOOKUP(X426,[2]ORDINALES!$B$2:$C$5,2,FALSE),"")</f>
        <v>CTADOS</v>
      </c>
      <c r="K426" s="23" t="str">
        <f>+IFERROR(VLOOKUP(#REF!,[2]REGION!$G$2:$I$1125,2,FALSE),"")</f>
        <v/>
      </c>
      <c r="L426" s="23" t="str">
        <f>+IFERROR(VLOOKUP(AI426,[2]REGION!$G$2:$I$1125,2,FALSE),"")</f>
        <v/>
      </c>
      <c r="M426" s="23" t="str">
        <f>+IFERROR(VLOOKUP(#REF!,[2]ORDINALES!$H$2:$I$382,2,FALSE),"")</f>
        <v/>
      </c>
      <c r="N426" s="23" t="str">
        <f>IFERROR(VLOOKUP(U426,'[2]Lista Willy'!$B$11:$D$14,3,FALSE),"")</f>
        <v>REC_11</v>
      </c>
      <c r="O426" s="24"/>
      <c r="P426" s="90">
        <v>22059</v>
      </c>
      <c r="Q426" s="90" t="s">
        <v>540</v>
      </c>
      <c r="R426" s="90" t="s">
        <v>541</v>
      </c>
      <c r="S426" s="90" t="s">
        <v>541</v>
      </c>
      <c r="T426" s="90" t="s">
        <v>541</v>
      </c>
      <c r="U426" s="90" t="s">
        <v>52</v>
      </c>
      <c r="V426" s="94" t="s">
        <v>53</v>
      </c>
      <c r="W426" s="90" t="s">
        <v>54</v>
      </c>
      <c r="X426" s="90" t="s">
        <v>55</v>
      </c>
      <c r="Y426" s="117" t="s">
        <v>583</v>
      </c>
      <c r="Z426" s="88">
        <v>66000000</v>
      </c>
      <c r="AA426" s="120"/>
      <c r="AB426" s="88"/>
      <c r="AC426" s="88"/>
      <c r="AD426" s="88"/>
      <c r="AE426" s="120">
        <v>66000000</v>
      </c>
      <c r="AF426" s="89"/>
      <c r="AG426" s="116"/>
      <c r="AH426" s="90" t="s">
        <v>57</v>
      </c>
      <c r="AI426" s="90"/>
      <c r="AJ426" s="90"/>
      <c r="AK426" s="90"/>
      <c r="AL426" s="90" t="s">
        <v>57</v>
      </c>
      <c r="AM426" s="90"/>
      <c r="AN426" s="90" t="s">
        <v>57</v>
      </c>
      <c r="AO426" s="90"/>
      <c r="AP426" s="90" t="s">
        <v>57</v>
      </c>
      <c r="AQ426" s="90"/>
      <c r="AR426" s="90" t="s">
        <v>57</v>
      </c>
      <c r="AS426" s="90" t="s">
        <v>73</v>
      </c>
      <c r="AT426" s="90" t="s">
        <v>74</v>
      </c>
      <c r="AU426" s="97" t="s">
        <v>75</v>
      </c>
      <c r="AV426" s="98" t="s">
        <v>76</v>
      </c>
      <c r="AW426" s="98" t="s">
        <v>77</v>
      </c>
      <c r="AX426" s="97">
        <v>3299060</v>
      </c>
      <c r="AY426" s="98" t="s">
        <v>78</v>
      </c>
      <c r="AZ426" s="90" t="s">
        <v>201</v>
      </c>
      <c r="BA426" s="24"/>
    </row>
    <row r="427" spans="1:53" ht="84.75" customHeight="1">
      <c r="A427" s="23" t="str">
        <f>+IFERROR(VLOOKUP(R427,'[2]Listas niveles'!$D$2:$E$11,2,FALSE),"")</f>
        <v>DTAM</v>
      </c>
      <c r="B427" s="23" t="str">
        <f>+IFERROR(VLOOKUP(AS427,'[2]Listas anexo 1'!$A$7:$B$8,2,FALSE),"")</f>
        <v>FORTA</v>
      </c>
      <c r="C427" s="23" t="str">
        <f>+IFERROR(VLOOKUP(AT427,'[2]Listas anexo 1'!$A$13:$B$15,2,FALSE),"")</f>
        <v>FORTALECIMIENTO</v>
      </c>
      <c r="D427" s="23" t="str">
        <f>+IFERROR(VLOOKUP(AT427,'[2]Listas anexo 1'!$A$13:$C$15,3,FALSE),"")</f>
        <v>FORTALECER</v>
      </c>
      <c r="E427" s="23" t="str">
        <f>+IFERROR(VLOOKUP(AT427,'[2]Listas anexo 1'!$A$19:$B$21,2,FALSE),"")</f>
        <v>FORTOB</v>
      </c>
      <c r="F427" s="23" t="str">
        <f>+IFERROR(VLOOKUP(AV427,'[2]Listas anexo 1'!$J$13:$K$21,2,FALSE),"")</f>
        <v>FORTOBI</v>
      </c>
      <c r="G427" s="23" t="str">
        <f>+IFERROR(VLOOKUP(AW427,'[2]LISTAS ANEXO 1. 2'!$A$9:$B$38,2,FALSE),"")</f>
        <v>TII</v>
      </c>
      <c r="H427" s="23" t="str">
        <f>+IFERROR(IF(C427="ADMINYCOOR",VLOOKUP(AY427,'[2]LISTAS ANEXO 1. 3'!$B$13:$C$42,2,FALSE),IF(C427="TASAS",VLOOKUP(AY427,'[2]LISTAS ANEXO 1. 3'!$B$43:$C$51,2,FALSE),IF(C427="FORTALECIMIENTO",VLOOKUP(AY427,'[2]LISTAS ANEXO 1. 3'!$B$52:$C$58,2,FALSE),""))),"")</f>
        <v>BBBB</v>
      </c>
      <c r="I427" s="23" t="str">
        <f>+IFERROR(VLOOKUP(#REF!,'[2]LISTAS ANEXO 1. 4'!$B$74:$C$90,2,FALSE),"")</f>
        <v/>
      </c>
      <c r="J427" s="23" t="str">
        <f>+IFERROR(VLOOKUP(X427,[2]ORDINALES!$B$2:$C$5,2,FALSE),"")</f>
        <v>CTADOS</v>
      </c>
      <c r="K427" s="23" t="str">
        <f>+IFERROR(VLOOKUP(#REF!,[2]REGION!$G$2:$I$1125,2,FALSE),"")</f>
        <v/>
      </c>
      <c r="L427" s="23" t="str">
        <f>+IFERROR(VLOOKUP(AI427,[2]REGION!$G$2:$I$1125,2,FALSE),"")</f>
        <v/>
      </c>
      <c r="M427" s="23" t="str">
        <f>+IFERROR(VLOOKUP(#REF!,[2]ORDINALES!$H$2:$I$382,2,FALSE),"")</f>
        <v/>
      </c>
      <c r="N427" s="23" t="str">
        <f>IFERROR(VLOOKUP(U427,'[2]Lista Willy'!$B$11:$D$14,3,FALSE),"")</f>
        <v>REC_11</v>
      </c>
      <c r="O427" s="24"/>
      <c r="P427" s="90">
        <v>22060</v>
      </c>
      <c r="Q427" s="90" t="s">
        <v>540</v>
      </c>
      <c r="R427" s="90" t="s">
        <v>541</v>
      </c>
      <c r="S427" s="90" t="s">
        <v>541</v>
      </c>
      <c r="T427" s="90" t="s">
        <v>541</v>
      </c>
      <c r="U427" s="90" t="s">
        <v>52</v>
      </c>
      <c r="V427" s="94" t="s">
        <v>53</v>
      </c>
      <c r="W427" s="90" t="s">
        <v>54</v>
      </c>
      <c r="X427" s="90" t="s">
        <v>55</v>
      </c>
      <c r="Y427" s="117" t="s">
        <v>584</v>
      </c>
      <c r="Z427" s="88">
        <v>38895769</v>
      </c>
      <c r="AA427" s="120"/>
      <c r="AB427" s="88"/>
      <c r="AC427" s="88"/>
      <c r="AD427" s="88"/>
      <c r="AE427" s="120">
        <v>38895769</v>
      </c>
      <c r="AF427" s="89"/>
      <c r="AG427" s="116"/>
      <c r="AH427" s="90" t="s">
        <v>57</v>
      </c>
      <c r="AI427" s="90"/>
      <c r="AJ427" s="90"/>
      <c r="AK427" s="90"/>
      <c r="AL427" s="90" t="s">
        <v>57</v>
      </c>
      <c r="AM427" s="90"/>
      <c r="AN427" s="90" t="s">
        <v>57</v>
      </c>
      <c r="AO427" s="90"/>
      <c r="AP427" s="90" t="s">
        <v>57</v>
      </c>
      <c r="AQ427" s="90"/>
      <c r="AR427" s="90" t="s">
        <v>57</v>
      </c>
      <c r="AS427" s="90" t="s">
        <v>73</v>
      </c>
      <c r="AT427" s="90" t="s">
        <v>74</v>
      </c>
      <c r="AU427" s="97" t="s">
        <v>75</v>
      </c>
      <c r="AV427" s="98" t="s">
        <v>76</v>
      </c>
      <c r="AW427" s="98" t="s">
        <v>77</v>
      </c>
      <c r="AX427" s="97">
        <v>3299060</v>
      </c>
      <c r="AY427" s="98" t="s">
        <v>78</v>
      </c>
      <c r="AZ427" s="90" t="s">
        <v>201</v>
      </c>
      <c r="BA427" s="24"/>
    </row>
    <row r="428" spans="1:53" ht="84.75" customHeight="1">
      <c r="A428" s="23" t="str">
        <f>+IFERROR(VLOOKUP(R428,'[2]Listas niveles'!$D$2:$E$11,2,FALSE),"")</f>
        <v>DTAM</v>
      </c>
      <c r="B428" s="23" t="str">
        <f>+IFERROR(VLOOKUP(AS428,'[2]Listas anexo 1'!$A$7:$B$8,2,FALSE),"")</f>
        <v>FORTA</v>
      </c>
      <c r="C428" s="23" t="str">
        <f>+IFERROR(VLOOKUP(AT428,'[2]Listas anexo 1'!$A$13:$B$15,2,FALSE),"")</f>
        <v>FORTALECIMIENTO</v>
      </c>
      <c r="D428" s="23" t="str">
        <f>+IFERROR(VLOOKUP(AT428,'[2]Listas anexo 1'!$A$13:$C$15,3,FALSE),"")</f>
        <v>FORTALECER</v>
      </c>
      <c r="E428" s="23" t="str">
        <f>+IFERROR(VLOOKUP(AT428,'[2]Listas anexo 1'!$A$19:$B$21,2,FALSE),"")</f>
        <v>FORTOB</v>
      </c>
      <c r="F428" s="23" t="str">
        <f>+IFERROR(VLOOKUP(AV428,'[2]Listas anexo 1'!$J$13:$K$21,2,FALSE),"")</f>
        <v>FORTOBI</v>
      </c>
      <c r="G428" s="23" t="str">
        <f>+IFERROR(VLOOKUP(AW428,'[2]LISTAS ANEXO 1. 2'!$A$9:$B$38,2,FALSE),"")</f>
        <v>TII</v>
      </c>
      <c r="H428" s="23" t="str">
        <f>+IFERROR(IF(C428="ADMINYCOOR",VLOOKUP(AY428,'[2]LISTAS ANEXO 1. 3'!$B$13:$C$42,2,FALSE),IF(C428="TASAS",VLOOKUP(AY428,'[2]LISTAS ANEXO 1. 3'!$B$43:$C$51,2,FALSE),IF(C428="FORTALECIMIENTO",VLOOKUP(AY428,'[2]LISTAS ANEXO 1. 3'!$B$52:$C$58,2,FALSE),""))),"")</f>
        <v>BBBB</v>
      </c>
      <c r="I428" s="23" t="str">
        <f>+IFERROR(VLOOKUP(#REF!,'[2]LISTAS ANEXO 1. 4'!$B$74:$C$90,2,FALSE),"")</f>
        <v/>
      </c>
      <c r="J428" s="23" t="str">
        <f>+IFERROR(VLOOKUP(X428,[2]ORDINALES!$B$2:$C$5,2,FALSE),"")</f>
        <v>CTADOS</v>
      </c>
      <c r="K428" s="23" t="str">
        <f>+IFERROR(VLOOKUP(#REF!,[2]REGION!$G$2:$I$1125,2,FALSE),"")</f>
        <v/>
      </c>
      <c r="L428" s="23" t="str">
        <f>+IFERROR(VLOOKUP(AI428,[2]REGION!$G$2:$I$1125,2,FALSE),"")</f>
        <v/>
      </c>
      <c r="M428" s="23" t="str">
        <f>+IFERROR(VLOOKUP(#REF!,[2]ORDINALES!$H$2:$I$382,2,FALSE),"")</f>
        <v/>
      </c>
      <c r="N428" s="23" t="str">
        <f>IFERROR(VLOOKUP(U428,'[2]Lista Willy'!$B$11:$D$14,3,FALSE),"")</f>
        <v>REC_11</v>
      </c>
      <c r="O428" s="24"/>
      <c r="P428" s="90">
        <v>22061</v>
      </c>
      <c r="Q428" s="90" t="s">
        <v>540</v>
      </c>
      <c r="R428" s="90" t="s">
        <v>541</v>
      </c>
      <c r="S428" s="90" t="s">
        <v>541</v>
      </c>
      <c r="T428" s="90" t="s">
        <v>541</v>
      </c>
      <c r="U428" s="90" t="s">
        <v>52</v>
      </c>
      <c r="V428" s="94" t="s">
        <v>53</v>
      </c>
      <c r="W428" s="90" t="s">
        <v>54</v>
      </c>
      <c r="X428" s="90" t="s">
        <v>55</v>
      </c>
      <c r="Y428" s="117" t="s">
        <v>582</v>
      </c>
      <c r="Z428" s="88">
        <v>66000000</v>
      </c>
      <c r="AA428" s="120"/>
      <c r="AB428" s="88">
        <v>6000000</v>
      </c>
      <c r="AC428" s="88"/>
      <c r="AD428" s="88"/>
      <c r="AE428" s="120">
        <v>60000000</v>
      </c>
      <c r="AF428" s="89"/>
      <c r="AG428" s="116"/>
      <c r="AH428" s="90" t="s">
        <v>57</v>
      </c>
      <c r="AI428" s="90"/>
      <c r="AJ428" s="90"/>
      <c r="AK428" s="90"/>
      <c r="AL428" s="90" t="s">
        <v>57</v>
      </c>
      <c r="AM428" s="90"/>
      <c r="AN428" s="90" t="s">
        <v>57</v>
      </c>
      <c r="AO428" s="90"/>
      <c r="AP428" s="90" t="s">
        <v>57</v>
      </c>
      <c r="AQ428" s="90"/>
      <c r="AR428" s="90" t="s">
        <v>57</v>
      </c>
      <c r="AS428" s="90" t="s">
        <v>73</v>
      </c>
      <c r="AT428" s="90" t="s">
        <v>74</v>
      </c>
      <c r="AU428" s="97" t="s">
        <v>75</v>
      </c>
      <c r="AV428" s="98" t="s">
        <v>76</v>
      </c>
      <c r="AW428" s="98" t="s">
        <v>77</v>
      </c>
      <c r="AX428" s="97">
        <v>3299060</v>
      </c>
      <c r="AY428" s="98" t="s">
        <v>78</v>
      </c>
      <c r="AZ428" s="90" t="s">
        <v>201</v>
      </c>
      <c r="BA428" s="24"/>
    </row>
    <row r="429" spans="1:53" ht="84.75" customHeight="1">
      <c r="A429" s="23" t="str">
        <f>+IFERROR(VLOOKUP(R429,'[2]Listas niveles'!$D$2:$E$11,2,FALSE),"")</f>
        <v>DTAM</v>
      </c>
      <c r="B429" s="23" t="str">
        <f>+IFERROR(VLOOKUP(AS429,'[2]Listas anexo 1'!$A$7:$B$8,2,FALSE),"")</f>
        <v>FORTA</v>
      </c>
      <c r="C429" s="23" t="str">
        <f>+IFERROR(VLOOKUP(AT429,'[2]Listas anexo 1'!$A$13:$B$15,2,FALSE),"")</f>
        <v>FORTALECIMIENTO</v>
      </c>
      <c r="D429" s="23" t="str">
        <f>+IFERROR(VLOOKUP(AT429,'[2]Listas anexo 1'!$A$13:$C$15,3,FALSE),"")</f>
        <v>FORTALECER</v>
      </c>
      <c r="E429" s="23" t="str">
        <f>+IFERROR(VLOOKUP(AT429,'[2]Listas anexo 1'!$A$19:$B$21,2,FALSE),"")</f>
        <v>FORTOB</v>
      </c>
      <c r="F429" s="23" t="str">
        <f>+IFERROR(VLOOKUP(AV429,'[2]Listas anexo 1'!$J$13:$K$21,2,FALSE),"")</f>
        <v>FORTOBI</v>
      </c>
      <c r="G429" s="23" t="str">
        <f>+IFERROR(VLOOKUP(AW429,'[2]LISTAS ANEXO 1. 2'!$A$9:$B$38,2,FALSE),"")</f>
        <v>TII</v>
      </c>
      <c r="H429" s="23" t="str">
        <f>+IFERROR(IF(C429="ADMINYCOOR",VLOOKUP(AY429,'[2]LISTAS ANEXO 1. 3'!$B$13:$C$42,2,FALSE),IF(C429="TASAS",VLOOKUP(AY429,'[2]LISTAS ANEXO 1. 3'!$B$43:$C$51,2,FALSE),IF(C429="FORTALECIMIENTO",VLOOKUP(AY429,'[2]LISTAS ANEXO 1. 3'!$B$52:$C$58,2,FALSE),""))),"")</f>
        <v>BBBB</v>
      </c>
      <c r="I429" s="23" t="str">
        <f>+IFERROR(VLOOKUP(#REF!,'[2]LISTAS ANEXO 1. 4'!$B$74:$C$90,2,FALSE),"")</f>
        <v/>
      </c>
      <c r="J429" s="23" t="str">
        <f>+IFERROR(VLOOKUP(X429,[2]ORDINALES!$B$2:$C$5,2,FALSE),"")</f>
        <v>CTADOS</v>
      </c>
      <c r="K429" s="23" t="str">
        <f>+IFERROR(VLOOKUP(#REF!,[2]REGION!$G$2:$I$1125,2,FALSE),"")</f>
        <v/>
      </c>
      <c r="L429" s="23" t="str">
        <f>+IFERROR(VLOOKUP(AI429,[2]REGION!$G$2:$I$1125,2,FALSE),"")</f>
        <v/>
      </c>
      <c r="M429" s="23" t="str">
        <f>+IFERROR(VLOOKUP(#REF!,[2]ORDINALES!$H$2:$I$382,2,FALSE),"")</f>
        <v/>
      </c>
      <c r="N429" s="23" t="str">
        <f>IFERROR(VLOOKUP(U429,'[2]Lista Willy'!$B$11:$D$14,3,FALSE),"")</f>
        <v>REC_11</v>
      </c>
      <c r="O429" s="24"/>
      <c r="P429" s="90">
        <v>22062</v>
      </c>
      <c r="Q429" s="90" t="s">
        <v>540</v>
      </c>
      <c r="R429" s="90" t="s">
        <v>541</v>
      </c>
      <c r="S429" s="90" t="s">
        <v>541</v>
      </c>
      <c r="T429" s="90" t="s">
        <v>541</v>
      </c>
      <c r="U429" s="90" t="s">
        <v>52</v>
      </c>
      <c r="V429" s="94" t="s">
        <v>53</v>
      </c>
      <c r="W429" s="90" t="s">
        <v>54</v>
      </c>
      <c r="X429" s="90" t="s">
        <v>55</v>
      </c>
      <c r="Y429" s="117" t="s">
        <v>585</v>
      </c>
      <c r="Z429" s="88">
        <v>0</v>
      </c>
      <c r="AA429" s="120"/>
      <c r="AB429" s="88"/>
      <c r="AC429" s="88"/>
      <c r="AD429" s="88"/>
      <c r="AE429" s="120">
        <v>0</v>
      </c>
      <c r="AF429" s="89"/>
      <c r="AG429" s="116"/>
      <c r="AH429" s="90" t="s">
        <v>57</v>
      </c>
      <c r="AI429" s="90"/>
      <c r="AJ429" s="90"/>
      <c r="AK429" s="90"/>
      <c r="AL429" s="90" t="s">
        <v>57</v>
      </c>
      <c r="AM429" s="90"/>
      <c r="AN429" s="90" t="s">
        <v>57</v>
      </c>
      <c r="AO429" s="90"/>
      <c r="AP429" s="90" t="s">
        <v>57</v>
      </c>
      <c r="AQ429" s="90"/>
      <c r="AR429" s="90" t="s">
        <v>57</v>
      </c>
      <c r="AS429" s="90" t="s">
        <v>73</v>
      </c>
      <c r="AT429" s="90" t="s">
        <v>74</v>
      </c>
      <c r="AU429" s="97" t="s">
        <v>75</v>
      </c>
      <c r="AV429" s="98" t="s">
        <v>76</v>
      </c>
      <c r="AW429" s="98" t="s">
        <v>77</v>
      </c>
      <c r="AX429" s="97">
        <v>3299060</v>
      </c>
      <c r="AY429" s="98" t="s">
        <v>78</v>
      </c>
      <c r="AZ429" s="90" t="s">
        <v>201</v>
      </c>
      <c r="BA429" s="24"/>
    </row>
    <row r="430" spans="1:53" ht="84.75" customHeight="1">
      <c r="A430" s="23" t="str">
        <f>+IFERROR(VLOOKUP(R430,'[2]Listas niveles'!$D$2:$E$11,2,FALSE),"")</f>
        <v>DTAM</v>
      </c>
      <c r="B430" s="23" t="str">
        <f>+IFERROR(VLOOKUP(AS430,'[2]Listas anexo 1'!$A$7:$B$8,2,FALSE),"")</f>
        <v>FORTA</v>
      </c>
      <c r="C430" s="23" t="str">
        <f>+IFERROR(VLOOKUP(AT430,'[2]Listas anexo 1'!$A$13:$B$15,2,FALSE),"")</f>
        <v>FORTALECIMIENTO</v>
      </c>
      <c r="D430" s="23" t="str">
        <f>+IFERROR(VLOOKUP(AT430,'[2]Listas anexo 1'!$A$13:$C$15,3,FALSE),"")</f>
        <v>FORTALECER</v>
      </c>
      <c r="E430" s="23" t="str">
        <f>+IFERROR(VLOOKUP(AT430,'[2]Listas anexo 1'!$A$19:$B$21,2,FALSE),"")</f>
        <v>FORTOB</v>
      </c>
      <c r="F430" s="23" t="str">
        <f>+IFERROR(VLOOKUP(AV430,'[2]Listas anexo 1'!$J$13:$K$21,2,FALSE),"")</f>
        <v>FORTOBI</v>
      </c>
      <c r="G430" s="23" t="str">
        <f>+IFERROR(VLOOKUP(AW430,'[2]LISTAS ANEXO 1. 2'!$A$9:$B$38,2,FALSE),"")</f>
        <v>TII</v>
      </c>
      <c r="H430" s="23" t="str">
        <f>+IFERROR(IF(C430="ADMINYCOOR",VLOOKUP(AY430,'[2]LISTAS ANEXO 1. 3'!$B$13:$C$42,2,FALSE),IF(C430="TASAS",VLOOKUP(AY430,'[2]LISTAS ANEXO 1. 3'!$B$43:$C$51,2,FALSE),IF(C430="FORTALECIMIENTO",VLOOKUP(AY430,'[2]LISTAS ANEXO 1. 3'!$B$52:$C$58,2,FALSE),""))),"")</f>
        <v>BBBB</v>
      </c>
      <c r="I430" s="23" t="str">
        <f>+IFERROR(VLOOKUP(#REF!,'[2]LISTAS ANEXO 1. 4'!$B$74:$C$90,2,FALSE),"")</f>
        <v/>
      </c>
      <c r="J430" s="23" t="str">
        <f>+IFERROR(VLOOKUP(X430,[2]ORDINALES!$B$2:$C$5,2,FALSE),"")</f>
        <v>CTADOS</v>
      </c>
      <c r="K430" s="23" t="str">
        <f>+IFERROR(VLOOKUP(#REF!,[2]REGION!$G$2:$I$1125,2,FALSE),"")</f>
        <v/>
      </c>
      <c r="L430" s="23" t="str">
        <f>+IFERROR(VLOOKUP(AI430,[2]REGION!$G$2:$I$1125,2,FALSE),"")</f>
        <v/>
      </c>
      <c r="M430" s="23" t="str">
        <f>+IFERROR(VLOOKUP(#REF!,[2]ORDINALES!$H$2:$I$382,2,FALSE),"")</f>
        <v/>
      </c>
      <c r="N430" s="23" t="str">
        <f>IFERROR(VLOOKUP(U430,'[2]Lista Willy'!$B$11:$D$14,3,FALSE),"")</f>
        <v>REC_11</v>
      </c>
      <c r="O430" s="24"/>
      <c r="P430" s="90">
        <v>22063</v>
      </c>
      <c r="Q430" s="90" t="s">
        <v>540</v>
      </c>
      <c r="R430" s="90" t="s">
        <v>541</v>
      </c>
      <c r="S430" s="90" t="s">
        <v>541</v>
      </c>
      <c r="T430" s="90" t="s">
        <v>541</v>
      </c>
      <c r="U430" s="90" t="s">
        <v>52</v>
      </c>
      <c r="V430" s="94" t="s">
        <v>53</v>
      </c>
      <c r="W430" s="90" t="s">
        <v>54</v>
      </c>
      <c r="X430" s="90" t="s">
        <v>55</v>
      </c>
      <c r="Y430" s="117" t="s">
        <v>586</v>
      </c>
      <c r="Z430" s="88">
        <v>32866053</v>
      </c>
      <c r="AA430" s="120"/>
      <c r="AB430" s="88"/>
      <c r="AC430" s="88"/>
      <c r="AD430" s="88"/>
      <c r="AE430" s="120">
        <v>32866053</v>
      </c>
      <c r="AF430" s="89"/>
      <c r="AG430" s="116"/>
      <c r="AH430" s="90" t="s">
        <v>57</v>
      </c>
      <c r="AI430" s="90"/>
      <c r="AJ430" s="90"/>
      <c r="AK430" s="90"/>
      <c r="AL430" s="90" t="s">
        <v>57</v>
      </c>
      <c r="AM430" s="90"/>
      <c r="AN430" s="90" t="s">
        <v>57</v>
      </c>
      <c r="AO430" s="90"/>
      <c r="AP430" s="90" t="s">
        <v>57</v>
      </c>
      <c r="AQ430" s="90"/>
      <c r="AR430" s="90" t="s">
        <v>57</v>
      </c>
      <c r="AS430" s="90" t="s">
        <v>73</v>
      </c>
      <c r="AT430" s="90" t="s">
        <v>74</v>
      </c>
      <c r="AU430" s="97" t="s">
        <v>75</v>
      </c>
      <c r="AV430" s="98" t="s">
        <v>76</v>
      </c>
      <c r="AW430" s="98" t="s">
        <v>77</v>
      </c>
      <c r="AX430" s="97">
        <v>3299060</v>
      </c>
      <c r="AY430" s="98" t="s">
        <v>78</v>
      </c>
      <c r="AZ430" s="90" t="s">
        <v>201</v>
      </c>
      <c r="BA430" s="24"/>
    </row>
    <row r="431" spans="1:53" ht="84.75" customHeight="1">
      <c r="A431" s="23" t="str">
        <f>+IFERROR(VLOOKUP(R431,'[2]Listas niveles'!$D$2:$E$11,2,FALSE),"")</f>
        <v>DTAM</v>
      </c>
      <c r="B431" s="23" t="str">
        <f>+IFERROR(VLOOKUP(AS431,'[2]Listas anexo 1'!$A$7:$B$8,2,FALSE),"")</f>
        <v>FORTA</v>
      </c>
      <c r="C431" s="23" t="str">
        <f>+IFERROR(VLOOKUP(AT431,'[2]Listas anexo 1'!$A$13:$B$15,2,FALSE),"")</f>
        <v>FORTALECIMIENTO</v>
      </c>
      <c r="D431" s="23" t="str">
        <f>+IFERROR(VLOOKUP(AT431,'[2]Listas anexo 1'!$A$13:$C$15,3,FALSE),"")</f>
        <v>FORTALECER</v>
      </c>
      <c r="E431" s="23" t="str">
        <f>+IFERROR(VLOOKUP(AT431,'[2]Listas anexo 1'!$A$19:$B$21,2,FALSE),"")</f>
        <v>FORTOB</v>
      </c>
      <c r="F431" s="23" t="str">
        <f>+IFERROR(VLOOKUP(AV431,'[2]Listas anexo 1'!$J$13:$K$21,2,FALSE),"")</f>
        <v>FORTOBI</v>
      </c>
      <c r="G431" s="23" t="str">
        <f>+IFERROR(VLOOKUP(AW431,'[2]LISTAS ANEXO 1. 2'!$A$9:$B$38,2,FALSE),"")</f>
        <v>TII</v>
      </c>
      <c r="H431" s="23" t="str">
        <f>+IFERROR(IF(C431="ADMINYCOOR",VLOOKUP(AY431,'[2]LISTAS ANEXO 1. 3'!$B$13:$C$42,2,FALSE),IF(C431="TASAS",VLOOKUP(AY431,'[2]LISTAS ANEXO 1. 3'!$B$43:$C$51,2,FALSE),IF(C431="FORTALECIMIENTO",VLOOKUP(AY431,'[2]LISTAS ANEXO 1. 3'!$B$52:$C$58,2,FALSE),""))),"")</f>
        <v>BBBB</v>
      </c>
      <c r="I431" s="23" t="str">
        <f>+IFERROR(VLOOKUP(#REF!,'[2]LISTAS ANEXO 1. 4'!$B$74:$C$90,2,FALSE),"")</f>
        <v/>
      </c>
      <c r="J431" s="23" t="str">
        <f>+IFERROR(VLOOKUP(X431,[2]ORDINALES!$B$2:$C$5,2,FALSE),"")</f>
        <v>CTADOS</v>
      </c>
      <c r="K431" s="23" t="str">
        <f>+IFERROR(VLOOKUP(#REF!,[2]REGION!$G$2:$I$1125,2,FALSE),"")</f>
        <v/>
      </c>
      <c r="L431" s="23" t="str">
        <f>+IFERROR(VLOOKUP(AI431,[2]REGION!$G$2:$I$1125,2,FALSE),"")</f>
        <v/>
      </c>
      <c r="M431" s="23" t="str">
        <f>+IFERROR(VLOOKUP(#REF!,[2]ORDINALES!$H$2:$I$382,2,FALSE),"")</f>
        <v/>
      </c>
      <c r="N431" s="23" t="str">
        <f>IFERROR(VLOOKUP(U431,'[2]Lista Willy'!$B$11:$D$14,3,FALSE),"")</f>
        <v>REC_11</v>
      </c>
      <c r="O431" s="24"/>
      <c r="P431" s="90">
        <v>22064</v>
      </c>
      <c r="Q431" s="90" t="s">
        <v>540</v>
      </c>
      <c r="R431" s="90" t="s">
        <v>541</v>
      </c>
      <c r="S431" s="90" t="s">
        <v>541</v>
      </c>
      <c r="T431" s="90" t="s">
        <v>541</v>
      </c>
      <c r="U431" s="90" t="s">
        <v>52</v>
      </c>
      <c r="V431" s="94" t="s">
        <v>53</v>
      </c>
      <c r="W431" s="90" t="s">
        <v>54</v>
      </c>
      <c r="X431" s="90" t="s">
        <v>55</v>
      </c>
      <c r="Y431" s="117" t="s">
        <v>587</v>
      </c>
      <c r="Z431" s="88">
        <v>37388989</v>
      </c>
      <c r="AA431" s="120"/>
      <c r="AB431" s="88"/>
      <c r="AC431" s="88"/>
      <c r="AD431" s="88"/>
      <c r="AE431" s="120">
        <v>37388989</v>
      </c>
      <c r="AF431" s="89"/>
      <c r="AG431" s="116"/>
      <c r="AH431" s="90" t="s">
        <v>57</v>
      </c>
      <c r="AI431" s="90"/>
      <c r="AJ431" s="90"/>
      <c r="AK431" s="90"/>
      <c r="AL431" s="90" t="s">
        <v>57</v>
      </c>
      <c r="AM431" s="90"/>
      <c r="AN431" s="90" t="s">
        <v>57</v>
      </c>
      <c r="AO431" s="90"/>
      <c r="AP431" s="90" t="s">
        <v>57</v>
      </c>
      <c r="AQ431" s="90"/>
      <c r="AR431" s="90" t="s">
        <v>57</v>
      </c>
      <c r="AS431" s="90" t="s">
        <v>73</v>
      </c>
      <c r="AT431" s="90" t="s">
        <v>74</v>
      </c>
      <c r="AU431" s="97" t="s">
        <v>75</v>
      </c>
      <c r="AV431" s="98" t="s">
        <v>76</v>
      </c>
      <c r="AW431" s="98" t="s">
        <v>77</v>
      </c>
      <c r="AX431" s="97">
        <v>3299060</v>
      </c>
      <c r="AY431" s="98" t="s">
        <v>78</v>
      </c>
      <c r="AZ431" s="90" t="s">
        <v>201</v>
      </c>
      <c r="BA431" s="24"/>
    </row>
    <row r="432" spans="1:53" ht="84.75" customHeight="1">
      <c r="A432" s="23" t="str">
        <f>+IFERROR(VLOOKUP(R432,'[2]Listas niveles'!$D$2:$E$11,2,FALSE),"")</f>
        <v>DTAM</v>
      </c>
      <c r="B432" s="23" t="str">
        <f>+IFERROR(VLOOKUP(AS432,'[2]Listas anexo 1'!$A$7:$B$8,2,FALSE),"")</f>
        <v>FORTA</v>
      </c>
      <c r="C432" s="23" t="str">
        <f>+IFERROR(VLOOKUP(AT432,'[2]Listas anexo 1'!$A$13:$B$15,2,FALSE),"")</f>
        <v>FORTALECIMIENTO</v>
      </c>
      <c r="D432" s="23" t="str">
        <f>+IFERROR(VLOOKUP(AT432,'[2]Listas anexo 1'!$A$13:$C$15,3,FALSE),"")</f>
        <v>FORTALECER</v>
      </c>
      <c r="E432" s="23" t="str">
        <f>+IFERROR(VLOOKUP(AT432,'[2]Listas anexo 1'!$A$19:$B$21,2,FALSE),"")</f>
        <v>FORTOB</v>
      </c>
      <c r="F432" s="23" t="str">
        <f>+IFERROR(VLOOKUP(AV432,'[2]Listas anexo 1'!$J$13:$K$21,2,FALSE),"")</f>
        <v>FORTOBI</v>
      </c>
      <c r="G432" s="23" t="str">
        <f>+IFERROR(VLOOKUP(AW432,'[2]LISTAS ANEXO 1. 2'!$A$9:$B$38,2,FALSE),"")</f>
        <v>TII</v>
      </c>
      <c r="H432" s="23" t="str">
        <f>+IFERROR(IF(C432="ADMINYCOOR",VLOOKUP(AY432,'[2]LISTAS ANEXO 1. 3'!$B$13:$C$42,2,FALSE),IF(C432="TASAS",VLOOKUP(AY432,'[2]LISTAS ANEXO 1. 3'!$B$43:$C$51,2,FALSE),IF(C432="FORTALECIMIENTO",VLOOKUP(AY432,'[2]LISTAS ANEXO 1. 3'!$B$52:$C$58,2,FALSE),""))),"")</f>
        <v>BBBB</v>
      </c>
      <c r="I432" s="23" t="str">
        <f>+IFERROR(VLOOKUP(#REF!,'[2]LISTAS ANEXO 1. 4'!$B$74:$C$90,2,FALSE),"")</f>
        <v/>
      </c>
      <c r="J432" s="23" t="str">
        <f>+IFERROR(VLOOKUP(X432,[2]ORDINALES!$B$2:$C$5,2,FALSE),"")</f>
        <v>CTADOS</v>
      </c>
      <c r="K432" s="23" t="str">
        <f>+IFERROR(VLOOKUP(#REF!,[2]REGION!$G$2:$I$1125,2,FALSE),"")</f>
        <v/>
      </c>
      <c r="L432" s="23" t="str">
        <f>+IFERROR(VLOOKUP(AI432,[2]REGION!$G$2:$I$1125,2,FALSE),"")</f>
        <v/>
      </c>
      <c r="M432" s="23" t="str">
        <f>+IFERROR(VLOOKUP(#REF!,[2]ORDINALES!$H$2:$I$382,2,FALSE),"")</f>
        <v/>
      </c>
      <c r="N432" s="23" t="str">
        <f>IFERROR(VLOOKUP(U432,'[2]Lista Willy'!$B$11:$D$14,3,FALSE),"")</f>
        <v>REC_11</v>
      </c>
      <c r="O432" s="24"/>
      <c r="P432" s="90">
        <v>22065</v>
      </c>
      <c r="Q432" s="90" t="s">
        <v>540</v>
      </c>
      <c r="R432" s="90" t="s">
        <v>541</v>
      </c>
      <c r="S432" s="90" t="s">
        <v>541</v>
      </c>
      <c r="T432" s="90" t="s">
        <v>541</v>
      </c>
      <c r="U432" s="90" t="s">
        <v>52</v>
      </c>
      <c r="V432" s="94" t="s">
        <v>53</v>
      </c>
      <c r="W432" s="90" t="s">
        <v>54</v>
      </c>
      <c r="X432" s="90" t="s">
        <v>55</v>
      </c>
      <c r="Y432" s="117" t="s">
        <v>588</v>
      </c>
      <c r="Z432" s="88">
        <v>37388989</v>
      </c>
      <c r="AA432" s="120"/>
      <c r="AB432" s="88"/>
      <c r="AC432" s="88"/>
      <c r="AD432" s="88"/>
      <c r="AE432" s="120">
        <v>37388989</v>
      </c>
      <c r="AF432" s="89"/>
      <c r="AG432" s="116"/>
      <c r="AH432" s="90" t="s">
        <v>57</v>
      </c>
      <c r="AI432" s="90"/>
      <c r="AJ432" s="90"/>
      <c r="AK432" s="90"/>
      <c r="AL432" s="90" t="s">
        <v>57</v>
      </c>
      <c r="AM432" s="90"/>
      <c r="AN432" s="90" t="s">
        <v>57</v>
      </c>
      <c r="AO432" s="90"/>
      <c r="AP432" s="90" t="s">
        <v>57</v>
      </c>
      <c r="AQ432" s="90"/>
      <c r="AR432" s="90" t="s">
        <v>57</v>
      </c>
      <c r="AS432" s="90" t="s">
        <v>73</v>
      </c>
      <c r="AT432" s="90" t="s">
        <v>74</v>
      </c>
      <c r="AU432" s="97" t="s">
        <v>75</v>
      </c>
      <c r="AV432" s="98" t="s">
        <v>76</v>
      </c>
      <c r="AW432" s="98" t="s">
        <v>77</v>
      </c>
      <c r="AX432" s="97">
        <v>3299060</v>
      </c>
      <c r="AY432" s="98" t="s">
        <v>78</v>
      </c>
      <c r="AZ432" s="90" t="s">
        <v>201</v>
      </c>
      <c r="BA432" s="24"/>
    </row>
    <row r="433" spans="1:53" ht="84.75" customHeight="1">
      <c r="A433" s="23" t="str">
        <f>+IFERROR(VLOOKUP(R433,'[2]Listas niveles'!$D$2:$E$11,2,FALSE),"")</f>
        <v>DTAM</v>
      </c>
      <c r="B433" s="23" t="str">
        <f>+IFERROR(VLOOKUP(AS433,'[2]Listas anexo 1'!$A$7:$B$8,2,FALSE),"")</f>
        <v>FORTA</v>
      </c>
      <c r="C433" s="23" t="str">
        <f>+IFERROR(VLOOKUP(AT433,'[2]Listas anexo 1'!$A$13:$B$15,2,FALSE),"")</f>
        <v>FORTALECIMIENTO</v>
      </c>
      <c r="D433" s="23" t="str">
        <f>+IFERROR(VLOOKUP(AT433,'[2]Listas anexo 1'!$A$13:$C$15,3,FALSE),"")</f>
        <v>FORTALECER</v>
      </c>
      <c r="E433" s="23" t="str">
        <f>+IFERROR(VLOOKUP(AT433,'[2]Listas anexo 1'!$A$19:$B$21,2,FALSE),"")</f>
        <v>FORTOB</v>
      </c>
      <c r="F433" s="23" t="str">
        <f>+IFERROR(VLOOKUP(AV433,'[2]Listas anexo 1'!$J$13:$K$21,2,FALSE),"")</f>
        <v>FORTOBI</v>
      </c>
      <c r="G433" s="23" t="str">
        <f>+IFERROR(VLOOKUP(AW433,'[2]LISTAS ANEXO 1. 2'!$A$9:$B$38,2,FALSE),"")</f>
        <v>TII</v>
      </c>
      <c r="H433" s="23" t="str">
        <f>+IFERROR(IF(C433="ADMINYCOOR",VLOOKUP(AY433,'[2]LISTAS ANEXO 1. 3'!$B$13:$C$42,2,FALSE),IF(C433="TASAS",VLOOKUP(AY433,'[2]LISTAS ANEXO 1. 3'!$B$43:$C$51,2,FALSE),IF(C433="FORTALECIMIENTO",VLOOKUP(AY433,'[2]LISTAS ANEXO 1. 3'!$B$52:$C$58,2,FALSE),""))),"")</f>
        <v>BBBB</v>
      </c>
      <c r="I433" s="23" t="str">
        <f>+IFERROR(VLOOKUP(#REF!,'[2]LISTAS ANEXO 1. 4'!$B$74:$C$90,2,FALSE),"")</f>
        <v/>
      </c>
      <c r="J433" s="23" t="str">
        <f>+IFERROR(VLOOKUP(X433,[2]ORDINALES!$B$2:$C$5,2,FALSE),"")</f>
        <v>CTADOS</v>
      </c>
      <c r="K433" s="23" t="str">
        <f>+IFERROR(VLOOKUP(#REF!,[2]REGION!$G$2:$I$1125,2,FALSE),"")</f>
        <v/>
      </c>
      <c r="L433" s="23" t="str">
        <f>+IFERROR(VLOOKUP(AI433,[2]REGION!$G$2:$I$1125,2,FALSE),"")</f>
        <v/>
      </c>
      <c r="M433" s="23" t="str">
        <f>+IFERROR(VLOOKUP(#REF!,[2]ORDINALES!$H$2:$I$382,2,FALSE),"")</f>
        <v/>
      </c>
      <c r="N433" s="23" t="str">
        <f>IFERROR(VLOOKUP(U433,'[2]Lista Willy'!$B$11:$D$14,3,FALSE),"")</f>
        <v>REC_11</v>
      </c>
      <c r="O433" s="24"/>
      <c r="P433" s="90">
        <v>22066</v>
      </c>
      <c r="Q433" s="90" t="s">
        <v>540</v>
      </c>
      <c r="R433" s="90" t="s">
        <v>541</v>
      </c>
      <c r="S433" s="90" t="s">
        <v>541</v>
      </c>
      <c r="T433" s="90" t="s">
        <v>541</v>
      </c>
      <c r="U433" s="90" t="s">
        <v>52</v>
      </c>
      <c r="V433" s="94" t="s">
        <v>53</v>
      </c>
      <c r="W433" s="90" t="s">
        <v>54</v>
      </c>
      <c r="X433" s="90" t="s">
        <v>55</v>
      </c>
      <c r="Y433" s="117" t="s">
        <v>589</v>
      </c>
      <c r="Z433" s="88">
        <v>0</v>
      </c>
      <c r="AA433" s="120"/>
      <c r="AB433" s="88"/>
      <c r="AC433" s="88"/>
      <c r="AD433" s="88"/>
      <c r="AE433" s="120">
        <v>0</v>
      </c>
      <c r="AF433" s="89"/>
      <c r="AG433" s="116"/>
      <c r="AH433" s="90" t="s">
        <v>57</v>
      </c>
      <c r="AI433" s="90"/>
      <c r="AJ433" s="90"/>
      <c r="AK433" s="90"/>
      <c r="AL433" s="90" t="s">
        <v>57</v>
      </c>
      <c r="AM433" s="90"/>
      <c r="AN433" s="90" t="s">
        <v>57</v>
      </c>
      <c r="AO433" s="90"/>
      <c r="AP433" s="90" t="s">
        <v>57</v>
      </c>
      <c r="AQ433" s="90"/>
      <c r="AR433" s="90" t="s">
        <v>57</v>
      </c>
      <c r="AS433" s="90" t="s">
        <v>73</v>
      </c>
      <c r="AT433" s="90" t="s">
        <v>74</v>
      </c>
      <c r="AU433" s="97" t="s">
        <v>75</v>
      </c>
      <c r="AV433" s="98" t="s">
        <v>76</v>
      </c>
      <c r="AW433" s="98" t="s">
        <v>77</v>
      </c>
      <c r="AX433" s="97">
        <v>3299060</v>
      </c>
      <c r="AY433" s="98" t="s">
        <v>78</v>
      </c>
      <c r="AZ433" s="90" t="s">
        <v>201</v>
      </c>
      <c r="BA433" s="24"/>
    </row>
    <row r="434" spans="1:53" ht="84.75" customHeight="1">
      <c r="A434" s="23" t="str">
        <f>+IFERROR(VLOOKUP(R434,'[2]Listas niveles'!$D$2:$E$11,2,FALSE),"")</f>
        <v>DTAM</v>
      </c>
      <c r="B434" s="23" t="str">
        <f>+IFERROR(VLOOKUP(AS434,'[2]Listas anexo 1'!$A$7:$B$8,2,FALSE),"")</f>
        <v>FORTA</v>
      </c>
      <c r="C434" s="23" t="str">
        <f>+IFERROR(VLOOKUP(AT434,'[2]Listas anexo 1'!$A$13:$B$15,2,FALSE),"")</f>
        <v>FORTALECIMIENTO</v>
      </c>
      <c r="D434" s="23" t="str">
        <f>+IFERROR(VLOOKUP(AT434,'[2]Listas anexo 1'!$A$13:$C$15,3,FALSE),"")</f>
        <v>FORTALECER</v>
      </c>
      <c r="E434" s="23" t="str">
        <f>+IFERROR(VLOOKUP(AT434,'[2]Listas anexo 1'!$A$19:$B$21,2,FALSE),"")</f>
        <v>FORTOB</v>
      </c>
      <c r="F434" s="23" t="str">
        <f>+IFERROR(VLOOKUP(AV434,'[2]Listas anexo 1'!$J$13:$K$21,2,FALSE),"")</f>
        <v>FORTOBI</v>
      </c>
      <c r="G434" s="23" t="str">
        <f>+IFERROR(VLOOKUP(AW434,'[2]LISTAS ANEXO 1. 2'!$A$9:$B$38,2,FALSE),"")</f>
        <v>TII</v>
      </c>
      <c r="H434" s="23" t="str">
        <f>+IFERROR(IF(C434="ADMINYCOOR",VLOOKUP(AY434,'[2]LISTAS ANEXO 1. 3'!$B$13:$C$42,2,FALSE),IF(C434="TASAS",VLOOKUP(AY434,'[2]LISTAS ANEXO 1. 3'!$B$43:$C$51,2,FALSE),IF(C434="FORTALECIMIENTO",VLOOKUP(AY434,'[2]LISTAS ANEXO 1. 3'!$B$52:$C$58,2,FALSE),""))),"")</f>
        <v>BBBB</v>
      </c>
      <c r="I434" s="23" t="str">
        <f>+IFERROR(VLOOKUP(#REF!,'[2]LISTAS ANEXO 1. 4'!$B$74:$C$90,2,FALSE),"")</f>
        <v/>
      </c>
      <c r="J434" s="23" t="str">
        <f>+IFERROR(VLOOKUP(X434,[2]ORDINALES!$B$2:$C$5,2,FALSE),"")</f>
        <v>CTADOS</v>
      </c>
      <c r="K434" s="23" t="str">
        <f>+IFERROR(VLOOKUP(#REF!,[2]REGION!$G$2:$I$1125,2,FALSE),"")</f>
        <v/>
      </c>
      <c r="L434" s="23" t="str">
        <f>+IFERROR(VLOOKUP(AI434,[2]REGION!$G$2:$I$1125,2,FALSE),"")</f>
        <v/>
      </c>
      <c r="M434" s="23" t="str">
        <f>+IFERROR(VLOOKUP(#REF!,[2]ORDINALES!$H$2:$I$382,2,FALSE),"")</f>
        <v/>
      </c>
      <c r="N434" s="23" t="str">
        <f>IFERROR(VLOOKUP(U434,'[2]Lista Willy'!$B$11:$D$14,3,FALSE),"")</f>
        <v>REC_11</v>
      </c>
      <c r="O434" s="24"/>
      <c r="P434" s="90">
        <v>22067</v>
      </c>
      <c r="Q434" s="90" t="s">
        <v>540</v>
      </c>
      <c r="R434" s="90" t="s">
        <v>541</v>
      </c>
      <c r="S434" s="90" t="s">
        <v>541</v>
      </c>
      <c r="T434" s="90" t="s">
        <v>541</v>
      </c>
      <c r="U434" s="90" t="s">
        <v>52</v>
      </c>
      <c r="V434" s="94" t="s">
        <v>53</v>
      </c>
      <c r="W434" s="90" t="s">
        <v>54</v>
      </c>
      <c r="X434" s="90" t="s">
        <v>55</v>
      </c>
      <c r="Y434" s="117" t="s">
        <v>590</v>
      </c>
      <c r="Z434" s="88">
        <v>0</v>
      </c>
      <c r="AA434" s="120"/>
      <c r="AB434" s="88"/>
      <c r="AC434" s="88"/>
      <c r="AD434" s="88"/>
      <c r="AE434" s="120">
        <v>0</v>
      </c>
      <c r="AF434" s="89"/>
      <c r="AG434" s="116"/>
      <c r="AH434" s="90" t="s">
        <v>57</v>
      </c>
      <c r="AI434" s="90"/>
      <c r="AJ434" s="90"/>
      <c r="AK434" s="90"/>
      <c r="AL434" s="90" t="s">
        <v>57</v>
      </c>
      <c r="AM434" s="90"/>
      <c r="AN434" s="90" t="s">
        <v>57</v>
      </c>
      <c r="AO434" s="90"/>
      <c r="AP434" s="90" t="s">
        <v>57</v>
      </c>
      <c r="AQ434" s="90"/>
      <c r="AR434" s="90" t="s">
        <v>57</v>
      </c>
      <c r="AS434" s="90" t="s">
        <v>73</v>
      </c>
      <c r="AT434" s="90" t="s">
        <v>74</v>
      </c>
      <c r="AU434" s="97" t="s">
        <v>75</v>
      </c>
      <c r="AV434" s="98" t="s">
        <v>76</v>
      </c>
      <c r="AW434" s="98" t="s">
        <v>77</v>
      </c>
      <c r="AX434" s="97">
        <v>3299060</v>
      </c>
      <c r="AY434" s="98" t="s">
        <v>78</v>
      </c>
      <c r="AZ434" s="90" t="s">
        <v>201</v>
      </c>
      <c r="BA434" s="24"/>
    </row>
    <row r="435" spans="1:53" ht="84.75" customHeight="1">
      <c r="A435" s="23" t="str">
        <f>+IFERROR(VLOOKUP(R435,'[2]Listas niveles'!$D$2:$E$11,2,FALSE),"")</f>
        <v>DTAM</v>
      </c>
      <c r="B435" s="23" t="str">
        <f>+IFERROR(VLOOKUP(AS435,'[2]Listas anexo 1'!$A$7:$B$8,2,FALSE),"")</f>
        <v>FORTA</v>
      </c>
      <c r="C435" s="23" t="str">
        <f>+IFERROR(VLOOKUP(AT435,'[2]Listas anexo 1'!$A$13:$B$15,2,FALSE),"")</f>
        <v>FORTALECIMIENTO</v>
      </c>
      <c r="D435" s="23" t="str">
        <f>+IFERROR(VLOOKUP(AT435,'[2]Listas anexo 1'!$A$13:$C$15,3,FALSE),"")</f>
        <v>FORTALECER</v>
      </c>
      <c r="E435" s="23" t="str">
        <f>+IFERROR(VLOOKUP(AT435,'[2]Listas anexo 1'!$A$19:$B$21,2,FALSE),"")</f>
        <v>FORTOB</v>
      </c>
      <c r="F435" s="23" t="str">
        <f>+IFERROR(VLOOKUP(AV435,'[2]Listas anexo 1'!$J$13:$K$21,2,FALSE),"")</f>
        <v>FORTOBI</v>
      </c>
      <c r="G435" s="23" t="str">
        <f>+IFERROR(VLOOKUP(AW435,'[2]LISTAS ANEXO 1. 2'!$A$9:$B$38,2,FALSE),"")</f>
        <v>TII</v>
      </c>
      <c r="H435" s="23" t="str">
        <f>+IFERROR(IF(C435="ADMINYCOOR",VLOOKUP(AY435,'[2]LISTAS ANEXO 1. 3'!$B$13:$C$42,2,FALSE),IF(C435="TASAS",VLOOKUP(AY435,'[2]LISTAS ANEXO 1. 3'!$B$43:$C$51,2,FALSE),IF(C435="FORTALECIMIENTO",VLOOKUP(AY435,'[2]LISTAS ANEXO 1. 3'!$B$52:$C$58,2,FALSE),""))),"")</f>
        <v>BBBB</v>
      </c>
      <c r="I435" s="23" t="str">
        <f>+IFERROR(VLOOKUP(#REF!,'[2]LISTAS ANEXO 1. 4'!$B$74:$C$90,2,FALSE),"")</f>
        <v/>
      </c>
      <c r="J435" s="23" t="str">
        <f>+IFERROR(VLOOKUP(X435,[2]ORDINALES!$B$2:$C$5,2,FALSE),"")</f>
        <v>CTADOS</v>
      </c>
      <c r="K435" s="23" t="str">
        <f>+IFERROR(VLOOKUP(#REF!,[2]REGION!$G$2:$I$1125,2,FALSE),"")</f>
        <v/>
      </c>
      <c r="L435" s="23" t="str">
        <f>+IFERROR(VLOOKUP(AI435,[2]REGION!$G$2:$I$1125,2,FALSE),"")</f>
        <v/>
      </c>
      <c r="M435" s="23" t="str">
        <f>+IFERROR(VLOOKUP(#REF!,[2]ORDINALES!$H$2:$I$382,2,FALSE),"")</f>
        <v/>
      </c>
      <c r="N435" s="23" t="str">
        <f>IFERROR(VLOOKUP(U435,'[2]Lista Willy'!$B$11:$D$14,3,FALSE),"")</f>
        <v>REC_11</v>
      </c>
      <c r="O435" s="24"/>
      <c r="P435" s="90">
        <v>22068</v>
      </c>
      <c r="Q435" s="90" t="s">
        <v>540</v>
      </c>
      <c r="R435" s="90" t="s">
        <v>541</v>
      </c>
      <c r="S435" s="90" t="s">
        <v>541</v>
      </c>
      <c r="T435" s="90" t="s">
        <v>541</v>
      </c>
      <c r="U435" s="90" t="s">
        <v>52</v>
      </c>
      <c r="V435" s="94" t="s">
        <v>53</v>
      </c>
      <c r="W435" s="90" t="s">
        <v>54</v>
      </c>
      <c r="X435" s="90" t="s">
        <v>55</v>
      </c>
      <c r="Y435" s="117" t="s">
        <v>591</v>
      </c>
      <c r="Z435" s="88">
        <v>31372142</v>
      </c>
      <c r="AA435" s="120"/>
      <c r="AB435" s="88"/>
      <c r="AC435" s="88"/>
      <c r="AD435" s="88"/>
      <c r="AE435" s="120">
        <v>31372142</v>
      </c>
      <c r="AF435" s="89"/>
      <c r="AG435" s="116"/>
      <c r="AH435" s="90" t="s">
        <v>57</v>
      </c>
      <c r="AI435" s="90"/>
      <c r="AJ435" s="90"/>
      <c r="AK435" s="90"/>
      <c r="AL435" s="90" t="s">
        <v>57</v>
      </c>
      <c r="AM435" s="90"/>
      <c r="AN435" s="90" t="s">
        <v>57</v>
      </c>
      <c r="AO435" s="90"/>
      <c r="AP435" s="90" t="s">
        <v>57</v>
      </c>
      <c r="AQ435" s="90"/>
      <c r="AR435" s="90" t="s">
        <v>57</v>
      </c>
      <c r="AS435" s="90" t="s">
        <v>73</v>
      </c>
      <c r="AT435" s="90" t="s">
        <v>74</v>
      </c>
      <c r="AU435" s="97" t="s">
        <v>75</v>
      </c>
      <c r="AV435" s="98" t="s">
        <v>76</v>
      </c>
      <c r="AW435" s="98" t="s">
        <v>77</v>
      </c>
      <c r="AX435" s="97">
        <v>3299060</v>
      </c>
      <c r="AY435" s="98" t="s">
        <v>78</v>
      </c>
      <c r="AZ435" s="90" t="s">
        <v>201</v>
      </c>
      <c r="BA435" s="24"/>
    </row>
    <row r="436" spans="1:53" ht="84.75" customHeight="1">
      <c r="A436" s="23" t="str">
        <f>+IFERROR(VLOOKUP(R436,'[2]Listas niveles'!$D$2:$E$11,2,FALSE),"")</f>
        <v>DTAM</v>
      </c>
      <c r="B436" s="23" t="str">
        <f>+IFERROR(VLOOKUP(AS436,'[2]Listas anexo 1'!$A$7:$B$8,2,FALSE),"")</f>
        <v>FORTA</v>
      </c>
      <c r="C436" s="23" t="str">
        <f>+IFERROR(VLOOKUP(AT436,'[2]Listas anexo 1'!$A$13:$B$15,2,FALSE),"")</f>
        <v>FORTALECIMIENTO</v>
      </c>
      <c r="D436" s="23" t="str">
        <f>+IFERROR(VLOOKUP(AT436,'[2]Listas anexo 1'!$A$13:$C$15,3,FALSE),"")</f>
        <v>FORTALECER</v>
      </c>
      <c r="E436" s="23" t="str">
        <f>+IFERROR(VLOOKUP(AT436,'[2]Listas anexo 1'!$A$19:$B$21,2,FALSE),"")</f>
        <v>FORTOB</v>
      </c>
      <c r="F436" s="23" t="str">
        <f>+IFERROR(VLOOKUP(AV436,'[2]Listas anexo 1'!$J$13:$K$21,2,FALSE),"")</f>
        <v>FORTOBI</v>
      </c>
      <c r="G436" s="23" t="str">
        <f>+IFERROR(VLOOKUP(AW436,'[2]LISTAS ANEXO 1. 2'!$A$9:$B$38,2,FALSE),"")</f>
        <v>TII</v>
      </c>
      <c r="H436" s="23" t="str">
        <f>+IFERROR(IF(C436="ADMINYCOOR",VLOOKUP(AY436,'[2]LISTAS ANEXO 1. 3'!$B$13:$C$42,2,FALSE),IF(C436="TASAS",VLOOKUP(AY436,'[2]LISTAS ANEXO 1. 3'!$B$43:$C$51,2,FALSE),IF(C436="FORTALECIMIENTO",VLOOKUP(AY436,'[2]LISTAS ANEXO 1. 3'!$B$52:$C$58,2,FALSE),""))),"")</f>
        <v>BBBB</v>
      </c>
      <c r="I436" s="23" t="str">
        <f>+IFERROR(VLOOKUP(#REF!,'[2]LISTAS ANEXO 1. 4'!$B$74:$C$90,2,FALSE),"")</f>
        <v/>
      </c>
      <c r="J436" s="23" t="str">
        <f>+IFERROR(VLOOKUP(X436,[2]ORDINALES!$B$2:$C$5,2,FALSE),"")</f>
        <v>CTADOS</v>
      </c>
      <c r="K436" s="23" t="str">
        <f>+IFERROR(VLOOKUP(#REF!,[2]REGION!$G$2:$I$1125,2,FALSE),"")</f>
        <v/>
      </c>
      <c r="L436" s="23" t="str">
        <f>+IFERROR(VLOOKUP(AI436,[2]REGION!$G$2:$I$1125,2,FALSE),"")</f>
        <v>BOGDC</v>
      </c>
      <c r="M436" s="23" t="str">
        <f>+IFERROR(VLOOKUP(#REF!,[2]ORDINALES!$H$2:$I$382,2,FALSE),"")</f>
        <v/>
      </c>
      <c r="N436" s="23" t="str">
        <f>IFERROR(VLOOKUP(U436,'[2]Lista Willy'!$B$11:$D$14,3,FALSE),"")</f>
        <v>REC_11</v>
      </c>
      <c r="O436" s="24"/>
      <c r="P436" s="90">
        <v>22069</v>
      </c>
      <c r="Q436" s="90" t="s">
        <v>540</v>
      </c>
      <c r="R436" s="90" t="s">
        <v>541</v>
      </c>
      <c r="S436" s="90" t="s">
        <v>541</v>
      </c>
      <c r="T436" s="90" t="s">
        <v>541</v>
      </c>
      <c r="U436" s="90" t="s">
        <v>52</v>
      </c>
      <c r="V436" s="94" t="s">
        <v>53</v>
      </c>
      <c r="W436" s="90" t="s">
        <v>54</v>
      </c>
      <c r="X436" s="90" t="s">
        <v>55</v>
      </c>
      <c r="Y436" s="117" t="s">
        <v>2787</v>
      </c>
      <c r="Z436" s="88">
        <v>0</v>
      </c>
      <c r="AA436" s="120"/>
      <c r="AB436" s="88"/>
      <c r="AC436" s="88"/>
      <c r="AD436" s="88">
        <v>9455564</v>
      </c>
      <c r="AE436" s="120">
        <v>9455564</v>
      </c>
      <c r="AF436" s="89"/>
      <c r="AG436" s="116"/>
      <c r="AH436" s="90"/>
      <c r="AI436" s="90" t="s">
        <v>108</v>
      </c>
      <c r="AJ436" s="90" t="s">
        <v>108</v>
      </c>
      <c r="AK436" s="90"/>
      <c r="AL436" s="90"/>
      <c r="AM436" s="90"/>
      <c r="AN436" s="90"/>
      <c r="AO436" s="90"/>
      <c r="AP436" s="90"/>
      <c r="AQ436" s="90"/>
      <c r="AR436" s="90"/>
      <c r="AS436" s="90" t="s">
        <v>73</v>
      </c>
      <c r="AT436" s="90" t="s">
        <v>74</v>
      </c>
      <c r="AU436" s="97" t="s">
        <v>75</v>
      </c>
      <c r="AV436" s="98" t="s">
        <v>76</v>
      </c>
      <c r="AW436" s="98" t="s">
        <v>77</v>
      </c>
      <c r="AX436" s="97">
        <v>3299060</v>
      </c>
      <c r="AY436" s="98" t="s">
        <v>78</v>
      </c>
      <c r="AZ436" s="90" t="s">
        <v>201</v>
      </c>
      <c r="BA436" s="24"/>
    </row>
    <row r="437" spans="1:53" ht="84.75" customHeight="1">
      <c r="A437" s="23" t="str">
        <f>+IFERROR(VLOOKUP(R437,'[2]Listas niveles'!$D$2:$E$11,2,FALSE),"")</f>
        <v>DTAM</v>
      </c>
      <c r="B437" s="23" t="str">
        <f>+IFERROR(VLOOKUP(AS437,'[2]Listas anexo 1'!$A$7:$B$8,2,FALSE),"")</f>
        <v>FORTA</v>
      </c>
      <c r="C437" s="23" t="str">
        <f>+IFERROR(VLOOKUP(AT437,'[2]Listas anexo 1'!$A$13:$B$15,2,FALSE),"")</f>
        <v>FORTALECIMIENTO</v>
      </c>
      <c r="D437" s="23" t="str">
        <f>+IFERROR(VLOOKUP(AT437,'[2]Listas anexo 1'!$A$13:$C$15,3,FALSE),"")</f>
        <v>FORTALECER</v>
      </c>
      <c r="E437" s="23" t="str">
        <f>+IFERROR(VLOOKUP(AT437,'[2]Listas anexo 1'!$A$19:$B$21,2,FALSE),"")</f>
        <v>FORTOB</v>
      </c>
      <c r="F437" s="23" t="str">
        <f>+IFERROR(VLOOKUP(AV437,'[2]Listas anexo 1'!$J$13:$K$21,2,FALSE),"")</f>
        <v>FORTOBI</v>
      </c>
      <c r="G437" s="23" t="str">
        <f>+IFERROR(VLOOKUP(AW437,'[2]LISTAS ANEXO 1. 2'!$A$9:$B$38,2,FALSE),"")</f>
        <v>TII</v>
      </c>
      <c r="H437" s="23" t="str">
        <f>+IFERROR(IF(C437="ADMINYCOOR",VLOOKUP(AY437,'[2]LISTAS ANEXO 1. 3'!$B$13:$C$42,2,FALSE),IF(C437="TASAS",VLOOKUP(AY437,'[2]LISTAS ANEXO 1. 3'!$B$43:$C$51,2,FALSE),IF(C437="FORTALECIMIENTO",VLOOKUP(AY437,'[2]LISTAS ANEXO 1. 3'!$B$52:$C$58,2,FALSE),""))),"")</f>
        <v>BBBB</v>
      </c>
      <c r="I437" s="23" t="str">
        <f>+IFERROR(VLOOKUP(#REF!,'[2]LISTAS ANEXO 1. 4'!$B$74:$C$90,2,FALSE),"")</f>
        <v/>
      </c>
      <c r="J437" s="23" t="str">
        <f>+IFERROR(VLOOKUP(X437,[2]ORDINALES!$B$2:$C$5,2,FALSE),"")</f>
        <v>CTADOS</v>
      </c>
      <c r="K437" s="23" t="str">
        <f>+IFERROR(VLOOKUP(#REF!,[2]REGION!$G$2:$I$1125,2,FALSE),"")</f>
        <v/>
      </c>
      <c r="L437" s="23" t="str">
        <f>+IFERROR(VLOOKUP(AI437,[2]REGION!$G$2:$I$1125,2,FALSE),"")</f>
        <v>BOGDC</v>
      </c>
      <c r="M437" s="23" t="str">
        <f>+IFERROR(VLOOKUP(#REF!,[2]ORDINALES!$H$2:$I$382,2,FALSE),"")</f>
        <v/>
      </c>
      <c r="N437" s="23" t="str">
        <f>IFERROR(VLOOKUP(U437,'[2]Lista Willy'!$B$11:$D$14,3,FALSE),"")</f>
        <v>REC_11</v>
      </c>
      <c r="O437" s="24"/>
      <c r="P437" s="90">
        <v>22070</v>
      </c>
      <c r="Q437" s="90" t="s">
        <v>540</v>
      </c>
      <c r="R437" s="90" t="s">
        <v>541</v>
      </c>
      <c r="S437" s="90" t="s">
        <v>541</v>
      </c>
      <c r="T437" s="90" t="s">
        <v>541</v>
      </c>
      <c r="U437" s="90" t="s">
        <v>52</v>
      </c>
      <c r="V437" s="94" t="s">
        <v>53</v>
      </c>
      <c r="W437" s="90" t="s">
        <v>54</v>
      </c>
      <c r="X437" s="90" t="s">
        <v>55</v>
      </c>
      <c r="Y437" s="117" t="s">
        <v>2788</v>
      </c>
      <c r="Z437" s="88">
        <v>0</v>
      </c>
      <c r="AA437" s="120"/>
      <c r="AB437" s="88"/>
      <c r="AC437" s="88"/>
      <c r="AD437" s="88">
        <v>8544436</v>
      </c>
      <c r="AE437" s="120">
        <v>8544436</v>
      </c>
      <c r="AF437" s="89"/>
      <c r="AG437" s="116"/>
      <c r="AH437" s="90"/>
      <c r="AI437" s="90" t="s">
        <v>108</v>
      </c>
      <c r="AJ437" s="90" t="s">
        <v>108</v>
      </c>
      <c r="AK437" s="90"/>
      <c r="AL437" s="90"/>
      <c r="AM437" s="90"/>
      <c r="AN437" s="90"/>
      <c r="AO437" s="90"/>
      <c r="AP437" s="90"/>
      <c r="AQ437" s="90"/>
      <c r="AR437" s="90"/>
      <c r="AS437" s="90" t="s">
        <v>73</v>
      </c>
      <c r="AT437" s="90" t="s">
        <v>74</v>
      </c>
      <c r="AU437" s="97" t="s">
        <v>75</v>
      </c>
      <c r="AV437" s="98" t="s">
        <v>76</v>
      </c>
      <c r="AW437" s="98" t="s">
        <v>77</v>
      </c>
      <c r="AX437" s="97">
        <v>3299060</v>
      </c>
      <c r="AY437" s="98" t="s">
        <v>78</v>
      </c>
      <c r="AZ437" s="90" t="s">
        <v>201</v>
      </c>
      <c r="BA437" s="24"/>
    </row>
    <row r="438" spans="1:53" ht="84.75" customHeight="1">
      <c r="A438" s="23" t="str">
        <f>+IFERROR(VLOOKUP(R438,'[2]Listas niveles'!$D$2:$E$11,2,FALSE),"")</f>
        <v>DTAM</v>
      </c>
      <c r="B438" s="23" t="str">
        <f>+IFERROR(VLOOKUP(AS438,'[2]Listas anexo 1'!$A$7:$B$8,2,FALSE),"")</f>
        <v>ADMIN</v>
      </c>
      <c r="C438" s="23" t="str">
        <f>+IFERROR(VLOOKUP(AT438,'[2]Listas anexo 1'!$A$13:$B$15,2,FALSE),"")</f>
        <v>ADMINYCOOR</v>
      </c>
      <c r="D438" s="23" t="str">
        <f>+IFERROR(VLOOKUP(AT438,'[2]Listas anexo 1'!$A$13:$C$15,3,FALSE),"")</f>
        <v>CONTRIBUIR</v>
      </c>
      <c r="E438" s="23" t="str">
        <f>+IFERROR(VLOOKUP(AT438,'[2]Listas anexo 1'!$A$19:$B$21,2,FALSE),"")</f>
        <v>ADMINOB</v>
      </c>
      <c r="F438" s="23" t="str">
        <f>+IFERROR(VLOOKUP(AV438,'[2]Listas anexo 1'!$J$13:$K$21,2,FALSE),"")</f>
        <v>ADOBI</v>
      </c>
      <c r="G438" s="23" t="str">
        <f>+IFERROR(VLOOKUP(AW438,'[2]LISTAS ANEXO 1. 2'!$A$9:$B$38,2,FALSE),"")</f>
        <v>AI</v>
      </c>
      <c r="H438" s="23" t="str">
        <f>+IFERROR(IF(C438="ADMINYCOOR",VLOOKUP(AY438,'[2]LISTAS ANEXO 1. 3'!$B$13:$C$42,2,FALSE),IF(C438="TASAS",VLOOKUP(AY438,'[2]LISTAS ANEXO 1. 3'!$B$43:$C$51,2,FALSE),IF(C438="FORTALECIMIENTO",VLOOKUP(AY438,'[2]LISTAS ANEXO 1. 3'!$B$52:$C$58,2,FALSE),""))),"")</f>
        <v>AA</v>
      </c>
      <c r="I438" s="23" t="str">
        <f>+IFERROR(VLOOKUP(#REF!,'[2]LISTAS ANEXO 1. 4'!$B$74:$C$90,2,FALSE),"")</f>
        <v/>
      </c>
      <c r="J438" s="23" t="str">
        <f>+IFERROR(VLOOKUP(X438,[2]ORDINALES!$B$2:$C$5,2,FALSE),"")</f>
        <v>CTADOS</v>
      </c>
      <c r="K438" s="23" t="str">
        <f>+IFERROR(VLOOKUP(#REF!,[2]REGION!$G$2:$I$1125,2,FALSE),"")</f>
        <v/>
      </c>
      <c r="L438" s="23" t="str">
        <f>+IFERROR(VLOOKUP(AI438,[2]REGION!$G$2:$I$1125,2,FALSE),"")</f>
        <v/>
      </c>
      <c r="M438" s="23" t="str">
        <f>+IFERROR(VLOOKUP(#REF!,[2]ORDINALES!$H$2:$I$382,2,FALSE),"")</f>
        <v/>
      </c>
      <c r="N438" s="23" t="str">
        <f>IFERROR(VLOOKUP(U438,'[2]Lista Willy'!$B$11:$D$14,3,FALSE),"")</f>
        <v>REC_11</v>
      </c>
      <c r="O438" s="24"/>
      <c r="P438" s="90">
        <v>23000</v>
      </c>
      <c r="Q438" s="90" t="s">
        <v>540</v>
      </c>
      <c r="R438" s="90" t="s">
        <v>541</v>
      </c>
      <c r="S438" s="90" t="s">
        <v>592</v>
      </c>
      <c r="T438" s="90" t="s">
        <v>541</v>
      </c>
      <c r="U438" s="90" t="s">
        <v>52</v>
      </c>
      <c r="V438" s="94" t="s">
        <v>53</v>
      </c>
      <c r="W438" s="90" t="s">
        <v>54</v>
      </c>
      <c r="X438" s="90" t="s">
        <v>55</v>
      </c>
      <c r="Y438" s="99" t="s">
        <v>593</v>
      </c>
      <c r="Z438" s="88">
        <v>55350498</v>
      </c>
      <c r="AA438" s="120"/>
      <c r="AB438" s="88"/>
      <c r="AC438" s="88"/>
      <c r="AD438" s="88"/>
      <c r="AE438" s="120">
        <v>55350498</v>
      </c>
      <c r="AF438" s="89"/>
      <c r="AG438" s="116"/>
      <c r="AH438" s="90" t="s">
        <v>57</v>
      </c>
      <c r="AI438" s="90"/>
      <c r="AJ438" s="90"/>
      <c r="AK438" s="90"/>
      <c r="AL438" s="90" t="s">
        <v>57</v>
      </c>
      <c r="AM438" s="90"/>
      <c r="AN438" s="90" t="s">
        <v>57</v>
      </c>
      <c r="AO438" s="90"/>
      <c r="AP438" s="90" t="s">
        <v>57</v>
      </c>
      <c r="AQ438" s="90"/>
      <c r="AR438" s="90" t="s">
        <v>57</v>
      </c>
      <c r="AS438" s="90" t="s">
        <v>60</v>
      </c>
      <c r="AT438" s="90" t="s">
        <v>61</v>
      </c>
      <c r="AU438" s="97" t="s">
        <v>62</v>
      </c>
      <c r="AV438" s="98" t="s">
        <v>125</v>
      </c>
      <c r="AW438" s="98" t="s">
        <v>126</v>
      </c>
      <c r="AX438" s="97">
        <v>3202032</v>
      </c>
      <c r="AY438" s="98" t="s">
        <v>127</v>
      </c>
      <c r="AZ438" s="98" t="s">
        <v>128</v>
      </c>
      <c r="BA438" s="24"/>
    </row>
    <row r="439" spans="1:53" ht="84.75" customHeight="1">
      <c r="A439" s="23" t="str">
        <f>+IFERROR(VLOOKUP(R439,'[2]Listas niveles'!$D$2:$E$11,2,FALSE),"")</f>
        <v>DTAM</v>
      </c>
      <c r="B439" s="23" t="str">
        <f>+IFERROR(VLOOKUP(AS439,'[2]Listas anexo 1'!$A$7:$B$8,2,FALSE),"")</f>
        <v>ADMIN</v>
      </c>
      <c r="C439" s="23" t="str">
        <f>+IFERROR(VLOOKUP(AT439,'[2]Listas anexo 1'!$A$13:$B$15,2,FALSE),"")</f>
        <v>ADMINYCOOR</v>
      </c>
      <c r="D439" s="23" t="str">
        <f>+IFERROR(VLOOKUP(AT439,'[2]Listas anexo 1'!$A$13:$C$15,3,FALSE),"")</f>
        <v>CONTRIBUIR</v>
      </c>
      <c r="E439" s="23" t="str">
        <f>+IFERROR(VLOOKUP(AT439,'[2]Listas anexo 1'!$A$19:$B$21,2,FALSE),"")</f>
        <v>ADMINOB</v>
      </c>
      <c r="F439" s="23" t="str">
        <f>+IFERROR(VLOOKUP(AV439,'[2]Listas anexo 1'!$J$13:$K$21,2,FALSE),"")</f>
        <v>ADOBI</v>
      </c>
      <c r="G439" s="23" t="str">
        <f>+IFERROR(VLOOKUP(AW439,'[2]LISTAS ANEXO 1. 2'!$A$9:$B$38,2,FALSE),"")</f>
        <v>AI</v>
      </c>
      <c r="H439" s="23" t="str">
        <f>+IFERROR(IF(C439="ADMINYCOOR",VLOOKUP(AY439,'[2]LISTAS ANEXO 1. 3'!$B$13:$C$42,2,FALSE),IF(C439="TASAS",VLOOKUP(AY439,'[2]LISTAS ANEXO 1. 3'!$B$43:$C$51,2,FALSE),IF(C439="FORTALECIMIENTO",VLOOKUP(AY439,'[2]LISTAS ANEXO 1. 3'!$B$52:$C$58,2,FALSE),""))),"")</f>
        <v>AA</v>
      </c>
      <c r="I439" s="23" t="str">
        <f>+IFERROR(VLOOKUP(#REF!,'[2]LISTAS ANEXO 1. 4'!$B$74:$C$90,2,FALSE),"")</f>
        <v/>
      </c>
      <c r="J439" s="23" t="str">
        <f>+IFERROR(VLOOKUP(X439,[2]ORDINALES!$B$2:$C$5,2,FALSE),"")</f>
        <v>CTADOS</v>
      </c>
      <c r="K439" s="23" t="str">
        <f>+IFERROR(VLOOKUP(#REF!,[2]REGION!$G$2:$I$1125,2,FALSE),"")</f>
        <v/>
      </c>
      <c r="L439" s="23" t="str">
        <f>+IFERROR(VLOOKUP(AI439,[2]REGION!$G$2:$I$1125,2,FALSE),"")</f>
        <v/>
      </c>
      <c r="M439" s="23" t="str">
        <f>+IFERROR(VLOOKUP(#REF!,[2]ORDINALES!$H$2:$I$382,2,FALSE),"")</f>
        <v/>
      </c>
      <c r="N439" s="23" t="str">
        <f>IFERROR(VLOOKUP(U439,'[2]Lista Willy'!$B$11:$D$14,3,FALSE),"")</f>
        <v>REC_11</v>
      </c>
      <c r="O439" s="24"/>
      <c r="P439" s="90">
        <v>23001</v>
      </c>
      <c r="Q439" s="90" t="s">
        <v>540</v>
      </c>
      <c r="R439" s="90" t="s">
        <v>541</v>
      </c>
      <c r="S439" s="90" t="s">
        <v>592</v>
      </c>
      <c r="T439" s="90" t="s">
        <v>541</v>
      </c>
      <c r="U439" s="90" t="s">
        <v>52</v>
      </c>
      <c r="V439" s="94" t="s">
        <v>53</v>
      </c>
      <c r="W439" s="90" t="s">
        <v>54</v>
      </c>
      <c r="X439" s="90" t="s">
        <v>55</v>
      </c>
      <c r="Y439" s="99" t="s">
        <v>594</v>
      </c>
      <c r="Z439" s="88">
        <v>16800000</v>
      </c>
      <c r="AA439" s="120"/>
      <c r="AB439" s="88"/>
      <c r="AC439" s="88"/>
      <c r="AD439" s="88"/>
      <c r="AE439" s="120">
        <v>16800000</v>
      </c>
      <c r="AF439" s="89"/>
      <c r="AG439" s="116"/>
      <c r="AH439" s="90" t="s">
        <v>57</v>
      </c>
      <c r="AI439" s="90"/>
      <c r="AJ439" s="90"/>
      <c r="AK439" s="90"/>
      <c r="AL439" s="90" t="s">
        <v>57</v>
      </c>
      <c r="AM439" s="90"/>
      <c r="AN439" s="90" t="s">
        <v>57</v>
      </c>
      <c r="AO439" s="90"/>
      <c r="AP439" s="90" t="s">
        <v>57</v>
      </c>
      <c r="AQ439" s="90"/>
      <c r="AR439" s="90" t="s">
        <v>57</v>
      </c>
      <c r="AS439" s="90" t="s">
        <v>60</v>
      </c>
      <c r="AT439" s="90" t="s">
        <v>61</v>
      </c>
      <c r="AU439" s="97" t="s">
        <v>62</v>
      </c>
      <c r="AV439" s="98" t="s">
        <v>125</v>
      </c>
      <c r="AW439" s="98" t="s">
        <v>126</v>
      </c>
      <c r="AX439" s="97">
        <v>3202032</v>
      </c>
      <c r="AY439" s="98" t="s">
        <v>127</v>
      </c>
      <c r="AZ439" s="98" t="s">
        <v>128</v>
      </c>
      <c r="BA439" s="24"/>
    </row>
    <row r="440" spans="1:53" ht="84.75" customHeight="1">
      <c r="A440" s="23" t="str">
        <f>+IFERROR(VLOOKUP(R440,'[2]Listas niveles'!$D$2:$E$11,2,FALSE),"")</f>
        <v>DTAM</v>
      </c>
      <c r="B440" s="23" t="str">
        <f>+IFERROR(VLOOKUP(AS440,'[2]Listas anexo 1'!$A$7:$B$8,2,FALSE),"")</f>
        <v>ADMIN</v>
      </c>
      <c r="C440" s="23" t="str">
        <f>+IFERROR(VLOOKUP(AT440,'[2]Listas anexo 1'!$A$13:$B$15,2,FALSE),"")</f>
        <v>ADMINYCOOR</v>
      </c>
      <c r="D440" s="23" t="str">
        <f>+IFERROR(VLOOKUP(AT440,'[2]Listas anexo 1'!$A$13:$C$15,3,FALSE),"")</f>
        <v>CONTRIBUIR</v>
      </c>
      <c r="E440" s="23" t="str">
        <f>+IFERROR(VLOOKUP(AT440,'[2]Listas anexo 1'!$A$19:$B$21,2,FALSE),"")</f>
        <v>ADMINOB</v>
      </c>
      <c r="F440" s="23" t="str">
        <f>+IFERROR(VLOOKUP(AV440,'[2]Listas anexo 1'!$J$13:$K$21,2,FALSE),"")</f>
        <v>ADOBI</v>
      </c>
      <c r="G440" s="23" t="str">
        <f>+IFERROR(VLOOKUP(AW440,'[2]LISTAS ANEXO 1. 2'!$A$9:$B$38,2,FALSE),"")</f>
        <v>AI</v>
      </c>
      <c r="H440" s="23" t="str">
        <f>+IFERROR(IF(C440="ADMINYCOOR",VLOOKUP(AY440,'[2]LISTAS ANEXO 1. 3'!$B$13:$C$42,2,FALSE),IF(C440="TASAS",VLOOKUP(AY440,'[2]LISTAS ANEXO 1. 3'!$B$43:$C$51,2,FALSE),IF(C440="FORTALECIMIENTO",VLOOKUP(AY440,'[2]LISTAS ANEXO 1. 3'!$B$52:$C$58,2,FALSE),""))),"")</f>
        <v>AA</v>
      </c>
      <c r="I440" s="23" t="str">
        <f>+IFERROR(VLOOKUP(#REF!,'[2]LISTAS ANEXO 1. 4'!$B$74:$C$90,2,FALSE),"")</f>
        <v/>
      </c>
      <c r="J440" s="23" t="str">
        <f>+IFERROR(VLOOKUP(X440,[2]ORDINALES!$B$2:$C$5,2,FALSE),"")</f>
        <v>CTADOS</v>
      </c>
      <c r="K440" s="23" t="str">
        <f>+IFERROR(VLOOKUP(#REF!,[2]REGION!$G$2:$I$1125,2,FALSE),"")</f>
        <v/>
      </c>
      <c r="L440" s="23" t="str">
        <f>+IFERROR(VLOOKUP(AI440,[2]REGION!$G$2:$I$1125,2,FALSE),"")</f>
        <v/>
      </c>
      <c r="M440" s="23" t="str">
        <f>+IFERROR(VLOOKUP(#REF!,[2]ORDINALES!$H$2:$I$382,2,FALSE),"")</f>
        <v/>
      </c>
      <c r="N440" s="23" t="str">
        <f>IFERROR(VLOOKUP(U440,'[2]Lista Willy'!$B$11:$D$14,3,FALSE),"")</f>
        <v>REC_20</v>
      </c>
      <c r="O440" s="24"/>
      <c r="P440" s="90">
        <v>23002</v>
      </c>
      <c r="Q440" s="90" t="s">
        <v>540</v>
      </c>
      <c r="R440" s="90" t="s">
        <v>541</v>
      </c>
      <c r="S440" s="90" t="s">
        <v>592</v>
      </c>
      <c r="T440" s="90" t="s">
        <v>541</v>
      </c>
      <c r="U440" s="90" t="s">
        <v>153</v>
      </c>
      <c r="V440" s="94" t="s">
        <v>154</v>
      </c>
      <c r="W440" s="90" t="s">
        <v>54</v>
      </c>
      <c r="X440" s="90" t="s">
        <v>55</v>
      </c>
      <c r="Y440" s="99" t="s">
        <v>595</v>
      </c>
      <c r="Z440" s="88">
        <v>5500000</v>
      </c>
      <c r="AA440" s="120"/>
      <c r="AB440" s="88"/>
      <c r="AC440" s="88"/>
      <c r="AD440" s="88"/>
      <c r="AE440" s="120">
        <v>5500000</v>
      </c>
      <c r="AF440" s="89"/>
      <c r="AG440" s="116"/>
      <c r="AH440" s="90" t="s">
        <v>57</v>
      </c>
      <c r="AI440" s="90"/>
      <c r="AJ440" s="90"/>
      <c r="AK440" s="90"/>
      <c r="AL440" s="90" t="s">
        <v>57</v>
      </c>
      <c r="AM440" s="90"/>
      <c r="AN440" s="90" t="s">
        <v>57</v>
      </c>
      <c r="AO440" s="90"/>
      <c r="AP440" s="90" t="s">
        <v>57</v>
      </c>
      <c r="AQ440" s="90"/>
      <c r="AR440" s="90" t="s">
        <v>57</v>
      </c>
      <c r="AS440" s="90" t="s">
        <v>60</v>
      </c>
      <c r="AT440" s="90" t="s">
        <v>61</v>
      </c>
      <c r="AU440" s="97" t="s">
        <v>62</v>
      </c>
      <c r="AV440" s="98" t="s">
        <v>125</v>
      </c>
      <c r="AW440" s="98" t="s">
        <v>126</v>
      </c>
      <c r="AX440" s="97">
        <v>3202032</v>
      </c>
      <c r="AY440" s="98" t="s">
        <v>127</v>
      </c>
      <c r="AZ440" s="98" t="s">
        <v>128</v>
      </c>
      <c r="BA440" s="24"/>
    </row>
    <row r="441" spans="1:53" ht="84.75" customHeight="1">
      <c r="A441" s="23" t="str">
        <f>+IFERROR(VLOOKUP(R441,'[2]Listas niveles'!$D$2:$E$11,2,FALSE),"")</f>
        <v>DTAM</v>
      </c>
      <c r="B441" s="23" t="str">
        <f>+IFERROR(VLOOKUP(AS441,'[2]Listas anexo 1'!$A$7:$B$8,2,FALSE),"")</f>
        <v>ADMIN</v>
      </c>
      <c r="C441" s="23" t="str">
        <f>+IFERROR(VLOOKUP(AT441,'[2]Listas anexo 1'!$A$13:$B$15,2,FALSE),"")</f>
        <v>ADMINYCOOR</v>
      </c>
      <c r="D441" s="23" t="str">
        <f>+IFERROR(VLOOKUP(AT441,'[2]Listas anexo 1'!$A$13:$C$15,3,FALSE),"")</f>
        <v>CONTRIBUIR</v>
      </c>
      <c r="E441" s="23" t="str">
        <f>+IFERROR(VLOOKUP(AT441,'[2]Listas anexo 1'!$A$19:$B$21,2,FALSE),"")</f>
        <v>ADMINOB</v>
      </c>
      <c r="F441" s="23" t="str">
        <f>+IFERROR(VLOOKUP(AV441,'[2]Listas anexo 1'!$J$13:$K$21,2,FALSE),"")</f>
        <v>ADOBI</v>
      </c>
      <c r="G441" s="23" t="str">
        <f>+IFERROR(VLOOKUP(AW441,'[2]LISTAS ANEXO 1. 2'!$A$9:$B$38,2,FALSE),"")</f>
        <v>AI</v>
      </c>
      <c r="H441" s="23" t="str">
        <f>+IFERROR(IF(C441="ADMINYCOOR",VLOOKUP(AY441,'[2]LISTAS ANEXO 1. 3'!$B$13:$C$42,2,FALSE),IF(C441="TASAS",VLOOKUP(AY441,'[2]LISTAS ANEXO 1. 3'!$B$43:$C$51,2,FALSE),IF(C441="FORTALECIMIENTO",VLOOKUP(AY441,'[2]LISTAS ANEXO 1. 3'!$B$52:$C$58,2,FALSE),""))),"")</f>
        <v>AA</v>
      </c>
      <c r="I441" s="23" t="str">
        <f>+IFERROR(VLOOKUP(#REF!,'[2]LISTAS ANEXO 1. 4'!$B$74:$C$90,2,FALSE),"")</f>
        <v/>
      </c>
      <c r="J441" s="23" t="str">
        <f>+IFERROR(VLOOKUP(X441,[2]ORDINALES!$B$2:$C$5,2,FALSE),"")</f>
        <v>CTADOS</v>
      </c>
      <c r="K441" s="23" t="str">
        <f>+IFERROR(VLOOKUP(#REF!,[2]REGION!$G$2:$I$1125,2,FALSE),"")</f>
        <v/>
      </c>
      <c r="L441" s="23" t="str">
        <f>+IFERROR(VLOOKUP(AI441,[2]REGION!$G$2:$I$1125,2,FALSE),"")</f>
        <v/>
      </c>
      <c r="M441" s="23" t="str">
        <f>+IFERROR(VLOOKUP(#REF!,[2]ORDINALES!$H$2:$I$382,2,FALSE),"")</f>
        <v/>
      </c>
      <c r="N441" s="23" t="str">
        <f>IFERROR(VLOOKUP(U441,'[2]Lista Willy'!$B$11:$D$14,3,FALSE),"")</f>
        <v>REC_20</v>
      </c>
      <c r="O441" s="24"/>
      <c r="P441" s="90">
        <v>23004</v>
      </c>
      <c r="Q441" s="90" t="s">
        <v>540</v>
      </c>
      <c r="R441" s="90" t="s">
        <v>541</v>
      </c>
      <c r="S441" s="90" t="s">
        <v>592</v>
      </c>
      <c r="T441" s="90" t="s">
        <v>541</v>
      </c>
      <c r="U441" s="90" t="s">
        <v>153</v>
      </c>
      <c r="V441" s="94" t="s">
        <v>154</v>
      </c>
      <c r="W441" s="90" t="s">
        <v>54</v>
      </c>
      <c r="X441" s="90" t="s">
        <v>55</v>
      </c>
      <c r="Y441" s="99" t="s">
        <v>596</v>
      </c>
      <c r="Z441" s="88">
        <v>2200000</v>
      </c>
      <c r="AA441" s="120"/>
      <c r="AB441" s="88"/>
      <c r="AC441" s="88"/>
      <c r="AD441" s="88"/>
      <c r="AE441" s="120">
        <v>2200000</v>
      </c>
      <c r="AF441" s="89"/>
      <c r="AG441" s="116"/>
      <c r="AH441" s="90" t="s">
        <v>57</v>
      </c>
      <c r="AI441" s="90"/>
      <c r="AJ441" s="90"/>
      <c r="AK441" s="90"/>
      <c r="AL441" s="90" t="s">
        <v>57</v>
      </c>
      <c r="AM441" s="90"/>
      <c r="AN441" s="90" t="s">
        <v>57</v>
      </c>
      <c r="AO441" s="90"/>
      <c r="AP441" s="90" t="s">
        <v>57</v>
      </c>
      <c r="AQ441" s="90"/>
      <c r="AR441" s="90" t="s">
        <v>57</v>
      </c>
      <c r="AS441" s="90" t="s">
        <v>60</v>
      </c>
      <c r="AT441" s="90" t="s">
        <v>61</v>
      </c>
      <c r="AU441" s="97" t="s">
        <v>62</v>
      </c>
      <c r="AV441" s="98" t="s">
        <v>125</v>
      </c>
      <c r="AW441" s="98" t="s">
        <v>126</v>
      </c>
      <c r="AX441" s="97">
        <v>3202032</v>
      </c>
      <c r="AY441" s="98" t="s">
        <v>127</v>
      </c>
      <c r="AZ441" s="98" t="s">
        <v>128</v>
      </c>
      <c r="BA441" s="24"/>
    </row>
    <row r="442" spans="1:53" ht="84.75" customHeight="1">
      <c r="A442" s="23" t="str">
        <f>+IFERROR(VLOOKUP(R442,'[2]Listas niveles'!$D$2:$E$11,2,FALSE),"")</f>
        <v>DTAM</v>
      </c>
      <c r="B442" s="23" t="str">
        <f>+IFERROR(VLOOKUP(AS442,'[2]Listas anexo 1'!$A$7:$B$8,2,FALSE),"")</f>
        <v>ADMIN</v>
      </c>
      <c r="C442" s="23" t="str">
        <f>+IFERROR(VLOOKUP(AT442,'[2]Listas anexo 1'!$A$13:$B$15,2,FALSE),"")</f>
        <v>ADMINYCOOR</v>
      </c>
      <c r="D442" s="23" t="str">
        <f>+IFERROR(VLOOKUP(AT442,'[2]Listas anexo 1'!$A$13:$C$15,3,FALSE),"")</f>
        <v>CONTRIBUIR</v>
      </c>
      <c r="E442" s="23" t="str">
        <f>+IFERROR(VLOOKUP(AT442,'[2]Listas anexo 1'!$A$19:$B$21,2,FALSE),"")</f>
        <v>ADMINOB</v>
      </c>
      <c r="F442" s="23" t="str">
        <f>+IFERROR(VLOOKUP(AV442,'[2]Listas anexo 1'!$J$13:$K$21,2,FALSE),"")</f>
        <v>ADOBI</v>
      </c>
      <c r="G442" s="23" t="str">
        <f>+IFERROR(VLOOKUP(AW442,'[2]LISTAS ANEXO 1. 2'!$A$9:$B$38,2,FALSE),"")</f>
        <v>AI</v>
      </c>
      <c r="H442" s="23" t="str">
        <f>+IFERROR(IF(C442="ADMINYCOOR",VLOOKUP(AY442,'[2]LISTAS ANEXO 1. 3'!$B$13:$C$42,2,FALSE),IF(C442="TASAS",VLOOKUP(AY442,'[2]LISTAS ANEXO 1. 3'!$B$43:$C$51,2,FALSE),IF(C442="FORTALECIMIENTO",VLOOKUP(AY442,'[2]LISTAS ANEXO 1. 3'!$B$52:$C$58,2,FALSE),""))),"")</f>
        <v>AA</v>
      </c>
      <c r="I442" s="23" t="str">
        <f>+IFERROR(VLOOKUP(#REF!,'[2]LISTAS ANEXO 1. 4'!$B$74:$C$90,2,FALSE),"")</f>
        <v/>
      </c>
      <c r="J442" s="23" t="str">
        <f>+IFERROR(VLOOKUP(X442,[2]ORDINALES!$B$2:$C$5,2,FALSE),"")</f>
        <v>CTADOS</v>
      </c>
      <c r="K442" s="23" t="str">
        <f>+IFERROR(VLOOKUP(#REF!,[2]REGION!$G$2:$I$1125,2,FALSE),"")</f>
        <v/>
      </c>
      <c r="L442" s="23" t="str">
        <f>+IFERROR(VLOOKUP(AI442,[2]REGION!$G$2:$I$1125,2,FALSE),"")</f>
        <v/>
      </c>
      <c r="M442" s="23" t="str">
        <f>+IFERROR(VLOOKUP(#REF!,[2]ORDINALES!$H$2:$I$382,2,FALSE),"")</f>
        <v/>
      </c>
      <c r="N442" s="23" t="str">
        <f>IFERROR(VLOOKUP(U442,'[2]Lista Willy'!$B$11:$D$14,3,FALSE),"")</f>
        <v>REC_11</v>
      </c>
      <c r="O442" s="24"/>
      <c r="P442" s="90">
        <v>23005</v>
      </c>
      <c r="Q442" s="90" t="s">
        <v>540</v>
      </c>
      <c r="R442" s="90" t="s">
        <v>541</v>
      </c>
      <c r="S442" s="90" t="s">
        <v>592</v>
      </c>
      <c r="T442" s="90" t="s">
        <v>541</v>
      </c>
      <c r="U442" s="90" t="s">
        <v>52</v>
      </c>
      <c r="V442" s="94" t="s">
        <v>53</v>
      </c>
      <c r="W442" s="90" t="s">
        <v>54</v>
      </c>
      <c r="X442" s="90" t="s">
        <v>55</v>
      </c>
      <c r="Y442" s="99" t="s">
        <v>597</v>
      </c>
      <c r="Z442" s="88">
        <v>8700000</v>
      </c>
      <c r="AA442" s="120"/>
      <c r="AB442" s="88"/>
      <c r="AC442" s="88"/>
      <c r="AD442" s="88"/>
      <c r="AE442" s="120">
        <v>8700000</v>
      </c>
      <c r="AF442" s="89"/>
      <c r="AG442" s="116"/>
      <c r="AH442" s="90" t="s">
        <v>57</v>
      </c>
      <c r="AI442" s="90"/>
      <c r="AJ442" s="90"/>
      <c r="AK442" s="90"/>
      <c r="AL442" s="90" t="s">
        <v>57</v>
      </c>
      <c r="AM442" s="90"/>
      <c r="AN442" s="90" t="s">
        <v>57</v>
      </c>
      <c r="AO442" s="90"/>
      <c r="AP442" s="90" t="s">
        <v>57</v>
      </c>
      <c r="AQ442" s="90"/>
      <c r="AR442" s="90" t="s">
        <v>57</v>
      </c>
      <c r="AS442" s="90" t="s">
        <v>60</v>
      </c>
      <c r="AT442" s="90" t="s">
        <v>61</v>
      </c>
      <c r="AU442" s="97" t="s">
        <v>62</v>
      </c>
      <c r="AV442" s="98" t="s">
        <v>125</v>
      </c>
      <c r="AW442" s="98" t="s">
        <v>126</v>
      </c>
      <c r="AX442" s="97">
        <v>3202032</v>
      </c>
      <c r="AY442" s="98" t="s">
        <v>127</v>
      </c>
      <c r="AZ442" s="98" t="s">
        <v>128</v>
      </c>
      <c r="BA442" s="24"/>
    </row>
    <row r="443" spans="1:53" ht="84.75" customHeight="1">
      <c r="A443" s="23" t="str">
        <f>+IFERROR(VLOOKUP(R443,'[2]Listas niveles'!$D$2:$E$11,2,FALSE),"")</f>
        <v>DTAM</v>
      </c>
      <c r="B443" s="23" t="str">
        <f>+IFERROR(VLOOKUP(AS443,'[2]Listas anexo 1'!$A$7:$B$8,2,FALSE),"")</f>
        <v>ADMIN</v>
      </c>
      <c r="C443" s="23" t="str">
        <f>+IFERROR(VLOOKUP(AT443,'[2]Listas anexo 1'!$A$13:$B$15,2,FALSE),"")</f>
        <v>ADMINYCOOR</v>
      </c>
      <c r="D443" s="23" t="str">
        <f>+IFERROR(VLOOKUP(AT443,'[2]Listas anexo 1'!$A$13:$C$15,3,FALSE),"")</f>
        <v>CONTRIBUIR</v>
      </c>
      <c r="E443" s="23" t="str">
        <f>+IFERROR(VLOOKUP(AT443,'[2]Listas anexo 1'!$A$19:$B$21,2,FALSE),"")</f>
        <v>ADMINOB</v>
      </c>
      <c r="F443" s="23" t="str">
        <f>+IFERROR(VLOOKUP(AV443,'[2]Listas anexo 1'!$J$13:$K$21,2,FALSE),"")</f>
        <v>ADOBI</v>
      </c>
      <c r="G443" s="23" t="str">
        <f>+IFERROR(VLOOKUP(AW443,'[2]LISTAS ANEXO 1. 2'!$A$9:$B$38,2,FALSE),"")</f>
        <v>AI</v>
      </c>
      <c r="H443" s="23" t="str">
        <f>+IFERROR(IF(C443="ADMINYCOOR",VLOOKUP(AY443,'[2]LISTAS ANEXO 1. 3'!$B$13:$C$42,2,FALSE),IF(C443="TASAS",VLOOKUP(AY443,'[2]LISTAS ANEXO 1. 3'!$B$43:$C$51,2,FALSE),IF(C443="FORTALECIMIENTO",VLOOKUP(AY443,'[2]LISTAS ANEXO 1. 3'!$B$52:$C$58,2,FALSE),""))),"")</f>
        <v>AA</v>
      </c>
      <c r="I443" s="23" t="str">
        <f>+IFERROR(VLOOKUP(#REF!,'[2]LISTAS ANEXO 1. 4'!$B$74:$C$90,2,FALSE),"")</f>
        <v/>
      </c>
      <c r="J443" s="23" t="str">
        <f>+IFERROR(VLOOKUP(X443,[2]ORDINALES!$B$2:$C$5,2,FALSE),"")</f>
        <v>CTADOS</v>
      </c>
      <c r="K443" s="23" t="str">
        <f>+IFERROR(VLOOKUP(#REF!,[2]REGION!$G$2:$I$1125,2,FALSE),"")</f>
        <v/>
      </c>
      <c r="L443" s="23" t="str">
        <f>+IFERROR(VLOOKUP(AI443,[2]REGION!$G$2:$I$1125,2,FALSE),"")</f>
        <v/>
      </c>
      <c r="M443" s="23" t="str">
        <f>+IFERROR(VLOOKUP(#REF!,[2]ORDINALES!$H$2:$I$382,2,FALSE),"")</f>
        <v/>
      </c>
      <c r="N443" s="23" t="str">
        <f>IFERROR(VLOOKUP(U443,'[2]Lista Willy'!$B$11:$D$14,3,FALSE),"")</f>
        <v>REC_11</v>
      </c>
      <c r="O443" s="24"/>
      <c r="P443" s="90">
        <v>23006</v>
      </c>
      <c r="Q443" s="90" t="s">
        <v>540</v>
      </c>
      <c r="R443" s="90" t="s">
        <v>541</v>
      </c>
      <c r="S443" s="90" t="s">
        <v>592</v>
      </c>
      <c r="T443" s="90" t="s">
        <v>541</v>
      </c>
      <c r="U443" s="90" t="s">
        <v>52</v>
      </c>
      <c r="V443" s="94" t="s">
        <v>53</v>
      </c>
      <c r="W443" s="90" t="s">
        <v>54</v>
      </c>
      <c r="X443" s="90" t="s">
        <v>55</v>
      </c>
      <c r="Y443" s="99" t="s">
        <v>598</v>
      </c>
      <c r="Z443" s="88">
        <v>6000000</v>
      </c>
      <c r="AA443" s="120"/>
      <c r="AB443" s="88"/>
      <c r="AC443" s="88"/>
      <c r="AD443" s="88"/>
      <c r="AE443" s="120">
        <v>6000000</v>
      </c>
      <c r="AF443" s="89"/>
      <c r="AG443" s="116"/>
      <c r="AH443" s="90" t="s">
        <v>57</v>
      </c>
      <c r="AI443" s="90"/>
      <c r="AJ443" s="90"/>
      <c r="AK443" s="90"/>
      <c r="AL443" s="90" t="s">
        <v>57</v>
      </c>
      <c r="AM443" s="90"/>
      <c r="AN443" s="90" t="s">
        <v>57</v>
      </c>
      <c r="AO443" s="90"/>
      <c r="AP443" s="90" t="s">
        <v>57</v>
      </c>
      <c r="AQ443" s="90"/>
      <c r="AR443" s="90" t="s">
        <v>57</v>
      </c>
      <c r="AS443" s="90" t="s">
        <v>60</v>
      </c>
      <c r="AT443" s="90" t="s">
        <v>61</v>
      </c>
      <c r="AU443" s="97" t="s">
        <v>62</v>
      </c>
      <c r="AV443" s="98" t="s">
        <v>125</v>
      </c>
      <c r="AW443" s="98" t="s">
        <v>126</v>
      </c>
      <c r="AX443" s="97">
        <v>3202032</v>
      </c>
      <c r="AY443" s="98" t="s">
        <v>127</v>
      </c>
      <c r="AZ443" s="98" t="s">
        <v>128</v>
      </c>
      <c r="BA443" s="24"/>
    </row>
    <row r="444" spans="1:53" ht="84.75" customHeight="1">
      <c r="A444" s="23" t="str">
        <f>+IFERROR(VLOOKUP(R444,'[2]Listas niveles'!$D$2:$E$11,2,FALSE),"")</f>
        <v>DTAM</v>
      </c>
      <c r="B444" s="23" t="str">
        <f>+IFERROR(VLOOKUP(AS444,'[2]Listas anexo 1'!$A$7:$B$8,2,FALSE),"")</f>
        <v>ADMIN</v>
      </c>
      <c r="C444" s="23" t="str">
        <f>+IFERROR(VLOOKUP(AT444,'[2]Listas anexo 1'!$A$13:$B$15,2,FALSE),"")</f>
        <v>ADMINYCOOR</v>
      </c>
      <c r="D444" s="23" t="str">
        <f>+IFERROR(VLOOKUP(AT444,'[2]Listas anexo 1'!$A$13:$C$15,3,FALSE),"")</f>
        <v>CONTRIBUIR</v>
      </c>
      <c r="E444" s="23" t="str">
        <f>+IFERROR(VLOOKUP(AT444,'[2]Listas anexo 1'!$A$19:$B$21,2,FALSE),"")</f>
        <v>ADMINOB</v>
      </c>
      <c r="F444" s="23" t="str">
        <f>+IFERROR(VLOOKUP(AV444,'[2]Listas anexo 1'!$J$13:$K$21,2,FALSE),"")</f>
        <v>ADOBI</v>
      </c>
      <c r="G444" s="23" t="str">
        <f>+IFERROR(VLOOKUP(AW444,'[2]LISTAS ANEXO 1. 2'!$A$9:$B$38,2,FALSE),"")</f>
        <v>AI</v>
      </c>
      <c r="H444" s="23" t="str">
        <f>+IFERROR(IF(C444="ADMINYCOOR",VLOOKUP(AY444,'[2]LISTAS ANEXO 1. 3'!$B$13:$C$42,2,FALSE),IF(C444="TASAS",VLOOKUP(AY444,'[2]LISTAS ANEXO 1. 3'!$B$43:$C$51,2,FALSE),IF(C444="FORTALECIMIENTO",VLOOKUP(AY444,'[2]LISTAS ANEXO 1. 3'!$B$52:$C$58,2,FALSE),""))),"")</f>
        <v>AA</v>
      </c>
      <c r="I444" s="23" t="str">
        <f>+IFERROR(VLOOKUP(#REF!,'[2]LISTAS ANEXO 1. 4'!$B$74:$C$90,2,FALSE),"")</f>
        <v/>
      </c>
      <c r="J444" s="23" t="str">
        <f>+IFERROR(VLOOKUP(X444,[2]ORDINALES!$B$2:$C$5,2,FALSE),"")</f>
        <v>CTADOS</v>
      </c>
      <c r="K444" s="23" t="str">
        <f>+IFERROR(VLOOKUP(#REF!,[2]REGION!$G$2:$I$1125,2,FALSE),"")</f>
        <v/>
      </c>
      <c r="L444" s="23" t="str">
        <f>+IFERROR(VLOOKUP(AI444,[2]REGION!$G$2:$I$1125,2,FALSE),"")</f>
        <v/>
      </c>
      <c r="M444" s="23" t="str">
        <f>+IFERROR(VLOOKUP(#REF!,[2]ORDINALES!$H$2:$I$382,2,FALSE),"")</f>
        <v/>
      </c>
      <c r="N444" s="23" t="str">
        <f>IFERROR(VLOOKUP(U444,'[2]Lista Willy'!$B$11:$D$14,3,FALSE),"")</f>
        <v>REC_11</v>
      </c>
      <c r="O444" s="24"/>
      <c r="P444" s="90">
        <v>23007</v>
      </c>
      <c r="Q444" s="90" t="s">
        <v>540</v>
      </c>
      <c r="R444" s="90" t="s">
        <v>541</v>
      </c>
      <c r="S444" s="90" t="s">
        <v>592</v>
      </c>
      <c r="T444" s="90" t="s">
        <v>541</v>
      </c>
      <c r="U444" s="90" t="s">
        <v>52</v>
      </c>
      <c r="V444" s="94" t="s">
        <v>53</v>
      </c>
      <c r="W444" s="90" t="s">
        <v>54</v>
      </c>
      <c r="X444" s="90" t="s">
        <v>55</v>
      </c>
      <c r="Y444" s="99" t="s">
        <v>599</v>
      </c>
      <c r="Z444" s="88">
        <v>25000000</v>
      </c>
      <c r="AA444" s="120"/>
      <c r="AB444" s="88"/>
      <c r="AC444" s="88"/>
      <c r="AD444" s="88"/>
      <c r="AE444" s="120">
        <v>25000000</v>
      </c>
      <c r="AF444" s="89"/>
      <c r="AG444" s="116"/>
      <c r="AH444" s="90" t="s">
        <v>57</v>
      </c>
      <c r="AI444" s="90"/>
      <c r="AJ444" s="90"/>
      <c r="AK444" s="90"/>
      <c r="AL444" s="90" t="s">
        <v>57</v>
      </c>
      <c r="AM444" s="90"/>
      <c r="AN444" s="90" t="s">
        <v>57</v>
      </c>
      <c r="AO444" s="90"/>
      <c r="AP444" s="90" t="s">
        <v>57</v>
      </c>
      <c r="AQ444" s="90"/>
      <c r="AR444" s="90" t="s">
        <v>57</v>
      </c>
      <c r="AS444" s="90" t="s">
        <v>60</v>
      </c>
      <c r="AT444" s="90" t="s">
        <v>61</v>
      </c>
      <c r="AU444" s="97" t="s">
        <v>62</v>
      </c>
      <c r="AV444" s="98" t="s">
        <v>125</v>
      </c>
      <c r="AW444" s="98" t="s">
        <v>126</v>
      </c>
      <c r="AX444" s="97">
        <v>3202032</v>
      </c>
      <c r="AY444" s="98" t="s">
        <v>127</v>
      </c>
      <c r="AZ444" s="98" t="s">
        <v>128</v>
      </c>
      <c r="BA444" s="24"/>
    </row>
    <row r="445" spans="1:53" ht="84.75" customHeight="1">
      <c r="A445" s="23" t="str">
        <f>+IFERROR(VLOOKUP(R445,'[2]Listas niveles'!$D$2:$E$11,2,FALSE),"")</f>
        <v>DTAM</v>
      </c>
      <c r="B445" s="23" t="str">
        <f>+IFERROR(VLOOKUP(AS445,'[2]Listas anexo 1'!$A$7:$B$8,2,FALSE),"")</f>
        <v>ADMIN</v>
      </c>
      <c r="C445" s="23" t="str">
        <f>+IFERROR(VLOOKUP(AT445,'[2]Listas anexo 1'!$A$13:$B$15,2,FALSE),"")</f>
        <v>ADMINYCOOR</v>
      </c>
      <c r="D445" s="23" t="str">
        <f>+IFERROR(VLOOKUP(AT445,'[2]Listas anexo 1'!$A$13:$C$15,3,FALSE),"")</f>
        <v>CONTRIBUIR</v>
      </c>
      <c r="E445" s="23" t="str">
        <f>+IFERROR(VLOOKUP(AT445,'[2]Listas anexo 1'!$A$19:$B$21,2,FALSE),"")</f>
        <v>ADMINOB</v>
      </c>
      <c r="F445" s="23" t="str">
        <f>+IFERROR(VLOOKUP(AV445,'[2]Listas anexo 1'!$J$13:$K$21,2,FALSE),"")</f>
        <v>ADOBI</v>
      </c>
      <c r="G445" s="23" t="str">
        <f>+IFERROR(VLOOKUP(AW445,'[2]LISTAS ANEXO 1. 2'!$A$9:$B$38,2,FALSE),"")</f>
        <v>AI</v>
      </c>
      <c r="H445" s="23" t="str">
        <f>+IFERROR(IF(C445="ADMINYCOOR",VLOOKUP(AY445,'[2]LISTAS ANEXO 1. 3'!$B$13:$C$42,2,FALSE),IF(C445="TASAS",VLOOKUP(AY445,'[2]LISTAS ANEXO 1. 3'!$B$43:$C$51,2,FALSE),IF(C445="FORTALECIMIENTO",VLOOKUP(AY445,'[2]LISTAS ANEXO 1. 3'!$B$52:$C$58,2,FALSE),""))),"")</f>
        <v>AA</v>
      </c>
      <c r="I445" s="23" t="str">
        <f>+IFERROR(VLOOKUP(#REF!,'[2]LISTAS ANEXO 1. 4'!$B$74:$C$90,2,FALSE),"")</f>
        <v/>
      </c>
      <c r="J445" s="23" t="str">
        <f>+IFERROR(VLOOKUP(X445,[2]ORDINALES!$B$2:$C$5,2,FALSE),"")</f>
        <v>CTADOS</v>
      </c>
      <c r="K445" s="23" t="str">
        <f>+IFERROR(VLOOKUP(#REF!,[2]REGION!$G$2:$I$1125,2,FALSE),"")</f>
        <v/>
      </c>
      <c r="L445" s="23" t="str">
        <f>+IFERROR(VLOOKUP(AI445,[2]REGION!$G$2:$I$1125,2,FALSE),"")</f>
        <v/>
      </c>
      <c r="M445" s="23" t="str">
        <f>+IFERROR(VLOOKUP(#REF!,[2]ORDINALES!$H$2:$I$382,2,FALSE),"")</f>
        <v/>
      </c>
      <c r="N445" s="23" t="str">
        <f>IFERROR(VLOOKUP(U445,'[2]Lista Willy'!$B$11:$D$14,3,FALSE),"")</f>
        <v>REC_20</v>
      </c>
      <c r="O445" s="24"/>
      <c r="P445" s="90">
        <v>23008</v>
      </c>
      <c r="Q445" s="90" t="s">
        <v>540</v>
      </c>
      <c r="R445" s="90" t="s">
        <v>541</v>
      </c>
      <c r="S445" s="90" t="s">
        <v>592</v>
      </c>
      <c r="T445" s="90" t="s">
        <v>541</v>
      </c>
      <c r="U445" s="90" t="s">
        <v>153</v>
      </c>
      <c r="V445" s="94" t="s">
        <v>154</v>
      </c>
      <c r="W445" s="90" t="s">
        <v>54</v>
      </c>
      <c r="X445" s="90" t="s">
        <v>55</v>
      </c>
      <c r="Y445" s="99" t="s">
        <v>600</v>
      </c>
      <c r="Z445" s="88">
        <v>12000000</v>
      </c>
      <c r="AA445" s="120"/>
      <c r="AB445" s="88"/>
      <c r="AC445" s="88"/>
      <c r="AD445" s="88"/>
      <c r="AE445" s="120">
        <v>12000000</v>
      </c>
      <c r="AF445" s="89"/>
      <c r="AG445" s="116"/>
      <c r="AH445" s="90" t="s">
        <v>57</v>
      </c>
      <c r="AI445" s="90"/>
      <c r="AJ445" s="90"/>
      <c r="AK445" s="90"/>
      <c r="AL445" s="90" t="s">
        <v>57</v>
      </c>
      <c r="AM445" s="90"/>
      <c r="AN445" s="90" t="s">
        <v>57</v>
      </c>
      <c r="AO445" s="90"/>
      <c r="AP445" s="90" t="s">
        <v>57</v>
      </c>
      <c r="AQ445" s="90"/>
      <c r="AR445" s="90" t="s">
        <v>57</v>
      </c>
      <c r="AS445" s="90" t="s">
        <v>60</v>
      </c>
      <c r="AT445" s="90" t="s">
        <v>61</v>
      </c>
      <c r="AU445" s="97" t="s">
        <v>62</v>
      </c>
      <c r="AV445" s="98" t="s">
        <v>125</v>
      </c>
      <c r="AW445" s="98" t="s">
        <v>126</v>
      </c>
      <c r="AX445" s="97">
        <v>3202032</v>
      </c>
      <c r="AY445" s="98" t="s">
        <v>127</v>
      </c>
      <c r="AZ445" s="98" t="s">
        <v>128</v>
      </c>
      <c r="BA445" s="24"/>
    </row>
    <row r="446" spans="1:53" ht="84.75" customHeight="1">
      <c r="A446" s="23" t="str">
        <f>+IFERROR(VLOOKUP(R446,'[2]Listas niveles'!$D$2:$E$11,2,FALSE),"")</f>
        <v>DTAM</v>
      </c>
      <c r="B446" s="23" t="str">
        <f>+IFERROR(VLOOKUP(AS446,'[2]Listas anexo 1'!$A$7:$B$8,2,FALSE),"")</f>
        <v>ADMIN</v>
      </c>
      <c r="C446" s="23" t="str">
        <f>+IFERROR(VLOOKUP(AT446,'[2]Listas anexo 1'!$A$13:$B$15,2,FALSE),"")</f>
        <v>ADMINYCOOR</v>
      </c>
      <c r="D446" s="23" t="str">
        <f>+IFERROR(VLOOKUP(AT446,'[2]Listas anexo 1'!$A$13:$C$15,3,FALSE),"")</f>
        <v>CONTRIBUIR</v>
      </c>
      <c r="E446" s="23" t="str">
        <f>+IFERROR(VLOOKUP(AT446,'[2]Listas anexo 1'!$A$19:$B$21,2,FALSE),"")</f>
        <v>ADMINOB</v>
      </c>
      <c r="F446" s="23" t="str">
        <f>+IFERROR(VLOOKUP(AV446,'[2]Listas anexo 1'!$J$13:$K$21,2,FALSE),"")</f>
        <v>ADOBI</v>
      </c>
      <c r="G446" s="23" t="str">
        <f>+IFERROR(VLOOKUP(AW446,'[2]LISTAS ANEXO 1. 2'!$A$9:$B$38,2,FALSE),"")</f>
        <v>AII</v>
      </c>
      <c r="H446" s="23" t="str">
        <f>+IFERROR(IF(C446="ADMINYCOOR",VLOOKUP(AY446,'[2]LISTAS ANEXO 1. 3'!$B$13:$C$42,2,FALSE),IF(C446="TASAS",VLOOKUP(AY446,'[2]LISTAS ANEXO 1. 3'!$B$43:$C$51,2,FALSE),IF(C446="FORTALECIMIENTO",VLOOKUP(AY446,'[2]LISTAS ANEXO 1. 3'!$B$52:$C$58,2,FALSE),""))),"")</f>
        <v>CC</v>
      </c>
      <c r="I446" s="23" t="str">
        <f>+IFERROR(VLOOKUP(#REF!,'[2]LISTAS ANEXO 1. 4'!$B$74:$C$90,2,FALSE),"")</f>
        <v/>
      </c>
      <c r="J446" s="23" t="str">
        <f>+IFERROR(VLOOKUP(X446,[2]ORDINALES!$B$2:$C$5,2,FALSE),"")</f>
        <v>CTADOS</v>
      </c>
      <c r="K446" s="23" t="str">
        <f>+IFERROR(VLOOKUP(#REF!,[2]REGION!$G$2:$I$1125,2,FALSE),"")</f>
        <v/>
      </c>
      <c r="L446" s="23" t="str">
        <f>+IFERROR(VLOOKUP(AI446,[2]REGION!$G$2:$I$1125,2,FALSE),"")</f>
        <v/>
      </c>
      <c r="M446" s="23" t="str">
        <f>+IFERROR(VLOOKUP(#REF!,[2]ORDINALES!$H$2:$I$382,2,FALSE),"")</f>
        <v/>
      </c>
      <c r="N446" s="23" t="str">
        <f>IFERROR(VLOOKUP(U446,'[2]Lista Willy'!$B$11:$D$14,3,FALSE),"")</f>
        <v>REC_11</v>
      </c>
      <c r="O446" s="24"/>
      <c r="P446" s="90">
        <v>23009</v>
      </c>
      <c r="Q446" s="90" t="s">
        <v>540</v>
      </c>
      <c r="R446" s="90" t="s">
        <v>541</v>
      </c>
      <c r="S446" s="90" t="s">
        <v>592</v>
      </c>
      <c r="T446" s="90" t="s">
        <v>541</v>
      </c>
      <c r="U446" s="90" t="s">
        <v>52</v>
      </c>
      <c r="V446" s="94" t="s">
        <v>53</v>
      </c>
      <c r="W446" s="90" t="s">
        <v>54</v>
      </c>
      <c r="X446" s="90" t="s">
        <v>55</v>
      </c>
      <c r="Y446" s="99" t="s">
        <v>601</v>
      </c>
      <c r="Z446" s="88">
        <v>55350498</v>
      </c>
      <c r="AA446" s="120"/>
      <c r="AB446" s="88"/>
      <c r="AC446" s="88"/>
      <c r="AD446" s="88"/>
      <c r="AE446" s="120">
        <v>55350498</v>
      </c>
      <c r="AF446" s="89"/>
      <c r="AG446" s="116"/>
      <c r="AH446" s="90" t="s">
        <v>57</v>
      </c>
      <c r="AI446" s="90"/>
      <c r="AJ446" s="90"/>
      <c r="AK446" s="90"/>
      <c r="AL446" s="90" t="s">
        <v>57</v>
      </c>
      <c r="AM446" s="90"/>
      <c r="AN446" s="90" t="s">
        <v>57</v>
      </c>
      <c r="AO446" s="90"/>
      <c r="AP446" s="90" t="s">
        <v>57</v>
      </c>
      <c r="AQ446" s="90"/>
      <c r="AR446" s="90" t="s">
        <v>57</v>
      </c>
      <c r="AS446" s="90" t="s">
        <v>60</v>
      </c>
      <c r="AT446" s="90" t="s">
        <v>61</v>
      </c>
      <c r="AU446" s="97" t="s">
        <v>62</v>
      </c>
      <c r="AV446" s="98" t="s">
        <v>125</v>
      </c>
      <c r="AW446" s="98" t="s">
        <v>168</v>
      </c>
      <c r="AX446" s="97">
        <v>3202031</v>
      </c>
      <c r="AY446" s="98" t="s">
        <v>169</v>
      </c>
      <c r="AZ446" s="90" t="s">
        <v>549</v>
      </c>
      <c r="BA446" s="24"/>
    </row>
    <row r="447" spans="1:53" ht="84.75" customHeight="1">
      <c r="A447" s="23" t="str">
        <f>+IFERROR(VLOOKUP(R447,'[2]Listas niveles'!$D$2:$E$11,2,FALSE),"")</f>
        <v>DTAM</v>
      </c>
      <c r="B447" s="23" t="str">
        <f>+IFERROR(VLOOKUP(AS447,'[2]Listas anexo 1'!$A$7:$B$8,2,FALSE),"")</f>
        <v>ADMIN</v>
      </c>
      <c r="C447" s="23" t="str">
        <f>+IFERROR(VLOOKUP(AT447,'[2]Listas anexo 1'!$A$13:$B$15,2,FALSE),"")</f>
        <v>ADMINYCOOR</v>
      </c>
      <c r="D447" s="23" t="str">
        <f>+IFERROR(VLOOKUP(AT447,'[2]Listas anexo 1'!$A$13:$C$15,3,FALSE),"")</f>
        <v>CONTRIBUIR</v>
      </c>
      <c r="E447" s="23" t="str">
        <f>+IFERROR(VLOOKUP(AT447,'[2]Listas anexo 1'!$A$19:$B$21,2,FALSE),"")</f>
        <v>ADMINOB</v>
      </c>
      <c r="F447" s="23" t="str">
        <f>+IFERROR(VLOOKUP(AV447,'[2]Listas anexo 1'!$J$13:$K$21,2,FALSE),"")</f>
        <v>ADOBI</v>
      </c>
      <c r="G447" s="23" t="str">
        <f>+IFERROR(VLOOKUP(AW447,'[2]LISTAS ANEXO 1. 2'!$A$9:$B$38,2,FALSE),"")</f>
        <v>AII</v>
      </c>
      <c r="H447" s="23" t="str">
        <f>+IFERROR(IF(C447="ADMINYCOOR",VLOOKUP(AY447,'[2]LISTAS ANEXO 1. 3'!$B$13:$C$42,2,FALSE),IF(C447="TASAS",VLOOKUP(AY447,'[2]LISTAS ANEXO 1. 3'!$B$43:$C$51,2,FALSE),IF(C447="FORTALECIMIENTO",VLOOKUP(AY447,'[2]LISTAS ANEXO 1. 3'!$B$52:$C$58,2,FALSE),""))),"")</f>
        <v>CC</v>
      </c>
      <c r="I447" s="23" t="str">
        <f>+IFERROR(VLOOKUP(#REF!,'[2]LISTAS ANEXO 1. 4'!$B$74:$C$90,2,FALSE),"")</f>
        <v/>
      </c>
      <c r="J447" s="23" t="str">
        <f>+IFERROR(VLOOKUP(X447,[2]ORDINALES!$B$2:$C$5,2,FALSE),"")</f>
        <v>CTADOS</v>
      </c>
      <c r="K447" s="23" t="str">
        <f>+IFERROR(VLOOKUP(#REF!,[2]REGION!$G$2:$I$1125,2,FALSE),"")</f>
        <v/>
      </c>
      <c r="L447" s="23" t="str">
        <f>+IFERROR(VLOOKUP(AI447,[2]REGION!$G$2:$I$1125,2,FALSE),"")</f>
        <v/>
      </c>
      <c r="M447" s="23" t="str">
        <f>+IFERROR(VLOOKUP(#REF!,[2]ORDINALES!$H$2:$I$382,2,FALSE),"")</f>
        <v/>
      </c>
      <c r="N447" s="23" t="str">
        <f>IFERROR(VLOOKUP(U447,'[2]Lista Willy'!$B$11:$D$14,3,FALSE),"")</f>
        <v>REC_11</v>
      </c>
      <c r="O447" s="24"/>
      <c r="P447" s="90">
        <v>23010</v>
      </c>
      <c r="Q447" s="90" t="s">
        <v>540</v>
      </c>
      <c r="R447" s="90" t="s">
        <v>541</v>
      </c>
      <c r="S447" s="90" t="s">
        <v>592</v>
      </c>
      <c r="T447" s="90" t="s">
        <v>541</v>
      </c>
      <c r="U447" s="90" t="s">
        <v>52</v>
      </c>
      <c r="V447" s="94" t="s">
        <v>53</v>
      </c>
      <c r="W447" s="90" t="s">
        <v>54</v>
      </c>
      <c r="X447" s="90" t="s">
        <v>55</v>
      </c>
      <c r="Y447" s="99" t="s">
        <v>602</v>
      </c>
      <c r="Z447" s="88">
        <v>20084102</v>
      </c>
      <c r="AA447" s="120"/>
      <c r="AB447" s="88"/>
      <c r="AC447" s="88"/>
      <c r="AD447" s="88"/>
      <c r="AE447" s="120">
        <v>20084102</v>
      </c>
      <c r="AF447" s="89"/>
      <c r="AG447" s="116"/>
      <c r="AH447" s="90" t="s">
        <v>57</v>
      </c>
      <c r="AI447" s="90"/>
      <c r="AJ447" s="90"/>
      <c r="AK447" s="90"/>
      <c r="AL447" s="90" t="s">
        <v>57</v>
      </c>
      <c r="AM447" s="90"/>
      <c r="AN447" s="90" t="s">
        <v>57</v>
      </c>
      <c r="AO447" s="90"/>
      <c r="AP447" s="90" t="s">
        <v>57</v>
      </c>
      <c r="AQ447" s="90"/>
      <c r="AR447" s="90" t="s">
        <v>57</v>
      </c>
      <c r="AS447" s="90" t="s">
        <v>60</v>
      </c>
      <c r="AT447" s="90" t="s">
        <v>61</v>
      </c>
      <c r="AU447" s="97" t="s">
        <v>62</v>
      </c>
      <c r="AV447" s="98" t="s">
        <v>125</v>
      </c>
      <c r="AW447" s="98" t="s">
        <v>168</v>
      </c>
      <c r="AX447" s="97">
        <v>3202031</v>
      </c>
      <c r="AY447" s="98" t="s">
        <v>169</v>
      </c>
      <c r="AZ447" s="90" t="s">
        <v>549</v>
      </c>
      <c r="BA447" s="24"/>
    </row>
    <row r="448" spans="1:53" ht="84.75" customHeight="1">
      <c r="A448" s="23" t="str">
        <f>+IFERROR(VLOOKUP(R448,'[2]Listas niveles'!$D$2:$E$11,2,FALSE),"")</f>
        <v>DTAM</v>
      </c>
      <c r="B448" s="23" t="str">
        <f>+IFERROR(VLOOKUP(AS448,'[2]Listas anexo 1'!$A$7:$B$8,2,FALSE),"")</f>
        <v>ADMIN</v>
      </c>
      <c r="C448" s="23" t="str">
        <f>+IFERROR(VLOOKUP(AT448,'[2]Listas anexo 1'!$A$13:$B$15,2,FALSE),"")</f>
        <v>ADMINYCOOR</v>
      </c>
      <c r="D448" s="23" t="str">
        <f>+IFERROR(VLOOKUP(AT448,'[2]Listas anexo 1'!$A$13:$C$15,3,FALSE),"")</f>
        <v>CONTRIBUIR</v>
      </c>
      <c r="E448" s="23" t="str">
        <f>+IFERROR(VLOOKUP(AT448,'[2]Listas anexo 1'!$A$19:$B$21,2,FALSE),"")</f>
        <v>ADMINOB</v>
      </c>
      <c r="F448" s="23" t="str">
        <f>+IFERROR(VLOOKUP(AV448,'[2]Listas anexo 1'!$J$13:$K$21,2,FALSE),"")</f>
        <v>ADOBIV</v>
      </c>
      <c r="G448" s="23" t="str">
        <f>+IFERROR(VLOOKUP(AW448,'[2]LISTAS ANEXO 1. 2'!$A$9:$B$38,2,FALSE),"")</f>
        <v>AXVI</v>
      </c>
      <c r="H448" s="23" t="str">
        <f>+IFERROR(IF(C448="ADMINYCOOR",VLOOKUP(AY448,'[2]LISTAS ANEXO 1. 3'!$B$13:$C$42,2,FALSE),IF(C448="TASAS",VLOOKUP(AY448,'[2]LISTAS ANEXO 1. 3'!$B$43:$C$51,2,FALSE),IF(C448="FORTALECIMIENTO",VLOOKUP(AY448,'[2]LISTAS ANEXO 1. 3'!$B$52:$C$58,2,FALSE),""))),"")</f>
        <v>CD</v>
      </c>
      <c r="I448" s="23" t="str">
        <f>+IFERROR(VLOOKUP(#REF!,'[2]LISTAS ANEXO 1. 4'!$B$74:$C$90,2,FALSE),"")</f>
        <v/>
      </c>
      <c r="J448" s="23" t="str">
        <f>+IFERROR(VLOOKUP(X448,[2]ORDINALES!$B$2:$C$5,2,FALSE),"")</f>
        <v>CTADOS</v>
      </c>
      <c r="K448" s="23" t="str">
        <f>+IFERROR(VLOOKUP(#REF!,[2]REGION!$G$2:$I$1125,2,FALSE),"")</f>
        <v/>
      </c>
      <c r="L448" s="23" t="str">
        <f>+IFERROR(VLOOKUP(AI448,[2]REGION!$G$2:$I$1125,2,FALSE),"")</f>
        <v/>
      </c>
      <c r="M448" s="23" t="str">
        <f>+IFERROR(VLOOKUP(#REF!,[2]ORDINALES!$H$2:$I$382,2,FALSE),"")</f>
        <v/>
      </c>
      <c r="N448" s="23" t="str">
        <f>IFERROR(VLOOKUP(U448,'[2]Lista Willy'!$B$11:$D$14,3,FALSE),"")</f>
        <v>REC_11</v>
      </c>
      <c r="O448" s="24"/>
      <c r="P448" s="90">
        <v>23011</v>
      </c>
      <c r="Q448" s="90" t="s">
        <v>540</v>
      </c>
      <c r="R448" s="90" t="s">
        <v>541</v>
      </c>
      <c r="S448" s="90" t="s">
        <v>592</v>
      </c>
      <c r="T448" s="90" t="s">
        <v>541</v>
      </c>
      <c r="U448" s="90" t="s">
        <v>52</v>
      </c>
      <c r="V448" s="94" t="s">
        <v>53</v>
      </c>
      <c r="W448" s="90" t="s">
        <v>54</v>
      </c>
      <c r="X448" s="90" t="s">
        <v>55</v>
      </c>
      <c r="Y448" s="99" t="s">
        <v>603</v>
      </c>
      <c r="Z448" s="88">
        <v>14979910</v>
      </c>
      <c r="AA448" s="120"/>
      <c r="AB448" s="88"/>
      <c r="AC448" s="88"/>
      <c r="AD448" s="88"/>
      <c r="AE448" s="120">
        <v>14979910</v>
      </c>
      <c r="AF448" s="89"/>
      <c r="AG448" s="116"/>
      <c r="AH448" s="90" t="s">
        <v>57</v>
      </c>
      <c r="AI448" s="90"/>
      <c r="AJ448" s="90"/>
      <c r="AK448" s="90"/>
      <c r="AL448" s="90" t="s">
        <v>57</v>
      </c>
      <c r="AM448" s="90"/>
      <c r="AN448" s="90" t="s">
        <v>57</v>
      </c>
      <c r="AO448" s="90"/>
      <c r="AP448" s="90" t="s">
        <v>57</v>
      </c>
      <c r="AQ448" s="90"/>
      <c r="AR448" s="90" t="s">
        <v>57</v>
      </c>
      <c r="AS448" s="90" t="s">
        <v>60</v>
      </c>
      <c r="AT448" s="90" t="s">
        <v>61</v>
      </c>
      <c r="AU448" s="97" t="s">
        <v>62</v>
      </c>
      <c r="AV448" s="98" t="s">
        <v>63</v>
      </c>
      <c r="AW448" s="98" t="s">
        <v>64</v>
      </c>
      <c r="AX448" s="97">
        <v>3202008</v>
      </c>
      <c r="AY448" s="98" t="s">
        <v>65</v>
      </c>
      <c r="AZ448" s="90" t="s">
        <v>66</v>
      </c>
      <c r="BA448" s="24"/>
    </row>
    <row r="449" spans="1:53" ht="84.75" customHeight="1">
      <c r="A449" s="23" t="str">
        <f>+IFERROR(VLOOKUP(R449,'[2]Listas niveles'!$D$2:$E$11,2,FALSE),"")</f>
        <v>DTAM</v>
      </c>
      <c r="B449" s="23" t="str">
        <f>+IFERROR(VLOOKUP(AS449,'[2]Listas anexo 1'!$A$7:$B$8,2,FALSE),"")</f>
        <v>ADMIN</v>
      </c>
      <c r="C449" s="23" t="str">
        <f>+IFERROR(VLOOKUP(AT449,'[2]Listas anexo 1'!$A$13:$B$15,2,FALSE),"")</f>
        <v>ADMINYCOOR</v>
      </c>
      <c r="D449" s="23" t="str">
        <f>+IFERROR(VLOOKUP(AT449,'[2]Listas anexo 1'!$A$13:$C$15,3,FALSE),"")</f>
        <v>CONTRIBUIR</v>
      </c>
      <c r="E449" s="23" t="str">
        <f>+IFERROR(VLOOKUP(AT449,'[2]Listas anexo 1'!$A$19:$B$21,2,FALSE),"")</f>
        <v>ADMINOB</v>
      </c>
      <c r="F449" s="23" t="str">
        <f>+IFERROR(VLOOKUP(AV449,'[2]Listas anexo 1'!$J$13:$K$21,2,FALSE),"")</f>
        <v>ADOBIV</v>
      </c>
      <c r="G449" s="23" t="str">
        <f>+IFERROR(VLOOKUP(AW449,'[2]LISTAS ANEXO 1. 2'!$A$9:$B$38,2,FALSE),"")</f>
        <v>AXVI</v>
      </c>
      <c r="H449" s="23" t="str">
        <f>+IFERROR(IF(C449="ADMINYCOOR",VLOOKUP(AY449,'[2]LISTAS ANEXO 1. 3'!$B$13:$C$42,2,FALSE),IF(C449="TASAS",VLOOKUP(AY449,'[2]LISTAS ANEXO 1. 3'!$B$43:$C$51,2,FALSE),IF(C449="FORTALECIMIENTO",VLOOKUP(AY449,'[2]LISTAS ANEXO 1. 3'!$B$52:$C$58,2,FALSE),""))),"")</f>
        <v>CD</v>
      </c>
      <c r="I449" s="23" t="str">
        <f>+IFERROR(VLOOKUP(#REF!,'[2]LISTAS ANEXO 1. 4'!$B$74:$C$90,2,FALSE),"")</f>
        <v/>
      </c>
      <c r="J449" s="23" t="str">
        <f>+IFERROR(VLOOKUP(X449,[2]ORDINALES!$B$2:$C$5,2,FALSE),"")</f>
        <v>CTADOS</v>
      </c>
      <c r="K449" s="23" t="str">
        <f>+IFERROR(VLOOKUP(#REF!,[2]REGION!$G$2:$I$1125,2,FALSE),"")</f>
        <v/>
      </c>
      <c r="L449" s="23" t="str">
        <f>+IFERROR(VLOOKUP(AI449,[2]REGION!$G$2:$I$1125,2,FALSE),"")</f>
        <v/>
      </c>
      <c r="M449" s="23" t="str">
        <f>+IFERROR(VLOOKUP(#REF!,[2]ORDINALES!$H$2:$I$382,2,FALSE),"")</f>
        <v/>
      </c>
      <c r="N449" s="23" t="str">
        <f>IFERROR(VLOOKUP(U449,'[2]Lista Willy'!$B$11:$D$14,3,FALSE),"")</f>
        <v>REC_20</v>
      </c>
      <c r="O449" s="24"/>
      <c r="P449" s="90">
        <v>23012</v>
      </c>
      <c r="Q449" s="90" t="s">
        <v>540</v>
      </c>
      <c r="R449" s="90" t="s">
        <v>541</v>
      </c>
      <c r="S449" s="90" t="s">
        <v>592</v>
      </c>
      <c r="T449" s="90" t="s">
        <v>541</v>
      </c>
      <c r="U449" s="90" t="s">
        <v>153</v>
      </c>
      <c r="V449" s="94" t="s">
        <v>154</v>
      </c>
      <c r="W449" s="90" t="s">
        <v>54</v>
      </c>
      <c r="X449" s="90" t="s">
        <v>55</v>
      </c>
      <c r="Y449" s="99" t="s">
        <v>604</v>
      </c>
      <c r="Z449" s="88">
        <v>5500000</v>
      </c>
      <c r="AA449" s="120"/>
      <c r="AB449" s="88"/>
      <c r="AC449" s="88"/>
      <c r="AD449" s="88"/>
      <c r="AE449" s="120">
        <v>5500000</v>
      </c>
      <c r="AF449" s="89"/>
      <c r="AG449" s="116"/>
      <c r="AH449" s="90" t="s">
        <v>57</v>
      </c>
      <c r="AI449" s="90"/>
      <c r="AJ449" s="90"/>
      <c r="AK449" s="90"/>
      <c r="AL449" s="90" t="s">
        <v>57</v>
      </c>
      <c r="AM449" s="90"/>
      <c r="AN449" s="90" t="s">
        <v>57</v>
      </c>
      <c r="AO449" s="90"/>
      <c r="AP449" s="90" t="s">
        <v>57</v>
      </c>
      <c r="AQ449" s="90"/>
      <c r="AR449" s="90" t="s">
        <v>57</v>
      </c>
      <c r="AS449" s="90" t="s">
        <v>60</v>
      </c>
      <c r="AT449" s="90" t="s">
        <v>61</v>
      </c>
      <c r="AU449" s="97" t="s">
        <v>62</v>
      </c>
      <c r="AV449" s="98" t="s">
        <v>63</v>
      </c>
      <c r="AW449" s="98" t="s">
        <v>64</v>
      </c>
      <c r="AX449" s="97">
        <v>3202008</v>
      </c>
      <c r="AY449" s="98" t="s">
        <v>65</v>
      </c>
      <c r="AZ449" s="90" t="s">
        <v>66</v>
      </c>
      <c r="BA449" s="24"/>
    </row>
    <row r="450" spans="1:53" ht="84.75" customHeight="1">
      <c r="A450" s="23" t="str">
        <f>+IFERROR(VLOOKUP(R450,'[2]Listas niveles'!$D$2:$E$11,2,FALSE),"")</f>
        <v>DTAM</v>
      </c>
      <c r="B450" s="23" t="str">
        <f>+IFERROR(VLOOKUP(AS450,'[2]Listas anexo 1'!$A$7:$B$8,2,FALSE),"")</f>
        <v>ADMIN</v>
      </c>
      <c r="C450" s="23" t="str">
        <f>+IFERROR(VLOOKUP(AT450,'[2]Listas anexo 1'!$A$13:$B$15,2,FALSE),"")</f>
        <v>ADMINYCOOR</v>
      </c>
      <c r="D450" s="23" t="str">
        <f>+IFERROR(VLOOKUP(AT450,'[2]Listas anexo 1'!$A$13:$C$15,3,FALSE),"")</f>
        <v>CONTRIBUIR</v>
      </c>
      <c r="E450" s="23" t="str">
        <f>+IFERROR(VLOOKUP(AT450,'[2]Listas anexo 1'!$A$19:$B$21,2,FALSE),"")</f>
        <v>ADMINOB</v>
      </c>
      <c r="F450" s="23" t="str">
        <f>+IFERROR(VLOOKUP(AV450,'[2]Listas anexo 1'!$J$13:$K$21,2,FALSE),"")</f>
        <v>ADOBIV</v>
      </c>
      <c r="G450" s="23" t="str">
        <f>+IFERROR(VLOOKUP(AW450,'[2]LISTAS ANEXO 1. 2'!$A$9:$B$38,2,FALSE),"")</f>
        <v>AXVI</v>
      </c>
      <c r="H450" s="23" t="str">
        <f>+IFERROR(IF(C450="ADMINYCOOR",VLOOKUP(AY450,'[2]LISTAS ANEXO 1. 3'!$B$13:$C$42,2,FALSE),IF(C450="TASAS",VLOOKUP(AY450,'[2]LISTAS ANEXO 1. 3'!$B$43:$C$51,2,FALSE),IF(C450="FORTALECIMIENTO",VLOOKUP(AY450,'[2]LISTAS ANEXO 1. 3'!$B$52:$C$58,2,FALSE),""))),"")</f>
        <v>CD</v>
      </c>
      <c r="I450" s="23" t="str">
        <f>+IFERROR(VLOOKUP(#REF!,'[2]LISTAS ANEXO 1. 4'!$B$74:$C$90,2,FALSE),"")</f>
        <v/>
      </c>
      <c r="J450" s="23" t="str">
        <f>+IFERROR(VLOOKUP(X450,[2]ORDINALES!$B$2:$C$5,2,FALSE),"")</f>
        <v>CTADOS</v>
      </c>
      <c r="K450" s="23" t="str">
        <f>+IFERROR(VLOOKUP(#REF!,[2]REGION!$G$2:$I$1125,2,FALSE),"")</f>
        <v/>
      </c>
      <c r="L450" s="23" t="str">
        <f>+IFERROR(VLOOKUP(AI450,[2]REGION!$G$2:$I$1125,2,FALSE),"")</f>
        <v/>
      </c>
      <c r="M450" s="23" t="str">
        <f>+IFERROR(VLOOKUP(#REF!,[2]ORDINALES!$H$2:$I$382,2,FALSE),"")</f>
        <v/>
      </c>
      <c r="N450" s="23" t="str">
        <f>IFERROR(VLOOKUP(U450,'[2]Lista Willy'!$B$11:$D$14,3,FALSE),"")</f>
        <v>REC_11</v>
      </c>
      <c r="O450" s="24"/>
      <c r="P450" s="90">
        <v>23013</v>
      </c>
      <c r="Q450" s="90" t="s">
        <v>540</v>
      </c>
      <c r="R450" s="90" t="s">
        <v>541</v>
      </c>
      <c r="S450" s="90" t="s">
        <v>592</v>
      </c>
      <c r="T450" s="90" t="s">
        <v>541</v>
      </c>
      <c r="U450" s="90" t="s">
        <v>52</v>
      </c>
      <c r="V450" s="94" t="s">
        <v>53</v>
      </c>
      <c r="W450" s="90" t="s">
        <v>54</v>
      </c>
      <c r="X450" s="90" t="s">
        <v>55</v>
      </c>
      <c r="Y450" s="99" t="s">
        <v>605</v>
      </c>
      <c r="Z450" s="88">
        <v>6600000</v>
      </c>
      <c r="AA450" s="120"/>
      <c r="AB450" s="88"/>
      <c r="AC450" s="88"/>
      <c r="AD450" s="88"/>
      <c r="AE450" s="120">
        <v>6600000</v>
      </c>
      <c r="AF450" s="89"/>
      <c r="AG450" s="116"/>
      <c r="AH450" s="90" t="s">
        <v>57</v>
      </c>
      <c r="AI450" s="90"/>
      <c r="AJ450" s="90"/>
      <c r="AK450" s="90"/>
      <c r="AL450" s="90" t="s">
        <v>57</v>
      </c>
      <c r="AM450" s="90"/>
      <c r="AN450" s="90" t="s">
        <v>57</v>
      </c>
      <c r="AO450" s="90"/>
      <c r="AP450" s="90" t="s">
        <v>57</v>
      </c>
      <c r="AQ450" s="90"/>
      <c r="AR450" s="90" t="s">
        <v>57</v>
      </c>
      <c r="AS450" s="90" t="s">
        <v>60</v>
      </c>
      <c r="AT450" s="90" t="s">
        <v>61</v>
      </c>
      <c r="AU450" s="97" t="s">
        <v>62</v>
      </c>
      <c r="AV450" s="98" t="s">
        <v>63</v>
      </c>
      <c r="AW450" s="98" t="s">
        <v>64</v>
      </c>
      <c r="AX450" s="97">
        <v>3202008</v>
      </c>
      <c r="AY450" s="98" t="s">
        <v>65</v>
      </c>
      <c r="AZ450" s="90" t="s">
        <v>379</v>
      </c>
      <c r="BA450" s="24"/>
    </row>
    <row r="451" spans="1:53" ht="84.75" customHeight="1">
      <c r="A451" s="23" t="str">
        <f>+IFERROR(VLOOKUP(R451,'[2]Listas niveles'!$D$2:$E$11,2,FALSE),"")</f>
        <v>DTAM</v>
      </c>
      <c r="B451" s="23" t="str">
        <f>+IFERROR(VLOOKUP(AS451,'[2]Listas anexo 1'!$A$7:$B$8,2,FALSE),"")</f>
        <v>ADMIN</v>
      </c>
      <c r="C451" s="23" t="str">
        <f>+IFERROR(VLOOKUP(AT451,'[2]Listas anexo 1'!$A$13:$B$15,2,FALSE),"")</f>
        <v>ADMINYCOOR</v>
      </c>
      <c r="D451" s="23" t="str">
        <f>+IFERROR(VLOOKUP(AT451,'[2]Listas anexo 1'!$A$13:$C$15,3,FALSE),"")</f>
        <v>CONTRIBUIR</v>
      </c>
      <c r="E451" s="23" t="str">
        <f>+IFERROR(VLOOKUP(AT451,'[2]Listas anexo 1'!$A$19:$B$21,2,FALSE),"")</f>
        <v>ADMINOB</v>
      </c>
      <c r="F451" s="23" t="str">
        <f>+IFERROR(VLOOKUP(AV451,'[2]Listas anexo 1'!$J$13:$K$21,2,FALSE),"")</f>
        <v>ADOBIV</v>
      </c>
      <c r="G451" s="23" t="str">
        <f>+IFERROR(VLOOKUP(AW451,'[2]LISTAS ANEXO 1. 2'!$A$9:$B$38,2,FALSE),"")</f>
        <v>AXVI</v>
      </c>
      <c r="H451" s="23" t="str">
        <f>+IFERROR(IF(C451="ADMINYCOOR",VLOOKUP(AY451,'[2]LISTAS ANEXO 1. 3'!$B$13:$C$42,2,FALSE),IF(C451="TASAS",VLOOKUP(AY451,'[2]LISTAS ANEXO 1. 3'!$B$43:$C$51,2,FALSE),IF(C451="FORTALECIMIENTO",VLOOKUP(AY451,'[2]LISTAS ANEXO 1. 3'!$B$52:$C$58,2,FALSE),""))),"")</f>
        <v>CD</v>
      </c>
      <c r="I451" s="23" t="str">
        <f>+IFERROR(VLOOKUP(#REF!,'[2]LISTAS ANEXO 1. 4'!$B$74:$C$90,2,FALSE),"")</f>
        <v/>
      </c>
      <c r="J451" s="23" t="str">
        <f>+IFERROR(VLOOKUP(X451,[2]ORDINALES!$B$2:$C$5,2,FALSE),"")</f>
        <v>CTADOS</v>
      </c>
      <c r="K451" s="23" t="str">
        <f>+IFERROR(VLOOKUP(#REF!,[2]REGION!$G$2:$I$1125,2,FALSE),"")</f>
        <v/>
      </c>
      <c r="L451" s="23" t="str">
        <f>+IFERROR(VLOOKUP(AI451,[2]REGION!$G$2:$I$1125,2,FALSE),"")</f>
        <v/>
      </c>
      <c r="M451" s="23" t="str">
        <f>+IFERROR(VLOOKUP(#REF!,[2]ORDINALES!$H$2:$I$382,2,FALSE),"")</f>
        <v/>
      </c>
      <c r="N451" s="23" t="str">
        <f>IFERROR(VLOOKUP(U451,'[2]Lista Willy'!$B$11:$D$14,3,FALSE),"")</f>
        <v>REC_20</v>
      </c>
      <c r="O451" s="24"/>
      <c r="P451" s="90">
        <v>23014</v>
      </c>
      <c r="Q451" s="90" t="s">
        <v>540</v>
      </c>
      <c r="R451" s="90" t="s">
        <v>541</v>
      </c>
      <c r="S451" s="90" t="s">
        <v>592</v>
      </c>
      <c r="T451" s="90" t="s">
        <v>541</v>
      </c>
      <c r="U451" s="90" t="s">
        <v>153</v>
      </c>
      <c r="V451" s="94" t="s">
        <v>154</v>
      </c>
      <c r="W451" s="90" t="s">
        <v>54</v>
      </c>
      <c r="X451" s="90" t="s">
        <v>55</v>
      </c>
      <c r="Y451" s="99" t="s">
        <v>606</v>
      </c>
      <c r="Z451" s="88">
        <v>85000000</v>
      </c>
      <c r="AA451" s="120"/>
      <c r="AB451" s="88"/>
      <c r="AC451" s="88"/>
      <c r="AD451" s="88"/>
      <c r="AE451" s="120">
        <v>85000000</v>
      </c>
      <c r="AF451" s="89"/>
      <c r="AG451" s="116"/>
      <c r="AH451" s="90" t="s">
        <v>57</v>
      </c>
      <c r="AI451" s="90"/>
      <c r="AJ451" s="90"/>
      <c r="AK451" s="90"/>
      <c r="AL451" s="90" t="s">
        <v>57</v>
      </c>
      <c r="AM451" s="90"/>
      <c r="AN451" s="90" t="s">
        <v>57</v>
      </c>
      <c r="AO451" s="90"/>
      <c r="AP451" s="90" t="s">
        <v>57</v>
      </c>
      <c r="AQ451" s="90"/>
      <c r="AR451" s="90" t="s">
        <v>57</v>
      </c>
      <c r="AS451" s="90" t="s">
        <v>60</v>
      </c>
      <c r="AT451" s="90" t="s">
        <v>61</v>
      </c>
      <c r="AU451" s="97" t="s">
        <v>62</v>
      </c>
      <c r="AV451" s="98" t="s">
        <v>63</v>
      </c>
      <c r="AW451" s="98" t="s">
        <v>64</v>
      </c>
      <c r="AX451" s="97">
        <v>3202008</v>
      </c>
      <c r="AY451" s="98" t="s">
        <v>65</v>
      </c>
      <c r="AZ451" s="90" t="s">
        <v>433</v>
      </c>
      <c r="BA451" s="24"/>
    </row>
    <row r="452" spans="1:53" ht="84.75" customHeight="1">
      <c r="A452" s="23" t="str">
        <f>+IFERROR(VLOOKUP(R452,'[2]Listas niveles'!$D$2:$E$11,2,FALSE),"")</f>
        <v>DTAM</v>
      </c>
      <c r="B452" s="23" t="str">
        <f>+IFERROR(VLOOKUP(AS452,'[2]Listas anexo 1'!$A$7:$B$8,2,FALSE),"")</f>
        <v>ADMIN</v>
      </c>
      <c r="C452" s="23" t="str">
        <f>+IFERROR(VLOOKUP(AT452,'[2]Listas anexo 1'!$A$13:$B$15,2,FALSE),"")</f>
        <v>ADMINYCOOR</v>
      </c>
      <c r="D452" s="23" t="str">
        <f>+IFERROR(VLOOKUP(AT452,'[2]Listas anexo 1'!$A$13:$C$15,3,FALSE),"")</f>
        <v>CONTRIBUIR</v>
      </c>
      <c r="E452" s="23" t="str">
        <f>+IFERROR(VLOOKUP(AT452,'[2]Listas anexo 1'!$A$19:$B$21,2,FALSE),"")</f>
        <v>ADMINOB</v>
      </c>
      <c r="F452" s="23" t="str">
        <f>+IFERROR(VLOOKUP(AV452,'[2]Listas anexo 1'!$J$13:$K$21,2,FALSE),"")</f>
        <v>ADOBIV</v>
      </c>
      <c r="G452" s="23" t="str">
        <f>+IFERROR(VLOOKUP(AW452,'[2]LISTAS ANEXO 1. 2'!$A$9:$B$38,2,FALSE),"")</f>
        <v>AXVI</v>
      </c>
      <c r="H452" s="23" t="str">
        <f>+IFERROR(IF(C452="ADMINYCOOR",VLOOKUP(AY452,'[2]LISTAS ANEXO 1. 3'!$B$13:$C$42,2,FALSE),IF(C452="TASAS",VLOOKUP(AY452,'[2]LISTAS ANEXO 1. 3'!$B$43:$C$51,2,FALSE),IF(C452="FORTALECIMIENTO",VLOOKUP(AY452,'[2]LISTAS ANEXO 1. 3'!$B$52:$C$58,2,FALSE),""))),"")</f>
        <v>CD</v>
      </c>
      <c r="I452" s="23" t="str">
        <f>+IFERROR(VLOOKUP(#REF!,'[2]LISTAS ANEXO 1. 4'!$B$74:$C$90,2,FALSE),"")</f>
        <v/>
      </c>
      <c r="J452" s="23" t="str">
        <f>+IFERROR(VLOOKUP(X452,[2]ORDINALES!$B$2:$C$5,2,FALSE),"")</f>
        <v>CTADOS</v>
      </c>
      <c r="K452" s="23" t="str">
        <f>+IFERROR(VLOOKUP(#REF!,[2]REGION!$G$2:$I$1125,2,FALSE),"")</f>
        <v/>
      </c>
      <c r="L452" s="23" t="str">
        <f>+IFERROR(VLOOKUP(AI452,[2]REGION!$G$2:$I$1125,2,FALSE),"")</f>
        <v/>
      </c>
      <c r="M452" s="23" t="str">
        <f>+IFERROR(VLOOKUP(#REF!,[2]ORDINALES!$H$2:$I$382,2,FALSE),"")</f>
        <v/>
      </c>
      <c r="N452" s="23" t="str">
        <f>IFERROR(VLOOKUP(U452,'[2]Lista Willy'!$B$11:$D$14,3,FALSE),"")</f>
        <v>REC_20</v>
      </c>
      <c r="O452" s="24"/>
      <c r="P452" s="90">
        <v>23015</v>
      </c>
      <c r="Q452" s="90" t="s">
        <v>540</v>
      </c>
      <c r="R452" s="90" t="s">
        <v>541</v>
      </c>
      <c r="S452" s="90" t="s">
        <v>592</v>
      </c>
      <c r="T452" s="90" t="s">
        <v>541</v>
      </c>
      <c r="U452" s="90" t="s">
        <v>153</v>
      </c>
      <c r="V452" s="94" t="s">
        <v>154</v>
      </c>
      <c r="W452" s="90" t="s">
        <v>54</v>
      </c>
      <c r="X452" s="90" t="s">
        <v>55</v>
      </c>
      <c r="Y452" s="99" t="s">
        <v>607</v>
      </c>
      <c r="Z452" s="88">
        <v>30000000</v>
      </c>
      <c r="AA452" s="120"/>
      <c r="AB452" s="88"/>
      <c r="AC452" s="88"/>
      <c r="AD452" s="88"/>
      <c r="AE452" s="120">
        <v>30000000</v>
      </c>
      <c r="AF452" s="89"/>
      <c r="AG452" s="116"/>
      <c r="AH452" s="90" t="s">
        <v>57</v>
      </c>
      <c r="AI452" s="90"/>
      <c r="AJ452" s="90"/>
      <c r="AK452" s="90"/>
      <c r="AL452" s="90" t="s">
        <v>57</v>
      </c>
      <c r="AM452" s="90"/>
      <c r="AN452" s="90" t="s">
        <v>57</v>
      </c>
      <c r="AO452" s="90"/>
      <c r="AP452" s="90" t="s">
        <v>57</v>
      </c>
      <c r="AQ452" s="90"/>
      <c r="AR452" s="90" t="s">
        <v>57</v>
      </c>
      <c r="AS452" s="90" t="s">
        <v>60</v>
      </c>
      <c r="AT452" s="90" t="s">
        <v>61</v>
      </c>
      <c r="AU452" s="97" t="s">
        <v>62</v>
      </c>
      <c r="AV452" s="98" t="s">
        <v>63</v>
      </c>
      <c r="AW452" s="98" t="s">
        <v>64</v>
      </c>
      <c r="AX452" s="97">
        <v>3202008</v>
      </c>
      <c r="AY452" s="98" t="s">
        <v>65</v>
      </c>
      <c r="AZ452" s="90" t="s">
        <v>433</v>
      </c>
      <c r="BA452" s="24"/>
    </row>
    <row r="453" spans="1:53" ht="84.75" customHeight="1">
      <c r="A453" s="23" t="str">
        <f>+IFERROR(VLOOKUP(R453,'[2]Listas niveles'!$D$2:$E$11,2,FALSE),"")</f>
        <v>DTAM</v>
      </c>
      <c r="B453" s="23" t="str">
        <f>+IFERROR(VLOOKUP(AS453,'[2]Listas anexo 1'!$A$7:$B$8,2,FALSE),"")</f>
        <v>ADMIN</v>
      </c>
      <c r="C453" s="23" t="str">
        <f>+IFERROR(VLOOKUP(AT453,'[2]Listas anexo 1'!$A$13:$B$15,2,FALSE),"")</f>
        <v>ADMINYCOOR</v>
      </c>
      <c r="D453" s="23" t="str">
        <f>+IFERROR(VLOOKUP(AT453,'[2]Listas anexo 1'!$A$13:$C$15,3,FALSE),"")</f>
        <v>CONTRIBUIR</v>
      </c>
      <c r="E453" s="23" t="str">
        <f>+IFERROR(VLOOKUP(AT453,'[2]Listas anexo 1'!$A$19:$B$21,2,FALSE),"")</f>
        <v>ADMINOB</v>
      </c>
      <c r="F453" s="23" t="str">
        <f>+IFERROR(VLOOKUP(AV453,'[2]Listas anexo 1'!$J$13:$K$21,2,FALSE),"")</f>
        <v>ADOBIV</v>
      </c>
      <c r="G453" s="23" t="str">
        <f>+IFERROR(VLOOKUP(AW453,'[2]LISTAS ANEXO 1. 2'!$A$9:$B$38,2,FALSE),"")</f>
        <v>AXVI</v>
      </c>
      <c r="H453" s="23" t="str">
        <f>+IFERROR(IF(C453="ADMINYCOOR",VLOOKUP(AY453,'[2]LISTAS ANEXO 1. 3'!$B$13:$C$42,2,FALSE),IF(C453="TASAS",VLOOKUP(AY453,'[2]LISTAS ANEXO 1. 3'!$B$43:$C$51,2,FALSE),IF(C453="FORTALECIMIENTO",VLOOKUP(AY453,'[2]LISTAS ANEXO 1. 3'!$B$52:$C$58,2,FALSE),""))),"")</f>
        <v>CD</v>
      </c>
      <c r="I453" s="23" t="str">
        <f>+IFERROR(VLOOKUP(#REF!,'[2]LISTAS ANEXO 1. 4'!$B$74:$C$90,2,FALSE),"")</f>
        <v/>
      </c>
      <c r="J453" s="23" t="str">
        <f>+IFERROR(VLOOKUP(X453,[2]ORDINALES!$B$2:$C$5,2,FALSE),"")</f>
        <v>CTADOS</v>
      </c>
      <c r="K453" s="23" t="str">
        <f>+IFERROR(VLOOKUP(#REF!,[2]REGION!$G$2:$I$1125,2,FALSE),"")</f>
        <v/>
      </c>
      <c r="L453" s="23" t="str">
        <f>+IFERROR(VLOOKUP(AI453,[2]REGION!$G$2:$I$1125,2,FALSE),"")</f>
        <v/>
      </c>
      <c r="M453" s="23" t="str">
        <f>+IFERROR(VLOOKUP(#REF!,[2]ORDINALES!$H$2:$I$382,2,FALSE),"")</f>
        <v/>
      </c>
      <c r="N453" s="23" t="str">
        <f>IFERROR(VLOOKUP(U453,'[2]Lista Willy'!$B$11:$D$14,3,FALSE),"")</f>
        <v>REC_11</v>
      </c>
      <c r="O453" s="24"/>
      <c r="P453" s="90">
        <v>23017</v>
      </c>
      <c r="Q453" s="90" t="s">
        <v>540</v>
      </c>
      <c r="R453" s="90" t="s">
        <v>541</v>
      </c>
      <c r="S453" s="90" t="s">
        <v>592</v>
      </c>
      <c r="T453" s="90" t="s">
        <v>541</v>
      </c>
      <c r="U453" s="90" t="s">
        <v>52</v>
      </c>
      <c r="V453" s="94" t="s">
        <v>53</v>
      </c>
      <c r="W453" s="90" t="s">
        <v>54</v>
      </c>
      <c r="X453" s="90" t="s">
        <v>55</v>
      </c>
      <c r="Y453" s="99" t="s">
        <v>608</v>
      </c>
      <c r="Z453" s="88">
        <v>800000</v>
      </c>
      <c r="AA453" s="120"/>
      <c r="AB453" s="88"/>
      <c r="AC453" s="88"/>
      <c r="AD453" s="88"/>
      <c r="AE453" s="120">
        <v>800000</v>
      </c>
      <c r="AF453" s="89"/>
      <c r="AG453" s="116"/>
      <c r="AH453" s="90" t="s">
        <v>57</v>
      </c>
      <c r="AI453" s="90"/>
      <c r="AJ453" s="90"/>
      <c r="AK453" s="90"/>
      <c r="AL453" s="90" t="s">
        <v>57</v>
      </c>
      <c r="AM453" s="90"/>
      <c r="AN453" s="90" t="s">
        <v>57</v>
      </c>
      <c r="AO453" s="90"/>
      <c r="AP453" s="90" t="s">
        <v>57</v>
      </c>
      <c r="AQ453" s="90"/>
      <c r="AR453" s="90" t="s">
        <v>57</v>
      </c>
      <c r="AS453" s="90" t="s">
        <v>60</v>
      </c>
      <c r="AT453" s="90" t="s">
        <v>61</v>
      </c>
      <c r="AU453" s="97" t="s">
        <v>62</v>
      </c>
      <c r="AV453" s="98" t="s">
        <v>63</v>
      </c>
      <c r="AW453" s="98" t="s">
        <v>64</v>
      </c>
      <c r="AX453" s="97">
        <v>3202008</v>
      </c>
      <c r="AY453" s="98" t="s">
        <v>65</v>
      </c>
      <c r="AZ453" s="90" t="s">
        <v>175</v>
      </c>
      <c r="BA453" s="24"/>
    </row>
    <row r="454" spans="1:53" ht="84.75" customHeight="1">
      <c r="A454" s="23" t="str">
        <f>+IFERROR(VLOOKUP(R454,'[2]Listas niveles'!$D$2:$E$11,2,FALSE),"")</f>
        <v>DTAM</v>
      </c>
      <c r="B454" s="23" t="str">
        <f>+IFERROR(VLOOKUP(AS454,'[2]Listas anexo 1'!$A$7:$B$8,2,FALSE),"")</f>
        <v>ADMIN</v>
      </c>
      <c r="C454" s="23" t="str">
        <f>+IFERROR(VLOOKUP(AT454,'[2]Listas anexo 1'!$A$13:$B$15,2,FALSE),"")</f>
        <v>ADMINYCOOR</v>
      </c>
      <c r="D454" s="23" t="str">
        <f>+IFERROR(VLOOKUP(AT454,'[2]Listas anexo 1'!$A$13:$C$15,3,FALSE),"")</f>
        <v>CONTRIBUIR</v>
      </c>
      <c r="E454" s="23" t="str">
        <f>+IFERROR(VLOOKUP(AT454,'[2]Listas anexo 1'!$A$19:$B$21,2,FALSE),"")</f>
        <v>ADMINOB</v>
      </c>
      <c r="F454" s="23" t="str">
        <f>+IFERROR(VLOOKUP(AV454,'[2]Listas anexo 1'!$J$13:$K$21,2,FALSE),"")</f>
        <v>ADOBIV</v>
      </c>
      <c r="G454" s="23" t="str">
        <f>+IFERROR(VLOOKUP(AW454,'[2]LISTAS ANEXO 1. 2'!$A$9:$B$38,2,FALSE),"")</f>
        <v>AXVI</v>
      </c>
      <c r="H454" s="23" t="str">
        <f>+IFERROR(IF(C454="ADMINYCOOR",VLOOKUP(AY454,'[2]LISTAS ANEXO 1. 3'!$B$13:$C$42,2,FALSE),IF(C454="TASAS",VLOOKUP(AY454,'[2]LISTAS ANEXO 1. 3'!$B$43:$C$51,2,FALSE),IF(C454="FORTALECIMIENTO",VLOOKUP(AY454,'[2]LISTAS ANEXO 1. 3'!$B$52:$C$58,2,FALSE),""))),"")</f>
        <v>CD</v>
      </c>
      <c r="I454" s="23" t="str">
        <f>+IFERROR(VLOOKUP(#REF!,'[2]LISTAS ANEXO 1. 4'!$B$74:$C$90,2,FALSE),"")</f>
        <v/>
      </c>
      <c r="J454" s="23" t="str">
        <f>+IFERROR(VLOOKUP(X454,[2]ORDINALES!$B$2:$C$5,2,FALSE),"")</f>
        <v>CTADOS</v>
      </c>
      <c r="K454" s="23" t="str">
        <f>+IFERROR(VLOOKUP(#REF!,[2]REGION!$G$2:$I$1125,2,FALSE),"")</f>
        <v/>
      </c>
      <c r="L454" s="23" t="str">
        <f>+IFERROR(VLOOKUP(AI454,[2]REGION!$G$2:$I$1125,2,FALSE),"")</f>
        <v/>
      </c>
      <c r="M454" s="23" t="str">
        <f>+IFERROR(VLOOKUP(#REF!,[2]ORDINALES!$H$2:$I$382,2,FALSE),"")</f>
        <v/>
      </c>
      <c r="N454" s="23" t="str">
        <f>IFERROR(VLOOKUP(U454,'[2]Lista Willy'!$B$11:$D$14,3,FALSE),"")</f>
        <v>REC_20</v>
      </c>
      <c r="O454" s="24"/>
      <c r="P454" s="90">
        <v>23018</v>
      </c>
      <c r="Q454" s="90" t="s">
        <v>540</v>
      </c>
      <c r="R454" s="90" t="s">
        <v>541</v>
      </c>
      <c r="S454" s="90" t="s">
        <v>592</v>
      </c>
      <c r="T454" s="90" t="s">
        <v>541</v>
      </c>
      <c r="U454" s="90" t="s">
        <v>153</v>
      </c>
      <c r="V454" s="94" t="s">
        <v>154</v>
      </c>
      <c r="W454" s="90" t="s">
        <v>54</v>
      </c>
      <c r="X454" s="90" t="s">
        <v>55</v>
      </c>
      <c r="Y454" s="99" t="s">
        <v>609</v>
      </c>
      <c r="Z454" s="88">
        <v>3000000</v>
      </c>
      <c r="AA454" s="120"/>
      <c r="AB454" s="88"/>
      <c r="AC454" s="88"/>
      <c r="AD454" s="88"/>
      <c r="AE454" s="120">
        <v>3000000</v>
      </c>
      <c r="AF454" s="89"/>
      <c r="AG454" s="116"/>
      <c r="AH454" s="90" t="s">
        <v>57</v>
      </c>
      <c r="AI454" s="90"/>
      <c r="AJ454" s="90"/>
      <c r="AK454" s="90"/>
      <c r="AL454" s="90" t="s">
        <v>57</v>
      </c>
      <c r="AM454" s="90"/>
      <c r="AN454" s="90" t="s">
        <v>57</v>
      </c>
      <c r="AO454" s="90"/>
      <c r="AP454" s="90" t="s">
        <v>57</v>
      </c>
      <c r="AQ454" s="90"/>
      <c r="AR454" s="90" t="s">
        <v>57</v>
      </c>
      <c r="AS454" s="90" t="s">
        <v>60</v>
      </c>
      <c r="AT454" s="90" t="s">
        <v>61</v>
      </c>
      <c r="AU454" s="97" t="s">
        <v>62</v>
      </c>
      <c r="AV454" s="98" t="s">
        <v>63</v>
      </c>
      <c r="AW454" s="98" t="s">
        <v>64</v>
      </c>
      <c r="AX454" s="97">
        <v>3202008</v>
      </c>
      <c r="AY454" s="98" t="s">
        <v>65</v>
      </c>
      <c r="AZ454" s="90" t="s">
        <v>379</v>
      </c>
      <c r="BA454" s="24"/>
    </row>
    <row r="455" spans="1:53" ht="84.75" customHeight="1">
      <c r="A455" s="23" t="str">
        <f>+IFERROR(VLOOKUP(R455,'[2]Listas niveles'!$D$2:$E$11,2,FALSE),"")</f>
        <v>DTAM</v>
      </c>
      <c r="B455" s="23" t="str">
        <f>+IFERROR(VLOOKUP(AS455,'[2]Listas anexo 1'!$A$7:$B$8,2,FALSE),"")</f>
        <v>ADMIN</v>
      </c>
      <c r="C455" s="23" t="str">
        <f>+IFERROR(VLOOKUP(AT455,'[2]Listas anexo 1'!$A$13:$B$15,2,FALSE),"")</f>
        <v>ADMINYCOOR</v>
      </c>
      <c r="D455" s="23" t="str">
        <f>+IFERROR(VLOOKUP(AT455,'[2]Listas anexo 1'!$A$13:$C$15,3,FALSE),"")</f>
        <v>CONTRIBUIR</v>
      </c>
      <c r="E455" s="23" t="str">
        <f>+IFERROR(VLOOKUP(AT455,'[2]Listas anexo 1'!$A$19:$B$21,2,FALSE),"")</f>
        <v>ADMINOB</v>
      </c>
      <c r="F455" s="23" t="str">
        <f>+IFERROR(VLOOKUP(AV455,'[2]Listas anexo 1'!$J$13:$K$21,2,FALSE),"")</f>
        <v>ADOBIV</v>
      </c>
      <c r="G455" s="23" t="str">
        <f>+IFERROR(VLOOKUP(AW455,'[2]LISTAS ANEXO 1. 2'!$A$9:$B$38,2,FALSE),"")</f>
        <v>AXVI</v>
      </c>
      <c r="H455" s="23" t="str">
        <f>+IFERROR(IF(C455="ADMINYCOOR",VLOOKUP(AY455,'[2]LISTAS ANEXO 1. 3'!$B$13:$C$42,2,FALSE),IF(C455="TASAS",VLOOKUP(AY455,'[2]LISTAS ANEXO 1. 3'!$B$43:$C$51,2,FALSE),IF(C455="FORTALECIMIENTO",VLOOKUP(AY455,'[2]LISTAS ANEXO 1. 3'!$B$52:$C$58,2,FALSE),""))),"")</f>
        <v>CD</v>
      </c>
      <c r="I455" s="23" t="str">
        <f>+IFERROR(VLOOKUP(#REF!,'[2]LISTAS ANEXO 1. 4'!$B$74:$C$90,2,FALSE),"")</f>
        <v/>
      </c>
      <c r="J455" s="23" t="str">
        <f>+IFERROR(VLOOKUP(X455,[2]ORDINALES!$B$2:$C$5,2,FALSE),"")</f>
        <v>CTADOS</v>
      </c>
      <c r="K455" s="23" t="str">
        <f>+IFERROR(VLOOKUP(#REF!,[2]REGION!$G$2:$I$1125,2,FALSE),"")</f>
        <v/>
      </c>
      <c r="L455" s="23" t="str">
        <f>+IFERROR(VLOOKUP(AI455,[2]REGION!$G$2:$I$1125,2,FALSE),"")</f>
        <v/>
      </c>
      <c r="M455" s="23" t="str">
        <f>+IFERROR(VLOOKUP(#REF!,[2]ORDINALES!$H$2:$I$382,2,FALSE),"")</f>
        <v/>
      </c>
      <c r="N455" s="23" t="str">
        <f>IFERROR(VLOOKUP(U455,'[2]Lista Willy'!$B$11:$D$14,3,FALSE),"")</f>
        <v>REC_11</v>
      </c>
      <c r="O455" s="24"/>
      <c r="P455" s="90">
        <v>23020</v>
      </c>
      <c r="Q455" s="90" t="s">
        <v>540</v>
      </c>
      <c r="R455" s="90" t="s">
        <v>541</v>
      </c>
      <c r="S455" s="90" t="s">
        <v>592</v>
      </c>
      <c r="T455" s="90" t="s">
        <v>541</v>
      </c>
      <c r="U455" s="90" t="s">
        <v>52</v>
      </c>
      <c r="V455" s="94" t="s">
        <v>53</v>
      </c>
      <c r="W455" s="90" t="s">
        <v>54</v>
      </c>
      <c r="X455" s="90" t="s">
        <v>55</v>
      </c>
      <c r="Y455" s="99" t="s">
        <v>610</v>
      </c>
      <c r="Z455" s="88">
        <v>29703590</v>
      </c>
      <c r="AA455" s="120"/>
      <c r="AB455" s="88"/>
      <c r="AC455" s="88"/>
      <c r="AD455" s="88"/>
      <c r="AE455" s="120">
        <v>29703590</v>
      </c>
      <c r="AF455" s="89"/>
      <c r="AG455" s="116"/>
      <c r="AH455" s="90" t="s">
        <v>57</v>
      </c>
      <c r="AI455" s="90"/>
      <c r="AJ455" s="90"/>
      <c r="AK455" s="90"/>
      <c r="AL455" s="90" t="s">
        <v>57</v>
      </c>
      <c r="AM455" s="90"/>
      <c r="AN455" s="90" t="s">
        <v>57</v>
      </c>
      <c r="AO455" s="90"/>
      <c r="AP455" s="90" t="s">
        <v>57</v>
      </c>
      <c r="AQ455" s="90"/>
      <c r="AR455" s="90" t="s">
        <v>57</v>
      </c>
      <c r="AS455" s="90" t="s">
        <v>60</v>
      </c>
      <c r="AT455" s="90" t="s">
        <v>61</v>
      </c>
      <c r="AU455" s="97" t="s">
        <v>62</v>
      </c>
      <c r="AV455" s="98" t="s">
        <v>63</v>
      </c>
      <c r="AW455" s="98" t="s">
        <v>64</v>
      </c>
      <c r="AX455" s="97">
        <v>3202008</v>
      </c>
      <c r="AY455" s="98" t="s">
        <v>65</v>
      </c>
      <c r="AZ455" s="90" t="s">
        <v>379</v>
      </c>
      <c r="BA455" s="24"/>
    </row>
    <row r="456" spans="1:53" ht="84.75" customHeight="1">
      <c r="A456" s="23" t="str">
        <f>+IFERROR(VLOOKUP(R456,'[2]Listas niveles'!$D$2:$E$11,2,FALSE),"")</f>
        <v>DTAM</v>
      </c>
      <c r="B456" s="23" t="str">
        <f>+IFERROR(VLOOKUP(AS456,'[2]Listas anexo 1'!$A$7:$B$8,2,FALSE),"")</f>
        <v>ADMIN</v>
      </c>
      <c r="C456" s="23" t="str">
        <f>+IFERROR(VLOOKUP(AT456,'[2]Listas anexo 1'!$A$13:$B$15,2,FALSE),"")</f>
        <v>ADMINYCOOR</v>
      </c>
      <c r="D456" s="23" t="str">
        <f>+IFERROR(VLOOKUP(AT456,'[2]Listas anexo 1'!$A$13:$C$15,3,FALSE),"")</f>
        <v>CONTRIBUIR</v>
      </c>
      <c r="E456" s="23" t="str">
        <f>+IFERROR(VLOOKUP(AT456,'[2]Listas anexo 1'!$A$19:$B$21,2,FALSE),"")</f>
        <v>ADMINOB</v>
      </c>
      <c r="F456" s="23" t="str">
        <f>+IFERROR(VLOOKUP(AV456,'[2]Listas anexo 1'!$J$13:$K$21,2,FALSE),"")</f>
        <v>ADOBI</v>
      </c>
      <c r="G456" s="23" t="str">
        <f>+IFERROR(VLOOKUP(AW456,'[2]LISTAS ANEXO 1. 2'!$A$9:$B$38,2,FALSE),"")</f>
        <v>AIII</v>
      </c>
      <c r="H456" s="23" t="str">
        <f>+IFERROR(IF(C456="ADMINYCOOR",VLOOKUP(AY456,'[2]LISTAS ANEXO 1. 3'!$B$13:$C$42,2,FALSE),IF(C456="TASAS",VLOOKUP(AY456,'[2]LISTAS ANEXO 1. 3'!$B$43:$C$51,2,FALSE),IF(C456="FORTALECIMIENTO",VLOOKUP(AY456,'[2]LISTAS ANEXO 1. 3'!$B$52:$C$58,2,FALSE),""))),"")</f>
        <v>DD</v>
      </c>
      <c r="I456" s="23" t="str">
        <f>+IFERROR(VLOOKUP(#REF!,'[2]LISTAS ANEXO 1. 4'!$B$74:$C$90,2,FALSE),"")</f>
        <v/>
      </c>
      <c r="J456" s="23" t="str">
        <f>+IFERROR(VLOOKUP(X456,[2]ORDINALES!$B$2:$C$5,2,FALSE),"")</f>
        <v>CTADOS</v>
      </c>
      <c r="K456" s="23" t="str">
        <f>+IFERROR(VLOOKUP(#REF!,[2]REGION!$G$2:$I$1125,2,FALSE),"")</f>
        <v/>
      </c>
      <c r="L456" s="23" t="str">
        <f>+IFERROR(VLOOKUP(AI456,[2]REGION!$G$2:$I$1125,2,FALSE),"")</f>
        <v/>
      </c>
      <c r="M456" s="23" t="str">
        <f>+IFERROR(VLOOKUP(#REF!,[2]ORDINALES!$H$2:$I$382,2,FALSE),"")</f>
        <v/>
      </c>
      <c r="N456" s="23" t="str">
        <f>IFERROR(VLOOKUP(U456,'[2]Lista Willy'!$B$11:$D$14,3,FALSE),"")</f>
        <v>REC_11</v>
      </c>
      <c r="O456" s="24"/>
      <c r="P456" s="90">
        <v>23021</v>
      </c>
      <c r="Q456" s="90" t="s">
        <v>540</v>
      </c>
      <c r="R456" s="90" t="s">
        <v>541</v>
      </c>
      <c r="S456" s="90" t="s">
        <v>592</v>
      </c>
      <c r="T456" s="90" t="s">
        <v>541</v>
      </c>
      <c r="U456" s="90" t="s">
        <v>52</v>
      </c>
      <c r="V456" s="94" t="s">
        <v>53</v>
      </c>
      <c r="W456" s="90" t="s">
        <v>54</v>
      </c>
      <c r="X456" s="90" t="s">
        <v>55</v>
      </c>
      <c r="Y456" s="99" t="s">
        <v>611</v>
      </c>
      <c r="Z456" s="88">
        <v>44924607</v>
      </c>
      <c r="AA456" s="120"/>
      <c r="AB456" s="88"/>
      <c r="AC456" s="88"/>
      <c r="AD456" s="88"/>
      <c r="AE456" s="120">
        <v>44924607</v>
      </c>
      <c r="AF456" s="89"/>
      <c r="AG456" s="116"/>
      <c r="AH456" s="90" t="s">
        <v>57</v>
      </c>
      <c r="AI456" s="90"/>
      <c r="AJ456" s="90"/>
      <c r="AK456" s="90"/>
      <c r="AL456" s="90" t="s">
        <v>57</v>
      </c>
      <c r="AM456" s="90"/>
      <c r="AN456" s="90" t="s">
        <v>57</v>
      </c>
      <c r="AO456" s="90"/>
      <c r="AP456" s="90" t="s">
        <v>57</v>
      </c>
      <c r="AQ456" s="90"/>
      <c r="AR456" s="90" t="s">
        <v>57</v>
      </c>
      <c r="AS456" s="90" t="s">
        <v>60</v>
      </c>
      <c r="AT456" s="90" t="s">
        <v>61</v>
      </c>
      <c r="AU456" s="97" t="s">
        <v>62</v>
      </c>
      <c r="AV456" s="98" t="s">
        <v>125</v>
      </c>
      <c r="AW456" s="98" t="s">
        <v>324</v>
      </c>
      <c r="AX456" s="97">
        <v>3202005</v>
      </c>
      <c r="AY456" s="98" t="s">
        <v>325</v>
      </c>
      <c r="AZ456" s="98" t="s">
        <v>389</v>
      </c>
      <c r="BA456" s="24"/>
    </row>
    <row r="457" spans="1:53" ht="84.75" customHeight="1">
      <c r="A457" s="23" t="str">
        <f>+IFERROR(VLOOKUP(R457,'[2]Listas niveles'!$D$2:$E$11,2,FALSE),"")</f>
        <v>DTAM</v>
      </c>
      <c r="B457" s="23" t="str">
        <f>+IFERROR(VLOOKUP(AS457,'[2]Listas anexo 1'!$A$7:$B$8,2,FALSE),"")</f>
        <v>ADMIN</v>
      </c>
      <c r="C457" s="23" t="str">
        <f>+IFERROR(VLOOKUP(AT457,'[2]Listas anexo 1'!$A$13:$B$15,2,FALSE),"")</f>
        <v>ADMINYCOOR</v>
      </c>
      <c r="D457" s="23" t="str">
        <f>+IFERROR(VLOOKUP(AT457,'[2]Listas anexo 1'!$A$13:$C$15,3,FALSE),"")</f>
        <v>CONTRIBUIR</v>
      </c>
      <c r="E457" s="23" t="str">
        <f>+IFERROR(VLOOKUP(AT457,'[2]Listas anexo 1'!$A$19:$B$21,2,FALSE),"")</f>
        <v>ADMINOB</v>
      </c>
      <c r="F457" s="23" t="str">
        <f>+IFERROR(VLOOKUP(AV457,'[2]Listas anexo 1'!$J$13:$K$21,2,FALSE),"")</f>
        <v>ADOBI</v>
      </c>
      <c r="G457" s="23" t="str">
        <f>+IFERROR(VLOOKUP(AW457,'[2]LISTAS ANEXO 1. 2'!$A$9:$B$38,2,FALSE),"")</f>
        <v>AIII</v>
      </c>
      <c r="H457" s="23" t="str">
        <f>+IFERROR(IF(C457="ADMINYCOOR",VLOOKUP(AY457,'[2]LISTAS ANEXO 1. 3'!$B$13:$C$42,2,FALSE),IF(C457="TASAS",VLOOKUP(AY457,'[2]LISTAS ANEXO 1. 3'!$B$43:$C$51,2,FALSE),IF(C457="FORTALECIMIENTO",VLOOKUP(AY457,'[2]LISTAS ANEXO 1. 3'!$B$52:$C$58,2,FALSE),""))),"")</f>
        <v>DD</v>
      </c>
      <c r="I457" s="23" t="str">
        <f>+IFERROR(VLOOKUP(#REF!,'[2]LISTAS ANEXO 1. 4'!$B$74:$C$90,2,FALSE),"")</f>
        <v/>
      </c>
      <c r="J457" s="23" t="str">
        <f>+IFERROR(VLOOKUP(X457,[2]ORDINALES!$B$2:$C$5,2,FALSE),"")</f>
        <v>CTADOS</v>
      </c>
      <c r="K457" s="23" t="str">
        <f>+IFERROR(VLOOKUP(#REF!,[2]REGION!$G$2:$I$1125,2,FALSE),"")</f>
        <v/>
      </c>
      <c r="L457" s="23" t="str">
        <f>+IFERROR(VLOOKUP(AI457,[2]REGION!$G$2:$I$1125,2,FALSE),"")</f>
        <v/>
      </c>
      <c r="M457" s="23" t="str">
        <f>+IFERROR(VLOOKUP(#REF!,[2]ORDINALES!$H$2:$I$382,2,FALSE),"")</f>
        <v/>
      </c>
      <c r="N457" s="23" t="str">
        <f>IFERROR(VLOOKUP(U457,'[2]Lista Willy'!$B$11:$D$14,3,FALSE),"")</f>
        <v>REC_11</v>
      </c>
      <c r="O457" s="24"/>
      <c r="P457" s="90">
        <v>23022</v>
      </c>
      <c r="Q457" s="90" t="s">
        <v>540</v>
      </c>
      <c r="R457" s="90" t="s">
        <v>541</v>
      </c>
      <c r="S457" s="90" t="s">
        <v>592</v>
      </c>
      <c r="T457" s="90" t="s">
        <v>541</v>
      </c>
      <c r="U457" s="90" t="s">
        <v>52</v>
      </c>
      <c r="V457" s="94" t="s">
        <v>53</v>
      </c>
      <c r="W457" s="90" t="s">
        <v>54</v>
      </c>
      <c r="X457" s="90" t="s">
        <v>55</v>
      </c>
      <c r="Y457" s="99" t="s">
        <v>612</v>
      </c>
      <c r="Z457" s="88">
        <v>31372142</v>
      </c>
      <c r="AA457" s="120"/>
      <c r="AB457" s="88"/>
      <c r="AC457" s="88"/>
      <c r="AD457" s="88"/>
      <c r="AE457" s="120">
        <v>31372142</v>
      </c>
      <c r="AF457" s="89"/>
      <c r="AG457" s="116"/>
      <c r="AH457" s="90" t="s">
        <v>57</v>
      </c>
      <c r="AI457" s="90"/>
      <c r="AJ457" s="90"/>
      <c r="AK457" s="90"/>
      <c r="AL457" s="90" t="s">
        <v>57</v>
      </c>
      <c r="AM457" s="90"/>
      <c r="AN457" s="90" t="s">
        <v>57</v>
      </c>
      <c r="AO457" s="90"/>
      <c r="AP457" s="90" t="s">
        <v>57</v>
      </c>
      <c r="AQ457" s="90"/>
      <c r="AR457" s="90" t="s">
        <v>57</v>
      </c>
      <c r="AS457" s="90" t="s">
        <v>60</v>
      </c>
      <c r="AT457" s="90" t="s">
        <v>61</v>
      </c>
      <c r="AU457" s="97" t="s">
        <v>62</v>
      </c>
      <c r="AV457" s="98" t="s">
        <v>125</v>
      </c>
      <c r="AW457" s="98" t="s">
        <v>324</v>
      </c>
      <c r="AX457" s="97">
        <v>3202005</v>
      </c>
      <c r="AY457" s="98" t="s">
        <v>325</v>
      </c>
      <c r="AZ457" s="98" t="s">
        <v>389</v>
      </c>
      <c r="BA457" s="24"/>
    </row>
    <row r="458" spans="1:53" ht="84.75" customHeight="1">
      <c r="A458" s="23" t="str">
        <f>+IFERROR(VLOOKUP(R458,'[2]Listas niveles'!$D$2:$E$11,2,FALSE),"")</f>
        <v>DTAM</v>
      </c>
      <c r="B458" s="23" t="str">
        <f>+IFERROR(VLOOKUP(AS458,'[2]Listas anexo 1'!$A$7:$B$8,2,FALSE),"")</f>
        <v>ADMIN</v>
      </c>
      <c r="C458" s="23" t="str">
        <f>+IFERROR(VLOOKUP(AT458,'[2]Listas anexo 1'!$A$13:$B$15,2,FALSE),"")</f>
        <v>ADMINYCOOR</v>
      </c>
      <c r="D458" s="23" t="str">
        <f>+IFERROR(VLOOKUP(AT458,'[2]Listas anexo 1'!$A$13:$C$15,3,FALSE),"")</f>
        <v>CONTRIBUIR</v>
      </c>
      <c r="E458" s="23" t="str">
        <f>+IFERROR(VLOOKUP(AT458,'[2]Listas anexo 1'!$A$19:$B$21,2,FALSE),"")</f>
        <v>ADMINOB</v>
      </c>
      <c r="F458" s="23" t="str">
        <f>+IFERROR(VLOOKUP(AV458,'[2]Listas anexo 1'!$J$13:$K$21,2,FALSE),"")</f>
        <v>ADOBI</v>
      </c>
      <c r="G458" s="23" t="str">
        <f>+IFERROR(VLOOKUP(AW458,'[2]LISTAS ANEXO 1. 2'!$A$9:$B$38,2,FALSE),"")</f>
        <v>AIII</v>
      </c>
      <c r="H458" s="23" t="str">
        <f>+IFERROR(IF(C458="ADMINYCOOR",VLOOKUP(AY458,'[2]LISTAS ANEXO 1. 3'!$B$13:$C$42,2,FALSE),IF(C458="TASAS",VLOOKUP(AY458,'[2]LISTAS ANEXO 1. 3'!$B$43:$C$51,2,FALSE),IF(C458="FORTALECIMIENTO",VLOOKUP(AY458,'[2]LISTAS ANEXO 1. 3'!$B$52:$C$58,2,FALSE),""))),"")</f>
        <v>DD</v>
      </c>
      <c r="I458" s="23" t="str">
        <f>+IFERROR(VLOOKUP(#REF!,'[2]LISTAS ANEXO 1. 4'!$B$74:$C$90,2,FALSE),"")</f>
        <v/>
      </c>
      <c r="J458" s="23" t="str">
        <f>+IFERROR(VLOOKUP(X458,[2]ORDINALES!$B$2:$C$5,2,FALSE),"")</f>
        <v>CTADOS</v>
      </c>
      <c r="K458" s="23" t="str">
        <f>+IFERROR(VLOOKUP(#REF!,[2]REGION!$G$2:$I$1125,2,FALSE),"")</f>
        <v/>
      </c>
      <c r="L458" s="23" t="str">
        <f>+IFERROR(VLOOKUP(AI458,[2]REGION!$G$2:$I$1125,2,FALSE),"")</f>
        <v/>
      </c>
      <c r="M458" s="23" t="str">
        <f>+IFERROR(VLOOKUP(#REF!,[2]ORDINALES!$H$2:$I$382,2,FALSE),"")</f>
        <v/>
      </c>
      <c r="N458" s="23" t="str">
        <f>IFERROR(VLOOKUP(U458,'[2]Lista Willy'!$B$11:$D$14,3,FALSE),"")</f>
        <v>REC_20</v>
      </c>
      <c r="O458" s="24"/>
      <c r="P458" s="90">
        <v>23023</v>
      </c>
      <c r="Q458" s="90" t="s">
        <v>540</v>
      </c>
      <c r="R458" s="90" t="s">
        <v>541</v>
      </c>
      <c r="S458" s="90" t="s">
        <v>592</v>
      </c>
      <c r="T458" s="90" t="s">
        <v>541</v>
      </c>
      <c r="U458" s="90" t="s">
        <v>153</v>
      </c>
      <c r="V458" s="94" t="s">
        <v>154</v>
      </c>
      <c r="W458" s="90" t="s">
        <v>54</v>
      </c>
      <c r="X458" s="90" t="s">
        <v>55</v>
      </c>
      <c r="Y458" s="99" t="s">
        <v>613</v>
      </c>
      <c r="Z458" s="88">
        <v>135000000</v>
      </c>
      <c r="AA458" s="120"/>
      <c r="AB458" s="88"/>
      <c r="AC458" s="88"/>
      <c r="AD458" s="88"/>
      <c r="AE458" s="120">
        <v>135000000</v>
      </c>
      <c r="AF458" s="89"/>
      <c r="AG458" s="116"/>
      <c r="AH458" s="90" t="s">
        <v>57</v>
      </c>
      <c r="AI458" s="90"/>
      <c r="AJ458" s="90"/>
      <c r="AK458" s="90"/>
      <c r="AL458" s="90" t="s">
        <v>57</v>
      </c>
      <c r="AM458" s="90"/>
      <c r="AN458" s="90" t="s">
        <v>57</v>
      </c>
      <c r="AO458" s="90"/>
      <c r="AP458" s="90" t="s">
        <v>57</v>
      </c>
      <c r="AQ458" s="90"/>
      <c r="AR458" s="90" t="s">
        <v>57</v>
      </c>
      <c r="AS458" s="90" t="s">
        <v>60</v>
      </c>
      <c r="AT458" s="90" t="s">
        <v>61</v>
      </c>
      <c r="AU458" s="97" t="s">
        <v>62</v>
      </c>
      <c r="AV458" s="98" t="s">
        <v>125</v>
      </c>
      <c r="AW458" s="98" t="s">
        <v>324</v>
      </c>
      <c r="AX458" s="97">
        <v>3202005</v>
      </c>
      <c r="AY458" s="98" t="s">
        <v>325</v>
      </c>
      <c r="AZ458" s="98" t="s">
        <v>389</v>
      </c>
      <c r="BA458" s="24"/>
    </row>
    <row r="459" spans="1:53" ht="84.75" customHeight="1">
      <c r="A459" s="23" t="str">
        <f>+IFERROR(VLOOKUP(R459,'[2]Listas niveles'!$D$2:$E$11,2,FALSE),"")</f>
        <v>DTAM</v>
      </c>
      <c r="B459" s="23" t="str">
        <f>+IFERROR(VLOOKUP(AS459,'[2]Listas anexo 1'!$A$7:$B$8,2,FALSE),"")</f>
        <v>ADMIN</v>
      </c>
      <c r="C459" s="23" t="str">
        <f>+IFERROR(VLOOKUP(AT459,'[2]Listas anexo 1'!$A$13:$B$15,2,FALSE),"")</f>
        <v>ADMINYCOOR</v>
      </c>
      <c r="D459" s="23" t="str">
        <f>+IFERROR(VLOOKUP(AT459,'[2]Listas anexo 1'!$A$13:$C$15,3,FALSE),"")</f>
        <v>CONTRIBUIR</v>
      </c>
      <c r="E459" s="23" t="str">
        <f>+IFERROR(VLOOKUP(AT459,'[2]Listas anexo 1'!$A$19:$B$21,2,FALSE),"")</f>
        <v>ADMINOB</v>
      </c>
      <c r="F459" s="23" t="str">
        <f>+IFERROR(VLOOKUP(AV459,'[2]Listas anexo 1'!$J$13:$K$21,2,FALSE),"")</f>
        <v>ADOBIV</v>
      </c>
      <c r="G459" s="23" t="str">
        <f>+IFERROR(VLOOKUP(AW459,'[2]LISTAS ANEXO 1. 2'!$A$9:$B$38,2,FALSE),"")</f>
        <v>AXVI</v>
      </c>
      <c r="H459" s="23" t="str">
        <f>+IFERROR(IF(C459="ADMINYCOOR",VLOOKUP(AY459,'[2]LISTAS ANEXO 1. 3'!$B$13:$C$42,2,FALSE),IF(C459="TASAS",VLOOKUP(AY459,'[2]LISTAS ANEXO 1. 3'!$B$43:$C$51,2,FALSE),IF(C459="FORTALECIMIENTO",VLOOKUP(AY459,'[2]LISTAS ANEXO 1. 3'!$B$52:$C$58,2,FALSE),""))),"")</f>
        <v>CD</v>
      </c>
      <c r="I459" s="23" t="str">
        <f>+IFERROR(VLOOKUP(#REF!,'[2]LISTAS ANEXO 1. 4'!$B$74:$C$90,2,FALSE),"")</f>
        <v/>
      </c>
      <c r="J459" s="23" t="str">
        <f>+IFERROR(VLOOKUP(X459,[2]ORDINALES!$B$2:$C$5,2,FALSE),"")</f>
        <v>CTADOS</v>
      </c>
      <c r="K459" s="23" t="str">
        <f>+IFERROR(VLOOKUP(#REF!,[2]REGION!$G$2:$I$1125,2,FALSE),"")</f>
        <v/>
      </c>
      <c r="L459" s="23" t="str">
        <f>+IFERROR(VLOOKUP(AI459,[2]REGION!$G$2:$I$1125,2,FALSE),"")</f>
        <v/>
      </c>
      <c r="M459" s="23" t="str">
        <f>+IFERROR(VLOOKUP(#REF!,[2]ORDINALES!$H$2:$I$382,2,FALSE),"")</f>
        <v/>
      </c>
      <c r="N459" s="23" t="str">
        <f>IFERROR(VLOOKUP(U459,'[2]Lista Willy'!$B$11:$D$14,3,FALSE),"")</f>
        <v>REC_11</v>
      </c>
      <c r="O459" s="24"/>
      <c r="P459" s="90">
        <v>23024</v>
      </c>
      <c r="Q459" s="90" t="s">
        <v>540</v>
      </c>
      <c r="R459" s="90" t="s">
        <v>541</v>
      </c>
      <c r="S459" s="90" t="s">
        <v>592</v>
      </c>
      <c r="T459" s="90" t="s">
        <v>541</v>
      </c>
      <c r="U459" s="90" t="s">
        <v>52</v>
      </c>
      <c r="V459" s="94" t="s">
        <v>53</v>
      </c>
      <c r="W459" s="90" t="s">
        <v>54</v>
      </c>
      <c r="X459" s="90" t="s">
        <v>55</v>
      </c>
      <c r="Y459" s="99" t="s">
        <v>614</v>
      </c>
      <c r="Z459" s="88">
        <v>39990000</v>
      </c>
      <c r="AA459" s="120"/>
      <c r="AB459" s="88"/>
      <c r="AC459" s="88"/>
      <c r="AD459" s="88"/>
      <c r="AE459" s="120">
        <v>39990000</v>
      </c>
      <c r="AF459" s="89"/>
      <c r="AG459" s="116"/>
      <c r="AH459" s="90" t="s">
        <v>57</v>
      </c>
      <c r="AI459" s="90"/>
      <c r="AJ459" s="90"/>
      <c r="AK459" s="90"/>
      <c r="AL459" s="90" t="s">
        <v>57</v>
      </c>
      <c r="AM459" s="90"/>
      <c r="AN459" s="90" t="s">
        <v>57</v>
      </c>
      <c r="AO459" s="90"/>
      <c r="AP459" s="90" t="s">
        <v>57</v>
      </c>
      <c r="AQ459" s="90"/>
      <c r="AR459" s="90" t="s">
        <v>57</v>
      </c>
      <c r="AS459" s="90" t="s">
        <v>60</v>
      </c>
      <c r="AT459" s="90" t="s">
        <v>61</v>
      </c>
      <c r="AU459" s="97" t="s">
        <v>62</v>
      </c>
      <c r="AV459" s="98" t="s">
        <v>63</v>
      </c>
      <c r="AW459" s="98" t="s">
        <v>64</v>
      </c>
      <c r="AX459" s="97">
        <v>3202008</v>
      </c>
      <c r="AY459" s="98" t="s">
        <v>65</v>
      </c>
      <c r="AZ459" s="90" t="s">
        <v>66</v>
      </c>
      <c r="BA459" s="24"/>
    </row>
    <row r="460" spans="1:53" ht="84.75" customHeight="1">
      <c r="A460" s="23" t="str">
        <f>+IFERROR(VLOOKUP(R460,'[2]Listas niveles'!$D$2:$E$11,2,FALSE),"")</f>
        <v>DTAM</v>
      </c>
      <c r="B460" s="23" t="str">
        <f>+IFERROR(VLOOKUP(AS460,'[2]Listas anexo 1'!$A$7:$B$8,2,FALSE),"")</f>
        <v>ADMIN</v>
      </c>
      <c r="C460" s="23" t="str">
        <f>+IFERROR(VLOOKUP(AT460,'[2]Listas anexo 1'!$A$13:$B$15,2,FALSE),"")</f>
        <v>ADMINYCOOR</v>
      </c>
      <c r="D460" s="23" t="str">
        <f>+IFERROR(VLOOKUP(AT460,'[2]Listas anexo 1'!$A$13:$C$15,3,FALSE),"")</f>
        <v>CONTRIBUIR</v>
      </c>
      <c r="E460" s="23" t="str">
        <f>+IFERROR(VLOOKUP(AT460,'[2]Listas anexo 1'!$A$19:$B$21,2,FALSE),"")</f>
        <v>ADMINOB</v>
      </c>
      <c r="F460" s="23" t="str">
        <f>+IFERROR(VLOOKUP(AV460,'[2]Listas anexo 1'!$J$13:$K$21,2,FALSE),"")</f>
        <v>ADOBIV</v>
      </c>
      <c r="G460" s="23" t="str">
        <f>+IFERROR(VLOOKUP(AW460,'[2]LISTAS ANEXO 1. 2'!$A$9:$B$38,2,FALSE),"")</f>
        <v>AXV</v>
      </c>
      <c r="H460" s="23" t="str">
        <f>+IFERROR(IF(C460="ADMINYCOOR",VLOOKUP(AY460,'[2]LISTAS ANEXO 1. 3'!$B$13:$C$42,2,FALSE),IF(C460="TASAS",VLOOKUP(AY460,'[2]LISTAS ANEXO 1. 3'!$B$43:$C$51,2,FALSE),IF(C460="FORTALECIMIENTO",VLOOKUP(AY460,'[2]LISTAS ANEXO 1. 3'!$B$52:$C$58,2,FALSE),""))),"")</f>
        <v>ZZ</v>
      </c>
      <c r="I460" s="23" t="str">
        <f>+IFERROR(VLOOKUP(#REF!,'[2]LISTAS ANEXO 1. 4'!$B$74:$C$90,2,FALSE),"")</f>
        <v/>
      </c>
      <c r="J460" s="23" t="str">
        <f>+IFERROR(VLOOKUP(X460,[2]ORDINALES!$B$2:$C$5,2,FALSE),"")</f>
        <v>CTADOS</v>
      </c>
      <c r="K460" s="23" t="str">
        <f>+IFERROR(VLOOKUP(#REF!,[2]REGION!$G$2:$I$1125,2,FALSE),"")</f>
        <v/>
      </c>
      <c r="L460" s="23" t="str">
        <f>+IFERROR(VLOOKUP(AI460,[2]REGION!$G$2:$I$1125,2,FALSE),"")</f>
        <v/>
      </c>
      <c r="M460" s="23" t="str">
        <f>+IFERROR(VLOOKUP(#REF!,[2]ORDINALES!$H$2:$I$382,2,FALSE),"")</f>
        <v/>
      </c>
      <c r="N460" s="23" t="str">
        <f>IFERROR(VLOOKUP(U460,'[2]Lista Willy'!$B$11:$D$14,3,FALSE),"")</f>
        <v>REC_20</v>
      </c>
      <c r="O460" s="24"/>
      <c r="P460" s="90">
        <v>23025</v>
      </c>
      <c r="Q460" s="90" t="s">
        <v>540</v>
      </c>
      <c r="R460" s="90" t="s">
        <v>541</v>
      </c>
      <c r="S460" s="90" t="s">
        <v>592</v>
      </c>
      <c r="T460" s="90" t="s">
        <v>541</v>
      </c>
      <c r="U460" s="90" t="s">
        <v>153</v>
      </c>
      <c r="V460" s="94" t="s">
        <v>154</v>
      </c>
      <c r="W460" s="90" t="s">
        <v>54</v>
      </c>
      <c r="X460" s="90" t="s">
        <v>55</v>
      </c>
      <c r="Y460" s="99" t="s">
        <v>615</v>
      </c>
      <c r="Z460" s="88">
        <v>29498082</v>
      </c>
      <c r="AA460" s="120"/>
      <c r="AB460" s="88"/>
      <c r="AC460" s="88"/>
      <c r="AD460" s="88"/>
      <c r="AE460" s="120">
        <v>29498082</v>
      </c>
      <c r="AF460" s="89"/>
      <c r="AG460" s="116"/>
      <c r="AH460" s="90" t="s">
        <v>57</v>
      </c>
      <c r="AI460" s="90"/>
      <c r="AJ460" s="90"/>
      <c r="AK460" s="90"/>
      <c r="AL460" s="90" t="s">
        <v>57</v>
      </c>
      <c r="AM460" s="90"/>
      <c r="AN460" s="90" t="s">
        <v>57</v>
      </c>
      <c r="AO460" s="90"/>
      <c r="AP460" s="90" t="s">
        <v>57</v>
      </c>
      <c r="AQ460" s="90"/>
      <c r="AR460" s="90" t="s">
        <v>57</v>
      </c>
      <c r="AS460" s="90" t="s">
        <v>60</v>
      </c>
      <c r="AT460" s="90" t="s">
        <v>61</v>
      </c>
      <c r="AU460" s="97" t="s">
        <v>62</v>
      </c>
      <c r="AV460" s="98" t="s">
        <v>63</v>
      </c>
      <c r="AW460" s="98" t="s">
        <v>288</v>
      </c>
      <c r="AX460" s="97">
        <v>3202036</v>
      </c>
      <c r="AY460" s="98" t="s">
        <v>554</v>
      </c>
      <c r="AZ460" s="90" t="s">
        <v>555</v>
      </c>
      <c r="BA460" s="24"/>
    </row>
    <row r="461" spans="1:53" ht="84.75" customHeight="1">
      <c r="A461" s="23" t="str">
        <f>+IFERROR(VLOOKUP(R461,'[2]Listas niveles'!$D$2:$E$11,2,FALSE),"")</f>
        <v>DTAM</v>
      </c>
      <c r="B461" s="23" t="str">
        <f>+IFERROR(VLOOKUP(AS461,'[2]Listas anexo 1'!$A$7:$B$8,2,FALSE),"")</f>
        <v>FORTA</v>
      </c>
      <c r="C461" s="23" t="str">
        <f>+IFERROR(VLOOKUP(AT461,'[2]Listas anexo 1'!$A$13:$B$15,2,FALSE),"")</f>
        <v>FORTALECIMIENTO</v>
      </c>
      <c r="D461" s="23" t="str">
        <f>+IFERROR(VLOOKUP(AT461,'[2]Listas anexo 1'!$A$13:$C$15,3,FALSE),"")</f>
        <v>FORTALECER</v>
      </c>
      <c r="E461" s="23" t="str">
        <f>+IFERROR(VLOOKUP(AT461,'[2]Listas anexo 1'!$A$19:$B$21,2,FALSE),"")</f>
        <v>FORTOB</v>
      </c>
      <c r="F461" s="23" t="str">
        <f>+IFERROR(VLOOKUP(AV461,'[2]Listas anexo 1'!$J$13:$K$21,2,FALSE),"")</f>
        <v>FORTOBI</v>
      </c>
      <c r="G461" s="23" t="str">
        <f>+IFERROR(VLOOKUP(AW461,'[2]LISTAS ANEXO 1. 2'!$A$9:$B$38,2,FALSE),"")</f>
        <v>TII</v>
      </c>
      <c r="H461" s="23" t="str">
        <f>+IFERROR(IF(C461="ADMINYCOOR",VLOOKUP(AY461,'[2]LISTAS ANEXO 1. 3'!$B$13:$C$42,2,FALSE),IF(C461="TASAS",VLOOKUP(AY461,'[2]LISTAS ANEXO 1. 3'!$B$43:$C$51,2,FALSE),IF(C461="FORTALECIMIENTO",VLOOKUP(AY461,'[2]LISTAS ANEXO 1. 3'!$B$52:$C$58,2,FALSE),""))),"")</f>
        <v>BBBB</v>
      </c>
      <c r="I461" s="23" t="str">
        <f>+IFERROR(VLOOKUP(#REF!,'[2]LISTAS ANEXO 1. 4'!$B$74:$C$90,2,FALSE),"")</f>
        <v/>
      </c>
      <c r="J461" s="23" t="str">
        <f>+IFERROR(VLOOKUP(X461,[2]ORDINALES!$B$2:$C$5,2,FALSE),"")</f>
        <v>CTADOS</v>
      </c>
      <c r="K461" s="23" t="str">
        <f>+IFERROR(VLOOKUP(#REF!,[2]REGION!$G$2:$I$1125,2,FALSE),"")</f>
        <v/>
      </c>
      <c r="L461" s="23" t="str">
        <f>+IFERROR(VLOOKUP(AI461,[2]REGION!$G$2:$I$1125,2,FALSE),"")</f>
        <v/>
      </c>
      <c r="M461" s="23" t="str">
        <f>+IFERROR(VLOOKUP(#REF!,[2]ORDINALES!$H$2:$I$382,2,FALSE),"")</f>
        <v/>
      </c>
      <c r="N461" s="23" t="str">
        <f>IFERROR(VLOOKUP(U461,'[2]Lista Willy'!$B$11:$D$14,3,FALSE),"")</f>
        <v>REC_11</v>
      </c>
      <c r="O461" s="24"/>
      <c r="P461" s="90">
        <v>23026</v>
      </c>
      <c r="Q461" s="90" t="s">
        <v>540</v>
      </c>
      <c r="R461" s="90" t="s">
        <v>541</v>
      </c>
      <c r="S461" s="90" t="s">
        <v>592</v>
      </c>
      <c r="T461" s="90" t="s">
        <v>541</v>
      </c>
      <c r="U461" s="90" t="s">
        <v>52</v>
      </c>
      <c r="V461" s="94" t="s">
        <v>53</v>
      </c>
      <c r="W461" s="90" t="s">
        <v>54</v>
      </c>
      <c r="X461" s="90" t="s">
        <v>55</v>
      </c>
      <c r="Y461" s="99" t="s">
        <v>616</v>
      </c>
      <c r="Z461" s="88">
        <v>55434600</v>
      </c>
      <c r="AA461" s="120"/>
      <c r="AB461" s="88"/>
      <c r="AC461" s="88"/>
      <c r="AD461" s="88"/>
      <c r="AE461" s="120">
        <v>55434600</v>
      </c>
      <c r="AF461" s="89"/>
      <c r="AG461" s="116"/>
      <c r="AH461" s="90" t="s">
        <v>57</v>
      </c>
      <c r="AI461" s="90"/>
      <c r="AJ461" s="90"/>
      <c r="AK461" s="90"/>
      <c r="AL461" s="90" t="s">
        <v>57</v>
      </c>
      <c r="AM461" s="90"/>
      <c r="AN461" s="90" t="s">
        <v>57</v>
      </c>
      <c r="AO461" s="90"/>
      <c r="AP461" s="90" t="s">
        <v>57</v>
      </c>
      <c r="AQ461" s="90"/>
      <c r="AR461" s="90" t="s">
        <v>57</v>
      </c>
      <c r="AS461" s="90" t="s">
        <v>73</v>
      </c>
      <c r="AT461" s="90" t="s">
        <v>74</v>
      </c>
      <c r="AU461" s="97" t="s">
        <v>75</v>
      </c>
      <c r="AV461" s="98" t="s">
        <v>76</v>
      </c>
      <c r="AW461" s="98" t="s">
        <v>77</v>
      </c>
      <c r="AX461" s="97">
        <v>3299060</v>
      </c>
      <c r="AY461" s="98" t="s">
        <v>78</v>
      </c>
      <c r="AZ461" s="90" t="s">
        <v>201</v>
      </c>
      <c r="BA461" s="24"/>
    </row>
    <row r="462" spans="1:53" ht="84.75" customHeight="1">
      <c r="A462" s="23" t="str">
        <f>+IFERROR(VLOOKUP(R462,'[2]Listas niveles'!$D$2:$E$11,2,FALSE),"")</f>
        <v>DTAM</v>
      </c>
      <c r="B462" s="23" t="str">
        <f>+IFERROR(VLOOKUP(AS462,'[2]Listas anexo 1'!$A$7:$B$8,2,FALSE),"")</f>
        <v>FORTA</v>
      </c>
      <c r="C462" s="23" t="str">
        <f>+IFERROR(VLOOKUP(AT462,'[2]Listas anexo 1'!$A$13:$B$15,2,FALSE),"")</f>
        <v>FORTALECIMIENTO</v>
      </c>
      <c r="D462" s="23" t="str">
        <f>+IFERROR(VLOOKUP(AT462,'[2]Listas anexo 1'!$A$13:$C$15,3,FALSE),"")</f>
        <v>FORTALECER</v>
      </c>
      <c r="E462" s="23" t="str">
        <f>+IFERROR(VLOOKUP(AT462,'[2]Listas anexo 1'!$A$19:$B$21,2,FALSE),"")</f>
        <v>FORTOB</v>
      </c>
      <c r="F462" s="23" t="str">
        <f>+IFERROR(VLOOKUP(AV462,'[2]Listas anexo 1'!$J$13:$K$21,2,FALSE),"")</f>
        <v>FORTOBI</v>
      </c>
      <c r="G462" s="23" t="str">
        <f>+IFERROR(VLOOKUP(AW462,'[2]LISTAS ANEXO 1. 2'!$A$9:$B$38,2,FALSE),"")</f>
        <v>TII</v>
      </c>
      <c r="H462" s="23" t="str">
        <f>+IFERROR(IF(C462="ADMINYCOOR",VLOOKUP(AY462,'[2]LISTAS ANEXO 1. 3'!$B$13:$C$42,2,FALSE),IF(C462="TASAS",VLOOKUP(AY462,'[2]LISTAS ANEXO 1. 3'!$B$43:$C$51,2,FALSE),IF(C462="FORTALECIMIENTO",VLOOKUP(AY462,'[2]LISTAS ANEXO 1. 3'!$B$52:$C$58,2,FALSE),""))),"")</f>
        <v>BBBB</v>
      </c>
      <c r="I462" s="23" t="str">
        <f>+IFERROR(VLOOKUP(#REF!,'[2]LISTAS ANEXO 1. 4'!$B$74:$C$90,2,FALSE),"")</f>
        <v/>
      </c>
      <c r="J462" s="23" t="str">
        <f>+IFERROR(VLOOKUP(X462,[2]ORDINALES!$B$2:$C$5,2,FALSE),"")</f>
        <v>CTADOS</v>
      </c>
      <c r="K462" s="23" t="str">
        <f>+IFERROR(VLOOKUP(#REF!,[2]REGION!$G$2:$I$1125,2,FALSE),"")</f>
        <v/>
      </c>
      <c r="L462" s="23" t="str">
        <f>+IFERROR(VLOOKUP(AI462,[2]REGION!$G$2:$I$1125,2,FALSE),"")</f>
        <v/>
      </c>
      <c r="M462" s="23" t="str">
        <f>+IFERROR(VLOOKUP(#REF!,[2]ORDINALES!$H$2:$I$382,2,FALSE),"")</f>
        <v/>
      </c>
      <c r="N462" s="23" t="str">
        <f>IFERROR(VLOOKUP(U462,'[2]Lista Willy'!$B$11:$D$14,3,FALSE),"")</f>
        <v>REC_11</v>
      </c>
      <c r="O462" s="24"/>
      <c r="P462" s="90">
        <v>23027</v>
      </c>
      <c r="Q462" s="90" t="s">
        <v>540</v>
      </c>
      <c r="R462" s="90" t="s">
        <v>541</v>
      </c>
      <c r="S462" s="90" t="s">
        <v>592</v>
      </c>
      <c r="T462" s="90" t="s">
        <v>541</v>
      </c>
      <c r="U462" s="90" t="s">
        <v>52</v>
      </c>
      <c r="V462" s="94" t="s">
        <v>53</v>
      </c>
      <c r="W462" s="90" t="s">
        <v>54</v>
      </c>
      <c r="X462" s="90" t="s">
        <v>55</v>
      </c>
      <c r="Y462" s="99" t="s">
        <v>617</v>
      </c>
      <c r="Z462" s="88">
        <v>4614480</v>
      </c>
      <c r="AA462" s="120"/>
      <c r="AB462" s="88"/>
      <c r="AC462" s="88"/>
      <c r="AD462" s="88"/>
      <c r="AE462" s="120">
        <v>4614480</v>
      </c>
      <c r="AF462" s="89"/>
      <c r="AG462" s="116"/>
      <c r="AH462" s="90" t="s">
        <v>57</v>
      </c>
      <c r="AI462" s="90"/>
      <c r="AJ462" s="90"/>
      <c r="AK462" s="90"/>
      <c r="AL462" s="90" t="s">
        <v>57</v>
      </c>
      <c r="AM462" s="90"/>
      <c r="AN462" s="90" t="s">
        <v>57</v>
      </c>
      <c r="AO462" s="90"/>
      <c r="AP462" s="90" t="s">
        <v>57</v>
      </c>
      <c r="AQ462" s="90"/>
      <c r="AR462" s="90" t="s">
        <v>57</v>
      </c>
      <c r="AS462" s="90" t="s">
        <v>73</v>
      </c>
      <c r="AT462" s="90" t="s">
        <v>74</v>
      </c>
      <c r="AU462" s="97" t="s">
        <v>75</v>
      </c>
      <c r="AV462" s="98" t="s">
        <v>76</v>
      </c>
      <c r="AW462" s="98" t="s">
        <v>77</v>
      </c>
      <c r="AX462" s="97">
        <v>3299060</v>
      </c>
      <c r="AY462" s="98" t="s">
        <v>78</v>
      </c>
      <c r="AZ462" s="90" t="s">
        <v>201</v>
      </c>
      <c r="BA462" s="24"/>
    </row>
    <row r="463" spans="1:53" ht="84.75" customHeight="1">
      <c r="A463" s="23" t="str">
        <f>+IFERROR(VLOOKUP(R463,'[2]Listas niveles'!$D$2:$E$11,2,FALSE),"")</f>
        <v>DTAM</v>
      </c>
      <c r="B463" s="23" t="str">
        <f>+IFERROR(VLOOKUP(AS463,'[2]Listas anexo 1'!$A$7:$B$8,2,FALSE),"")</f>
        <v>ADMIN</v>
      </c>
      <c r="C463" s="23" t="str">
        <f>+IFERROR(VLOOKUP(AT463,'[2]Listas anexo 1'!$A$13:$B$15,2,FALSE),"")</f>
        <v>ADMINYCOOR</v>
      </c>
      <c r="D463" s="23" t="str">
        <f>+IFERROR(VLOOKUP(AT463,'[2]Listas anexo 1'!$A$13:$C$15,3,FALSE),"")</f>
        <v>CONTRIBUIR</v>
      </c>
      <c r="E463" s="23" t="str">
        <f>+IFERROR(VLOOKUP(AT463,'[2]Listas anexo 1'!$A$19:$B$21,2,FALSE),"")</f>
        <v>ADMINOB</v>
      </c>
      <c r="F463" s="23" t="str">
        <f>+IFERROR(VLOOKUP(AV463,'[2]Listas anexo 1'!$J$13:$K$21,2,FALSE),"")</f>
        <v>ADOBIV</v>
      </c>
      <c r="G463" s="23" t="str">
        <f>+IFERROR(VLOOKUP(AW463,'[2]LISTAS ANEXO 1. 2'!$A$9:$B$38,2,FALSE),"")</f>
        <v>AXVI</v>
      </c>
      <c r="H463" s="23" t="str">
        <f>+IFERROR(IF(C463="ADMINYCOOR",VLOOKUP(AY463,'[2]LISTAS ANEXO 1. 3'!$B$13:$C$42,2,FALSE),IF(C463="TASAS",VLOOKUP(AY463,'[2]LISTAS ANEXO 1. 3'!$B$43:$C$51,2,FALSE),IF(C463="FORTALECIMIENTO",VLOOKUP(AY463,'[2]LISTAS ANEXO 1. 3'!$B$52:$C$58,2,FALSE),""))),"")</f>
        <v>CD</v>
      </c>
      <c r="I463" s="23" t="str">
        <f>+IFERROR(VLOOKUP(#REF!,'[2]LISTAS ANEXO 1. 4'!$B$74:$C$90,2,FALSE),"")</f>
        <v/>
      </c>
      <c r="J463" s="23" t="str">
        <f>+IFERROR(VLOOKUP(X463,[2]ORDINALES!$B$2:$C$5,2,FALSE),"")</f>
        <v>CTADOS</v>
      </c>
      <c r="K463" s="23" t="str">
        <f>+IFERROR(VLOOKUP(#REF!,[2]REGION!$G$2:$I$1125,2,FALSE),"")</f>
        <v/>
      </c>
      <c r="L463" s="23" t="str">
        <f>+IFERROR(VLOOKUP(AI463,[2]REGION!$G$2:$I$1125,2,FALSE),"")</f>
        <v/>
      </c>
      <c r="M463" s="23" t="str">
        <f>+IFERROR(VLOOKUP(#REF!,[2]ORDINALES!$H$2:$I$382,2,FALSE),"")</f>
        <v/>
      </c>
      <c r="N463" s="23" t="str">
        <f>IFERROR(VLOOKUP(U463,'[2]Lista Willy'!$B$11:$D$14,3,FALSE),"")</f>
        <v>REC_11</v>
      </c>
      <c r="O463" s="24"/>
      <c r="P463" s="90">
        <v>23028</v>
      </c>
      <c r="Q463" s="90" t="s">
        <v>540</v>
      </c>
      <c r="R463" s="90" t="s">
        <v>541</v>
      </c>
      <c r="S463" s="90" t="s">
        <v>592</v>
      </c>
      <c r="T463" s="90" t="s">
        <v>541</v>
      </c>
      <c r="U463" s="90" t="s">
        <v>52</v>
      </c>
      <c r="V463" s="94" t="s">
        <v>53</v>
      </c>
      <c r="W463" s="90" t="s">
        <v>54</v>
      </c>
      <c r="X463" s="90" t="s">
        <v>55</v>
      </c>
      <c r="Y463" s="99" t="s">
        <v>618</v>
      </c>
      <c r="Z463" s="88">
        <v>7000000</v>
      </c>
      <c r="AA463" s="120"/>
      <c r="AB463" s="88"/>
      <c r="AC463" s="88"/>
      <c r="AD463" s="88"/>
      <c r="AE463" s="120">
        <v>7000000</v>
      </c>
      <c r="AF463" s="89"/>
      <c r="AG463" s="116"/>
      <c r="AH463" s="90" t="s">
        <v>57</v>
      </c>
      <c r="AI463" s="90"/>
      <c r="AJ463" s="90"/>
      <c r="AK463" s="90"/>
      <c r="AL463" s="90" t="s">
        <v>57</v>
      </c>
      <c r="AM463" s="90"/>
      <c r="AN463" s="90" t="s">
        <v>57</v>
      </c>
      <c r="AO463" s="90"/>
      <c r="AP463" s="90" t="s">
        <v>57</v>
      </c>
      <c r="AQ463" s="90"/>
      <c r="AR463" s="90" t="s">
        <v>57</v>
      </c>
      <c r="AS463" s="90" t="s">
        <v>60</v>
      </c>
      <c r="AT463" s="90" t="s">
        <v>61</v>
      </c>
      <c r="AU463" s="97" t="s">
        <v>62</v>
      </c>
      <c r="AV463" s="98" t="s">
        <v>63</v>
      </c>
      <c r="AW463" s="98" t="s">
        <v>64</v>
      </c>
      <c r="AX463" s="97">
        <v>3202008</v>
      </c>
      <c r="AY463" s="98" t="s">
        <v>65</v>
      </c>
      <c r="AZ463" s="90" t="s">
        <v>438</v>
      </c>
      <c r="BA463" s="24"/>
    </row>
    <row r="464" spans="1:53" ht="84.75" customHeight="1">
      <c r="A464" s="23" t="str">
        <f>+IFERROR(VLOOKUP(R464,'[2]Listas niveles'!$D$2:$E$11,2,FALSE),"")</f>
        <v>DTAM</v>
      </c>
      <c r="B464" s="23" t="str">
        <f>+IFERROR(VLOOKUP(AS464,'[2]Listas anexo 1'!$A$7:$B$8,2,FALSE),"")</f>
        <v>ADMIN</v>
      </c>
      <c r="C464" s="23" t="str">
        <f>+IFERROR(VLOOKUP(AT464,'[2]Listas anexo 1'!$A$13:$B$15,2,FALSE),"")</f>
        <v>ADMINYCOOR</v>
      </c>
      <c r="D464" s="23" t="str">
        <f>+IFERROR(VLOOKUP(AT464,'[2]Listas anexo 1'!$A$13:$C$15,3,FALSE),"")</f>
        <v>CONTRIBUIR</v>
      </c>
      <c r="E464" s="23" t="str">
        <f>+IFERROR(VLOOKUP(AT464,'[2]Listas anexo 1'!$A$19:$B$21,2,FALSE),"")</f>
        <v>ADMINOB</v>
      </c>
      <c r="F464" s="23" t="str">
        <f>+IFERROR(VLOOKUP(AV464,'[2]Listas anexo 1'!$J$13:$K$21,2,FALSE),"")</f>
        <v>ADOBIII</v>
      </c>
      <c r="G464" s="23" t="str">
        <f>+IFERROR(VLOOKUP(AW464,'[2]LISTAS ANEXO 1. 2'!$A$9:$B$38,2,FALSE),"")</f>
        <v>AX</v>
      </c>
      <c r="H464" s="23" t="str">
        <f>+IFERROR(IF(C464="ADMINYCOOR",VLOOKUP(AY464,'[2]LISTAS ANEXO 1. 3'!$B$13:$C$42,2,FALSE),IF(C464="TASAS",VLOOKUP(AY464,'[2]LISTAS ANEXO 1. 3'!$B$43:$C$51,2,FALSE),IF(C464="FORTALECIMIENTO",VLOOKUP(AY464,'[2]LISTAS ANEXO 1. 3'!$B$52:$C$58,2,FALSE),""))),"")</f>
        <v>OO</v>
      </c>
      <c r="I464" s="23" t="str">
        <f>+IFERROR(VLOOKUP(#REF!,'[2]LISTAS ANEXO 1. 4'!$B$74:$C$90,2,FALSE),"")</f>
        <v/>
      </c>
      <c r="J464" s="23" t="str">
        <f>+IFERROR(VLOOKUP(X464,[2]ORDINALES!$B$2:$C$5,2,FALSE),"")</f>
        <v>CTADOS</v>
      </c>
      <c r="K464" s="23" t="str">
        <f>+IFERROR(VLOOKUP(#REF!,[2]REGION!$G$2:$I$1125,2,FALSE),"")</f>
        <v/>
      </c>
      <c r="L464" s="23" t="str">
        <f>+IFERROR(VLOOKUP(AI464,[2]REGION!$G$2:$I$1125,2,FALSE),"")</f>
        <v/>
      </c>
      <c r="M464" s="23" t="str">
        <f>+IFERROR(VLOOKUP(#REF!,[2]ORDINALES!$H$2:$I$382,2,FALSE),"")</f>
        <v/>
      </c>
      <c r="N464" s="23" t="str">
        <f>IFERROR(VLOOKUP(U464,'[2]Lista Willy'!$B$11:$D$14,3,FALSE),"")</f>
        <v>REC_11</v>
      </c>
      <c r="O464" s="24"/>
      <c r="P464" s="90">
        <v>24000</v>
      </c>
      <c r="Q464" s="90" t="s">
        <v>540</v>
      </c>
      <c r="R464" s="90" t="s">
        <v>541</v>
      </c>
      <c r="S464" s="90" t="s">
        <v>619</v>
      </c>
      <c r="T464" s="90" t="s">
        <v>541</v>
      </c>
      <c r="U464" s="90" t="s">
        <v>52</v>
      </c>
      <c r="V464" s="94" t="s">
        <v>53</v>
      </c>
      <c r="W464" s="90" t="s">
        <v>54</v>
      </c>
      <c r="X464" s="90" t="s">
        <v>55</v>
      </c>
      <c r="Y464" s="99" t="s">
        <v>620</v>
      </c>
      <c r="Z464" s="88">
        <v>60409500</v>
      </c>
      <c r="AA464" s="120"/>
      <c r="AB464" s="88"/>
      <c r="AC464" s="88"/>
      <c r="AD464" s="88"/>
      <c r="AE464" s="120">
        <v>60409500</v>
      </c>
      <c r="AF464" s="89"/>
      <c r="AG464" s="116"/>
      <c r="AH464" s="90" t="s">
        <v>57</v>
      </c>
      <c r="AI464" s="90"/>
      <c r="AJ464" s="90"/>
      <c r="AK464" s="90"/>
      <c r="AL464" s="90" t="s">
        <v>57</v>
      </c>
      <c r="AM464" s="90"/>
      <c r="AN464" s="90" t="s">
        <v>57</v>
      </c>
      <c r="AO464" s="90"/>
      <c r="AP464" s="90" t="s">
        <v>57</v>
      </c>
      <c r="AQ464" s="90"/>
      <c r="AR464" s="90" t="s">
        <v>57</v>
      </c>
      <c r="AS464" s="90" t="s">
        <v>60</v>
      </c>
      <c r="AT464" s="90" t="s">
        <v>61</v>
      </c>
      <c r="AU464" s="97" t="s">
        <v>62</v>
      </c>
      <c r="AV464" s="98" t="s">
        <v>272</v>
      </c>
      <c r="AW464" s="98" t="s">
        <v>335</v>
      </c>
      <c r="AX464" s="97">
        <v>3202004</v>
      </c>
      <c r="AY464" s="98" t="s">
        <v>336</v>
      </c>
      <c r="AZ464" s="90" t="s">
        <v>426</v>
      </c>
      <c r="BA464" s="24"/>
    </row>
    <row r="465" spans="1:53" ht="84.75" customHeight="1">
      <c r="A465" s="23" t="str">
        <f>+IFERROR(VLOOKUP(R465,'[2]Listas niveles'!$D$2:$E$11,2,FALSE),"")</f>
        <v>DTAM</v>
      </c>
      <c r="B465" s="23" t="str">
        <f>+IFERROR(VLOOKUP(AS465,'[2]Listas anexo 1'!$A$7:$B$8,2,FALSE),"")</f>
        <v>ADMIN</v>
      </c>
      <c r="C465" s="23" t="str">
        <f>+IFERROR(VLOOKUP(AT465,'[2]Listas anexo 1'!$A$13:$B$15,2,FALSE),"")</f>
        <v>ADMINYCOOR</v>
      </c>
      <c r="D465" s="23" t="str">
        <f>+IFERROR(VLOOKUP(AT465,'[2]Listas anexo 1'!$A$13:$C$15,3,FALSE),"")</f>
        <v>CONTRIBUIR</v>
      </c>
      <c r="E465" s="23" t="str">
        <f>+IFERROR(VLOOKUP(AT465,'[2]Listas anexo 1'!$A$19:$B$21,2,FALSE),"")</f>
        <v>ADMINOB</v>
      </c>
      <c r="F465" s="23" t="str">
        <f>+IFERROR(VLOOKUP(AV465,'[2]Listas anexo 1'!$J$13:$K$21,2,FALSE),"")</f>
        <v>ADOBIII</v>
      </c>
      <c r="G465" s="23" t="str">
        <f>+IFERROR(VLOOKUP(AW465,'[2]LISTAS ANEXO 1. 2'!$A$9:$B$38,2,FALSE),"")</f>
        <v>AX</v>
      </c>
      <c r="H465" s="23" t="str">
        <f>+IFERROR(IF(C465="ADMINYCOOR",VLOOKUP(AY465,'[2]LISTAS ANEXO 1. 3'!$B$13:$C$42,2,FALSE),IF(C465="TASAS",VLOOKUP(AY465,'[2]LISTAS ANEXO 1. 3'!$B$43:$C$51,2,FALSE),IF(C465="FORTALECIMIENTO",VLOOKUP(AY465,'[2]LISTAS ANEXO 1. 3'!$B$52:$C$58,2,FALSE),""))),"")</f>
        <v>OO</v>
      </c>
      <c r="I465" s="23" t="str">
        <f>+IFERROR(VLOOKUP(#REF!,'[2]LISTAS ANEXO 1. 4'!$B$74:$C$90,2,FALSE),"")</f>
        <v/>
      </c>
      <c r="J465" s="23" t="str">
        <f>+IFERROR(VLOOKUP(X465,[2]ORDINALES!$B$2:$C$5,2,FALSE),"")</f>
        <v>CTADOS</v>
      </c>
      <c r="K465" s="23" t="str">
        <f>+IFERROR(VLOOKUP(#REF!,[2]REGION!$G$2:$I$1125,2,FALSE),"")</f>
        <v/>
      </c>
      <c r="L465" s="23" t="str">
        <f>+IFERROR(VLOOKUP(AI465,[2]REGION!$G$2:$I$1125,2,FALSE),"")</f>
        <v/>
      </c>
      <c r="M465" s="23" t="str">
        <f>+IFERROR(VLOOKUP(#REF!,[2]ORDINALES!$H$2:$I$382,2,FALSE),"")</f>
        <v/>
      </c>
      <c r="N465" s="23" t="str">
        <f>IFERROR(VLOOKUP(U465,'[2]Lista Willy'!$B$11:$D$14,3,FALSE),"")</f>
        <v>REC_20</v>
      </c>
      <c r="O465" s="24"/>
      <c r="P465" s="90">
        <v>24001</v>
      </c>
      <c r="Q465" s="90" t="s">
        <v>540</v>
      </c>
      <c r="R465" s="90" t="s">
        <v>541</v>
      </c>
      <c r="S465" s="90" t="s">
        <v>619</v>
      </c>
      <c r="T465" s="90" t="s">
        <v>541</v>
      </c>
      <c r="U465" s="90" t="s">
        <v>153</v>
      </c>
      <c r="V465" s="94" t="s">
        <v>154</v>
      </c>
      <c r="W465" s="90" t="s">
        <v>54</v>
      </c>
      <c r="X465" s="90" t="s">
        <v>55</v>
      </c>
      <c r="Y465" s="99" t="s">
        <v>621</v>
      </c>
      <c r="Z465" s="88">
        <v>84500000</v>
      </c>
      <c r="AA465" s="120"/>
      <c r="AB465" s="88"/>
      <c r="AC465" s="88"/>
      <c r="AD465" s="88"/>
      <c r="AE465" s="120">
        <v>84500000</v>
      </c>
      <c r="AF465" s="89"/>
      <c r="AG465" s="116"/>
      <c r="AH465" s="90" t="s">
        <v>57</v>
      </c>
      <c r="AI465" s="90"/>
      <c r="AJ465" s="90"/>
      <c r="AK465" s="90"/>
      <c r="AL465" s="90" t="s">
        <v>57</v>
      </c>
      <c r="AM465" s="90"/>
      <c r="AN465" s="90" t="s">
        <v>57</v>
      </c>
      <c r="AO465" s="90"/>
      <c r="AP465" s="90" t="s">
        <v>57</v>
      </c>
      <c r="AQ465" s="90"/>
      <c r="AR465" s="90" t="s">
        <v>57</v>
      </c>
      <c r="AS465" s="90" t="s">
        <v>60</v>
      </c>
      <c r="AT465" s="90" t="s">
        <v>61</v>
      </c>
      <c r="AU465" s="97" t="s">
        <v>62</v>
      </c>
      <c r="AV465" s="98" t="s">
        <v>272</v>
      </c>
      <c r="AW465" s="98" t="s">
        <v>335</v>
      </c>
      <c r="AX465" s="97">
        <v>3202004</v>
      </c>
      <c r="AY465" s="98" t="s">
        <v>336</v>
      </c>
      <c r="AZ465" s="90" t="s">
        <v>426</v>
      </c>
      <c r="BA465" s="24"/>
    </row>
    <row r="466" spans="1:53" ht="84.75" customHeight="1">
      <c r="A466" s="23" t="str">
        <f>+IFERROR(VLOOKUP(R466,'[2]Listas niveles'!$D$2:$E$11,2,FALSE),"")</f>
        <v>DTAM</v>
      </c>
      <c r="B466" s="23" t="str">
        <f>+IFERROR(VLOOKUP(AS466,'[2]Listas anexo 1'!$A$7:$B$8,2,FALSE),"")</f>
        <v>ADMIN</v>
      </c>
      <c r="C466" s="23" t="str">
        <f>+IFERROR(VLOOKUP(AT466,'[2]Listas anexo 1'!$A$13:$B$15,2,FALSE),"")</f>
        <v>ADMINYCOOR</v>
      </c>
      <c r="D466" s="23" t="str">
        <f>+IFERROR(VLOOKUP(AT466,'[2]Listas anexo 1'!$A$13:$C$15,3,FALSE),"")</f>
        <v>CONTRIBUIR</v>
      </c>
      <c r="E466" s="23" t="str">
        <f>+IFERROR(VLOOKUP(AT466,'[2]Listas anexo 1'!$A$19:$B$21,2,FALSE),"")</f>
        <v>ADMINOB</v>
      </c>
      <c r="F466" s="23" t="str">
        <f>+IFERROR(VLOOKUP(AV466,'[2]Listas anexo 1'!$J$13:$K$21,2,FALSE),"")</f>
        <v>ADOBIII</v>
      </c>
      <c r="G466" s="23" t="str">
        <f>+IFERROR(VLOOKUP(AW466,'[2]LISTAS ANEXO 1. 2'!$A$9:$B$38,2,FALSE),"")</f>
        <v>AX</v>
      </c>
      <c r="H466" s="23" t="str">
        <f>+IFERROR(IF(C466="ADMINYCOOR",VLOOKUP(AY466,'[2]LISTAS ANEXO 1. 3'!$B$13:$C$42,2,FALSE),IF(C466="TASAS",VLOOKUP(AY466,'[2]LISTAS ANEXO 1. 3'!$B$43:$C$51,2,FALSE),IF(C466="FORTALECIMIENTO",VLOOKUP(AY466,'[2]LISTAS ANEXO 1. 3'!$B$52:$C$58,2,FALSE),""))),"")</f>
        <v>OO</v>
      </c>
      <c r="I466" s="23" t="str">
        <f>+IFERROR(VLOOKUP(#REF!,'[2]LISTAS ANEXO 1. 4'!$B$74:$C$90,2,FALSE),"")</f>
        <v/>
      </c>
      <c r="J466" s="23" t="str">
        <f>+IFERROR(VLOOKUP(X466,[2]ORDINALES!$B$2:$C$5,2,FALSE),"")</f>
        <v>CTADOS</v>
      </c>
      <c r="K466" s="23" t="str">
        <f>+IFERROR(VLOOKUP(#REF!,[2]REGION!$G$2:$I$1125,2,FALSE),"")</f>
        <v/>
      </c>
      <c r="L466" s="23" t="str">
        <f>+IFERROR(VLOOKUP(AI466,[2]REGION!$G$2:$I$1125,2,FALSE),"")</f>
        <v/>
      </c>
      <c r="M466" s="23" t="str">
        <f>+IFERROR(VLOOKUP(#REF!,[2]ORDINALES!$H$2:$I$382,2,FALSE),"")</f>
        <v/>
      </c>
      <c r="N466" s="23" t="str">
        <f>IFERROR(VLOOKUP(U466,'[2]Lista Willy'!$B$11:$D$14,3,FALSE),"")</f>
        <v>REC_11</v>
      </c>
      <c r="O466" s="24"/>
      <c r="P466" s="90">
        <v>24002</v>
      </c>
      <c r="Q466" s="90" t="s">
        <v>540</v>
      </c>
      <c r="R466" s="90" t="s">
        <v>541</v>
      </c>
      <c r="S466" s="90" t="s">
        <v>619</v>
      </c>
      <c r="T466" s="90" t="s">
        <v>541</v>
      </c>
      <c r="U466" s="90" t="s">
        <v>52</v>
      </c>
      <c r="V466" s="94" t="s">
        <v>53</v>
      </c>
      <c r="W466" s="90" t="s">
        <v>54</v>
      </c>
      <c r="X466" s="90" t="s">
        <v>55</v>
      </c>
      <c r="Y466" s="99" t="s">
        <v>622</v>
      </c>
      <c r="Z466" s="88">
        <v>100000000</v>
      </c>
      <c r="AA466" s="120"/>
      <c r="AB466" s="88"/>
      <c r="AC466" s="88"/>
      <c r="AD466" s="88"/>
      <c r="AE466" s="120">
        <v>100000000</v>
      </c>
      <c r="AF466" s="89"/>
      <c r="AG466" s="116"/>
      <c r="AH466" s="90" t="s">
        <v>57</v>
      </c>
      <c r="AI466" s="90"/>
      <c r="AJ466" s="90"/>
      <c r="AK466" s="90"/>
      <c r="AL466" s="90" t="s">
        <v>57</v>
      </c>
      <c r="AM466" s="90"/>
      <c r="AN466" s="90" t="s">
        <v>57</v>
      </c>
      <c r="AO466" s="90"/>
      <c r="AP466" s="90" t="s">
        <v>57</v>
      </c>
      <c r="AQ466" s="90"/>
      <c r="AR466" s="90" t="s">
        <v>57</v>
      </c>
      <c r="AS466" s="90" t="s">
        <v>60</v>
      </c>
      <c r="AT466" s="90" t="s">
        <v>61</v>
      </c>
      <c r="AU466" s="97" t="s">
        <v>62</v>
      </c>
      <c r="AV466" s="98" t="s">
        <v>272</v>
      </c>
      <c r="AW466" s="98" t="s">
        <v>335</v>
      </c>
      <c r="AX466" s="97">
        <v>3202004</v>
      </c>
      <c r="AY466" s="98" t="s">
        <v>336</v>
      </c>
      <c r="AZ466" s="90" t="s">
        <v>426</v>
      </c>
      <c r="BA466" s="24"/>
    </row>
    <row r="467" spans="1:53" ht="84.75" customHeight="1">
      <c r="A467" s="23" t="str">
        <f>+IFERROR(VLOOKUP(R467,'[2]Listas niveles'!$D$2:$E$11,2,FALSE),"")</f>
        <v>DTAM</v>
      </c>
      <c r="B467" s="23" t="str">
        <f>+IFERROR(VLOOKUP(AS467,'[2]Listas anexo 1'!$A$7:$B$8,2,FALSE),"")</f>
        <v>ADMIN</v>
      </c>
      <c r="C467" s="23" t="str">
        <f>+IFERROR(VLOOKUP(AT467,'[2]Listas anexo 1'!$A$13:$B$15,2,FALSE),"")</f>
        <v>ADMINYCOOR</v>
      </c>
      <c r="D467" s="23" t="str">
        <f>+IFERROR(VLOOKUP(AT467,'[2]Listas anexo 1'!$A$13:$C$15,3,FALSE),"")</f>
        <v>CONTRIBUIR</v>
      </c>
      <c r="E467" s="23" t="str">
        <f>+IFERROR(VLOOKUP(AT467,'[2]Listas anexo 1'!$A$19:$B$21,2,FALSE),"")</f>
        <v>ADMINOB</v>
      </c>
      <c r="F467" s="23" t="str">
        <f>+IFERROR(VLOOKUP(AV467,'[2]Listas anexo 1'!$J$13:$K$21,2,FALSE),"")</f>
        <v>ADOBIII</v>
      </c>
      <c r="G467" s="23" t="str">
        <f>+IFERROR(VLOOKUP(AW467,'[2]LISTAS ANEXO 1. 2'!$A$9:$B$38,2,FALSE),"")</f>
        <v>AX</v>
      </c>
      <c r="H467" s="23" t="str">
        <f>+IFERROR(IF(C467="ADMINYCOOR",VLOOKUP(AY467,'[2]LISTAS ANEXO 1. 3'!$B$13:$C$42,2,FALSE),IF(C467="TASAS",VLOOKUP(AY467,'[2]LISTAS ANEXO 1. 3'!$B$43:$C$51,2,FALSE),IF(C467="FORTALECIMIENTO",VLOOKUP(AY467,'[2]LISTAS ANEXO 1. 3'!$B$52:$C$58,2,FALSE),""))),"")</f>
        <v>OO</v>
      </c>
      <c r="I467" s="23" t="str">
        <f>+IFERROR(VLOOKUP(#REF!,'[2]LISTAS ANEXO 1. 4'!$B$74:$C$90,2,FALSE),"")</f>
        <v/>
      </c>
      <c r="J467" s="23" t="str">
        <f>+IFERROR(VLOOKUP(X467,[2]ORDINALES!$B$2:$C$5,2,FALSE),"")</f>
        <v>CTADOS</v>
      </c>
      <c r="K467" s="23" t="str">
        <f>+IFERROR(VLOOKUP(#REF!,[2]REGION!$G$2:$I$1125,2,FALSE),"")</f>
        <v/>
      </c>
      <c r="L467" s="23" t="str">
        <f>+IFERROR(VLOOKUP(AI467,[2]REGION!$G$2:$I$1125,2,FALSE),"")</f>
        <v/>
      </c>
      <c r="M467" s="23" t="str">
        <f>+IFERROR(VLOOKUP(#REF!,[2]ORDINALES!$H$2:$I$382,2,FALSE),"")</f>
        <v/>
      </c>
      <c r="N467" s="23" t="str">
        <f>IFERROR(VLOOKUP(U467,'[2]Lista Willy'!$B$11:$D$14,3,FALSE),"")</f>
        <v>REC_11</v>
      </c>
      <c r="O467" s="24"/>
      <c r="P467" s="90">
        <v>24003</v>
      </c>
      <c r="Q467" s="90" t="s">
        <v>540</v>
      </c>
      <c r="R467" s="90" t="s">
        <v>541</v>
      </c>
      <c r="S467" s="90" t="s">
        <v>619</v>
      </c>
      <c r="T467" s="90" t="s">
        <v>541</v>
      </c>
      <c r="U467" s="90" t="s">
        <v>52</v>
      </c>
      <c r="V467" s="94" t="s">
        <v>53</v>
      </c>
      <c r="W467" s="90" t="s">
        <v>54</v>
      </c>
      <c r="X467" s="90" t="s">
        <v>55</v>
      </c>
      <c r="Y467" s="99" t="s">
        <v>623</v>
      </c>
      <c r="Z467" s="88">
        <v>12000000</v>
      </c>
      <c r="AA467" s="120"/>
      <c r="AB467" s="88"/>
      <c r="AC467" s="88"/>
      <c r="AD467" s="88"/>
      <c r="AE467" s="120">
        <v>12000000</v>
      </c>
      <c r="AF467" s="89"/>
      <c r="AG467" s="116"/>
      <c r="AH467" s="90" t="s">
        <v>57</v>
      </c>
      <c r="AI467" s="90"/>
      <c r="AJ467" s="90"/>
      <c r="AK467" s="90"/>
      <c r="AL467" s="90" t="s">
        <v>57</v>
      </c>
      <c r="AM467" s="90"/>
      <c r="AN467" s="90" t="s">
        <v>57</v>
      </c>
      <c r="AO467" s="90"/>
      <c r="AP467" s="90" t="s">
        <v>57</v>
      </c>
      <c r="AQ467" s="90"/>
      <c r="AR467" s="90" t="s">
        <v>57</v>
      </c>
      <c r="AS467" s="90" t="s">
        <v>60</v>
      </c>
      <c r="AT467" s="90" t="s">
        <v>61</v>
      </c>
      <c r="AU467" s="97" t="s">
        <v>62</v>
      </c>
      <c r="AV467" s="98" t="s">
        <v>272</v>
      </c>
      <c r="AW467" s="98" t="s">
        <v>335</v>
      </c>
      <c r="AX467" s="97">
        <v>3202004</v>
      </c>
      <c r="AY467" s="98" t="s">
        <v>336</v>
      </c>
      <c r="AZ467" s="90" t="s">
        <v>426</v>
      </c>
      <c r="BA467" s="24"/>
    </row>
    <row r="468" spans="1:53" ht="84.75" customHeight="1">
      <c r="A468" s="23" t="str">
        <f>+IFERROR(VLOOKUP(R468,'[2]Listas niveles'!$D$2:$E$11,2,FALSE),"")</f>
        <v>DTAM</v>
      </c>
      <c r="B468" s="23" t="str">
        <f>+IFERROR(VLOOKUP(AS468,'[2]Listas anexo 1'!$A$7:$B$8,2,FALSE),"")</f>
        <v>ADMIN</v>
      </c>
      <c r="C468" s="23" t="str">
        <f>+IFERROR(VLOOKUP(AT468,'[2]Listas anexo 1'!$A$13:$B$15,2,FALSE),"")</f>
        <v>ADMINYCOOR</v>
      </c>
      <c r="D468" s="23" t="str">
        <f>+IFERROR(VLOOKUP(AT468,'[2]Listas anexo 1'!$A$13:$C$15,3,FALSE),"")</f>
        <v>CONTRIBUIR</v>
      </c>
      <c r="E468" s="23" t="str">
        <f>+IFERROR(VLOOKUP(AT468,'[2]Listas anexo 1'!$A$19:$B$21,2,FALSE),"")</f>
        <v>ADMINOB</v>
      </c>
      <c r="F468" s="23" t="str">
        <f>+IFERROR(VLOOKUP(AV468,'[2]Listas anexo 1'!$J$13:$K$21,2,FALSE),"")</f>
        <v>ADOBI</v>
      </c>
      <c r="G468" s="23" t="str">
        <f>+IFERROR(VLOOKUP(AW468,'[2]LISTAS ANEXO 1. 2'!$A$9:$B$38,2,FALSE),"")</f>
        <v>AI</v>
      </c>
      <c r="H468" s="23" t="str">
        <f>+IFERROR(IF(C468="ADMINYCOOR",VLOOKUP(AY468,'[2]LISTAS ANEXO 1. 3'!$B$13:$C$42,2,FALSE),IF(C468="TASAS",VLOOKUP(AY468,'[2]LISTAS ANEXO 1. 3'!$B$43:$C$51,2,FALSE),IF(C468="FORTALECIMIENTO",VLOOKUP(AY468,'[2]LISTAS ANEXO 1. 3'!$B$52:$C$58,2,FALSE),""))),"")</f>
        <v>AA</v>
      </c>
      <c r="I468" s="23" t="str">
        <f>+IFERROR(VLOOKUP(#REF!,'[2]LISTAS ANEXO 1. 4'!$B$74:$C$90,2,FALSE),"")</f>
        <v/>
      </c>
      <c r="J468" s="23" t="str">
        <f>+IFERROR(VLOOKUP(X468,[2]ORDINALES!$B$2:$C$5,2,FALSE),"")</f>
        <v>CTADOS</v>
      </c>
      <c r="K468" s="23" t="str">
        <f>+IFERROR(VLOOKUP(#REF!,[2]REGION!$G$2:$I$1125,2,FALSE),"")</f>
        <v/>
      </c>
      <c r="L468" s="23" t="str">
        <f>+IFERROR(VLOOKUP(AI468,[2]REGION!$G$2:$I$1125,2,FALSE),"")</f>
        <v/>
      </c>
      <c r="M468" s="23" t="str">
        <f>+IFERROR(VLOOKUP(#REF!,[2]ORDINALES!$H$2:$I$382,2,FALSE),"")</f>
        <v/>
      </c>
      <c r="N468" s="23" t="str">
        <f>IFERROR(VLOOKUP(U468,'[2]Lista Willy'!$B$11:$D$14,3,FALSE),"")</f>
        <v>REC_11</v>
      </c>
      <c r="O468" s="24"/>
      <c r="P468" s="90">
        <v>24004</v>
      </c>
      <c r="Q468" s="90" t="s">
        <v>540</v>
      </c>
      <c r="R468" s="90" t="s">
        <v>541</v>
      </c>
      <c r="S468" s="90" t="s">
        <v>619</v>
      </c>
      <c r="T468" s="90" t="s">
        <v>541</v>
      </c>
      <c r="U468" s="90" t="s">
        <v>52</v>
      </c>
      <c r="V468" s="94" t="s">
        <v>53</v>
      </c>
      <c r="W468" s="90" t="s">
        <v>54</v>
      </c>
      <c r="X468" s="90" t="s">
        <v>55</v>
      </c>
      <c r="Y468" s="99" t="s">
        <v>624</v>
      </c>
      <c r="Z468" s="88">
        <v>19552519</v>
      </c>
      <c r="AA468" s="120"/>
      <c r="AB468" s="88"/>
      <c r="AC468" s="88"/>
      <c r="AD468" s="88"/>
      <c r="AE468" s="120">
        <v>19552519</v>
      </c>
      <c r="AF468" s="89">
        <v>9884000</v>
      </c>
      <c r="AG468" s="116">
        <v>17002190</v>
      </c>
      <c r="AH468" s="90" t="s">
        <v>57</v>
      </c>
      <c r="AI468" s="90"/>
      <c r="AJ468" s="90"/>
      <c r="AK468" s="90"/>
      <c r="AL468" s="90" t="s">
        <v>57</v>
      </c>
      <c r="AM468" s="90"/>
      <c r="AN468" s="90" t="s">
        <v>57</v>
      </c>
      <c r="AO468" s="90"/>
      <c r="AP468" s="90" t="s">
        <v>57</v>
      </c>
      <c r="AQ468" s="90"/>
      <c r="AR468" s="90" t="s">
        <v>57</v>
      </c>
      <c r="AS468" s="90" t="s">
        <v>60</v>
      </c>
      <c r="AT468" s="90" t="s">
        <v>61</v>
      </c>
      <c r="AU468" s="97" t="s">
        <v>62</v>
      </c>
      <c r="AV468" s="98" t="s">
        <v>125</v>
      </c>
      <c r="AW468" s="98" t="s">
        <v>126</v>
      </c>
      <c r="AX468" s="97">
        <v>3202032</v>
      </c>
      <c r="AY468" s="98" t="s">
        <v>127</v>
      </c>
      <c r="AZ468" s="98" t="s">
        <v>293</v>
      </c>
      <c r="BA468" s="24"/>
    </row>
    <row r="469" spans="1:53" ht="84.75" customHeight="1">
      <c r="A469" s="23" t="str">
        <f>+IFERROR(VLOOKUP(R469,'[2]Listas niveles'!$D$2:$E$11,2,FALSE),"")</f>
        <v>DTAM</v>
      </c>
      <c r="B469" s="23" t="str">
        <f>+IFERROR(VLOOKUP(AS469,'[2]Listas anexo 1'!$A$7:$B$8,2,FALSE),"")</f>
        <v>ADMIN</v>
      </c>
      <c r="C469" s="23" t="str">
        <f>+IFERROR(VLOOKUP(AT469,'[2]Listas anexo 1'!$A$13:$B$15,2,FALSE),"")</f>
        <v>ADMINYCOOR</v>
      </c>
      <c r="D469" s="23" t="str">
        <f>+IFERROR(VLOOKUP(AT469,'[2]Listas anexo 1'!$A$13:$C$15,3,FALSE),"")</f>
        <v>CONTRIBUIR</v>
      </c>
      <c r="E469" s="23" t="str">
        <f>+IFERROR(VLOOKUP(AT469,'[2]Listas anexo 1'!$A$19:$B$21,2,FALSE),"")</f>
        <v>ADMINOB</v>
      </c>
      <c r="F469" s="23" t="str">
        <f>+IFERROR(VLOOKUP(AV469,'[2]Listas anexo 1'!$J$13:$K$21,2,FALSE),"")</f>
        <v>ADOBI</v>
      </c>
      <c r="G469" s="23" t="str">
        <f>+IFERROR(VLOOKUP(AW469,'[2]LISTAS ANEXO 1. 2'!$A$9:$B$38,2,FALSE),"")</f>
        <v>AI</v>
      </c>
      <c r="H469" s="23" t="str">
        <f>+IFERROR(IF(C469="ADMINYCOOR",VLOOKUP(AY469,'[2]LISTAS ANEXO 1. 3'!$B$13:$C$42,2,FALSE),IF(C469="TASAS",VLOOKUP(AY469,'[2]LISTAS ANEXO 1. 3'!$B$43:$C$51,2,FALSE),IF(C469="FORTALECIMIENTO",VLOOKUP(AY469,'[2]LISTAS ANEXO 1. 3'!$B$52:$C$58,2,FALSE),""))),"")</f>
        <v>AA</v>
      </c>
      <c r="I469" s="23" t="str">
        <f>+IFERROR(VLOOKUP(#REF!,'[2]LISTAS ANEXO 1. 4'!$B$74:$C$90,2,FALSE),"")</f>
        <v/>
      </c>
      <c r="J469" s="23" t="str">
        <f>+IFERROR(VLOOKUP(X469,[2]ORDINALES!$B$2:$C$5,2,FALSE),"")</f>
        <v>CTADOS</v>
      </c>
      <c r="K469" s="23" t="str">
        <f>+IFERROR(VLOOKUP(#REF!,[2]REGION!$G$2:$I$1125,2,FALSE),"")</f>
        <v/>
      </c>
      <c r="L469" s="23" t="str">
        <f>+IFERROR(VLOOKUP(AI469,[2]REGION!$G$2:$I$1125,2,FALSE),"")</f>
        <v/>
      </c>
      <c r="M469" s="23" t="str">
        <f>+IFERROR(VLOOKUP(#REF!,[2]ORDINALES!$H$2:$I$382,2,FALSE),"")</f>
        <v/>
      </c>
      <c r="N469" s="23" t="str">
        <f>IFERROR(VLOOKUP(U469,'[2]Lista Willy'!$B$11:$D$14,3,FALSE),"")</f>
        <v>REC_11</v>
      </c>
      <c r="O469" s="24"/>
      <c r="P469" s="90">
        <v>24005</v>
      </c>
      <c r="Q469" s="90" t="s">
        <v>540</v>
      </c>
      <c r="R469" s="90" t="s">
        <v>541</v>
      </c>
      <c r="S469" s="90" t="s">
        <v>619</v>
      </c>
      <c r="T469" s="90" t="s">
        <v>541</v>
      </c>
      <c r="U469" s="90" t="s">
        <v>52</v>
      </c>
      <c r="V469" s="94" t="s">
        <v>53</v>
      </c>
      <c r="W469" s="90" t="s">
        <v>54</v>
      </c>
      <c r="X469" s="90" t="s">
        <v>55</v>
      </c>
      <c r="Y469" s="99" t="s">
        <v>625</v>
      </c>
      <c r="Z469" s="88">
        <v>19552519</v>
      </c>
      <c r="AA469" s="120"/>
      <c r="AB469" s="88"/>
      <c r="AC469" s="88"/>
      <c r="AD469" s="88"/>
      <c r="AE469" s="120">
        <v>19552519</v>
      </c>
      <c r="AF469" s="89">
        <v>9884000</v>
      </c>
      <c r="AG469" s="116">
        <v>17002190</v>
      </c>
      <c r="AH469" s="90" t="s">
        <v>57</v>
      </c>
      <c r="AI469" s="90"/>
      <c r="AJ469" s="90"/>
      <c r="AK469" s="90"/>
      <c r="AL469" s="90" t="s">
        <v>57</v>
      </c>
      <c r="AM469" s="90"/>
      <c r="AN469" s="90" t="s">
        <v>57</v>
      </c>
      <c r="AO469" s="90"/>
      <c r="AP469" s="90" t="s">
        <v>57</v>
      </c>
      <c r="AQ469" s="90"/>
      <c r="AR469" s="90" t="s">
        <v>57</v>
      </c>
      <c r="AS469" s="90" t="s">
        <v>60</v>
      </c>
      <c r="AT469" s="90" t="s">
        <v>61</v>
      </c>
      <c r="AU469" s="97" t="s">
        <v>62</v>
      </c>
      <c r="AV469" s="98" t="s">
        <v>125</v>
      </c>
      <c r="AW469" s="98" t="s">
        <v>126</v>
      </c>
      <c r="AX469" s="97">
        <v>3202032</v>
      </c>
      <c r="AY469" s="98" t="s">
        <v>127</v>
      </c>
      <c r="AZ469" s="98" t="s">
        <v>293</v>
      </c>
      <c r="BA469" s="24"/>
    </row>
    <row r="470" spans="1:53" ht="84.75" customHeight="1">
      <c r="A470" s="23" t="str">
        <f>+IFERROR(VLOOKUP(R470,'[2]Listas niveles'!$D$2:$E$11,2,FALSE),"")</f>
        <v>DTAM</v>
      </c>
      <c r="B470" s="23" t="str">
        <f>+IFERROR(VLOOKUP(AS470,'[2]Listas anexo 1'!$A$7:$B$8,2,FALSE),"")</f>
        <v>ADMIN</v>
      </c>
      <c r="C470" s="23" t="str">
        <f>+IFERROR(VLOOKUP(AT470,'[2]Listas anexo 1'!$A$13:$B$15,2,FALSE),"")</f>
        <v>ADMINYCOOR</v>
      </c>
      <c r="D470" s="23" t="str">
        <f>+IFERROR(VLOOKUP(AT470,'[2]Listas anexo 1'!$A$13:$C$15,3,FALSE),"")</f>
        <v>CONTRIBUIR</v>
      </c>
      <c r="E470" s="23" t="str">
        <f>+IFERROR(VLOOKUP(AT470,'[2]Listas anexo 1'!$A$19:$B$21,2,FALSE),"")</f>
        <v>ADMINOB</v>
      </c>
      <c r="F470" s="23" t="str">
        <f>+IFERROR(VLOOKUP(AV470,'[2]Listas anexo 1'!$J$13:$K$21,2,FALSE),"")</f>
        <v>ADOBI</v>
      </c>
      <c r="G470" s="23" t="str">
        <f>+IFERROR(VLOOKUP(AW470,'[2]LISTAS ANEXO 1. 2'!$A$9:$B$38,2,FALSE),"")</f>
        <v>AI</v>
      </c>
      <c r="H470" s="23" t="str">
        <f>+IFERROR(IF(C470="ADMINYCOOR",VLOOKUP(AY470,'[2]LISTAS ANEXO 1. 3'!$B$13:$C$42,2,FALSE),IF(C470="TASAS",VLOOKUP(AY470,'[2]LISTAS ANEXO 1. 3'!$B$43:$C$51,2,FALSE),IF(C470="FORTALECIMIENTO",VLOOKUP(AY470,'[2]LISTAS ANEXO 1. 3'!$B$52:$C$58,2,FALSE),""))),"")</f>
        <v>AA</v>
      </c>
      <c r="I470" s="23" t="str">
        <f>+IFERROR(VLOOKUP(#REF!,'[2]LISTAS ANEXO 1. 4'!$B$74:$C$90,2,FALSE),"")</f>
        <v/>
      </c>
      <c r="J470" s="23" t="str">
        <f>+IFERROR(VLOOKUP(X470,[2]ORDINALES!$B$2:$C$5,2,FALSE),"")</f>
        <v>CTADOS</v>
      </c>
      <c r="K470" s="23" t="str">
        <f>+IFERROR(VLOOKUP(#REF!,[2]REGION!$G$2:$I$1125,2,FALSE),"")</f>
        <v/>
      </c>
      <c r="L470" s="23" t="str">
        <f>+IFERROR(VLOOKUP(AI470,[2]REGION!$G$2:$I$1125,2,FALSE),"")</f>
        <v/>
      </c>
      <c r="M470" s="23" t="str">
        <f>+IFERROR(VLOOKUP(#REF!,[2]ORDINALES!$H$2:$I$382,2,FALSE),"")</f>
        <v/>
      </c>
      <c r="N470" s="23" t="str">
        <f>IFERROR(VLOOKUP(U470,'[2]Lista Willy'!$B$11:$D$14,3,FALSE),"")</f>
        <v>REC_11</v>
      </c>
      <c r="O470" s="24"/>
      <c r="P470" s="90">
        <v>24006</v>
      </c>
      <c r="Q470" s="90" t="s">
        <v>540</v>
      </c>
      <c r="R470" s="90" t="s">
        <v>541</v>
      </c>
      <c r="S470" s="90" t="s">
        <v>619</v>
      </c>
      <c r="T470" s="90" t="s">
        <v>541</v>
      </c>
      <c r="U470" s="90" t="s">
        <v>52</v>
      </c>
      <c r="V470" s="94" t="s">
        <v>53</v>
      </c>
      <c r="W470" s="90" t="s">
        <v>54</v>
      </c>
      <c r="X470" s="90" t="s">
        <v>55</v>
      </c>
      <c r="Y470" s="99" t="s">
        <v>626</v>
      </c>
      <c r="Z470" s="88">
        <v>19552519</v>
      </c>
      <c r="AA470" s="120"/>
      <c r="AB470" s="88"/>
      <c r="AC470" s="88"/>
      <c r="AD470" s="88"/>
      <c r="AE470" s="120">
        <v>19552519</v>
      </c>
      <c r="AF470" s="89">
        <v>9884000</v>
      </c>
      <c r="AG470" s="116">
        <v>17002190</v>
      </c>
      <c r="AH470" s="90" t="s">
        <v>57</v>
      </c>
      <c r="AI470" s="90"/>
      <c r="AJ470" s="90"/>
      <c r="AK470" s="90"/>
      <c r="AL470" s="90" t="s">
        <v>57</v>
      </c>
      <c r="AM470" s="90"/>
      <c r="AN470" s="90" t="s">
        <v>57</v>
      </c>
      <c r="AO470" s="90"/>
      <c r="AP470" s="90" t="s">
        <v>57</v>
      </c>
      <c r="AQ470" s="90"/>
      <c r="AR470" s="90" t="s">
        <v>57</v>
      </c>
      <c r="AS470" s="90" t="s">
        <v>60</v>
      </c>
      <c r="AT470" s="90" t="s">
        <v>61</v>
      </c>
      <c r="AU470" s="97" t="s">
        <v>62</v>
      </c>
      <c r="AV470" s="98" t="s">
        <v>125</v>
      </c>
      <c r="AW470" s="98" t="s">
        <v>126</v>
      </c>
      <c r="AX470" s="97">
        <v>3202032</v>
      </c>
      <c r="AY470" s="98" t="s">
        <v>127</v>
      </c>
      <c r="AZ470" s="98" t="s">
        <v>293</v>
      </c>
      <c r="BA470" s="24"/>
    </row>
    <row r="471" spans="1:53" ht="84.75" customHeight="1">
      <c r="A471" s="23" t="str">
        <f>+IFERROR(VLOOKUP(R471,'[2]Listas niveles'!$D$2:$E$11,2,FALSE),"")</f>
        <v>DTAM</v>
      </c>
      <c r="B471" s="23" t="str">
        <f>+IFERROR(VLOOKUP(AS471,'[2]Listas anexo 1'!$A$7:$B$8,2,FALSE),"")</f>
        <v>ADMIN</v>
      </c>
      <c r="C471" s="23" t="str">
        <f>+IFERROR(VLOOKUP(AT471,'[2]Listas anexo 1'!$A$13:$B$15,2,FALSE),"")</f>
        <v>ADMINYCOOR</v>
      </c>
      <c r="D471" s="23" t="str">
        <f>+IFERROR(VLOOKUP(AT471,'[2]Listas anexo 1'!$A$13:$C$15,3,FALSE),"")</f>
        <v>CONTRIBUIR</v>
      </c>
      <c r="E471" s="23" t="str">
        <f>+IFERROR(VLOOKUP(AT471,'[2]Listas anexo 1'!$A$19:$B$21,2,FALSE),"")</f>
        <v>ADMINOB</v>
      </c>
      <c r="F471" s="23" t="str">
        <f>+IFERROR(VLOOKUP(AV471,'[2]Listas anexo 1'!$J$13:$K$21,2,FALSE),"")</f>
        <v>ADOBI</v>
      </c>
      <c r="G471" s="23" t="str">
        <f>+IFERROR(VLOOKUP(AW471,'[2]LISTAS ANEXO 1. 2'!$A$9:$B$38,2,FALSE),"")</f>
        <v>AI</v>
      </c>
      <c r="H471" s="23" t="str">
        <f>+IFERROR(IF(C471="ADMINYCOOR",VLOOKUP(AY471,'[2]LISTAS ANEXO 1. 3'!$B$13:$C$42,2,FALSE),IF(C471="TASAS",VLOOKUP(AY471,'[2]LISTAS ANEXO 1. 3'!$B$43:$C$51,2,FALSE),IF(C471="FORTALECIMIENTO",VLOOKUP(AY471,'[2]LISTAS ANEXO 1. 3'!$B$52:$C$58,2,FALSE),""))),"")</f>
        <v>AA</v>
      </c>
      <c r="I471" s="23" t="str">
        <f>+IFERROR(VLOOKUP(#REF!,'[2]LISTAS ANEXO 1. 4'!$B$74:$C$90,2,FALSE),"")</f>
        <v/>
      </c>
      <c r="J471" s="23" t="str">
        <f>+IFERROR(VLOOKUP(X471,[2]ORDINALES!$B$2:$C$5,2,FALSE),"")</f>
        <v>CTADOS</v>
      </c>
      <c r="K471" s="23" t="str">
        <f>+IFERROR(VLOOKUP(#REF!,[2]REGION!$G$2:$I$1125,2,FALSE),"")</f>
        <v/>
      </c>
      <c r="L471" s="23" t="str">
        <f>+IFERROR(VLOOKUP(AI471,[2]REGION!$G$2:$I$1125,2,FALSE),"")</f>
        <v/>
      </c>
      <c r="M471" s="23" t="str">
        <f>+IFERROR(VLOOKUP(#REF!,[2]ORDINALES!$H$2:$I$382,2,FALSE),"")</f>
        <v/>
      </c>
      <c r="N471" s="23" t="str">
        <f>IFERROR(VLOOKUP(U471,'[2]Lista Willy'!$B$11:$D$14,3,FALSE),"")</f>
        <v>REC_11</v>
      </c>
      <c r="O471" s="24"/>
      <c r="P471" s="90">
        <v>24007</v>
      </c>
      <c r="Q471" s="90" t="s">
        <v>540</v>
      </c>
      <c r="R471" s="90" t="s">
        <v>541</v>
      </c>
      <c r="S471" s="90" t="s">
        <v>619</v>
      </c>
      <c r="T471" s="90" t="s">
        <v>541</v>
      </c>
      <c r="U471" s="90" t="s">
        <v>52</v>
      </c>
      <c r="V471" s="94" t="s">
        <v>53</v>
      </c>
      <c r="W471" s="90" t="s">
        <v>54</v>
      </c>
      <c r="X471" s="90" t="s">
        <v>55</v>
      </c>
      <c r="Y471" s="99" t="s">
        <v>627</v>
      </c>
      <c r="Z471" s="88">
        <v>19552519</v>
      </c>
      <c r="AA471" s="120"/>
      <c r="AB471" s="88"/>
      <c r="AC471" s="88"/>
      <c r="AD471" s="88"/>
      <c r="AE471" s="120">
        <v>19552519</v>
      </c>
      <c r="AF471" s="89">
        <v>9884000</v>
      </c>
      <c r="AG471" s="116">
        <v>17002190</v>
      </c>
      <c r="AH471" s="90" t="s">
        <v>57</v>
      </c>
      <c r="AI471" s="90"/>
      <c r="AJ471" s="90"/>
      <c r="AK471" s="90"/>
      <c r="AL471" s="90" t="s">
        <v>57</v>
      </c>
      <c r="AM471" s="90"/>
      <c r="AN471" s="90" t="s">
        <v>57</v>
      </c>
      <c r="AO471" s="90"/>
      <c r="AP471" s="90" t="s">
        <v>57</v>
      </c>
      <c r="AQ471" s="90"/>
      <c r="AR471" s="90" t="s">
        <v>57</v>
      </c>
      <c r="AS471" s="90" t="s">
        <v>60</v>
      </c>
      <c r="AT471" s="90" t="s">
        <v>61</v>
      </c>
      <c r="AU471" s="97" t="s">
        <v>62</v>
      </c>
      <c r="AV471" s="98" t="s">
        <v>125</v>
      </c>
      <c r="AW471" s="98" t="s">
        <v>126</v>
      </c>
      <c r="AX471" s="97">
        <v>3202032</v>
      </c>
      <c r="AY471" s="98" t="s">
        <v>127</v>
      </c>
      <c r="AZ471" s="98" t="s">
        <v>293</v>
      </c>
      <c r="BA471" s="24"/>
    </row>
    <row r="472" spans="1:53" ht="84.75" customHeight="1">
      <c r="A472" s="23" t="str">
        <f>+IFERROR(VLOOKUP(R472,'[2]Listas niveles'!$D$2:$E$11,2,FALSE),"")</f>
        <v>DTAM</v>
      </c>
      <c r="B472" s="23" t="str">
        <f>+IFERROR(VLOOKUP(AS472,'[2]Listas anexo 1'!$A$7:$B$8,2,FALSE),"")</f>
        <v>ADMIN</v>
      </c>
      <c r="C472" s="23" t="str">
        <f>+IFERROR(VLOOKUP(AT472,'[2]Listas anexo 1'!$A$13:$B$15,2,FALSE),"")</f>
        <v>ADMINYCOOR</v>
      </c>
      <c r="D472" s="23" t="str">
        <f>+IFERROR(VLOOKUP(AT472,'[2]Listas anexo 1'!$A$13:$C$15,3,FALSE),"")</f>
        <v>CONTRIBUIR</v>
      </c>
      <c r="E472" s="23" t="str">
        <f>+IFERROR(VLOOKUP(AT472,'[2]Listas anexo 1'!$A$19:$B$21,2,FALSE),"")</f>
        <v>ADMINOB</v>
      </c>
      <c r="F472" s="23" t="str">
        <f>+IFERROR(VLOOKUP(AV472,'[2]Listas anexo 1'!$J$13:$K$21,2,FALSE),"")</f>
        <v>ADOBI</v>
      </c>
      <c r="G472" s="23" t="str">
        <f>+IFERROR(VLOOKUP(AW472,'[2]LISTAS ANEXO 1. 2'!$A$9:$B$38,2,FALSE),"")</f>
        <v>AI</v>
      </c>
      <c r="H472" s="23" t="str">
        <f>+IFERROR(IF(C472="ADMINYCOOR",VLOOKUP(AY472,'[2]LISTAS ANEXO 1. 3'!$B$13:$C$42,2,FALSE),IF(C472="TASAS",VLOOKUP(AY472,'[2]LISTAS ANEXO 1. 3'!$B$43:$C$51,2,FALSE),IF(C472="FORTALECIMIENTO",VLOOKUP(AY472,'[2]LISTAS ANEXO 1. 3'!$B$52:$C$58,2,FALSE),""))),"")</f>
        <v>AA</v>
      </c>
      <c r="I472" s="23" t="str">
        <f>+IFERROR(VLOOKUP(#REF!,'[2]LISTAS ANEXO 1. 4'!$B$74:$C$90,2,FALSE),"")</f>
        <v/>
      </c>
      <c r="J472" s="23" t="str">
        <f>+IFERROR(VLOOKUP(X472,[2]ORDINALES!$B$2:$C$5,2,FALSE),"")</f>
        <v>CTADOS</v>
      </c>
      <c r="K472" s="23" t="str">
        <f>+IFERROR(VLOOKUP(#REF!,[2]REGION!$G$2:$I$1125,2,FALSE),"")</f>
        <v/>
      </c>
      <c r="L472" s="23" t="str">
        <f>+IFERROR(VLOOKUP(AI472,[2]REGION!$G$2:$I$1125,2,FALSE),"")</f>
        <v/>
      </c>
      <c r="M472" s="23" t="str">
        <f>+IFERROR(VLOOKUP(#REF!,[2]ORDINALES!$H$2:$I$382,2,FALSE),"")</f>
        <v/>
      </c>
      <c r="N472" s="23" t="str">
        <f>IFERROR(VLOOKUP(U472,'[2]Lista Willy'!$B$11:$D$14,3,FALSE),"")</f>
        <v>REC_11</v>
      </c>
      <c r="O472" s="24"/>
      <c r="P472" s="90">
        <v>24008</v>
      </c>
      <c r="Q472" s="90" t="s">
        <v>540</v>
      </c>
      <c r="R472" s="90" t="s">
        <v>541</v>
      </c>
      <c r="S472" s="90" t="s">
        <v>619</v>
      </c>
      <c r="T472" s="90" t="s">
        <v>541</v>
      </c>
      <c r="U472" s="90" t="s">
        <v>52</v>
      </c>
      <c r="V472" s="94" t="s">
        <v>53</v>
      </c>
      <c r="W472" s="90" t="s">
        <v>54</v>
      </c>
      <c r="X472" s="90" t="s">
        <v>55</v>
      </c>
      <c r="Y472" s="99" t="s">
        <v>628</v>
      </c>
      <c r="Z472" s="88">
        <v>19552519</v>
      </c>
      <c r="AA472" s="120"/>
      <c r="AB472" s="88"/>
      <c r="AC472" s="88"/>
      <c r="AD472" s="88"/>
      <c r="AE472" s="120">
        <v>19552519</v>
      </c>
      <c r="AF472" s="89">
        <v>9884000</v>
      </c>
      <c r="AG472" s="116">
        <v>17002190</v>
      </c>
      <c r="AH472" s="90" t="s">
        <v>57</v>
      </c>
      <c r="AI472" s="90"/>
      <c r="AJ472" s="90"/>
      <c r="AK472" s="90"/>
      <c r="AL472" s="90" t="s">
        <v>57</v>
      </c>
      <c r="AM472" s="90"/>
      <c r="AN472" s="90" t="s">
        <v>57</v>
      </c>
      <c r="AO472" s="90"/>
      <c r="AP472" s="90" t="s">
        <v>57</v>
      </c>
      <c r="AQ472" s="90"/>
      <c r="AR472" s="90" t="s">
        <v>57</v>
      </c>
      <c r="AS472" s="90" t="s">
        <v>60</v>
      </c>
      <c r="AT472" s="90" t="s">
        <v>61</v>
      </c>
      <c r="AU472" s="97" t="s">
        <v>62</v>
      </c>
      <c r="AV472" s="98" t="s">
        <v>125</v>
      </c>
      <c r="AW472" s="98" t="s">
        <v>126</v>
      </c>
      <c r="AX472" s="97">
        <v>3202032</v>
      </c>
      <c r="AY472" s="98" t="s">
        <v>127</v>
      </c>
      <c r="AZ472" s="98" t="s">
        <v>293</v>
      </c>
      <c r="BA472" s="24"/>
    </row>
    <row r="473" spans="1:53" ht="84.75" customHeight="1">
      <c r="A473" s="23" t="str">
        <f>+IFERROR(VLOOKUP(R473,'[2]Listas niveles'!$D$2:$E$11,2,FALSE),"")</f>
        <v>DTAM</v>
      </c>
      <c r="B473" s="23" t="str">
        <f>+IFERROR(VLOOKUP(AS473,'[2]Listas anexo 1'!$A$7:$B$8,2,FALSE),"")</f>
        <v>ADMIN</v>
      </c>
      <c r="C473" s="23" t="str">
        <f>+IFERROR(VLOOKUP(AT473,'[2]Listas anexo 1'!$A$13:$B$15,2,FALSE),"")</f>
        <v>ADMINYCOOR</v>
      </c>
      <c r="D473" s="23" t="str">
        <f>+IFERROR(VLOOKUP(AT473,'[2]Listas anexo 1'!$A$13:$C$15,3,FALSE),"")</f>
        <v>CONTRIBUIR</v>
      </c>
      <c r="E473" s="23" t="str">
        <f>+IFERROR(VLOOKUP(AT473,'[2]Listas anexo 1'!$A$19:$B$21,2,FALSE),"")</f>
        <v>ADMINOB</v>
      </c>
      <c r="F473" s="23" t="str">
        <f>+IFERROR(VLOOKUP(AV473,'[2]Listas anexo 1'!$J$13:$K$21,2,FALSE),"")</f>
        <v>ADOBI</v>
      </c>
      <c r="G473" s="23" t="str">
        <f>+IFERROR(VLOOKUP(AW473,'[2]LISTAS ANEXO 1. 2'!$A$9:$B$38,2,FALSE),"")</f>
        <v>AI</v>
      </c>
      <c r="H473" s="23" t="str">
        <f>+IFERROR(IF(C473="ADMINYCOOR",VLOOKUP(AY473,'[2]LISTAS ANEXO 1. 3'!$B$13:$C$42,2,FALSE),IF(C473="TASAS",VLOOKUP(AY473,'[2]LISTAS ANEXO 1. 3'!$B$43:$C$51,2,FALSE),IF(C473="FORTALECIMIENTO",VLOOKUP(AY473,'[2]LISTAS ANEXO 1. 3'!$B$52:$C$58,2,FALSE),""))),"")</f>
        <v>AA</v>
      </c>
      <c r="I473" s="23" t="str">
        <f>+IFERROR(VLOOKUP(#REF!,'[2]LISTAS ANEXO 1. 4'!$B$74:$C$90,2,FALSE),"")</f>
        <v/>
      </c>
      <c r="J473" s="23" t="str">
        <f>+IFERROR(VLOOKUP(X473,[2]ORDINALES!$B$2:$C$5,2,FALSE),"")</f>
        <v>CTADOS</v>
      </c>
      <c r="K473" s="23" t="str">
        <f>+IFERROR(VLOOKUP(#REF!,[2]REGION!$G$2:$I$1125,2,FALSE),"")</f>
        <v/>
      </c>
      <c r="L473" s="23" t="str">
        <f>+IFERROR(VLOOKUP(AI473,[2]REGION!$G$2:$I$1125,2,FALSE),"")</f>
        <v/>
      </c>
      <c r="M473" s="23" t="str">
        <f>+IFERROR(VLOOKUP(#REF!,[2]ORDINALES!$H$2:$I$382,2,FALSE),"")</f>
        <v/>
      </c>
      <c r="N473" s="23" t="str">
        <f>IFERROR(VLOOKUP(U473,'[2]Lista Willy'!$B$11:$D$14,3,FALSE),"")</f>
        <v>REC_11</v>
      </c>
      <c r="O473" s="24"/>
      <c r="P473" s="90">
        <v>24009</v>
      </c>
      <c r="Q473" s="90" t="s">
        <v>540</v>
      </c>
      <c r="R473" s="90" t="s">
        <v>541</v>
      </c>
      <c r="S473" s="90" t="s">
        <v>619</v>
      </c>
      <c r="T473" s="90" t="s">
        <v>541</v>
      </c>
      <c r="U473" s="90" t="s">
        <v>52</v>
      </c>
      <c r="V473" s="94" t="s">
        <v>53</v>
      </c>
      <c r="W473" s="90" t="s">
        <v>54</v>
      </c>
      <c r="X473" s="90" t="s">
        <v>55</v>
      </c>
      <c r="Y473" s="99" t="s">
        <v>629</v>
      </c>
      <c r="Z473" s="88">
        <v>19552519</v>
      </c>
      <c r="AA473" s="120"/>
      <c r="AB473" s="88"/>
      <c r="AC473" s="88"/>
      <c r="AD473" s="88"/>
      <c r="AE473" s="120">
        <v>19552519</v>
      </c>
      <c r="AF473" s="89">
        <v>9884000</v>
      </c>
      <c r="AG473" s="116">
        <v>17002190</v>
      </c>
      <c r="AH473" s="90" t="s">
        <v>57</v>
      </c>
      <c r="AI473" s="90"/>
      <c r="AJ473" s="90"/>
      <c r="AK473" s="90"/>
      <c r="AL473" s="90" t="s">
        <v>57</v>
      </c>
      <c r="AM473" s="90"/>
      <c r="AN473" s="90" t="s">
        <v>57</v>
      </c>
      <c r="AO473" s="90"/>
      <c r="AP473" s="90" t="s">
        <v>57</v>
      </c>
      <c r="AQ473" s="90"/>
      <c r="AR473" s="90" t="s">
        <v>57</v>
      </c>
      <c r="AS473" s="90" t="s">
        <v>60</v>
      </c>
      <c r="AT473" s="90" t="s">
        <v>61</v>
      </c>
      <c r="AU473" s="97" t="s">
        <v>62</v>
      </c>
      <c r="AV473" s="98" t="s">
        <v>125</v>
      </c>
      <c r="AW473" s="98" t="s">
        <v>126</v>
      </c>
      <c r="AX473" s="97">
        <v>3202032</v>
      </c>
      <c r="AY473" s="98" t="s">
        <v>127</v>
      </c>
      <c r="AZ473" s="98" t="s">
        <v>293</v>
      </c>
      <c r="BA473" s="24"/>
    </row>
    <row r="474" spans="1:53" ht="84.75" customHeight="1">
      <c r="A474" s="23" t="str">
        <f>+IFERROR(VLOOKUP(R474,'[2]Listas niveles'!$D$2:$E$11,2,FALSE),"")</f>
        <v>DTAM</v>
      </c>
      <c r="B474" s="23" t="str">
        <f>+IFERROR(VLOOKUP(AS474,'[2]Listas anexo 1'!$A$7:$B$8,2,FALSE),"")</f>
        <v>ADMIN</v>
      </c>
      <c r="C474" s="23" t="str">
        <f>+IFERROR(VLOOKUP(AT474,'[2]Listas anexo 1'!$A$13:$B$15,2,FALSE),"")</f>
        <v>ADMINYCOOR</v>
      </c>
      <c r="D474" s="23" t="str">
        <f>+IFERROR(VLOOKUP(AT474,'[2]Listas anexo 1'!$A$13:$C$15,3,FALSE),"")</f>
        <v>CONTRIBUIR</v>
      </c>
      <c r="E474" s="23" t="str">
        <f>+IFERROR(VLOOKUP(AT474,'[2]Listas anexo 1'!$A$19:$B$21,2,FALSE),"")</f>
        <v>ADMINOB</v>
      </c>
      <c r="F474" s="23" t="str">
        <f>+IFERROR(VLOOKUP(AV474,'[2]Listas anexo 1'!$J$13:$K$21,2,FALSE),"")</f>
        <v>ADOBI</v>
      </c>
      <c r="G474" s="23" t="str">
        <f>+IFERROR(VLOOKUP(AW474,'[2]LISTAS ANEXO 1. 2'!$A$9:$B$38,2,FALSE),"")</f>
        <v>AI</v>
      </c>
      <c r="H474" s="23" t="str">
        <f>+IFERROR(IF(C474="ADMINYCOOR",VLOOKUP(AY474,'[2]LISTAS ANEXO 1. 3'!$B$13:$C$42,2,FALSE),IF(C474="TASAS",VLOOKUP(AY474,'[2]LISTAS ANEXO 1. 3'!$B$43:$C$51,2,FALSE),IF(C474="FORTALECIMIENTO",VLOOKUP(AY474,'[2]LISTAS ANEXO 1. 3'!$B$52:$C$58,2,FALSE),""))),"")</f>
        <v>AA</v>
      </c>
      <c r="I474" s="23" t="str">
        <f>+IFERROR(VLOOKUP(#REF!,'[2]LISTAS ANEXO 1. 4'!$B$74:$C$90,2,FALSE),"")</f>
        <v/>
      </c>
      <c r="J474" s="23" t="str">
        <f>+IFERROR(VLOOKUP(X474,[2]ORDINALES!$B$2:$C$5,2,FALSE),"")</f>
        <v>CTADOS</v>
      </c>
      <c r="K474" s="23" t="str">
        <f>+IFERROR(VLOOKUP(#REF!,[2]REGION!$G$2:$I$1125,2,FALSE),"")</f>
        <v/>
      </c>
      <c r="L474" s="23" t="str">
        <f>+IFERROR(VLOOKUP(AI474,[2]REGION!$G$2:$I$1125,2,FALSE),"")</f>
        <v/>
      </c>
      <c r="M474" s="23" t="str">
        <f>+IFERROR(VLOOKUP(#REF!,[2]ORDINALES!$H$2:$I$382,2,FALSE),"")</f>
        <v/>
      </c>
      <c r="N474" s="23" t="str">
        <f>IFERROR(VLOOKUP(U474,'[2]Lista Willy'!$B$11:$D$14,3,FALSE),"")</f>
        <v>REC_11</v>
      </c>
      <c r="O474" s="24"/>
      <c r="P474" s="90">
        <v>24010</v>
      </c>
      <c r="Q474" s="90" t="s">
        <v>540</v>
      </c>
      <c r="R474" s="90" t="s">
        <v>541</v>
      </c>
      <c r="S474" s="90" t="s">
        <v>619</v>
      </c>
      <c r="T474" s="90" t="s">
        <v>541</v>
      </c>
      <c r="U474" s="90" t="s">
        <v>52</v>
      </c>
      <c r="V474" s="94" t="s">
        <v>53</v>
      </c>
      <c r="W474" s="90" t="s">
        <v>54</v>
      </c>
      <c r="X474" s="90" t="s">
        <v>55</v>
      </c>
      <c r="Y474" s="99" t="s">
        <v>630</v>
      </c>
      <c r="Z474" s="88">
        <v>17002190</v>
      </c>
      <c r="AA474" s="120"/>
      <c r="AB474" s="88"/>
      <c r="AC474" s="88"/>
      <c r="AD474" s="88"/>
      <c r="AE474" s="120">
        <v>17002190</v>
      </c>
      <c r="AF474" s="89"/>
      <c r="AG474" s="116"/>
      <c r="AH474" s="90" t="s">
        <v>57</v>
      </c>
      <c r="AI474" s="90"/>
      <c r="AJ474" s="90"/>
      <c r="AK474" s="90"/>
      <c r="AL474" s="90" t="s">
        <v>57</v>
      </c>
      <c r="AM474" s="90"/>
      <c r="AN474" s="90" t="s">
        <v>57</v>
      </c>
      <c r="AO474" s="90"/>
      <c r="AP474" s="90" t="s">
        <v>57</v>
      </c>
      <c r="AQ474" s="90"/>
      <c r="AR474" s="90" t="s">
        <v>57</v>
      </c>
      <c r="AS474" s="90" t="s">
        <v>60</v>
      </c>
      <c r="AT474" s="90" t="s">
        <v>61</v>
      </c>
      <c r="AU474" s="97" t="s">
        <v>62</v>
      </c>
      <c r="AV474" s="98" t="s">
        <v>125</v>
      </c>
      <c r="AW474" s="98" t="s">
        <v>126</v>
      </c>
      <c r="AX474" s="97">
        <v>3202032</v>
      </c>
      <c r="AY474" s="98" t="s">
        <v>127</v>
      </c>
      <c r="AZ474" s="98" t="s">
        <v>128</v>
      </c>
      <c r="BA474" s="24"/>
    </row>
    <row r="475" spans="1:53" ht="84.75" customHeight="1">
      <c r="A475" s="23" t="str">
        <f>+IFERROR(VLOOKUP(R475,'[2]Listas niveles'!$D$2:$E$11,2,FALSE),"")</f>
        <v>DTAM</v>
      </c>
      <c r="B475" s="23" t="str">
        <f>+IFERROR(VLOOKUP(AS475,'[2]Listas anexo 1'!$A$7:$B$8,2,FALSE),"")</f>
        <v>ADMIN</v>
      </c>
      <c r="C475" s="23" t="str">
        <f>+IFERROR(VLOOKUP(AT475,'[2]Listas anexo 1'!$A$13:$B$15,2,FALSE),"")</f>
        <v>ADMINYCOOR</v>
      </c>
      <c r="D475" s="23" t="str">
        <f>+IFERROR(VLOOKUP(AT475,'[2]Listas anexo 1'!$A$13:$C$15,3,FALSE),"")</f>
        <v>CONTRIBUIR</v>
      </c>
      <c r="E475" s="23" t="str">
        <f>+IFERROR(VLOOKUP(AT475,'[2]Listas anexo 1'!$A$19:$B$21,2,FALSE),"")</f>
        <v>ADMINOB</v>
      </c>
      <c r="F475" s="23" t="str">
        <f>+IFERROR(VLOOKUP(AV475,'[2]Listas anexo 1'!$J$13:$K$21,2,FALSE),"")</f>
        <v>ADOBI</v>
      </c>
      <c r="G475" s="23" t="str">
        <f>+IFERROR(VLOOKUP(AW475,'[2]LISTAS ANEXO 1. 2'!$A$9:$B$38,2,FALSE),"")</f>
        <v>AI</v>
      </c>
      <c r="H475" s="23" t="str">
        <f>+IFERROR(IF(C475="ADMINYCOOR",VLOOKUP(AY475,'[2]LISTAS ANEXO 1. 3'!$B$13:$C$42,2,FALSE),IF(C475="TASAS",VLOOKUP(AY475,'[2]LISTAS ANEXO 1. 3'!$B$43:$C$51,2,FALSE),IF(C475="FORTALECIMIENTO",VLOOKUP(AY475,'[2]LISTAS ANEXO 1. 3'!$B$52:$C$58,2,FALSE),""))),"")</f>
        <v>AA</v>
      </c>
      <c r="I475" s="23" t="str">
        <f>+IFERROR(VLOOKUP(#REF!,'[2]LISTAS ANEXO 1. 4'!$B$74:$C$90,2,FALSE),"")</f>
        <v/>
      </c>
      <c r="J475" s="23" t="str">
        <f>+IFERROR(VLOOKUP(X475,[2]ORDINALES!$B$2:$C$5,2,FALSE),"")</f>
        <v>CTADOS</v>
      </c>
      <c r="K475" s="23" t="str">
        <f>+IFERROR(VLOOKUP(#REF!,[2]REGION!$G$2:$I$1125,2,FALSE),"")</f>
        <v/>
      </c>
      <c r="L475" s="23" t="str">
        <f>+IFERROR(VLOOKUP(AI475,[2]REGION!$G$2:$I$1125,2,FALSE),"")</f>
        <v/>
      </c>
      <c r="M475" s="23" t="str">
        <f>+IFERROR(VLOOKUP(#REF!,[2]ORDINALES!$H$2:$I$382,2,FALSE),"")</f>
        <v/>
      </c>
      <c r="N475" s="23" t="str">
        <f>IFERROR(VLOOKUP(U475,'[2]Lista Willy'!$B$11:$D$14,3,FALSE),"")</f>
        <v>REC_11</v>
      </c>
      <c r="O475" s="24"/>
      <c r="P475" s="90">
        <v>24011</v>
      </c>
      <c r="Q475" s="90" t="s">
        <v>540</v>
      </c>
      <c r="R475" s="90" t="s">
        <v>541</v>
      </c>
      <c r="S475" s="90" t="s">
        <v>619</v>
      </c>
      <c r="T475" s="90" t="s">
        <v>541</v>
      </c>
      <c r="U475" s="90" t="s">
        <v>52</v>
      </c>
      <c r="V475" s="94" t="s">
        <v>53</v>
      </c>
      <c r="W475" s="90" t="s">
        <v>54</v>
      </c>
      <c r="X475" s="90" t="s">
        <v>55</v>
      </c>
      <c r="Y475" s="99" t="s">
        <v>631</v>
      </c>
      <c r="Z475" s="88">
        <v>17002190</v>
      </c>
      <c r="AA475" s="120"/>
      <c r="AB475" s="88"/>
      <c r="AC475" s="88"/>
      <c r="AD475" s="88"/>
      <c r="AE475" s="120">
        <v>17002190</v>
      </c>
      <c r="AF475" s="89"/>
      <c r="AG475" s="116"/>
      <c r="AH475" s="90" t="s">
        <v>57</v>
      </c>
      <c r="AI475" s="90"/>
      <c r="AJ475" s="90"/>
      <c r="AK475" s="90"/>
      <c r="AL475" s="90" t="s">
        <v>57</v>
      </c>
      <c r="AM475" s="90"/>
      <c r="AN475" s="90" t="s">
        <v>57</v>
      </c>
      <c r="AO475" s="90"/>
      <c r="AP475" s="90" t="s">
        <v>57</v>
      </c>
      <c r="AQ475" s="90"/>
      <c r="AR475" s="90" t="s">
        <v>57</v>
      </c>
      <c r="AS475" s="90" t="s">
        <v>60</v>
      </c>
      <c r="AT475" s="90" t="s">
        <v>61</v>
      </c>
      <c r="AU475" s="97" t="s">
        <v>62</v>
      </c>
      <c r="AV475" s="98" t="s">
        <v>125</v>
      </c>
      <c r="AW475" s="98" t="s">
        <v>126</v>
      </c>
      <c r="AX475" s="97">
        <v>3202032</v>
      </c>
      <c r="AY475" s="98" t="s">
        <v>127</v>
      </c>
      <c r="AZ475" s="98" t="s">
        <v>128</v>
      </c>
      <c r="BA475" s="24"/>
    </row>
    <row r="476" spans="1:53" ht="84.75" customHeight="1">
      <c r="A476" s="23" t="str">
        <f>+IFERROR(VLOOKUP(R476,'[2]Listas niveles'!$D$2:$E$11,2,FALSE),"")</f>
        <v>DTAM</v>
      </c>
      <c r="B476" s="23" t="str">
        <f>+IFERROR(VLOOKUP(AS476,'[2]Listas anexo 1'!$A$7:$B$8,2,FALSE),"")</f>
        <v>ADMIN</v>
      </c>
      <c r="C476" s="23" t="str">
        <f>+IFERROR(VLOOKUP(AT476,'[2]Listas anexo 1'!$A$13:$B$15,2,FALSE),"")</f>
        <v>ADMINYCOOR</v>
      </c>
      <c r="D476" s="23" t="str">
        <f>+IFERROR(VLOOKUP(AT476,'[2]Listas anexo 1'!$A$13:$C$15,3,FALSE),"")</f>
        <v>CONTRIBUIR</v>
      </c>
      <c r="E476" s="23" t="str">
        <f>+IFERROR(VLOOKUP(AT476,'[2]Listas anexo 1'!$A$19:$B$21,2,FALSE),"")</f>
        <v>ADMINOB</v>
      </c>
      <c r="F476" s="23" t="str">
        <f>+IFERROR(VLOOKUP(AV476,'[2]Listas anexo 1'!$J$13:$K$21,2,FALSE),"")</f>
        <v>ADOBI</v>
      </c>
      <c r="G476" s="23" t="str">
        <f>+IFERROR(VLOOKUP(AW476,'[2]LISTAS ANEXO 1. 2'!$A$9:$B$38,2,FALSE),"")</f>
        <v>AI</v>
      </c>
      <c r="H476" s="23" t="str">
        <f>+IFERROR(IF(C476="ADMINYCOOR",VLOOKUP(AY476,'[2]LISTAS ANEXO 1. 3'!$B$13:$C$42,2,FALSE),IF(C476="TASAS",VLOOKUP(AY476,'[2]LISTAS ANEXO 1. 3'!$B$43:$C$51,2,FALSE),IF(C476="FORTALECIMIENTO",VLOOKUP(AY476,'[2]LISTAS ANEXO 1. 3'!$B$52:$C$58,2,FALSE),""))),"")</f>
        <v>AA</v>
      </c>
      <c r="I476" s="23" t="str">
        <f>+IFERROR(VLOOKUP(#REF!,'[2]LISTAS ANEXO 1. 4'!$B$74:$C$90,2,FALSE),"")</f>
        <v/>
      </c>
      <c r="J476" s="23" t="str">
        <f>+IFERROR(VLOOKUP(X476,[2]ORDINALES!$B$2:$C$5,2,FALSE),"")</f>
        <v>CTADOS</v>
      </c>
      <c r="K476" s="23" t="str">
        <f>+IFERROR(VLOOKUP(#REF!,[2]REGION!$G$2:$I$1125,2,FALSE),"")</f>
        <v/>
      </c>
      <c r="L476" s="23" t="str">
        <f>+IFERROR(VLOOKUP(AI476,[2]REGION!$G$2:$I$1125,2,FALSE),"")</f>
        <v/>
      </c>
      <c r="M476" s="23" t="str">
        <f>+IFERROR(VLOOKUP(#REF!,[2]ORDINALES!$H$2:$I$382,2,FALSE),"")</f>
        <v/>
      </c>
      <c r="N476" s="23" t="str">
        <f>IFERROR(VLOOKUP(U476,'[2]Lista Willy'!$B$11:$D$14,3,FALSE),"")</f>
        <v>REC_11</v>
      </c>
      <c r="O476" s="24"/>
      <c r="P476" s="90">
        <v>24012</v>
      </c>
      <c r="Q476" s="90" t="s">
        <v>540</v>
      </c>
      <c r="R476" s="90" t="s">
        <v>541</v>
      </c>
      <c r="S476" s="90" t="s">
        <v>619</v>
      </c>
      <c r="T476" s="90" t="s">
        <v>541</v>
      </c>
      <c r="U476" s="90" t="s">
        <v>52</v>
      </c>
      <c r="V476" s="94" t="s">
        <v>53</v>
      </c>
      <c r="W476" s="90" t="s">
        <v>54</v>
      </c>
      <c r="X476" s="90" t="s">
        <v>55</v>
      </c>
      <c r="Y476" s="99" t="s">
        <v>632</v>
      </c>
      <c r="Z476" s="88">
        <v>17002190</v>
      </c>
      <c r="AA476" s="120"/>
      <c r="AB476" s="88"/>
      <c r="AC476" s="88"/>
      <c r="AD476" s="88"/>
      <c r="AE476" s="120">
        <v>17002190</v>
      </c>
      <c r="AF476" s="89"/>
      <c r="AG476" s="116"/>
      <c r="AH476" s="90" t="s">
        <v>57</v>
      </c>
      <c r="AI476" s="90"/>
      <c r="AJ476" s="90"/>
      <c r="AK476" s="90"/>
      <c r="AL476" s="90" t="s">
        <v>57</v>
      </c>
      <c r="AM476" s="90"/>
      <c r="AN476" s="90" t="s">
        <v>57</v>
      </c>
      <c r="AO476" s="90"/>
      <c r="AP476" s="90" t="s">
        <v>57</v>
      </c>
      <c r="AQ476" s="90"/>
      <c r="AR476" s="90" t="s">
        <v>57</v>
      </c>
      <c r="AS476" s="90" t="s">
        <v>60</v>
      </c>
      <c r="AT476" s="90" t="s">
        <v>61</v>
      </c>
      <c r="AU476" s="97" t="s">
        <v>62</v>
      </c>
      <c r="AV476" s="98" t="s">
        <v>125</v>
      </c>
      <c r="AW476" s="98" t="s">
        <v>126</v>
      </c>
      <c r="AX476" s="97">
        <v>3202032</v>
      </c>
      <c r="AY476" s="98" t="s">
        <v>127</v>
      </c>
      <c r="AZ476" s="98" t="s">
        <v>128</v>
      </c>
      <c r="BA476" s="24"/>
    </row>
    <row r="477" spans="1:53" ht="84.75" customHeight="1">
      <c r="A477" s="23" t="str">
        <f>+IFERROR(VLOOKUP(R477,'[2]Listas niveles'!$D$2:$E$11,2,FALSE),"")</f>
        <v>DTAM</v>
      </c>
      <c r="B477" s="23" t="str">
        <f>+IFERROR(VLOOKUP(AS477,'[2]Listas anexo 1'!$A$7:$B$8,2,FALSE),"")</f>
        <v>ADMIN</v>
      </c>
      <c r="C477" s="23" t="str">
        <f>+IFERROR(VLOOKUP(AT477,'[2]Listas anexo 1'!$A$13:$B$15,2,FALSE),"")</f>
        <v>ADMINYCOOR</v>
      </c>
      <c r="D477" s="23" t="str">
        <f>+IFERROR(VLOOKUP(AT477,'[2]Listas anexo 1'!$A$13:$C$15,3,FALSE),"")</f>
        <v>CONTRIBUIR</v>
      </c>
      <c r="E477" s="23" t="str">
        <f>+IFERROR(VLOOKUP(AT477,'[2]Listas anexo 1'!$A$19:$B$21,2,FALSE),"")</f>
        <v>ADMINOB</v>
      </c>
      <c r="F477" s="23" t="str">
        <f>+IFERROR(VLOOKUP(AV477,'[2]Listas anexo 1'!$J$13:$K$21,2,FALSE),"")</f>
        <v>ADOBI</v>
      </c>
      <c r="G477" s="23" t="str">
        <f>+IFERROR(VLOOKUP(AW477,'[2]LISTAS ANEXO 1. 2'!$A$9:$B$38,2,FALSE),"")</f>
        <v>AI</v>
      </c>
      <c r="H477" s="23" t="str">
        <f>+IFERROR(IF(C477="ADMINYCOOR",VLOOKUP(AY477,'[2]LISTAS ANEXO 1. 3'!$B$13:$C$42,2,FALSE),IF(C477="TASAS",VLOOKUP(AY477,'[2]LISTAS ANEXO 1. 3'!$B$43:$C$51,2,FALSE),IF(C477="FORTALECIMIENTO",VLOOKUP(AY477,'[2]LISTAS ANEXO 1. 3'!$B$52:$C$58,2,FALSE),""))),"")</f>
        <v>AA</v>
      </c>
      <c r="I477" s="23" t="str">
        <f>+IFERROR(VLOOKUP(#REF!,'[2]LISTAS ANEXO 1. 4'!$B$74:$C$90,2,FALSE),"")</f>
        <v/>
      </c>
      <c r="J477" s="23" t="str">
        <f>+IFERROR(VLOOKUP(X477,[2]ORDINALES!$B$2:$C$5,2,FALSE),"")</f>
        <v>CTADOS</v>
      </c>
      <c r="K477" s="23" t="str">
        <f>+IFERROR(VLOOKUP(#REF!,[2]REGION!$G$2:$I$1125,2,FALSE),"")</f>
        <v/>
      </c>
      <c r="L477" s="23" t="str">
        <f>+IFERROR(VLOOKUP(AI477,[2]REGION!$G$2:$I$1125,2,FALSE),"")</f>
        <v/>
      </c>
      <c r="M477" s="23" t="str">
        <f>+IFERROR(VLOOKUP(#REF!,[2]ORDINALES!$H$2:$I$382,2,FALSE),"")</f>
        <v/>
      </c>
      <c r="N477" s="23" t="str">
        <f>IFERROR(VLOOKUP(U477,'[2]Lista Willy'!$B$11:$D$14,3,FALSE),"")</f>
        <v>REC_11</v>
      </c>
      <c r="O477" s="24"/>
      <c r="P477" s="90">
        <v>24013</v>
      </c>
      <c r="Q477" s="90" t="s">
        <v>540</v>
      </c>
      <c r="R477" s="90" t="s">
        <v>541</v>
      </c>
      <c r="S477" s="90" t="s">
        <v>619</v>
      </c>
      <c r="T477" s="90" t="s">
        <v>541</v>
      </c>
      <c r="U477" s="90" t="s">
        <v>52</v>
      </c>
      <c r="V477" s="94" t="s">
        <v>53</v>
      </c>
      <c r="W477" s="90" t="s">
        <v>54</v>
      </c>
      <c r="X477" s="90" t="s">
        <v>55</v>
      </c>
      <c r="Y477" s="99" t="s">
        <v>633</v>
      </c>
      <c r="Z477" s="88">
        <v>17002190</v>
      </c>
      <c r="AA477" s="120"/>
      <c r="AB477" s="88"/>
      <c r="AC477" s="88"/>
      <c r="AD477" s="88"/>
      <c r="AE477" s="120">
        <v>17002190</v>
      </c>
      <c r="AF477" s="89"/>
      <c r="AG477" s="116"/>
      <c r="AH477" s="90" t="s">
        <v>57</v>
      </c>
      <c r="AI477" s="90"/>
      <c r="AJ477" s="90"/>
      <c r="AK477" s="90"/>
      <c r="AL477" s="90" t="s">
        <v>57</v>
      </c>
      <c r="AM477" s="90"/>
      <c r="AN477" s="90" t="s">
        <v>57</v>
      </c>
      <c r="AO477" s="90"/>
      <c r="AP477" s="90" t="s">
        <v>57</v>
      </c>
      <c r="AQ477" s="90"/>
      <c r="AR477" s="90" t="s">
        <v>57</v>
      </c>
      <c r="AS477" s="90" t="s">
        <v>60</v>
      </c>
      <c r="AT477" s="90" t="s">
        <v>61</v>
      </c>
      <c r="AU477" s="97" t="s">
        <v>62</v>
      </c>
      <c r="AV477" s="98" t="s">
        <v>125</v>
      </c>
      <c r="AW477" s="98" t="s">
        <v>126</v>
      </c>
      <c r="AX477" s="97">
        <v>3202032</v>
      </c>
      <c r="AY477" s="98" t="s">
        <v>127</v>
      </c>
      <c r="AZ477" s="98" t="s">
        <v>128</v>
      </c>
      <c r="BA477" s="24"/>
    </row>
    <row r="478" spans="1:53" ht="84.75" customHeight="1">
      <c r="A478" s="23" t="str">
        <f>+IFERROR(VLOOKUP(R478,'[2]Listas niveles'!$D$2:$E$11,2,FALSE),"")</f>
        <v>DTAM</v>
      </c>
      <c r="B478" s="23" t="str">
        <f>+IFERROR(VLOOKUP(AS478,'[2]Listas anexo 1'!$A$7:$B$8,2,FALSE),"")</f>
        <v>ADMIN</v>
      </c>
      <c r="C478" s="23" t="str">
        <f>+IFERROR(VLOOKUP(AT478,'[2]Listas anexo 1'!$A$13:$B$15,2,FALSE),"")</f>
        <v>ADMINYCOOR</v>
      </c>
      <c r="D478" s="23" t="str">
        <f>+IFERROR(VLOOKUP(AT478,'[2]Listas anexo 1'!$A$13:$C$15,3,FALSE),"")</f>
        <v>CONTRIBUIR</v>
      </c>
      <c r="E478" s="23" t="str">
        <f>+IFERROR(VLOOKUP(AT478,'[2]Listas anexo 1'!$A$19:$B$21,2,FALSE),"")</f>
        <v>ADMINOB</v>
      </c>
      <c r="F478" s="23" t="str">
        <f>+IFERROR(VLOOKUP(AV478,'[2]Listas anexo 1'!$J$13:$K$21,2,FALSE),"")</f>
        <v>ADOBI</v>
      </c>
      <c r="G478" s="23" t="str">
        <f>+IFERROR(VLOOKUP(AW478,'[2]LISTAS ANEXO 1. 2'!$A$9:$B$38,2,FALSE),"")</f>
        <v>AI</v>
      </c>
      <c r="H478" s="23" t="str">
        <f>+IFERROR(IF(C478="ADMINYCOOR",VLOOKUP(AY478,'[2]LISTAS ANEXO 1. 3'!$B$13:$C$42,2,FALSE),IF(C478="TASAS",VLOOKUP(AY478,'[2]LISTAS ANEXO 1. 3'!$B$43:$C$51,2,FALSE),IF(C478="FORTALECIMIENTO",VLOOKUP(AY478,'[2]LISTAS ANEXO 1. 3'!$B$52:$C$58,2,FALSE),""))),"")</f>
        <v>AA</v>
      </c>
      <c r="I478" s="23" t="str">
        <f>+IFERROR(VLOOKUP(#REF!,'[2]LISTAS ANEXO 1. 4'!$B$74:$C$90,2,FALSE),"")</f>
        <v/>
      </c>
      <c r="J478" s="23" t="str">
        <f>+IFERROR(VLOOKUP(X478,[2]ORDINALES!$B$2:$C$5,2,FALSE),"")</f>
        <v>CTADOS</v>
      </c>
      <c r="K478" s="23" t="str">
        <f>+IFERROR(VLOOKUP(#REF!,[2]REGION!$G$2:$I$1125,2,FALSE),"")</f>
        <v/>
      </c>
      <c r="L478" s="23" t="str">
        <f>+IFERROR(VLOOKUP(AI478,[2]REGION!$G$2:$I$1125,2,FALSE),"")</f>
        <v/>
      </c>
      <c r="M478" s="23" t="str">
        <f>+IFERROR(VLOOKUP(#REF!,[2]ORDINALES!$H$2:$I$382,2,FALSE),"")</f>
        <v/>
      </c>
      <c r="N478" s="23" t="str">
        <f>IFERROR(VLOOKUP(U478,'[2]Lista Willy'!$B$11:$D$14,3,FALSE),"")</f>
        <v>REC_11</v>
      </c>
      <c r="O478" s="24"/>
      <c r="P478" s="90">
        <v>24014</v>
      </c>
      <c r="Q478" s="90" t="s">
        <v>540</v>
      </c>
      <c r="R478" s="90" t="s">
        <v>541</v>
      </c>
      <c r="S478" s="90" t="s">
        <v>619</v>
      </c>
      <c r="T478" s="90" t="s">
        <v>541</v>
      </c>
      <c r="U478" s="90" t="s">
        <v>52</v>
      </c>
      <c r="V478" s="94" t="s">
        <v>53</v>
      </c>
      <c r="W478" s="90" t="s">
        <v>54</v>
      </c>
      <c r="X478" s="90" t="s">
        <v>55</v>
      </c>
      <c r="Y478" s="99" t="s">
        <v>634</v>
      </c>
      <c r="Z478" s="88">
        <v>47000000</v>
      </c>
      <c r="AA478" s="120"/>
      <c r="AB478" s="88"/>
      <c r="AC478" s="88"/>
      <c r="AD478" s="88"/>
      <c r="AE478" s="120">
        <v>47000000</v>
      </c>
      <c r="AF478" s="89"/>
      <c r="AG478" s="116"/>
      <c r="AH478" s="90" t="s">
        <v>57</v>
      </c>
      <c r="AI478" s="90"/>
      <c r="AJ478" s="90"/>
      <c r="AK478" s="90"/>
      <c r="AL478" s="90" t="s">
        <v>57</v>
      </c>
      <c r="AM478" s="90"/>
      <c r="AN478" s="90" t="s">
        <v>57</v>
      </c>
      <c r="AO478" s="90"/>
      <c r="AP478" s="90" t="s">
        <v>57</v>
      </c>
      <c r="AQ478" s="90"/>
      <c r="AR478" s="90" t="s">
        <v>57</v>
      </c>
      <c r="AS478" s="90" t="s">
        <v>60</v>
      </c>
      <c r="AT478" s="90" t="s">
        <v>61</v>
      </c>
      <c r="AU478" s="97" t="s">
        <v>62</v>
      </c>
      <c r="AV478" s="98" t="s">
        <v>125</v>
      </c>
      <c r="AW478" s="98" t="s">
        <v>126</v>
      </c>
      <c r="AX478" s="97">
        <v>3202032</v>
      </c>
      <c r="AY478" s="98" t="s">
        <v>127</v>
      </c>
      <c r="AZ478" s="98" t="s">
        <v>128</v>
      </c>
      <c r="BA478" s="24"/>
    </row>
    <row r="479" spans="1:53" ht="84.75" customHeight="1">
      <c r="A479" s="23" t="str">
        <f>+IFERROR(VLOOKUP(R479,'[2]Listas niveles'!$D$2:$E$11,2,FALSE),"")</f>
        <v>DTAM</v>
      </c>
      <c r="B479" s="23" t="str">
        <f>+IFERROR(VLOOKUP(AS479,'[2]Listas anexo 1'!$A$7:$B$8,2,FALSE),"")</f>
        <v>ADMIN</v>
      </c>
      <c r="C479" s="23" t="str">
        <f>+IFERROR(VLOOKUP(AT479,'[2]Listas anexo 1'!$A$13:$B$15,2,FALSE),"")</f>
        <v>ADMINYCOOR</v>
      </c>
      <c r="D479" s="23" t="str">
        <f>+IFERROR(VLOOKUP(AT479,'[2]Listas anexo 1'!$A$13:$C$15,3,FALSE),"")</f>
        <v>CONTRIBUIR</v>
      </c>
      <c r="E479" s="23" t="str">
        <f>+IFERROR(VLOOKUP(AT479,'[2]Listas anexo 1'!$A$19:$B$21,2,FALSE),"")</f>
        <v>ADMINOB</v>
      </c>
      <c r="F479" s="23" t="str">
        <f>+IFERROR(VLOOKUP(AV479,'[2]Listas anexo 1'!$J$13:$K$21,2,FALSE),"")</f>
        <v>ADOBI</v>
      </c>
      <c r="G479" s="23" t="str">
        <f>+IFERROR(VLOOKUP(AW479,'[2]LISTAS ANEXO 1. 2'!$A$9:$B$38,2,FALSE),"")</f>
        <v>AI</v>
      </c>
      <c r="H479" s="23" t="str">
        <f>+IFERROR(IF(C479="ADMINYCOOR",VLOOKUP(AY479,'[2]LISTAS ANEXO 1. 3'!$B$13:$C$42,2,FALSE),IF(C479="TASAS",VLOOKUP(AY479,'[2]LISTAS ANEXO 1. 3'!$B$43:$C$51,2,FALSE),IF(C479="FORTALECIMIENTO",VLOOKUP(AY479,'[2]LISTAS ANEXO 1. 3'!$B$52:$C$58,2,FALSE),""))),"")</f>
        <v>AA</v>
      </c>
      <c r="I479" s="23" t="str">
        <f>+IFERROR(VLOOKUP(#REF!,'[2]LISTAS ANEXO 1. 4'!$B$74:$C$90,2,FALSE),"")</f>
        <v/>
      </c>
      <c r="J479" s="23" t="str">
        <f>+IFERROR(VLOOKUP(X479,[2]ORDINALES!$B$2:$C$5,2,FALSE),"")</f>
        <v>CTADOS</v>
      </c>
      <c r="K479" s="23" t="str">
        <f>+IFERROR(VLOOKUP(#REF!,[2]REGION!$G$2:$I$1125,2,FALSE),"")</f>
        <v/>
      </c>
      <c r="L479" s="23" t="str">
        <f>+IFERROR(VLOOKUP(AI479,[2]REGION!$G$2:$I$1125,2,FALSE),"")</f>
        <v/>
      </c>
      <c r="M479" s="23" t="str">
        <f>+IFERROR(VLOOKUP(#REF!,[2]ORDINALES!$H$2:$I$382,2,FALSE),"")</f>
        <v/>
      </c>
      <c r="N479" s="23" t="str">
        <f>IFERROR(VLOOKUP(U479,'[2]Lista Willy'!$B$11:$D$14,3,FALSE),"")</f>
        <v>REC_11</v>
      </c>
      <c r="O479" s="24"/>
      <c r="P479" s="90">
        <v>24017</v>
      </c>
      <c r="Q479" s="90" t="s">
        <v>540</v>
      </c>
      <c r="R479" s="90" t="s">
        <v>541</v>
      </c>
      <c r="S479" s="90" t="s">
        <v>619</v>
      </c>
      <c r="T479" s="90" t="s">
        <v>541</v>
      </c>
      <c r="U479" s="90" t="s">
        <v>52</v>
      </c>
      <c r="V479" s="94" t="s">
        <v>53</v>
      </c>
      <c r="W479" s="90" t="s">
        <v>54</v>
      </c>
      <c r="X479" s="90" t="s">
        <v>55</v>
      </c>
      <c r="Y479" s="99" t="s">
        <v>635</v>
      </c>
      <c r="Z479" s="88">
        <v>107000000</v>
      </c>
      <c r="AA479" s="120"/>
      <c r="AB479" s="88"/>
      <c r="AC479" s="88"/>
      <c r="AD479" s="88"/>
      <c r="AE479" s="120">
        <v>107000000</v>
      </c>
      <c r="AF479" s="89"/>
      <c r="AG479" s="116"/>
      <c r="AH479" s="90" t="s">
        <v>57</v>
      </c>
      <c r="AI479" s="90"/>
      <c r="AJ479" s="90"/>
      <c r="AK479" s="90"/>
      <c r="AL479" s="90" t="s">
        <v>57</v>
      </c>
      <c r="AM479" s="90"/>
      <c r="AN479" s="90" t="s">
        <v>57</v>
      </c>
      <c r="AO479" s="90"/>
      <c r="AP479" s="90" t="s">
        <v>57</v>
      </c>
      <c r="AQ479" s="90"/>
      <c r="AR479" s="90" t="s">
        <v>57</v>
      </c>
      <c r="AS479" s="90" t="s">
        <v>60</v>
      </c>
      <c r="AT479" s="90" t="s">
        <v>61</v>
      </c>
      <c r="AU479" s="97" t="s">
        <v>62</v>
      </c>
      <c r="AV479" s="98" t="s">
        <v>125</v>
      </c>
      <c r="AW479" s="98" t="s">
        <v>126</v>
      </c>
      <c r="AX479" s="97">
        <v>3202032</v>
      </c>
      <c r="AY479" s="98" t="s">
        <v>127</v>
      </c>
      <c r="AZ479" s="98" t="s">
        <v>128</v>
      </c>
      <c r="BA479" s="24"/>
    </row>
    <row r="480" spans="1:53" ht="84.75" customHeight="1">
      <c r="A480" s="23" t="str">
        <f>+IFERROR(VLOOKUP(R480,'[2]Listas niveles'!$D$2:$E$11,2,FALSE),"")</f>
        <v>DTAM</v>
      </c>
      <c r="B480" s="23" t="str">
        <f>+IFERROR(VLOOKUP(AS480,'[2]Listas anexo 1'!$A$7:$B$8,2,FALSE),"")</f>
        <v>ADMIN</v>
      </c>
      <c r="C480" s="23" t="str">
        <f>+IFERROR(VLOOKUP(AT480,'[2]Listas anexo 1'!$A$13:$B$15,2,FALSE),"")</f>
        <v>ADMINYCOOR</v>
      </c>
      <c r="D480" s="23" t="str">
        <f>+IFERROR(VLOOKUP(AT480,'[2]Listas anexo 1'!$A$13:$C$15,3,FALSE),"")</f>
        <v>CONTRIBUIR</v>
      </c>
      <c r="E480" s="23" t="str">
        <f>+IFERROR(VLOOKUP(AT480,'[2]Listas anexo 1'!$A$19:$B$21,2,FALSE),"")</f>
        <v>ADMINOB</v>
      </c>
      <c r="F480" s="23" t="str">
        <f>+IFERROR(VLOOKUP(AV480,'[2]Listas anexo 1'!$J$13:$K$21,2,FALSE),"")</f>
        <v>ADOBI</v>
      </c>
      <c r="G480" s="23" t="str">
        <f>+IFERROR(VLOOKUP(AW480,'[2]LISTAS ANEXO 1. 2'!$A$9:$B$38,2,FALSE),"")</f>
        <v>AI</v>
      </c>
      <c r="H480" s="23" t="str">
        <f>+IFERROR(IF(C480="ADMINYCOOR",VLOOKUP(AY480,'[2]LISTAS ANEXO 1. 3'!$B$13:$C$42,2,FALSE),IF(C480="TASAS",VLOOKUP(AY480,'[2]LISTAS ANEXO 1. 3'!$B$43:$C$51,2,FALSE),IF(C480="FORTALECIMIENTO",VLOOKUP(AY480,'[2]LISTAS ANEXO 1. 3'!$B$52:$C$58,2,FALSE),""))),"")</f>
        <v>AA</v>
      </c>
      <c r="I480" s="23" t="str">
        <f>+IFERROR(VLOOKUP(#REF!,'[2]LISTAS ANEXO 1. 4'!$B$74:$C$90,2,FALSE),"")</f>
        <v/>
      </c>
      <c r="J480" s="23" t="str">
        <f>+IFERROR(VLOOKUP(X480,[2]ORDINALES!$B$2:$C$5,2,FALSE),"")</f>
        <v>CTADOS</v>
      </c>
      <c r="K480" s="23" t="str">
        <f>+IFERROR(VLOOKUP(#REF!,[2]REGION!$G$2:$I$1125,2,FALSE),"")</f>
        <v/>
      </c>
      <c r="L480" s="23" t="str">
        <f>+IFERROR(VLOOKUP(AI480,[2]REGION!$G$2:$I$1125,2,FALSE),"")</f>
        <v/>
      </c>
      <c r="M480" s="23" t="str">
        <f>+IFERROR(VLOOKUP(#REF!,[2]ORDINALES!$H$2:$I$382,2,FALSE),"")</f>
        <v/>
      </c>
      <c r="N480" s="23" t="str">
        <f>IFERROR(VLOOKUP(U480,'[2]Lista Willy'!$B$11:$D$14,3,FALSE),"")</f>
        <v>REC_11</v>
      </c>
      <c r="O480" s="24"/>
      <c r="P480" s="90">
        <v>24018</v>
      </c>
      <c r="Q480" s="90" t="s">
        <v>540</v>
      </c>
      <c r="R480" s="90" t="s">
        <v>541</v>
      </c>
      <c r="S480" s="90" t="s">
        <v>619</v>
      </c>
      <c r="T480" s="90" t="s">
        <v>541</v>
      </c>
      <c r="U480" s="90" t="s">
        <v>52</v>
      </c>
      <c r="V480" s="94" t="s">
        <v>53</v>
      </c>
      <c r="W480" s="90" t="s">
        <v>54</v>
      </c>
      <c r="X480" s="90" t="s">
        <v>55</v>
      </c>
      <c r="Y480" s="99" t="s">
        <v>636</v>
      </c>
      <c r="Z480" s="88">
        <v>53000000</v>
      </c>
      <c r="AA480" s="120"/>
      <c r="AB480" s="88"/>
      <c r="AC480" s="88"/>
      <c r="AD480" s="88"/>
      <c r="AE480" s="120">
        <v>53000000</v>
      </c>
      <c r="AF480" s="89"/>
      <c r="AG480" s="116"/>
      <c r="AH480" s="90" t="s">
        <v>57</v>
      </c>
      <c r="AI480" s="90"/>
      <c r="AJ480" s="90"/>
      <c r="AK480" s="90"/>
      <c r="AL480" s="90" t="s">
        <v>57</v>
      </c>
      <c r="AM480" s="90"/>
      <c r="AN480" s="90" t="s">
        <v>57</v>
      </c>
      <c r="AO480" s="90"/>
      <c r="AP480" s="90" t="s">
        <v>57</v>
      </c>
      <c r="AQ480" s="90"/>
      <c r="AR480" s="90" t="s">
        <v>57</v>
      </c>
      <c r="AS480" s="90" t="s">
        <v>60</v>
      </c>
      <c r="AT480" s="90" t="s">
        <v>61</v>
      </c>
      <c r="AU480" s="97" t="s">
        <v>62</v>
      </c>
      <c r="AV480" s="98" t="s">
        <v>125</v>
      </c>
      <c r="AW480" s="98" t="s">
        <v>126</v>
      </c>
      <c r="AX480" s="97">
        <v>3202032</v>
      </c>
      <c r="AY480" s="98" t="s">
        <v>127</v>
      </c>
      <c r="AZ480" s="98" t="s">
        <v>128</v>
      </c>
      <c r="BA480" s="24"/>
    </row>
    <row r="481" spans="1:53" ht="84.75" customHeight="1">
      <c r="A481" s="23" t="str">
        <f>+IFERROR(VLOOKUP(R481,'[2]Listas niveles'!$D$2:$E$11,2,FALSE),"")</f>
        <v>DTAM</v>
      </c>
      <c r="B481" s="23" t="str">
        <f>+IFERROR(VLOOKUP(AS481,'[2]Listas anexo 1'!$A$7:$B$8,2,FALSE),"")</f>
        <v>ADMIN</v>
      </c>
      <c r="C481" s="23" t="str">
        <f>+IFERROR(VLOOKUP(AT481,'[2]Listas anexo 1'!$A$13:$B$15,2,FALSE),"")</f>
        <v>ADMINYCOOR</v>
      </c>
      <c r="D481" s="23" t="str">
        <f>+IFERROR(VLOOKUP(AT481,'[2]Listas anexo 1'!$A$13:$C$15,3,FALSE),"")</f>
        <v>CONTRIBUIR</v>
      </c>
      <c r="E481" s="23" t="str">
        <f>+IFERROR(VLOOKUP(AT481,'[2]Listas anexo 1'!$A$19:$B$21,2,FALSE),"")</f>
        <v>ADMINOB</v>
      </c>
      <c r="F481" s="23" t="str">
        <f>+IFERROR(VLOOKUP(AV481,'[2]Listas anexo 1'!$J$13:$K$21,2,FALSE),"")</f>
        <v>ADOBI</v>
      </c>
      <c r="G481" s="23" t="str">
        <f>+IFERROR(VLOOKUP(AW481,'[2]LISTAS ANEXO 1. 2'!$A$9:$B$38,2,FALSE),"")</f>
        <v>AI</v>
      </c>
      <c r="H481" s="23" t="str">
        <f>+IFERROR(IF(C481="ADMINYCOOR",VLOOKUP(AY481,'[2]LISTAS ANEXO 1. 3'!$B$13:$C$42,2,FALSE),IF(C481="TASAS",VLOOKUP(AY481,'[2]LISTAS ANEXO 1. 3'!$B$43:$C$51,2,FALSE),IF(C481="FORTALECIMIENTO",VLOOKUP(AY481,'[2]LISTAS ANEXO 1. 3'!$B$52:$C$58,2,FALSE),""))),"")</f>
        <v>AA</v>
      </c>
      <c r="I481" s="23" t="str">
        <f>+IFERROR(VLOOKUP(#REF!,'[2]LISTAS ANEXO 1. 4'!$B$74:$C$90,2,FALSE),"")</f>
        <v/>
      </c>
      <c r="J481" s="23" t="str">
        <f>+IFERROR(VLOOKUP(X481,[2]ORDINALES!$B$2:$C$5,2,FALSE),"")</f>
        <v>CTADOS</v>
      </c>
      <c r="K481" s="23" t="str">
        <f>+IFERROR(VLOOKUP(#REF!,[2]REGION!$G$2:$I$1125,2,FALSE),"")</f>
        <v/>
      </c>
      <c r="L481" s="23" t="str">
        <f>+IFERROR(VLOOKUP(AI481,[2]REGION!$G$2:$I$1125,2,FALSE),"")</f>
        <v/>
      </c>
      <c r="M481" s="23" t="str">
        <f>+IFERROR(VLOOKUP(#REF!,[2]ORDINALES!$H$2:$I$382,2,FALSE),"")</f>
        <v/>
      </c>
      <c r="N481" s="23" t="str">
        <f>IFERROR(VLOOKUP(U481,'[2]Lista Willy'!$B$11:$D$14,3,FALSE),"")</f>
        <v>REC_11</v>
      </c>
      <c r="O481" s="24"/>
      <c r="P481" s="90">
        <v>24020</v>
      </c>
      <c r="Q481" s="90" t="s">
        <v>540</v>
      </c>
      <c r="R481" s="90" t="s">
        <v>541</v>
      </c>
      <c r="S481" s="90" t="s">
        <v>619</v>
      </c>
      <c r="T481" s="90" t="s">
        <v>541</v>
      </c>
      <c r="U481" s="90" t="s">
        <v>52</v>
      </c>
      <c r="V481" s="94" t="s">
        <v>53</v>
      </c>
      <c r="W481" s="90" t="s">
        <v>54</v>
      </c>
      <c r="X481" s="90" t="s">
        <v>55</v>
      </c>
      <c r="Y481" s="99" t="s">
        <v>637</v>
      </c>
      <c r="Z481" s="88">
        <v>49000000</v>
      </c>
      <c r="AA481" s="120"/>
      <c r="AB481" s="88"/>
      <c r="AC481" s="88"/>
      <c r="AD481" s="88"/>
      <c r="AE481" s="120">
        <v>49000000</v>
      </c>
      <c r="AF481" s="89"/>
      <c r="AG481" s="116"/>
      <c r="AH481" s="90" t="s">
        <v>57</v>
      </c>
      <c r="AI481" s="90"/>
      <c r="AJ481" s="90"/>
      <c r="AK481" s="90"/>
      <c r="AL481" s="90" t="s">
        <v>57</v>
      </c>
      <c r="AM481" s="90"/>
      <c r="AN481" s="90" t="s">
        <v>57</v>
      </c>
      <c r="AO481" s="90"/>
      <c r="AP481" s="90" t="s">
        <v>57</v>
      </c>
      <c r="AQ481" s="90"/>
      <c r="AR481" s="90" t="s">
        <v>57</v>
      </c>
      <c r="AS481" s="90" t="s">
        <v>60</v>
      </c>
      <c r="AT481" s="90" t="s">
        <v>61</v>
      </c>
      <c r="AU481" s="97" t="s">
        <v>62</v>
      </c>
      <c r="AV481" s="98" t="s">
        <v>125</v>
      </c>
      <c r="AW481" s="98" t="s">
        <v>126</v>
      </c>
      <c r="AX481" s="97">
        <v>3202032</v>
      </c>
      <c r="AY481" s="98" t="s">
        <v>127</v>
      </c>
      <c r="AZ481" s="98" t="s">
        <v>128</v>
      </c>
      <c r="BA481" s="24"/>
    </row>
    <row r="482" spans="1:53" ht="84.75" customHeight="1">
      <c r="A482" s="23" t="str">
        <f>+IFERROR(VLOOKUP(R482,'[2]Listas niveles'!$D$2:$E$11,2,FALSE),"")</f>
        <v>DTAM</v>
      </c>
      <c r="B482" s="23" t="str">
        <f>+IFERROR(VLOOKUP(AS482,'[2]Listas anexo 1'!$A$7:$B$8,2,FALSE),"")</f>
        <v>ADMIN</v>
      </c>
      <c r="C482" s="23" t="str">
        <f>+IFERROR(VLOOKUP(AT482,'[2]Listas anexo 1'!$A$13:$B$15,2,FALSE),"")</f>
        <v>ADMINYCOOR</v>
      </c>
      <c r="D482" s="23" t="str">
        <f>+IFERROR(VLOOKUP(AT482,'[2]Listas anexo 1'!$A$13:$C$15,3,FALSE),"")</f>
        <v>CONTRIBUIR</v>
      </c>
      <c r="E482" s="23" t="str">
        <f>+IFERROR(VLOOKUP(AT482,'[2]Listas anexo 1'!$A$19:$B$21,2,FALSE),"")</f>
        <v>ADMINOB</v>
      </c>
      <c r="F482" s="23" t="str">
        <f>+IFERROR(VLOOKUP(AV482,'[2]Listas anexo 1'!$J$13:$K$21,2,FALSE),"")</f>
        <v>ADOBI</v>
      </c>
      <c r="G482" s="23" t="str">
        <f>+IFERROR(VLOOKUP(AW482,'[2]LISTAS ANEXO 1. 2'!$A$9:$B$38,2,FALSE),"")</f>
        <v>AI</v>
      </c>
      <c r="H482" s="23" t="str">
        <f>+IFERROR(IF(C482="ADMINYCOOR",VLOOKUP(AY482,'[2]LISTAS ANEXO 1. 3'!$B$13:$C$42,2,FALSE),IF(C482="TASAS",VLOOKUP(AY482,'[2]LISTAS ANEXO 1. 3'!$B$43:$C$51,2,FALSE),IF(C482="FORTALECIMIENTO",VLOOKUP(AY482,'[2]LISTAS ANEXO 1. 3'!$B$52:$C$58,2,FALSE),""))),"")</f>
        <v>AA</v>
      </c>
      <c r="I482" s="23" t="str">
        <f>+IFERROR(VLOOKUP(#REF!,'[2]LISTAS ANEXO 1. 4'!$B$74:$C$90,2,FALSE),"")</f>
        <v/>
      </c>
      <c r="J482" s="23" t="str">
        <f>+IFERROR(VLOOKUP(X482,[2]ORDINALES!$B$2:$C$5,2,FALSE),"")</f>
        <v>CTADOS</v>
      </c>
      <c r="K482" s="23" t="str">
        <f>+IFERROR(VLOOKUP(#REF!,[2]REGION!$G$2:$I$1125,2,FALSE),"")</f>
        <v/>
      </c>
      <c r="L482" s="23" t="str">
        <f>+IFERROR(VLOOKUP(AI482,[2]REGION!$G$2:$I$1125,2,FALSE),"")</f>
        <v/>
      </c>
      <c r="M482" s="23" t="str">
        <f>+IFERROR(VLOOKUP(#REF!,[2]ORDINALES!$H$2:$I$382,2,FALSE),"")</f>
        <v/>
      </c>
      <c r="N482" s="23" t="str">
        <f>IFERROR(VLOOKUP(U482,'[2]Lista Willy'!$B$11:$D$14,3,FALSE),"")</f>
        <v>REC_20</v>
      </c>
      <c r="O482" s="24"/>
      <c r="P482" s="90">
        <v>24022</v>
      </c>
      <c r="Q482" s="90" t="s">
        <v>540</v>
      </c>
      <c r="R482" s="90" t="s">
        <v>541</v>
      </c>
      <c r="S482" s="90" t="s">
        <v>619</v>
      </c>
      <c r="T482" s="90" t="s">
        <v>541</v>
      </c>
      <c r="U482" s="90" t="s">
        <v>153</v>
      </c>
      <c r="V482" s="94" t="s">
        <v>154</v>
      </c>
      <c r="W482" s="90" t="s">
        <v>54</v>
      </c>
      <c r="X482" s="90" t="s">
        <v>55</v>
      </c>
      <c r="Y482" s="99" t="s">
        <v>638</v>
      </c>
      <c r="Z482" s="88">
        <v>15000000</v>
      </c>
      <c r="AA482" s="120"/>
      <c r="AB482" s="88"/>
      <c r="AC482" s="88"/>
      <c r="AD482" s="88"/>
      <c r="AE482" s="120">
        <v>15000000</v>
      </c>
      <c r="AF482" s="89"/>
      <c r="AG482" s="116"/>
      <c r="AH482" s="90" t="s">
        <v>57</v>
      </c>
      <c r="AI482" s="90"/>
      <c r="AJ482" s="90"/>
      <c r="AK482" s="90"/>
      <c r="AL482" s="90" t="s">
        <v>57</v>
      </c>
      <c r="AM482" s="90"/>
      <c r="AN482" s="90" t="s">
        <v>57</v>
      </c>
      <c r="AO482" s="90"/>
      <c r="AP482" s="90" t="s">
        <v>57</v>
      </c>
      <c r="AQ482" s="90"/>
      <c r="AR482" s="90" t="s">
        <v>57</v>
      </c>
      <c r="AS482" s="90" t="s">
        <v>60</v>
      </c>
      <c r="AT482" s="90" t="s">
        <v>61</v>
      </c>
      <c r="AU482" s="97" t="s">
        <v>62</v>
      </c>
      <c r="AV482" s="98" t="s">
        <v>125</v>
      </c>
      <c r="AW482" s="98" t="s">
        <v>126</v>
      </c>
      <c r="AX482" s="97">
        <v>3202032</v>
      </c>
      <c r="AY482" s="98" t="s">
        <v>127</v>
      </c>
      <c r="AZ482" s="98" t="s">
        <v>128</v>
      </c>
      <c r="BA482" s="24"/>
    </row>
    <row r="483" spans="1:53" ht="84.75" customHeight="1">
      <c r="A483" s="23" t="str">
        <f>+IFERROR(VLOOKUP(R483,'[2]Listas niveles'!$D$2:$E$11,2,FALSE),"")</f>
        <v>DTAM</v>
      </c>
      <c r="B483" s="23" t="str">
        <f>+IFERROR(VLOOKUP(AS483,'[2]Listas anexo 1'!$A$7:$B$8,2,FALSE),"")</f>
        <v>ADMIN</v>
      </c>
      <c r="C483" s="23" t="str">
        <f>+IFERROR(VLOOKUP(AT483,'[2]Listas anexo 1'!$A$13:$B$15,2,FALSE),"")</f>
        <v>ADMINYCOOR</v>
      </c>
      <c r="D483" s="23" t="str">
        <f>+IFERROR(VLOOKUP(AT483,'[2]Listas anexo 1'!$A$13:$C$15,3,FALSE),"")</f>
        <v>CONTRIBUIR</v>
      </c>
      <c r="E483" s="23" t="str">
        <f>+IFERROR(VLOOKUP(AT483,'[2]Listas anexo 1'!$A$19:$B$21,2,FALSE),"")</f>
        <v>ADMINOB</v>
      </c>
      <c r="F483" s="23" t="str">
        <f>+IFERROR(VLOOKUP(AV483,'[2]Listas anexo 1'!$J$13:$K$21,2,FALSE),"")</f>
        <v>ADOBI</v>
      </c>
      <c r="G483" s="23" t="str">
        <f>+IFERROR(VLOOKUP(AW483,'[2]LISTAS ANEXO 1. 2'!$A$9:$B$38,2,FALSE),"")</f>
        <v>AI</v>
      </c>
      <c r="H483" s="23" t="str">
        <f>+IFERROR(IF(C483="ADMINYCOOR",VLOOKUP(AY483,'[2]LISTAS ANEXO 1. 3'!$B$13:$C$42,2,FALSE),IF(C483="TASAS",VLOOKUP(AY483,'[2]LISTAS ANEXO 1. 3'!$B$43:$C$51,2,FALSE),IF(C483="FORTALECIMIENTO",VLOOKUP(AY483,'[2]LISTAS ANEXO 1. 3'!$B$52:$C$58,2,FALSE),""))),"")</f>
        <v>AA</v>
      </c>
      <c r="I483" s="23" t="str">
        <f>+IFERROR(VLOOKUP(#REF!,'[2]LISTAS ANEXO 1. 4'!$B$74:$C$90,2,FALSE),"")</f>
        <v/>
      </c>
      <c r="J483" s="23" t="str">
        <f>+IFERROR(VLOOKUP(X483,[2]ORDINALES!$B$2:$C$5,2,FALSE),"")</f>
        <v>CTADOS</v>
      </c>
      <c r="K483" s="23" t="str">
        <f>+IFERROR(VLOOKUP(#REF!,[2]REGION!$G$2:$I$1125,2,FALSE),"")</f>
        <v/>
      </c>
      <c r="L483" s="23" t="str">
        <f>+IFERROR(VLOOKUP(AI483,[2]REGION!$G$2:$I$1125,2,FALSE),"")</f>
        <v/>
      </c>
      <c r="M483" s="23" t="str">
        <f>+IFERROR(VLOOKUP(#REF!,[2]ORDINALES!$H$2:$I$382,2,FALSE),"")</f>
        <v/>
      </c>
      <c r="N483" s="23" t="str">
        <f>IFERROR(VLOOKUP(U483,'[2]Lista Willy'!$B$11:$D$14,3,FALSE),"")</f>
        <v>REC_11</v>
      </c>
      <c r="O483" s="24"/>
      <c r="P483" s="90">
        <v>24024</v>
      </c>
      <c r="Q483" s="90" t="s">
        <v>540</v>
      </c>
      <c r="R483" s="90" t="s">
        <v>541</v>
      </c>
      <c r="S483" s="90" t="s">
        <v>619</v>
      </c>
      <c r="T483" s="90" t="s">
        <v>541</v>
      </c>
      <c r="U483" s="90" t="s">
        <v>52</v>
      </c>
      <c r="V483" s="94" t="s">
        <v>53</v>
      </c>
      <c r="W483" s="90" t="s">
        <v>54</v>
      </c>
      <c r="X483" s="90" t="s">
        <v>55</v>
      </c>
      <c r="Y483" s="99" t="s">
        <v>639</v>
      </c>
      <c r="Z483" s="88">
        <v>7000000</v>
      </c>
      <c r="AA483" s="120"/>
      <c r="AB483" s="88"/>
      <c r="AC483" s="88"/>
      <c r="AD483" s="88"/>
      <c r="AE483" s="120">
        <v>7000000</v>
      </c>
      <c r="AF483" s="89"/>
      <c r="AG483" s="116"/>
      <c r="AH483" s="90" t="s">
        <v>57</v>
      </c>
      <c r="AI483" s="90"/>
      <c r="AJ483" s="90"/>
      <c r="AK483" s="90"/>
      <c r="AL483" s="90" t="s">
        <v>57</v>
      </c>
      <c r="AM483" s="90"/>
      <c r="AN483" s="90" t="s">
        <v>57</v>
      </c>
      <c r="AO483" s="90"/>
      <c r="AP483" s="90" t="s">
        <v>57</v>
      </c>
      <c r="AQ483" s="90"/>
      <c r="AR483" s="90" t="s">
        <v>57</v>
      </c>
      <c r="AS483" s="90" t="s">
        <v>60</v>
      </c>
      <c r="AT483" s="90" t="s">
        <v>61</v>
      </c>
      <c r="AU483" s="97" t="s">
        <v>62</v>
      </c>
      <c r="AV483" s="98" t="s">
        <v>125</v>
      </c>
      <c r="AW483" s="98" t="s">
        <v>126</v>
      </c>
      <c r="AX483" s="97">
        <v>3202032</v>
      </c>
      <c r="AY483" s="98" t="s">
        <v>127</v>
      </c>
      <c r="AZ483" s="98" t="s">
        <v>128</v>
      </c>
      <c r="BA483" s="24"/>
    </row>
    <row r="484" spans="1:53" ht="84.75" customHeight="1">
      <c r="A484" s="23" t="str">
        <f>+IFERROR(VLOOKUP(R484,'[2]Listas niveles'!$D$2:$E$11,2,FALSE),"")</f>
        <v>DTAM</v>
      </c>
      <c r="B484" s="23" t="str">
        <f>+IFERROR(VLOOKUP(AS484,'[2]Listas anexo 1'!$A$7:$B$8,2,FALSE),"")</f>
        <v>ADMIN</v>
      </c>
      <c r="C484" s="23" t="str">
        <f>+IFERROR(VLOOKUP(AT484,'[2]Listas anexo 1'!$A$13:$B$15,2,FALSE),"")</f>
        <v>ADMINYCOOR</v>
      </c>
      <c r="D484" s="23" t="str">
        <f>+IFERROR(VLOOKUP(AT484,'[2]Listas anexo 1'!$A$13:$C$15,3,FALSE),"")</f>
        <v>CONTRIBUIR</v>
      </c>
      <c r="E484" s="23" t="str">
        <f>+IFERROR(VLOOKUP(AT484,'[2]Listas anexo 1'!$A$19:$B$21,2,FALSE),"")</f>
        <v>ADMINOB</v>
      </c>
      <c r="F484" s="23" t="str">
        <f>+IFERROR(VLOOKUP(AV484,'[2]Listas anexo 1'!$J$13:$K$21,2,FALSE),"")</f>
        <v>ADOBI</v>
      </c>
      <c r="G484" s="23" t="str">
        <f>+IFERROR(VLOOKUP(AW484,'[2]LISTAS ANEXO 1. 2'!$A$9:$B$38,2,FALSE),"")</f>
        <v>AI</v>
      </c>
      <c r="H484" s="23" t="str">
        <f>+IFERROR(IF(C484="ADMINYCOOR",VLOOKUP(AY484,'[2]LISTAS ANEXO 1. 3'!$B$13:$C$42,2,FALSE),IF(C484="TASAS",VLOOKUP(AY484,'[2]LISTAS ANEXO 1. 3'!$B$43:$C$51,2,FALSE),IF(C484="FORTALECIMIENTO",VLOOKUP(AY484,'[2]LISTAS ANEXO 1. 3'!$B$52:$C$58,2,FALSE),""))),"")</f>
        <v>AA</v>
      </c>
      <c r="I484" s="23" t="str">
        <f>+IFERROR(VLOOKUP(#REF!,'[2]LISTAS ANEXO 1. 4'!$B$74:$C$90,2,FALSE),"")</f>
        <v/>
      </c>
      <c r="J484" s="23" t="str">
        <f>+IFERROR(VLOOKUP(X484,[2]ORDINALES!$B$2:$C$5,2,FALSE),"")</f>
        <v>CTADOS</v>
      </c>
      <c r="K484" s="23" t="str">
        <f>+IFERROR(VLOOKUP(#REF!,[2]REGION!$G$2:$I$1125,2,FALSE),"")</f>
        <v/>
      </c>
      <c r="L484" s="23" t="str">
        <f>+IFERROR(VLOOKUP(AI484,[2]REGION!$G$2:$I$1125,2,FALSE),"")</f>
        <v/>
      </c>
      <c r="M484" s="23" t="str">
        <f>+IFERROR(VLOOKUP(#REF!,[2]ORDINALES!$H$2:$I$382,2,FALSE),"")</f>
        <v/>
      </c>
      <c r="N484" s="23" t="str">
        <f>IFERROR(VLOOKUP(U484,'[2]Lista Willy'!$B$11:$D$14,3,FALSE),"")</f>
        <v>REC_11</v>
      </c>
      <c r="O484" s="24"/>
      <c r="P484" s="90">
        <v>24025</v>
      </c>
      <c r="Q484" s="90" t="s">
        <v>540</v>
      </c>
      <c r="R484" s="90" t="s">
        <v>541</v>
      </c>
      <c r="S484" s="90" t="s">
        <v>619</v>
      </c>
      <c r="T484" s="90" t="s">
        <v>541</v>
      </c>
      <c r="U484" s="90" t="s">
        <v>52</v>
      </c>
      <c r="V484" s="94" t="s">
        <v>53</v>
      </c>
      <c r="W484" s="90" t="s">
        <v>54</v>
      </c>
      <c r="X484" s="90" t="s">
        <v>55</v>
      </c>
      <c r="Y484" s="99" t="s">
        <v>640</v>
      </c>
      <c r="Z484" s="88">
        <v>3000000</v>
      </c>
      <c r="AA484" s="120"/>
      <c r="AB484" s="88"/>
      <c r="AC484" s="88"/>
      <c r="AD484" s="88"/>
      <c r="AE484" s="120">
        <v>3000000</v>
      </c>
      <c r="AF484" s="89"/>
      <c r="AG484" s="116"/>
      <c r="AH484" s="90" t="s">
        <v>57</v>
      </c>
      <c r="AI484" s="90"/>
      <c r="AJ484" s="90"/>
      <c r="AK484" s="90"/>
      <c r="AL484" s="90" t="s">
        <v>57</v>
      </c>
      <c r="AM484" s="90"/>
      <c r="AN484" s="90" t="s">
        <v>57</v>
      </c>
      <c r="AO484" s="90"/>
      <c r="AP484" s="90" t="s">
        <v>57</v>
      </c>
      <c r="AQ484" s="90"/>
      <c r="AR484" s="90" t="s">
        <v>57</v>
      </c>
      <c r="AS484" s="90" t="s">
        <v>60</v>
      </c>
      <c r="AT484" s="90" t="s">
        <v>61</v>
      </c>
      <c r="AU484" s="97" t="s">
        <v>62</v>
      </c>
      <c r="AV484" s="98" t="s">
        <v>125</v>
      </c>
      <c r="AW484" s="98" t="s">
        <v>126</v>
      </c>
      <c r="AX484" s="97">
        <v>3202032</v>
      </c>
      <c r="AY484" s="98" t="s">
        <v>127</v>
      </c>
      <c r="AZ484" s="98" t="s">
        <v>128</v>
      </c>
      <c r="BA484" s="24"/>
    </row>
    <row r="485" spans="1:53" ht="84.75" customHeight="1">
      <c r="A485" s="23" t="str">
        <f>+IFERROR(VLOOKUP(R485,'[2]Listas niveles'!$D$2:$E$11,2,FALSE),"")</f>
        <v>DTAM</v>
      </c>
      <c r="B485" s="23" t="str">
        <f>+IFERROR(VLOOKUP(AS485,'[2]Listas anexo 1'!$A$7:$B$8,2,FALSE),"")</f>
        <v>ADMIN</v>
      </c>
      <c r="C485" s="23" t="str">
        <f>+IFERROR(VLOOKUP(AT485,'[2]Listas anexo 1'!$A$13:$B$15,2,FALSE),"")</f>
        <v>ADMINYCOOR</v>
      </c>
      <c r="D485" s="23" t="str">
        <f>+IFERROR(VLOOKUP(AT485,'[2]Listas anexo 1'!$A$13:$C$15,3,FALSE),"")</f>
        <v>CONTRIBUIR</v>
      </c>
      <c r="E485" s="23" t="str">
        <f>+IFERROR(VLOOKUP(AT485,'[2]Listas anexo 1'!$A$19:$B$21,2,FALSE),"")</f>
        <v>ADMINOB</v>
      </c>
      <c r="F485" s="23" t="str">
        <f>+IFERROR(VLOOKUP(AV485,'[2]Listas anexo 1'!$J$13:$K$21,2,FALSE),"")</f>
        <v>ADOBI</v>
      </c>
      <c r="G485" s="23" t="str">
        <f>+IFERROR(VLOOKUP(AW485,'[2]LISTAS ANEXO 1. 2'!$A$9:$B$38,2,FALSE),"")</f>
        <v>AI</v>
      </c>
      <c r="H485" s="23" t="str">
        <f>+IFERROR(IF(C485="ADMINYCOOR",VLOOKUP(AY485,'[2]LISTAS ANEXO 1. 3'!$B$13:$C$42,2,FALSE),IF(C485="TASAS",VLOOKUP(AY485,'[2]LISTAS ANEXO 1. 3'!$B$43:$C$51,2,FALSE),IF(C485="FORTALECIMIENTO",VLOOKUP(AY485,'[2]LISTAS ANEXO 1. 3'!$B$52:$C$58,2,FALSE),""))),"")</f>
        <v>AA</v>
      </c>
      <c r="I485" s="23" t="str">
        <f>+IFERROR(VLOOKUP(#REF!,'[2]LISTAS ANEXO 1. 4'!$B$74:$C$90,2,FALSE),"")</f>
        <v/>
      </c>
      <c r="J485" s="23" t="str">
        <f>+IFERROR(VLOOKUP(X485,[2]ORDINALES!$B$2:$C$5,2,FALSE),"")</f>
        <v>CTADOS</v>
      </c>
      <c r="K485" s="23" t="str">
        <f>+IFERROR(VLOOKUP(#REF!,[2]REGION!$G$2:$I$1125,2,FALSE),"")</f>
        <v/>
      </c>
      <c r="L485" s="23" t="str">
        <f>+IFERROR(VLOOKUP(AI485,[2]REGION!$G$2:$I$1125,2,FALSE),"")</f>
        <v/>
      </c>
      <c r="M485" s="23" t="str">
        <f>+IFERROR(VLOOKUP(#REF!,[2]ORDINALES!$H$2:$I$382,2,FALSE),"")</f>
        <v/>
      </c>
      <c r="N485" s="23" t="str">
        <f>IFERROR(VLOOKUP(U485,'[2]Lista Willy'!$B$11:$D$14,3,FALSE),"")</f>
        <v>REC_20</v>
      </c>
      <c r="O485" s="24"/>
      <c r="P485" s="90">
        <v>24027</v>
      </c>
      <c r="Q485" s="90" t="s">
        <v>540</v>
      </c>
      <c r="R485" s="90" t="s">
        <v>541</v>
      </c>
      <c r="S485" s="90" t="s">
        <v>619</v>
      </c>
      <c r="T485" s="90" t="s">
        <v>541</v>
      </c>
      <c r="U485" s="90" t="s">
        <v>153</v>
      </c>
      <c r="V485" s="94" t="s">
        <v>154</v>
      </c>
      <c r="W485" s="90" t="s">
        <v>54</v>
      </c>
      <c r="X485" s="90" t="s">
        <v>55</v>
      </c>
      <c r="Y485" s="99" t="s">
        <v>641</v>
      </c>
      <c r="Z485" s="88">
        <v>20000000</v>
      </c>
      <c r="AA485" s="120"/>
      <c r="AB485" s="88"/>
      <c r="AC485" s="88"/>
      <c r="AD485" s="88"/>
      <c r="AE485" s="120">
        <v>20000000</v>
      </c>
      <c r="AF485" s="89"/>
      <c r="AG485" s="116"/>
      <c r="AH485" s="90" t="s">
        <v>57</v>
      </c>
      <c r="AI485" s="90"/>
      <c r="AJ485" s="90"/>
      <c r="AK485" s="90"/>
      <c r="AL485" s="90" t="s">
        <v>57</v>
      </c>
      <c r="AM485" s="90"/>
      <c r="AN485" s="90" t="s">
        <v>57</v>
      </c>
      <c r="AO485" s="90"/>
      <c r="AP485" s="90" t="s">
        <v>57</v>
      </c>
      <c r="AQ485" s="90"/>
      <c r="AR485" s="90" t="s">
        <v>57</v>
      </c>
      <c r="AS485" s="90" t="s">
        <v>60</v>
      </c>
      <c r="AT485" s="90" t="s">
        <v>61</v>
      </c>
      <c r="AU485" s="97" t="s">
        <v>62</v>
      </c>
      <c r="AV485" s="98" t="s">
        <v>125</v>
      </c>
      <c r="AW485" s="98" t="s">
        <v>126</v>
      </c>
      <c r="AX485" s="97">
        <v>3202032</v>
      </c>
      <c r="AY485" s="98" t="s">
        <v>127</v>
      </c>
      <c r="AZ485" s="98" t="s">
        <v>128</v>
      </c>
      <c r="BA485" s="24"/>
    </row>
    <row r="486" spans="1:53" ht="84.75" customHeight="1">
      <c r="A486" s="23" t="str">
        <f>+IFERROR(VLOOKUP(R486,'[2]Listas niveles'!$D$2:$E$11,2,FALSE),"")</f>
        <v>DTAM</v>
      </c>
      <c r="B486" s="23" t="str">
        <f>+IFERROR(VLOOKUP(AS486,'[2]Listas anexo 1'!$A$7:$B$8,2,FALSE),"")</f>
        <v>ADMIN</v>
      </c>
      <c r="C486" s="23" t="str">
        <f>+IFERROR(VLOOKUP(AT486,'[2]Listas anexo 1'!$A$13:$B$15,2,FALSE),"")</f>
        <v>ADMINYCOOR</v>
      </c>
      <c r="D486" s="23" t="str">
        <f>+IFERROR(VLOOKUP(AT486,'[2]Listas anexo 1'!$A$13:$C$15,3,FALSE),"")</f>
        <v>CONTRIBUIR</v>
      </c>
      <c r="E486" s="23" t="str">
        <f>+IFERROR(VLOOKUP(AT486,'[2]Listas anexo 1'!$A$19:$B$21,2,FALSE),"")</f>
        <v>ADMINOB</v>
      </c>
      <c r="F486" s="23" t="str">
        <f>+IFERROR(VLOOKUP(AV486,'[2]Listas anexo 1'!$J$13:$K$21,2,FALSE),"")</f>
        <v>ADOBI</v>
      </c>
      <c r="G486" s="23" t="str">
        <f>+IFERROR(VLOOKUP(AW486,'[2]LISTAS ANEXO 1. 2'!$A$9:$B$38,2,FALSE),"")</f>
        <v>AI</v>
      </c>
      <c r="H486" s="23" t="str">
        <f>+IFERROR(IF(C486="ADMINYCOOR",VLOOKUP(AY486,'[2]LISTAS ANEXO 1. 3'!$B$13:$C$42,2,FALSE),IF(C486="TASAS",VLOOKUP(AY486,'[2]LISTAS ANEXO 1. 3'!$B$43:$C$51,2,FALSE),IF(C486="FORTALECIMIENTO",VLOOKUP(AY486,'[2]LISTAS ANEXO 1. 3'!$B$52:$C$58,2,FALSE),""))),"")</f>
        <v>AA</v>
      </c>
      <c r="I486" s="23" t="str">
        <f>+IFERROR(VLOOKUP(#REF!,'[2]LISTAS ANEXO 1. 4'!$B$74:$C$90,2,FALSE),"")</f>
        <v/>
      </c>
      <c r="J486" s="23" t="str">
        <f>+IFERROR(VLOOKUP(X486,[2]ORDINALES!$B$2:$C$5,2,FALSE),"")</f>
        <v>CTADOS</v>
      </c>
      <c r="K486" s="23" t="str">
        <f>+IFERROR(VLOOKUP(#REF!,[2]REGION!$G$2:$I$1125,2,FALSE),"")</f>
        <v/>
      </c>
      <c r="L486" s="23" t="str">
        <f>+IFERROR(VLOOKUP(AI486,[2]REGION!$G$2:$I$1125,2,FALSE),"")</f>
        <v/>
      </c>
      <c r="M486" s="23" t="str">
        <f>+IFERROR(VLOOKUP(#REF!,[2]ORDINALES!$H$2:$I$382,2,FALSE),"")</f>
        <v/>
      </c>
      <c r="N486" s="23" t="str">
        <f>IFERROR(VLOOKUP(U486,'[2]Lista Willy'!$B$11:$D$14,3,FALSE),"")</f>
        <v>REC_11</v>
      </c>
      <c r="O486" s="24"/>
      <c r="P486" s="90">
        <v>24028</v>
      </c>
      <c r="Q486" s="90" t="s">
        <v>540</v>
      </c>
      <c r="R486" s="90" t="s">
        <v>541</v>
      </c>
      <c r="S486" s="90" t="s">
        <v>619</v>
      </c>
      <c r="T486" s="90" t="s">
        <v>541</v>
      </c>
      <c r="U486" s="90" t="s">
        <v>52</v>
      </c>
      <c r="V486" s="94" t="s">
        <v>53</v>
      </c>
      <c r="W486" s="90" t="s">
        <v>54</v>
      </c>
      <c r="X486" s="90" t="s">
        <v>55</v>
      </c>
      <c r="Y486" s="99" t="s">
        <v>642</v>
      </c>
      <c r="Z486" s="88">
        <v>1500000</v>
      </c>
      <c r="AA486" s="120"/>
      <c r="AB486" s="88"/>
      <c r="AC486" s="88"/>
      <c r="AD486" s="88"/>
      <c r="AE486" s="120">
        <v>1500000</v>
      </c>
      <c r="AF486" s="89"/>
      <c r="AG486" s="116"/>
      <c r="AH486" s="90" t="s">
        <v>57</v>
      </c>
      <c r="AI486" s="90"/>
      <c r="AJ486" s="90"/>
      <c r="AK486" s="90"/>
      <c r="AL486" s="90" t="s">
        <v>57</v>
      </c>
      <c r="AM486" s="90"/>
      <c r="AN486" s="90" t="s">
        <v>57</v>
      </c>
      <c r="AO486" s="90"/>
      <c r="AP486" s="90" t="s">
        <v>57</v>
      </c>
      <c r="AQ486" s="90"/>
      <c r="AR486" s="90" t="s">
        <v>57</v>
      </c>
      <c r="AS486" s="90" t="s">
        <v>60</v>
      </c>
      <c r="AT486" s="90" t="s">
        <v>61</v>
      </c>
      <c r="AU486" s="97" t="s">
        <v>62</v>
      </c>
      <c r="AV486" s="98" t="s">
        <v>125</v>
      </c>
      <c r="AW486" s="98" t="s">
        <v>126</v>
      </c>
      <c r="AX486" s="97">
        <v>3202032</v>
      </c>
      <c r="AY486" s="98" t="s">
        <v>127</v>
      </c>
      <c r="AZ486" s="98" t="s">
        <v>128</v>
      </c>
      <c r="BA486" s="24"/>
    </row>
    <row r="487" spans="1:53" ht="84.75" customHeight="1">
      <c r="A487" s="23" t="str">
        <f>+IFERROR(VLOOKUP(R487,'[2]Listas niveles'!$D$2:$E$11,2,FALSE),"")</f>
        <v>DTAM</v>
      </c>
      <c r="B487" s="23" t="str">
        <f>+IFERROR(VLOOKUP(AS487,'[2]Listas anexo 1'!$A$7:$B$8,2,FALSE),"")</f>
        <v>ADMIN</v>
      </c>
      <c r="C487" s="23" t="str">
        <f>+IFERROR(VLOOKUP(AT487,'[2]Listas anexo 1'!$A$13:$B$15,2,FALSE),"")</f>
        <v>ADMINYCOOR</v>
      </c>
      <c r="D487" s="23" t="str">
        <f>+IFERROR(VLOOKUP(AT487,'[2]Listas anexo 1'!$A$13:$C$15,3,FALSE),"")</f>
        <v>CONTRIBUIR</v>
      </c>
      <c r="E487" s="23" t="str">
        <f>+IFERROR(VLOOKUP(AT487,'[2]Listas anexo 1'!$A$19:$B$21,2,FALSE),"")</f>
        <v>ADMINOB</v>
      </c>
      <c r="F487" s="23" t="str">
        <f>+IFERROR(VLOOKUP(AV487,'[2]Listas anexo 1'!$J$13:$K$21,2,FALSE),"")</f>
        <v>ADOBI</v>
      </c>
      <c r="G487" s="23" t="str">
        <f>+IFERROR(VLOOKUP(AW487,'[2]LISTAS ANEXO 1. 2'!$A$9:$B$38,2,FALSE),"")</f>
        <v>AI</v>
      </c>
      <c r="H487" s="23" t="str">
        <f>+IFERROR(IF(C487="ADMINYCOOR",VLOOKUP(AY487,'[2]LISTAS ANEXO 1. 3'!$B$13:$C$42,2,FALSE),IF(C487="TASAS",VLOOKUP(AY487,'[2]LISTAS ANEXO 1. 3'!$B$43:$C$51,2,FALSE),IF(C487="FORTALECIMIENTO",VLOOKUP(AY487,'[2]LISTAS ANEXO 1. 3'!$B$52:$C$58,2,FALSE),""))),"")</f>
        <v>AA</v>
      </c>
      <c r="I487" s="23" t="str">
        <f>+IFERROR(VLOOKUP(#REF!,'[2]LISTAS ANEXO 1. 4'!$B$74:$C$90,2,FALSE),"")</f>
        <v/>
      </c>
      <c r="J487" s="23" t="str">
        <f>+IFERROR(VLOOKUP(X487,[2]ORDINALES!$B$2:$C$5,2,FALSE),"")</f>
        <v>CTADOS</v>
      </c>
      <c r="K487" s="23" t="str">
        <f>+IFERROR(VLOOKUP(#REF!,[2]REGION!$G$2:$I$1125,2,FALSE),"")</f>
        <v/>
      </c>
      <c r="L487" s="23" t="str">
        <f>+IFERROR(VLOOKUP(AI487,[2]REGION!$G$2:$I$1125,2,FALSE),"")</f>
        <v/>
      </c>
      <c r="M487" s="23" t="str">
        <f>+IFERROR(VLOOKUP(#REF!,[2]ORDINALES!$H$2:$I$382,2,FALSE),"")</f>
        <v/>
      </c>
      <c r="N487" s="23" t="str">
        <f>IFERROR(VLOOKUP(U487,'[2]Lista Willy'!$B$11:$D$14,3,FALSE),"")</f>
        <v>REC_11</v>
      </c>
      <c r="O487" s="24"/>
      <c r="P487" s="90">
        <v>24030</v>
      </c>
      <c r="Q487" s="90" t="s">
        <v>540</v>
      </c>
      <c r="R487" s="90" t="s">
        <v>541</v>
      </c>
      <c r="S487" s="90" t="s">
        <v>619</v>
      </c>
      <c r="T487" s="90" t="s">
        <v>541</v>
      </c>
      <c r="U487" s="90" t="s">
        <v>52</v>
      </c>
      <c r="V487" s="94" t="s">
        <v>53</v>
      </c>
      <c r="W487" s="90" t="s">
        <v>54</v>
      </c>
      <c r="X487" s="90" t="s">
        <v>55</v>
      </c>
      <c r="Y487" s="99" t="s">
        <v>643</v>
      </c>
      <c r="Z487" s="88">
        <v>4000000</v>
      </c>
      <c r="AA487" s="120"/>
      <c r="AB487" s="88"/>
      <c r="AC487" s="88"/>
      <c r="AD487" s="88"/>
      <c r="AE487" s="120">
        <v>4000000</v>
      </c>
      <c r="AF487" s="89"/>
      <c r="AG487" s="116"/>
      <c r="AH487" s="90" t="s">
        <v>57</v>
      </c>
      <c r="AI487" s="90"/>
      <c r="AJ487" s="90"/>
      <c r="AK487" s="90"/>
      <c r="AL487" s="90" t="s">
        <v>57</v>
      </c>
      <c r="AM487" s="90"/>
      <c r="AN487" s="90" t="s">
        <v>57</v>
      </c>
      <c r="AO487" s="90"/>
      <c r="AP487" s="90" t="s">
        <v>57</v>
      </c>
      <c r="AQ487" s="90"/>
      <c r="AR487" s="90" t="s">
        <v>57</v>
      </c>
      <c r="AS487" s="90" t="s">
        <v>60</v>
      </c>
      <c r="AT487" s="90" t="s">
        <v>61</v>
      </c>
      <c r="AU487" s="97" t="s">
        <v>62</v>
      </c>
      <c r="AV487" s="98" t="s">
        <v>125</v>
      </c>
      <c r="AW487" s="98" t="s">
        <v>126</v>
      </c>
      <c r="AX487" s="97">
        <v>3202032</v>
      </c>
      <c r="AY487" s="98" t="s">
        <v>127</v>
      </c>
      <c r="AZ487" s="98" t="s">
        <v>128</v>
      </c>
      <c r="BA487" s="24"/>
    </row>
    <row r="488" spans="1:53" ht="84.75" customHeight="1">
      <c r="A488" s="23" t="str">
        <f>+IFERROR(VLOOKUP(R488,'[2]Listas niveles'!$D$2:$E$11,2,FALSE),"")</f>
        <v>DTAM</v>
      </c>
      <c r="B488" s="23" t="str">
        <f>+IFERROR(VLOOKUP(AS488,'[2]Listas anexo 1'!$A$7:$B$8,2,FALSE),"")</f>
        <v>ADMIN</v>
      </c>
      <c r="C488" s="23" t="str">
        <f>+IFERROR(VLOOKUP(AT488,'[2]Listas anexo 1'!$A$13:$B$15,2,FALSE),"")</f>
        <v>ADMINYCOOR</v>
      </c>
      <c r="D488" s="23" t="str">
        <f>+IFERROR(VLOOKUP(AT488,'[2]Listas anexo 1'!$A$13:$C$15,3,FALSE),"")</f>
        <v>CONTRIBUIR</v>
      </c>
      <c r="E488" s="23" t="str">
        <f>+IFERROR(VLOOKUP(AT488,'[2]Listas anexo 1'!$A$19:$B$21,2,FALSE),"")</f>
        <v>ADMINOB</v>
      </c>
      <c r="F488" s="23" t="str">
        <f>+IFERROR(VLOOKUP(AV488,'[2]Listas anexo 1'!$J$13:$K$21,2,FALSE),"")</f>
        <v>ADOBIV</v>
      </c>
      <c r="G488" s="23" t="str">
        <f>+IFERROR(VLOOKUP(AW488,'[2]LISTAS ANEXO 1. 2'!$A$9:$B$38,2,FALSE),"")</f>
        <v>AXV</v>
      </c>
      <c r="H488" s="23" t="str">
        <f>+IFERROR(IF(C488="ADMINYCOOR",VLOOKUP(AY488,'[2]LISTAS ANEXO 1. 3'!$B$13:$C$42,2,FALSE),IF(C488="TASAS",VLOOKUP(AY488,'[2]LISTAS ANEXO 1. 3'!$B$43:$C$51,2,FALSE),IF(C488="FORTALECIMIENTO",VLOOKUP(AY488,'[2]LISTAS ANEXO 1. 3'!$B$52:$C$58,2,FALSE),""))),"")</f>
        <v>AB</v>
      </c>
      <c r="I488" s="23" t="str">
        <f>+IFERROR(VLOOKUP(#REF!,'[2]LISTAS ANEXO 1. 4'!$B$74:$C$90,2,FALSE),"")</f>
        <v/>
      </c>
      <c r="J488" s="23" t="str">
        <f>+IFERROR(VLOOKUP(X488,[2]ORDINALES!$B$2:$C$5,2,FALSE),"")</f>
        <v>CTADOS</v>
      </c>
      <c r="K488" s="23" t="str">
        <f>+IFERROR(VLOOKUP(#REF!,[2]REGION!$G$2:$I$1125,2,FALSE),"")</f>
        <v/>
      </c>
      <c r="L488" s="23" t="str">
        <f>+IFERROR(VLOOKUP(AI488,[2]REGION!$G$2:$I$1125,2,FALSE),"")</f>
        <v/>
      </c>
      <c r="M488" s="23" t="str">
        <f>+IFERROR(VLOOKUP(#REF!,[2]ORDINALES!$H$2:$I$382,2,FALSE),"")</f>
        <v/>
      </c>
      <c r="N488" s="23" t="str">
        <f>IFERROR(VLOOKUP(U488,'[2]Lista Willy'!$B$11:$D$14,3,FALSE),"")</f>
        <v>REC_11</v>
      </c>
      <c r="O488" s="24"/>
      <c r="P488" s="90">
        <v>24032</v>
      </c>
      <c r="Q488" s="90" t="s">
        <v>540</v>
      </c>
      <c r="R488" s="90" t="s">
        <v>541</v>
      </c>
      <c r="S488" s="90" t="s">
        <v>619</v>
      </c>
      <c r="T488" s="90" t="s">
        <v>541</v>
      </c>
      <c r="U488" s="90" t="s">
        <v>52</v>
      </c>
      <c r="V488" s="94" t="s">
        <v>53</v>
      </c>
      <c r="W488" s="90" t="s">
        <v>54</v>
      </c>
      <c r="X488" s="90" t="s">
        <v>55</v>
      </c>
      <c r="Y488" s="99" t="s">
        <v>644</v>
      </c>
      <c r="Z488" s="88">
        <v>823000000</v>
      </c>
      <c r="AA488" s="120"/>
      <c r="AB488" s="88"/>
      <c r="AC488" s="88"/>
      <c r="AD488" s="88"/>
      <c r="AE488" s="120">
        <v>823000000</v>
      </c>
      <c r="AF488" s="89"/>
      <c r="AG488" s="116"/>
      <c r="AH488" s="90" t="s">
        <v>57</v>
      </c>
      <c r="AI488" s="90"/>
      <c r="AJ488" s="90"/>
      <c r="AK488" s="90"/>
      <c r="AL488" s="90" t="s">
        <v>57</v>
      </c>
      <c r="AM488" s="90"/>
      <c r="AN488" s="90" t="s">
        <v>57</v>
      </c>
      <c r="AO488" s="90"/>
      <c r="AP488" s="90" t="s">
        <v>57</v>
      </c>
      <c r="AQ488" s="90"/>
      <c r="AR488" s="90" t="s">
        <v>57</v>
      </c>
      <c r="AS488" s="90" t="s">
        <v>60</v>
      </c>
      <c r="AT488" s="90" t="s">
        <v>61</v>
      </c>
      <c r="AU488" s="97" t="s">
        <v>62</v>
      </c>
      <c r="AV488" s="98" t="s">
        <v>63</v>
      </c>
      <c r="AW488" s="98" t="s">
        <v>288</v>
      </c>
      <c r="AX488" s="97">
        <v>3202036</v>
      </c>
      <c r="AY488" s="98" t="s">
        <v>645</v>
      </c>
      <c r="AZ488" s="90" t="s">
        <v>290</v>
      </c>
      <c r="BA488" s="24"/>
    </row>
    <row r="489" spans="1:53" ht="84.75" customHeight="1">
      <c r="A489" s="23" t="str">
        <f>+IFERROR(VLOOKUP(R489,'[2]Listas niveles'!$D$2:$E$11,2,FALSE),"")</f>
        <v>DTAM</v>
      </c>
      <c r="B489" s="23" t="str">
        <f>+IFERROR(VLOOKUP(AS489,'[2]Listas anexo 1'!$A$7:$B$8,2,FALSE),"")</f>
        <v>ADMIN</v>
      </c>
      <c r="C489" s="23" t="str">
        <f>+IFERROR(VLOOKUP(AT489,'[2]Listas anexo 1'!$A$13:$B$15,2,FALSE),"")</f>
        <v>ADMINYCOOR</v>
      </c>
      <c r="D489" s="23" t="str">
        <f>+IFERROR(VLOOKUP(AT489,'[2]Listas anexo 1'!$A$13:$C$15,3,FALSE),"")</f>
        <v>CONTRIBUIR</v>
      </c>
      <c r="E489" s="23" t="str">
        <f>+IFERROR(VLOOKUP(AT489,'[2]Listas anexo 1'!$A$19:$B$21,2,FALSE),"")</f>
        <v>ADMINOB</v>
      </c>
      <c r="F489" s="23" t="str">
        <f>+IFERROR(VLOOKUP(AV489,'[2]Listas anexo 1'!$J$13:$K$21,2,FALSE),"")</f>
        <v>ADOBI</v>
      </c>
      <c r="G489" s="23" t="str">
        <f>+IFERROR(VLOOKUP(AW489,'[2]LISTAS ANEXO 1. 2'!$A$9:$B$38,2,FALSE),"")</f>
        <v>AIII</v>
      </c>
      <c r="H489" s="23" t="str">
        <f>+IFERROR(IF(C489="ADMINYCOOR",VLOOKUP(AY489,'[2]LISTAS ANEXO 1. 3'!$B$13:$C$42,2,FALSE),IF(C489="TASAS",VLOOKUP(AY489,'[2]LISTAS ANEXO 1. 3'!$B$43:$C$51,2,FALSE),IF(C489="FORTALECIMIENTO",VLOOKUP(AY489,'[2]LISTAS ANEXO 1. 3'!$B$52:$C$58,2,FALSE),""))),"")</f>
        <v>DD</v>
      </c>
      <c r="I489" s="23" t="str">
        <f>+IFERROR(VLOOKUP(#REF!,'[2]LISTAS ANEXO 1. 4'!$B$74:$C$90,2,FALSE),"")</f>
        <v/>
      </c>
      <c r="J489" s="23" t="str">
        <f>+IFERROR(VLOOKUP(X489,[2]ORDINALES!$B$2:$C$5,2,FALSE),"")</f>
        <v>CTADOS</v>
      </c>
      <c r="K489" s="23" t="str">
        <f>+IFERROR(VLOOKUP(#REF!,[2]REGION!$G$2:$I$1125,2,FALSE),"")</f>
        <v/>
      </c>
      <c r="L489" s="23" t="str">
        <f>+IFERROR(VLOOKUP(AI489,[2]REGION!$G$2:$I$1125,2,FALSE),"")</f>
        <v/>
      </c>
      <c r="M489" s="23" t="str">
        <f>+IFERROR(VLOOKUP(#REF!,[2]ORDINALES!$H$2:$I$382,2,FALSE),"")</f>
        <v/>
      </c>
      <c r="N489" s="23" t="str">
        <f>IFERROR(VLOOKUP(U489,'[2]Lista Willy'!$B$11:$D$14,3,FALSE),"")</f>
        <v>REC_11</v>
      </c>
      <c r="O489" s="24"/>
      <c r="P489" s="90">
        <v>24033</v>
      </c>
      <c r="Q489" s="90" t="s">
        <v>540</v>
      </c>
      <c r="R489" s="90" t="s">
        <v>541</v>
      </c>
      <c r="S489" s="90" t="s">
        <v>619</v>
      </c>
      <c r="T489" s="90" t="s">
        <v>541</v>
      </c>
      <c r="U489" s="90" t="s">
        <v>52</v>
      </c>
      <c r="V489" s="94" t="s">
        <v>53</v>
      </c>
      <c r="W489" s="90" t="s">
        <v>54</v>
      </c>
      <c r="X489" s="90" t="s">
        <v>55</v>
      </c>
      <c r="Y489" s="99" t="s">
        <v>646</v>
      </c>
      <c r="Z489" s="88">
        <v>25236180</v>
      </c>
      <c r="AA489" s="120"/>
      <c r="AB489" s="88"/>
      <c r="AC489" s="88"/>
      <c r="AD489" s="88"/>
      <c r="AE489" s="120">
        <v>25236180</v>
      </c>
      <c r="AF489" s="89"/>
      <c r="AG489" s="116"/>
      <c r="AH489" s="90" t="s">
        <v>57</v>
      </c>
      <c r="AI489" s="90"/>
      <c r="AJ489" s="90"/>
      <c r="AK489" s="90"/>
      <c r="AL489" s="90" t="s">
        <v>57</v>
      </c>
      <c r="AM489" s="90"/>
      <c r="AN489" s="90" t="s">
        <v>57</v>
      </c>
      <c r="AO489" s="90"/>
      <c r="AP489" s="90" t="s">
        <v>57</v>
      </c>
      <c r="AQ489" s="90"/>
      <c r="AR489" s="90" t="s">
        <v>57</v>
      </c>
      <c r="AS489" s="90" t="s">
        <v>60</v>
      </c>
      <c r="AT489" s="90" t="s">
        <v>61</v>
      </c>
      <c r="AU489" s="97" t="s">
        <v>62</v>
      </c>
      <c r="AV489" s="98" t="s">
        <v>125</v>
      </c>
      <c r="AW489" s="98" t="s">
        <v>324</v>
      </c>
      <c r="AX489" s="97">
        <v>3202005</v>
      </c>
      <c r="AY489" s="98" t="s">
        <v>325</v>
      </c>
      <c r="AZ489" s="98" t="s">
        <v>389</v>
      </c>
      <c r="BA489" s="24"/>
    </row>
    <row r="490" spans="1:53" ht="84.75" customHeight="1">
      <c r="A490" s="23" t="str">
        <f>+IFERROR(VLOOKUP(R490,'[2]Listas niveles'!$D$2:$E$11,2,FALSE),"")</f>
        <v>DTAM</v>
      </c>
      <c r="B490" s="23" t="str">
        <f>+IFERROR(VLOOKUP(AS490,'[2]Listas anexo 1'!$A$7:$B$8,2,FALSE),"")</f>
        <v>ADMIN</v>
      </c>
      <c r="C490" s="23" t="str">
        <f>+IFERROR(VLOOKUP(AT490,'[2]Listas anexo 1'!$A$13:$B$15,2,FALSE),"")</f>
        <v>ADMINYCOOR</v>
      </c>
      <c r="D490" s="23" t="str">
        <f>+IFERROR(VLOOKUP(AT490,'[2]Listas anexo 1'!$A$13:$C$15,3,FALSE),"")</f>
        <v>CONTRIBUIR</v>
      </c>
      <c r="E490" s="23" t="str">
        <f>+IFERROR(VLOOKUP(AT490,'[2]Listas anexo 1'!$A$19:$B$21,2,FALSE),"")</f>
        <v>ADMINOB</v>
      </c>
      <c r="F490" s="23" t="str">
        <f>+IFERROR(VLOOKUP(AV490,'[2]Listas anexo 1'!$J$13:$K$21,2,FALSE),"")</f>
        <v>ADOBI</v>
      </c>
      <c r="G490" s="23" t="str">
        <f>+IFERROR(VLOOKUP(AW490,'[2]LISTAS ANEXO 1. 2'!$A$9:$B$38,2,FALSE),"")</f>
        <v>AIII</v>
      </c>
      <c r="H490" s="23" t="str">
        <f>+IFERROR(IF(C490="ADMINYCOOR",VLOOKUP(AY490,'[2]LISTAS ANEXO 1. 3'!$B$13:$C$42,2,FALSE),IF(C490="TASAS",VLOOKUP(AY490,'[2]LISTAS ANEXO 1. 3'!$B$43:$C$51,2,FALSE),IF(C490="FORTALECIMIENTO",VLOOKUP(AY490,'[2]LISTAS ANEXO 1. 3'!$B$52:$C$58,2,FALSE),""))),"")</f>
        <v>DD</v>
      </c>
      <c r="I490" s="23" t="str">
        <f>+IFERROR(VLOOKUP(#REF!,'[2]LISTAS ANEXO 1. 4'!$B$74:$C$90,2,FALSE),"")</f>
        <v/>
      </c>
      <c r="J490" s="23" t="str">
        <f>+IFERROR(VLOOKUP(X490,[2]ORDINALES!$B$2:$C$5,2,FALSE),"")</f>
        <v>CTADOS</v>
      </c>
      <c r="K490" s="23" t="str">
        <f>+IFERROR(VLOOKUP(#REF!,[2]REGION!$G$2:$I$1125,2,FALSE),"")</f>
        <v/>
      </c>
      <c r="L490" s="23" t="str">
        <f>+IFERROR(VLOOKUP(AI490,[2]REGION!$G$2:$I$1125,2,FALSE),"")</f>
        <v/>
      </c>
      <c r="M490" s="23" t="str">
        <f>+IFERROR(VLOOKUP(#REF!,[2]ORDINALES!$H$2:$I$382,2,FALSE),"")</f>
        <v/>
      </c>
      <c r="N490" s="23" t="str">
        <f>IFERROR(VLOOKUP(U490,'[2]Lista Willy'!$B$11:$D$14,3,FALSE),"")</f>
        <v>REC_11</v>
      </c>
      <c r="O490" s="24"/>
      <c r="P490" s="90">
        <v>24034</v>
      </c>
      <c r="Q490" s="90" t="s">
        <v>540</v>
      </c>
      <c r="R490" s="90" t="s">
        <v>541</v>
      </c>
      <c r="S490" s="90" t="s">
        <v>619</v>
      </c>
      <c r="T490" s="90" t="s">
        <v>541</v>
      </c>
      <c r="U490" s="90" t="s">
        <v>52</v>
      </c>
      <c r="V490" s="94" t="s">
        <v>53</v>
      </c>
      <c r="W490" s="90" t="s">
        <v>54</v>
      </c>
      <c r="X490" s="90" t="s">
        <v>55</v>
      </c>
      <c r="Y490" s="99" t="s">
        <v>647</v>
      </c>
      <c r="Z490" s="88">
        <v>15728906</v>
      </c>
      <c r="AA490" s="120"/>
      <c r="AB490" s="88"/>
      <c r="AC490" s="88"/>
      <c r="AD490" s="88"/>
      <c r="AE490" s="120">
        <v>15728906</v>
      </c>
      <c r="AF490" s="89"/>
      <c r="AG490" s="116"/>
      <c r="AH490" s="90" t="s">
        <v>57</v>
      </c>
      <c r="AI490" s="90"/>
      <c r="AJ490" s="90"/>
      <c r="AK490" s="90"/>
      <c r="AL490" s="90" t="s">
        <v>57</v>
      </c>
      <c r="AM490" s="90"/>
      <c r="AN490" s="90" t="s">
        <v>57</v>
      </c>
      <c r="AO490" s="90"/>
      <c r="AP490" s="90" t="s">
        <v>57</v>
      </c>
      <c r="AQ490" s="90"/>
      <c r="AR490" s="90" t="s">
        <v>57</v>
      </c>
      <c r="AS490" s="90" t="s">
        <v>60</v>
      </c>
      <c r="AT490" s="90" t="s">
        <v>61</v>
      </c>
      <c r="AU490" s="97" t="s">
        <v>62</v>
      </c>
      <c r="AV490" s="98" t="s">
        <v>125</v>
      </c>
      <c r="AW490" s="98" t="s">
        <v>324</v>
      </c>
      <c r="AX490" s="97">
        <v>3202005</v>
      </c>
      <c r="AY490" s="98" t="s">
        <v>325</v>
      </c>
      <c r="AZ490" s="98" t="s">
        <v>389</v>
      </c>
      <c r="BA490" s="24"/>
    </row>
    <row r="491" spans="1:53" ht="84.75" customHeight="1">
      <c r="A491" s="23" t="str">
        <f>+IFERROR(VLOOKUP(R491,'[2]Listas niveles'!$D$2:$E$11,2,FALSE),"")</f>
        <v>DTAM</v>
      </c>
      <c r="B491" s="23" t="str">
        <f>+IFERROR(VLOOKUP(AS491,'[2]Listas anexo 1'!$A$7:$B$8,2,FALSE),"")</f>
        <v>ADMIN</v>
      </c>
      <c r="C491" s="23" t="str">
        <f>+IFERROR(VLOOKUP(AT491,'[2]Listas anexo 1'!$A$13:$B$15,2,FALSE),"")</f>
        <v>ADMINYCOOR</v>
      </c>
      <c r="D491" s="23" t="str">
        <f>+IFERROR(VLOOKUP(AT491,'[2]Listas anexo 1'!$A$13:$C$15,3,FALSE),"")</f>
        <v>CONTRIBUIR</v>
      </c>
      <c r="E491" s="23" t="str">
        <f>+IFERROR(VLOOKUP(AT491,'[2]Listas anexo 1'!$A$19:$B$21,2,FALSE),"")</f>
        <v>ADMINOB</v>
      </c>
      <c r="F491" s="23" t="str">
        <f>+IFERROR(VLOOKUP(AV491,'[2]Listas anexo 1'!$J$13:$K$21,2,FALSE),"")</f>
        <v>ADOBI</v>
      </c>
      <c r="G491" s="23" t="str">
        <f>+IFERROR(VLOOKUP(AW491,'[2]LISTAS ANEXO 1. 2'!$A$9:$B$38,2,FALSE),"")</f>
        <v>AIII</v>
      </c>
      <c r="H491" s="23" t="str">
        <f>+IFERROR(IF(C491="ADMINYCOOR",VLOOKUP(AY491,'[2]LISTAS ANEXO 1. 3'!$B$13:$C$42,2,FALSE),IF(C491="TASAS",VLOOKUP(AY491,'[2]LISTAS ANEXO 1. 3'!$B$43:$C$51,2,FALSE),IF(C491="FORTALECIMIENTO",VLOOKUP(AY491,'[2]LISTAS ANEXO 1. 3'!$B$52:$C$58,2,FALSE),""))),"")</f>
        <v>DD</v>
      </c>
      <c r="I491" s="23" t="str">
        <f>+IFERROR(VLOOKUP(#REF!,'[2]LISTAS ANEXO 1. 4'!$B$74:$C$90,2,FALSE),"")</f>
        <v/>
      </c>
      <c r="J491" s="23" t="str">
        <f>+IFERROR(VLOOKUP(X491,[2]ORDINALES!$B$2:$C$5,2,FALSE),"")</f>
        <v>CTADOS</v>
      </c>
      <c r="K491" s="23" t="str">
        <f>+IFERROR(VLOOKUP(#REF!,[2]REGION!$G$2:$I$1125,2,FALSE),"")</f>
        <v/>
      </c>
      <c r="L491" s="23" t="str">
        <f>+IFERROR(VLOOKUP(AI491,[2]REGION!$G$2:$I$1125,2,FALSE),"")</f>
        <v/>
      </c>
      <c r="M491" s="23" t="str">
        <f>+IFERROR(VLOOKUP(#REF!,[2]ORDINALES!$H$2:$I$382,2,FALSE),"")</f>
        <v/>
      </c>
      <c r="N491" s="23" t="str">
        <f>IFERROR(VLOOKUP(U491,'[2]Lista Willy'!$B$11:$D$14,3,FALSE),"")</f>
        <v>REC_11</v>
      </c>
      <c r="O491" s="24"/>
      <c r="P491" s="90">
        <v>24035</v>
      </c>
      <c r="Q491" s="90" t="s">
        <v>540</v>
      </c>
      <c r="R491" s="90" t="s">
        <v>541</v>
      </c>
      <c r="S491" s="90" t="s">
        <v>619</v>
      </c>
      <c r="T491" s="90" t="s">
        <v>541</v>
      </c>
      <c r="U491" s="90" t="s">
        <v>52</v>
      </c>
      <c r="V491" s="94" t="s">
        <v>53</v>
      </c>
      <c r="W491" s="90" t="s">
        <v>54</v>
      </c>
      <c r="X491" s="90" t="s">
        <v>55</v>
      </c>
      <c r="Y491" s="99" t="s">
        <v>648</v>
      </c>
      <c r="Z491" s="88">
        <v>15728906</v>
      </c>
      <c r="AA491" s="120"/>
      <c r="AB491" s="88"/>
      <c r="AC491" s="88"/>
      <c r="AD491" s="88"/>
      <c r="AE491" s="120">
        <v>15728906</v>
      </c>
      <c r="AF491" s="89"/>
      <c r="AG491" s="116"/>
      <c r="AH491" s="90" t="s">
        <v>57</v>
      </c>
      <c r="AI491" s="90"/>
      <c r="AJ491" s="90"/>
      <c r="AK491" s="90"/>
      <c r="AL491" s="90" t="s">
        <v>57</v>
      </c>
      <c r="AM491" s="90"/>
      <c r="AN491" s="90" t="s">
        <v>57</v>
      </c>
      <c r="AO491" s="90"/>
      <c r="AP491" s="90" t="s">
        <v>57</v>
      </c>
      <c r="AQ491" s="90"/>
      <c r="AR491" s="90" t="s">
        <v>57</v>
      </c>
      <c r="AS491" s="90" t="s">
        <v>60</v>
      </c>
      <c r="AT491" s="90" t="s">
        <v>61</v>
      </c>
      <c r="AU491" s="97" t="s">
        <v>62</v>
      </c>
      <c r="AV491" s="98" t="s">
        <v>125</v>
      </c>
      <c r="AW491" s="98" t="s">
        <v>324</v>
      </c>
      <c r="AX491" s="97">
        <v>3202005</v>
      </c>
      <c r="AY491" s="98" t="s">
        <v>325</v>
      </c>
      <c r="AZ491" s="98" t="s">
        <v>389</v>
      </c>
      <c r="BA491" s="24"/>
    </row>
    <row r="492" spans="1:53" ht="84.75" customHeight="1">
      <c r="A492" s="23" t="str">
        <f>+IFERROR(VLOOKUP(R492,'[2]Listas niveles'!$D$2:$E$11,2,FALSE),"")</f>
        <v>DTAM</v>
      </c>
      <c r="B492" s="23" t="str">
        <f>+IFERROR(VLOOKUP(AS492,'[2]Listas anexo 1'!$A$7:$B$8,2,FALSE),"")</f>
        <v>ADMIN</v>
      </c>
      <c r="C492" s="23" t="str">
        <f>+IFERROR(VLOOKUP(AT492,'[2]Listas anexo 1'!$A$13:$B$15,2,FALSE),"")</f>
        <v>ADMINYCOOR</v>
      </c>
      <c r="D492" s="23" t="str">
        <f>+IFERROR(VLOOKUP(AT492,'[2]Listas anexo 1'!$A$13:$C$15,3,FALSE),"")</f>
        <v>CONTRIBUIR</v>
      </c>
      <c r="E492" s="23" t="str">
        <f>+IFERROR(VLOOKUP(AT492,'[2]Listas anexo 1'!$A$19:$B$21,2,FALSE),"")</f>
        <v>ADMINOB</v>
      </c>
      <c r="F492" s="23" t="str">
        <f>+IFERROR(VLOOKUP(AV492,'[2]Listas anexo 1'!$J$13:$K$21,2,FALSE),"")</f>
        <v>ADOBI</v>
      </c>
      <c r="G492" s="23" t="str">
        <f>+IFERROR(VLOOKUP(AW492,'[2]LISTAS ANEXO 1. 2'!$A$9:$B$38,2,FALSE),"")</f>
        <v>AIII</v>
      </c>
      <c r="H492" s="23" t="str">
        <f>+IFERROR(IF(C492="ADMINYCOOR",VLOOKUP(AY492,'[2]LISTAS ANEXO 1. 3'!$B$13:$C$42,2,FALSE),IF(C492="TASAS",VLOOKUP(AY492,'[2]LISTAS ANEXO 1. 3'!$B$43:$C$51,2,FALSE),IF(C492="FORTALECIMIENTO",VLOOKUP(AY492,'[2]LISTAS ANEXO 1. 3'!$B$52:$C$58,2,FALSE),""))),"")</f>
        <v>DD</v>
      </c>
      <c r="I492" s="23" t="str">
        <f>+IFERROR(VLOOKUP(#REF!,'[2]LISTAS ANEXO 1. 4'!$B$74:$C$90,2,FALSE),"")</f>
        <v/>
      </c>
      <c r="J492" s="23" t="str">
        <f>+IFERROR(VLOOKUP(X492,[2]ORDINALES!$B$2:$C$5,2,FALSE),"")</f>
        <v>CTADOS</v>
      </c>
      <c r="K492" s="23" t="str">
        <f>+IFERROR(VLOOKUP(#REF!,[2]REGION!$G$2:$I$1125,2,FALSE),"")</f>
        <v/>
      </c>
      <c r="L492" s="23" t="str">
        <f>+IFERROR(VLOOKUP(AI492,[2]REGION!$G$2:$I$1125,2,FALSE),"")</f>
        <v/>
      </c>
      <c r="M492" s="23" t="str">
        <f>+IFERROR(VLOOKUP(#REF!,[2]ORDINALES!$H$2:$I$382,2,FALSE),"")</f>
        <v/>
      </c>
      <c r="N492" s="23" t="str">
        <f>IFERROR(VLOOKUP(U492,'[2]Lista Willy'!$B$11:$D$14,3,FALSE),"")</f>
        <v>REC_20</v>
      </c>
      <c r="O492" s="24"/>
      <c r="P492" s="90">
        <v>24036</v>
      </c>
      <c r="Q492" s="90" t="s">
        <v>540</v>
      </c>
      <c r="R492" s="90" t="s">
        <v>541</v>
      </c>
      <c r="S492" s="90" t="s">
        <v>619</v>
      </c>
      <c r="T492" s="90" t="s">
        <v>541</v>
      </c>
      <c r="U492" s="90" t="s">
        <v>153</v>
      </c>
      <c r="V492" s="94" t="s">
        <v>154</v>
      </c>
      <c r="W492" s="90" t="s">
        <v>54</v>
      </c>
      <c r="X492" s="90" t="s">
        <v>55</v>
      </c>
      <c r="Y492" s="99" t="s">
        <v>649</v>
      </c>
      <c r="Z492" s="88">
        <v>64620000</v>
      </c>
      <c r="AA492" s="120"/>
      <c r="AB492" s="88"/>
      <c r="AC492" s="88"/>
      <c r="AD492" s="88"/>
      <c r="AE492" s="120">
        <v>64620000</v>
      </c>
      <c r="AF492" s="89"/>
      <c r="AG492" s="116"/>
      <c r="AH492" s="90" t="s">
        <v>57</v>
      </c>
      <c r="AI492" s="90"/>
      <c r="AJ492" s="90"/>
      <c r="AK492" s="90"/>
      <c r="AL492" s="90" t="s">
        <v>57</v>
      </c>
      <c r="AM492" s="90"/>
      <c r="AN492" s="90" t="s">
        <v>57</v>
      </c>
      <c r="AO492" s="90"/>
      <c r="AP492" s="90" t="s">
        <v>57</v>
      </c>
      <c r="AQ492" s="90"/>
      <c r="AR492" s="90" t="s">
        <v>57</v>
      </c>
      <c r="AS492" s="90" t="s">
        <v>60</v>
      </c>
      <c r="AT492" s="90" t="s">
        <v>61</v>
      </c>
      <c r="AU492" s="97" t="s">
        <v>62</v>
      </c>
      <c r="AV492" s="98" t="s">
        <v>125</v>
      </c>
      <c r="AW492" s="98" t="s">
        <v>324</v>
      </c>
      <c r="AX492" s="97">
        <v>3202005</v>
      </c>
      <c r="AY492" s="98" t="s">
        <v>325</v>
      </c>
      <c r="AZ492" s="98" t="s">
        <v>389</v>
      </c>
      <c r="BA492" s="24"/>
    </row>
    <row r="493" spans="1:53" ht="84.75" customHeight="1">
      <c r="A493" s="23" t="str">
        <f>+IFERROR(VLOOKUP(R493,'[2]Listas niveles'!$D$2:$E$11,2,FALSE),"")</f>
        <v>DTAM</v>
      </c>
      <c r="B493" s="23" t="str">
        <f>+IFERROR(VLOOKUP(AS493,'[2]Listas anexo 1'!$A$7:$B$8,2,FALSE),"")</f>
        <v>ADMIN</v>
      </c>
      <c r="C493" s="23" t="str">
        <f>+IFERROR(VLOOKUP(AT493,'[2]Listas anexo 1'!$A$13:$B$15,2,FALSE),"")</f>
        <v>ADMINYCOOR</v>
      </c>
      <c r="D493" s="23" t="str">
        <f>+IFERROR(VLOOKUP(AT493,'[2]Listas anexo 1'!$A$13:$C$15,3,FALSE),"")</f>
        <v>CONTRIBUIR</v>
      </c>
      <c r="E493" s="23" t="str">
        <f>+IFERROR(VLOOKUP(AT493,'[2]Listas anexo 1'!$A$19:$B$21,2,FALSE),"")</f>
        <v>ADMINOB</v>
      </c>
      <c r="F493" s="23" t="str">
        <f>+IFERROR(VLOOKUP(AV493,'[2]Listas anexo 1'!$J$13:$K$21,2,FALSE),"")</f>
        <v>ADOBIII</v>
      </c>
      <c r="G493" s="23" t="str">
        <f>+IFERROR(VLOOKUP(AW493,'[2]LISTAS ANEXO 1. 2'!$A$9:$B$38,2,FALSE),"")</f>
        <v>AVI</v>
      </c>
      <c r="H493" s="23" t="str">
        <f>+IFERROR(IF(C493="ADMINYCOOR",VLOOKUP(AY493,'[2]LISTAS ANEXO 1. 3'!$B$13:$C$42,2,FALSE),IF(C493="TASAS",VLOOKUP(AY493,'[2]LISTAS ANEXO 1. 3'!$B$43:$C$51,2,FALSE),IF(C493="FORTALECIMIENTO",VLOOKUP(AY493,'[2]LISTAS ANEXO 1. 3'!$B$52:$C$58,2,FALSE),""))),"")</f>
        <v>HH</v>
      </c>
      <c r="I493" s="23" t="str">
        <f>+IFERROR(VLOOKUP(#REF!,'[2]LISTAS ANEXO 1. 4'!$B$74:$C$90,2,FALSE),"")</f>
        <v/>
      </c>
      <c r="J493" s="23" t="str">
        <f>+IFERROR(VLOOKUP(X493,[2]ORDINALES!$B$2:$C$5,2,FALSE),"")</f>
        <v>CTADOS</v>
      </c>
      <c r="K493" s="23" t="str">
        <f>+IFERROR(VLOOKUP(#REF!,[2]REGION!$G$2:$I$1125,2,FALSE),"")</f>
        <v/>
      </c>
      <c r="L493" s="23" t="str">
        <f>+IFERROR(VLOOKUP(AI493,[2]REGION!$G$2:$I$1125,2,FALSE),"")</f>
        <v/>
      </c>
      <c r="M493" s="23" t="str">
        <f>+IFERROR(VLOOKUP(#REF!,[2]ORDINALES!$H$2:$I$382,2,FALSE),"")</f>
        <v/>
      </c>
      <c r="N493" s="23" t="str">
        <f>IFERROR(VLOOKUP(U493,'[2]Lista Willy'!$B$11:$D$14,3,FALSE),"")</f>
        <v>REC_11</v>
      </c>
      <c r="O493" s="24"/>
      <c r="P493" s="90">
        <v>24037</v>
      </c>
      <c r="Q493" s="90" t="s">
        <v>540</v>
      </c>
      <c r="R493" s="90" t="s">
        <v>541</v>
      </c>
      <c r="S493" s="90" t="s">
        <v>619</v>
      </c>
      <c r="T493" s="90" t="s">
        <v>541</v>
      </c>
      <c r="U493" s="90" t="s">
        <v>52</v>
      </c>
      <c r="V493" s="94" t="s">
        <v>53</v>
      </c>
      <c r="W493" s="90" t="s">
        <v>54</v>
      </c>
      <c r="X493" s="90" t="s">
        <v>55</v>
      </c>
      <c r="Y493" s="99" t="s">
        <v>650</v>
      </c>
      <c r="Z493" s="88">
        <v>61715808</v>
      </c>
      <c r="AA493" s="120"/>
      <c r="AB493" s="88"/>
      <c r="AC493" s="88"/>
      <c r="AD493" s="88"/>
      <c r="AE493" s="120">
        <v>61715808</v>
      </c>
      <c r="AF493" s="89"/>
      <c r="AG493" s="116"/>
      <c r="AH493" s="90" t="s">
        <v>57</v>
      </c>
      <c r="AI493" s="90"/>
      <c r="AJ493" s="90"/>
      <c r="AK493" s="90"/>
      <c r="AL493" s="90" t="s">
        <v>57</v>
      </c>
      <c r="AM493" s="90"/>
      <c r="AN493" s="90" t="s">
        <v>57</v>
      </c>
      <c r="AO493" s="90"/>
      <c r="AP493" s="90" t="s">
        <v>57</v>
      </c>
      <c r="AQ493" s="90"/>
      <c r="AR493" s="90" t="s">
        <v>57</v>
      </c>
      <c r="AS493" s="90" t="s">
        <v>60</v>
      </c>
      <c r="AT493" s="90" t="s">
        <v>61</v>
      </c>
      <c r="AU493" s="97" t="s">
        <v>62</v>
      </c>
      <c r="AV493" s="98" t="s">
        <v>272</v>
      </c>
      <c r="AW493" s="98" t="s">
        <v>273</v>
      </c>
      <c r="AX493" s="97">
        <v>3202010</v>
      </c>
      <c r="AY493" s="98" t="s">
        <v>274</v>
      </c>
      <c r="AZ493" s="98" t="s">
        <v>407</v>
      </c>
      <c r="BA493" s="24"/>
    </row>
    <row r="494" spans="1:53" ht="84.75" customHeight="1">
      <c r="A494" s="23" t="str">
        <f>+IFERROR(VLOOKUP(R494,'[2]Listas niveles'!$D$2:$E$11,2,FALSE),"")</f>
        <v>DTAM</v>
      </c>
      <c r="B494" s="23" t="str">
        <f>+IFERROR(VLOOKUP(AS494,'[2]Listas anexo 1'!$A$7:$B$8,2,FALSE),"")</f>
        <v>ADMIN</v>
      </c>
      <c r="C494" s="23" t="str">
        <f>+IFERROR(VLOOKUP(AT494,'[2]Listas anexo 1'!$A$13:$B$15,2,FALSE),"")</f>
        <v>ADMINYCOOR</v>
      </c>
      <c r="D494" s="23" t="str">
        <f>+IFERROR(VLOOKUP(AT494,'[2]Listas anexo 1'!$A$13:$C$15,3,FALSE),"")</f>
        <v>CONTRIBUIR</v>
      </c>
      <c r="E494" s="23" t="str">
        <f>+IFERROR(VLOOKUP(AT494,'[2]Listas anexo 1'!$A$19:$B$21,2,FALSE),"")</f>
        <v>ADMINOB</v>
      </c>
      <c r="F494" s="23" t="str">
        <f>+IFERROR(VLOOKUP(AV494,'[2]Listas anexo 1'!$J$13:$K$21,2,FALSE),"")</f>
        <v>ADOBIII</v>
      </c>
      <c r="G494" s="23" t="str">
        <f>+IFERROR(VLOOKUP(AW494,'[2]LISTAS ANEXO 1. 2'!$A$9:$B$38,2,FALSE),"")</f>
        <v>AVI</v>
      </c>
      <c r="H494" s="23" t="str">
        <f>+IFERROR(IF(C494="ADMINYCOOR",VLOOKUP(AY494,'[2]LISTAS ANEXO 1. 3'!$B$13:$C$42,2,FALSE),IF(C494="TASAS",VLOOKUP(AY494,'[2]LISTAS ANEXO 1. 3'!$B$43:$C$51,2,FALSE),IF(C494="FORTALECIMIENTO",VLOOKUP(AY494,'[2]LISTAS ANEXO 1. 3'!$B$52:$C$58,2,FALSE),""))),"")</f>
        <v>HH</v>
      </c>
      <c r="I494" s="23" t="str">
        <f>+IFERROR(VLOOKUP(#REF!,'[2]LISTAS ANEXO 1. 4'!$B$74:$C$90,2,FALSE),"")</f>
        <v/>
      </c>
      <c r="J494" s="23" t="str">
        <f>+IFERROR(VLOOKUP(X494,[2]ORDINALES!$B$2:$C$5,2,FALSE),"")</f>
        <v>CTADOS</v>
      </c>
      <c r="K494" s="23" t="str">
        <f>+IFERROR(VLOOKUP(#REF!,[2]REGION!$G$2:$I$1125,2,FALSE),"")</f>
        <v/>
      </c>
      <c r="L494" s="23" t="str">
        <f>+IFERROR(VLOOKUP(AI494,[2]REGION!$G$2:$I$1125,2,FALSE),"")</f>
        <v/>
      </c>
      <c r="M494" s="23" t="str">
        <f>+IFERROR(VLOOKUP(#REF!,[2]ORDINALES!$H$2:$I$382,2,FALSE),"")</f>
        <v/>
      </c>
      <c r="N494" s="23" t="str">
        <f>IFERROR(VLOOKUP(U494,'[2]Lista Willy'!$B$11:$D$14,3,FALSE),"")</f>
        <v>REC_11</v>
      </c>
      <c r="O494" s="24"/>
      <c r="P494" s="90">
        <v>24038</v>
      </c>
      <c r="Q494" s="90" t="s">
        <v>540</v>
      </c>
      <c r="R494" s="90" t="s">
        <v>541</v>
      </c>
      <c r="S494" s="90" t="s">
        <v>619</v>
      </c>
      <c r="T494" s="90" t="s">
        <v>541</v>
      </c>
      <c r="U494" s="90" t="s">
        <v>52</v>
      </c>
      <c r="V494" s="94" t="s">
        <v>53</v>
      </c>
      <c r="W494" s="90" t="s">
        <v>54</v>
      </c>
      <c r="X494" s="90" t="s">
        <v>55</v>
      </c>
      <c r="Y494" s="99" t="s">
        <v>651</v>
      </c>
      <c r="Z494" s="88">
        <v>27297270</v>
      </c>
      <c r="AA494" s="120"/>
      <c r="AB494" s="88"/>
      <c r="AC494" s="88"/>
      <c r="AD494" s="88"/>
      <c r="AE494" s="120">
        <v>27297270</v>
      </c>
      <c r="AF494" s="89"/>
      <c r="AG494" s="116"/>
      <c r="AH494" s="90" t="s">
        <v>57</v>
      </c>
      <c r="AI494" s="90"/>
      <c r="AJ494" s="90"/>
      <c r="AK494" s="90"/>
      <c r="AL494" s="90" t="s">
        <v>57</v>
      </c>
      <c r="AM494" s="90"/>
      <c r="AN494" s="90" t="s">
        <v>57</v>
      </c>
      <c r="AO494" s="90"/>
      <c r="AP494" s="90" t="s">
        <v>57</v>
      </c>
      <c r="AQ494" s="90"/>
      <c r="AR494" s="90" t="s">
        <v>57</v>
      </c>
      <c r="AS494" s="90" t="s">
        <v>60</v>
      </c>
      <c r="AT494" s="90" t="s">
        <v>61</v>
      </c>
      <c r="AU494" s="97" t="s">
        <v>62</v>
      </c>
      <c r="AV494" s="98" t="s">
        <v>272</v>
      </c>
      <c r="AW494" s="98" t="s">
        <v>273</v>
      </c>
      <c r="AX494" s="97">
        <v>3202010</v>
      </c>
      <c r="AY494" s="98" t="s">
        <v>274</v>
      </c>
      <c r="AZ494" s="98" t="s">
        <v>407</v>
      </c>
      <c r="BA494" s="24"/>
    </row>
    <row r="495" spans="1:53" ht="84.75" customHeight="1">
      <c r="A495" s="23" t="str">
        <f>+IFERROR(VLOOKUP(R495,'[2]Listas niveles'!$D$2:$E$11,2,FALSE),"")</f>
        <v>DTAM</v>
      </c>
      <c r="B495" s="23" t="str">
        <f>+IFERROR(VLOOKUP(AS495,'[2]Listas anexo 1'!$A$7:$B$8,2,FALSE),"")</f>
        <v>ADMIN</v>
      </c>
      <c r="C495" s="23" t="str">
        <f>+IFERROR(VLOOKUP(AT495,'[2]Listas anexo 1'!$A$13:$B$15,2,FALSE),"")</f>
        <v>ADMINYCOOR</v>
      </c>
      <c r="D495" s="23" t="str">
        <f>+IFERROR(VLOOKUP(AT495,'[2]Listas anexo 1'!$A$13:$C$15,3,FALSE),"")</f>
        <v>CONTRIBUIR</v>
      </c>
      <c r="E495" s="23" t="str">
        <f>+IFERROR(VLOOKUP(AT495,'[2]Listas anexo 1'!$A$19:$B$21,2,FALSE),"")</f>
        <v>ADMINOB</v>
      </c>
      <c r="F495" s="23" t="str">
        <f>+IFERROR(VLOOKUP(AV495,'[2]Listas anexo 1'!$J$13:$K$21,2,FALSE),"")</f>
        <v>ADOBIII</v>
      </c>
      <c r="G495" s="23" t="str">
        <f>+IFERROR(VLOOKUP(AW495,'[2]LISTAS ANEXO 1. 2'!$A$9:$B$38,2,FALSE),"")</f>
        <v>AVI</v>
      </c>
      <c r="H495" s="23" t="str">
        <f>+IFERROR(IF(C495="ADMINYCOOR",VLOOKUP(AY495,'[2]LISTAS ANEXO 1. 3'!$B$13:$C$42,2,FALSE),IF(C495="TASAS",VLOOKUP(AY495,'[2]LISTAS ANEXO 1. 3'!$B$43:$C$51,2,FALSE),IF(C495="FORTALECIMIENTO",VLOOKUP(AY495,'[2]LISTAS ANEXO 1. 3'!$B$52:$C$58,2,FALSE),""))),"")</f>
        <v>HH</v>
      </c>
      <c r="I495" s="23" t="str">
        <f>+IFERROR(VLOOKUP(#REF!,'[2]LISTAS ANEXO 1. 4'!$B$74:$C$90,2,FALSE),"")</f>
        <v/>
      </c>
      <c r="J495" s="23" t="str">
        <f>+IFERROR(VLOOKUP(X495,[2]ORDINALES!$B$2:$C$5,2,FALSE),"")</f>
        <v>CTADOS</v>
      </c>
      <c r="K495" s="23" t="str">
        <f>+IFERROR(VLOOKUP(#REF!,[2]REGION!$G$2:$I$1125,2,FALSE),"")</f>
        <v/>
      </c>
      <c r="L495" s="23" t="str">
        <f>+IFERROR(VLOOKUP(AI495,[2]REGION!$G$2:$I$1125,2,FALSE),"")</f>
        <v/>
      </c>
      <c r="M495" s="23" t="str">
        <f>+IFERROR(VLOOKUP(#REF!,[2]ORDINALES!$H$2:$I$382,2,FALSE),"")</f>
        <v/>
      </c>
      <c r="N495" s="23" t="str">
        <f>IFERROR(VLOOKUP(U495,'[2]Lista Willy'!$B$11:$D$14,3,FALSE),"")</f>
        <v>REC_20</v>
      </c>
      <c r="O495" s="24"/>
      <c r="P495" s="90">
        <v>24039</v>
      </c>
      <c r="Q495" s="90" t="s">
        <v>540</v>
      </c>
      <c r="R495" s="90" t="s">
        <v>541</v>
      </c>
      <c r="S495" s="90" t="s">
        <v>619</v>
      </c>
      <c r="T495" s="90" t="s">
        <v>541</v>
      </c>
      <c r="U495" s="90" t="s">
        <v>153</v>
      </c>
      <c r="V495" s="94" t="s">
        <v>154</v>
      </c>
      <c r="W495" s="90" t="s">
        <v>54</v>
      </c>
      <c r="X495" s="90" t="s">
        <v>55</v>
      </c>
      <c r="Y495" s="99" t="s">
        <v>652</v>
      </c>
      <c r="Z495" s="88">
        <v>125000000</v>
      </c>
      <c r="AA495" s="120"/>
      <c r="AB495" s="88"/>
      <c r="AC495" s="88"/>
      <c r="AD495" s="88"/>
      <c r="AE495" s="120">
        <v>125000000</v>
      </c>
      <c r="AF495" s="89"/>
      <c r="AG495" s="116"/>
      <c r="AH495" s="90" t="s">
        <v>57</v>
      </c>
      <c r="AI495" s="90"/>
      <c r="AJ495" s="90"/>
      <c r="AK495" s="90"/>
      <c r="AL495" s="90" t="s">
        <v>57</v>
      </c>
      <c r="AM495" s="90"/>
      <c r="AN495" s="90" t="s">
        <v>57</v>
      </c>
      <c r="AO495" s="90"/>
      <c r="AP495" s="90" t="s">
        <v>57</v>
      </c>
      <c r="AQ495" s="90"/>
      <c r="AR495" s="90" t="s">
        <v>57</v>
      </c>
      <c r="AS495" s="90" t="s">
        <v>60</v>
      </c>
      <c r="AT495" s="90" t="s">
        <v>61</v>
      </c>
      <c r="AU495" s="97" t="s">
        <v>62</v>
      </c>
      <c r="AV495" s="98" t="s">
        <v>272</v>
      </c>
      <c r="AW495" s="98" t="s">
        <v>273</v>
      </c>
      <c r="AX495" s="97">
        <v>3202010</v>
      </c>
      <c r="AY495" s="98" t="s">
        <v>274</v>
      </c>
      <c r="AZ495" s="98" t="s">
        <v>407</v>
      </c>
      <c r="BA495" s="24"/>
    </row>
    <row r="496" spans="1:53" ht="84.75" customHeight="1">
      <c r="A496" s="23" t="str">
        <f>+IFERROR(VLOOKUP(R496,'[2]Listas niveles'!$D$2:$E$11,2,FALSE),"")</f>
        <v>DTAM</v>
      </c>
      <c r="B496" s="23" t="str">
        <f>+IFERROR(VLOOKUP(AS496,'[2]Listas anexo 1'!$A$7:$B$8,2,FALSE),"")</f>
        <v>ADMIN</v>
      </c>
      <c r="C496" s="23" t="str">
        <f>+IFERROR(VLOOKUP(AT496,'[2]Listas anexo 1'!$A$13:$B$15,2,FALSE),"")</f>
        <v>ADMINYCOOR</v>
      </c>
      <c r="D496" s="23" t="str">
        <f>+IFERROR(VLOOKUP(AT496,'[2]Listas anexo 1'!$A$13:$C$15,3,FALSE),"")</f>
        <v>CONTRIBUIR</v>
      </c>
      <c r="E496" s="23" t="str">
        <f>+IFERROR(VLOOKUP(AT496,'[2]Listas anexo 1'!$A$19:$B$21,2,FALSE),"")</f>
        <v>ADMINOB</v>
      </c>
      <c r="F496" s="23" t="str">
        <f>+IFERROR(VLOOKUP(AV496,'[2]Listas anexo 1'!$J$13:$K$21,2,FALSE),"")</f>
        <v>ADOBIII</v>
      </c>
      <c r="G496" s="23" t="str">
        <f>+IFERROR(VLOOKUP(AW496,'[2]LISTAS ANEXO 1. 2'!$A$9:$B$38,2,FALSE),"")</f>
        <v>AVI</v>
      </c>
      <c r="H496" s="23" t="str">
        <f>+IFERROR(IF(C496="ADMINYCOOR",VLOOKUP(AY496,'[2]LISTAS ANEXO 1. 3'!$B$13:$C$42,2,FALSE),IF(C496="TASAS",VLOOKUP(AY496,'[2]LISTAS ANEXO 1. 3'!$B$43:$C$51,2,FALSE),IF(C496="FORTALECIMIENTO",VLOOKUP(AY496,'[2]LISTAS ANEXO 1. 3'!$B$52:$C$58,2,FALSE),""))),"")</f>
        <v>HH</v>
      </c>
      <c r="I496" s="23" t="str">
        <f>+IFERROR(VLOOKUP(#REF!,'[2]LISTAS ANEXO 1. 4'!$B$74:$C$90,2,FALSE),"")</f>
        <v/>
      </c>
      <c r="J496" s="23" t="str">
        <f>+IFERROR(VLOOKUP(X496,[2]ORDINALES!$B$2:$C$5,2,FALSE),"")</f>
        <v>CTADOS</v>
      </c>
      <c r="K496" s="23" t="str">
        <f>+IFERROR(VLOOKUP(#REF!,[2]REGION!$G$2:$I$1125,2,FALSE),"")</f>
        <v/>
      </c>
      <c r="L496" s="23" t="str">
        <f>+IFERROR(VLOOKUP(AI496,[2]REGION!$G$2:$I$1125,2,FALSE),"")</f>
        <v/>
      </c>
      <c r="M496" s="23" t="str">
        <f>+IFERROR(VLOOKUP(#REF!,[2]ORDINALES!$H$2:$I$382,2,FALSE),"")</f>
        <v/>
      </c>
      <c r="N496" s="23" t="str">
        <f>IFERROR(VLOOKUP(U496,'[2]Lista Willy'!$B$11:$D$14,3,FALSE),"")</f>
        <v>REC_11</v>
      </c>
      <c r="O496" s="24"/>
      <c r="P496" s="90">
        <v>24040</v>
      </c>
      <c r="Q496" s="90" t="s">
        <v>540</v>
      </c>
      <c r="R496" s="90" t="s">
        <v>541</v>
      </c>
      <c r="S496" s="90" t="s">
        <v>619</v>
      </c>
      <c r="T496" s="90" t="s">
        <v>541</v>
      </c>
      <c r="U496" s="90" t="s">
        <v>52</v>
      </c>
      <c r="V496" s="94" t="s">
        <v>53</v>
      </c>
      <c r="W496" s="90" t="s">
        <v>54</v>
      </c>
      <c r="X496" s="90" t="s">
        <v>55</v>
      </c>
      <c r="Y496" s="99" t="s">
        <v>653</v>
      </c>
      <c r="Z496" s="88">
        <v>3995272</v>
      </c>
      <c r="AA496" s="120"/>
      <c r="AB496" s="88"/>
      <c r="AC496" s="88"/>
      <c r="AD496" s="88"/>
      <c r="AE496" s="120">
        <v>3995272</v>
      </c>
      <c r="AF496" s="89"/>
      <c r="AG496" s="116"/>
      <c r="AH496" s="90" t="s">
        <v>57</v>
      </c>
      <c r="AI496" s="90"/>
      <c r="AJ496" s="90"/>
      <c r="AK496" s="90"/>
      <c r="AL496" s="90" t="s">
        <v>57</v>
      </c>
      <c r="AM496" s="90"/>
      <c r="AN496" s="90" t="s">
        <v>57</v>
      </c>
      <c r="AO496" s="90"/>
      <c r="AP496" s="90" t="s">
        <v>57</v>
      </c>
      <c r="AQ496" s="90"/>
      <c r="AR496" s="90" t="s">
        <v>57</v>
      </c>
      <c r="AS496" s="90" t="s">
        <v>60</v>
      </c>
      <c r="AT496" s="90" t="s">
        <v>61</v>
      </c>
      <c r="AU496" s="97" t="s">
        <v>62</v>
      </c>
      <c r="AV496" s="98" t="s">
        <v>272</v>
      </c>
      <c r="AW496" s="98" t="s">
        <v>273</v>
      </c>
      <c r="AX496" s="97">
        <v>3202010</v>
      </c>
      <c r="AY496" s="98" t="s">
        <v>274</v>
      </c>
      <c r="AZ496" s="98" t="s">
        <v>407</v>
      </c>
      <c r="BA496" s="24"/>
    </row>
    <row r="497" spans="1:53" ht="84.75" customHeight="1">
      <c r="A497" s="23" t="str">
        <f>+IFERROR(VLOOKUP(R497,'[2]Listas niveles'!$D$2:$E$11,2,FALSE),"")</f>
        <v>DTAM</v>
      </c>
      <c r="B497" s="23" t="str">
        <f>+IFERROR(VLOOKUP(AS497,'[2]Listas anexo 1'!$A$7:$B$8,2,FALSE),"")</f>
        <v>ADMIN</v>
      </c>
      <c r="C497" s="23" t="str">
        <f>+IFERROR(VLOOKUP(AT497,'[2]Listas anexo 1'!$A$13:$B$15,2,FALSE),"")</f>
        <v>ADMINYCOOR</v>
      </c>
      <c r="D497" s="23" t="str">
        <f>+IFERROR(VLOOKUP(AT497,'[2]Listas anexo 1'!$A$13:$C$15,3,FALSE),"")</f>
        <v>CONTRIBUIR</v>
      </c>
      <c r="E497" s="23" t="str">
        <f>+IFERROR(VLOOKUP(AT497,'[2]Listas anexo 1'!$A$19:$B$21,2,FALSE),"")</f>
        <v>ADMINOB</v>
      </c>
      <c r="F497" s="23" t="str">
        <f>+IFERROR(VLOOKUP(AV497,'[2]Listas anexo 1'!$J$13:$K$21,2,FALSE),"")</f>
        <v>ADOBIII</v>
      </c>
      <c r="G497" s="23" t="str">
        <f>+IFERROR(VLOOKUP(AW497,'[2]LISTAS ANEXO 1. 2'!$A$9:$B$38,2,FALSE),"")</f>
        <v>AVI</v>
      </c>
      <c r="H497" s="23" t="str">
        <f>+IFERROR(IF(C497="ADMINYCOOR",VLOOKUP(AY497,'[2]LISTAS ANEXO 1. 3'!$B$13:$C$42,2,FALSE),IF(C497="TASAS",VLOOKUP(AY497,'[2]LISTAS ANEXO 1. 3'!$B$43:$C$51,2,FALSE),IF(C497="FORTALECIMIENTO",VLOOKUP(AY497,'[2]LISTAS ANEXO 1. 3'!$B$52:$C$58,2,FALSE),""))),"")</f>
        <v>HH</v>
      </c>
      <c r="I497" s="23" t="str">
        <f>+IFERROR(VLOOKUP(#REF!,'[2]LISTAS ANEXO 1. 4'!$B$74:$C$90,2,FALSE),"")</f>
        <v/>
      </c>
      <c r="J497" s="23" t="str">
        <f>+IFERROR(VLOOKUP(X497,[2]ORDINALES!$B$2:$C$5,2,FALSE),"")</f>
        <v>CTADOS</v>
      </c>
      <c r="K497" s="23" t="str">
        <f>+IFERROR(VLOOKUP(#REF!,[2]REGION!$G$2:$I$1125,2,FALSE),"")</f>
        <v/>
      </c>
      <c r="L497" s="23" t="str">
        <f>+IFERROR(VLOOKUP(AI497,[2]REGION!$G$2:$I$1125,2,FALSE),"")</f>
        <v/>
      </c>
      <c r="M497" s="23" t="str">
        <f>+IFERROR(VLOOKUP(#REF!,[2]ORDINALES!$H$2:$I$382,2,FALSE),"")</f>
        <v/>
      </c>
      <c r="N497" s="23" t="str">
        <f>IFERROR(VLOOKUP(U497,'[2]Lista Willy'!$B$11:$D$14,3,FALSE),"")</f>
        <v>REC_11</v>
      </c>
      <c r="O497" s="24"/>
      <c r="P497" s="90">
        <v>24041</v>
      </c>
      <c r="Q497" s="90" t="s">
        <v>540</v>
      </c>
      <c r="R497" s="90" t="s">
        <v>541</v>
      </c>
      <c r="S497" s="90" t="s">
        <v>619</v>
      </c>
      <c r="T497" s="90" t="s">
        <v>541</v>
      </c>
      <c r="U497" s="90" t="s">
        <v>52</v>
      </c>
      <c r="V497" s="94" t="s">
        <v>53</v>
      </c>
      <c r="W497" s="90" t="s">
        <v>54</v>
      </c>
      <c r="X497" s="90" t="s">
        <v>55</v>
      </c>
      <c r="Y497" s="99" t="s">
        <v>654</v>
      </c>
      <c r="Z497" s="88">
        <v>15000000</v>
      </c>
      <c r="AA497" s="120"/>
      <c r="AB497" s="88"/>
      <c r="AC497" s="88"/>
      <c r="AD497" s="88"/>
      <c r="AE497" s="120">
        <v>15000000</v>
      </c>
      <c r="AF497" s="89"/>
      <c r="AG497" s="116"/>
      <c r="AH497" s="90" t="s">
        <v>57</v>
      </c>
      <c r="AI497" s="90"/>
      <c r="AJ497" s="90"/>
      <c r="AK497" s="90"/>
      <c r="AL497" s="90" t="s">
        <v>57</v>
      </c>
      <c r="AM497" s="90"/>
      <c r="AN497" s="90" t="s">
        <v>57</v>
      </c>
      <c r="AO497" s="90"/>
      <c r="AP497" s="90" t="s">
        <v>57</v>
      </c>
      <c r="AQ497" s="90"/>
      <c r="AR497" s="90" t="s">
        <v>57</v>
      </c>
      <c r="AS497" s="90" t="s">
        <v>60</v>
      </c>
      <c r="AT497" s="90" t="s">
        <v>61</v>
      </c>
      <c r="AU497" s="97" t="s">
        <v>62</v>
      </c>
      <c r="AV497" s="98" t="s">
        <v>272</v>
      </c>
      <c r="AW497" s="98" t="s">
        <v>273</v>
      </c>
      <c r="AX497" s="97">
        <v>3202010</v>
      </c>
      <c r="AY497" s="98" t="s">
        <v>274</v>
      </c>
      <c r="AZ497" s="98" t="s">
        <v>407</v>
      </c>
      <c r="BA497" s="24"/>
    </row>
    <row r="498" spans="1:53" ht="84.75" customHeight="1">
      <c r="A498" s="23" t="str">
        <f>+IFERROR(VLOOKUP(R498,'[2]Listas niveles'!$D$2:$E$11,2,FALSE),"")</f>
        <v>DTAM</v>
      </c>
      <c r="B498" s="23" t="str">
        <f>+IFERROR(VLOOKUP(AS498,'[2]Listas anexo 1'!$A$7:$B$8,2,FALSE),"")</f>
        <v>ADMIN</v>
      </c>
      <c r="C498" s="23" t="str">
        <f>+IFERROR(VLOOKUP(AT498,'[2]Listas anexo 1'!$A$13:$B$15,2,FALSE),"")</f>
        <v>ADMINYCOOR</v>
      </c>
      <c r="D498" s="23" t="str">
        <f>+IFERROR(VLOOKUP(AT498,'[2]Listas anexo 1'!$A$13:$C$15,3,FALSE),"")</f>
        <v>CONTRIBUIR</v>
      </c>
      <c r="E498" s="23" t="str">
        <f>+IFERROR(VLOOKUP(AT498,'[2]Listas anexo 1'!$A$19:$B$21,2,FALSE),"")</f>
        <v>ADMINOB</v>
      </c>
      <c r="F498" s="23" t="str">
        <f>+IFERROR(VLOOKUP(AV498,'[2]Listas anexo 1'!$J$13:$K$21,2,FALSE),"")</f>
        <v>ADOBIII</v>
      </c>
      <c r="G498" s="23" t="str">
        <f>+IFERROR(VLOOKUP(AW498,'[2]LISTAS ANEXO 1. 2'!$A$9:$B$38,2,FALSE),"")</f>
        <v>AVI</v>
      </c>
      <c r="H498" s="23" t="str">
        <f>+IFERROR(IF(C498="ADMINYCOOR",VLOOKUP(AY498,'[2]LISTAS ANEXO 1. 3'!$B$13:$C$42,2,FALSE),IF(C498="TASAS",VLOOKUP(AY498,'[2]LISTAS ANEXO 1. 3'!$B$43:$C$51,2,FALSE),IF(C498="FORTALECIMIENTO",VLOOKUP(AY498,'[2]LISTAS ANEXO 1. 3'!$B$52:$C$58,2,FALSE),""))),"")</f>
        <v>HH</v>
      </c>
      <c r="I498" s="23" t="str">
        <f>+IFERROR(VLOOKUP(#REF!,'[2]LISTAS ANEXO 1. 4'!$B$74:$C$90,2,FALSE),"")</f>
        <v/>
      </c>
      <c r="J498" s="23" t="str">
        <f>+IFERROR(VLOOKUP(X498,[2]ORDINALES!$B$2:$C$5,2,FALSE),"")</f>
        <v>CTADOS</v>
      </c>
      <c r="K498" s="23" t="str">
        <f>+IFERROR(VLOOKUP(#REF!,[2]REGION!$G$2:$I$1125,2,FALSE),"")</f>
        <v/>
      </c>
      <c r="L498" s="23" t="str">
        <f>+IFERROR(VLOOKUP(AI498,[2]REGION!$G$2:$I$1125,2,FALSE),"")</f>
        <v/>
      </c>
      <c r="M498" s="23" t="str">
        <f>+IFERROR(VLOOKUP(#REF!,[2]ORDINALES!$H$2:$I$382,2,FALSE),"")</f>
        <v/>
      </c>
      <c r="N498" s="23" t="str">
        <f>IFERROR(VLOOKUP(U498,'[2]Lista Willy'!$B$11:$D$14,3,FALSE),"")</f>
        <v>REC_11</v>
      </c>
      <c r="O498" s="24"/>
      <c r="P498" s="90">
        <v>24042</v>
      </c>
      <c r="Q498" s="90" t="s">
        <v>540</v>
      </c>
      <c r="R498" s="90" t="s">
        <v>541</v>
      </c>
      <c r="S498" s="90" t="s">
        <v>619</v>
      </c>
      <c r="T498" s="90" t="s">
        <v>541</v>
      </c>
      <c r="U498" s="90" t="s">
        <v>52</v>
      </c>
      <c r="V498" s="94" t="s">
        <v>53</v>
      </c>
      <c r="W498" s="90" t="s">
        <v>54</v>
      </c>
      <c r="X498" s="90" t="s">
        <v>55</v>
      </c>
      <c r="Y498" s="99" t="s">
        <v>655</v>
      </c>
      <c r="Z498" s="88">
        <v>15500000</v>
      </c>
      <c r="AA498" s="120"/>
      <c r="AB498" s="88"/>
      <c r="AC498" s="88"/>
      <c r="AD498" s="88"/>
      <c r="AE498" s="120">
        <v>15500000</v>
      </c>
      <c r="AF498" s="89"/>
      <c r="AG498" s="116"/>
      <c r="AH498" s="90" t="s">
        <v>57</v>
      </c>
      <c r="AI498" s="90"/>
      <c r="AJ498" s="90"/>
      <c r="AK498" s="90"/>
      <c r="AL498" s="90" t="s">
        <v>57</v>
      </c>
      <c r="AM498" s="90"/>
      <c r="AN498" s="90" t="s">
        <v>57</v>
      </c>
      <c r="AO498" s="90"/>
      <c r="AP498" s="90" t="s">
        <v>57</v>
      </c>
      <c r="AQ498" s="90"/>
      <c r="AR498" s="90" t="s">
        <v>57</v>
      </c>
      <c r="AS498" s="90" t="s">
        <v>60</v>
      </c>
      <c r="AT498" s="90" t="s">
        <v>61</v>
      </c>
      <c r="AU498" s="97" t="s">
        <v>62</v>
      </c>
      <c r="AV498" s="98" t="s">
        <v>272</v>
      </c>
      <c r="AW498" s="98" t="s">
        <v>273</v>
      </c>
      <c r="AX498" s="97">
        <v>3202010</v>
      </c>
      <c r="AY498" s="98" t="s">
        <v>274</v>
      </c>
      <c r="AZ498" s="98" t="s">
        <v>407</v>
      </c>
      <c r="BA498" s="24"/>
    </row>
    <row r="499" spans="1:53" ht="84.75" customHeight="1">
      <c r="A499" s="23" t="str">
        <f>+IFERROR(VLOOKUP(R499,'[2]Listas niveles'!$D$2:$E$11,2,FALSE),"")</f>
        <v>DTAM</v>
      </c>
      <c r="B499" s="23" t="str">
        <f>+IFERROR(VLOOKUP(AS499,'[2]Listas anexo 1'!$A$7:$B$8,2,FALSE),"")</f>
        <v>ADMIN</v>
      </c>
      <c r="C499" s="23" t="str">
        <f>+IFERROR(VLOOKUP(AT499,'[2]Listas anexo 1'!$A$13:$B$15,2,FALSE),"")</f>
        <v>ADMINYCOOR</v>
      </c>
      <c r="D499" s="23" t="str">
        <f>+IFERROR(VLOOKUP(AT499,'[2]Listas anexo 1'!$A$13:$C$15,3,FALSE),"")</f>
        <v>CONTRIBUIR</v>
      </c>
      <c r="E499" s="23" t="str">
        <f>+IFERROR(VLOOKUP(AT499,'[2]Listas anexo 1'!$A$19:$B$21,2,FALSE),"")</f>
        <v>ADMINOB</v>
      </c>
      <c r="F499" s="23" t="str">
        <f>+IFERROR(VLOOKUP(AV499,'[2]Listas anexo 1'!$J$13:$K$21,2,FALSE),"")</f>
        <v>ADOBIII</v>
      </c>
      <c r="G499" s="23" t="str">
        <f>+IFERROR(VLOOKUP(AW499,'[2]LISTAS ANEXO 1. 2'!$A$9:$B$38,2,FALSE),"")</f>
        <v>AVI</v>
      </c>
      <c r="H499" s="23" t="str">
        <f>+IFERROR(IF(C499="ADMINYCOOR",VLOOKUP(AY499,'[2]LISTAS ANEXO 1. 3'!$B$13:$C$42,2,FALSE),IF(C499="TASAS",VLOOKUP(AY499,'[2]LISTAS ANEXO 1. 3'!$B$43:$C$51,2,FALSE),IF(C499="FORTALECIMIENTO",VLOOKUP(AY499,'[2]LISTAS ANEXO 1. 3'!$B$52:$C$58,2,FALSE),""))),"")</f>
        <v>HH</v>
      </c>
      <c r="I499" s="23" t="str">
        <f>+IFERROR(VLOOKUP(#REF!,'[2]LISTAS ANEXO 1. 4'!$B$74:$C$90,2,FALSE),"")</f>
        <v/>
      </c>
      <c r="J499" s="23" t="str">
        <f>+IFERROR(VLOOKUP(X499,[2]ORDINALES!$B$2:$C$5,2,FALSE),"")</f>
        <v>CTADOS</v>
      </c>
      <c r="K499" s="23" t="str">
        <f>+IFERROR(VLOOKUP(#REF!,[2]REGION!$G$2:$I$1125,2,FALSE),"")</f>
        <v/>
      </c>
      <c r="L499" s="23" t="str">
        <f>+IFERROR(VLOOKUP(AI499,[2]REGION!$G$2:$I$1125,2,FALSE),"")</f>
        <v/>
      </c>
      <c r="M499" s="23" t="str">
        <f>+IFERROR(VLOOKUP(#REF!,[2]ORDINALES!$H$2:$I$382,2,FALSE),"")</f>
        <v/>
      </c>
      <c r="N499" s="23" t="str">
        <f>IFERROR(VLOOKUP(U499,'[2]Lista Willy'!$B$11:$D$14,3,FALSE),"")</f>
        <v>REC_20</v>
      </c>
      <c r="O499" s="24"/>
      <c r="P499" s="90">
        <v>24043</v>
      </c>
      <c r="Q499" s="90" t="s">
        <v>540</v>
      </c>
      <c r="R499" s="90" t="s">
        <v>541</v>
      </c>
      <c r="S499" s="90" t="s">
        <v>619</v>
      </c>
      <c r="T499" s="90" t="s">
        <v>541</v>
      </c>
      <c r="U499" s="90" t="s">
        <v>153</v>
      </c>
      <c r="V499" s="94" t="s">
        <v>154</v>
      </c>
      <c r="W499" s="90" t="s">
        <v>54</v>
      </c>
      <c r="X499" s="90" t="s">
        <v>55</v>
      </c>
      <c r="Y499" s="99" t="s">
        <v>656</v>
      </c>
      <c r="Z499" s="88">
        <v>26030134</v>
      </c>
      <c r="AA499" s="120"/>
      <c r="AB499" s="88"/>
      <c r="AC499" s="88"/>
      <c r="AD499" s="88"/>
      <c r="AE499" s="120">
        <v>26030134</v>
      </c>
      <c r="AF499" s="89"/>
      <c r="AG499" s="116"/>
      <c r="AH499" s="90" t="s">
        <v>57</v>
      </c>
      <c r="AI499" s="90"/>
      <c r="AJ499" s="90"/>
      <c r="AK499" s="90"/>
      <c r="AL499" s="90" t="s">
        <v>57</v>
      </c>
      <c r="AM499" s="90"/>
      <c r="AN499" s="90" t="s">
        <v>57</v>
      </c>
      <c r="AO499" s="90"/>
      <c r="AP499" s="90" t="s">
        <v>57</v>
      </c>
      <c r="AQ499" s="90"/>
      <c r="AR499" s="90" t="s">
        <v>57</v>
      </c>
      <c r="AS499" s="90" t="s">
        <v>60</v>
      </c>
      <c r="AT499" s="90" t="s">
        <v>61</v>
      </c>
      <c r="AU499" s="97" t="s">
        <v>62</v>
      </c>
      <c r="AV499" s="98" t="s">
        <v>272</v>
      </c>
      <c r="AW499" s="98" t="s">
        <v>273</v>
      </c>
      <c r="AX499" s="97">
        <v>3202010</v>
      </c>
      <c r="AY499" s="98" t="s">
        <v>274</v>
      </c>
      <c r="AZ499" s="98" t="s">
        <v>407</v>
      </c>
      <c r="BA499" s="24"/>
    </row>
    <row r="500" spans="1:53" ht="84.75" customHeight="1">
      <c r="A500" s="23" t="str">
        <f>+IFERROR(VLOOKUP(R500,'[2]Listas niveles'!$D$2:$E$11,2,FALSE),"")</f>
        <v>DTAM</v>
      </c>
      <c r="B500" s="23" t="str">
        <f>+IFERROR(VLOOKUP(AS500,'[2]Listas anexo 1'!$A$7:$B$8,2,FALSE),"")</f>
        <v>ADMIN</v>
      </c>
      <c r="C500" s="23" t="str">
        <f>+IFERROR(VLOOKUP(AT500,'[2]Listas anexo 1'!$A$13:$B$15,2,FALSE),"")</f>
        <v>ADMINYCOOR</v>
      </c>
      <c r="D500" s="23" t="str">
        <f>+IFERROR(VLOOKUP(AT500,'[2]Listas anexo 1'!$A$13:$C$15,3,FALSE),"")</f>
        <v>CONTRIBUIR</v>
      </c>
      <c r="E500" s="23" t="str">
        <f>+IFERROR(VLOOKUP(AT500,'[2]Listas anexo 1'!$A$19:$B$21,2,FALSE),"")</f>
        <v>ADMINOB</v>
      </c>
      <c r="F500" s="23" t="str">
        <f>+IFERROR(VLOOKUP(AV500,'[2]Listas anexo 1'!$J$13:$K$21,2,FALSE),"")</f>
        <v>ADOBIII</v>
      </c>
      <c r="G500" s="23" t="str">
        <f>+IFERROR(VLOOKUP(AW500,'[2]LISTAS ANEXO 1. 2'!$A$9:$B$38,2,FALSE),"")</f>
        <v>AIX</v>
      </c>
      <c r="H500" s="23" t="str">
        <f>+IFERROR(IF(C500="ADMINYCOOR",VLOOKUP(AY500,'[2]LISTAS ANEXO 1. 3'!$B$13:$C$42,2,FALSE),IF(C500="TASAS",VLOOKUP(AY500,'[2]LISTAS ANEXO 1. 3'!$B$43:$C$51,2,FALSE),IF(C500="FORTALECIMIENTO",VLOOKUP(AY500,'[2]LISTAS ANEXO 1. 3'!$B$52:$C$58,2,FALSE),""))),"")</f>
        <v>NN</v>
      </c>
      <c r="I500" s="23" t="str">
        <f>+IFERROR(VLOOKUP(#REF!,'[2]LISTAS ANEXO 1. 4'!$B$74:$C$90,2,FALSE),"")</f>
        <v/>
      </c>
      <c r="J500" s="23" t="str">
        <f>+IFERROR(VLOOKUP(X500,[2]ORDINALES!$B$2:$C$5,2,FALSE),"")</f>
        <v>CTADOS</v>
      </c>
      <c r="K500" s="23" t="str">
        <f>+IFERROR(VLOOKUP(#REF!,[2]REGION!$G$2:$I$1125,2,FALSE),"")</f>
        <v/>
      </c>
      <c r="L500" s="23" t="str">
        <f>+IFERROR(VLOOKUP(AI500,[2]REGION!$G$2:$I$1125,2,FALSE),"")</f>
        <v/>
      </c>
      <c r="M500" s="23" t="str">
        <f>+IFERROR(VLOOKUP(#REF!,[2]ORDINALES!$H$2:$I$382,2,FALSE),"")</f>
        <v/>
      </c>
      <c r="N500" s="23" t="str">
        <f>IFERROR(VLOOKUP(U500,'[2]Lista Willy'!$B$11:$D$14,3,FALSE),"")</f>
        <v>REC_11</v>
      </c>
      <c r="O500" s="24"/>
      <c r="P500" s="90">
        <v>24045</v>
      </c>
      <c r="Q500" s="90" t="s">
        <v>540</v>
      </c>
      <c r="R500" s="90" t="s">
        <v>541</v>
      </c>
      <c r="S500" s="90" t="s">
        <v>619</v>
      </c>
      <c r="T500" s="90" t="s">
        <v>541</v>
      </c>
      <c r="U500" s="90" t="s">
        <v>52</v>
      </c>
      <c r="V500" s="94" t="s">
        <v>53</v>
      </c>
      <c r="W500" s="90" t="s">
        <v>54</v>
      </c>
      <c r="X500" s="90" t="s">
        <v>55</v>
      </c>
      <c r="Y500" s="99" t="s">
        <v>657</v>
      </c>
      <c r="Z500" s="88">
        <v>58776950</v>
      </c>
      <c r="AA500" s="120"/>
      <c r="AB500" s="88"/>
      <c r="AC500" s="88"/>
      <c r="AD500" s="88"/>
      <c r="AE500" s="120">
        <v>58776950</v>
      </c>
      <c r="AF500" s="89"/>
      <c r="AG500" s="116"/>
      <c r="AH500" s="90" t="s">
        <v>57</v>
      </c>
      <c r="AI500" s="90"/>
      <c r="AJ500" s="90"/>
      <c r="AK500" s="90"/>
      <c r="AL500" s="90" t="s">
        <v>57</v>
      </c>
      <c r="AM500" s="90"/>
      <c r="AN500" s="90" t="s">
        <v>57</v>
      </c>
      <c r="AO500" s="90"/>
      <c r="AP500" s="90" t="s">
        <v>57</v>
      </c>
      <c r="AQ500" s="90"/>
      <c r="AR500" s="90" t="s">
        <v>57</v>
      </c>
      <c r="AS500" s="90" t="s">
        <v>60</v>
      </c>
      <c r="AT500" s="90" t="s">
        <v>61</v>
      </c>
      <c r="AU500" s="97" t="s">
        <v>62</v>
      </c>
      <c r="AV500" s="98" t="s">
        <v>272</v>
      </c>
      <c r="AW500" s="98" t="s">
        <v>413</v>
      </c>
      <c r="AX500" s="97">
        <v>3202014</v>
      </c>
      <c r="AY500" s="98" t="s">
        <v>418</v>
      </c>
      <c r="AZ500" s="98" t="s">
        <v>415</v>
      </c>
      <c r="BA500" s="24"/>
    </row>
    <row r="501" spans="1:53" ht="84.75" customHeight="1">
      <c r="A501" s="23" t="str">
        <f>+IFERROR(VLOOKUP(R501,'[2]Listas niveles'!$D$2:$E$11,2,FALSE),"")</f>
        <v>DTAM</v>
      </c>
      <c r="B501" s="23" t="str">
        <f>+IFERROR(VLOOKUP(AS501,'[2]Listas anexo 1'!$A$7:$B$8,2,FALSE),"")</f>
        <v>ADMIN</v>
      </c>
      <c r="C501" s="23" t="str">
        <f>+IFERROR(VLOOKUP(AT501,'[2]Listas anexo 1'!$A$13:$B$15,2,FALSE),"")</f>
        <v>ADMINYCOOR</v>
      </c>
      <c r="D501" s="23" t="str">
        <f>+IFERROR(VLOOKUP(AT501,'[2]Listas anexo 1'!$A$13:$C$15,3,FALSE),"")</f>
        <v>CONTRIBUIR</v>
      </c>
      <c r="E501" s="23" t="str">
        <f>+IFERROR(VLOOKUP(AT501,'[2]Listas anexo 1'!$A$19:$B$21,2,FALSE),"")</f>
        <v>ADMINOB</v>
      </c>
      <c r="F501" s="23" t="str">
        <f>+IFERROR(VLOOKUP(AV501,'[2]Listas anexo 1'!$J$13:$K$21,2,FALSE),"")</f>
        <v>ADOBIII</v>
      </c>
      <c r="G501" s="23" t="str">
        <f>+IFERROR(VLOOKUP(AW501,'[2]LISTAS ANEXO 1. 2'!$A$9:$B$38,2,FALSE),"")</f>
        <v>AIX</v>
      </c>
      <c r="H501" s="23" t="str">
        <f>+IFERROR(IF(C501="ADMINYCOOR",VLOOKUP(AY501,'[2]LISTAS ANEXO 1. 3'!$B$13:$C$42,2,FALSE),IF(C501="TASAS",VLOOKUP(AY501,'[2]LISTAS ANEXO 1. 3'!$B$43:$C$51,2,FALSE),IF(C501="FORTALECIMIENTO",VLOOKUP(AY501,'[2]LISTAS ANEXO 1. 3'!$B$52:$C$58,2,FALSE),""))),"")</f>
        <v>NN</v>
      </c>
      <c r="I501" s="23" t="str">
        <f>+IFERROR(VLOOKUP(#REF!,'[2]LISTAS ANEXO 1. 4'!$B$74:$C$90,2,FALSE),"")</f>
        <v/>
      </c>
      <c r="J501" s="23" t="str">
        <f>+IFERROR(VLOOKUP(X501,[2]ORDINALES!$B$2:$C$5,2,FALSE),"")</f>
        <v>CTADOS</v>
      </c>
      <c r="K501" s="23" t="str">
        <f>+IFERROR(VLOOKUP(#REF!,[2]REGION!$G$2:$I$1125,2,FALSE),"")</f>
        <v/>
      </c>
      <c r="L501" s="23" t="str">
        <f>+IFERROR(VLOOKUP(AI501,[2]REGION!$G$2:$I$1125,2,FALSE),"")</f>
        <v/>
      </c>
      <c r="M501" s="23" t="str">
        <f>+IFERROR(VLOOKUP(#REF!,[2]ORDINALES!$H$2:$I$382,2,FALSE),"")</f>
        <v/>
      </c>
      <c r="N501" s="23" t="str">
        <f>IFERROR(VLOOKUP(U501,'[2]Lista Willy'!$B$11:$D$14,3,FALSE),"")</f>
        <v>REC_11</v>
      </c>
      <c r="O501" s="24"/>
      <c r="P501" s="90">
        <v>24046</v>
      </c>
      <c r="Q501" s="90" t="s">
        <v>540</v>
      </c>
      <c r="R501" s="90" t="s">
        <v>541</v>
      </c>
      <c r="S501" s="90" t="s">
        <v>619</v>
      </c>
      <c r="T501" s="90" t="s">
        <v>541</v>
      </c>
      <c r="U501" s="90" t="s">
        <v>52</v>
      </c>
      <c r="V501" s="94" t="s">
        <v>53</v>
      </c>
      <c r="W501" s="90" t="s">
        <v>54</v>
      </c>
      <c r="X501" s="90" t="s">
        <v>55</v>
      </c>
      <c r="Y501" s="99" t="s">
        <v>658</v>
      </c>
      <c r="Z501" s="88">
        <v>16009910</v>
      </c>
      <c r="AA501" s="120"/>
      <c r="AB501" s="88"/>
      <c r="AC501" s="88"/>
      <c r="AD501" s="88"/>
      <c r="AE501" s="120">
        <v>16009910</v>
      </c>
      <c r="AF501" s="89"/>
      <c r="AG501" s="116"/>
      <c r="AH501" s="90" t="s">
        <v>57</v>
      </c>
      <c r="AI501" s="90"/>
      <c r="AJ501" s="90"/>
      <c r="AK501" s="90"/>
      <c r="AL501" s="90" t="s">
        <v>57</v>
      </c>
      <c r="AM501" s="90"/>
      <c r="AN501" s="90" t="s">
        <v>57</v>
      </c>
      <c r="AO501" s="90"/>
      <c r="AP501" s="90" t="s">
        <v>57</v>
      </c>
      <c r="AQ501" s="90"/>
      <c r="AR501" s="90" t="s">
        <v>57</v>
      </c>
      <c r="AS501" s="90" t="s">
        <v>60</v>
      </c>
      <c r="AT501" s="90" t="s">
        <v>61</v>
      </c>
      <c r="AU501" s="97" t="s">
        <v>62</v>
      </c>
      <c r="AV501" s="98" t="s">
        <v>272</v>
      </c>
      <c r="AW501" s="98" t="s">
        <v>413</v>
      </c>
      <c r="AX501" s="97">
        <v>3202014</v>
      </c>
      <c r="AY501" s="98" t="s">
        <v>418</v>
      </c>
      <c r="AZ501" s="98" t="s">
        <v>415</v>
      </c>
      <c r="BA501" s="24"/>
    </row>
    <row r="502" spans="1:53" ht="84.75" customHeight="1">
      <c r="A502" s="23" t="str">
        <f>+IFERROR(VLOOKUP(R502,'[2]Listas niveles'!$D$2:$E$11,2,FALSE),"")</f>
        <v>DTAM</v>
      </c>
      <c r="B502" s="23" t="str">
        <f>+IFERROR(VLOOKUP(AS502,'[2]Listas anexo 1'!$A$7:$B$8,2,FALSE),"")</f>
        <v>ADMIN</v>
      </c>
      <c r="C502" s="23" t="str">
        <f>+IFERROR(VLOOKUP(AT502,'[2]Listas anexo 1'!$A$13:$B$15,2,FALSE),"")</f>
        <v>ADMINYCOOR</v>
      </c>
      <c r="D502" s="23" t="str">
        <f>+IFERROR(VLOOKUP(AT502,'[2]Listas anexo 1'!$A$13:$C$15,3,FALSE),"")</f>
        <v>CONTRIBUIR</v>
      </c>
      <c r="E502" s="23" t="str">
        <f>+IFERROR(VLOOKUP(AT502,'[2]Listas anexo 1'!$A$19:$B$21,2,FALSE),"")</f>
        <v>ADMINOB</v>
      </c>
      <c r="F502" s="23" t="str">
        <f>+IFERROR(VLOOKUP(AV502,'[2]Listas anexo 1'!$J$13:$K$21,2,FALSE),"")</f>
        <v>ADOBIV</v>
      </c>
      <c r="G502" s="23" t="str">
        <f>+IFERROR(VLOOKUP(AW502,'[2]LISTAS ANEXO 1. 2'!$A$9:$B$38,2,FALSE),"")</f>
        <v>AXV</v>
      </c>
      <c r="H502" s="23" t="str">
        <f>+IFERROR(IF(C502="ADMINYCOOR",VLOOKUP(AY502,'[2]LISTAS ANEXO 1. 3'!$B$13:$C$42,2,FALSE),IF(C502="TASAS",VLOOKUP(AY502,'[2]LISTAS ANEXO 1. 3'!$B$43:$C$51,2,FALSE),IF(C502="FORTALECIMIENTO",VLOOKUP(AY502,'[2]LISTAS ANEXO 1. 3'!$B$52:$C$58,2,FALSE),""))),"")</f>
        <v>ZZ</v>
      </c>
      <c r="I502" s="23" t="str">
        <f>+IFERROR(VLOOKUP(#REF!,'[2]LISTAS ANEXO 1. 4'!$B$74:$C$90,2,FALSE),"")</f>
        <v/>
      </c>
      <c r="J502" s="23" t="str">
        <f>+IFERROR(VLOOKUP(X502,[2]ORDINALES!$B$2:$C$5,2,FALSE),"")</f>
        <v>CTADOS</v>
      </c>
      <c r="K502" s="23" t="str">
        <f>+IFERROR(VLOOKUP(#REF!,[2]REGION!$G$2:$I$1125,2,FALSE),"")</f>
        <v/>
      </c>
      <c r="L502" s="23" t="str">
        <f>+IFERROR(VLOOKUP(AI502,[2]REGION!$G$2:$I$1125,2,FALSE),"")</f>
        <v/>
      </c>
      <c r="M502" s="23" t="str">
        <f>+IFERROR(VLOOKUP(#REF!,[2]ORDINALES!$H$2:$I$382,2,FALSE),"")</f>
        <v/>
      </c>
      <c r="N502" s="23" t="str">
        <f>IFERROR(VLOOKUP(U502,'[2]Lista Willy'!$B$11:$D$14,3,FALSE),"")</f>
        <v>REC_11</v>
      </c>
      <c r="O502" s="24"/>
      <c r="P502" s="90">
        <v>24051</v>
      </c>
      <c r="Q502" s="90" t="s">
        <v>540</v>
      </c>
      <c r="R502" s="90" t="s">
        <v>541</v>
      </c>
      <c r="S502" s="90" t="s">
        <v>619</v>
      </c>
      <c r="T502" s="90" t="s">
        <v>541</v>
      </c>
      <c r="U502" s="90" t="s">
        <v>52</v>
      </c>
      <c r="V502" s="94" t="s">
        <v>53</v>
      </c>
      <c r="W502" s="90" t="s">
        <v>54</v>
      </c>
      <c r="X502" s="90" t="s">
        <v>55</v>
      </c>
      <c r="Y502" s="99" t="s">
        <v>659</v>
      </c>
      <c r="Z502" s="88">
        <v>17852300</v>
      </c>
      <c r="AA502" s="120"/>
      <c r="AB502" s="88"/>
      <c r="AC502" s="88"/>
      <c r="AD502" s="88"/>
      <c r="AE502" s="120">
        <v>17852300</v>
      </c>
      <c r="AF502" s="89"/>
      <c r="AG502" s="116"/>
      <c r="AH502" s="90" t="s">
        <v>57</v>
      </c>
      <c r="AI502" s="90"/>
      <c r="AJ502" s="90"/>
      <c r="AK502" s="90"/>
      <c r="AL502" s="90" t="s">
        <v>57</v>
      </c>
      <c r="AM502" s="90"/>
      <c r="AN502" s="90" t="s">
        <v>57</v>
      </c>
      <c r="AO502" s="90"/>
      <c r="AP502" s="90" t="s">
        <v>57</v>
      </c>
      <c r="AQ502" s="90"/>
      <c r="AR502" s="90" t="s">
        <v>57</v>
      </c>
      <c r="AS502" s="90" t="s">
        <v>60</v>
      </c>
      <c r="AT502" s="90" t="s">
        <v>61</v>
      </c>
      <c r="AU502" s="97" t="s">
        <v>62</v>
      </c>
      <c r="AV502" s="98" t="s">
        <v>63</v>
      </c>
      <c r="AW502" s="98" t="s">
        <v>288</v>
      </c>
      <c r="AX502" s="97">
        <v>3202036</v>
      </c>
      <c r="AY502" s="98" t="s">
        <v>554</v>
      </c>
      <c r="AZ502" s="90" t="s">
        <v>555</v>
      </c>
      <c r="BA502" s="24"/>
    </row>
    <row r="503" spans="1:53" ht="84.75" customHeight="1">
      <c r="A503" s="23" t="str">
        <f>+IFERROR(VLOOKUP(R503,'[2]Listas niveles'!$D$2:$E$11,2,FALSE),"")</f>
        <v>DTAM</v>
      </c>
      <c r="B503" s="23" t="str">
        <f>+IFERROR(VLOOKUP(AS503,'[2]Listas anexo 1'!$A$7:$B$8,2,FALSE),"")</f>
        <v>ADMIN</v>
      </c>
      <c r="C503" s="23" t="str">
        <f>+IFERROR(VLOOKUP(AT503,'[2]Listas anexo 1'!$A$13:$B$15,2,FALSE),"")</f>
        <v>ADMINYCOOR</v>
      </c>
      <c r="D503" s="23" t="str">
        <f>+IFERROR(VLOOKUP(AT503,'[2]Listas anexo 1'!$A$13:$C$15,3,FALSE),"")</f>
        <v>CONTRIBUIR</v>
      </c>
      <c r="E503" s="23" t="str">
        <f>+IFERROR(VLOOKUP(AT503,'[2]Listas anexo 1'!$A$19:$B$21,2,FALSE),"")</f>
        <v>ADMINOB</v>
      </c>
      <c r="F503" s="23" t="str">
        <f>+IFERROR(VLOOKUP(AV503,'[2]Listas anexo 1'!$J$13:$K$21,2,FALSE),"")</f>
        <v>ADOBIV</v>
      </c>
      <c r="G503" s="23" t="str">
        <f>+IFERROR(VLOOKUP(AW503,'[2]LISTAS ANEXO 1. 2'!$A$9:$B$38,2,FALSE),"")</f>
        <v>AXVI</v>
      </c>
      <c r="H503" s="23" t="str">
        <f>+IFERROR(IF(C503="ADMINYCOOR",VLOOKUP(AY503,'[2]LISTAS ANEXO 1. 3'!$B$13:$C$42,2,FALSE),IF(C503="TASAS",VLOOKUP(AY503,'[2]LISTAS ANEXO 1. 3'!$B$43:$C$51,2,FALSE),IF(C503="FORTALECIMIENTO",VLOOKUP(AY503,'[2]LISTAS ANEXO 1. 3'!$B$52:$C$58,2,FALSE),""))),"")</f>
        <v>CD</v>
      </c>
      <c r="I503" s="23" t="str">
        <f>+IFERROR(VLOOKUP(#REF!,'[2]LISTAS ANEXO 1. 4'!$B$74:$C$90,2,FALSE),"")</f>
        <v/>
      </c>
      <c r="J503" s="23" t="str">
        <f>+IFERROR(VLOOKUP(X503,[2]ORDINALES!$B$2:$C$5,2,FALSE),"")</f>
        <v>CTADOS</v>
      </c>
      <c r="K503" s="23" t="str">
        <f>+IFERROR(VLOOKUP(#REF!,[2]REGION!$G$2:$I$1125,2,FALSE),"")</f>
        <v/>
      </c>
      <c r="L503" s="23" t="str">
        <f>+IFERROR(VLOOKUP(AI503,[2]REGION!$G$2:$I$1125,2,FALSE),"")</f>
        <v/>
      </c>
      <c r="M503" s="23" t="str">
        <f>+IFERROR(VLOOKUP(#REF!,[2]ORDINALES!$H$2:$I$382,2,FALSE),"")</f>
        <v/>
      </c>
      <c r="N503" s="23" t="str">
        <f>IFERROR(VLOOKUP(U503,'[2]Lista Willy'!$B$11:$D$14,3,FALSE),"")</f>
        <v>REC_11</v>
      </c>
      <c r="O503" s="24"/>
      <c r="P503" s="90">
        <v>24052</v>
      </c>
      <c r="Q503" s="90" t="s">
        <v>540</v>
      </c>
      <c r="R503" s="90" t="s">
        <v>541</v>
      </c>
      <c r="S503" s="90" t="s">
        <v>619</v>
      </c>
      <c r="T503" s="90" t="s">
        <v>541</v>
      </c>
      <c r="U503" s="90" t="s">
        <v>52</v>
      </c>
      <c r="V503" s="94" t="s">
        <v>53</v>
      </c>
      <c r="W503" s="90" t="s">
        <v>54</v>
      </c>
      <c r="X503" s="90" t="s">
        <v>55</v>
      </c>
      <c r="Y503" s="99" t="s">
        <v>660</v>
      </c>
      <c r="Z503" s="88">
        <v>58776950</v>
      </c>
      <c r="AA503" s="120"/>
      <c r="AB503" s="88"/>
      <c r="AC503" s="88"/>
      <c r="AD503" s="88"/>
      <c r="AE503" s="120">
        <v>58776950</v>
      </c>
      <c r="AF503" s="89"/>
      <c r="AG503" s="116"/>
      <c r="AH503" s="90" t="s">
        <v>57</v>
      </c>
      <c r="AI503" s="90"/>
      <c r="AJ503" s="90"/>
      <c r="AK503" s="90"/>
      <c r="AL503" s="90" t="s">
        <v>57</v>
      </c>
      <c r="AM503" s="90"/>
      <c r="AN503" s="90" t="s">
        <v>57</v>
      </c>
      <c r="AO503" s="90"/>
      <c r="AP503" s="90" t="s">
        <v>57</v>
      </c>
      <c r="AQ503" s="90"/>
      <c r="AR503" s="90" t="s">
        <v>57</v>
      </c>
      <c r="AS503" s="90" t="s">
        <v>60</v>
      </c>
      <c r="AT503" s="90" t="s">
        <v>61</v>
      </c>
      <c r="AU503" s="97" t="s">
        <v>62</v>
      </c>
      <c r="AV503" s="98" t="s">
        <v>63</v>
      </c>
      <c r="AW503" s="98" t="s">
        <v>64</v>
      </c>
      <c r="AX503" s="97">
        <v>3202008</v>
      </c>
      <c r="AY503" s="98" t="s">
        <v>65</v>
      </c>
      <c r="AZ503" s="90" t="s">
        <v>175</v>
      </c>
      <c r="BA503" s="24"/>
    </row>
    <row r="504" spans="1:53" ht="84.75" customHeight="1">
      <c r="A504" s="23" t="str">
        <f>+IFERROR(VLOOKUP(R504,'[2]Listas niveles'!$D$2:$E$11,2,FALSE),"")</f>
        <v>DTAM</v>
      </c>
      <c r="B504" s="23" t="str">
        <f>+IFERROR(VLOOKUP(AS504,'[2]Listas anexo 1'!$A$7:$B$8,2,FALSE),"")</f>
        <v>ADMIN</v>
      </c>
      <c r="C504" s="23" t="str">
        <f>+IFERROR(VLOOKUP(AT504,'[2]Listas anexo 1'!$A$13:$B$15,2,FALSE),"")</f>
        <v>ADMINYCOOR</v>
      </c>
      <c r="D504" s="23" t="str">
        <f>+IFERROR(VLOOKUP(AT504,'[2]Listas anexo 1'!$A$13:$C$15,3,FALSE),"")</f>
        <v>CONTRIBUIR</v>
      </c>
      <c r="E504" s="23" t="str">
        <f>+IFERROR(VLOOKUP(AT504,'[2]Listas anexo 1'!$A$19:$B$21,2,FALSE),"")</f>
        <v>ADMINOB</v>
      </c>
      <c r="F504" s="23" t="str">
        <f>+IFERROR(VLOOKUP(AV504,'[2]Listas anexo 1'!$J$13:$K$21,2,FALSE),"")</f>
        <v>ADOBIV</v>
      </c>
      <c r="G504" s="23" t="str">
        <f>+IFERROR(VLOOKUP(AW504,'[2]LISTAS ANEXO 1. 2'!$A$9:$B$38,2,FALSE),"")</f>
        <v>AXVI</v>
      </c>
      <c r="H504" s="23" t="str">
        <f>+IFERROR(IF(C504="ADMINYCOOR",VLOOKUP(AY504,'[2]LISTAS ANEXO 1. 3'!$B$13:$C$42,2,FALSE),IF(C504="TASAS",VLOOKUP(AY504,'[2]LISTAS ANEXO 1. 3'!$B$43:$C$51,2,FALSE),IF(C504="FORTALECIMIENTO",VLOOKUP(AY504,'[2]LISTAS ANEXO 1. 3'!$B$52:$C$58,2,FALSE),""))),"")</f>
        <v>CD</v>
      </c>
      <c r="I504" s="23" t="str">
        <f>+IFERROR(VLOOKUP(#REF!,'[2]LISTAS ANEXO 1. 4'!$B$74:$C$90,2,FALSE),"")</f>
        <v/>
      </c>
      <c r="J504" s="23" t="str">
        <f>+IFERROR(VLOOKUP(X504,[2]ORDINALES!$B$2:$C$5,2,FALSE),"")</f>
        <v>CTADOS</v>
      </c>
      <c r="K504" s="23" t="str">
        <f>+IFERROR(VLOOKUP(#REF!,[2]REGION!$G$2:$I$1125,2,FALSE),"")</f>
        <v/>
      </c>
      <c r="L504" s="23" t="str">
        <f>+IFERROR(VLOOKUP(AI504,[2]REGION!$G$2:$I$1125,2,FALSE),"")</f>
        <v/>
      </c>
      <c r="M504" s="23" t="str">
        <f>+IFERROR(VLOOKUP(#REF!,[2]ORDINALES!$H$2:$I$382,2,FALSE),"")</f>
        <v/>
      </c>
      <c r="N504" s="23" t="str">
        <f>IFERROR(VLOOKUP(U504,'[2]Lista Willy'!$B$11:$D$14,3,FALSE),"")</f>
        <v>REC_11</v>
      </c>
      <c r="O504" s="24"/>
      <c r="P504" s="90">
        <v>24053</v>
      </c>
      <c r="Q504" s="90" t="s">
        <v>540</v>
      </c>
      <c r="R504" s="90" t="s">
        <v>541</v>
      </c>
      <c r="S504" s="90" t="s">
        <v>619</v>
      </c>
      <c r="T504" s="90" t="s">
        <v>541</v>
      </c>
      <c r="U504" s="90" t="s">
        <v>52</v>
      </c>
      <c r="V504" s="94" t="s">
        <v>53</v>
      </c>
      <c r="W504" s="90" t="s">
        <v>54</v>
      </c>
      <c r="X504" s="90" t="s">
        <v>55</v>
      </c>
      <c r="Y504" s="99" t="s">
        <v>661</v>
      </c>
      <c r="Z504" s="88">
        <v>17002190</v>
      </c>
      <c r="AA504" s="120"/>
      <c r="AB504" s="88"/>
      <c r="AC504" s="88"/>
      <c r="AD504" s="88"/>
      <c r="AE504" s="120">
        <v>17002190</v>
      </c>
      <c r="AF504" s="89"/>
      <c r="AG504" s="116"/>
      <c r="AH504" s="90" t="s">
        <v>57</v>
      </c>
      <c r="AI504" s="90"/>
      <c r="AJ504" s="90"/>
      <c r="AK504" s="90"/>
      <c r="AL504" s="90" t="s">
        <v>57</v>
      </c>
      <c r="AM504" s="90"/>
      <c r="AN504" s="90" t="s">
        <v>57</v>
      </c>
      <c r="AO504" s="90"/>
      <c r="AP504" s="90" t="s">
        <v>57</v>
      </c>
      <c r="AQ504" s="90"/>
      <c r="AR504" s="90" t="s">
        <v>57</v>
      </c>
      <c r="AS504" s="90" t="s">
        <v>60</v>
      </c>
      <c r="AT504" s="90" t="s">
        <v>61</v>
      </c>
      <c r="AU504" s="97" t="s">
        <v>62</v>
      </c>
      <c r="AV504" s="98" t="s">
        <v>63</v>
      </c>
      <c r="AW504" s="98" t="s">
        <v>64</v>
      </c>
      <c r="AX504" s="97">
        <v>3202008</v>
      </c>
      <c r="AY504" s="98" t="s">
        <v>65</v>
      </c>
      <c r="AZ504" s="90" t="s">
        <v>433</v>
      </c>
      <c r="BA504" s="24"/>
    </row>
    <row r="505" spans="1:53" ht="84.75" customHeight="1">
      <c r="A505" s="23" t="str">
        <f>+IFERROR(VLOOKUP(R505,'[2]Listas niveles'!$D$2:$E$11,2,FALSE),"")</f>
        <v>DTAM</v>
      </c>
      <c r="B505" s="23" t="str">
        <f>+IFERROR(VLOOKUP(AS505,'[2]Listas anexo 1'!$A$7:$B$8,2,FALSE),"")</f>
        <v>ADMIN</v>
      </c>
      <c r="C505" s="23" t="str">
        <f>+IFERROR(VLOOKUP(AT505,'[2]Listas anexo 1'!$A$13:$B$15,2,FALSE),"")</f>
        <v>ADMINYCOOR</v>
      </c>
      <c r="D505" s="23" t="str">
        <f>+IFERROR(VLOOKUP(AT505,'[2]Listas anexo 1'!$A$13:$C$15,3,FALSE),"")</f>
        <v>CONTRIBUIR</v>
      </c>
      <c r="E505" s="23" t="str">
        <f>+IFERROR(VLOOKUP(AT505,'[2]Listas anexo 1'!$A$19:$B$21,2,FALSE),"")</f>
        <v>ADMINOB</v>
      </c>
      <c r="F505" s="23" t="str">
        <f>+IFERROR(VLOOKUP(AV505,'[2]Listas anexo 1'!$J$13:$K$21,2,FALSE),"")</f>
        <v>ADOBIV</v>
      </c>
      <c r="G505" s="23" t="str">
        <f>+IFERROR(VLOOKUP(AW505,'[2]LISTAS ANEXO 1. 2'!$A$9:$B$38,2,FALSE),"")</f>
        <v>AXVI</v>
      </c>
      <c r="H505" s="23" t="str">
        <f>+IFERROR(IF(C505="ADMINYCOOR",VLOOKUP(AY505,'[2]LISTAS ANEXO 1. 3'!$B$13:$C$42,2,FALSE),IF(C505="TASAS",VLOOKUP(AY505,'[2]LISTAS ANEXO 1. 3'!$B$43:$C$51,2,FALSE),IF(C505="FORTALECIMIENTO",VLOOKUP(AY505,'[2]LISTAS ANEXO 1. 3'!$B$52:$C$58,2,FALSE),""))),"")</f>
        <v>CD</v>
      </c>
      <c r="I505" s="23" t="str">
        <f>+IFERROR(VLOOKUP(#REF!,'[2]LISTAS ANEXO 1. 4'!$B$74:$C$90,2,FALSE),"")</f>
        <v/>
      </c>
      <c r="J505" s="23" t="str">
        <f>+IFERROR(VLOOKUP(X505,[2]ORDINALES!$B$2:$C$5,2,FALSE),"")</f>
        <v>CTADOS</v>
      </c>
      <c r="K505" s="23" t="str">
        <f>+IFERROR(VLOOKUP(#REF!,[2]REGION!$G$2:$I$1125,2,FALSE),"")</f>
        <v/>
      </c>
      <c r="L505" s="23" t="str">
        <f>+IFERROR(VLOOKUP(AI505,[2]REGION!$G$2:$I$1125,2,FALSE),"")</f>
        <v/>
      </c>
      <c r="M505" s="23" t="str">
        <f>+IFERROR(VLOOKUP(#REF!,[2]ORDINALES!$H$2:$I$382,2,FALSE),"")</f>
        <v/>
      </c>
      <c r="N505" s="23" t="str">
        <f>IFERROR(VLOOKUP(U505,'[2]Lista Willy'!$B$11:$D$14,3,FALSE),"")</f>
        <v>REC_11</v>
      </c>
      <c r="O505" s="24"/>
      <c r="P505" s="90">
        <v>24054</v>
      </c>
      <c r="Q505" s="90" t="s">
        <v>540</v>
      </c>
      <c r="R505" s="90" t="s">
        <v>541</v>
      </c>
      <c r="S505" s="90" t="s">
        <v>619</v>
      </c>
      <c r="T505" s="90" t="s">
        <v>541</v>
      </c>
      <c r="U505" s="90" t="s">
        <v>52</v>
      </c>
      <c r="V505" s="94" t="s">
        <v>53</v>
      </c>
      <c r="W505" s="90" t="s">
        <v>54</v>
      </c>
      <c r="X505" s="90" t="s">
        <v>55</v>
      </c>
      <c r="Y505" s="99" t="s">
        <v>662</v>
      </c>
      <c r="Z505" s="88">
        <v>17002190</v>
      </c>
      <c r="AA505" s="120"/>
      <c r="AB505" s="88"/>
      <c r="AC505" s="88"/>
      <c r="AD505" s="88"/>
      <c r="AE505" s="120">
        <v>17002190</v>
      </c>
      <c r="AF505" s="89"/>
      <c r="AG505" s="116"/>
      <c r="AH505" s="90" t="s">
        <v>57</v>
      </c>
      <c r="AI505" s="90"/>
      <c r="AJ505" s="90"/>
      <c r="AK505" s="90"/>
      <c r="AL505" s="90" t="s">
        <v>57</v>
      </c>
      <c r="AM505" s="90"/>
      <c r="AN505" s="90" t="s">
        <v>57</v>
      </c>
      <c r="AO505" s="90"/>
      <c r="AP505" s="90" t="s">
        <v>57</v>
      </c>
      <c r="AQ505" s="90"/>
      <c r="AR505" s="90" t="s">
        <v>57</v>
      </c>
      <c r="AS505" s="90" t="s">
        <v>60</v>
      </c>
      <c r="AT505" s="90" t="s">
        <v>61</v>
      </c>
      <c r="AU505" s="97" t="s">
        <v>62</v>
      </c>
      <c r="AV505" s="98" t="s">
        <v>63</v>
      </c>
      <c r="AW505" s="98" t="s">
        <v>64</v>
      </c>
      <c r="AX505" s="97">
        <v>3202008</v>
      </c>
      <c r="AY505" s="98" t="s">
        <v>65</v>
      </c>
      <c r="AZ505" s="90" t="s">
        <v>433</v>
      </c>
      <c r="BA505" s="24"/>
    </row>
    <row r="506" spans="1:53" ht="84.75" customHeight="1">
      <c r="A506" s="23" t="str">
        <f>+IFERROR(VLOOKUP(R506,'[2]Listas niveles'!$D$2:$E$11,2,FALSE),"")</f>
        <v>DTAM</v>
      </c>
      <c r="B506" s="23" t="str">
        <f>+IFERROR(VLOOKUP(AS506,'[2]Listas anexo 1'!$A$7:$B$8,2,FALSE),"")</f>
        <v>ADMIN</v>
      </c>
      <c r="C506" s="23" t="str">
        <f>+IFERROR(VLOOKUP(AT506,'[2]Listas anexo 1'!$A$13:$B$15,2,FALSE),"")</f>
        <v>ADMINYCOOR</v>
      </c>
      <c r="D506" s="23" t="str">
        <f>+IFERROR(VLOOKUP(AT506,'[2]Listas anexo 1'!$A$13:$C$15,3,FALSE),"")</f>
        <v>CONTRIBUIR</v>
      </c>
      <c r="E506" s="23" t="str">
        <f>+IFERROR(VLOOKUP(AT506,'[2]Listas anexo 1'!$A$19:$B$21,2,FALSE),"")</f>
        <v>ADMINOB</v>
      </c>
      <c r="F506" s="23" t="str">
        <f>+IFERROR(VLOOKUP(AV506,'[2]Listas anexo 1'!$J$13:$K$21,2,FALSE),"")</f>
        <v>ADOBIV</v>
      </c>
      <c r="G506" s="23" t="str">
        <f>+IFERROR(VLOOKUP(AW506,'[2]LISTAS ANEXO 1. 2'!$A$9:$B$38,2,FALSE),"")</f>
        <v>AXVI</v>
      </c>
      <c r="H506" s="23" t="str">
        <f>+IFERROR(IF(C506="ADMINYCOOR",VLOOKUP(AY506,'[2]LISTAS ANEXO 1. 3'!$B$13:$C$42,2,FALSE),IF(C506="TASAS",VLOOKUP(AY506,'[2]LISTAS ANEXO 1. 3'!$B$43:$C$51,2,FALSE),IF(C506="FORTALECIMIENTO",VLOOKUP(AY506,'[2]LISTAS ANEXO 1. 3'!$B$52:$C$58,2,FALSE),""))),"")</f>
        <v>CD</v>
      </c>
      <c r="I506" s="23" t="str">
        <f>+IFERROR(VLOOKUP(#REF!,'[2]LISTAS ANEXO 1. 4'!$B$74:$C$90,2,FALSE),"")</f>
        <v/>
      </c>
      <c r="J506" s="23" t="str">
        <f>+IFERROR(VLOOKUP(X506,[2]ORDINALES!$B$2:$C$5,2,FALSE),"")</f>
        <v>CTADOS</v>
      </c>
      <c r="K506" s="23" t="str">
        <f>+IFERROR(VLOOKUP(#REF!,[2]REGION!$G$2:$I$1125,2,FALSE),"")</f>
        <v/>
      </c>
      <c r="L506" s="23" t="str">
        <f>+IFERROR(VLOOKUP(AI506,[2]REGION!$G$2:$I$1125,2,FALSE),"")</f>
        <v/>
      </c>
      <c r="M506" s="23" t="str">
        <f>+IFERROR(VLOOKUP(#REF!,[2]ORDINALES!$H$2:$I$382,2,FALSE),"")</f>
        <v/>
      </c>
      <c r="N506" s="23" t="str">
        <f>IFERROR(VLOOKUP(U506,'[2]Lista Willy'!$B$11:$D$14,3,FALSE),"")</f>
        <v>REC_11</v>
      </c>
      <c r="O506" s="24"/>
      <c r="P506" s="90">
        <v>24055</v>
      </c>
      <c r="Q506" s="90" t="s">
        <v>540</v>
      </c>
      <c r="R506" s="90" t="s">
        <v>541</v>
      </c>
      <c r="S506" s="90" t="s">
        <v>619</v>
      </c>
      <c r="T506" s="90" t="s">
        <v>541</v>
      </c>
      <c r="U506" s="90" t="s">
        <v>52</v>
      </c>
      <c r="V506" s="94" t="s">
        <v>53</v>
      </c>
      <c r="W506" s="90" t="s">
        <v>54</v>
      </c>
      <c r="X506" s="90" t="s">
        <v>55</v>
      </c>
      <c r="Y506" s="99" t="s">
        <v>663</v>
      </c>
      <c r="Z506" s="88">
        <v>17002190</v>
      </c>
      <c r="AA506" s="120"/>
      <c r="AB506" s="88"/>
      <c r="AC506" s="88"/>
      <c r="AD506" s="88"/>
      <c r="AE506" s="120">
        <v>17002190</v>
      </c>
      <c r="AF506" s="89"/>
      <c r="AG506" s="116"/>
      <c r="AH506" s="90" t="s">
        <v>57</v>
      </c>
      <c r="AI506" s="90"/>
      <c r="AJ506" s="90"/>
      <c r="AK506" s="90"/>
      <c r="AL506" s="90" t="s">
        <v>57</v>
      </c>
      <c r="AM506" s="90"/>
      <c r="AN506" s="90" t="s">
        <v>57</v>
      </c>
      <c r="AO506" s="90"/>
      <c r="AP506" s="90" t="s">
        <v>57</v>
      </c>
      <c r="AQ506" s="90"/>
      <c r="AR506" s="90" t="s">
        <v>57</v>
      </c>
      <c r="AS506" s="90" t="s">
        <v>60</v>
      </c>
      <c r="AT506" s="90" t="s">
        <v>61</v>
      </c>
      <c r="AU506" s="97" t="s">
        <v>62</v>
      </c>
      <c r="AV506" s="98" t="s">
        <v>63</v>
      </c>
      <c r="AW506" s="98" t="s">
        <v>64</v>
      </c>
      <c r="AX506" s="97">
        <v>3202008</v>
      </c>
      <c r="AY506" s="98" t="s">
        <v>65</v>
      </c>
      <c r="AZ506" s="90" t="s">
        <v>433</v>
      </c>
      <c r="BA506" s="24"/>
    </row>
    <row r="507" spans="1:53" ht="84.75" customHeight="1">
      <c r="A507" s="23" t="str">
        <f>+IFERROR(VLOOKUP(R507,'[2]Listas niveles'!$D$2:$E$11,2,FALSE),"")</f>
        <v>DTAM</v>
      </c>
      <c r="B507" s="23" t="str">
        <f>+IFERROR(VLOOKUP(AS507,'[2]Listas anexo 1'!$A$7:$B$8,2,FALSE),"")</f>
        <v>ADMIN</v>
      </c>
      <c r="C507" s="23" t="str">
        <f>+IFERROR(VLOOKUP(AT507,'[2]Listas anexo 1'!$A$13:$B$15,2,FALSE),"")</f>
        <v>ADMINYCOOR</v>
      </c>
      <c r="D507" s="23" t="str">
        <f>+IFERROR(VLOOKUP(AT507,'[2]Listas anexo 1'!$A$13:$C$15,3,FALSE),"")</f>
        <v>CONTRIBUIR</v>
      </c>
      <c r="E507" s="23" t="str">
        <f>+IFERROR(VLOOKUP(AT507,'[2]Listas anexo 1'!$A$19:$B$21,2,FALSE),"")</f>
        <v>ADMINOB</v>
      </c>
      <c r="F507" s="23" t="str">
        <f>+IFERROR(VLOOKUP(AV507,'[2]Listas anexo 1'!$J$13:$K$21,2,FALSE),"")</f>
        <v>ADOBIV</v>
      </c>
      <c r="G507" s="23" t="str">
        <f>+IFERROR(VLOOKUP(AW507,'[2]LISTAS ANEXO 1. 2'!$A$9:$B$38,2,FALSE),"")</f>
        <v>AXVI</v>
      </c>
      <c r="H507" s="23" t="str">
        <f>+IFERROR(IF(C507="ADMINYCOOR",VLOOKUP(AY507,'[2]LISTAS ANEXO 1. 3'!$B$13:$C$42,2,FALSE),IF(C507="TASAS",VLOOKUP(AY507,'[2]LISTAS ANEXO 1. 3'!$B$43:$C$51,2,FALSE),IF(C507="FORTALECIMIENTO",VLOOKUP(AY507,'[2]LISTAS ANEXO 1. 3'!$B$52:$C$58,2,FALSE),""))),"")</f>
        <v>CD</v>
      </c>
      <c r="I507" s="23" t="str">
        <f>+IFERROR(VLOOKUP(#REF!,'[2]LISTAS ANEXO 1. 4'!$B$74:$C$90,2,FALSE),"")</f>
        <v/>
      </c>
      <c r="J507" s="23" t="str">
        <f>+IFERROR(VLOOKUP(X507,[2]ORDINALES!$B$2:$C$5,2,FALSE),"")</f>
        <v>CTADOS</v>
      </c>
      <c r="K507" s="23" t="str">
        <f>+IFERROR(VLOOKUP(#REF!,[2]REGION!$G$2:$I$1125,2,FALSE),"")</f>
        <v/>
      </c>
      <c r="L507" s="23" t="str">
        <f>+IFERROR(VLOOKUP(AI507,[2]REGION!$G$2:$I$1125,2,FALSE),"")</f>
        <v/>
      </c>
      <c r="M507" s="23" t="str">
        <f>+IFERROR(VLOOKUP(#REF!,[2]ORDINALES!$H$2:$I$382,2,FALSE),"")</f>
        <v/>
      </c>
      <c r="N507" s="23" t="str">
        <f>IFERROR(VLOOKUP(U507,'[2]Lista Willy'!$B$11:$D$14,3,FALSE),"")</f>
        <v>REC_11</v>
      </c>
      <c r="O507" s="24"/>
      <c r="P507" s="90">
        <v>24057</v>
      </c>
      <c r="Q507" s="90" t="s">
        <v>540</v>
      </c>
      <c r="R507" s="90" t="s">
        <v>541</v>
      </c>
      <c r="S507" s="90" t="s">
        <v>619</v>
      </c>
      <c r="T507" s="90" t="s">
        <v>541</v>
      </c>
      <c r="U507" s="90" t="s">
        <v>52</v>
      </c>
      <c r="V507" s="94" t="s">
        <v>53</v>
      </c>
      <c r="W507" s="90" t="s">
        <v>54</v>
      </c>
      <c r="X507" s="90" t="s">
        <v>55</v>
      </c>
      <c r="Y507" s="99" t="s">
        <v>664</v>
      </c>
      <c r="Z507" s="88">
        <v>2000000</v>
      </c>
      <c r="AA507" s="120"/>
      <c r="AB507" s="88"/>
      <c r="AC507" s="88"/>
      <c r="AD507" s="88"/>
      <c r="AE507" s="120">
        <v>2000000</v>
      </c>
      <c r="AF507" s="89"/>
      <c r="AG507" s="116"/>
      <c r="AH507" s="90" t="s">
        <v>57</v>
      </c>
      <c r="AI507" s="90"/>
      <c r="AJ507" s="90"/>
      <c r="AK507" s="90"/>
      <c r="AL507" s="90" t="s">
        <v>57</v>
      </c>
      <c r="AM507" s="90"/>
      <c r="AN507" s="90" t="s">
        <v>57</v>
      </c>
      <c r="AO507" s="90"/>
      <c r="AP507" s="90" t="s">
        <v>57</v>
      </c>
      <c r="AQ507" s="90"/>
      <c r="AR507" s="90" t="s">
        <v>57</v>
      </c>
      <c r="AS507" s="90" t="s">
        <v>60</v>
      </c>
      <c r="AT507" s="90" t="s">
        <v>61</v>
      </c>
      <c r="AU507" s="97" t="s">
        <v>62</v>
      </c>
      <c r="AV507" s="98" t="s">
        <v>63</v>
      </c>
      <c r="AW507" s="98" t="s">
        <v>64</v>
      </c>
      <c r="AX507" s="97">
        <v>3202008</v>
      </c>
      <c r="AY507" s="98" t="s">
        <v>65</v>
      </c>
      <c r="AZ507" s="90" t="s">
        <v>433</v>
      </c>
      <c r="BA507" s="24"/>
    </row>
    <row r="508" spans="1:53" ht="84.75" customHeight="1">
      <c r="A508" s="23" t="str">
        <f>+IFERROR(VLOOKUP(R508,'[2]Listas niveles'!$D$2:$E$11,2,FALSE),"")</f>
        <v>DTAM</v>
      </c>
      <c r="B508" s="23" t="str">
        <f>+IFERROR(VLOOKUP(AS508,'[2]Listas anexo 1'!$A$7:$B$8,2,FALSE),"")</f>
        <v>ADMIN</v>
      </c>
      <c r="C508" s="23" t="str">
        <f>+IFERROR(VLOOKUP(AT508,'[2]Listas anexo 1'!$A$13:$B$15,2,FALSE),"")</f>
        <v>ADMINYCOOR</v>
      </c>
      <c r="D508" s="23" t="str">
        <f>+IFERROR(VLOOKUP(AT508,'[2]Listas anexo 1'!$A$13:$C$15,3,FALSE),"")</f>
        <v>CONTRIBUIR</v>
      </c>
      <c r="E508" s="23" t="str">
        <f>+IFERROR(VLOOKUP(AT508,'[2]Listas anexo 1'!$A$19:$B$21,2,FALSE),"")</f>
        <v>ADMINOB</v>
      </c>
      <c r="F508" s="23" t="str">
        <f>+IFERROR(VLOOKUP(AV508,'[2]Listas anexo 1'!$J$13:$K$21,2,FALSE),"")</f>
        <v>ADOBIV</v>
      </c>
      <c r="G508" s="23" t="str">
        <f>+IFERROR(VLOOKUP(AW508,'[2]LISTAS ANEXO 1. 2'!$A$9:$B$38,2,FALSE),"")</f>
        <v>AXVI</v>
      </c>
      <c r="H508" s="23" t="str">
        <f>+IFERROR(IF(C508="ADMINYCOOR",VLOOKUP(AY508,'[2]LISTAS ANEXO 1. 3'!$B$13:$C$42,2,FALSE),IF(C508="TASAS",VLOOKUP(AY508,'[2]LISTAS ANEXO 1. 3'!$B$43:$C$51,2,FALSE),IF(C508="FORTALECIMIENTO",VLOOKUP(AY508,'[2]LISTAS ANEXO 1. 3'!$B$52:$C$58,2,FALSE),""))),"")</f>
        <v>CD</v>
      </c>
      <c r="I508" s="23" t="str">
        <f>+IFERROR(VLOOKUP(#REF!,'[2]LISTAS ANEXO 1. 4'!$B$74:$C$90,2,FALSE),"")</f>
        <v/>
      </c>
      <c r="J508" s="23" t="str">
        <f>+IFERROR(VLOOKUP(X508,[2]ORDINALES!$B$2:$C$5,2,FALSE),"")</f>
        <v>CTADOS</v>
      </c>
      <c r="K508" s="23" t="str">
        <f>+IFERROR(VLOOKUP(#REF!,[2]REGION!$G$2:$I$1125,2,FALSE),"")</f>
        <v/>
      </c>
      <c r="L508" s="23" t="str">
        <f>+IFERROR(VLOOKUP(AI508,[2]REGION!$G$2:$I$1125,2,FALSE),"")</f>
        <v/>
      </c>
      <c r="M508" s="23" t="str">
        <f>+IFERROR(VLOOKUP(#REF!,[2]ORDINALES!$H$2:$I$382,2,FALSE),"")</f>
        <v/>
      </c>
      <c r="N508" s="23" t="str">
        <f>IFERROR(VLOOKUP(U508,'[2]Lista Willy'!$B$11:$D$14,3,FALSE),"")</f>
        <v>REC_20</v>
      </c>
      <c r="O508" s="24"/>
      <c r="P508" s="90">
        <v>24058</v>
      </c>
      <c r="Q508" s="90" t="s">
        <v>540</v>
      </c>
      <c r="R508" s="90" t="s">
        <v>541</v>
      </c>
      <c r="S508" s="90" t="s">
        <v>619</v>
      </c>
      <c r="T508" s="90" t="s">
        <v>541</v>
      </c>
      <c r="U508" s="90" t="s">
        <v>153</v>
      </c>
      <c r="V508" s="94" t="s">
        <v>154</v>
      </c>
      <c r="W508" s="90" t="s">
        <v>54</v>
      </c>
      <c r="X508" s="90" t="s">
        <v>55</v>
      </c>
      <c r="Y508" s="99" t="s">
        <v>665</v>
      </c>
      <c r="Z508" s="88">
        <v>140000000</v>
      </c>
      <c r="AA508" s="120"/>
      <c r="AB508" s="88"/>
      <c r="AC508" s="88"/>
      <c r="AD508" s="88"/>
      <c r="AE508" s="120">
        <v>140000000</v>
      </c>
      <c r="AF508" s="89"/>
      <c r="AG508" s="116"/>
      <c r="AH508" s="90" t="s">
        <v>57</v>
      </c>
      <c r="AI508" s="90"/>
      <c r="AJ508" s="90"/>
      <c r="AK508" s="90"/>
      <c r="AL508" s="90" t="s">
        <v>57</v>
      </c>
      <c r="AM508" s="90"/>
      <c r="AN508" s="90" t="s">
        <v>57</v>
      </c>
      <c r="AO508" s="90"/>
      <c r="AP508" s="90" t="s">
        <v>57</v>
      </c>
      <c r="AQ508" s="90"/>
      <c r="AR508" s="90" t="s">
        <v>57</v>
      </c>
      <c r="AS508" s="90" t="s">
        <v>60</v>
      </c>
      <c r="AT508" s="90" t="s">
        <v>61</v>
      </c>
      <c r="AU508" s="97" t="s">
        <v>62</v>
      </c>
      <c r="AV508" s="98" t="s">
        <v>63</v>
      </c>
      <c r="AW508" s="98" t="s">
        <v>64</v>
      </c>
      <c r="AX508" s="97">
        <v>3202008</v>
      </c>
      <c r="AY508" s="98" t="s">
        <v>65</v>
      </c>
      <c r="AZ508" s="90" t="s">
        <v>433</v>
      </c>
      <c r="BA508" s="24"/>
    </row>
    <row r="509" spans="1:53" ht="84.75" customHeight="1">
      <c r="A509" s="23" t="str">
        <f>+IFERROR(VLOOKUP(R509,'[2]Listas niveles'!$D$2:$E$11,2,FALSE),"")</f>
        <v>DTAM</v>
      </c>
      <c r="B509" s="23" t="str">
        <f>+IFERROR(VLOOKUP(AS509,'[2]Listas anexo 1'!$A$7:$B$8,2,FALSE),"")</f>
        <v>ADMIN</v>
      </c>
      <c r="C509" s="23" t="str">
        <f>+IFERROR(VLOOKUP(AT509,'[2]Listas anexo 1'!$A$13:$B$15,2,FALSE),"")</f>
        <v>ADMINYCOOR</v>
      </c>
      <c r="D509" s="23" t="str">
        <f>+IFERROR(VLOOKUP(AT509,'[2]Listas anexo 1'!$A$13:$C$15,3,FALSE),"")</f>
        <v>CONTRIBUIR</v>
      </c>
      <c r="E509" s="23" t="str">
        <f>+IFERROR(VLOOKUP(AT509,'[2]Listas anexo 1'!$A$19:$B$21,2,FALSE),"")</f>
        <v>ADMINOB</v>
      </c>
      <c r="F509" s="23" t="str">
        <f>+IFERROR(VLOOKUP(AV509,'[2]Listas anexo 1'!$J$13:$K$21,2,FALSE),"")</f>
        <v>ADOBIV</v>
      </c>
      <c r="G509" s="23" t="str">
        <f>+IFERROR(VLOOKUP(AW509,'[2]LISTAS ANEXO 1. 2'!$A$9:$B$38,2,FALSE),"")</f>
        <v>AXVI</v>
      </c>
      <c r="H509" s="23" t="str">
        <f>+IFERROR(IF(C509="ADMINYCOOR",VLOOKUP(AY509,'[2]LISTAS ANEXO 1. 3'!$B$13:$C$42,2,FALSE),IF(C509="TASAS",VLOOKUP(AY509,'[2]LISTAS ANEXO 1. 3'!$B$43:$C$51,2,FALSE),IF(C509="FORTALECIMIENTO",VLOOKUP(AY509,'[2]LISTAS ANEXO 1. 3'!$B$52:$C$58,2,FALSE),""))),"")</f>
        <v>CD</v>
      </c>
      <c r="I509" s="23" t="str">
        <f>+IFERROR(VLOOKUP(#REF!,'[2]LISTAS ANEXO 1. 4'!$B$74:$C$90,2,FALSE),"")</f>
        <v/>
      </c>
      <c r="J509" s="23" t="str">
        <f>+IFERROR(VLOOKUP(X509,[2]ORDINALES!$B$2:$C$5,2,FALSE),"")</f>
        <v>CTADOS</v>
      </c>
      <c r="K509" s="23" t="str">
        <f>+IFERROR(VLOOKUP(#REF!,[2]REGION!$G$2:$I$1125,2,FALSE),"")</f>
        <v/>
      </c>
      <c r="L509" s="23" t="str">
        <f>+IFERROR(VLOOKUP(AI509,[2]REGION!$G$2:$I$1125,2,FALSE),"")</f>
        <v/>
      </c>
      <c r="M509" s="23" t="str">
        <f>+IFERROR(VLOOKUP(#REF!,[2]ORDINALES!$H$2:$I$382,2,FALSE),"")</f>
        <v/>
      </c>
      <c r="N509" s="23" t="str">
        <f>IFERROR(VLOOKUP(U509,'[2]Lista Willy'!$B$11:$D$14,3,FALSE),"")</f>
        <v>REC_20</v>
      </c>
      <c r="O509" s="24"/>
      <c r="P509" s="90">
        <v>24060</v>
      </c>
      <c r="Q509" s="90" t="s">
        <v>540</v>
      </c>
      <c r="R509" s="90" t="s">
        <v>541</v>
      </c>
      <c r="S509" s="90" t="s">
        <v>619</v>
      </c>
      <c r="T509" s="90" t="s">
        <v>541</v>
      </c>
      <c r="U509" s="90" t="s">
        <v>153</v>
      </c>
      <c r="V509" s="94" t="s">
        <v>154</v>
      </c>
      <c r="W509" s="90" t="s">
        <v>54</v>
      </c>
      <c r="X509" s="90" t="s">
        <v>55</v>
      </c>
      <c r="Y509" s="99" t="s">
        <v>666</v>
      </c>
      <c r="Z509" s="88">
        <v>25000000</v>
      </c>
      <c r="AA509" s="120"/>
      <c r="AB509" s="88"/>
      <c r="AC509" s="88"/>
      <c r="AD509" s="88"/>
      <c r="AE509" s="120">
        <v>25000000</v>
      </c>
      <c r="AF509" s="89"/>
      <c r="AG509" s="116"/>
      <c r="AH509" s="90" t="s">
        <v>57</v>
      </c>
      <c r="AI509" s="90"/>
      <c r="AJ509" s="90"/>
      <c r="AK509" s="90"/>
      <c r="AL509" s="90" t="s">
        <v>57</v>
      </c>
      <c r="AM509" s="90"/>
      <c r="AN509" s="90" t="s">
        <v>57</v>
      </c>
      <c r="AO509" s="90"/>
      <c r="AP509" s="90" t="s">
        <v>57</v>
      </c>
      <c r="AQ509" s="90"/>
      <c r="AR509" s="90" t="s">
        <v>57</v>
      </c>
      <c r="AS509" s="90" t="s">
        <v>60</v>
      </c>
      <c r="AT509" s="90" t="s">
        <v>61</v>
      </c>
      <c r="AU509" s="97" t="s">
        <v>62</v>
      </c>
      <c r="AV509" s="98" t="s">
        <v>63</v>
      </c>
      <c r="AW509" s="98" t="s">
        <v>64</v>
      </c>
      <c r="AX509" s="97">
        <v>3202008</v>
      </c>
      <c r="AY509" s="98" t="s">
        <v>65</v>
      </c>
      <c r="AZ509" s="90" t="s">
        <v>433</v>
      </c>
      <c r="BA509" s="24"/>
    </row>
    <row r="510" spans="1:53" ht="84.75" customHeight="1">
      <c r="A510" s="23" t="str">
        <f>+IFERROR(VLOOKUP(R510,'[2]Listas niveles'!$D$2:$E$11,2,FALSE),"")</f>
        <v>DTAM</v>
      </c>
      <c r="B510" s="23" t="str">
        <f>+IFERROR(VLOOKUP(AS510,'[2]Listas anexo 1'!$A$7:$B$8,2,FALSE),"")</f>
        <v>ADMIN</v>
      </c>
      <c r="C510" s="23" t="str">
        <f>+IFERROR(VLOOKUP(AT510,'[2]Listas anexo 1'!$A$13:$B$15,2,FALSE),"")</f>
        <v>ADMINYCOOR</v>
      </c>
      <c r="D510" s="23" t="str">
        <f>+IFERROR(VLOOKUP(AT510,'[2]Listas anexo 1'!$A$13:$C$15,3,FALSE),"")</f>
        <v>CONTRIBUIR</v>
      </c>
      <c r="E510" s="23" t="str">
        <f>+IFERROR(VLOOKUP(AT510,'[2]Listas anexo 1'!$A$19:$B$21,2,FALSE),"")</f>
        <v>ADMINOB</v>
      </c>
      <c r="F510" s="23" t="str">
        <f>+IFERROR(VLOOKUP(AV510,'[2]Listas anexo 1'!$J$13:$K$21,2,FALSE),"")</f>
        <v>ADOBIV</v>
      </c>
      <c r="G510" s="23" t="str">
        <f>+IFERROR(VLOOKUP(AW510,'[2]LISTAS ANEXO 1. 2'!$A$9:$B$38,2,FALSE),"")</f>
        <v>AXVI</v>
      </c>
      <c r="H510" s="23" t="str">
        <f>+IFERROR(IF(C510="ADMINYCOOR",VLOOKUP(AY510,'[2]LISTAS ANEXO 1. 3'!$B$13:$C$42,2,FALSE),IF(C510="TASAS",VLOOKUP(AY510,'[2]LISTAS ANEXO 1. 3'!$B$43:$C$51,2,FALSE),IF(C510="FORTALECIMIENTO",VLOOKUP(AY510,'[2]LISTAS ANEXO 1. 3'!$B$52:$C$58,2,FALSE),""))),"")</f>
        <v>CD</v>
      </c>
      <c r="I510" s="23" t="str">
        <f>+IFERROR(VLOOKUP(#REF!,'[2]LISTAS ANEXO 1. 4'!$B$74:$C$90,2,FALSE),"")</f>
        <v/>
      </c>
      <c r="J510" s="23" t="str">
        <f>+IFERROR(VLOOKUP(X510,[2]ORDINALES!$B$2:$C$5,2,FALSE),"")</f>
        <v>CTADOS</v>
      </c>
      <c r="K510" s="23" t="str">
        <f>+IFERROR(VLOOKUP(#REF!,[2]REGION!$G$2:$I$1125,2,FALSE),"")</f>
        <v/>
      </c>
      <c r="L510" s="23" t="str">
        <f>+IFERROR(VLOOKUP(AI510,[2]REGION!$G$2:$I$1125,2,FALSE),"")</f>
        <v/>
      </c>
      <c r="M510" s="23" t="str">
        <f>+IFERROR(VLOOKUP(#REF!,[2]ORDINALES!$H$2:$I$382,2,FALSE),"")</f>
        <v/>
      </c>
      <c r="N510" s="23" t="str">
        <f>IFERROR(VLOOKUP(U510,'[2]Lista Willy'!$B$11:$D$14,3,FALSE),"")</f>
        <v>REC_20</v>
      </c>
      <c r="O510" s="24"/>
      <c r="P510" s="90">
        <v>24061</v>
      </c>
      <c r="Q510" s="90" t="s">
        <v>540</v>
      </c>
      <c r="R510" s="90" t="s">
        <v>541</v>
      </c>
      <c r="S510" s="90" t="s">
        <v>619</v>
      </c>
      <c r="T510" s="90" t="s">
        <v>541</v>
      </c>
      <c r="U510" s="90" t="s">
        <v>153</v>
      </c>
      <c r="V510" s="94" t="s">
        <v>154</v>
      </c>
      <c r="W510" s="90" t="s">
        <v>54</v>
      </c>
      <c r="X510" s="90" t="s">
        <v>55</v>
      </c>
      <c r="Y510" s="99" t="s">
        <v>667</v>
      </c>
      <c r="Z510" s="88">
        <v>45000000</v>
      </c>
      <c r="AA510" s="120"/>
      <c r="AB510" s="88"/>
      <c r="AC510" s="88"/>
      <c r="AD510" s="88"/>
      <c r="AE510" s="120">
        <v>45000000</v>
      </c>
      <c r="AF510" s="89"/>
      <c r="AG510" s="116"/>
      <c r="AH510" s="90" t="s">
        <v>57</v>
      </c>
      <c r="AI510" s="90"/>
      <c r="AJ510" s="90"/>
      <c r="AK510" s="90"/>
      <c r="AL510" s="90" t="s">
        <v>57</v>
      </c>
      <c r="AM510" s="90"/>
      <c r="AN510" s="90" t="s">
        <v>57</v>
      </c>
      <c r="AO510" s="90"/>
      <c r="AP510" s="90" t="s">
        <v>57</v>
      </c>
      <c r="AQ510" s="90"/>
      <c r="AR510" s="90" t="s">
        <v>57</v>
      </c>
      <c r="AS510" s="90" t="s">
        <v>60</v>
      </c>
      <c r="AT510" s="90" t="s">
        <v>61</v>
      </c>
      <c r="AU510" s="97" t="s">
        <v>62</v>
      </c>
      <c r="AV510" s="98" t="s">
        <v>63</v>
      </c>
      <c r="AW510" s="98" t="s">
        <v>64</v>
      </c>
      <c r="AX510" s="97">
        <v>3202008</v>
      </c>
      <c r="AY510" s="98" t="s">
        <v>65</v>
      </c>
      <c r="AZ510" s="90" t="s">
        <v>433</v>
      </c>
      <c r="BA510" s="24"/>
    </row>
    <row r="511" spans="1:53" ht="84.75" customHeight="1">
      <c r="A511" s="23" t="str">
        <f>+IFERROR(VLOOKUP(R511,'[2]Listas niveles'!$D$2:$E$11,2,FALSE),"")</f>
        <v>DTAM</v>
      </c>
      <c r="B511" s="23" t="str">
        <f>+IFERROR(VLOOKUP(AS511,'[2]Listas anexo 1'!$A$7:$B$8,2,FALSE),"")</f>
        <v>ADMIN</v>
      </c>
      <c r="C511" s="23" t="str">
        <f>+IFERROR(VLOOKUP(AT511,'[2]Listas anexo 1'!$A$13:$B$15,2,FALSE),"")</f>
        <v>ADMINYCOOR</v>
      </c>
      <c r="D511" s="23" t="str">
        <f>+IFERROR(VLOOKUP(AT511,'[2]Listas anexo 1'!$A$13:$C$15,3,FALSE),"")</f>
        <v>CONTRIBUIR</v>
      </c>
      <c r="E511" s="23" t="str">
        <f>+IFERROR(VLOOKUP(AT511,'[2]Listas anexo 1'!$A$19:$B$21,2,FALSE),"")</f>
        <v>ADMINOB</v>
      </c>
      <c r="F511" s="23" t="str">
        <f>+IFERROR(VLOOKUP(AV511,'[2]Listas anexo 1'!$J$13:$K$21,2,FALSE),"")</f>
        <v>ADOBI</v>
      </c>
      <c r="G511" s="23" t="str">
        <f>+IFERROR(VLOOKUP(AW511,'[2]LISTAS ANEXO 1. 2'!$A$9:$B$38,2,FALSE),"")</f>
        <v>AI</v>
      </c>
      <c r="H511" s="23" t="str">
        <f>+IFERROR(IF(C511="ADMINYCOOR",VLOOKUP(AY511,'[2]LISTAS ANEXO 1. 3'!$B$13:$C$42,2,FALSE),IF(C511="TASAS",VLOOKUP(AY511,'[2]LISTAS ANEXO 1. 3'!$B$43:$C$51,2,FALSE),IF(C511="FORTALECIMIENTO",VLOOKUP(AY511,'[2]LISTAS ANEXO 1. 3'!$B$52:$C$58,2,FALSE),""))),"")</f>
        <v>AA</v>
      </c>
      <c r="I511" s="23" t="str">
        <f>+IFERROR(VLOOKUP(#REF!,'[2]LISTAS ANEXO 1. 4'!$B$74:$C$90,2,FALSE),"")</f>
        <v/>
      </c>
      <c r="J511" s="23" t="str">
        <f>+IFERROR(VLOOKUP(X511,[2]ORDINALES!$B$2:$C$5,2,FALSE),"")</f>
        <v>CTADOS</v>
      </c>
      <c r="K511" s="23" t="str">
        <f>+IFERROR(VLOOKUP(#REF!,[2]REGION!$G$2:$I$1125,2,FALSE),"")</f>
        <v/>
      </c>
      <c r="L511" s="23" t="str">
        <f>+IFERROR(VLOOKUP(AI511,[2]REGION!$G$2:$I$1125,2,FALSE),"")</f>
        <v/>
      </c>
      <c r="M511" s="23" t="str">
        <f>+IFERROR(VLOOKUP(#REF!,[2]ORDINALES!$H$2:$I$382,2,FALSE),"")</f>
        <v/>
      </c>
      <c r="N511" s="23" t="str">
        <f>IFERROR(VLOOKUP(U511,'[2]Lista Willy'!$B$11:$D$14,3,FALSE),"")</f>
        <v>REC_11</v>
      </c>
      <c r="O511" s="24"/>
      <c r="P511" s="90">
        <v>24062</v>
      </c>
      <c r="Q511" s="90" t="s">
        <v>540</v>
      </c>
      <c r="R511" s="90" t="s">
        <v>541</v>
      </c>
      <c r="S511" s="90" t="s">
        <v>619</v>
      </c>
      <c r="T511" s="90" t="s">
        <v>541</v>
      </c>
      <c r="U511" s="90" t="s">
        <v>52</v>
      </c>
      <c r="V511" s="94" t="s">
        <v>53</v>
      </c>
      <c r="W511" s="90" t="s">
        <v>54</v>
      </c>
      <c r="X511" s="90" t="s">
        <v>55</v>
      </c>
      <c r="Y511" s="99" t="s">
        <v>668</v>
      </c>
      <c r="Z511" s="88">
        <v>17002190</v>
      </c>
      <c r="AA511" s="120"/>
      <c r="AB511" s="88"/>
      <c r="AC511" s="88"/>
      <c r="AD511" s="88"/>
      <c r="AE511" s="120">
        <v>17002190</v>
      </c>
      <c r="AF511" s="89"/>
      <c r="AG511" s="116"/>
      <c r="AH511" s="90" t="s">
        <v>57</v>
      </c>
      <c r="AI511" s="90"/>
      <c r="AJ511" s="90"/>
      <c r="AK511" s="90"/>
      <c r="AL511" s="90" t="s">
        <v>57</v>
      </c>
      <c r="AM511" s="90"/>
      <c r="AN511" s="90" t="s">
        <v>57</v>
      </c>
      <c r="AO511" s="90"/>
      <c r="AP511" s="90" t="s">
        <v>57</v>
      </c>
      <c r="AQ511" s="90"/>
      <c r="AR511" s="90" t="s">
        <v>57</v>
      </c>
      <c r="AS511" s="90" t="s">
        <v>60</v>
      </c>
      <c r="AT511" s="90" t="s">
        <v>61</v>
      </c>
      <c r="AU511" s="97" t="s">
        <v>62</v>
      </c>
      <c r="AV511" s="98" t="s">
        <v>125</v>
      </c>
      <c r="AW511" s="98" t="s">
        <v>126</v>
      </c>
      <c r="AX511" s="97">
        <v>3202032</v>
      </c>
      <c r="AY511" s="98" t="s">
        <v>127</v>
      </c>
      <c r="AZ511" s="98" t="s">
        <v>128</v>
      </c>
      <c r="BA511" s="24"/>
    </row>
    <row r="512" spans="1:53" ht="84.75" customHeight="1">
      <c r="A512" s="23" t="str">
        <f>+IFERROR(VLOOKUP(R512,'[2]Listas niveles'!$D$2:$E$11,2,FALSE),"")</f>
        <v>DTAM</v>
      </c>
      <c r="B512" s="23" t="str">
        <f>+IFERROR(VLOOKUP(AS512,'[2]Listas anexo 1'!$A$7:$B$8,2,FALSE),"")</f>
        <v>ADMIN</v>
      </c>
      <c r="C512" s="23" t="str">
        <f>+IFERROR(VLOOKUP(AT512,'[2]Listas anexo 1'!$A$13:$B$15,2,FALSE),"")</f>
        <v>ADMINYCOOR</v>
      </c>
      <c r="D512" s="23" t="str">
        <f>+IFERROR(VLOOKUP(AT512,'[2]Listas anexo 1'!$A$13:$C$15,3,FALSE),"")</f>
        <v>CONTRIBUIR</v>
      </c>
      <c r="E512" s="23" t="str">
        <f>+IFERROR(VLOOKUP(AT512,'[2]Listas anexo 1'!$A$19:$B$21,2,FALSE),"")</f>
        <v>ADMINOB</v>
      </c>
      <c r="F512" s="23" t="str">
        <f>+IFERROR(VLOOKUP(AV512,'[2]Listas anexo 1'!$J$13:$K$21,2,FALSE),"")</f>
        <v>ADOBI</v>
      </c>
      <c r="G512" s="23" t="str">
        <f>+IFERROR(VLOOKUP(AW512,'[2]LISTAS ANEXO 1. 2'!$A$9:$B$38,2,FALSE),"")</f>
        <v>AI</v>
      </c>
      <c r="H512" s="23" t="str">
        <f>+IFERROR(IF(C512="ADMINYCOOR",VLOOKUP(AY512,'[2]LISTAS ANEXO 1. 3'!$B$13:$C$42,2,FALSE),IF(C512="TASAS",VLOOKUP(AY512,'[2]LISTAS ANEXO 1. 3'!$B$43:$C$51,2,FALSE),IF(C512="FORTALECIMIENTO",VLOOKUP(AY512,'[2]LISTAS ANEXO 1. 3'!$B$52:$C$58,2,FALSE),""))),"")</f>
        <v>AA</v>
      </c>
      <c r="I512" s="23" t="str">
        <f>+IFERROR(VLOOKUP(#REF!,'[2]LISTAS ANEXO 1. 4'!$B$74:$C$90,2,FALSE),"")</f>
        <v/>
      </c>
      <c r="J512" s="23" t="str">
        <f>+IFERROR(VLOOKUP(X512,[2]ORDINALES!$B$2:$C$5,2,FALSE),"")</f>
        <v>CTADOS</v>
      </c>
      <c r="K512" s="23" t="str">
        <f>+IFERROR(VLOOKUP(#REF!,[2]REGION!$G$2:$I$1125,2,FALSE),"")</f>
        <v/>
      </c>
      <c r="L512" s="23" t="str">
        <f>+IFERROR(VLOOKUP(AI512,[2]REGION!$G$2:$I$1125,2,FALSE),"")</f>
        <v/>
      </c>
      <c r="M512" s="23" t="str">
        <f>+IFERROR(VLOOKUP(#REF!,[2]ORDINALES!$H$2:$I$382,2,FALSE),"")</f>
        <v/>
      </c>
      <c r="N512" s="23" t="str">
        <f>IFERROR(VLOOKUP(U512,'[2]Lista Willy'!$B$11:$D$14,3,FALSE),"")</f>
        <v>REC_11</v>
      </c>
      <c r="O512" s="24"/>
      <c r="P512" s="90">
        <v>24063</v>
      </c>
      <c r="Q512" s="90" t="s">
        <v>540</v>
      </c>
      <c r="R512" s="90" t="s">
        <v>541</v>
      </c>
      <c r="S512" s="90" t="s">
        <v>619</v>
      </c>
      <c r="T512" s="90" t="s">
        <v>541</v>
      </c>
      <c r="U512" s="90" t="s">
        <v>52</v>
      </c>
      <c r="V512" s="94" t="s">
        <v>53</v>
      </c>
      <c r="W512" s="90" t="s">
        <v>54</v>
      </c>
      <c r="X512" s="90" t="s">
        <v>55</v>
      </c>
      <c r="Y512" s="99" t="s">
        <v>669</v>
      </c>
      <c r="Z512" s="88">
        <v>359374219</v>
      </c>
      <c r="AA512" s="120"/>
      <c r="AB512" s="88"/>
      <c r="AC512" s="88"/>
      <c r="AD512" s="88"/>
      <c r="AE512" s="120">
        <v>359374219</v>
      </c>
      <c r="AF512" s="89"/>
      <c r="AG512" s="116"/>
      <c r="AH512" s="90" t="s">
        <v>57</v>
      </c>
      <c r="AI512" s="90"/>
      <c r="AJ512" s="90"/>
      <c r="AK512" s="90"/>
      <c r="AL512" s="90" t="s">
        <v>57</v>
      </c>
      <c r="AM512" s="90"/>
      <c r="AN512" s="90" t="s">
        <v>57</v>
      </c>
      <c r="AO512" s="90"/>
      <c r="AP512" s="90" t="s">
        <v>57</v>
      </c>
      <c r="AQ512" s="90"/>
      <c r="AR512" s="90" t="s">
        <v>57</v>
      </c>
      <c r="AS512" s="90" t="s">
        <v>60</v>
      </c>
      <c r="AT512" s="90" t="s">
        <v>61</v>
      </c>
      <c r="AU512" s="97" t="s">
        <v>62</v>
      </c>
      <c r="AV512" s="98" t="s">
        <v>125</v>
      </c>
      <c r="AW512" s="98" t="s">
        <v>126</v>
      </c>
      <c r="AX512" s="97">
        <v>3202032</v>
      </c>
      <c r="AY512" s="98" t="s">
        <v>127</v>
      </c>
      <c r="AZ512" s="98" t="s">
        <v>128</v>
      </c>
      <c r="BA512" s="24"/>
    </row>
    <row r="513" spans="1:53" ht="84.75" customHeight="1">
      <c r="A513" s="23" t="str">
        <f>+IFERROR(VLOOKUP(R513,'[2]Listas niveles'!$D$2:$E$11,2,FALSE),"")</f>
        <v>DTAM</v>
      </c>
      <c r="B513" s="23" t="str">
        <f>+IFERROR(VLOOKUP(AS513,'[2]Listas anexo 1'!$A$7:$B$8,2,FALSE),"")</f>
        <v>FORTA</v>
      </c>
      <c r="C513" s="23" t="str">
        <f>+IFERROR(VLOOKUP(AT513,'[2]Listas anexo 1'!$A$13:$B$15,2,FALSE),"")</f>
        <v>FORTALECIMIENTO</v>
      </c>
      <c r="D513" s="23" t="str">
        <f>+IFERROR(VLOOKUP(AT513,'[2]Listas anexo 1'!$A$13:$C$15,3,FALSE),"")</f>
        <v>FORTALECER</v>
      </c>
      <c r="E513" s="23" t="str">
        <f>+IFERROR(VLOOKUP(AT513,'[2]Listas anexo 1'!$A$19:$B$21,2,FALSE),"")</f>
        <v>FORTOB</v>
      </c>
      <c r="F513" s="23" t="str">
        <f>+IFERROR(VLOOKUP(AV513,'[2]Listas anexo 1'!$J$13:$K$21,2,FALSE),"")</f>
        <v>FORTOBI</v>
      </c>
      <c r="G513" s="23" t="str">
        <f>+IFERROR(VLOOKUP(AW513,'[2]LISTAS ANEXO 1. 2'!$A$9:$B$38,2,FALSE),"")</f>
        <v>TII</v>
      </c>
      <c r="H513" s="23" t="str">
        <f>+IFERROR(IF(C513="ADMINYCOOR",VLOOKUP(AY513,'[2]LISTAS ANEXO 1. 3'!$B$13:$C$42,2,FALSE),IF(C513="TASAS",VLOOKUP(AY513,'[2]LISTAS ANEXO 1. 3'!$B$43:$C$51,2,FALSE),IF(C513="FORTALECIMIENTO",VLOOKUP(AY513,'[2]LISTAS ANEXO 1. 3'!$B$52:$C$58,2,FALSE),""))),"")</f>
        <v>BBBB</v>
      </c>
      <c r="I513" s="23" t="str">
        <f>+IFERROR(VLOOKUP(#REF!,'[2]LISTAS ANEXO 1. 4'!$B$74:$C$90,2,FALSE),"")</f>
        <v/>
      </c>
      <c r="J513" s="23" t="str">
        <f>+IFERROR(VLOOKUP(X513,[2]ORDINALES!$B$2:$C$5,2,FALSE),"")</f>
        <v>CTADOS</v>
      </c>
      <c r="K513" s="23" t="str">
        <f>+IFERROR(VLOOKUP(#REF!,[2]REGION!$G$2:$I$1125,2,FALSE),"")</f>
        <v/>
      </c>
      <c r="L513" s="23" t="str">
        <f>+IFERROR(VLOOKUP(AI513,[2]REGION!$G$2:$I$1125,2,FALSE),"")</f>
        <v/>
      </c>
      <c r="M513" s="23" t="str">
        <f>+IFERROR(VLOOKUP(#REF!,[2]ORDINALES!$H$2:$I$382,2,FALSE),"")</f>
        <v/>
      </c>
      <c r="N513" s="23" t="str">
        <f>IFERROR(VLOOKUP(U513,'[2]Lista Willy'!$B$11:$D$14,3,FALSE),"")</f>
        <v>REC_11</v>
      </c>
      <c r="O513" s="24"/>
      <c r="P513" s="90">
        <v>24065</v>
      </c>
      <c r="Q513" s="90" t="s">
        <v>540</v>
      </c>
      <c r="R513" s="90" t="s">
        <v>541</v>
      </c>
      <c r="S513" s="90" t="s">
        <v>619</v>
      </c>
      <c r="T513" s="90" t="s">
        <v>541</v>
      </c>
      <c r="U513" s="90" t="s">
        <v>52</v>
      </c>
      <c r="V513" s="94" t="s">
        <v>53</v>
      </c>
      <c r="W513" s="90" t="s">
        <v>54</v>
      </c>
      <c r="X513" s="90" t="s">
        <v>55</v>
      </c>
      <c r="Y513" s="99" t="s">
        <v>670</v>
      </c>
      <c r="Z513" s="88">
        <v>32866053</v>
      </c>
      <c r="AA513" s="120"/>
      <c r="AB513" s="88"/>
      <c r="AC513" s="88"/>
      <c r="AD513" s="88"/>
      <c r="AE513" s="120">
        <v>32866053</v>
      </c>
      <c r="AF513" s="89"/>
      <c r="AG513" s="116"/>
      <c r="AH513" s="90" t="s">
        <v>57</v>
      </c>
      <c r="AI513" s="90"/>
      <c r="AJ513" s="90"/>
      <c r="AK513" s="90"/>
      <c r="AL513" s="90" t="s">
        <v>57</v>
      </c>
      <c r="AM513" s="90"/>
      <c r="AN513" s="90" t="s">
        <v>57</v>
      </c>
      <c r="AO513" s="90"/>
      <c r="AP513" s="90" t="s">
        <v>57</v>
      </c>
      <c r="AQ513" s="90"/>
      <c r="AR513" s="90" t="s">
        <v>57</v>
      </c>
      <c r="AS513" s="90" t="s">
        <v>73</v>
      </c>
      <c r="AT513" s="90" t="s">
        <v>74</v>
      </c>
      <c r="AU513" s="97" t="s">
        <v>75</v>
      </c>
      <c r="AV513" s="98" t="s">
        <v>76</v>
      </c>
      <c r="AW513" s="98" t="s">
        <v>77</v>
      </c>
      <c r="AX513" s="97">
        <v>3299060</v>
      </c>
      <c r="AY513" s="98" t="s">
        <v>78</v>
      </c>
      <c r="AZ513" s="90" t="s">
        <v>201</v>
      </c>
      <c r="BA513" s="24"/>
    </row>
    <row r="514" spans="1:53" ht="84.75" customHeight="1">
      <c r="A514" s="23" t="str">
        <f>+IFERROR(VLOOKUP(R514,'[2]Listas niveles'!$D$2:$E$11,2,FALSE),"")</f>
        <v>DTAM</v>
      </c>
      <c r="B514" s="23" t="str">
        <f>+IFERROR(VLOOKUP(AS514,'[2]Listas anexo 1'!$A$7:$B$8,2,FALSE),"")</f>
        <v>FORTA</v>
      </c>
      <c r="C514" s="23" t="str">
        <f>+IFERROR(VLOOKUP(AT514,'[2]Listas anexo 1'!$A$13:$B$15,2,FALSE),"")</f>
        <v>FORTALECIMIENTO</v>
      </c>
      <c r="D514" s="23" t="str">
        <f>+IFERROR(VLOOKUP(AT514,'[2]Listas anexo 1'!$A$13:$C$15,3,FALSE),"")</f>
        <v>FORTALECER</v>
      </c>
      <c r="E514" s="23" t="str">
        <f>+IFERROR(VLOOKUP(AT514,'[2]Listas anexo 1'!$A$19:$B$21,2,FALSE),"")</f>
        <v>FORTOB</v>
      </c>
      <c r="F514" s="23" t="str">
        <f>+IFERROR(VLOOKUP(AV514,'[2]Listas anexo 1'!$J$13:$K$21,2,FALSE),"")</f>
        <v>FORTOBI</v>
      </c>
      <c r="G514" s="23" t="str">
        <f>+IFERROR(VLOOKUP(AW514,'[2]LISTAS ANEXO 1. 2'!$A$9:$B$38,2,FALSE),"")</f>
        <v>TII</v>
      </c>
      <c r="H514" s="23" t="str">
        <f>+IFERROR(IF(C514="ADMINYCOOR",VLOOKUP(AY514,'[2]LISTAS ANEXO 1. 3'!$B$13:$C$42,2,FALSE),IF(C514="TASAS",VLOOKUP(AY514,'[2]LISTAS ANEXO 1. 3'!$B$43:$C$51,2,FALSE),IF(C514="FORTALECIMIENTO",VLOOKUP(AY514,'[2]LISTAS ANEXO 1. 3'!$B$52:$C$58,2,FALSE),""))),"")</f>
        <v>BBBB</v>
      </c>
      <c r="I514" s="23" t="str">
        <f>+IFERROR(VLOOKUP(#REF!,'[2]LISTAS ANEXO 1. 4'!$B$74:$C$90,2,FALSE),"")</f>
        <v/>
      </c>
      <c r="J514" s="23" t="str">
        <f>+IFERROR(VLOOKUP(X514,[2]ORDINALES!$B$2:$C$5,2,FALSE),"")</f>
        <v>CTADOS</v>
      </c>
      <c r="K514" s="23" t="str">
        <f>+IFERROR(VLOOKUP(#REF!,[2]REGION!$G$2:$I$1125,2,FALSE),"")</f>
        <v/>
      </c>
      <c r="L514" s="23" t="str">
        <f>+IFERROR(VLOOKUP(AI514,[2]REGION!$G$2:$I$1125,2,FALSE),"")</f>
        <v/>
      </c>
      <c r="M514" s="23" t="str">
        <f>+IFERROR(VLOOKUP(#REF!,[2]ORDINALES!$H$2:$I$382,2,FALSE),"")</f>
        <v/>
      </c>
      <c r="N514" s="23" t="str">
        <f>IFERROR(VLOOKUP(U514,'[2]Lista Willy'!$B$11:$D$14,3,FALSE),"")</f>
        <v>REC_11</v>
      </c>
      <c r="O514" s="24"/>
      <c r="P514" s="90">
        <v>24066</v>
      </c>
      <c r="Q514" s="90" t="s">
        <v>540</v>
      </c>
      <c r="R514" s="90" t="s">
        <v>541</v>
      </c>
      <c r="S514" s="90" t="s">
        <v>619</v>
      </c>
      <c r="T514" s="90" t="s">
        <v>541</v>
      </c>
      <c r="U514" s="90" t="s">
        <v>52</v>
      </c>
      <c r="V514" s="94" t="s">
        <v>53</v>
      </c>
      <c r="W514" s="90" t="s">
        <v>54</v>
      </c>
      <c r="X514" s="90" t="s">
        <v>55</v>
      </c>
      <c r="Y514" s="99" t="s">
        <v>671</v>
      </c>
      <c r="Z514" s="88">
        <v>2880000</v>
      </c>
      <c r="AA514" s="120"/>
      <c r="AB514" s="88"/>
      <c r="AC514" s="88"/>
      <c r="AD514" s="88"/>
      <c r="AE514" s="120">
        <v>2880000</v>
      </c>
      <c r="AF514" s="89"/>
      <c r="AG514" s="116"/>
      <c r="AH514" s="90" t="s">
        <v>57</v>
      </c>
      <c r="AI514" s="90"/>
      <c r="AJ514" s="90"/>
      <c r="AK514" s="90"/>
      <c r="AL514" s="90" t="s">
        <v>57</v>
      </c>
      <c r="AM514" s="90"/>
      <c r="AN514" s="90" t="s">
        <v>57</v>
      </c>
      <c r="AO514" s="90"/>
      <c r="AP514" s="90" t="s">
        <v>57</v>
      </c>
      <c r="AQ514" s="90"/>
      <c r="AR514" s="90" t="s">
        <v>57</v>
      </c>
      <c r="AS514" s="90" t="s">
        <v>73</v>
      </c>
      <c r="AT514" s="90" t="s">
        <v>74</v>
      </c>
      <c r="AU514" s="97" t="s">
        <v>75</v>
      </c>
      <c r="AV514" s="98" t="s">
        <v>76</v>
      </c>
      <c r="AW514" s="98" t="s">
        <v>77</v>
      </c>
      <c r="AX514" s="97">
        <v>3299060</v>
      </c>
      <c r="AY514" s="98" t="s">
        <v>78</v>
      </c>
      <c r="AZ514" s="90" t="s">
        <v>201</v>
      </c>
      <c r="BA514" s="24"/>
    </row>
    <row r="515" spans="1:53" ht="84.75" customHeight="1">
      <c r="A515" s="23" t="str">
        <f>+IFERROR(VLOOKUP(R515,'[2]Listas niveles'!$D$2:$E$11,2,FALSE),"")</f>
        <v>DTAM</v>
      </c>
      <c r="B515" s="23" t="str">
        <f>+IFERROR(VLOOKUP(AS515,'[2]Listas anexo 1'!$A$7:$B$8,2,FALSE),"")</f>
        <v>ADMIN</v>
      </c>
      <c r="C515" s="23" t="str">
        <f>+IFERROR(VLOOKUP(AT515,'[2]Listas anexo 1'!$A$13:$B$15,2,FALSE),"")</f>
        <v>ADMINYCOOR</v>
      </c>
      <c r="D515" s="23" t="str">
        <f>+IFERROR(VLOOKUP(AT515,'[2]Listas anexo 1'!$A$13:$C$15,3,FALSE),"")</f>
        <v>CONTRIBUIR</v>
      </c>
      <c r="E515" s="23" t="str">
        <f>+IFERROR(VLOOKUP(AT515,'[2]Listas anexo 1'!$A$19:$B$21,2,FALSE),"")</f>
        <v>ADMINOB</v>
      </c>
      <c r="F515" s="23" t="str">
        <f>+IFERROR(VLOOKUP(AV515,'[2]Listas anexo 1'!$J$13:$K$21,2,FALSE),"")</f>
        <v>ADOBIV</v>
      </c>
      <c r="G515" s="23" t="str">
        <f>+IFERROR(VLOOKUP(AW515,'[2]LISTAS ANEXO 1. 2'!$A$9:$B$38,2,FALSE),"")</f>
        <v>AXI</v>
      </c>
      <c r="H515" s="23" t="str">
        <f>+IFERROR(IF(C515="ADMINYCOOR",VLOOKUP(AY515,'[2]LISTAS ANEXO 1. 3'!$B$13:$C$42,2,FALSE),IF(C515="TASAS",VLOOKUP(AY515,'[2]LISTAS ANEXO 1. 3'!$B$43:$C$51,2,FALSE),IF(C515="FORTALECIMIENTO",VLOOKUP(AY515,'[2]LISTAS ANEXO 1. 3'!$B$52:$C$58,2,FALSE),""))),"")</f>
        <v>PP</v>
      </c>
      <c r="I515" s="23" t="str">
        <f>+IFERROR(VLOOKUP(#REF!,'[2]LISTAS ANEXO 1. 4'!$B$74:$C$90,2,FALSE),"")</f>
        <v/>
      </c>
      <c r="J515" s="23" t="str">
        <f>+IFERROR(VLOOKUP(X515,[2]ORDINALES!$B$2:$C$5,2,FALSE),"")</f>
        <v>CTADOS</v>
      </c>
      <c r="K515" s="23" t="str">
        <f>+IFERROR(VLOOKUP(#REF!,[2]REGION!$G$2:$I$1125,2,FALSE),"")</f>
        <v/>
      </c>
      <c r="L515" s="23" t="str">
        <f>+IFERROR(VLOOKUP(AI515,[2]REGION!$G$2:$I$1125,2,FALSE),"")</f>
        <v/>
      </c>
      <c r="M515" s="23" t="str">
        <f>+IFERROR(VLOOKUP(#REF!,[2]ORDINALES!$H$2:$I$382,2,FALSE),"")</f>
        <v/>
      </c>
      <c r="N515" s="23" t="str">
        <f>IFERROR(VLOOKUP(U515,'[2]Lista Willy'!$B$11:$D$14,3,FALSE),"")</f>
        <v>REC_20</v>
      </c>
      <c r="O515" s="24"/>
      <c r="P515" s="90">
        <v>25000</v>
      </c>
      <c r="Q515" s="90" t="s">
        <v>540</v>
      </c>
      <c r="R515" s="90" t="s">
        <v>541</v>
      </c>
      <c r="S515" s="90" t="s">
        <v>672</v>
      </c>
      <c r="T515" s="90" t="s">
        <v>541</v>
      </c>
      <c r="U515" s="90" t="s">
        <v>153</v>
      </c>
      <c r="V515" s="94" t="s">
        <v>154</v>
      </c>
      <c r="W515" s="90" t="s">
        <v>54</v>
      </c>
      <c r="X515" s="90" t="s">
        <v>55</v>
      </c>
      <c r="Y515" s="99" t="s">
        <v>673</v>
      </c>
      <c r="Z515" s="88">
        <v>4000000</v>
      </c>
      <c r="AA515" s="120"/>
      <c r="AB515" s="88"/>
      <c r="AC515" s="88"/>
      <c r="AD515" s="88"/>
      <c r="AE515" s="120">
        <v>4000000</v>
      </c>
      <c r="AF515" s="89"/>
      <c r="AG515" s="116"/>
      <c r="AH515" s="90" t="s">
        <v>57</v>
      </c>
      <c r="AI515" s="90"/>
      <c r="AJ515" s="90"/>
      <c r="AK515" s="90"/>
      <c r="AL515" s="90" t="s">
        <v>57</v>
      </c>
      <c r="AM515" s="90"/>
      <c r="AN515" s="90" t="s">
        <v>57</v>
      </c>
      <c r="AO515" s="90"/>
      <c r="AP515" s="90" t="s">
        <v>57</v>
      </c>
      <c r="AQ515" s="90"/>
      <c r="AR515" s="90" t="s">
        <v>57</v>
      </c>
      <c r="AS515" s="90" t="s">
        <v>60</v>
      </c>
      <c r="AT515" s="90" t="s">
        <v>61</v>
      </c>
      <c r="AU515" s="97" t="s">
        <v>62</v>
      </c>
      <c r="AV515" s="98" t="s">
        <v>63</v>
      </c>
      <c r="AW515" s="98" t="s">
        <v>442</v>
      </c>
      <c r="AX515" s="97">
        <v>3202002</v>
      </c>
      <c r="AY515" s="98" t="s">
        <v>211</v>
      </c>
      <c r="AZ515" s="98" t="s">
        <v>443</v>
      </c>
      <c r="BA515" s="24"/>
    </row>
    <row r="516" spans="1:53" ht="84.75" customHeight="1">
      <c r="A516" s="23" t="str">
        <f>+IFERROR(VLOOKUP(R516,'[2]Listas niveles'!$D$2:$E$11,2,FALSE),"")</f>
        <v>DTAM</v>
      </c>
      <c r="B516" s="23" t="str">
        <f>+IFERROR(VLOOKUP(AS516,'[2]Listas anexo 1'!$A$7:$B$8,2,FALSE),"")</f>
        <v>ADMIN</v>
      </c>
      <c r="C516" s="23" t="str">
        <f>+IFERROR(VLOOKUP(AT516,'[2]Listas anexo 1'!$A$13:$B$15,2,FALSE),"")</f>
        <v>ADMINYCOOR</v>
      </c>
      <c r="D516" s="23" t="str">
        <f>+IFERROR(VLOOKUP(AT516,'[2]Listas anexo 1'!$A$13:$C$15,3,FALSE),"")</f>
        <v>CONTRIBUIR</v>
      </c>
      <c r="E516" s="23" t="str">
        <f>+IFERROR(VLOOKUP(AT516,'[2]Listas anexo 1'!$A$19:$B$21,2,FALSE),"")</f>
        <v>ADMINOB</v>
      </c>
      <c r="F516" s="23" t="str">
        <f>+IFERROR(VLOOKUP(AV516,'[2]Listas anexo 1'!$J$13:$K$21,2,FALSE),"")</f>
        <v>ADOBIV</v>
      </c>
      <c r="G516" s="23" t="str">
        <f>+IFERROR(VLOOKUP(AW516,'[2]LISTAS ANEXO 1. 2'!$A$9:$B$38,2,FALSE),"")</f>
        <v>AXI</v>
      </c>
      <c r="H516" s="23" t="str">
        <f>+IFERROR(IF(C516="ADMINYCOOR",VLOOKUP(AY516,'[2]LISTAS ANEXO 1. 3'!$B$13:$C$42,2,FALSE),IF(C516="TASAS",VLOOKUP(AY516,'[2]LISTAS ANEXO 1. 3'!$B$43:$C$51,2,FALSE),IF(C516="FORTALECIMIENTO",VLOOKUP(AY516,'[2]LISTAS ANEXO 1. 3'!$B$52:$C$58,2,FALSE),""))),"")</f>
        <v>PP</v>
      </c>
      <c r="I516" s="23" t="str">
        <f>+IFERROR(VLOOKUP(#REF!,'[2]LISTAS ANEXO 1. 4'!$B$74:$C$90,2,FALSE),"")</f>
        <v/>
      </c>
      <c r="J516" s="23" t="str">
        <f>+IFERROR(VLOOKUP(X516,[2]ORDINALES!$B$2:$C$5,2,FALSE),"")</f>
        <v>CTADOS</v>
      </c>
      <c r="K516" s="23" t="str">
        <f>+IFERROR(VLOOKUP(#REF!,[2]REGION!$G$2:$I$1125,2,FALSE),"")</f>
        <v/>
      </c>
      <c r="L516" s="23" t="str">
        <f>+IFERROR(VLOOKUP(AI516,[2]REGION!$G$2:$I$1125,2,FALSE),"")</f>
        <v/>
      </c>
      <c r="M516" s="23" t="str">
        <f>+IFERROR(VLOOKUP(#REF!,[2]ORDINALES!$H$2:$I$382,2,FALSE),"")</f>
        <v/>
      </c>
      <c r="N516" s="23" t="str">
        <f>IFERROR(VLOOKUP(U516,'[2]Lista Willy'!$B$11:$D$14,3,FALSE),"")</f>
        <v>REC_11</v>
      </c>
      <c r="O516" s="24"/>
      <c r="P516" s="90">
        <v>25001</v>
      </c>
      <c r="Q516" s="90" t="s">
        <v>540</v>
      </c>
      <c r="R516" s="90" t="s">
        <v>541</v>
      </c>
      <c r="S516" s="90" t="s">
        <v>672</v>
      </c>
      <c r="T516" s="90" t="s">
        <v>541</v>
      </c>
      <c r="U516" s="90" t="s">
        <v>52</v>
      </c>
      <c r="V516" s="94" t="s">
        <v>53</v>
      </c>
      <c r="W516" s="90" t="s">
        <v>54</v>
      </c>
      <c r="X516" s="90" t="s">
        <v>55</v>
      </c>
      <c r="Y516" s="99" t="s">
        <v>674</v>
      </c>
      <c r="Z516" s="88">
        <v>2500000</v>
      </c>
      <c r="AA516" s="120"/>
      <c r="AB516" s="88"/>
      <c r="AC516" s="88"/>
      <c r="AD516" s="88"/>
      <c r="AE516" s="120">
        <v>2500000</v>
      </c>
      <c r="AF516" s="89"/>
      <c r="AG516" s="116"/>
      <c r="AH516" s="90" t="s">
        <v>57</v>
      </c>
      <c r="AI516" s="90"/>
      <c r="AJ516" s="90"/>
      <c r="AK516" s="90"/>
      <c r="AL516" s="90" t="s">
        <v>57</v>
      </c>
      <c r="AM516" s="90"/>
      <c r="AN516" s="90" t="s">
        <v>57</v>
      </c>
      <c r="AO516" s="90"/>
      <c r="AP516" s="90" t="s">
        <v>57</v>
      </c>
      <c r="AQ516" s="90"/>
      <c r="AR516" s="90" t="s">
        <v>57</v>
      </c>
      <c r="AS516" s="90" t="s">
        <v>60</v>
      </c>
      <c r="AT516" s="90" t="s">
        <v>61</v>
      </c>
      <c r="AU516" s="97" t="s">
        <v>62</v>
      </c>
      <c r="AV516" s="98" t="s">
        <v>63</v>
      </c>
      <c r="AW516" s="98" t="s">
        <v>442</v>
      </c>
      <c r="AX516" s="97">
        <v>3202002</v>
      </c>
      <c r="AY516" s="98" t="s">
        <v>211</v>
      </c>
      <c r="AZ516" s="98" t="s">
        <v>443</v>
      </c>
      <c r="BA516" s="24"/>
    </row>
    <row r="517" spans="1:53" ht="84.75" customHeight="1">
      <c r="A517" s="23" t="str">
        <f>+IFERROR(VLOOKUP(R517,'[2]Listas niveles'!$D$2:$E$11,2,FALSE),"")</f>
        <v>DTAM</v>
      </c>
      <c r="B517" s="23" t="str">
        <f>+IFERROR(VLOOKUP(AS517,'[2]Listas anexo 1'!$A$7:$B$8,2,FALSE),"")</f>
        <v>ADMIN</v>
      </c>
      <c r="C517" s="23" t="str">
        <f>+IFERROR(VLOOKUP(AT517,'[2]Listas anexo 1'!$A$13:$B$15,2,FALSE),"")</f>
        <v>ADMINYCOOR</v>
      </c>
      <c r="D517" s="23" t="str">
        <f>+IFERROR(VLOOKUP(AT517,'[2]Listas anexo 1'!$A$13:$C$15,3,FALSE),"")</f>
        <v>CONTRIBUIR</v>
      </c>
      <c r="E517" s="23" t="str">
        <f>+IFERROR(VLOOKUP(AT517,'[2]Listas anexo 1'!$A$19:$B$21,2,FALSE),"")</f>
        <v>ADMINOB</v>
      </c>
      <c r="F517" s="23" t="str">
        <f>+IFERROR(VLOOKUP(AV517,'[2]Listas anexo 1'!$J$13:$K$21,2,FALSE),"")</f>
        <v>ADOBI</v>
      </c>
      <c r="G517" s="23" t="str">
        <f>+IFERROR(VLOOKUP(AW517,'[2]LISTAS ANEXO 1. 2'!$A$9:$B$38,2,FALSE),"")</f>
        <v>AI</v>
      </c>
      <c r="H517" s="23" t="str">
        <f>+IFERROR(IF(C517="ADMINYCOOR",VLOOKUP(AY517,'[2]LISTAS ANEXO 1. 3'!$B$13:$C$42,2,FALSE),IF(C517="TASAS",VLOOKUP(AY517,'[2]LISTAS ANEXO 1. 3'!$B$43:$C$51,2,FALSE),IF(C517="FORTALECIMIENTO",VLOOKUP(AY517,'[2]LISTAS ANEXO 1. 3'!$B$52:$C$58,2,FALSE),""))),"")</f>
        <v>AA</v>
      </c>
      <c r="I517" s="23" t="str">
        <f>+IFERROR(VLOOKUP(#REF!,'[2]LISTAS ANEXO 1. 4'!$B$74:$C$90,2,FALSE),"")</f>
        <v/>
      </c>
      <c r="J517" s="23" t="str">
        <f>+IFERROR(VLOOKUP(X517,[2]ORDINALES!$B$2:$C$5,2,FALSE),"")</f>
        <v>CTADOS</v>
      </c>
      <c r="K517" s="23" t="str">
        <f>+IFERROR(VLOOKUP(#REF!,[2]REGION!$G$2:$I$1125,2,FALSE),"")</f>
        <v/>
      </c>
      <c r="L517" s="23" t="str">
        <f>+IFERROR(VLOOKUP(AI517,[2]REGION!$G$2:$I$1125,2,FALSE),"")</f>
        <v/>
      </c>
      <c r="M517" s="23" t="str">
        <f>+IFERROR(VLOOKUP(#REF!,[2]ORDINALES!$H$2:$I$382,2,FALSE),"")</f>
        <v/>
      </c>
      <c r="N517" s="23" t="str">
        <f>IFERROR(VLOOKUP(U517,'[2]Lista Willy'!$B$11:$D$14,3,FALSE),"")</f>
        <v>REC_11</v>
      </c>
      <c r="O517" s="24"/>
      <c r="P517" s="90">
        <v>25002</v>
      </c>
      <c r="Q517" s="90" t="s">
        <v>540</v>
      </c>
      <c r="R517" s="90" t="s">
        <v>541</v>
      </c>
      <c r="S517" s="90" t="s">
        <v>672</v>
      </c>
      <c r="T517" s="90" t="s">
        <v>541</v>
      </c>
      <c r="U517" s="90" t="s">
        <v>52</v>
      </c>
      <c r="V517" s="94" t="s">
        <v>53</v>
      </c>
      <c r="W517" s="90" t="s">
        <v>54</v>
      </c>
      <c r="X517" s="90" t="s">
        <v>55</v>
      </c>
      <c r="Y517" s="99" t="s">
        <v>2809</v>
      </c>
      <c r="Z517" s="88">
        <v>16275000</v>
      </c>
      <c r="AA517" s="120"/>
      <c r="AB517" s="88"/>
      <c r="AC517" s="88"/>
      <c r="AD517" s="88"/>
      <c r="AE517" s="120">
        <v>16275000</v>
      </c>
      <c r="AF517" s="89"/>
      <c r="AG517" s="116"/>
      <c r="AH517" s="90" t="s">
        <v>57</v>
      </c>
      <c r="AI517" s="90"/>
      <c r="AJ517" s="90"/>
      <c r="AK517" s="90"/>
      <c r="AL517" s="90" t="s">
        <v>57</v>
      </c>
      <c r="AM517" s="90"/>
      <c r="AN517" s="90" t="s">
        <v>57</v>
      </c>
      <c r="AO517" s="90"/>
      <c r="AP517" s="90" t="s">
        <v>57</v>
      </c>
      <c r="AQ517" s="90"/>
      <c r="AR517" s="90" t="s">
        <v>57</v>
      </c>
      <c r="AS517" s="90" t="s">
        <v>60</v>
      </c>
      <c r="AT517" s="90" t="s">
        <v>61</v>
      </c>
      <c r="AU517" s="97" t="s">
        <v>62</v>
      </c>
      <c r="AV517" s="98" t="s">
        <v>125</v>
      </c>
      <c r="AW517" s="98" t="s">
        <v>126</v>
      </c>
      <c r="AX517" s="97">
        <v>3202032</v>
      </c>
      <c r="AY517" s="98" t="s">
        <v>127</v>
      </c>
      <c r="AZ517" s="98" t="s">
        <v>128</v>
      </c>
      <c r="BA517" s="24"/>
    </row>
    <row r="518" spans="1:53" ht="84.75" customHeight="1">
      <c r="A518" s="23" t="str">
        <f>+IFERROR(VLOOKUP(R518,'[2]Listas niveles'!$D$2:$E$11,2,FALSE),"")</f>
        <v>DTAM</v>
      </c>
      <c r="B518" s="23" t="str">
        <f>+IFERROR(VLOOKUP(AS518,'[2]Listas anexo 1'!$A$7:$B$8,2,FALSE),"")</f>
        <v>ADMIN</v>
      </c>
      <c r="C518" s="23" t="str">
        <f>+IFERROR(VLOOKUP(AT518,'[2]Listas anexo 1'!$A$13:$B$15,2,FALSE),"")</f>
        <v>ADMINYCOOR</v>
      </c>
      <c r="D518" s="23" t="str">
        <f>+IFERROR(VLOOKUP(AT518,'[2]Listas anexo 1'!$A$13:$C$15,3,FALSE),"")</f>
        <v>CONTRIBUIR</v>
      </c>
      <c r="E518" s="23" t="str">
        <f>+IFERROR(VLOOKUP(AT518,'[2]Listas anexo 1'!$A$19:$B$21,2,FALSE),"")</f>
        <v>ADMINOB</v>
      </c>
      <c r="F518" s="23" t="str">
        <f>+IFERROR(VLOOKUP(AV518,'[2]Listas anexo 1'!$J$13:$K$21,2,FALSE),"")</f>
        <v>ADOBIII</v>
      </c>
      <c r="G518" s="23" t="str">
        <f>+IFERROR(VLOOKUP(AW518,'[2]LISTAS ANEXO 1. 2'!$A$9:$B$38,2,FALSE),"")</f>
        <v>AX</v>
      </c>
      <c r="H518" s="23" t="str">
        <f>+IFERROR(IF(C518="ADMINYCOOR",VLOOKUP(AY518,'[2]LISTAS ANEXO 1. 3'!$B$13:$C$42,2,FALSE),IF(C518="TASAS",VLOOKUP(AY518,'[2]LISTAS ANEXO 1. 3'!$B$43:$C$51,2,FALSE),IF(C518="FORTALECIMIENTO",VLOOKUP(AY518,'[2]LISTAS ANEXO 1. 3'!$B$52:$C$58,2,FALSE),""))),"")</f>
        <v>OO</v>
      </c>
      <c r="I518" s="23" t="str">
        <f>+IFERROR(VLOOKUP(#REF!,'[2]LISTAS ANEXO 1. 4'!$B$74:$C$90,2,FALSE),"")</f>
        <v/>
      </c>
      <c r="J518" s="23" t="str">
        <f>+IFERROR(VLOOKUP(X518,[2]ORDINALES!$B$2:$C$5,2,FALSE),"")</f>
        <v>CTADOS</v>
      </c>
      <c r="K518" s="23" t="str">
        <f>+IFERROR(VLOOKUP(#REF!,[2]REGION!$G$2:$I$1125,2,FALSE),"")</f>
        <v/>
      </c>
      <c r="L518" s="23" t="str">
        <f>+IFERROR(VLOOKUP(AI518,[2]REGION!$G$2:$I$1125,2,FALSE),"")</f>
        <v/>
      </c>
      <c r="M518" s="23" t="str">
        <f>+IFERROR(VLOOKUP(#REF!,[2]ORDINALES!$H$2:$I$382,2,FALSE),"")</f>
        <v/>
      </c>
      <c r="N518" s="23" t="str">
        <f>IFERROR(VLOOKUP(U518,'[2]Lista Willy'!$B$11:$D$14,3,FALSE),"")</f>
        <v>REC_11</v>
      </c>
      <c r="O518" s="24"/>
      <c r="P518" s="90">
        <v>25003</v>
      </c>
      <c r="Q518" s="90" t="s">
        <v>540</v>
      </c>
      <c r="R518" s="90" t="s">
        <v>541</v>
      </c>
      <c r="S518" s="90" t="s">
        <v>672</v>
      </c>
      <c r="T518" s="90" t="s">
        <v>541</v>
      </c>
      <c r="U518" s="90" t="s">
        <v>52</v>
      </c>
      <c r="V518" s="94" t="s">
        <v>53</v>
      </c>
      <c r="W518" s="90" t="s">
        <v>54</v>
      </c>
      <c r="X518" s="90" t="s">
        <v>55</v>
      </c>
      <c r="Y518" s="99" t="s">
        <v>675</v>
      </c>
      <c r="Z518" s="88">
        <v>17852300</v>
      </c>
      <c r="AA518" s="120"/>
      <c r="AB518" s="88"/>
      <c r="AC518" s="88"/>
      <c r="AD518" s="88"/>
      <c r="AE518" s="120">
        <v>17852300</v>
      </c>
      <c r="AF518" s="89"/>
      <c r="AG518" s="116"/>
      <c r="AH518" s="90" t="s">
        <v>57</v>
      </c>
      <c r="AI518" s="90"/>
      <c r="AJ518" s="90"/>
      <c r="AK518" s="90"/>
      <c r="AL518" s="90" t="s">
        <v>57</v>
      </c>
      <c r="AM518" s="90"/>
      <c r="AN518" s="90" t="s">
        <v>57</v>
      </c>
      <c r="AO518" s="90"/>
      <c r="AP518" s="90" t="s">
        <v>57</v>
      </c>
      <c r="AQ518" s="90"/>
      <c r="AR518" s="90" t="s">
        <v>57</v>
      </c>
      <c r="AS518" s="90" t="s">
        <v>60</v>
      </c>
      <c r="AT518" s="90" t="s">
        <v>61</v>
      </c>
      <c r="AU518" s="97" t="s">
        <v>62</v>
      </c>
      <c r="AV518" s="98" t="s">
        <v>272</v>
      </c>
      <c r="AW518" s="98" t="s">
        <v>335</v>
      </c>
      <c r="AX518" s="97">
        <v>3202004</v>
      </c>
      <c r="AY518" s="98" t="s">
        <v>336</v>
      </c>
      <c r="AZ518" s="90" t="s">
        <v>426</v>
      </c>
      <c r="BA518" s="24"/>
    </row>
    <row r="519" spans="1:53" ht="84.75" customHeight="1">
      <c r="A519" s="23" t="str">
        <f>+IFERROR(VLOOKUP(R519,'[2]Listas niveles'!$D$2:$E$11,2,FALSE),"")</f>
        <v>DTAM</v>
      </c>
      <c r="B519" s="23" t="str">
        <f>+IFERROR(VLOOKUP(AS519,'[2]Listas anexo 1'!$A$7:$B$8,2,FALSE),"")</f>
        <v>ADMIN</v>
      </c>
      <c r="C519" s="23" t="str">
        <f>+IFERROR(VLOOKUP(AT519,'[2]Listas anexo 1'!$A$13:$B$15,2,FALSE),"")</f>
        <v>ADMINYCOOR</v>
      </c>
      <c r="D519" s="23" t="str">
        <f>+IFERROR(VLOOKUP(AT519,'[2]Listas anexo 1'!$A$13:$C$15,3,FALSE),"")</f>
        <v>CONTRIBUIR</v>
      </c>
      <c r="E519" s="23" t="str">
        <f>+IFERROR(VLOOKUP(AT519,'[2]Listas anexo 1'!$A$19:$B$21,2,FALSE),"")</f>
        <v>ADMINOB</v>
      </c>
      <c r="F519" s="23" t="str">
        <f>+IFERROR(VLOOKUP(AV519,'[2]Listas anexo 1'!$J$13:$K$21,2,FALSE),"")</f>
        <v>ADOBI</v>
      </c>
      <c r="G519" s="23" t="str">
        <f>+IFERROR(VLOOKUP(AW519,'[2]LISTAS ANEXO 1. 2'!$A$9:$B$38,2,FALSE),"")</f>
        <v>AI</v>
      </c>
      <c r="H519" s="23" t="str">
        <f>+IFERROR(IF(C519="ADMINYCOOR",VLOOKUP(AY519,'[2]LISTAS ANEXO 1. 3'!$B$13:$C$42,2,FALSE),IF(C519="TASAS",VLOOKUP(AY519,'[2]LISTAS ANEXO 1. 3'!$B$43:$C$51,2,FALSE),IF(C519="FORTALECIMIENTO",VLOOKUP(AY519,'[2]LISTAS ANEXO 1. 3'!$B$52:$C$58,2,FALSE),""))),"")</f>
        <v>AA</v>
      </c>
      <c r="I519" s="23" t="str">
        <f>+IFERROR(VLOOKUP(#REF!,'[2]LISTAS ANEXO 1. 4'!$B$74:$C$90,2,FALSE),"")</f>
        <v/>
      </c>
      <c r="J519" s="23" t="str">
        <f>+IFERROR(VLOOKUP(X519,[2]ORDINALES!$B$2:$C$5,2,FALSE),"")</f>
        <v>CTADOS</v>
      </c>
      <c r="K519" s="23" t="str">
        <f>+IFERROR(VLOOKUP(#REF!,[2]REGION!$G$2:$I$1125,2,FALSE),"")</f>
        <v/>
      </c>
      <c r="L519" s="23" t="str">
        <f>+IFERROR(VLOOKUP(AI519,[2]REGION!$G$2:$I$1125,2,FALSE),"")</f>
        <v/>
      </c>
      <c r="M519" s="23" t="str">
        <f>+IFERROR(VLOOKUP(#REF!,[2]ORDINALES!$H$2:$I$382,2,FALSE),"")</f>
        <v/>
      </c>
      <c r="N519" s="23" t="str">
        <f>IFERROR(VLOOKUP(U519,'[2]Lista Willy'!$B$11:$D$14,3,FALSE),"")</f>
        <v>REC_11</v>
      </c>
      <c r="O519" s="24"/>
      <c r="P519" s="90">
        <v>25004</v>
      </c>
      <c r="Q519" s="90" t="s">
        <v>540</v>
      </c>
      <c r="R519" s="90" t="s">
        <v>541</v>
      </c>
      <c r="S519" s="90" t="s">
        <v>672</v>
      </c>
      <c r="T519" s="90" t="s">
        <v>541</v>
      </c>
      <c r="U519" s="90" t="s">
        <v>52</v>
      </c>
      <c r="V519" s="94" t="s">
        <v>53</v>
      </c>
      <c r="W519" s="90" t="s">
        <v>54</v>
      </c>
      <c r="X519" s="90" t="s">
        <v>55</v>
      </c>
      <c r="Y519" s="99" t="s">
        <v>676</v>
      </c>
      <c r="Z519" s="88">
        <v>2000000</v>
      </c>
      <c r="AA519" s="120"/>
      <c r="AB519" s="88"/>
      <c r="AC519" s="88"/>
      <c r="AD519" s="88"/>
      <c r="AE519" s="120">
        <v>2000000</v>
      </c>
      <c r="AF519" s="89"/>
      <c r="AG519" s="116"/>
      <c r="AH519" s="90" t="s">
        <v>57</v>
      </c>
      <c r="AI519" s="90"/>
      <c r="AJ519" s="90"/>
      <c r="AK519" s="90"/>
      <c r="AL519" s="90" t="s">
        <v>57</v>
      </c>
      <c r="AM519" s="90"/>
      <c r="AN519" s="90" t="s">
        <v>57</v>
      </c>
      <c r="AO519" s="90"/>
      <c r="AP519" s="90" t="s">
        <v>57</v>
      </c>
      <c r="AQ519" s="90"/>
      <c r="AR519" s="90" t="s">
        <v>57</v>
      </c>
      <c r="AS519" s="90" t="s">
        <v>60</v>
      </c>
      <c r="AT519" s="90" t="s">
        <v>61</v>
      </c>
      <c r="AU519" s="97" t="s">
        <v>62</v>
      </c>
      <c r="AV519" s="98" t="s">
        <v>125</v>
      </c>
      <c r="AW519" s="98" t="s">
        <v>126</v>
      </c>
      <c r="AX519" s="97">
        <v>3202032</v>
      </c>
      <c r="AY519" s="98" t="s">
        <v>127</v>
      </c>
      <c r="AZ519" s="98" t="s">
        <v>128</v>
      </c>
      <c r="BA519" s="24"/>
    </row>
    <row r="520" spans="1:53" ht="84.75" customHeight="1">
      <c r="A520" s="23" t="str">
        <f>+IFERROR(VLOOKUP(R520,'[2]Listas niveles'!$D$2:$E$11,2,FALSE),"")</f>
        <v>DTAM</v>
      </c>
      <c r="B520" s="23" t="str">
        <f>+IFERROR(VLOOKUP(AS520,'[2]Listas anexo 1'!$A$7:$B$8,2,FALSE),"")</f>
        <v>ADMIN</v>
      </c>
      <c r="C520" s="23" t="str">
        <f>+IFERROR(VLOOKUP(AT520,'[2]Listas anexo 1'!$A$13:$B$15,2,FALSE),"")</f>
        <v>ADMINYCOOR</v>
      </c>
      <c r="D520" s="23" t="str">
        <f>+IFERROR(VLOOKUP(AT520,'[2]Listas anexo 1'!$A$13:$C$15,3,FALSE),"")</f>
        <v>CONTRIBUIR</v>
      </c>
      <c r="E520" s="23" t="str">
        <f>+IFERROR(VLOOKUP(AT520,'[2]Listas anexo 1'!$A$19:$B$21,2,FALSE),"")</f>
        <v>ADMINOB</v>
      </c>
      <c r="F520" s="23" t="str">
        <f>+IFERROR(VLOOKUP(AV520,'[2]Listas anexo 1'!$J$13:$K$21,2,FALSE),"")</f>
        <v>ADOBI</v>
      </c>
      <c r="G520" s="23" t="str">
        <f>+IFERROR(VLOOKUP(AW520,'[2]LISTAS ANEXO 1. 2'!$A$9:$B$38,2,FALSE),"")</f>
        <v>AI</v>
      </c>
      <c r="H520" s="23" t="str">
        <f>+IFERROR(IF(C520="ADMINYCOOR",VLOOKUP(AY520,'[2]LISTAS ANEXO 1. 3'!$B$13:$C$42,2,FALSE),IF(C520="TASAS",VLOOKUP(AY520,'[2]LISTAS ANEXO 1. 3'!$B$43:$C$51,2,FALSE),IF(C520="FORTALECIMIENTO",VLOOKUP(AY520,'[2]LISTAS ANEXO 1. 3'!$B$52:$C$58,2,FALSE),""))),"")</f>
        <v>AA</v>
      </c>
      <c r="I520" s="23" t="str">
        <f>+IFERROR(VLOOKUP(#REF!,'[2]LISTAS ANEXO 1. 4'!$B$74:$C$90,2,FALSE),"")</f>
        <v/>
      </c>
      <c r="J520" s="23" t="str">
        <f>+IFERROR(VLOOKUP(X520,[2]ORDINALES!$B$2:$C$5,2,FALSE),"")</f>
        <v>CTADOS</v>
      </c>
      <c r="K520" s="23" t="str">
        <f>+IFERROR(VLOOKUP(#REF!,[2]REGION!$G$2:$I$1125,2,FALSE),"")</f>
        <v/>
      </c>
      <c r="L520" s="23" t="str">
        <f>+IFERROR(VLOOKUP(AI520,[2]REGION!$G$2:$I$1125,2,FALSE),"")</f>
        <v/>
      </c>
      <c r="M520" s="23" t="str">
        <f>+IFERROR(VLOOKUP(#REF!,[2]ORDINALES!$H$2:$I$382,2,FALSE),"")</f>
        <v/>
      </c>
      <c r="N520" s="23" t="str">
        <f>IFERROR(VLOOKUP(U520,'[2]Lista Willy'!$B$11:$D$14,3,FALSE),"")</f>
        <v>REC_11</v>
      </c>
      <c r="O520" s="24"/>
      <c r="P520" s="90">
        <v>25008</v>
      </c>
      <c r="Q520" s="90" t="s">
        <v>540</v>
      </c>
      <c r="R520" s="90" t="s">
        <v>541</v>
      </c>
      <c r="S520" s="90" t="s">
        <v>672</v>
      </c>
      <c r="T520" s="90" t="s">
        <v>541</v>
      </c>
      <c r="U520" s="90" t="s">
        <v>52</v>
      </c>
      <c r="V520" s="94" t="s">
        <v>53</v>
      </c>
      <c r="W520" s="90" t="s">
        <v>54</v>
      </c>
      <c r="X520" s="90" t="s">
        <v>55</v>
      </c>
      <c r="Y520" s="99" t="s">
        <v>677</v>
      </c>
      <c r="Z520" s="88">
        <v>258000000</v>
      </c>
      <c r="AA520" s="120"/>
      <c r="AB520" s="88"/>
      <c r="AC520" s="88"/>
      <c r="AD520" s="88"/>
      <c r="AE520" s="120">
        <v>258000000</v>
      </c>
      <c r="AF520" s="89"/>
      <c r="AG520" s="116"/>
      <c r="AH520" s="90" t="s">
        <v>57</v>
      </c>
      <c r="AI520" s="90"/>
      <c r="AJ520" s="90"/>
      <c r="AK520" s="90"/>
      <c r="AL520" s="90" t="s">
        <v>57</v>
      </c>
      <c r="AM520" s="90"/>
      <c r="AN520" s="90" t="s">
        <v>57</v>
      </c>
      <c r="AO520" s="90"/>
      <c r="AP520" s="90" t="s">
        <v>57</v>
      </c>
      <c r="AQ520" s="90"/>
      <c r="AR520" s="90" t="s">
        <v>57</v>
      </c>
      <c r="AS520" s="90" t="s">
        <v>60</v>
      </c>
      <c r="AT520" s="90" t="s">
        <v>61</v>
      </c>
      <c r="AU520" s="97" t="s">
        <v>62</v>
      </c>
      <c r="AV520" s="98" t="s">
        <v>125</v>
      </c>
      <c r="AW520" s="98" t="s">
        <v>126</v>
      </c>
      <c r="AX520" s="97">
        <v>3202032</v>
      </c>
      <c r="AY520" s="98" t="s">
        <v>127</v>
      </c>
      <c r="AZ520" s="98" t="s">
        <v>128</v>
      </c>
      <c r="BA520" s="24"/>
    </row>
    <row r="521" spans="1:53" ht="84.75" customHeight="1">
      <c r="A521" s="23" t="str">
        <f>+IFERROR(VLOOKUP(R521,'[2]Listas niveles'!$D$2:$E$11,2,FALSE),"")</f>
        <v>DTAM</v>
      </c>
      <c r="B521" s="23" t="str">
        <f>+IFERROR(VLOOKUP(AS521,'[2]Listas anexo 1'!$A$7:$B$8,2,FALSE),"")</f>
        <v>ADMIN</v>
      </c>
      <c r="C521" s="23" t="str">
        <f>+IFERROR(VLOOKUP(AT521,'[2]Listas anexo 1'!$A$13:$B$15,2,FALSE),"")</f>
        <v>ADMINYCOOR</v>
      </c>
      <c r="D521" s="23" t="str">
        <f>+IFERROR(VLOOKUP(AT521,'[2]Listas anexo 1'!$A$13:$C$15,3,FALSE),"")</f>
        <v>CONTRIBUIR</v>
      </c>
      <c r="E521" s="23" t="str">
        <f>+IFERROR(VLOOKUP(AT521,'[2]Listas anexo 1'!$A$19:$B$21,2,FALSE),"")</f>
        <v>ADMINOB</v>
      </c>
      <c r="F521" s="23" t="str">
        <f>+IFERROR(VLOOKUP(AV521,'[2]Listas anexo 1'!$J$13:$K$21,2,FALSE),"")</f>
        <v>ADOBIV</v>
      </c>
      <c r="G521" s="23" t="str">
        <f>+IFERROR(VLOOKUP(AW521,'[2]LISTAS ANEXO 1. 2'!$A$9:$B$38,2,FALSE),"")</f>
        <v>AXVI</v>
      </c>
      <c r="H521" s="23" t="str">
        <f>+IFERROR(IF(C521="ADMINYCOOR",VLOOKUP(AY521,'[2]LISTAS ANEXO 1. 3'!$B$13:$C$42,2,FALSE),IF(C521="TASAS",VLOOKUP(AY521,'[2]LISTAS ANEXO 1. 3'!$B$43:$C$51,2,FALSE),IF(C521="FORTALECIMIENTO",VLOOKUP(AY521,'[2]LISTAS ANEXO 1. 3'!$B$52:$C$58,2,FALSE),""))),"")</f>
        <v>CD</v>
      </c>
      <c r="I521" s="23" t="str">
        <f>+IFERROR(VLOOKUP(#REF!,'[2]LISTAS ANEXO 1. 4'!$B$74:$C$90,2,FALSE),"")</f>
        <v/>
      </c>
      <c r="J521" s="23" t="str">
        <f>+IFERROR(VLOOKUP(X521,[2]ORDINALES!$B$2:$C$5,2,FALSE),"")</f>
        <v>CTADOS</v>
      </c>
      <c r="K521" s="23" t="str">
        <f>+IFERROR(VLOOKUP(#REF!,[2]REGION!$G$2:$I$1125,2,FALSE),"")</f>
        <v/>
      </c>
      <c r="L521" s="23" t="str">
        <f>+IFERROR(VLOOKUP(AI521,[2]REGION!$G$2:$I$1125,2,FALSE),"")</f>
        <v/>
      </c>
      <c r="M521" s="23" t="str">
        <f>+IFERROR(VLOOKUP(#REF!,[2]ORDINALES!$H$2:$I$382,2,FALSE),"")</f>
        <v/>
      </c>
      <c r="N521" s="23" t="str">
        <f>IFERROR(VLOOKUP(U521,'[2]Lista Willy'!$B$11:$D$14,3,FALSE),"")</f>
        <v>REC_20</v>
      </c>
      <c r="O521" s="24"/>
      <c r="P521" s="90">
        <v>25009</v>
      </c>
      <c r="Q521" s="90" t="s">
        <v>540</v>
      </c>
      <c r="R521" s="90" t="s">
        <v>541</v>
      </c>
      <c r="S521" s="90" t="s">
        <v>672</v>
      </c>
      <c r="T521" s="90" t="s">
        <v>541</v>
      </c>
      <c r="U521" s="90" t="s">
        <v>153</v>
      </c>
      <c r="V521" s="94" t="s">
        <v>154</v>
      </c>
      <c r="W521" s="90" t="s">
        <v>54</v>
      </c>
      <c r="X521" s="90" t="s">
        <v>55</v>
      </c>
      <c r="Y521" s="99" t="s">
        <v>678</v>
      </c>
      <c r="Z521" s="88">
        <v>140000000</v>
      </c>
      <c r="AA521" s="120"/>
      <c r="AB521" s="88"/>
      <c r="AC521" s="88"/>
      <c r="AD521" s="88"/>
      <c r="AE521" s="120">
        <v>140000000</v>
      </c>
      <c r="AF521" s="89"/>
      <c r="AG521" s="116"/>
      <c r="AH521" s="90" t="s">
        <v>57</v>
      </c>
      <c r="AI521" s="90"/>
      <c r="AJ521" s="90"/>
      <c r="AK521" s="90"/>
      <c r="AL521" s="90" t="s">
        <v>57</v>
      </c>
      <c r="AM521" s="90"/>
      <c r="AN521" s="90" t="s">
        <v>57</v>
      </c>
      <c r="AO521" s="90"/>
      <c r="AP521" s="90" t="s">
        <v>57</v>
      </c>
      <c r="AQ521" s="90"/>
      <c r="AR521" s="90" t="s">
        <v>57</v>
      </c>
      <c r="AS521" s="90" t="s">
        <v>60</v>
      </c>
      <c r="AT521" s="90" t="s">
        <v>61</v>
      </c>
      <c r="AU521" s="97" t="s">
        <v>62</v>
      </c>
      <c r="AV521" s="98" t="s">
        <v>63</v>
      </c>
      <c r="AW521" s="98" t="s">
        <v>64</v>
      </c>
      <c r="AX521" s="97">
        <v>3202008</v>
      </c>
      <c r="AY521" s="98" t="s">
        <v>65</v>
      </c>
      <c r="AZ521" s="90" t="s">
        <v>433</v>
      </c>
      <c r="BA521" s="24"/>
    </row>
    <row r="522" spans="1:53" ht="84.75" customHeight="1">
      <c r="A522" s="23" t="str">
        <f>+IFERROR(VLOOKUP(R522,'[2]Listas niveles'!$D$2:$E$11,2,FALSE),"")</f>
        <v>DTAM</v>
      </c>
      <c r="B522" s="23" t="str">
        <f>+IFERROR(VLOOKUP(AS522,'[2]Listas anexo 1'!$A$7:$B$8,2,FALSE),"")</f>
        <v>ADMIN</v>
      </c>
      <c r="C522" s="23" t="str">
        <f>+IFERROR(VLOOKUP(AT522,'[2]Listas anexo 1'!$A$13:$B$15,2,FALSE),"")</f>
        <v>ADMINYCOOR</v>
      </c>
      <c r="D522" s="23" t="str">
        <f>+IFERROR(VLOOKUP(AT522,'[2]Listas anexo 1'!$A$13:$C$15,3,FALSE),"")</f>
        <v>CONTRIBUIR</v>
      </c>
      <c r="E522" s="23" t="str">
        <f>+IFERROR(VLOOKUP(AT522,'[2]Listas anexo 1'!$A$19:$B$21,2,FALSE),"")</f>
        <v>ADMINOB</v>
      </c>
      <c r="F522" s="23" t="str">
        <f>+IFERROR(VLOOKUP(AV522,'[2]Listas anexo 1'!$J$13:$K$21,2,FALSE),"")</f>
        <v>ADOBI</v>
      </c>
      <c r="G522" s="23" t="str">
        <f>+IFERROR(VLOOKUP(AW522,'[2]LISTAS ANEXO 1. 2'!$A$9:$B$38,2,FALSE),"")</f>
        <v>AI</v>
      </c>
      <c r="H522" s="23" t="str">
        <f>+IFERROR(IF(C522="ADMINYCOOR",VLOOKUP(AY522,'[2]LISTAS ANEXO 1. 3'!$B$13:$C$42,2,FALSE),IF(C522="TASAS",VLOOKUP(AY522,'[2]LISTAS ANEXO 1. 3'!$B$43:$C$51,2,FALSE),IF(C522="FORTALECIMIENTO",VLOOKUP(AY522,'[2]LISTAS ANEXO 1. 3'!$B$52:$C$58,2,FALSE),""))),"")</f>
        <v>AA</v>
      </c>
      <c r="I522" s="23" t="str">
        <f>+IFERROR(VLOOKUP(#REF!,'[2]LISTAS ANEXO 1. 4'!$B$74:$C$90,2,FALSE),"")</f>
        <v/>
      </c>
      <c r="J522" s="23" t="str">
        <f>+IFERROR(VLOOKUP(X522,[2]ORDINALES!$B$2:$C$5,2,FALSE),"")</f>
        <v>CTADOS</v>
      </c>
      <c r="K522" s="23" t="str">
        <f>+IFERROR(VLOOKUP(#REF!,[2]REGION!$G$2:$I$1125,2,FALSE),"")</f>
        <v/>
      </c>
      <c r="L522" s="23" t="str">
        <f>+IFERROR(VLOOKUP(AI522,[2]REGION!$G$2:$I$1125,2,FALSE),"")</f>
        <v/>
      </c>
      <c r="M522" s="23" t="str">
        <f>+IFERROR(VLOOKUP(#REF!,[2]ORDINALES!$H$2:$I$382,2,FALSE),"")</f>
        <v/>
      </c>
      <c r="N522" s="23" t="str">
        <f>IFERROR(VLOOKUP(U522,'[2]Lista Willy'!$B$11:$D$14,3,FALSE),"")</f>
        <v>REC_11</v>
      </c>
      <c r="O522" s="24"/>
      <c r="P522" s="90">
        <v>25010</v>
      </c>
      <c r="Q522" s="90" t="s">
        <v>540</v>
      </c>
      <c r="R522" s="90" t="s">
        <v>541</v>
      </c>
      <c r="S522" s="90" t="s">
        <v>672</v>
      </c>
      <c r="T522" s="90" t="s">
        <v>541</v>
      </c>
      <c r="U522" s="90" t="s">
        <v>52</v>
      </c>
      <c r="V522" s="94" t="s">
        <v>53</v>
      </c>
      <c r="W522" s="90" t="s">
        <v>54</v>
      </c>
      <c r="X522" s="90" t="s">
        <v>55</v>
      </c>
      <c r="Y522" s="99" t="s">
        <v>2810</v>
      </c>
      <c r="Z522" s="88">
        <v>20000000</v>
      </c>
      <c r="AA522" s="120"/>
      <c r="AB522" s="88"/>
      <c r="AC522" s="88"/>
      <c r="AD522" s="88"/>
      <c r="AE522" s="120">
        <v>20000000</v>
      </c>
      <c r="AF522" s="89"/>
      <c r="AG522" s="116"/>
      <c r="AH522" s="90" t="s">
        <v>57</v>
      </c>
      <c r="AI522" s="90"/>
      <c r="AJ522" s="90"/>
      <c r="AK522" s="90"/>
      <c r="AL522" s="90" t="s">
        <v>57</v>
      </c>
      <c r="AM522" s="90"/>
      <c r="AN522" s="90" t="s">
        <v>57</v>
      </c>
      <c r="AO522" s="90"/>
      <c r="AP522" s="90" t="s">
        <v>57</v>
      </c>
      <c r="AQ522" s="90"/>
      <c r="AR522" s="90" t="s">
        <v>57</v>
      </c>
      <c r="AS522" s="90" t="s">
        <v>60</v>
      </c>
      <c r="AT522" s="90" t="s">
        <v>61</v>
      </c>
      <c r="AU522" s="97" t="s">
        <v>62</v>
      </c>
      <c r="AV522" s="98" t="s">
        <v>125</v>
      </c>
      <c r="AW522" s="98" t="s">
        <v>126</v>
      </c>
      <c r="AX522" s="97">
        <v>3202032</v>
      </c>
      <c r="AY522" s="98" t="s">
        <v>127</v>
      </c>
      <c r="AZ522" s="98" t="s">
        <v>128</v>
      </c>
      <c r="BA522" s="24"/>
    </row>
    <row r="523" spans="1:53" ht="84.75" customHeight="1">
      <c r="A523" s="23" t="str">
        <f>+IFERROR(VLOOKUP(R523,'[2]Listas niveles'!$D$2:$E$11,2,FALSE),"")</f>
        <v>DTAM</v>
      </c>
      <c r="B523" s="23" t="str">
        <f>+IFERROR(VLOOKUP(AS523,'[2]Listas anexo 1'!$A$7:$B$8,2,FALSE),"")</f>
        <v>ADMIN</v>
      </c>
      <c r="C523" s="23" t="str">
        <f>+IFERROR(VLOOKUP(AT523,'[2]Listas anexo 1'!$A$13:$B$15,2,FALSE),"")</f>
        <v>ADMINYCOOR</v>
      </c>
      <c r="D523" s="23" t="str">
        <f>+IFERROR(VLOOKUP(AT523,'[2]Listas anexo 1'!$A$13:$C$15,3,FALSE),"")</f>
        <v>CONTRIBUIR</v>
      </c>
      <c r="E523" s="23" t="str">
        <f>+IFERROR(VLOOKUP(AT523,'[2]Listas anexo 1'!$A$19:$B$21,2,FALSE),"")</f>
        <v>ADMINOB</v>
      </c>
      <c r="F523" s="23" t="str">
        <f>+IFERROR(VLOOKUP(AV523,'[2]Listas anexo 1'!$J$13:$K$21,2,FALSE),"")</f>
        <v>ADOBIV</v>
      </c>
      <c r="G523" s="23" t="str">
        <f>+IFERROR(VLOOKUP(AW523,'[2]LISTAS ANEXO 1. 2'!$A$9:$B$38,2,FALSE),"")</f>
        <v>AXVI</v>
      </c>
      <c r="H523" s="23" t="str">
        <f>+IFERROR(IF(C523="ADMINYCOOR",VLOOKUP(AY523,'[2]LISTAS ANEXO 1. 3'!$B$13:$C$42,2,FALSE),IF(C523="TASAS",VLOOKUP(AY523,'[2]LISTAS ANEXO 1. 3'!$B$43:$C$51,2,FALSE),IF(C523="FORTALECIMIENTO",VLOOKUP(AY523,'[2]LISTAS ANEXO 1. 3'!$B$52:$C$58,2,FALSE),""))),"")</f>
        <v>CD</v>
      </c>
      <c r="I523" s="23" t="str">
        <f>+IFERROR(VLOOKUP(#REF!,'[2]LISTAS ANEXO 1. 4'!$B$74:$C$90,2,FALSE),"")</f>
        <v/>
      </c>
      <c r="J523" s="23" t="str">
        <f>+IFERROR(VLOOKUP(X523,[2]ORDINALES!$B$2:$C$5,2,FALSE),"")</f>
        <v>CTADOS</v>
      </c>
      <c r="K523" s="23" t="str">
        <f>+IFERROR(VLOOKUP(#REF!,[2]REGION!$G$2:$I$1125,2,FALSE),"")</f>
        <v/>
      </c>
      <c r="L523" s="23" t="str">
        <f>+IFERROR(VLOOKUP(AI523,[2]REGION!$G$2:$I$1125,2,FALSE),"")</f>
        <v/>
      </c>
      <c r="M523" s="23" t="str">
        <f>+IFERROR(VLOOKUP(#REF!,[2]ORDINALES!$H$2:$I$382,2,FALSE),"")</f>
        <v/>
      </c>
      <c r="N523" s="23" t="str">
        <f>IFERROR(VLOOKUP(U523,'[2]Lista Willy'!$B$11:$D$14,3,FALSE),"")</f>
        <v>REC_11</v>
      </c>
      <c r="O523" s="24"/>
      <c r="P523" s="90">
        <v>25015</v>
      </c>
      <c r="Q523" s="90" t="s">
        <v>540</v>
      </c>
      <c r="R523" s="90" t="s">
        <v>541</v>
      </c>
      <c r="S523" s="90" t="s">
        <v>672</v>
      </c>
      <c r="T523" s="90" t="s">
        <v>541</v>
      </c>
      <c r="U523" s="90" t="s">
        <v>52</v>
      </c>
      <c r="V523" s="94" t="s">
        <v>53</v>
      </c>
      <c r="W523" s="90" t="s">
        <v>54</v>
      </c>
      <c r="X523" s="90" t="s">
        <v>55</v>
      </c>
      <c r="Y523" s="99" t="s">
        <v>679</v>
      </c>
      <c r="Z523" s="88">
        <v>2500000</v>
      </c>
      <c r="AA523" s="120"/>
      <c r="AB523" s="88"/>
      <c r="AC523" s="88"/>
      <c r="AD523" s="88"/>
      <c r="AE523" s="120">
        <v>2500000</v>
      </c>
      <c r="AF523" s="89"/>
      <c r="AG523" s="116"/>
      <c r="AH523" s="90" t="s">
        <v>57</v>
      </c>
      <c r="AI523" s="90"/>
      <c r="AJ523" s="90"/>
      <c r="AK523" s="90"/>
      <c r="AL523" s="90" t="s">
        <v>57</v>
      </c>
      <c r="AM523" s="90"/>
      <c r="AN523" s="90" t="s">
        <v>57</v>
      </c>
      <c r="AO523" s="90"/>
      <c r="AP523" s="90" t="s">
        <v>57</v>
      </c>
      <c r="AQ523" s="90"/>
      <c r="AR523" s="90" t="s">
        <v>57</v>
      </c>
      <c r="AS523" s="90" t="s">
        <v>60</v>
      </c>
      <c r="AT523" s="90" t="s">
        <v>61</v>
      </c>
      <c r="AU523" s="97" t="s">
        <v>62</v>
      </c>
      <c r="AV523" s="98" t="s">
        <v>63</v>
      </c>
      <c r="AW523" s="98" t="s">
        <v>64</v>
      </c>
      <c r="AX523" s="97">
        <v>3202008</v>
      </c>
      <c r="AY523" s="98" t="s">
        <v>65</v>
      </c>
      <c r="AZ523" s="90" t="s">
        <v>433</v>
      </c>
      <c r="BA523" s="24"/>
    </row>
    <row r="524" spans="1:53" ht="84.75" customHeight="1">
      <c r="A524" s="23" t="str">
        <f>+IFERROR(VLOOKUP(R524,'[2]Listas niveles'!$D$2:$E$11,2,FALSE),"")</f>
        <v>DTAM</v>
      </c>
      <c r="B524" s="23" t="str">
        <f>+IFERROR(VLOOKUP(AS524,'[2]Listas anexo 1'!$A$7:$B$8,2,FALSE),"")</f>
        <v>ADMIN</v>
      </c>
      <c r="C524" s="23" t="str">
        <f>+IFERROR(VLOOKUP(AT524,'[2]Listas anexo 1'!$A$13:$B$15,2,FALSE),"")</f>
        <v>ADMINYCOOR</v>
      </c>
      <c r="D524" s="23" t="str">
        <f>+IFERROR(VLOOKUP(AT524,'[2]Listas anexo 1'!$A$13:$C$15,3,FALSE),"")</f>
        <v>CONTRIBUIR</v>
      </c>
      <c r="E524" s="23" t="str">
        <f>+IFERROR(VLOOKUP(AT524,'[2]Listas anexo 1'!$A$19:$B$21,2,FALSE),"")</f>
        <v>ADMINOB</v>
      </c>
      <c r="F524" s="23" t="str">
        <f>+IFERROR(VLOOKUP(AV524,'[2]Listas anexo 1'!$J$13:$K$21,2,FALSE),"")</f>
        <v>ADOBIV</v>
      </c>
      <c r="G524" s="23" t="str">
        <f>+IFERROR(VLOOKUP(AW524,'[2]LISTAS ANEXO 1. 2'!$A$9:$B$38,2,FALSE),"")</f>
        <v>AXV</v>
      </c>
      <c r="H524" s="23" t="str">
        <f>+IFERROR(IF(C524="ADMINYCOOR",VLOOKUP(AY524,'[2]LISTAS ANEXO 1. 3'!$B$13:$C$42,2,FALSE),IF(C524="TASAS",VLOOKUP(AY524,'[2]LISTAS ANEXO 1. 3'!$B$43:$C$51,2,FALSE),IF(C524="FORTALECIMIENTO",VLOOKUP(AY524,'[2]LISTAS ANEXO 1. 3'!$B$52:$C$58,2,FALSE),""))),"")</f>
        <v>AB</v>
      </c>
      <c r="I524" s="23" t="str">
        <f>+IFERROR(VLOOKUP(#REF!,'[2]LISTAS ANEXO 1. 4'!$B$74:$C$90,2,FALSE),"")</f>
        <v/>
      </c>
      <c r="J524" s="23" t="str">
        <f>+IFERROR(VLOOKUP(X524,[2]ORDINALES!$B$2:$C$5,2,FALSE),"")</f>
        <v>CTADOS</v>
      </c>
      <c r="K524" s="23" t="str">
        <f>+IFERROR(VLOOKUP(#REF!,[2]REGION!$G$2:$I$1125,2,FALSE),"")</f>
        <v/>
      </c>
      <c r="L524" s="23" t="str">
        <f>+IFERROR(VLOOKUP(AI524,[2]REGION!$G$2:$I$1125,2,FALSE),"")</f>
        <v/>
      </c>
      <c r="M524" s="23" t="str">
        <f>+IFERROR(VLOOKUP(#REF!,[2]ORDINALES!$H$2:$I$382,2,FALSE),"")</f>
        <v/>
      </c>
      <c r="N524" s="23" t="str">
        <f>IFERROR(VLOOKUP(U524,'[2]Lista Willy'!$B$11:$D$14,3,FALSE),"")</f>
        <v>REC_11</v>
      </c>
      <c r="O524" s="24"/>
      <c r="P524" s="90">
        <v>25017</v>
      </c>
      <c r="Q524" s="90" t="s">
        <v>540</v>
      </c>
      <c r="R524" s="90" t="s">
        <v>541</v>
      </c>
      <c r="S524" s="90" t="s">
        <v>672</v>
      </c>
      <c r="T524" s="90" t="s">
        <v>541</v>
      </c>
      <c r="U524" s="90" t="s">
        <v>52</v>
      </c>
      <c r="V524" s="94" t="s">
        <v>53</v>
      </c>
      <c r="W524" s="90" t="s">
        <v>54</v>
      </c>
      <c r="X524" s="90" t="s">
        <v>55</v>
      </c>
      <c r="Y524" s="99" t="s">
        <v>680</v>
      </c>
      <c r="Z524" s="88">
        <v>45000000</v>
      </c>
      <c r="AA524" s="120"/>
      <c r="AB524" s="88"/>
      <c r="AC524" s="88"/>
      <c r="AD524" s="88"/>
      <c r="AE524" s="120">
        <v>45000000</v>
      </c>
      <c r="AF524" s="89"/>
      <c r="AG524" s="116"/>
      <c r="AH524" s="90" t="s">
        <v>57</v>
      </c>
      <c r="AI524" s="90"/>
      <c r="AJ524" s="90"/>
      <c r="AK524" s="90"/>
      <c r="AL524" s="90" t="s">
        <v>57</v>
      </c>
      <c r="AM524" s="90"/>
      <c r="AN524" s="90" t="s">
        <v>57</v>
      </c>
      <c r="AO524" s="90"/>
      <c r="AP524" s="90" t="s">
        <v>57</v>
      </c>
      <c r="AQ524" s="90"/>
      <c r="AR524" s="90" t="s">
        <v>57</v>
      </c>
      <c r="AS524" s="90" t="s">
        <v>60</v>
      </c>
      <c r="AT524" s="90" t="s">
        <v>61</v>
      </c>
      <c r="AU524" s="97" t="s">
        <v>62</v>
      </c>
      <c r="AV524" s="98" t="s">
        <v>63</v>
      </c>
      <c r="AW524" s="98" t="s">
        <v>288</v>
      </c>
      <c r="AX524" s="97">
        <v>3202036</v>
      </c>
      <c r="AY524" s="98" t="s">
        <v>645</v>
      </c>
      <c r="AZ524" s="90" t="s">
        <v>681</v>
      </c>
      <c r="BA524" s="24"/>
    </row>
    <row r="525" spans="1:53" ht="84.75" customHeight="1">
      <c r="A525" s="23" t="str">
        <f>+IFERROR(VLOOKUP(R525,'[2]Listas niveles'!$D$2:$E$11,2,FALSE),"")</f>
        <v>DTAM</v>
      </c>
      <c r="B525" s="23" t="str">
        <f>+IFERROR(VLOOKUP(AS525,'[2]Listas anexo 1'!$A$7:$B$8,2,FALSE),"")</f>
        <v>ADMIN</v>
      </c>
      <c r="C525" s="23" t="str">
        <f>+IFERROR(VLOOKUP(AT525,'[2]Listas anexo 1'!$A$13:$B$15,2,FALSE),"")</f>
        <v>ADMINYCOOR</v>
      </c>
      <c r="D525" s="23" t="str">
        <f>+IFERROR(VLOOKUP(AT525,'[2]Listas anexo 1'!$A$13:$C$15,3,FALSE),"")</f>
        <v>CONTRIBUIR</v>
      </c>
      <c r="E525" s="23" t="str">
        <f>+IFERROR(VLOOKUP(AT525,'[2]Listas anexo 1'!$A$19:$B$21,2,FALSE),"")</f>
        <v>ADMINOB</v>
      </c>
      <c r="F525" s="23" t="str">
        <f>+IFERROR(VLOOKUP(AV525,'[2]Listas anexo 1'!$J$13:$K$21,2,FALSE),"")</f>
        <v>ADOBI</v>
      </c>
      <c r="G525" s="23" t="str">
        <f>+IFERROR(VLOOKUP(AW525,'[2]LISTAS ANEXO 1. 2'!$A$9:$B$38,2,FALSE),"")</f>
        <v>AI</v>
      </c>
      <c r="H525" s="23" t="str">
        <f>+IFERROR(IF(C525="ADMINYCOOR",VLOOKUP(AY525,'[2]LISTAS ANEXO 1. 3'!$B$13:$C$42,2,FALSE),IF(C525="TASAS",VLOOKUP(AY525,'[2]LISTAS ANEXO 1. 3'!$B$43:$C$51,2,FALSE),IF(C525="FORTALECIMIENTO",VLOOKUP(AY525,'[2]LISTAS ANEXO 1. 3'!$B$52:$C$58,2,FALSE),""))),"")</f>
        <v>AA</v>
      </c>
      <c r="I525" s="23" t="str">
        <f>+IFERROR(VLOOKUP(#REF!,'[2]LISTAS ANEXO 1. 4'!$B$74:$C$90,2,FALSE),"")</f>
        <v/>
      </c>
      <c r="J525" s="23" t="str">
        <f>+IFERROR(VLOOKUP(X525,[2]ORDINALES!$B$2:$C$5,2,FALSE),"")</f>
        <v>CTADOS</v>
      </c>
      <c r="K525" s="23" t="str">
        <f>+IFERROR(VLOOKUP(#REF!,[2]REGION!$G$2:$I$1125,2,FALSE),"")</f>
        <v/>
      </c>
      <c r="L525" s="23" t="str">
        <f>+IFERROR(VLOOKUP(AI525,[2]REGION!$G$2:$I$1125,2,FALSE),"")</f>
        <v/>
      </c>
      <c r="M525" s="23" t="str">
        <f>+IFERROR(VLOOKUP(#REF!,[2]ORDINALES!$H$2:$I$382,2,FALSE),"")</f>
        <v/>
      </c>
      <c r="N525" s="23" t="str">
        <f>IFERROR(VLOOKUP(U525,'[2]Lista Willy'!$B$11:$D$14,3,FALSE),"")</f>
        <v>REC_11</v>
      </c>
      <c r="O525" s="24"/>
      <c r="P525" s="90">
        <v>25018</v>
      </c>
      <c r="Q525" s="90" t="s">
        <v>540</v>
      </c>
      <c r="R525" s="90" t="s">
        <v>541</v>
      </c>
      <c r="S525" s="90" t="s">
        <v>672</v>
      </c>
      <c r="T525" s="90" t="s">
        <v>541</v>
      </c>
      <c r="U525" s="90" t="s">
        <v>52</v>
      </c>
      <c r="V525" s="94" t="s">
        <v>53</v>
      </c>
      <c r="W525" s="90" t="s">
        <v>54</v>
      </c>
      <c r="X525" s="90" t="s">
        <v>55</v>
      </c>
      <c r="Y525" s="99" t="s">
        <v>2811</v>
      </c>
      <c r="Z525" s="88">
        <v>20000000</v>
      </c>
      <c r="AA525" s="120"/>
      <c r="AB525" s="88"/>
      <c r="AC525" s="88"/>
      <c r="AD525" s="88"/>
      <c r="AE525" s="120">
        <v>20000000</v>
      </c>
      <c r="AF525" s="89"/>
      <c r="AG525" s="116"/>
      <c r="AH525" s="90" t="s">
        <v>57</v>
      </c>
      <c r="AI525" s="90"/>
      <c r="AJ525" s="90"/>
      <c r="AK525" s="90"/>
      <c r="AL525" s="90" t="s">
        <v>57</v>
      </c>
      <c r="AM525" s="90"/>
      <c r="AN525" s="90" t="s">
        <v>57</v>
      </c>
      <c r="AO525" s="90"/>
      <c r="AP525" s="90" t="s">
        <v>57</v>
      </c>
      <c r="AQ525" s="90"/>
      <c r="AR525" s="90" t="s">
        <v>57</v>
      </c>
      <c r="AS525" s="90" t="s">
        <v>60</v>
      </c>
      <c r="AT525" s="90" t="s">
        <v>61</v>
      </c>
      <c r="AU525" s="97" t="s">
        <v>62</v>
      </c>
      <c r="AV525" s="98" t="s">
        <v>125</v>
      </c>
      <c r="AW525" s="98" t="s">
        <v>126</v>
      </c>
      <c r="AX525" s="97">
        <v>3202032</v>
      </c>
      <c r="AY525" s="98" t="s">
        <v>127</v>
      </c>
      <c r="AZ525" s="98" t="s">
        <v>128</v>
      </c>
      <c r="BA525" s="24"/>
    </row>
    <row r="526" spans="1:53" ht="84.75" customHeight="1">
      <c r="A526" s="23" t="str">
        <f>+IFERROR(VLOOKUP(R526,'[2]Listas niveles'!$D$2:$E$11,2,FALSE),"")</f>
        <v>DTAM</v>
      </c>
      <c r="B526" s="23" t="str">
        <f>+IFERROR(VLOOKUP(AS526,'[2]Listas anexo 1'!$A$7:$B$8,2,FALSE),"")</f>
        <v>ADMIN</v>
      </c>
      <c r="C526" s="23" t="str">
        <f>+IFERROR(VLOOKUP(AT526,'[2]Listas anexo 1'!$A$13:$B$15,2,FALSE),"")</f>
        <v>ADMINYCOOR</v>
      </c>
      <c r="D526" s="23" t="str">
        <f>+IFERROR(VLOOKUP(AT526,'[2]Listas anexo 1'!$A$13:$C$15,3,FALSE),"")</f>
        <v>CONTRIBUIR</v>
      </c>
      <c r="E526" s="23" t="str">
        <f>+IFERROR(VLOOKUP(AT526,'[2]Listas anexo 1'!$A$19:$B$21,2,FALSE),"")</f>
        <v>ADMINOB</v>
      </c>
      <c r="F526" s="23" t="str">
        <f>+IFERROR(VLOOKUP(AV526,'[2]Listas anexo 1'!$J$13:$K$21,2,FALSE),"")</f>
        <v>ADOBIV</v>
      </c>
      <c r="G526" s="23" t="str">
        <f>+IFERROR(VLOOKUP(AW526,'[2]LISTAS ANEXO 1. 2'!$A$9:$B$38,2,FALSE),"")</f>
        <v>AXVI</v>
      </c>
      <c r="H526" s="23" t="str">
        <f>+IFERROR(IF(C526="ADMINYCOOR",VLOOKUP(AY526,'[2]LISTAS ANEXO 1. 3'!$B$13:$C$42,2,FALSE),IF(C526="TASAS",VLOOKUP(AY526,'[2]LISTAS ANEXO 1. 3'!$B$43:$C$51,2,FALSE),IF(C526="FORTALECIMIENTO",VLOOKUP(AY526,'[2]LISTAS ANEXO 1. 3'!$B$52:$C$58,2,FALSE),""))),"")</f>
        <v>CD</v>
      </c>
      <c r="I526" s="23" t="str">
        <f>+IFERROR(VLOOKUP(#REF!,'[2]LISTAS ANEXO 1. 4'!$B$74:$C$90,2,FALSE),"")</f>
        <v/>
      </c>
      <c r="J526" s="23" t="str">
        <f>+IFERROR(VLOOKUP(X526,[2]ORDINALES!$B$2:$C$5,2,FALSE),"")</f>
        <v>CTADOS</v>
      </c>
      <c r="K526" s="23" t="str">
        <f>+IFERROR(VLOOKUP(#REF!,[2]REGION!$G$2:$I$1125,2,FALSE),"")</f>
        <v/>
      </c>
      <c r="L526" s="23" t="str">
        <f>+IFERROR(VLOOKUP(AI526,[2]REGION!$G$2:$I$1125,2,FALSE),"")</f>
        <v/>
      </c>
      <c r="M526" s="23" t="str">
        <f>+IFERROR(VLOOKUP(#REF!,[2]ORDINALES!$H$2:$I$382,2,FALSE),"")</f>
        <v/>
      </c>
      <c r="N526" s="23" t="str">
        <f>IFERROR(VLOOKUP(U526,'[2]Lista Willy'!$B$11:$D$14,3,FALSE),"")</f>
        <v>REC_11</v>
      </c>
      <c r="O526" s="24"/>
      <c r="P526" s="90">
        <v>25019</v>
      </c>
      <c r="Q526" s="90" t="s">
        <v>540</v>
      </c>
      <c r="R526" s="90" t="s">
        <v>541</v>
      </c>
      <c r="S526" s="90" t="s">
        <v>672</v>
      </c>
      <c r="T526" s="90" t="s">
        <v>541</v>
      </c>
      <c r="U526" s="90" t="s">
        <v>52</v>
      </c>
      <c r="V526" s="94" t="s">
        <v>53</v>
      </c>
      <c r="W526" s="90" t="s">
        <v>54</v>
      </c>
      <c r="X526" s="90" t="s">
        <v>55</v>
      </c>
      <c r="Y526" s="99" t="s">
        <v>682</v>
      </c>
      <c r="Z526" s="88">
        <v>5000000</v>
      </c>
      <c r="AA526" s="120"/>
      <c r="AB526" s="88"/>
      <c r="AC526" s="88"/>
      <c r="AD526" s="88"/>
      <c r="AE526" s="120">
        <v>5000000</v>
      </c>
      <c r="AF526" s="89"/>
      <c r="AG526" s="116"/>
      <c r="AH526" s="90" t="s">
        <v>57</v>
      </c>
      <c r="AI526" s="90"/>
      <c r="AJ526" s="90"/>
      <c r="AK526" s="90"/>
      <c r="AL526" s="90" t="s">
        <v>57</v>
      </c>
      <c r="AM526" s="90"/>
      <c r="AN526" s="90" t="s">
        <v>57</v>
      </c>
      <c r="AO526" s="90"/>
      <c r="AP526" s="90" t="s">
        <v>57</v>
      </c>
      <c r="AQ526" s="90"/>
      <c r="AR526" s="90" t="s">
        <v>57</v>
      </c>
      <c r="AS526" s="90" t="s">
        <v>60</v>
      </c>
      <c r="AT526" s="90" t="s">
        <v>61</v>
      </c>
      <c r="AU526" s="97" t="s">
        <v>62</v>
      </c>
      <c r="AV526" s="98" t="s">
        <v>63</v>
      </c>
      <c r="AW526" s="98" t="s">
        <v>64</v>
      </c>
      <c r="AX526" s="97">
        <v>3202008</v>
      </c>
      <c r="AY526" s="98" t="s">
        <v>65</v>
      </c>
      <c r="AZ526" s="90" t="s">
        <v>433</v>
      </c>
      <c r="BA526" s="24"/>
    </row>
    <row r="527" spans="1:53" ht="84.75" customHeight="1">
      <c r="A527" s="23" t="str">
        <f>+IFERROR(VLOOKUP(R527,'[2]Listas niveles'!$D$2:$E$11,2,FALSE),"")</f>
        <v>DTAM</v>
      </c>
      <c r="B527" s="23" t="str">
        <f>+IFERROR(VLOOKUP(AS527,'[2]Listas anexo 1'!$A$7:$B$8,2,FALSE),"")</f>
        <v>ADMIN</v>
      </c>
      <c r="C527" s="23" t="str">
        <f>+IFERROR(VLOOKUP(AT527,'[2]Listas anexo 1'!$A$13:$B$15,2,FALSE),"")</f>
        <v>ADMINYCOOR</v>
      </c>
      <c r="D527" s="23" t="str">
        <f>+IFERROR(VLOOKUP(AT527,'[2]Listas anexo 1'!$A$13:$C$15,3,FALSE),"")</f>
        <v>CONTRIBUIR</v>
      </c>
      <c r="E527" s="23" t="str">
        <f>+IFERROR(VLOOKUP(AT527,'[2]Listas anexo 1'!$A$19:$B$21,2,FALSE),"")</f>
        <v>ADMINOB</v>
      </c>
      <c r="F527" s="23" t="str">
        <f>+IFERROR(VLOOKUP(AV527,'[2]Listas anexo 1'!$J$13:$K$21,2,FALSE),"")</f>
        <v>ADOBIII</v>
      </c>
      <c r="G527" s="23" t="str">
        <f>+IFERROR(VLOOKUP(AW527,'[2]LISTAS ANEXO 1. 2'!$A$9:$B$38,2,FALSE),"")</f>
        <v>AX</v>
      </c>
      <c r="H527" s="23" t="str">
        <f>+IFERROR(IF(C527="ADMINYCOOR",VLOOKUP(AY527,'[2]LISTAS ANEXO 1. 3'!$B$13:$C$42,2,FALSE),IF(C527="TASAS",VLOOKUP(AY527,'[2]LISTAS ANEXO 1. 3'!$B$43:$C$51,2,FALSE),IF(C527="FORTALECIMIENTO",VLOOKUP(AY527,'[2]LISTAS ANEXO 1. 3'!$B$52:$C$58,2,FALSE),""))),"")</f>
        <v>OO</v>
      </c>
      <c r="I527" s="23" t="str">
        <f>+IFERROR(VLOOKUP(#REF!,'[2]LISTAS ANEXO 1. 4'!$B$74:$C$90,2,FALSE),"")</f>
        <v/>
      </c>
      <c r="J527" s="23" t="str">
        <f>+IFERROR(VLOOKUP(X527,[2]ORDINALES!$B$2:$C$5,2,FALSE),"")</f>
        <v>CTADOS</v>
      </c>
      <c r="K527" s="23" t="str">
        <f>+IFERROR(VLOOKUP(#REF!,[2]REGION!$G$2:$I$1125,2,FALSE),"")</f>
        <v/>
      </c>
      <c r="L527" s="23" t="str">
        <f>+IFERROR(VLOOKUP(AI527,[2]REGION!$G$2:$I$1125,2,FALSE),"")</f>
        <v/>
      </c>
      <c r="M527" s="23" t="str">
        <f>+IFERROR(VLOOKUP(#REF!,[2]ORDINALES!$H$2:$I$382,2,FALSE),"")</f>
        <v/>
      </c>
      <c r="N527" s="23" t="str">
        <f>IFERROR(VLOOKUP(U527,'[2]Lista Willy'!$B$11:$D$14,3,FALSE),"")</f>
        <v>REC_11</v>
      </c>
      <c r="O527" s="24"/>
      <c r="P527" s="90">
        <v>25020</v>
      </c>
      <c r="Q527" s="90" t="s">
        <v>540</v>
      </c>
      <c r="R527" s="90" t="s">
        <v>541</v>
      </c>
      <c r="S527" s="90" t="s">
        <v>672</v>
      </c>
      <c r="T527" s="90" t="s">
        <v>541</v>
      </c>
      <c r="U527" s="90" t="s">
        <v>52</v>
      </c>
      <c r="V527" s="94" t="s">
        <v>53</v>
      </c>
      <c r="W527" s="90" t="s">
        <v>54</v>
      </c>
      <c r="X527" s="90" t="s">
        <v>55</v>
      </c>
      <c r="Y527" s="99" t="s">
        <v>683</v>
      </c>
      <c r="Z527" s="88">
        <v>53000000</v>
      </c>
      <c r="AA527" s="120"/>
      <c r="AB527" s="88"/>
      <c r="AC527" s="88"/>
      <c r="AD527" s="88"/>
      <c r="AE527" s="120">
        <v>53000000</v>
      </c>
      <c r="AF527" s="89"/>
      <c r="AG527" s="116"/>
      <c r="AH527" s="90" t="s">
        <v>57</v>
      </c>
      <c r="AI527" s="90"/>
      <c r="AJ527" s="90"/>
      <c r="AK527" s="90"/>
      <c r="AL527" s="90" t="s">
        <v>57</v>
      </c>
      <c r="AM527" s="90"/>
      <c r="AN527" s="90" t="s">
        <v>57</v>
      </c>
      <c r="AO527" s="90"/>
      <c r="AP527" s="90" t="s">
        <v>57</v>
      </c>
      <c r="AQ527" s="90"/>
      <c r="AR527" s="90" t="s">
        <v>57</v>
      </c>
      <c r="AS527" s="90" t="s">
        <v>60</v>
      </c>
      <c r="AT527" s="90" t="s">
        <v>61</v>
      </c>
      <c r="AU527" s="97" t="s">
        <v>62</v>
      </c>
      <c r="AV527" s="98" t="s">
        <v>272</v>
      </c>
      <c r="AW527" s="98" t="s">
        <v>335</v>
      </c>
      <c r="AX527" s="97">
        <v>3202004</v>
      </c>
      <c r="AY527" s="98" t="s">
        <v>336</v>
      </c>
      <c r="AZ527" s="90" t="s">
        <v>426</v>
      </c>
      <c r="BA527" s="24"/>
    </row>
    <row r="528" spans="1:53" ht="84.75" customHeight="1">
      <c r="A528" s="23" t="str">
        <f>+IFERROR(VLOOKUP(R528,'[2]Listas niveles'!$D$2:$E$11,2,FALSE),"")</f>
        <v>DTAM</v>
      </c>
      <c r="B528" s="23" t="str">
        <f>+IFERROR(VLOOKUP(AS528,'[2]Listas anexo 1'!$A$7:$B$8,2,FALSE),"")</f>
        <v>FORTA</v>
      </c>
      <c r="C528" s="23" t="str">
        <f>+IFERROR(VLOOKUP(AT528,'[2]Listas anexo 1'!$A$13:$B$15,2,FALSE),"")</f>
        <v>FORTALECIMIENTO</v>
      </c>
      <c r="D528" s="23" t="str">
        <f>+IFERROR(VLOOKUP(AT528,'[2]Listas anexo 1'!$A$13:$C$15,3,FALSE),"")</f>
        <v>FORTALECER</v>
      </c>
      <c r="E528" s="23" t="str">
        <f>+IFERROR(VLOOKUP(AT528,'[2]Listas anexo 1'!$A$19:$B$21,2,FALSE),"")</f>
        <v>FORTOB</v>
      </c>
      <c r="F528" s="23" t="str">
        <f>+IFERROR(VLOOKUP(AV528,'[2]Listas anexo 1'!$J$13:$K$21,2,FALSE),"")</f>
        <v>FORTOBI</v>
      </c>
      <c r="G528" s="23" t="str">
        <f>+IFERROR(VLOOKUP(AW528,'[2]LISTAS ANEXO 1. 2'!$A$9:$B$38,2,FALSE),"")</f>
        <v>TII</v>
      </c>
      <c r="H528" s="23" t="str">
        <f>+IFERROR(IF(C528="ADMINYCOOR",VLOOKUP(AY528,'[2]LISTAS ANEXO 1. 3'!$B$13:$C$42,2,FALSE),IF(C528="TASAS",VLOOKUP(AY528,'[2]LISTAS ANEXO 1. 3'!$B$43:$C$51,2,FALSE),IF(C528="FORTALECIMIENTO",VLOOKUP(AY528,'[2]LISTAS ANEXO 1. 3'!$B$52:$C$58,2,FALSE),""))),"")</f>
        <v>BBBB</v>
      </c>
      <c r="I528" s="23" t="str">
        <f>+IFERROR(VLOOKUP(#REF!,'[2]LISTAS ANEXO 1. 4'!$B$74:$C$90,2,FALSE),"")</f>
        <v/>
      </c>
      <c r="J528" s="23" t="str">
        <f>+IFERROR(VLOOKUP(X528,[2]ORDINALES!$B$2:$C$5,2,FALSE),"")</f>
        <v>CTADOS</v>
      </c>
      <c r="K528" s="23" t="str">
        <f>+IFERROR(VLOOKUP(#REF!,[2]REGION!$G$2:$I$1125,2,FALSE),"")</f>
        <v/>
      </c>
      <c r="L528" s="23" t="str">
        <f>+IFERROR(VLOOKUP(AI528,[2]REGION!$G$2:$I$1125,2,FALSE),"")</f>
        <v/>
      </c>
      <c r="M528" s="23" t="str">
        <f>+IFERROR(VLOOKUP(#REF!,[2]ORDINALES!$H$2:$I$382,2,FALSE),"")</f>
        <v/>
      </c>
      <c r="N528" s="23" t="str">
        <f>IFERROR(VLOOKUP(U528,'[2]Lista Willy'!$B$11:$D$14,3,FALSE),"")</f>
        <v>REC_11</v>
      </c>
      <c r="O528" s="24"/>
      <c r="P528" s="90">
        <v>25022</v>
      </c>
      <c r="Q528" s="90" t="s">
        <v>540</v>
      </c>
      <c r="R528" s="90" t="s">
        <v>541</v>
      </c>
      <c r="S528" s="90" t="s">
        <v>672</v>
      </c>
      <c r="T528" s="90" t="s">
        <v>541</v>
      </c>
      <c r="U528" s="90" t="s">
        <v>52</v>
      </c>
      <c r="V528" s="94" t="s">
        <v>53</v>
      </c>
      <c r="W528" s="90" t="s">
        <v>54</v>
      </c>
      <c r="X528" s="90" t="s">
        <v>55</v>
      </c>
      <c r="Y528" s="99" t="s">
        <v>684</v>
      </c>
      <c r="Z528" s="88">
        <v>30923969</v>
      </c>
      <c r="AA528" s="120"/>
      <c r="AB528" s="88"/>
      <c r="AC528" s="88"/>
      <c r="AD528" s="88"/>
      <c r="AE528" s="120">
        <v>30923969</v>
      </c>
      <c r="AF528" s="89"/>
      <c r="AG528" s="116"/>
      <c r="AH528" s="90" t="s">
        <v>57</v>
      </c>
      <c r="AI528" s="90"/>
      <c r="AJ528" s="90"/>
      <c r="AK528" s="90"/>
      <c r="AL528" s="90" t="s">
        <v>57</v>
      </c>
      <c r="AM528" s="90"/>
      <c r="AN528" s="90" t="s">
        <v>57</v>
      </c>
      <c r="AO528" s="90"/>
      <c r="AP528" s="90" t="s">
        <v>57</v>
      </c>
      <c r="AQ528" s="90"/>
      <c r="AR528" s="90" t="s">
        <v>57</v>
      </c>
      <c r="AS528" s="90" t="s">
        <v>73</v>
      </c>
      <c r="AT528" s="90" t="s">
        <v>74</v>
      </c>
      <c r="AU528" s="97" t="s">
        <v>75</v>
      </c>
      <c r="AV528" s="98" t="s">
        <v>76</v>
      </c>
      <c r="AW528" s="98" t="s">
        <v>77</v>
      </c>
      <c r="AX528" s="97">
        <v>3299060</v>
      </c>
      <c r="AY528" s="98" t="s">
        <v>78</v>
      </c>
      <c r="AZ528" s="90" t="s">
        <v>201</v>
      </c>
      <c r="BA528" s="24"/>
    </row>
    <row r="529" spans="1:53" ht="84.75" customHeight="1">
      <c r="A529" s="23" t="str">
        <f>+IFERROR(VLOOKUP(R529,'[2]Listas niveles'!$D$2:$E$11,2,FALSE),"")</f>
        <v>DTAM</v>
      </c>
      <c r="B529" s="23" t="str">
        <f>+IFERROR(VLOOKUP(AS529,'[2]Listas anexo 1'!$A$7:$B$8,2,FALSE),"")</f>
        <v>ADMIN</v>
      </c>
      <c r="C529" s="23" t="str">
        <f>+IFERROR(VLOOKUP(AT529,'[2]Listas anexo 1'!$A$13:$B$15,2,FALSE),"")</f>
        <v>ADMINYCOOR</v>
      </c>
      <c r="D529" s="23" t="str">
        <f>+IFERROR(VLOOKUP(AT529,'[2]Listas anexo 1'!$A$13:$C$15,3,FALSE),"")</f>
        <v>CONTRIBUIR</v>
      </c>
      <c r="E529" s="23" t="str">
        <f>+IFERROR(VLOOKUP(AT529,'[2]Listas anexo 1'!$A$19:$B$21,2,FALSE),"")</f>
        <v>ADMINOB</v>
      </c>
      <c r="F529" s="23" t="str">
        <f>+IFERROR(VLOOKUP(AV529,'[2]Listas anexo 1'!$J$13:$K$21,2,FALSE),"")</f>
        <v>ADOBI</v>
      </c>
      <c r="G529" s="23" t="str">
        <f>+IFERROR(VLOOKUP(AW529,'[2]LISTAS ANEXO 1. 2'!$A$9:$B$38,2,FALSE),"")</f>
        <v>AI</v>
      </c>
      <c r="H529" s="23" t="str">
        <f>+IFERROR(IF(C529="ADMINYCOOR",VLOOKUP(AY529,'[2]LISTAS ANEXO 1. 3'!$B$13:$C$42,2,FALSE),IF(C529="TASAS",VLOOKUP(AY529,'[2]LISTAS ANEXO 1. 3'!$B$43:$C$51,2,FALSE),IF(C529="FORTALECIMIENTO",VLOOKUP(AY529,'[2]LISTAS ANEXO 1. 3'!$B$52:$C$58,2,FALSE),""))),"")</f>
        <v>AA</v>
      </c>
      <c r="I529" s="23" t="str">
        <f>+IFERROR(VLOOKUP(#REF!,'[2]LISTAS ANEXO 1. 4'!$B$74:$C$90,2,FALSE),"")</f>
        <v/>
      </c>
      <c r="J529" s="23" t="str">
        <f>+IFERROR(VLOOKUP(X529,[2]ORDINALES!$B$2:$C$5,2,FALSE),"")</f>
        <v>CTADOS</v>
      </c>
      <c r="K529" s="23" t="str">
        <f>+IFERROR(VLOOKUP(#REF!,[2]REGION!$G$2:$I$1125,2,FALSE),"")</f>
        <v/>
      </c>
      <c r="L529" s="23" t="str">
        <f>+IFERROR(VLOOKUP(AI529,[2]REGION!$G$2:$I$1125,2,FALSE),"")</f>
        <v/>
      </c>
      <c r="M529" s="23" t="str">
        <f>+IFERROR(VLOOKUP(#REF!,[2]ORDINALES!$H$2:$I$382,2,FALSE),"")</f>
        <v/>
      </c>
      <c r="N529" s="23" t="str">
        <f>IFERROR(VLOOKUP(U529,'[2]Lista Willy'!$B$11:$D$14,3,FALSE),"")</f>
        <v>REC_11</v>
      </c>
      <c r="O529" s="24"/>
      <c r="P529" s="90">
        <v>25023</v>
      </c>
      <c r="Q529" s="90" t="s">
        <v>540</v>
      </c>
      <c r="R529" s="90" t="s">
        <v>541</v>
      </c>
      <c r="S529" s="90" t="s">
        <v>672</v>
      </c>
      <c r="T529" s="90" t="s">
        <v>541</v>
      </c>
      <c r="U529" s="90" t="s">
        <v>52</v>
      </c>
      <c r="V529" s="94" t="s">
        <v>53</v>
      </c>
      <c r="W529" s="90" t="s">
        <v>54</v>
      </c>
      <c r="X529" s="90" t="s">
        <v>55</v>
      </c>
      <c r="Y529" s="99" t="s">
        <v>685</v>
      </c>
      <c r="Z529" s="88">
        <v>2000000</v>
      </c>
      <c r="AA529" s="120"/>
      <c r="AB529" s="88"/>
      <c r="AC529" s="88"/>
      <c r="AD529" s="88"/>
      <c r="AE529" s="120">
        <v>2000000</v>
      </c>
      <c r="AF529" s="89"/>
      <c r="AG529" s="116"/>
      <c r="AH529" s="90" t="s">
        <v>57</v>
      </c>
      <c r="AI529" s="90"/>
      <c r="AJ529" s="90"/>
      <c r="AK529" s="90"/>
      <c r="AL529" s="90" t="s">
        <v>57</v>
      </c>
      <c r="AM529" s="90"/>
      <c r="AN529" s="90" t="s">
        <v>57</v>
      </c>
      <c r="AO529" s="90"/>
      <c r="AP529" s="90" t="s">
        <v>57</v>
      </c>
      <c r="AQ529" s="90"/>
      <c r="AR529" s="90" t="s">
        <v>57</v>
      </c>
      <c r="AS529" s="90" t="s">
        <v>60</v>
      </c>
      <c r="AT529" s="90" t="s">
        <v>61</v>
      </c>
      <c r="AU529" s="97" t="s">
        <v>62</v>
      </c>
      <c r="AV529" s="98" t="s">
        <v>125</v>
      </c>
      <c r="AW529" s="98" t="s">
        <v>126</v>
      </c>
      <c r="AX529" s="97">
        <v>3202032</v>
      </c>
      <c r="AY529" s="98" t="s">
        <v>127</v>
      </c>
      <c r="AZ529" s="98" t="s">
        <v>128</v>
      </c>
      <c r="BA529" s="24"/>
    </row>
    <row r="530" spans="1:53" ht="84.75" customHeight="1">
      <c r="A530" s="23" t="str">
        <f>+IFERROR(VLOOKUP(R530,'[2]Listas niveles'!$D$2:$E$11,2,FALSE),"")</f>
        <v>DTAM</v>
      </c>
      <c r="B530" s="23" t="str">
        <f>+IFERROR(VLOOKUP(AS530,'[2]Listas anexo 1'!$A$7:$B$8,2,FALSE),"")</f>
        <v>ADMIN</v>
      </c>
      <c r="C530" s="23" t="str">
        <f>+IFERROR(VLOOKUP(AT530,'[2]Listas anexo 1'!$A$13:$B$15,2,FALSE),"")</f>
        <v>ADMINYCOOR</v>
      </c>
      <c r="D530" s="23" t="str">
        <f>+IFERROR(VLOOKUP(AT530,'[2]Listas anexo 1'!$A$13:$C$15,3,FALSE),"")</f>
        <v>CONTRIBUIR</v>
      </c>
      <c r="E530" s="23" t="str">
        <f>+IFERROR(VLOOKUP(AT530,'[2]Listas anexo 1'!$A$19:$B$21,2,FALSE),"")</f>
        <v>ADMINOB</v>
      </c>
      <c r="F530" s="23" t="str">
        <f>+IFERROR(VLOOKUP(AV530,'[2]Listas anexo 1'!$J$13:$K$21,2,FALSE),"")</f>
        <v>ADOBIII</v>
      </c>
      <c r="G530" s="23" t="str">
        <f>+IFERROR(VLOOKUP(AW530,'[2]LISTAS ANEXO 1. 2'!$A$9:$B$38,2,FALSE),"")</f>
        <v>AX</v>
      </c>
      <c r="H530" s="23" t="str">
        <f>+IFERROR(IF(C530="ADMINYCOOR",VLOOKUP(AY530,'[2]LISTAS ANEXO 1. 3'!$B$13:$C$42,2,FALSE),IF(C530="TASAS",VLOOKUP(AY530,'[2]LISTAS ANEXO 1. 3'!$B$43:$C$51,2,FALSE),IF(C530="FORTALECIMIENTO",VLOOKUP(AY530,'[2]LISTAS ANEXO 1. 3'!$B$52:$C$58,2,FALSE),""))),"")</f>
        <v>OO</v>
      </c>
      <c r="I530" s="23" t="str">
        <f>+IFERROR(VLOOKUP(#REF!,'[2]LISTAS ANEXO 1. 4'!$B$74:$C$90,2,FALSE),"")</f>
        <v/>
      </c>
      <c r="J530" s="23" t="str">
        <f>+IFERROR(VLOOKUP(X530,[2]ORDINALES!$B$2:$C$5,2,FALSE),"")</f>
        <v>CTADOS</v>
      </c>
      <c r="K530" s="23" t="str">
        <f>+IFERROR(VLOOKUP(#REF!,[2]REGION!$G$2:$I$1125,2,FALSE),"")</f>
        <v/>
      </c>
      <c r="L530" s="23" t="str">
        <f>+IFERROR(VLOOKUP(AI530,[2]REGION!$G$2:$I$1125,2,FALSE),"")</f>
        <v/>
      </c>
      <c r="M530" s="23" t="str">
        <f>+IFERROR(VLOOKUP(#REF!,[2]ORDINALES!$H$2:$I$382,2,FALSE),"")</f>
        <v/>
      </c>
      <c r="N530" s="23" t="str">
        <f>IFERROR(VLOOKUP(U530,'[2]Lista Willy'!$B$11:$D$14,3,FALSE),"")</f>
        <v>REC_11</v>
      </c>
      <c r="O530" s="24"/>
      <c r="P530" s="90">
        <v>25024</v>
      </c>
      <c r="Q530" s="90" t="s">
        <v>540</v>
      </c>
      <c r="R530" s="90" t="s">
        <v>541</v>
      </c>
      <c r="S530" s="90" t="s">
        <v>672</v>
      </c>
      <c r="T530" s="90" t="s">
        <v>541</v>
      </c>
      <c r="U530" s="90" t="s">
        <v>52</v>
      </c>
      <c r="V530" s="94" t="s">
        <v>53</v>
      </c>
      <c r="W530" s="90" t="s">
        <v>54</v>
      </c>
      <c r="X530" s="90" t="s">
        <v>55</v>
      </c>
      <c r="Y530" s="99" t="s">
        <v>686</v>
      </c>
      <c r="Z530" s="88">
        <v>17852300</v>
      </c>
      <c r="AA530" s="120"/>
      <c r="AB530" s="88"/>
      <c r="AC530" s="88"/>
      <c r="AD530" s="88"/>
      <c r="AE530" s="120">
        <v>17852300</v>
      </c>
      <c r="AF530" s="89"/>
      <c r="AG530" s="116"/>
      <c r="AH530" s="90" t="s">
        <v>57</v>
      </c>
      <c r="AI530" s="90"/>
      <c r="AJ530" s="90"/>
      <c r="AK530" s="90"/>
      <c r="AL530" s="90" t="s">
        <v>57</v>
      </c>
      <c r="AM530" s="90"/>
      <c r="AN530" s="90" t="s">
        <v>57</v>
      </c>
      <c r="AO530" s="90"/>
      <c r="AP530" s="90" t="s">
        <v>57</v>
      </c>
      <c r="AQ530" s="90"/>
      <c r="AR530" s="90" t="s">
        <v>57</v>
      </c>
      <c r="AS530" s="90" t="s">
        <v>60</v>
      </c>
      <c r="AT530" s="90" t="s">
        <v>61</v>
      </c>
      <c r="AU530" s="97" t="s">
        <v>62</v>
      </c>
      <c r="AV530" s="98" t="s">
        <v>272</v>
      </c>
      <c r="AW530" s="98" t="s">
        <v>335</v>
      </c>
      <c r="AX530" s="97">
        <v>3202004</v>
      </c>
      <c r="AY530" s="98" t="s">
        <v>336</v>
      </c>
      <c r="AZ530" s="90" t="s">
        <v>426</v>
      </c>
      <c r="BA530" s="24"/>
    </row>
    <row r="531" spans="1:53" ht="84.75" customHeight="1">
      <c r="A531" s="23" t="str">
        <f>+IFERROR(VLOOKUP(R531,'[2]Listas niveles'!$D$2:$E$11,2,FALSE),"")</f>
        <v>DTAM</v>
      </c>
      <c r="B531" s="23" t="str">
        <f>+IFERROR(VLOOKUP(AS531,'[2]Listas anexo 1'!$A$7:$B$8,2,FALSE),"")</f>
        <v>ADMIN</v>
      </c>
      <c r="C531" s="23" t="str">
        <f>+IFERROR(VLOOKUP(AT531,'[2]Listas anexo 1'!$A$13:$B$15,2,FALSE),"")</f>
        <v>ADMINYCOOR</v>
      </c>
      <c r="D531" s="23" t="str">
        <f>+IFERROR(VLOOKUP(AT531,'[2]Listas anexo 1'!$A$13:$C$15,3,FALSE),"")</f>
        <v>CONTRIBUIR</v>
      </c>
      <c r="E531" s="23" t="str">
        <f>+IFERROR(VLOOKUP(AT531,'[2]Listas anexo 1'!$A$19:$B$21,2,FALSE),"")</f>
        <v>ADMINOB</v>
      </c>
      <c r="F531" s="23" t="str">
        <f>+IFERROR(VLOOKUP(AV531,'[2]Listas anexo 1'!$J$13:$K$21,2,FALSE),"")</f>
        <v>ADOBI</v>
      </c>
      <c r="G531" s="23" t="str">
        <f>+IFERROR(VLOOKUP(AW531,'[2]LISTAS ANEXO 1. 2'!$A$9:$B$38,2,FALSE),"")</f>
        <v>AI</v>
      </c>
      <c r="H531" s="23" t="str">
        <f>+IFERROR(IF(C531="ADMINYCOOR",VLOOKUP(AY531,'[2]LISTAS ANEXO 1. 3'!$B$13:$C$42,2,FALSE),IF(C531="TASAS",VLOOKUP(AY531,'[2]LISTAS ANEXO 1. 3'!$B$43:$C$51,2,FALSE),IF(C531="FORTALECIMIENTO",VLOOKUP(AY531,'[2]LISTAS ANEXO 1. 3'!$B$52:$C$58,2,FALSE),""))),"")</f>
        <v>AA</v>
      </c>
      <c r="I531" s="23" t="str">
        <f>+IFERROR(VLOOKUP(#REF!,'[2]LISTAS ANEXO 1. 4'!$B$74:$C$90,2,FALSE),"")</f>
        <v/>
      </c>
      <c r="J531" s="23" t="str">
        <f>+IFERROR(VLOOKUP(X531,[2]ORDINALES!$B$2:$C$5,2,FALSE),"")</f>
        <v>CTADOS</v>
      </c>
      <c r="K531" s="23" t="str">
        <f>+IFERROR(VLOOKUP(#REF!,[2]REGION!$G$2:$I$1125,2,FALSE),"")</f>
        <v/>
      </c>
      <c r="L531" s="23" t="str">
        <f>+IFERROR(VLOOKUP(AI531,[2]REGION!$G$2:$I$1125,2,FALSE),"")</f>
        <v/>
      </c>
      <c r="M531" s="23" t="str">
        <f>+IFERROR(VLOOKUP(#REF!,[2]ORDINALES!$H$2:$I$382,2,FALSE),"")</f>
        <v/>
      </c>
      <c r="N531" s="23" t="str">
        <f>IFERROR(VLOOKUP(U531,'[2]Lista Willy'!$B$11:$D$14,3,FALSE),"")</f>
        <v>REC_11</v>
      </c>
      <c r="O531" s="24"/>
      <c r="P531" s="90">
        <v>26000</v>
      </c>
      <c r="Q531" s="90" t="s">
        <v>540</v>
      </c>
      <c r="R531" s="90" t="s">
        <v>541</v>
      </c>
      <c r="S531" s="90" t="s">
        <v>687</v>
      </c>
      <c r="T531" s="90" t="s">
        <v>541</v>
      </c>
      <c r="U531" s="90" t="s">
        <v>52</v>
      </c>
      <c r="V531" s="94" t="s">
        <v>53</v>
      </c>
      <c r="W531" s="90" t="s">
        <v>54</v>
      </c>
      <c r="X531" s="90" t="s">
        <v>55</v>
      </c>
      <c r="Y531" s="99" t="s">
        <v>688</v>
      </c>
      <c r="Z531" s="88">
        <v>15728906</v>
      </c>
      <c r="AA531" s="120"/>
      <c r="AB531" s="88"/>
      <c r="AC531" s="88"/>
      <c r="AD531" s="88"/>
      <c r="AE531" s="120">
        <v>15728906</v>
      </c>
      <c r="AF531" s="89"/>
      <c r="AG531" s="116"/>
      <c r="AH531" s="90" t="s">
        <v>57</v>
      </c>
      <c r="AI531" s="90"/>
      <c r="AJ531" s="90"/>
      <c r="AK531" s="90"/>
      <c r="AL531" s="90" t="s">
        <v>57</v>
      </c>
      <c r="AM531" s="90"/>
      <c r="AN531" s="90" t="s">
        <v>57</v>
      </c>
      <c r="AO531" s="90"/>
      <c r="AP531" s="90" t="s">
        <v>57</v>
      </c>
      <c r="AQ531" s="90"/>
      <c r="AR531" s="90" t="s">
        <v>57</v>
      </c>
      <c r="AS531" s="90" t="s">
        <v>60</v>
      </c>
      <c r="AT531" s="90" t="s">
        <v>61</v>
      </c>
      <c r="AU531" s="97" t="s">
        <v>62</v>
      </c>
      <c r="AV531" s="98" t="s">
        <v>125</v>
      </c>
      <c r="AW531" s="98" t="s">
        <v>126</v>
      </c>
      <c r="AX531" s="97">
        <v>3202032</v>
      </c>
      <c r="AY531" s="98" t="s">
        <v>127</v>
      </c>
      <c r="AZ531" s="98" t="s">
        <v>128</v>
      </c>
      <c r="BA531" s="24"/>
    </row>
    <row r="532" spans="1:53" ht="84.75" customHeight="1">
      <c r="A532" s="23" t="str">
        <f>+IFERROR(VLOOKUP(R532,'[2]Listas niveles'!$D$2:$E$11,2,FALSE),"")</f>
        <v>DTAM</v>
      </c>
      <c r="B532" s="23" t="str">
        <f>+IFERROR(VLOOKUP(AS532,'[2]Listas anexo 1'!$A$7:$B$8,2,FALSE),"")</f>
        <v>ADMIN</v>
      </c>
      <c r="C532" s="23" t="str">
        <f>+IFERROR(VLOOKUP(AT532,'[2]Listas anexo 1'!$A$13:$B$15,2,FALSE),"")</f>
        <v>ADMINYCOOR</v>
      </c>
      <c r="D532" s="23" t="str">
        <f>+IFERROR(VLOOKUP(AT532,'[2]Listas anexo 1'!$A$13:$C$15,3,FALSE),"")</f>
        <v>CONTRIBUIR</v>
      </c>
      <c r="E532" s="23" t="str">
        <f>+IFERROR(VLOOKUP(AT532,'[2]Listas anexo 1'!$A$19:$B$21,2,FALSE),"")</f>
        <v>ADMINOB</v>
      </c>
      <c r="F532" s="23" t="str">
        <f>+IFERROR(VLOOKUP(AV532,'[2]Listas anexo 1'!$J$13:$K$21,2,FALSE),"")</f>
        <v>ADOBIII</v>
      </c>
      <c r="G532" s="23" t="str">
        <f>+IFERROR(VLOOKUP(AW532,'[2]LISTAS ANEXO 1. 2'!$A$9:$B$38,2,FALSE),"")</f>
        <v>AIX</v>
      </c>
      <c r="H532" s="23" t="str">
        <f>+IFERROR(IF(C532="ADMINYCOOR",VLOOKUP(AY532,'[2]LISTAS ANEXO 1. 3'!$B$13:$C$42,2,FALSE),IF(C532="TASAS",VLOOKUP(AY532,'[2]LISTAS ANEXO 1. 3'!$B$43:$C$51,2,FALSE),IF(C532="FORTALECIMIENTO",VLOOKUP(AY532,'[2]LISTAS ANEXO 1. 3'!$B$52:$C$58,2,FALSE),""))),"")</f>
        <v>NN</v>
      </c>
      <c r="I532" s="23" t="str">
        <f>+IFERROR(VLOOKUP(#REF!,'[2]LISTAS ANEXO 1. 4'!$B$74:$C$90,2,FALSE),"")</f>
        <v/>
      </c>
      <c r="J532" s="23" t="str">
        <f>+IFERROR(VLOOKUP(X532,[2]ORDINALES!$B$2:$C$5,2,FALSE),"")</f>
        <v>CTADOS</v>
      </c>
      <c r="K532" s="23" t="str">
        <f>+IFERROR(VLOOKUP(#REF!,[2]REGION!$G$2:$I$1125,2,FALSE),"")</f>
        <v/>
      </c>
      <c r="L532" s="23" t="str">
        <f>+IFERROR(VLOOKUP(AI532,[2]REGION!$G$2:$I$1125,2,FALSE),"")</f>
        <v/>
      </c>
      <c r="M532" s="23" t="str">
        <f>+IFERROR(VLOOKUP(#REF!,[2]ORDINALES!$H$2:$I$382,2,FALSE),"")</f>
        <v/>
      </c>
      <c r="N532" s="23" t="str">
        <f>IFERROR(VLOOKUP(U532,'[2]Lista Willy'!$B$11:$D$14,3,FALSE),"")</f>
        <v>REC_11</v>
      </c>
      <c r="O532" s="24"/>
      <c r="P532" s="90">
        <v>26001</v>
      </c>
      <c r="Q532" s="90" t="s">
        <v>540</v>
      </c>
      <c r="R532" s="90" t="s">
        <v>541</v>
      </c>
      <c r="S532" s="90" t="s">
        <v>687</v>
      </c>
      <c r="T532" s="90" t="s">
        <v>541</v>
      </c>
      <c r="U532" s="90" t="s">
        <v>52</v>
      </c>
      <c r="V532" s="94" t="s">
        <v>53</v>
      </c>
      <c r="W532" s="90" t="s">
        <v>54</v>
      </c>
      <c r="X532" s="90" t="s">
        <v>55</v>
      </c>
      <c r="Y532" s="99" t="s">
        <v>689</v>
      </c>
      <c r="Z532" s="88">
        <v>58650000</v>
      </c>
      <c r="AA532" s="120"/>
      <c r="AB532" s="88"/>
      <c r="AC532" s="88"/>
      <c r="AD532" s="88"/>
      <c r="AE532" s="120">
        <v>58650000</v>
      </c>
      <c r="AF532" s="89"/>
      <c r="AG532" s="116"/>
      <c r="AH532" s="90" t="s">
        <v>57</v>
      </c>
      <c r="AI532" s="90"/>
      <c r="AJ532" s="90"/>
      <c r="AK532" s="90"/>
      <c r="AL532" s="90" t="s">
        <v>57</v>
      </c>
      <c r="AM532" s="90"/>
      <c r="AN532" s="90" t="s">
        <v>57</v>
      </c>
      <c r="AO532" s="90"/>
      <c r="AP532" s="90" t="s">
        <v>57</v>
      </c>
      <c r="AQ532" s="90"/>
      <c r="AR532" s="90" t="s">
        <v>57</v>
      </c>
      <c r="AS532" s="90" t="s">
        <v>60</v>
      </c>
      <c r="AT532" s="90" t="s">
        <v>61</v>
      </c>
      <c r="AU532" s="97" t="s">
        <v>62</v>
      </c>
      <c r="AV532" s="98" t="s">
        <v>272</v>
      </c>
      <c r="AW532" s="98" t="s">
        <v>413</v>
      </c>
      <c r="AX532" s="97">
        <v>3202014</v>
      </c>
      <c r="AY532" s="98" t="s">
        <v>418</v>
      </c>
      <c r="AZ532" s="98" t="s">
        <v>415</v>
      </c>
      <c r="BA532" s="24"/>
    </row>
    <row r="533" spans="1:53" ht="84.75" customHeight="1">
      <c r="A533" s="23" t="str">
        <f>+IFERROR(VLOOKUP(R533,'[2]Listas niveles'!$D$2:$E$11,2,FALSE),"")</f>
        <v>DTAM</v>
      </c>
      <c r="B533" s="23" t="str">
        <f>+IFERROR(VLOOKUP(AS533,'[2]Listas anexo 1'!$A$7:$B$8,2,FALSE),"")</f>
        <v>ADMIN</v>
      </c>
      <c r="C533" s="23" t="str">
        <f>+IFERROR(VLOOKUP(AT533,'[2]Listas anexo 1'!$A$13:$B$15,2,FALSE),"")</f>
        <v>ADMINYCOOR</v>
      </c>
      <c r="D533" s="23" t="str">
        <f>+IFERROR(VLOOKUP(AT533,'[2]Listas anexo 1'!$A$13:$C$15,3,FALSE),"")</f>
        <v>CONTRIBUIR</v>
      </c>
      <c r="E533" s="23" t="str">
        <f>+IFERROR(VLOOKUP(AT533,'[2]Listas anexo 1'!$A$19:$B$21,2,FALSE),"")</f>
        <v>ADMINOB</v>
      </c>
      <c r="F533" s="23" t="str">
        <f>+IFERROR(VLOOKUP(AV533,'[2]Listas anexo 1'!$J$13:$K$21,2,FALSE),"")</f>
        <v>ADOBIII</v>
      </c>
      <c r="G533" s="23" t="str">
        <f>+IFERROR(VLOOKUP(AW533,'[2]LISTAS ANEXO 1. 2'!$A$9:$B$38,2,FALSE),"")</f>
        <v>AX</v>
      </c>
      <c r="H533" s="23" t="str">
        <f>+IFERROR(IF(C533="ADMINYCOOR",VLOOKUP(AY533,'[2]LISTAS ANEXO 1. 3'!$B$13:$C$42,2,FALSE),IF(C533="TASAS",VLOOKUP(AY533,'[2]LISTAS ANEXO 1. 3'!$B$43:$C$51,2,FALSE),IF(C533="FORTALECIMIENTO",VLOOKUP(AY533,'[2]LISTAS ANEXO 1. 3'!$B$52:$C$58,2,FALSE),""))),"")</f>
        <v>OO</v>
      </c>
      <c r="I533" s="23" t="str">
        <f>+IFERROR(VLOOKUP(#REF!,'[2]LISTAS ANEXO 1. 4'!$B$74:$C$90,2,FALSE),"")</f>
        <v/>
      </c>
      <c r="J533" s="23" t="str">
        <f>+IFERROR(VLOOKUP(X533,[2]ORDINALES!$B$2:$C$5,2,FALSE),"")</f>
        <v>CTADOS</v>
      </c>
      <c r="K533" s="23" t="str">
        <f>+IFERROR(VLOOKUP(#REF!,[2]REGION!$G$2:$I$1125,2,FALSE),"")</f>
        <v/>
      </c>
      <c r="L533" s="23" t="str">
        <f>+IFERROR(VLOOKUP(AI533,[2]REGION!$G$2:$I$1125,2,FALSE),"")</f>
        <v/>
      </c>
      <c r="M533" s="23" t="str">
        <f>+IFERROR(VLOOKUP(#REF!,[2]ORDINALES!$H$2:$I$382,2,FALSE),"")</f>
        <v/>
      </c>
      <c r="N533" s="23" t="str">
        <f>IFERROR(VLOOKUP(U533,'[2]Lista Willy'!$B$11:$D$14,3,FALSE),"")</f>
        <v>REC_11</v>
      </c>
      <c r="O533" s="24"/>
      <c r="P533" s="90">
        <v>26002</v>
      </c>
      <c r="Q533" s="90" t="s">
        <v>540</v>
      </c>
      <c r="R533" s="90" t="s">
        <v>541</v>
      </c>
      <c r="S533" s="90" t="s">
        <v>687</v>
      </c>
      <c r="T533" s="90" t="s">
        <v>541</v>
      </c>
      <c r="U533" s="90" t="s">
        <v>52</v>
      </c>
      <c r="V533" s="94" t="s">
        <v>53</v>
      </c>
      <c r="W533" s="90" t="s">
        <v>54</v>
      </c>
      <c r="X533" s="90" t="s">
        <v>55</v>
      </c>
      <c r="Y533" s="99" t="s">
        <v>690</v>
      </c>
      <c r="Z533" s="88">
        <v>43286000</v>
      </c>
      <c r="AA533" s="120"/>
      <c r="AB533" s="88"/>
      <c r="AC533" s="88"/>
      <c r="AD533" s="88"/>
      <c r="AE533" s="120">
        <v>43286000</v>
      </c>
      <c r="AF533" s="89"/>
      <c r="AG533" s="116"/>
      <c r="AH533" s="90" t="s">
        <v>57</v>
      </c>
      <c r="AI533" s="90"/>
      <c r="AJ533" s="90"/>
      <c r="AK533" s="90"/>
      <c r="AL533" s="90" t="s">
        <v>57</v>
      </c>
      <c r="AM533" s="90"/>
      <c r="AN533" s="90" t="s">
        <v>57</v>
      </c>
      <c r="AO533" s="90"/>
      <c r="AP533" s="90" t="s">
        <v>57</v>
      </c>
      <c r="AQ533" s="90"/>
      <c r="AR533" s="90" t="s">
        <v>57</v>
      </c>
      <c r="AS533" s="90" t="s">
        <v>60</v>
      </c>
      <c r="AT533" s="90" t="s">
        <v>61</v>
      </c>
      <c r="AU533" s="97" t="s">
        <v>62</v>
      </c>
      <c r="AV533" s="98" t="s">
        <v>272</v>
      </c>
      <c r="AW533" s="98" t="s">
        <v>335</v>
      </c>
      <c r="AX533" s="97">
        <v>3202004</v>
      </c>
      <c r="AY533" s="98" t="s">
        <v>336</v>
      </c>
      <c r="AZ533" s="90" t="s">
        <v>426</v>
      </c>
      <c r="BA533" s="24"/>
    </row>
    <row r="534" spans="1:53" ht="84.75" customHeight="1">
      <c r="A534" s="23" t="str">
        <f>+IFERROR(VLOOKUP(R534,'[2]Listas niveles'!$D$2:$E$11,2,FALSE),"")</f>
        <v>DTAM</v>
      </c>
      <c r="B534" s="23" t="str">
        <f>+IFERROR(VLOOKUP(AS534,'[2]Listas anexo 1'!$A$7:$B$8,2,FALSE),"")</f>
        <v>ADMIN</v>
      </c>
      <c r="C534" s="23" t="str">
        <f>+IFERROR(VLOOKUP(AT534,'[2]Listas anexo 1'!$A$13:$B$15,2,FALSE),"")</f>
        <v>ADMINYCOOR</v>
      </c>
      <c r="D534" s="23" t="str">
        <f>+IFERROR(VLOOKUP(AT534,'[2]Listas anexo 1'!$A$13:$C$15,3,FALSE),"")</f>
        <v>CONTRIBUIR</v>
      </c>
      <c r="E534" s="23" t="str">
        <f>+IFERROR(VLOOKUP(AT534,'[2]Listas anexo 1'!$A$19:$B$21,2,FALSE),"")</f>
        <v>ADMINOB</v>
      </c>
      <c r="F534" s="23" t="str">
        <f>+IFERROR(VLOOKUP(AV534,'[2]Listas anexo 1'!$J$13:$K$21,2,FALSE),"")</f>
        <v>ADOBI</v>
      </c>
      <c r="G534" s="23" t="str">
        <f>+IFERROR(VLOOKUP(AW534,'[2]LISTAS ANEXO 1. 2'!$A$9:$B$38,2,FALSE),"")</f>
        <v>AI</v>
      </c>
      <c r="H534" s="23" t="str">
        <f>+IFERROR(IF(C534="ADMINYCOOR",VLOOKUP(AY534,'[2]LISTAS ANEXO 1. 3'!$B$13:$C$42,2,FALSE),IF(C534="TASAS",VLOOKUP(AY534,'[2]LISTAS ANEXO 1. 3'!$B$43:$C$51,2,FALSE),IF(C534="FORTALECIMIENTO",VLOOKUP(AY534,'[2]LISTAS ANEXO 1. 3'!$B$52:$C$58,2,FALSE),""))),"")</f>
        <v>AA</v>
      </c>
      <c r="I534" s="23" t="str">
        <f>+IFERROR(VLOOKUP(#REF!,'[2]LISTAS ANEXO 1. 4'!$B$74:$C$90,2,FALSE),"")</f>
        <v/>
      </c>
      <c r="J534" s="23" t="str">
        <f>+IFERROR(VLOOKUP(X534,[2]ORDINALES!$B$2:$C$5,2,FALSE),"")</f>
        <v>CTADOS</v>
      </c>
      <c r="K534" s="23" t="str">
        <f>+IFERROR(VLOOKUP(#REF!,[2]REGION!$G$2:$I$1125,2,FALSE),"")</f>
        <v/>
      </c>
      <c r="L534" s="23" t="str">
        <f>+IFERROR(VLOOKUP(AI534,[2]REGION!$G$2:$I$1125,2,FALSE),"")</f>
        <v/>
      </c>
      <c r="M534" s="23" t="str">
        <f>+IFERROR(VLOOKUP(#REF!,[2]ORDINALES!$H$2:$I$382,2,FALSE),"")</f>
        <v/>
      </c>
      <c r="N534" s="23" t="str">
        <f>IFERROR(VLOOKUP(U534,'[2]Lista Willy'!$B$11:$D$14,3,FALSE),"")</f>
        <v>REC_11</v>
      </c>
      <c r="O534" s="24"/>
      <c r="P534" s="90">
        <v>26003</v>
      </c>
      <c r="Q534" s="90" t="s">
        <v>540</v>
      </c>
      <c r="R534" s="90" t="s">
        <v>541</v>
      </c>
      <c r="S534" s="90" t="s">
        <v>687</v>
      </c>
      <c r="T534" s="90" t="s">
        <v>541</v>
      </c>
      <c r="U534" s="90" t="s">
        <v>52</v>
      </c>
      <c r="V534" s="94" t="s">
        <v>53</v>
      </c>
      <c r="W534" s="90" t="s">
        <v>54</v>
      </c>
      <c r="X534" s="90" t="s">
        <v>55</v>
      </c>
      <c r="Y534" s="99" t="s">
        <v>691</v>
      </c>
      <c r="Z534" s="88">
        <v>17852300</v>
      </c>
      <c r="AA534" s="120"/>
      <c r="AB534" s="88"/>
      <c r="AC534" s="88"/>
      <c r="AD534" s="88"/>
      <c r="AE534" s="120">
        <v>17852300</v>
      </c>
      <c r="AF534" s="89"/>
      <c r="AG534" s="116"/>
      <c r="AH534" s="90" t="s">
        <v>57</v>
      </c>
      <c r="AI534" s="90"/>
      <c r="AJ534" s="90"/>
      <c r="AK534" s="90"/>
      <c r="AL534" s="90" t="s">
        <v>57</v>
      </c>
      <c r="AM534" s="90"/>
      <c r="AN534" s="90" t="s">
        <v>57</v>
      </c>
      <c r="AO534" s="90"/>
      <c r="AP534" s="90" t="s">
        <v>57</v>
      </c>
      <c r="AQ534" s="90"/>
      <c r="AR534" s="90" t="s">
        <v>57</v>
      </c>
      <c r="AS534" s="90" t="s">
        <v>60</v>
      </c>
      <c r="AT534" s="90" t="s">
        <v>61</v>
      </c>
      <c r="AU534" s="97" t="s">
        <v>62</v>
      </c>
      <c r="AV534" s="98" t="s">
        <v>125</v>
      </c>
      <c r="AW534" s="98" t="s">
        <v>126</v>
      </c>
      <c r="AX534" s="97">
        <v>3202032</v>
      </c>
      <c r="AY534" s="98" t="s">
        <v>127</v>
      </c>
      <c r="AZ534" s="98" t="s">
        <v>128</v>
      </c>
      <c r="BA534" s="24"/>
    </row>
    <row r="535" spans="1:53" ht="84.75" customHeight="1">
      <c r="A535" s="23" t="str">
        <f>+IFERROR(VLOOKUP(R535,'[2]Listas niveles'!$D$2:$E$11,2,FALSE),"")</f>
        <v>DTAM</v>
      </c>
      <c r="B535" s="23" t="str">
        <f>+IFERROR(VLOOKUP(AS535,'[2]Listas anexo 1'!$A$7:$B$8,2,FALSE),"")</f>
        <v>ADMIN</v>
      </c>
      <c r="C535" s="23" t="str">
        <f>+IFERROR(VLOOKUP(AT535,'[2]Listas anexo 1'!$A$13:$B$15,2,FALSE),"")</f>
        <v>ADMINYCOOR</v>
      </c>
      <c r="D535" s="23" t="str">
        <f>+IFERROR(VLOOKUP(AT535,'[2]Listas anexo 1'!$A$13:$C$15,3,FALSE),"")</f>
        <v>CONTRIBUIR</v>
      </c>
      <c r="E535" s="23" t="str">
        <f>+IFERROR(VLOOKUP(AT535,'[2]Listas anexo 1'!$A$19:$B$21,2,FALSE),"")</f>
        <v>ADMINOB</v>
      </c>
      <c r="F535" s="23" t="str">
        <f>+IFERROR(VLOOKUP(AV535,'[2]Listas anexo 1'!$J$13:$K$21,2,FALSE),"")</f>
        <v>ADOBI</v>
      </c>
      <c r="G535" s="23" t="str">
        <f>+IFERROR(VLOOKUP(AW535,'[2]LISTAS ANEXO 1. 2'!$A$9:$B$38,2,FALSE),"")</f>
        <v>AI</v>
      </c>
      <c r="H535" s="23" t="str">
        <f>+IFERROR(IF(C535="ADMINYCOOR",VLOOKUP(AY535,'[2]LISTAS ANEXO 1. 3'!$B$13:$C$42,2,FALSE),IF(C535="TASAS",VLOOKUP(AY535,'[2]LISTAS ANEXO 1. 3'!$B$43:$C$51,2,FALSE),IF(C535="FORTALECIMIENTO",VLOOKUP(AY535,'[2]LISTAS ANEXO 1. 3'!$B$52:$C$58,2,FALSE),""))),"")</f>
        <v>AA</v>
      </c>
      <c r="I535" s="23" t="str">
        <f>+IFERROR(VLOOKUP(#REF!,'[2]LISTAS ANEXO 1. 4'!$B$74:$C$90,2,FALSE),"")</f>
        <v/>
      </c>
      <c r="J535" s="23" t="str">
        <f>+IFERROR(VLOOKUP(X535,[2]ORDINALES!$B$2:$C$5,2,FALSE),"")</f>
        <v>CTADOS</v>
      </c>
      <c r="K535" s="23" t="str">
        <f>+IFERROR(VLOOKUP(#REF!,[2]REGION!$G$2:$I$1125,2,FALSE),"")</f>
        <v/>
      </c>
      <c r="L535" s="23" t="str">
        <f>+IFERROR(VLOOKUP(AI535,[2]REGION!$G$2:$I$1125,2,FALSE),"")</f>
        <v/>
      </c>
      <c r="M535" s="23" t="str">
        <f>+IFERROR(VLOOKUP(#REF!,[2]ORDINALES!$H$2:$I$382,2,FALSE),"")</f>
        <v/>
      </c>
      <c r="N535" s="23" t="str">
        <f>IFERROR(VLOOKUP(U535,'[2]Lista Willy'!$B$11:$D$14,3,FALSE),"")</f>
        <v>REC_11</v>
      </c>
      <c r="O535" s="24"/>
      <c r="P535" s="90">
        <v>26004</v>
      </c>
      <c r="Q535" s="90" t="s">
        <v>540</v>
      </c>
      <c r="R535" s="90" t="s">
        <v>541</v>
      </c>
      <c r="S535" s="90" t="s">
        <v>687</v>
      </c>
      <c r="T535" s="90" t="s">
        <v>541</v>
      </c>
      <c r="U535" s="90" t="s">
        <v>52</v>
      </c>
      <c r="V535" s="94" t="s">
        <v>53</v>
      </c>
      <c r="W535" s="90" t="s">
        <v>54</v>
      </c>
      <c r="X535" s="90" t="s">
        <v>55</v>
      </c>
      <c r="Y535" s="99" t="s">
        <v>692</v>
      </c>
      <c r="Z535" s="88">
        <v>14979910</v>
      </c>
      <c r="AA535" s="120"/>
      <c r="AB535" s="88"/>
      <c r="AC535" s="88"/>
      <c r="AD535" s="88"/>
      <c r="AE535" s="120">
        <v>14979910</v>
      </c>
      <c r="AF535" s="89"/>
      <c r="AG535" s="116"/>
      <c r="AH535" s="90" t="s">
        <v>57</v>
      </c>
      <c r="AI535" s="90"/>
      <c r="AJ535" s="90"/>
      <c r="AK535" s="90"/>
      <c r="AL535" s="90" t="s">
        <v>57</v>
      </c>
      <c r="AM535" s="90"/>
      <c r="AN535" s="90" t="s">
        <v>57</v>
      </c>
      <c r="AO535" s="90"/>
      <c r="AP535" s="90" t="s">
        <v>57</v>
      </c>
      <c r="AQ535" s="90"/>
      <c r="AR535" s="90" t="s">
        <v>57</v>
      </c>
      <c r="AS535" s="90" t="s">
        <v>60</v>
      </c>
      <c r="AT535" s="90" t="s">
        <v>61</v>
      </c>
      <c r="AU535" s="97" t="s">
        <v>62</v>
      </c>
      <c r="AV535" s="98" t="s">
        <v>125</v>
      </c>
      <c r="AW535" s="98" t="s">
        <v>126</v>
      </c>
      <c r="AX535" s="97">
        <v>3202032</v>
      </c>
      <c r="AY535" s="98" t="s">
        <v>127</v>
      </c>
      <c r="AZ535" s="98" t="s">
        <v>128</v>
      </c>
      <c r="BA535" s="24"/>
    </row>
    <row r="536" spans="1:53" ht="84.75" customHeight="1">
      <c r="A536" s="23" t="str">
        <f>+IFERROR(VLOOKUP(R536,'[2]Listas niveles'!$D$2:$E$11,2,FALSE),"")</f>
        <v>DTAM</v>
      </c>
      <c r="B536" s="23" t="str">
        <f>+IFERROR(VLOOKUP(AS536,'[2]Listas anexo 1'!$A$7:$B$8,2,FALSE),"")</f>
        <v>ADMIN</v>
      </c>
      <c r="C536" s="23" t="str">
        <f>+IFERROR(VLOOKUP(AT536,'[2]Listas anexo 1'!$A$13:$B$15,2,FALSE),"")</f>
        <v>ADMINYCOOR</v>
      </c>
      <c r="D536" s="23" t="str">
        <f>+IFERROR(VLOOKUP(AT536,'[2]Listas anexo 1'!$A$13:$C$15,3,FALSE),"")</f>
        <v>CONTRIBUIR</v>
      </c>
      <c r="E536" s="23" t="str">
        <f>+IFERROR(VLOOKUP(AT536,'[2]Listas anexo 1'!$A$19:$B$21,2,FALSE),"")</f>
        <v>ADMINOB</v>
      </c>
      <c r="F536" s="23" t="str">
        <f>+IFERROR(VLOOKUP(AV536,'[2]Listas anexo 1'!$J$13:$K$21,2,FALSE),"")</f>
        <v>ADOBI</v>
      </c>
      <c r="G536" s="23" t="str">
        <f>+IFERROR(VLOOKUP(AW536,'[2]LISTAS ANEXO 1. 2'!$A$9:$B$38,2,FALSE),"")</f>
        <v>AI</v>
      </c>
      <c r="H536" s="23" t="str">
        <f>+IFERROR(IF(C536="ADMINYCOOR",VLOOKUP(AY536,'[2]LISTAS ANEXO 1. 3'!$B$13:$C$42,2,FALSE),IF(C536="TASAS",VLOOKUP(AY536,'[2]LISTAS ANEXO 1. 3'!$B$43:$C$51,2,FALSE),IF(C536="FORTALECIMIENTO",VLOOKUP(AY536,'[2]LISTAS ANEXO 1. 3'!$B$52:$C$58,2,FALSE),""))),"")</f>
        <v>AA</v>
      </c>
      <c r="I536" s="23" t="str">
        <f>+IFERROR(VLOOKUP(#REF!,'[2]LISTAS ANEXO 1. 4'!$B$74:$C$90,2,FALSE),"")</f>
        <v/>
      </c>
      <c r="J536" s="23" t="str">
        <f>+IFERROR(VLOOKUP(X536,[2]ORDINALES!$B$2:$C$5,2,FALSE),"")</f>
        <v>CTADOS</v>
      </c>
      <c r="K536" s="23" t="str">
        <f>+IFERROR(VLOOKUP(#REF!,[2]REGION!$G$2:$I$1125,2,FALSE),"")</f>
        <v/>
      </c>
      <c r="L536" s="23" t="str">
        <f>+IFERROR(VLOOKUP(AI536,[2]REGION!$G$2:$I$1125,2,FALSE),"")</f>
        <v/>
      </c>
      <c r="M536" s="23" t="str">
        <f>+IFERROR(VLOOKUP(#REF!,[2]ORDINALES!$H$2:$I$382,2,FALSE),"")</f>
        <v/>
      </c>
      <c r="N536" s="23" t="str">
        <f>IFERROR(VLOOKUP(U536,'[2]Lista Willy'!$B$11:$D$14,3,FALSE),"")</f>
        <v>REC_11</v>
      </c>
      <c r="O536" s="24"/>
      <c r="P536" s="90">
        <v>26005</v>
      </c>
      <c r="Q536" s="90" t="s">
        <v>540</v>
      </c>
      <c r="R536" s="90" t="s">
        <v>541</v>
      </c>
      <c r="S536" s="90" t="s">
        <v>687</v>
      </c>
      <c r="T536" s="90" t="s">
        <v>541</v>
      </c>
      <c r="U536" s="90" t="s">
        <v>52</v>
      </c>
      <c r="V536" s="94" t="s">
        <v>53</v>
      </c>
      <c r="W536" s="90" t="s">
        <v>54</v>
      </c>
      <c r="X536" s="90" t="s">
        <v>55</v>
      </c>
      <c r="Y536" s="99" t="s">
        <v>2941</v>
      </c>
      <c r="Z536" s="88">
        <v>7721978</v>
      </c>
      <c r="AA536" s="120"/>
      <c r="AB536" s="88"/>
      <c r="AC536" s="88"/>
      <c r="AD536" s="88"/>
      <c r="AE536" s="120">
        <v>7721978</v>
      </c>
      <c r="AF536" s="89"/>
      <c r="AG536" s="116"/>
      <c r="AH536" s="90" t="s">
        <v>57</v>
      </c>
      <c r="AI536" s="90"/>
      <c r="AJ536" s="90"/>
      <c r="AK536" s="90"/>
      <c r="AL536" s="90" t="s">
        <v>57</v>
      </c>
      <c r="AM536" s="90"/>
      <c r="AN536" s="90" t="s">
        <v>57</v>
      </c>
      <c r="AO536" s="90"/>
      <c r="AP536" s="90" t="s">
        <v>57</v>
      </c>
      <c r="AQ536" s="90"/>
      <c r="AR536" s="90" t="s">
        <v>57</v>
      </c>
      <c r="AS536" s="90" t="s">
        <v>60</v>
      </c>
      <c r="AT536" s="90" t="s">
        <v>61</v>
      </c>
      <c r="AU536" s="97" t="s">
        <v>62</v>
      </c>
      <c r="AV536" s="98" t="s">
        <v>125</v>
      </c>
      <c r="AW536" s="98" t="s">
        <v>126</v>
      </c>
      <c r="AX536" s="97">
        <v>3202032</v>
      </c>
      <c r="AY536" s="98" t="s">
        <v>127</v>
      </c>
      <c r="AZ536" s="98" t="s">
        <v>128</v>
      </c>
      <c r="BA536" s="24"/>
    </row>
    <row r="537" spans="1:53" ht="84.75" customHeight="1">
      <c r="A537" s="23" t="str">
        <f>+IFERROR(VLOOKUP(R537,'[2]Listas niveles'!$D$2:$E$11,2,FALSE),"")</f>
        <v>DTAM</v>
      </c>
      <c r="B537" s="23" t="str">
        <f>+IFERROR(VLOOKUP(AS537,'[2]Listas anexo 1'!$A$7:$B$8,2,FALSE),"")</f>
        <v>ADMIN</v>
      </c>
      <c r="C537" s="23" t="str">
        <f>+IFERROR(VLOOKUP(AT537,'[2]Listas anexo 1'!$A$13:$B$15,2,FALSE),"")</f>
        <v>ADMINYCOOR</v>
      </c>
      <c r="D537" s="23" t="str">
        <f>+IFERROR(VLOOKUP(AT537,'[2]Listas anexo 1'!$A$13:$C$15,3,FALSE),"")</f>
        <v>CONTRIBUIR</v>
      </c>
      <c r="E537" s="23" t="str">
        <f>+IFERROR(VLOOKUP(AT537,'[2]Listas anexo 1'!$A$19:$B$21,2,FALSE),"")</f>
        <v>ADMINOB</v>
      </c>
      <c r="F537" s="23" t="str">
        <f>+IFERROR(VLOOKUP(AV537,'[2]Listas anexo 1'!$J$13:$K$21,2,FALSE),"")</f>
        <v>ADOBIV</v>
      </c>
      <c r="G537" s="23" t="str">
        <f>+IFERROR(VLOOKUP(AW537,'[2]LISTAS ANEXO 1. 2'!$A$9:$B$38,2,FALSE),"")</f>
        <v>AXVI</v>
      </c>
      <c r="H537" s="23" t="str">
        <f>+IFERROR(IF(C537="ADMINYCOOR",VLOOKUP(AY537,'[2]LISTAS ANEXO 1. 3'!$B$13:$C$42,2,FALSE),IF(C537="TASAS",VLOOKUP(AY537,'[2]LISTAS ANEXO 1. 3'!$B$43:$C$51,2,FALSE),IF(C537="FORTALECIMIENTO",VLOOKUP(AY537,'[2]LISTAS ANEXO 1. 3'!$B$52:$C$58,2,FALSE),""))),"")</f>
        <v>CD</v>
      </c>
      <c r="I537" s="23" t="str">
        <f>+IFERROR(VLOOKUP(#REF!,'[2]LISTAS ANEXO 1. 4'!$B$74:$C$90,2,FALSE),"")</f>
        <v/>
      </c>
      <c r="J537" s="23" t="str">
        <f>+IFERROR(VLOOKUP(X537,[2]ORDINALES!$B$2:$C$5,2,FALSE),"")</f>
        <v>CTADOS</v>
      </c>
      <c r="K537" s="23" t="str">
        <f>+IFERROR(VLOOKUP(#REF!,[2]REGION!$G$2:$I$1125,2,FALSE),"")</f>
        <v/>
      </c>
      <c r="L537" s="23" t="str">
        <f>+IFERROR(VLOOKUP(AI537,[2]REGION!$G$2:$I$1125,2,FALSE),"")</f>
        <v/>
      </c>
      <c r="M537" s="23" t="str">
        <f>+IFERROR(VLOOKUP(#REF!,[2]ORDINALES!$H$2:$I$382,2,FALSE),"")</f>
        <v/>
      </c>
      <c r="N537" s="23" t="str">
        <f>IFERROR(VLOOKUP(U537,'[2]Lista Willy'!$B$11:$D$14,3,FALSE),"")</f>
        <v>REC_11</v>
      </c>
      <c r="O537" s="24"/>
      <c r="P537" s="90">
        <v>26006</v>
      </c>
      <c r="Q537" s="90" t="s">
        <v>540</v>
      </c>
      <c r="R537" s="90" t="s">
        <v>541</v>
      </c>
      <c r="S537" s="90" t="s">
        <v>687</v>
      </c>
      <c r="T537" s="90" t="s">
        <v>541</v>
      </c>
      <c r="U537" s="90" t="s">
        <v>52</v>
      </c>
      <c r="V537" s="94" t="s">
        <v>53</v>
      </c>
      <c r="W537" s="90" t="s">
        <v>54</v>
      </c>
      <c r="X537" s="90" t="s">
        <v>55</v>
      </c>
      <c r="Y537" s="99" t="s">
        <v>693</v>
      </c>
      <c r="Z537" s="88">
        <v>32338000</v>
      </c>
      <c r="AA537" s="120"/>
      <c r="AB537" s="88"/>
      <c r="AC537" s="88"/>
      <c r="AD537" s="88"/>
      <c r="AE537" s="120">
        <v>32338000</v>
      </c>
      <c r="AF537" s="89"/>
      <c r="AG537" s="116"/>
      <c r="AH537" s="90" t="s">
        <v>57</v>
      </c>
      <c r="AI537" s="90"/>
      <c r="AJ537" s="90"/>
      <c r="AK537" s="90"/>
      <c r="AL537" s="90" t="s">
        <v>57</v>
      </c>
      <c r="AM537" s="90"/>
      <c r="AN537" s="90" t="s">
        <v>57</v>
      </c>
      <c r="AO537" s="90"/>
      <c r="AP537" s="90" t="s">
        <v>57</v>
      </c>
      <c r="AQ537" s="90"/>
      <c r="AR537" s="90" t="s">
        <v>57</v>
      </c>
      <c r="AS537" s="90" t="s">
        <v>60</v>
      </c>
      <c r="AT537" s="90" t="s">
        <v>61</v>
      </c>
      <c r="AU537" s="97" t="s">
        <v>62</v>
      </c>
      <c r="AV537" s="98" t="s">
        <v>63</v>
      </c>
      <c r="AW537" s="98" t="s">
        <v>64</v>
      </c>
      <c r="AX537" s="97">
        <v>3202008</v>
      </c>
      <c r="AY537" s="98" t="s">
        <v>65</v>
      </c>
      <c r="AZ537" s="110" t="s">
        <v>66</v>
      </c>
      <c r="BA537" s="24"/>
    </row>
    <row r="538" spans="1:53" ht="84.75" customHeight="1">
      <c r="A538" s="23" t="str">
        <f>+IFERROR(VLOOKUP(R538,'[2]Listas niveles'!$D$2:$E$11,2,FALSE),"")</f>
        <v>DTAM</v>
      </c>
      <c r="B538" s="23" t="str">
        <f>+IFERROR(VLOOKUP(AS538,'[2]Listas anexo 1'!$A$7:$B$8,2,FALSE),"")</f>
        <v>ADMIN</v>
      </c>
      <c r="C538" s="23" t="str">
        <f>+IFERROR(VLOOKUP(AT538,'[2]Listas anexo 1'!$A$13:$B$15,2,FALSE),"")</f>
        <v>ADMINYCOOR</v>
      </c>
      <c r="D538" s="23" t="str">
        <f>+IFERROR(VLOOKUP(AT538,'[2]Listas anexo 1'!$A$13:$C$15,3,FALSE),"")</f>
        <v>CONTRIBUIR</v>
      </c>
      <c r="E538" s="23" t="str">
        <f>+IFERROR(VLOOKUP(AT538,'[2]Listas anexo 1'!$A$19:$B$21,2,FALSE),"")</f>
        <v>ADMINOB</v>
      </c>
      <c r="F538" s="23" t="str">
        <f>+IFERROR(VLOOKUP(AV538,'[2]Listas anexo 1'!$J$13:$K$21,2,FALSE),"")</f>
        <v>ADOBIV</v>
      </c>
      <c r="G538" s="23" t="str">
        <f>+IFERROR(VLOOKUP(AW538,'[2]LISTAS ANEXO 1. 2'!$A$9:$B$38,2,FALSE),"")</f>
        <v>AXVI</v>
      </c>
      <c r="H538" s="23" t="str">
        <f>+IFERROR(IF(C538="ADMINYCOOR",VLOOKUP(AY538,'[2]LISTAS ANEXO 1. 3'!$B$13:$C$42,2,FALSE),IF(C538="TASAS",VLOOKUP(AY538,'[2]LISTAS ANEXO 1. 3'!$B$43:$C$51,2,FALSE),IF(C538="FORTALECIMIENTO",VLOOKUP(AY538,'[2]LISTAS ANEXO 1. 3'!$B$52:$C$58,2,FALSE),""))),"")</f>
        <v>CD</v>
      </c>
      <c r="I538" s="23" t="str">
        <f>+IFERROR(VLOOKUP(#REF!,'[2]LISTAS ANEXO 1. 4'!$B$74:$C$90,2,FALSE),"")</f>
        <v/>
      </c>
      <c r="J538" s="23" t="str">
        <f>+IFERROR(VLOOKUP(X538,[2]ORDINALES!$B$2:$C$5,2,FALSE),"")</f>
        <v>CTADOS</v>
      </c>
      <c r="K538" s="23" t="str">
        <f>+IFERROR(VLOOKUP(#REF!,[2]REGION!$G$2:$I$1125,2,FALSE),"")</f>
        <v/>
      </c>
      <c r="L538" s="23" t="str">
        <f>+IFERROR(VLOOKUP(AI538,[2]REGION!$G$2:$I$1125,2,FALSE),"")</f>
        <v/>
      </c>
      <c r="M538" s="23" t="str">
        <f>+IFERROR(VLOOKUP(#REF!,[2]ORDINALES!$H$2:$I$382,2,FALSE),"")</f>
        <v/>
      </c>
      <c r="N538" s="23" t="str">
        <f>IFERROR(VLOOKUP(U538,'[2]Lista Willy'!$B$11:$D$14,3,FALSE),"")</f>
        <v>REC_11</v>
      </c>
      <c r="O538" s="24"/>
      <c r="P538" s="90">
        <v>26007</v>
      </c>
      <c r="Q538" s="90" t="s">
        <v>540</v>
      </c>
      <c r="R538" s="90" t="s">
        <v>541</v>
      </c>
      <c r="S538" s="90" t="s">
        <v>687</v>
      </c>
      <c r="T538" s="90" t="s">
        <v>541</v>
      </c>
      <c r="U538" s="90" t="s">
        <v>52</v>
      </c>
      <c r="V538" s="94" t="s">
        <v>53</v>
      </c>
      <c r="W538" s="90" t="s">
        <v>54</v>
      </c>
      <c r="X538" s="90" t="s">
        <v>55</v>
      </c>
      <c r="Y538" s="99" t="s">
        <v>694</v>
      </c>
      <c r="Z538" s="88">
        <v>26795000</v>
      </c>
      <c r="AA538" s="120"/>
      <c r="AB538" s="88"/>
      <c r="AC538" s="88"/>
      <c r="AD538" s="88"/>
      <c r="AE538" s="120">
        <v>26795000</v>
      </c>
      <c r="AF538" s="89"/>
      <c r="AG538" s="116"/>
      <c r="AH538" s="90" t="s">
        <v>57</v>
      </c>
      <c r="AI538" s="90"/>
      <c r="AJ538" s="90"/>
      <c r="AK538" s="90"/>
      <c r="AL538" s="90" t="s">
        <v>57</v>
      </c>
      <c r="AM538" s="90"/>
      <c r="AN538" s="90" t="s">
        <v>57</v>
      </c>
      <c r="AO538" s="90"/>
      <c r="AP538" s="90" t="s">
        <v>57</v>
      </c>
      <c r="AQ538" s="90"/>
      <c r="AR538" s="90" t="s">
        <v>57</v>
      </c>
      <c r="AS538" s="90" t="s">
        <v>60</v>
      </c>
      <c r="AT538" s="90" t="s">
        <v>61</v>
      </c>
      <c r="AU538" s="97" t="s">
        <v>62</v>
      </c>
      <c r="AV538" s="98" t="s">
        <v>63</v>
      </c>
      <c r="AW538" s="98" t="s">
        <v>64</v>
      </c>
      <c r="AX538" s="97">
        <v>3202008</v>
      </c>
      <c r="AY538" s="98" t="s">
        <v>65</v>
      </c>
      <c r="AZ538" s="110" t="s">
        <v>175</v>
      </c>
      <c r="BA538" s="24"/>
    </row>
    <row r="539" spans="1:53" ht="84.75" customHeight="1">
      <c r="A539" s="23" t="str">
        <f>+IFERROR(VLOOKUP(R539,'[2]Listas niveles'!$D$2:$E$11,2,FALSE),"")</f>
        <v>DTAM</v>
      </c>
      <c r="B539" s="23" t="str">
        <f>+IFERROR(VLOOKUP(AS539,'[2]Listas anexo 1'!$A$7:$B$8,2,FALSE),"")</f>
        <v>ADMIN</v>
      </c>
      <c r="C539" s="23" t="str">
        <f>+IFERROR(VLOOKUP(AT539,'[2]Listas anexo 1'!$A$13:$B$15,2,FALSE),"")</f>
        <v>ADMINYCOOR</v>
      </c>
      <c r="D539" s="23" t="str">
        <f>+IFERROR(VLOOKUP(AT539,'[2]Listas anexo 1'!$A$13:$C$15,3,FALSE),"")</f>
        <v>CONTRIBUIR</v>
      </c>
      <c r="E539" s="23" t="str">
        <f>+IFERROR(VLOOKUP(AT539,'[2]Listas anexo 1'!$A$19:$B$21,2,FALSE),"")</f>
        <v>ADMINOB</v>
      </c>
      <c r="F539" s="23" t="str">
        <f>+IFERROR(VLOOKUP(AV539,'[2]Listas anexo 1'!$J$13:$K$21,2,FALSE),"")</f>
        <v>ADOBIV</v>
      </c>
      <c r="G539" s="23" t="str">
        <f>+IFERROR(VLOOKUP(AW539,'[2]LISTAS ANEXO 1. 2'!$A$9:$B$38,2,FALSE),"")</f>
        <v>AXVI</v>
      </c>
      <c r="H539" s="23" t="str">
        <f>+IFERROR(IF(C539="ADMINYCOOR",VLOOKUP(AY539,'[2]LISTAS ANEXO 1. 3'!$B$13:$C$42,2,FALSE),IF(C539="TASAS",VLOOKUP(AY539,'[2]LISTAS ANEXO 1. 3'!$B$43:$C$51,2,FALSE),IF(C539="FORTALECIMIENTO",VLOOKUP(AY539,'[2]LISTAS ANEXO 1. 3'!$B$52:$C$58,2,FALSE),""))),"")</f>
        <v>CD</v>
      </c>
      <c r="I539" s="23" t="str">
        <f>+IFERROR(VLOOKUP(#REF!,'[2]LISTAS ANEXO 1. 4'!$B$74:$C$90,2,FALSE),"")</f>
        <v/>
      </c>
      <c r="J539" s="23" t="str">
        <f>+IFERROR(VLOOKUP(X539,[2]ORDINALES!$B$2:$C$5,2,FALSE),"")</f>
        <v>CTADOS</v>
      </c>
      <c r="K539" s="23" t="str">
        <f>+IFERROR(VLOOKUP(#REF!,[2]REGION!$G$2:$I$1125,2,FALSE),"")</f>
        <v/>
      </c>
      <c r="L539" s="23" t="str">
        <f>+IFERROR(VLOOKUP(AI539,[2]REGION!$G$2:$I$1125,2,FALSE),"")</f>
        <v/>
      </c>
      <c r="M539" s="23" t="str">
        <f>+IFERROR(VLOOKUP(#REF!,[2]ORDINALES!$H$2:$I$382,2,FALSE),"")</f>
        <v/>
      </c>
      <c r="N539" s="23" t="str">
        <f>IFERROR(VLOOKUP(U539,'[2]Lista Willy'!$B$11:$D$14,3,FALSE),"")</f>
        <v>REC_20</v>
      </c>
      <c r="O539" s="24"/>
      <c r="P539" s="90">
        <v>26008</v>
      </c>
      <c r="Q539" s="90" t="s">
        <v>540</v>
      </c>
      <c r="R539" s="90" t="s">
        <v>541</v>
      </c>
      <c r="S539" s="90" t="s">
        <v>687</v>
      </c>
      <c r="T539" s="90" t="s">
        <v>541</v>
      </c>
      <c r="U539" s="90" t="s">
        <v>153</v>
      </c>
      <c r="V539" s="94" t="s">
        <v>154</v>
      </c>
      <c r="W539" s="90" t="s">
        <v>54</v>
      </c>
      <c r="X539" s="90" t="s">
        <v>55</v>
      </c>
      <c r="Y539" s="99" t="s">
        <v>695</v>
      </c>
      <c r="Z539" s="88">
        <v>69000000</v>
      </c>
      <c r="AA539" s="120"/>
      <c r="AB539" s="88"/>
      <c r="AC539" s="88"/>
      <c r="AD539" s="88"/>
      <c r="AE539" s="120">
        <v>69000000</v>
      </c>
      <c r="AF539" s="89"/>
      <c r="AG539" s="116"/>
      <c r="AH539" s="90" t="s">
        <v>57</v>
      </c>
      <c r="AI539" s="90"/>
      <c r="AJ539" s="90"/>
      <c r="AK539" s="90"/>
      <c r="AL539" s="90" t="s">
        <v>57</v>
      </c>
      <c r="AM539" s="90"/>
      <c r="AN539" s="90" t="s">
        <v>57</v>
      </c>
      <c r="AO539" s="90"/>
      <c r="AP539" s="90" t="s">
        <v>57</v>
      </c>
      <c r="AQ539" s="90"/>
      <c r="AR539" s="90" t="s">
        <v>57</v>
      </c>
      <c r="AS539" s="90" t="s">
        <v>60</v>
      </c>
      <c r="AT539" s="90" t="s">
        <v>61</v>
      </c>
      <c r="AU539" s="97" t="s">
        <v>62</v>
      </c>
      <c r="AV539" s="98" t="s">
        <v>63</v>
      </c>
      <c r="AW539" s="98" t="s">
        <v>64</v>
      </c>
      <c r="AX539" s="97">
        <v>3202008</v>
      </c>
      <c r="AY539" s="98" t="s">
        <v>65</v>
      </c>
      <c r="AZ539" s="110" t="s">
        <v>175</v>
      </c>
      <c r="BA539" s="24"/>
    </row>
    <row r="540" spans="1:53" ht="84.75" customHeight="1">
      <c r="A540" s="23" t="str">
        <f>+IFERROR(VLOOKUP(R540,'[2]Listas niveles'!$D$2:$E$11,2,FALSE),"")</f>
        <v>DTAM</v>
      </c>
      <c r="B540" s="23" t="str">
        <f>+IFERROR(VLOOKUP(AS540,'[2]Listas anexo 1'!$A$7:$B$8,2,FALSE),"")</f>
        <v>ADMIN</v>
      </c>
      <c r="C540" s="23" t="str">
        <f>+IFERROR(VLOOKUP(AT540,'[2]Listas anexo 1'!$A$13:$B$15,2,FALSE),"")</f>
        <v>ADMINYCOOR</v>
      </c>
      <c r="D540" s="23" t="str">
        <f>+IFERROR(VLOOKUP(AT540,'[2]Listas anexo 1'!$A$13:$C$15,3,FALSE),"")</f>
        <v>CONTRIBUIR</v>
      </c>
      <c r="E540" s="23" t="str">
        <f>+IFERROR(VLOOKUP(AT540,'[2]Listas anexo 1'!$A$19:$B$21,2,FALSE),"")</f>
        <v>ADMINOB</v>
      </c>
      <c r="F540" s="23" t="str">
        <f>+IFERROR(VLOOKUP(AV540,'[2]Listas anexo 1'!$J$13:$K$21,2,FALSE),"")</f>
        <v>ADOBIV</v>
      </c>
      <c r="G540" s="23" t="str">
        <f>+IFERROR(VLOOKUP(AW540,'[2]LISTAS ANEXO 1. 2'!$A$9:$B$38,2,FALSE),"")</f>
        <v>AXVI</v>
      </c>
      <c r="H540" s="23" t="str">
        <f>+IFERROR(IF(C540="ADMINYCOOR",VLOOKUP(AY540,'[2]LISTAS ANEXO 1. 3'!$B$13:$C$42,2,FALSE),IF(C540="TASAS",VLOOKUP(AY540,'[2]LISTAS ANEXO 1. 3'!$B$43:$C$51,2,FALSE),IF(C540="FORTALECIMIENTO",VLOOKUP(AY540,'[2]LISTAS ANEXO 1. 3'!$B$52:$C$58,2,FALSE),""))),"")</f>
        <v>CD</v>
      </c>
      <c r="I540" s="23" t="str">
        <f>+IFERROR(VLOOKUP(#REF!,'[2]LISTAS ANEXO 1. 4'!$B$74:$C$90,2,FALSE),"")</f>
        <v/>
      </c>
      <c r="J540" s="23" t="str">
        <f>+IFERROR(VLOOKUP(X540,[2]ORDINALES!$B$2:$C$5,2,FALSE),"")</f>
        <v>CTADOS</v>
      </c>
      <c r="K540" s="23" t="str">
        <f>+IFERROR(VLOOKUP(#REF!,[2]REGION!$G$2:$I$1125,2,FALSE),"")</f>
        <v/>
      </c>
      <c r="L540" s="23" t="str">
        <f>+IFERROR(VLOOKUP(AI540,[2]REGION!$G$2:$I$1125,2,FALSE),"")</f>
        <v/>
      </c>
      <c r="M540" s="23" t="str">
        <f>+IFERROR(VLOOKUP(#REF!,[2]ORDINALES!$H$2:$I$382,2,FALSE),"")</f>
        <v/>
      </c>
      <c r="N540" s="23" t="str">
        <f>IFERROR(VLOOKUP(U540,'[2]Lista Willy'!$B$11:$D$14,3,FALSE),"")</f>
        <v>REC_11</v>
      </c>
      <c r="O540" s="24"/>
      <c r="P540" s="90">
        <v>26009</v>
      </c>
      <c r="Q540" s="90" t="s">
        <v>540</v>
      </c>
      <c r="R540" s="90" t="s">
        <v>541</v>
      </c>
      <c r="S540" s="90" t="s">
        <v>687</v>
      </c>
      <c r="T540" s="90" t="s">
        <v>541</v>
      </c>
      <c r="U540" s="90" t="s">
        <v>52</v>
      </c>
      <c r="V540" s="94" t="s">
        <v>53</v>
      </c>
      <c r="W540" s="90" t="s">
        <v>54</v>
      </c>
      <c r="X540" s="90" t="s">
        <v>55</v>
      </c>
      <c r="Y540" s="99" t="s">
        <v>696</v>
      </c>
      <c r="Z540" s="88">
        <v>50000000</v>
      </c>
      <c r="AA540" s="120"/>
      <c r="AB540" s="88"/>
      <c r="AC540" s="88"/>
      <c r="AD540" s="88"/>
      <c r="AE540" s="120">
        <v>50000000</v>
      </c>
      <c r="AF540" s="89"/>
      <c r="AG540" s="116"/>
      <c r="AH540" s="90" t="s">
        <v>57</v>
      </c>
      <c r="AI540" s="90"/>
      <c r="AJ540" s="90"/>
      <c r="AK540" s="90"/>
      <c r="AL540" s="90" t="s">
        <v>57</v>
      </c>
      <c r="AM540" s="90"/>
      <c r="AN540" s="90" t="s">
        <v>57</v>
      </c>
      <c r="AO540" s="90"/>
      <c r="AP540" s="90" t="s">
        <v>57</v>
      </c>
      <c r="AQ540" s="90"/>
      <c r="AR540" s="90" t="s">
        <v>57</v>
      </c>
      <c r="AS540" s="90" t="s">
        <v>60</v>
      </c>
      <c r="AT540" s="90" t="s">
        <v>61</v>
      </c>
      <c r="AU540" s="97" t="s">
        <v>62</v>
      </c>
      <c r="AV540" s="98" t="s">
        <v>63</v>
      </c>
      <c r="AW540" s="98" t="s">
        <v>64</v>
      </c>
      <c r="AX540" s="97">
        <v>3202008</v>
      </c>
      <c r="AY540" s="98" t="s">
        <v>65</v>
      </c>
      <c r="AZ540" s="110" t="s">
        <v>175</v>
      </c>
      <c r="BA540" s="24"/>
    </row>
    <row r="541" spans="1:53" ht="84.75" customHeight="1">
      <c r="A541" s="23" t="str">
        <f>+IFERROR(VLOOKUP(R541,'[2]Listas niveles'!$D$2:$E$11,2,FALSE),"")</f>
        <v>DTAM</v>
      </c>
      <c r="B541" s="23" t="str">
        <f>+IFERROR(VLOOKUP(AS541,'[2]Listas anexo 1'!$A$7:$B$8,2,FALSE),"")</f>
        <v>ADMIN</v>
      </c>
      <c r="C541" s="23" t="str">
        <f>+IFERROR(VLOOKUP(AT541,'[2]Listas anexo 1'!$A$13:$B$15,2,FALSE),"")</f>
        <v>ADMINYCOOR</v>
      </c>
      <c r="D541" s="23" t="str">
        <f>+IFERROR(VLOOKUP(AT541,'[2]Listas anexo 1'!$A$13:$C$15,3,FALSE),"")</f>
        <v>CONTRIBUIR</v>
      </c>
      <c r="E541" s="23" t="str">
        <f>+IFERROR(VLOOKUP(AT541,'[2]Listas anexo 1'!$A$19:$B$21,2,FALSE),"")</f>
        <v>ADMINOB</v>
      </c>
      <c r="F541" s="23" t="str">
        <f>+IFERROR(VLOOKUP(AV541,'[2]Listas anexo 1'!$J$13:$K$21,2,FALSE),"")</f>
        <v>ADOBIV</v>
      </c>
      <c r="G541" s="23" t="str">
        <f>+IFERROR(VLOOKUP(AW541,'[2]LISTAS ANEXO 1. 2'!$A$9:$B$38,2,FALSE),"")</f>
        <v>AXVI</v>
      </c>
      <c r="H541" s="23" t="str">
        <f>+IFERROR(IF(C541="ADMINYCOOR",VLOOKUP(AY541,'[2]LISTAS ANEXO 1. 3'!$B$13:$C$42,2,FALSE),IF(C541="TASAS",VLOOKUP(AY541,'[2]LISTAS ANEXO 1. 3'!$B$43:$C$51,2,FALSE),IF(C541="FORTALECIMIENTO",VLOOKUP(AY541,'[2]LISTAS ANEXO 1. 3'!$B$52:$C$58,2,FALSE),""))),"")</f>
        <v>CD</v>
      </c>
      <c r="I541" s="23" t="str">
        <f>+IFERROR(VLOOKUP(#REF!,'[2]LISTAS ANEXO 1. 4'!$B$74:$C$90,2,FALSE),"")</f>
        <v/>
      </c>
      <c r="J541" s="23" t="str">
        <f>+IFERROR(VLOOKUP(X541,[2]ORDINALES!$B$2:$C$5,2,FALSE),"")</f>
        <v>CTADOS</v>
      </c>
      <c r="K541" s="23" t="str">
        <f>+IFERROR(VLOOKUP(#REF!,[2]REGION!$G$2:$I$1125,2,FALSE),"")</f>
        <v/>
      </c>
      <c r="L541" s="23" t="str">
        <f>+IFERROR(VLOOKUP(AI541,[2]REGION!$G$2:$I$1125,2,FALSE),"")</f>
        <v/>
      </c>
      <c r="M541" s="23" t="str">
        <f>+IFERROR(VLOOKUP(#REF!,[2]ORDINALES!$H$2:$I$382,2,FALSE),"")</f>
        <v/>
      </c>
      <c r="N541" s="23" t="str">
        <f>IFERROR(VLOOKUP(U541,'[2]Lista Willy'!$B$11:$D$14,3,FALSE),"")</f>
        <v>REC_20</v>
      </c>
      <c r="O541" s="24"/>
      <c r="P541" s="90">
        <v>26010</v>
      </c>
      <c r="Q541" s="90" t="s">
        <v>540</v>
      </c>
      <c r="R541" s="90" t="s">
        <v>541</v>
      </c>
      <c r="S541" s="90" t="s">
        <v>687</v>
      </c>
      <c r="T541" s="90" t="s">
        <v>541</v>
      </c>
      <c r="U541" s="90" t="s">
        <v>153</v>
      </c>
      <c r="V541" s="94" t="s">
        <v>154</v>
      </c>
      <c r="W541" s="90" t="s">
        <v>54</v>
      </c>
      <c r="X541" s="90" t="s">
        <v>55</v>
      </c>
      <c r="Y541" s="99" t="s">
        <v>697</v>
      </c>
      <c r="Z541" s="88">
        <v>4000000</v>
      </c>
      <c r="AA541" s="120"/>
      <c r="AB541" s="88"/>
      <c r="AC541" s="88"/>
      <c r="AD541" s="88"/>
      <c r="AE541" s="120">
        <v>4000000</v>
      </c>
      <c r="AF541" s="89"/>
      <c r="AG541" s="116"/>
      <c r="AH541" s="90" t="s">
        <v>57</v>
      </c>
      <c r="AI541" s="90"/>
      <c r="AJ541" s="90"/>
      <c r="AK541" s="90"/>
      <c r="AL541" s="90" t="s">
        <v>57</v>
      </c>
      <c r="AM541" s="90"/>
      <c r="AN541" s="90" t="s">
        <v>57</v>
      </c>
      <c r="AO541" s="90"/>
      <c r="AP541" s="90" t="s">
        <v>57</v>
      </c>
      <c r="AQ541" s="90"/>
      <c r="AR541" s="90" t="s">
        <v>57</v>
      </c>
      <c r="AS541" s="90" t="s">
        <v>60</v>
      </c>
      <c r="AT541" s="90" t="s">
        <v>61</v>
      </c>
      <c r="AU541" s="97" t="s">
        <v>62</v>
      </c>
      <c r="AV541" s="98" t="s">
        <v>63</v>
      </c>
      <c r="AW541" s="98" t="s">
        <v>64</v>
      </c>
      <c r="AX541" s="97">
        <v>3202008</v>
      </c>
      <c r="AY541" s="98" t="s">
        <v>65</v>
      </c>
      <c r="AZ541" s="110" t="s">
        <v>66</v>
      </c>
      <c r="BA541" s="24"/>
    </row>
    <row r="542" spans="1:53" ht="84.75" customHeight="1">
      <c r="A542" s="23" t="str">
        <f>+IFERROR(VLOOKUP(R542,'[2]Listas niveles'!$D$2:$E$11,2,FALSE),"")</f>
        <v>DTAM</v>
      </c>
      <c r="B542" s="23" t="str">
        <f>+IFERROR(VLOOKUP(AS542,'[2]Listas anexo 1'!$A$7:$B$8,2,FALSE),"")</f>
        <v>ADMIN</v>
      </c>
      <c r="C542" s="23" t="str">
        <f>+IFERROR(VLOOKUP(AT542,'[2]Listas anexo 1'!$A$13:$B$15,2,FALSE),"")</f>
        <v>ADMINYCOOR</v>
      </c>
      <c r="D542" s="23" t="str">
        <f>+IFERROR(VLOOKUP(AT542,'[2]Listas anexo 1'!$A$13:$C$15,3,FALSE),"")</f>
        <v>CONTRIBUIR</v>
      </c>
      <c r="E542" s="23" t="str">
        <f>+IFERROR(VLOOKUP(AT542,'[2]Listas anexo 1'!$A$19:$B$21,2,FALSE),"")</f>
        <v>ADMINOB</v>
      </c>
      <c r="F542" s="23" t="str">
        <f>+IFERROR(VLOOKUP(AV542,'[2]Listas anexo 1'!$J$13:$K$21,2,FALSE),"")</f>
        <v>ADOBI</v>
      </c>
      <c r="G542" s="23" t="str">
        <f>+IFERROR(VLOOKUP(AW542,'[2]LISTAS ANEXO 1. 2'!$A$9:$B$38,2,FALSE),"")</f>
        <v>AI</v>
      </c>
      <c r="H542" s="23" t="str">
        <f>+IFERROR(IF(C542="ADMINYCOOR",VLOOKUP(AY542,'[2]LISTAS ANEXO 1. 3'!$B$13:$C$42,2,FALSE),IF(C542="TASAS",VLOOKUP(AY542,'[2]LISTAS ANEXO 1. 3'!$B$43:$C$51,2,FALSE),IF(C542="FORTALECIMIENTO",VLOOKUP(AY542,'[2]LISTAS ANEXO 1. 3'!$B$52:$C$58,2,FALSE),""))),"")</f>
        <v>AA</v>
      </c>
      <c r="I542" s="23" t="str">
        <f>+IFERROR(VLOOKUP(#REF!,'[2]LISTAS ANEXO 1. 4'!$B$74:$C$90,2,FALSE),"")</f>
        <v/>
      </c>
      <c r="J542" s="23" t="str">
        <f>+IFERROR(VLOOKUP(X542,[2]ORDINALES!$B$2:$C$5,2,FALSE),"")</f>
        <v>CTADOS</v>
      </c>
      <c r="K542" s="23" t="str">
        <f>+IFERROR(VLOOKUP(#REF!,[2]REGION!$G$2:$I$1125,2,FALSE),"")</f>
        <v/>
      </c>
      <c r="L542" s="23" t="str">
        <f>+IFERROR(VLOOKUP(AI542,[2]REGION!$G$2:$I$1125,2,FALSE),"")</f>
        <v/>
      </c>
      <c r="M542" s="23" t="str">
        <f>+IFERROR(VLOOKUP(#REF!,[2]ORDINALES!$H$2:$I$382,2,FALSE),"")</f>
        <v/>
      </c>
      <c r="N542" s="23" t="str">
        <f>IFERROR(VLOOKUP(U542,'[2]Lista Willy'!$B$11:$D$14,3,FALSE),"")</f>
        <v>REC_11</v>
      </c>
      <c r="O542" s="24"/>
      <c r="P542" s="90">
        <v>26011</v>
      </c>
      <c r="Q542" s="90" t="s">
        <v>540</v>
      </c>
      <c r="R542" s="90" t="s">
        <v>541</v>
      </c>
      <c r="S542" s="90" t="s">
        <v>687</v>
      </c>
      <c r="T542" s="90" t="s">
        <v>541</v>
      </c>
      <c r="U542" s="90" t="s">
        <v>52</v>
      </c>
      <c r="V542" s="94" t="s">
        <v>53</v>
      </c>
      <c r="W542" s="90" t="s">
        <v>54</v>
      </c>
      <c r="X542" s="90" t="s">
        <v>55</v>
      </c>
      <c r="Y542" s="99" t="s">
        <v>698</v>
      </c>
      <c r="Z542" s="88">
        <v>15000000</v>
      </c>
      <c r="AA542" s="120"/>
      <c r="AB542" s="88"/>
      <c r="AC542" s="88"/>
      <c r="AD542" s="88"/>
      <c r="AE542" s="120">
        <v>15000000</v>
      </c>
      <c r="AF542" s="89"/>
      <c r="AG542" s="116"/>
      <c r="AH542" s="90" t="s">
        <v>57</v>
      </c>
      <c r="AI542" s="90"/>
      <c r="AJ542" s="90"/>
      <c r="AK542" s="90"/>
      <c r="AL542" s="90" t="s">
        <v>57</v>
      </c>
      <c r="AM542" s="90"/>
      <c r="AN542" s="90" t="s">
        <v>57</v>
      </c>
      <c r="AO542" s="90"/>
      <c r="AP542" s="90" t="s">
        <v>57</v>
      </c>
      <c r="AQ542" s="90"/>
      <c r="AR542" s="90" t="s">
        <v>57</v>
      </c>
      <c r="AS542" s="90" t="s">
        <v>60</v>
      </c>
      <c r="AT542" s="90" t="s">
        <v>61</v>
      </c>
      <c r="AU542" s="97" t="s">
        <v>62</v>
      </c>
      <c r="AV542" s="98" t="s">
        <v>125</v>
      </c>
      <c r="AW542" s="98" t="s">
        <v>126</v>
      </c>
      <c r="AX542" s="97">
        <v>3202032</v>
      </c>
      <c r="AY542" s="98" t="s">
        <v>127</v>
      </c>
      <c r="AZ542" s="98" t="s">
        <v>128</v>
      </c>
      <c r="BA542" s="24"/>
    </row>
    <row r="543" spans="1:53" ht="84.75" customHeight="1">
      <c r="A543" s="23" t="str">
        <f>+IFERROR(VLOOKUP(R543,'[2]Listas niveles'!$D$2:$E$11,2,FALSE),"")</f>
        <v>DTAM</v>
      </c>
      <c r="B543" s="23" t="str">
        <f>+IFERROR(VLOOKUP(AS543,'[2]Listas anexo 1'!$A$7:$B$8,2,FALSE),"")</f>
        <v>ADMIN</v>
      </c>
      <c r="C543" s="23" t="str">
        <f>+IFERROR(VLOOKUP(AT543,'[2]Listas anexo 1'!$A$13:$B$15,2,FALSE),"")</f>
        <v>ADMINYCOOR</v>
      </c>
      <c r="D543" s="23" t="str">
        <f>+IFERROR(VLOOKUP(AT543,'[2]Listas anexo 1'!$A$13:$C$15,3,FALSE),"")</f>
        <v>CONTRIBUIR</v>
      </c>
      <c r="E543" s="23" t="str">
        <f>+IFERROR(VLOOKUP(AT543,'[2]Listas anexo 1'!$A$19:$B$21,2,FALSE),"")</f>
        <v>ADMINOB</v>
      </c>
      <c r="F543" s="23" t="str">
        <f>+IFERROR(VLOOKUP(AV543,'[2]Listas anexo 1'!$J$13:$K$21,2,FALSE),"")</f>
        <v>ADOBIV</v>
      </c>
      <c r="G543" s="23" t="str">
        <f>+IFERROR(VLOOKUP(AW543,'[2]LISTAS ANEXO 1. 2'!$A$9:$B$38,2,FALSE),"")</f>
        <v>AXVI</v>
      </c>
      <c r="H543" s="23" t="str">
        <f>+IFERROR(IF(C543="ADMINYCOOR",VLOOKUP(AY543,'[2]LISTAS ANEXO 1. 3'!$B$13:$C$42,2,FALSE),IF(C543="TASAS",VLOOKUP(AY543,'[2]LISTAS ANEXO 1. 3'!$B$43:$C$51,2,FALSE),IF(C543="FORTALECIMIENTO",VLOOKUP(AY543,'[2]LISTAS ANEXO 1. 3'!$B$52:$C$58,2,FALSE),""))),"")</f>
        <v>CD</v>
      </c>
      <c r="I543" s="23" t="str">
        <f>+IFERROR(VLOOKUP(#REF!,'[2]LISTAS ANEXO 1. 4'!$B$74:$C$90,2,FALSE),"")</f>
        <v/>
      </c>
      <c r="J543" s="23" t="str">
        <f>+IFERROR(VLOOKUP(X543,[2]ORDINALES!$B$2:$C$5,2,FALSE),"")</f>
        <v>CTADOS</v>
      </c>
      <c r="K543" s="23" t="str">
        <f>+IFERROR(VLOOKUP(#REF!,[2]REGION!$G$2:$I$1125,2,FALSE),"")</f>
        <v/>
      </c>
      <c r="L543" s="23" t="str">
        <f>+IFERROR(VLOOKUP(AI543,[2]REGION!$G$2:$I$1125,2,FALSE),"")</f>
        <v/>
      </c>
      <c r="M543" s="23" t="str">
        <f>+IFERROR(VLOOKUP(#REF!,[2]ORDINALES!$H$2:$I$382,2,FALSE),"")</f>
        <v/>
      </c>
      <c r="N543" s="23" t="str">
        <f>IFERROR(VLOOKUP(U543,'[2]Lista Willy'!$B$11:$D$14,3,FALSE),"")</f>
        <v>REC_11</v>
      </c>
      <c r="O543" s="24"/>
      <c r="P543" s="90">
        <v>26012</v>
      </c>
      <c r="Q543" s="90" t="s">
        <v>540</v>
      </c>
      <c r="R543" s="90" t="s">
        <v>541</v>
      </c>
      <c r="S543" s="90" t="s">
        <v>687</v>
      </c>
      <c r="T543" s="90" t="s">
        <v>541</v>
      </c>
      <c r="U543" s="90" t="s">
        <v>52</v>
      </c>
      <c r="V543" s="94" t="s">
        <v>53</v>
      </c>
      <c r="W543" s="90" t="s">
        <v>54</v>
      </c>
      <c r="X543" s="90" t="s">
        <v>55</v>
      </c>
      <c r="Y543" s="99" t="s">
        <v>699</v>
      </c>
      <c r="Z543" s="88">
        <v>10000000</v>
      </c>
      <c r="AA543" s="120"/>
      <c r="AB543" s="88"/>
      <c r="AC543" s="88"/>
      <c r="AD543" s="88"/>
      <c r="AE543" s="120">
        <v>10000000</v>
      </c>
      <c r="AF543" s="89"/>
      <c r="AG543" s="116"/>
      <c r="AH543" s="90" t="s">
        <v>57</v>
      </c>
      <c r="AI543" s="90"/>
      <c r="AJ543" s="90"/>
      <c r="AK543" s="90"/>
      <c r="AL543" s="90" t="s">
        <v>57</v>
      </c>
      <c r="AM543" s="90"/>
      <c r="AN543" s="90" t="s">
        <v>57</v>
      </c>
      <c r="AO543" s="90"/>
      <c r="AP543" s="90" t="s">
        <v>57</v>
      </c>
      <c r="AQ543" s="90"/>
      <c r="AR543" s="90" t="s">
        <v>57</v>
      </c>
      <c r="AS543" s="90" t="s">
        <v>60</v>
      </c>
      <c r="AT543" s="90" t="s">
        <v>61</v>
      </c>
      <c r="AU543" s="97" t="s">
        <v>62</v>
      </c>
      <c r="AV543" s="98" t="s">
        <v>63</v>
      </c>
      <c r="AW543" s="98" t="s">
        <v>64</v>
      </c>
      <c r="AX543" s="97">
        <v>3202008</v>
      </c>
      <c r="AY543" s="98" t="s">
        <v>65</v>
      </c>
      <c r="AZ543" s="90" t="s">
        <v>66</v>
      </c>
      <c r="BA543" s="24"/>
    </row>
    <row r="544" spans="1:53" ht="84.75" customHeight="1">
      <c r="A544" s="23" t="str">
        <f>+IFERROR(VLOOKUP(R544,'[2]Listas niveles'!$D$2:$E$11,2,FALSE),"")</f>
        <v>DTAM</v>
      </c>
      <c r="B544" s="23" t="str">
        <f>+IFERROR(VLOOKUP(AS544,'[2]Listas anexo 1'!$A$7:$B$8,2,FALSE),"")</f>
        <v>ADMIN</v>
      </c>
      <c r="C544" s="23" t="str">
        <f>+IFERROR(VLOOKUP(AT544,'[2]Listas anexo 1'!$A$13:$B$15,2,FALSE),"")</f>
        <v>ADMINYCOOR</v>
      </c>
      <c r="D544" s="23" t="str">
        <f>+IFERROR(VLOOKUP(AT544,'[2]Listas anexo 1'!$A$13:$C$15,3,FALSE),"")</f>
        <v>CONTRIBUIR</v>
      </c>
      <c r="E544" s="23" t="str">
        <f>+IFERROR(VLOOKUP(AT544,'[2]Listas anexo 1'!$A$19:$B$21,2,FALSE),"")</f>
        <v>ADMINOB</v>
      </c>
      <c r="F544" s="23" t="str">
        <f>+IFERROR(VLOOKUP(AV544,'[2]Listas anexo 1'!$J$13:$K$21,2,FALSE),"")</f>
        <v>ADOBI</v>
      </c>
      <c r="G544" s="23" t="str">
        <f>+IFERROR(VLOOKUP(AW544,'[2]LISTAS ANEXO 1. 2'!$A$9:$B$38,2,FALSE),"")</f>
        <v>AI</v>
      </c>
      <c r="H544" s="23" t="str">
        <f>+IFERROR(IF(C544="ADMINYCOOR",VLOOKUP(AY544,'[2]LISTAS ANEXO 1. 3'!$B$13:$C$42,2,FALSE),IF(C544="TASAS",VLOOKUP(AY544,'[2]LISTAS ANEXO 1. 3'!$B$43:$C$51,2,FALSE),IF(C544="FORTALECIMIENTO",VLOOKUP(AY544,'[2]LISTAS ANEXO 1. 3'!$B$52:$C$58,2,FALSE),""))),"")</f>
        <v>AA</v>
      </c>
      <c r="I544" s="23" t="str">
        <f>+IFERROR(VLOOKUP(#REF!,'[2]LISTAS ANEXO 1. 4'!$B$74:$C$90,2,FALSE),"")</f>
        <v/>
      </c>
      <c r="J544" s="23" t="str">
        <f>+IFERROR(VLOOKUP(X544,[2]ORDINALES!$B$2:$C$5,2,FALSE),"")</f>
        <v>CTADOS</v>
      </c>
      <c r="K544" s="23" t="str">
        <f>+IFERROR(VLOOKUP(#REF!,[2]REGION!$G$2:$I$1125,2,FALSE),"")</f>
        <v/>
      </c>
      <c r="L544" s="23" t="str">
        <f>+IFERROR(VLOOKUP(AI544,[2]REGION!$G$2:$I$1125,2,FALSE),"")</f>
        <v/>
      </c>
      <c r="M544" s="23" t="str">
        <f>+IFERROR(VLOOKUP(#REF!,[2]ORDINALES!$H$2:$I$382,2,FALSE),"")</f>
        <v/>
      </c>
      <c r="N544" s="23" t="str">
        <f>IFERROR(VLOOKUP(U544,'[2]Lista Willy'!$B$11:$D$14,3,FALSE),"")</f>
        <v>REC_11</v>
      </c>
      <c r="O544" s="24"/>
      <c r="P544" s="90">
        <v>26013</v>
      </c>
      <c r="Q544" s="90" t="s">
        <v>540</v>
      </c>
      <c r="R544" s="90" t="s">
        <v>541</v>
      </c>
      <c r="S544" s="90" t="s">
        <v>687</v>
      </c>
      <c r="T544" s="90" t="s">
        <v>541</v>
      </c>
      <c r="U544" s="90" t="s">
        <v>52</v>
      </c>
      <c r="V544" s="94" t="s">
        <v>53</v>
      </c>
      <c r="W544" s="90" t="s">
        <v>54</v>
      </c>
      <c r="X544" s="90" t="s">
        <v>55</v>
      </c>
      <c r="Y544" s="99" t="s">
        <v>700</v>
      </c>
      <c r="Z544" s="88">
        <v>20000000</v>
      </c>
      <c r="AA544" s="120"/>
      <c r="AB544" s="88"/>
      <c r="AC544" s="88"/>
      <c r="AD544" s="88"/>
      <c r="AE544" s="120">
        <v>20000000</v>
      </c>
      <c r="AF544" s="89"/>
      <c r="AG544" s="116"/>
      <c r="AH544" s="90" t="s">
        <v>57</v>
      </c>
      <c r="AI544" s="90"/>
      <c r="AJ544" s="90"/>
      <c r="AK544" s="90"/>
      <c r="AL544" s="90" t="s">
        <v>57</v>
      </c>
      <c r="AM544" s="90"/>
      <c r="AN544" s="90" t="s">
        <v>57</v>
      </c>
      <c r="AO544" s="90"/>
      <c r="AP544" s="90" t="s">
        <v>57</v>
      </c>
      <c r="AQ544" s="90"/>
      <c r="AR544" s="90" t="s">
        <v>57</v>
      </c>
      <c r="AS544" s="90" t="s">
        <v>60</v>
      </c>
      <c r="AT544" s="90" t="s">
        <v>61</v>
      </c>
      <c r="AU544" s="97" t="s">
        <v>62</v>
      </c>
      <c r="AV544" s="98" t="s">
        <v>125</v>
      </c>
      <c r="AW544" s="98" t="s">
        <v>126</v>
      </c>
      <c r="AX544" s="97">
        <v>3202032</v>
      </c>
      <c r="AY544" s="98" t="s">
        <v>127</v>
      </c>
      <c r="AZ544" s="98" t="s">
        <v>128</v>
      </c>
      <c r="BA544" s="24"/>
    </row>
    <row r="545" spans="1:53" ht="84.75" customHeight="1">
      <c r="A545" s="23" t="str">
        <f>+IFERROR(VLOOKUP(R545,'[2]Listas niveles'!$D$2:$E$11,2,FALSE),"")</f>
        <v>DTAM</v>
      </c>
      <c r="B545" s="23" t="str">
        <f>+IFERROR(VLOOKUP(AS545,'[2]Listas anexo 1'!$A$7:$B$8,2,FALSE),"")</f>
        <v>ADMIN</v>
      </c>
      <c r="C545" s="23" t="str">
        <f>+IFERROR(VLOOKUP(AT545,'[2]Listas anexo 1'!$A$13:$B$15,2,FALSE),"")</f>
        <v>ADMINYCOOR</v>
      </c>
      <c r="D545" s="23" t="str">
        <f>+IFERROR(VLOOKUP(AT545,'[2]Listas anexo 1'!$A$13:$C$15,3,FALSE),"")</f>
        <v>CONTRIBUIR</v>
      </c>
      <c r="E545" s="23" t="str">
        <f>+IFERROR(VLOOKUP(AT545,'[2]Listas anexo 1'!$A$19:$B$21,2,FALSE),"")</f>
        <v>ADMINOB</v>
      </c>
      <c r="F545" s="23" t="str">
        <f>+IFERROR(VLOOKUP(AV545,'[2]Listas anexo 1'!$J$13:$K$21,2,FALSE),"")</f>
        <v>ADOBI</v>
      </c>
      <c r="G545" s="23" t="str">
        <f>+IFERROR(VLOOKUP(AW545,'[2]LISTAS ANEXO 1. 2'!$A$9:$B$38,2,FALSE),"")</f>
        <v>AI</v>
      </c>
      <c r="H545" s="23" t="str">
        <f>+IFERROR(IF(C545="ADMINYCOOR",VLOOKUP(AY545,'[2]LISTAS ANEXO 1. 3'!$B$13:$C$42,2,FALSE),IF(C545="TASAS",VLOOKUP(AY545,'[2]LISTAS ANEXO 1. 3'!$B$43:$C$51,2,FALSE),IF(C545="FORTALECIMIENTO",VLOOKUP(AY545,'[2]LISTAS ANEXO 1. 3'!$B$52:$C$58,2,FALSE),""))),"")</f>
        <v>AA</v>
      </c>
      <c r="I545" s="23" t="str">
        <f>+IFERROR(VLOOKUP(#REF!,'[2]LISTAS ANEXO 1. 4'!$B$74:$C$90,2,FALSE),"")</f>
        <v/>
      </c>
      <c r="J545" s="23" t="str">
        <f>+IFERROR(VLOOKUP(X545,[2]ORDINALES!$B$2:$C$5,2,FALSE),"")</f>
        <v>CTADOS</v>
      </c>
      <c r="K545" s="23" t="str">
        <f>+IFERROR(VLOOKUP(#REF!,[2]REGION!$G$2:$I$1125,2,FALSE),"")</f>
        <v/>
      </c>
      <c r="L545" s="23" t="str">
        <f>+IFERROR(VLOOKUP(AI545,[2]REGION!$G$2:$I$1125,2,FALSE),"")</f>
        <v/>
      </c>
      <c r="M545" s="23" t="str">
        <f>+IFERROR(VLOOKUP(#REF!,[2]ORDINALES!$H$2:$I$382,2,FALSE),"")</f>
        <v/>
      </c>
      <c r="N545" s="23" t="str">
        <f>IFERROR(VLOOKUP(U545,'[2]Lista Willy'!$B$11:$D$14,3,FALSE),"")</f>
        <v>REC_11</v>
      </c>
      <c r="O545" s="24"/>
      <c r="P545" s="90">
        <v>26014</v>
      </c>
      <c r="Q545" s="90" t="s">
        <v>540</v>
      </c>
      <c r="R545" s="90" t="s">
        <v>541</v>
      </c>
      <c r="S545" s="90" t="s">
        <v>687</v>
      </c>
      <c r="T545" s="90" t="s">
        <v>541</v>
      </c>
      <c r="U545" s="90" t="s">
        <v>52</v>
      </c>
      <c r="V545" s="94" t="s">
        <v>53</v>
      </c>
      <c r="W545" s="90" t="s">
        <v>54</v>
      </c>
      <c r="X545" s="90" t="s">
        <v>55</v>
      </c>
      <c r="Y545" s="99" t="s">
        <v>701</v>
      </c>
      <c r="Z545" s="88">
        <v>8000000</v>
      </c>
      <c r="AA545" s="120"/>
      <c r="AB545" s="88"/>
      <c r="AC545" s="88"/>
      <c r="AD545" s="88"/>
      <c r="AE545" s="120">
        <v>8000000</v>
      </c>
      <c r="AF545" s="89"/>
      <c r="AG545" s="116"/>
      <c r="AH545" s="90" t="s">
        <v>57</v>
      </c>
      <c r="AI545" s="90"/>
      <c r="AJ545" s="90"/>
      <c r="AK545" s="90"/>
      <c r="AL545" s="90" t="s">
        <v>57</v>
      </c>
      <c r="AM545" s="90"/>
      <c r="AN545" s="90" t="s">
        <v>57</v>
      </c>
      <c r="AO545" s="90"/>
      <c r="AP545" s="90" t="s">
        <v>57</v>
      </c>
      <c r="AQ545" s="90"/>
      <c r="AR545" s="90" t="s">
        <v>57</v>
      </c>
      <c r="AS545" s="90" t="s">
        <v>60</v>
      </c>
      <c r="AT545" s="90" t="s">
        <v>61</v>
      </c>
      <c r="AU545" s="97" t="s">
        <v>62</v>
      </c>
      <c r="AV545" s="98" t="s">
        <v>125</v>
      </c>
      <c r="AW545" s="98" t="s">
        <v>126</v>
      </c>
      <c r="AX545" s="97">
        <v>3202032</v>
      </c>
      <c r="AY545" s="98" t="s">
        <v>127</v>
      </c>
      <c r="AZ545" s="98" t="s">
        <v>128</v>
      </c>
      <c r="BA545" s="24"/>
    </row>
    <row r="546" spans="1:53" ht="84.75" customHeight="1">
      <c r="A546" s="23" t="str">
        <f>+IFERROR(VLOOKUP(R546,'[2]Listas niveles'!$D$2:$E$11,2,FALSE),"")</f>
        <v>DTAM</v>
      </c>
      <c r="B546" s="23" t="str">
        <f>+IFERROR(VLOOKUP(AS546,'[2]Listas anexo 1'!$A$7:$B$8,2,FALSE),"")</f>
        <v>ADMIN</v>
      </c>
      <c r="C546" s="23" t="str">
        <f>+IFERROR(VLOOKUP(AT546,'[2]Listas anexo 1'!$A$13:$B$15,2,FALSE),"")</f>
        <v>ADMINYCOOR</v>
      </c>
      <c r="D546" s="23" t="str">
        <f>+IFERROR(VLOOKUP(AT546,'[2]Listas anexo 1'!$A$13:$C$15,3,FALSE),"")</f>
        <v>CONTRIBUIR</v>
      </c>
      <c r="E546" s="23" t="str">
        <f>+IFERROR(VLOOKUP(AT546,'[2]Listas anexo 1'!$A$19:$B$21,2,FALSE),"")</f>
        <v>ADMINOB</v>
      </c>
      <c r="F546" s="23" t="str">
        <f>+IFERROR(VLOOKUP(AV546,'[2]Listas anexo 1'!$J$13:$K$21,2,FALSE),"")</f>
        <v>ADOBIV</v>
      </c>
      <c r="G546" s="23" t="str">
        <f>+IFERROR(VLOOKUP(AW546,'[2]LISTAS ANEXO 1. 2'!$A$9:$B$38,2,FALSE),"")</f>
        <v>AXVI</v>
      </c>
      <c r="H546" s="23" t="str">
        <f>+IFERROR(IF(C546="ADMINYCOOR",VLOOKUP(AY546,'[2]LISTAS ANEXO 1. 3'!$B$13:$C$42,2,FALSE),IF(C546="TASAS",VLOOKUP(AY546,'[2]LISTAS ANEXO 1. 3'!$B$43:$C$51,2,FALSE),IF(C546="FORTALECIMIENTO",VLOOKUP(AY546,'[2]LISTAS ANEXO 1. 3'!$B$52:$C$58,2,FALSE),""))),"")</f>
        <v>CD</v>
      </c>
      <c r="I546" s="23" t="str">
        <f>+IFERROR(VLOOKUP(#REF!,'[2]LISTAS ANEXO 1. 4'!$B$74:$C$90,2,FALSE),"")</f>
        <v/>
      </c>
      <c r="J546" s="23" t="str">
        <f>+IFERROR(VLOOKUP(X546,[2]ORDINALES!$B$2:$C$5,2,FALSE),"")</f>
        <v>CTADOS</v>
      </c>
      <c r="K546" s="23" t="str">
        <f>+IFERROR(VLOOKUP(#REF!,[2]REGION!$G$2:$I$1125,2,FALSE),"")</f>
        <v/>
      </c>
      <c r="L546" s="23" t="str">
        <f>+IFERROR(VLOOKUP(AI546,[2]REGION!$G$2:$I$1125,2,FALSE),"")</f>
        <v/>
      </c>
      <c r="M546" s="23" t="str">
        <f>+IFERROR(VLOOKUP(#REF!,[2]ORDINALES!$H$2:$I$382,2,FALSE),"")</f>
        <v/>
      </c>
      <c r="N546" s="23" t="str">
        <f>IFERROR(VLOOKUP(U546,'[2]Lista Willy'!$B$11:$D$14,3,FALSE),"")</f>
        <v>REC_20</v>
      </c>
      <c r="O546" s="24"/>
      <c r="P546" s="90">
        <v>26016</v>
      </c>
      <c r="Q546" s="90" t="s">
        <v>540</v>
      </c>
      <c r="R546" s="90" t="s">
        <v>541</v>
      </c>
      <c r="S546" s="90" t="s">
        <v>687</v>
      </c>
      <c r="T546" s="90" t="s">
        <v>541</v>
      </c>
      <c r="U546" s="90" t="s">
        <v>153</v>
      </c>
      <c r="V546" s="94" t="s">
        <v>154</v>
      </c>
      <c r="W546" s="90" t="s">
        <v>54</v>
      </c>
      <c r="X546" s="90" t="s">
        <v>55</v>
      </c>
      <c r="Y546" s="99" t="s">
        <v>702</v>
      </c>
      <c r="Z546" s="88">
        <v>40000000</v>
      </c>
      <c r="AA546" s="120"/>
      <c r="AB546" s="88"/>
      <c r="AC546" s="88"/>
      <c r="AD546" s="88"/>
      <c r="AE546" s="120">
        <v>40000000</v>
      </c>
      <c r="AF546" s="89"/>
      <c r="AG546" s="116"/>
      <c r="AH546" s="90" t="s">
        <v>57</v>
      </c>
      <c r="AI546" s="90"/>
      <c r="AJ546" s="90"/>
      <c r="AK546" s="90"/>
      <c r="AL546" s="90" t="s">
        <v>57</v>
      </c>
      <c r="AM546" s="90"/>
      <c r="AN546" s="90" t="s">
        <v>57</v>
      </c>
      <c r="AO546" s="90"/>
      <c r="AP546" s="90" t="s">
        <v>57</v>
      </c>
      <c r="AQ546" s="90"/>
      <c r="AR546" s="90" t="s">
        <v>57</v>
      </c>
      <c r="AS546" s="90" t="s">
        <v>60</v>
      </c>
      <c r="AT546" s="90" t="s">
        <v>61</v>
      </c>
      <c r="AU546" s="97" t="s">
        <v>62</v>
      </c>
      <c r="AV546" s="98" t="s">
        <v>63</v>
      </c>
      <c r="AW546" s="98" t="s">
        <v>64</v>
      </c>
      <c r="AX546" s="97">
        <v>3202008</v>
      </c>
      <c r="AY546" s="98" t="s">
        <v>65</v>
      </c>
      <c r="AZ546" s="90" t="s">
        <v>433</v>
      </c>
      <c r="BA546" s="24"/>
    </row>
    <row r="547" spans="1:53" ht="84.75" customHeight="1">
      <c r="A547" s="23" t="str">
        <f>+IFERROR(VLOOKUP(R547,'[2]Listas niveles'!$D$2:$E$11,2,FALSE),"")</f>
        <v>DTAM</v>
      </c>
      <c r="B547" s="23" t="str">
        <f>+IFERROR(VLOOKUP(AS547,'[2]Listas anexo 1'!$A$7:$B$8,2,FALSE),"")</f>
        <v>ADMIN</v>
      </c>
      <c r="C547" s="23" t="str">
        <f>+IFERROR(VLOOKUP(AT547,'[2]Listas anexo 1'!$A$13:$B$15,2,FALSE),"")</f>
        <v>ADMINYCOOR</v>
      </c>
      <c r="D547" s="23" t="str">
        <f>+IFERROR(VLOOKUP(AT547,'[2]Listas anexo 1'!$A$13:$C$15,3,FALSE),"")</f>
        <v>CONTRIBUIR</v>
      </c>
      <c r="E547" s="23" t="str">
        <f>+IFERROR(VLOOKUP(AT547,'[2]Listas anexo 1'!$A$19:$B$21,2,FALSE),"")</f>
        <v>ADMINOB</v>
      </c>
      <c r="F547" s="23" t="str">
        <f>+IFERROR(VLOOKUP(AV547,'[2]Listas anexo 1'!$J$13:$K$21,2,FALSE),"")</f>
        <v>ADOBIV</v>
      </c>
      <c r="G547" s="23" t="str">
        <f>+IFERROR(VLOOKUP(AW547,'[2]LISTAS ANEXO 1. 2'!$A$9:$B$38,2,FALSE),"")</f>
        <v>AXV</v>
      </c>
      <c r="H547" s="23" t="str">
        <f>+IFERROR(IF(C547="ADMINYCOOR",VLOOKUP(AY547,'[2]LISTAS ANEXO 1. 3'!$B$13:$C$42,2,FALSE),IF(C547="TASAS",VLOOKUP(AY547,'[2]LISTAS ANEXO 1. 3'!$B$43:$C$51,2,FALSE),IF(C547="FORTALECIMIENTO",VLOOKUP(AY547,'[2]LISTAS ANEXO 1. 3'!$B$52:$C$58,2,FALSE),""))),"")</f>
        <v>AB</v>
      </c>
      <c r="I547" s="23" t="str">
        <f>+IFERROR(VLOOKUP(#REF!,'[2]LISTAS ANEXO 1. 4'!$B$74:$C$90,2,FALSE),"")</f>
        <v/>
      </c>
      <c r="J547" s="23" t="str">
        <f>+IFERROR(VLOOKUP(X547,[2]ORDINALES!$B$2:$C$5,2,FALSE),"")</f>
        <v>CTADOS</v>
      </c>
      <c r="K547" s="23" t="str">
        <f>+IFERROR(VLOOKUP(#REF!,[2]REGION!$G$2:$I$1125,2,FALSE),"")</f>
        <v/>
      </c>
      <c r="L547" s="23" t="str">
        <f>+IFERROR(VLOOKUP(AI547,[2]REGION!$G$2:$I$1125,2,FALSE),"")</f>
        <v/>
      </c>
      <c r="M547" s="23" t="str">
        <f>+IFERROR(VLOOKUP(#REF!,[2]ORDINALES!$H$2:$I$382,2,FALSE),"")</f>
        <v/>
      </c>
      <c r="N547" s="23" t="str">
        <f>IFERROR(VLOOKUP(U547,'[2]Lista Willy'!$B$11:$D$14,3,FALSE),"")</f>
        <v>REC_11</v>
      </c>
      <c r="O547" s="24"/>
      <c r="P547" s="90">
        <v>26017</v>
      </c>
      <c r="Q547" s="90" t="s">
        <v>540</v>
      </c>
      <c r="R547" s="90" t="s">
        <v>541</v>
      </c>
      <c r="S547" s="90" t="s">
        <v>687</v>
      </c>
      <c r="T547" s="90" t="s">
        <v>541</v>
      </c>
      <c r="U547" s="90" t="s">
        <v>52</v>
      </c>
      <c r="V547" s="94" t="s">
        <v>53</v>
      </c>
      <c r="W547" s="90" t="s">
        <v>54</v>
      </c>
      <c r="X547" s="90" t="s">
        <v>55</v>
      </c>
      <c r="Y547" s="99" t="s">
        <v>703</v>
      </c>
      <c r="Z547" s="88">
        <v>15000000</v>
      </c>
      <c r="AA547" s="120"/>
      <c r="AB547" s="88"/>
      <c r="AC547" s="88"/>
      <c r="AD547" s="88"/>
      <c r="AE547" s="120">
        <v>15000000</v>
      </c>
      <c r="AF547" s="89"/>
      <c r="AG547" s="116"/>
      <c r="AH547" s="90" t="s">
        <v>57</v>
      </c>
      <c r="AI547" s="90"/>
      <c r="AJ547" s="90"/>
      <c r="AK547" s="90"/>
      <c r="AL547" s="90" t="s">
        <v>57</v>
      </c>
      <c r="AM547" s="90"/>
      <c r="AN547" s="90" t="s">
        <v>57</v>
      </c>
      <c r="AO547" s="90"/>
      <c r="AP547" s="90" t="s">
        <v>57</v>
      </c>
      <c r="AQ547" s="90"/>
      <c r="AR547" s="90" t="s">
        <v>57</v>
      </c>
      <c r="AS547" s="90" t="s">
        <v>60</v>
      </c>
      <c r="AT547" s="90" t="s">
        <v>61</v>
      </c>
      <c r="AU547" s="97" t="s">
        <v>62</v>
      </c>
      <c r="AV547" s="98" t="s">
        <v>63</v>
      </c>
      <c r="AW547" s="98" t="s">
        <v>288</v>
      </c>
      <c r="AX547" s="97">
        <v>3202036</v>
      </c>
      <c r="AY547" s="98" t="s">
        <v>645</v>
      </c>
      <c r="AZ547" s="90" t="s">
        <v>681</v>
      </c>
      <c r="BA547" s="24"/>
    </row>
    <row r="548" spans="1:53" ht="84.75" customHeight="1">
      <c r="A548" s="23" t="str">
        <f>+IFERROR(VLOOKUP(R548,'[2]Listas niveles'!$D$2:$E$11,2,FALSE),"")</f>
        <v>DTAM</v>
      </c>
      <c r="B548" s="23" t="str">
        <f>+IFERROR(VLOOKUP(AS548,'[2]Listas anexo 1'!$A$7:$B$8,2,FALSE),"")</f>
        <v>ADMIN</v>
      </c>
      <c r="C548" s="23" t="str">
        <f>+IFERROR(VLOOKUP(AT548,'[2]Listas anexo 1'!$A$13:$B$15,2,FALSE),"")</f>
        <v>ADMINYCOOR</v>
      </c>
      <c r="D548" s="23" t="str">
        <f>+IFERROR(VLOOKUP(AT548,'[2]Listas anexo 1'!$A$13:$C$15,3,FALSE),"")</f>
        <v>CONTRIBUIR</v>
      </c>
      <c r="E548" s="23" t="str">
        <f>+IFERROR(VLOOKUP(AT548,'[2]Listas anexo 1'!$A$19:$B$21,2,FALSE),"")</f>
        <v>ADMINOB</v>
      </c>
      <c r="F548" s="23" t="str">
        <f>+IFERROR(VLOOKUP(AV548,'[2]Listas anexo 1'!$J$13:$K$21,2,FALSE),"")</f>
        <v>ADOBI</v>
      </c>
      <c r="G548" s="23" t="str">
        <f>+IFERROR(VLOOKUP(AW548,'[2]LISTAS ANEXO 1. 2'!$A$9:$B$38,2,FALSE),"")</f>
        <v>AI</v>
      </c>
      <c r="H548" s="23" t="str">
        <f>+IFERROR(IF(C548="ADMINYCOOR",VLOOKUP(AY548,'[2]LISTAS ANEXO 1. 3'!$B$13:$C$42,2,FALSE),IF(C548="TASAS",VLOOKUP(AY548,'[2]LISTAS ANEXO 1. 3'!$B$43:$C$51,2,FALSE),IF(C548="FORTALECIMIENTO",VLOOKUP(AY548,'[2]LISTAS ANEXO 1. 3'!$B$52:$C$58,2,FALSE),""))),"")</f>
        <v>AA</v>
      </c>
      <c r="I548" s="23" t="str">
        <f>+IFERROR(VLOOKUP(#REF!,'[2]LISTAS ANEXO 1. 4'!$B$74:$C$90,2,FALSE),"")</f>
        <v/>
      </c>
      <c r="J548" s="23" t="str">
        <f>+IFERROR(VLOOKUP(X548,[2]ORDINALES!$B$2:$C$5,2,FALSE),"")</f>
        <v>CTADOS</v>
      </c>
      <c r="K548" s="23" t="str">
        <f>+IFERROR(VLOOKUP(#REF!,[2]REGION!$G$2:$I$1125,2,FALSE),"")</f>
        <v/>
      </c>
      <c r="L548" s="23" t="str">
        <f>+IFERROR(VLOOKUP(AI548,[2]REGION!$G$2:$I$1125,2,FALSE),"")</f>
        <v/>
      </c>
      <c r="M548" s="23" t="str">
        <f>+IFERROR(VLOOKUP(#REF!,[2]ORDINALES!$H$2:$I$382,2,FALSE),"")</f>
        <v/>
      </c>
      <c r="N548" s="23" t="str">
        <f>IFERROR(VLOOKUP(U548,'[2]Lista Willy'!$B$11:$D$14,3,FALSE),"")</f>
        <v>REC_11</v>
      </c>
      <c r="O548" s="24"/>
      <c r="P548" s="90">
        <v>26018</v>
      </c>
      <c r="Q548" s="90" t="s">
        <v>540</v>
      </c>
      <c r="R548" s="90" t="s">
        <v>541</v>
      </c>
      <c r="S548" s="90" t="s">
        <v>687</v>
      </c>
      <c r="T548" s="90" t="s">
        <v>541</v>
      </c>
      <c r="U548" s="90" t="s">
        <v>52</v>
      </c>
      <c r="V548" s="94" t="s">
        <v>53</v>
      </c>
      <c r="W548" s="90" t="s">
        <v>54</v>
      </c>
      <c r="X548" s="90" t="s">
        <v>55</v>
      </c>
      <c r="Y548" s="99" t="s">
        <v>704</v>
      </c>
      <c r="Z548" s="88">
        <v>15728906</v>
      </c>
      <c r="AA548" s="120"/>
      <c r="AB548" s="88"/>
      <c r="AC548" s="88"/>
      <c r="AD548" s="88"/>
      <c r="AE548" s="120">
        <v>15728906</v>
      </c>
      <c r="AF548" s="89"/>
      <c r="AG548" s="116"/>
      <c r="AH548" s="90" t="s">
        <v>57</v>
      </c>
      <c r="AI548" s="90"/>
      <c r="AJ548" s="90"/>
      <c r="AK548" s="90"/>
      <c r="AL548" s="90" t="s">
        <v>57</v>
      </c>
      <c r="AM548" s="90"/>
      <c r="AN548" s="90" t="s">
        <v>57</v>
      </c>
      <c r="AO548" s="90"/>
      <c r="AP548" s="90" t="s">
        <v>57</v>
      </c>
      <c r="AQ548" s="90"/>
      <c r="AR548" s="90" t="s">
        <v>57</v>
      </c>
      <c r="AS548" s="90" t="s">
        <v>60</v>
      </c>
      <c r="AT548" s="90" t="s">
        <v>61</v>
      </c>
      <c r="AU548" s="97" t="s">
        <v>62</v>
      </c>
      <c r="AV548" s="98" t="s">
        <v>125</v>
      </c>
      <c r="AW548" s="98" t="s">
        <v>126</v>
      </c>
      <c r="AX548" s="97">
        <v>3202032</v>
      </c>
      <c r="AY548" s="98" t="s">
        <v>127</v>
      </c>
      <c r="AZ548" s="98" t="s">
        <v>128</v>
      </c>
      <c r="BA548" s="24"/>
    </row>
    <row r="549" spans="1:53" ht="84.75" customHeight="1">
      <c r="A549" s="23" t="str">
        <f>+IFERROR(VLOOKUP(R549,'[2]Listas niveles'!$D$2:$E$11,2,FALSE),"")</f>
        <v>DTAM</v>
      </c>
      <c r="B549" s="23" t="str">
        <f>+IFERROR(VLOOKUP(AS549,'[2]Listas anexo 1'!$A$7:$B$8,2,FALSE),"")</f>
        <v>ADMIN</v>
      </c>
      <c r="C549" s="23" t="str">
        <f>+IFERROR(VLOOKUP(AT549,'[2]Listas anexo 1'!$A$13:$B$15,2,FALSE),"")</f>
        <v>ADMINYCOOR</v>
      </c>
      <c r="D549" s="23" t="str">
        <f>+IFERROR(VLOOKUP(AT549,'[2]Listas anexo 1'!$A$13:$C$15,3,FALSE),"")</f>
        <v>CONTRIBUIR</v>
      </c>
      <c r="E549" s="23" t="str">
        <f>+IFERROR(VLOOKUP(AT549,'[2]Listas anexo 1'!$A$19:$B$21,2,FALSE),"")</f>
        <v>ADMINOB</v>
      </c>
      <c r="F549" s="23" t="str">
        <f>+IFERROR(VLOOKUP(AV549,'[2]Listas anexo 1'!$J$13:$K$21,2,FALSE),"")</f>
        <v>ADOBI</v>
      </c>
      <c r="G549" s="23" t="str">
        <f>+IFERROR(VLOOKUP(AW549,'[2]LISTAS ANEXO 1. 2'!$A$9:$B$38,2,FALSE),"")</f>
        <v>AI</v>
      </c>
      <c r="H549" s="23" t="str">
        <f>+IFERROR(IF(C549="ADMINYCOOR",VLOOKUP(AY549,'[2]LISTAS ANEXO 1. 3'!$B$13:$C$42,2,FALSE),IF(C549="TASAS",VLOOKUP(AY549,'[2]LISTAS ANEXO 1. 3'!$B$43:$C$51,2,FALSE),IF(C549="FORTALECIMIENTO",VLOOKUP(AY549,'[2]LISTAS ANEXO 1. 3'!$B$52:$C$58,2,FALSE),""))),"")</f>
        <v>AA</v>
      </c>
      <c r="I549" s="23" t="str">
        <f>+IFERROR(VLOOKUP(#REF!,'[2]LISTAS ANEXO 1. 4'!$B$74:$C$90,2,FALSE),"")</f>
        <v/>
      </c>
      <c r="J549" s="23" t="str">
        <f>+IFERROR(VLOOKUP(X549,[2]ORDINALES!$B$2:$C$5,2,FALSE),"")</f>
        <v>CTADOS</v>
      </c>
      <c r="K549" s="23" t="str">
        <f>+IFERROR(VLOOKUP(#REF!,[2]REGION!$G$2:$I$1125,2,FALSE),"")</f>
        <v/>
      </c>
      <c r="L549" s="23" t="str">
        <f>+IFERROR(VLOOKUP(AI549,[2]REGION!$G$2:$I$1125,2,FALSE),"")</f>
        <v/>
      </c>
      <c r="M549" s="23" t="str">
        <f>+IFERROR(VLOOKUP(#REF!,[2]ORDINALES!$H$2:$I$382,2,FALSE),"")</f>
        <v/>
      </c>
      <c r="N549" s="23" t="str">
        <f>IFERROR(VLOOKUP(U549,'[2]Lista Willy'!$B$11:$D$14,3,FALSE),"")</f>
        <v>REC_11</v>
      </c>
      <c r="O549" s="24"/>
      <c r="P549" s="90">
        <v>26019</v>
      </c>
      <c r="Q549" s="90" t="s">
        <v>540</v>
      </c>
      <c r="R549" s="90" t="s">
        <v>541</v>
      </c>
      <c r="S549" s="90" t="s">
        <v>687</v>
      </c>
      <c r="T549" s="90" t="s">
        <v>541</v>
      </c>
      <c r="U549" s="90" t="s">
        <v>52</v>
      </c>
      <c r="V549" s="94" t="s">
        <v>53</v>
      </c>
      <c r="W549" s="90" t="s">
        <v>54</v>
      </c>
      <c r="X549" s="90" t="s">
        <v>55</v>
      </c>
      <c r="Y549" s="99" t="s">
        <v>705</v>
      </c>
      <c r="Z549" s="88">
        <v>5000000</v>
      </c>
      <c r="AA549" s="120"/>
      <c r="AB549" s="88"/>
      <c r="AC549" s="88"/>
      <c r="AD549" s="88"/>
      <c r="AE549" s="120">
        <v>5000000</v>
      </c>
      <c r="AF549" s="89"/>
      <c r="AG549" s="116"/>
      <c r="AH549" s="90" t="s">
        <v>57</v>
      </c>
      <c r="AI549" s="90"/>
      <c r="AJ549" s="90"/>
      <c r="AK549" s="90"/>
      <c r="AL549" s="90" t="s">
        <v>57</v>
      </c>
      <c r="AM549" s="90"/>
      <c r="AN549" s="90" t="s">
        <v>57</v>
      </c>
      <c r="AO549" s="90"/>
      <c r="AP549" s="90" t="s">
        <v>57</v>
      </c>
      <c r="AQ549" s="90"/>
      <c r="AR549" s="90" t="s">
        <v>57</v>
      </c>
      <c r="AS549" s="90" t="s">
        <v>60</v>
      </c>
      <c r="AT549" s="90" t="s">
        <v>61</v>
      </c>
      <c r="AU549" s="97" t="s">
        <v>62</v>
      </c>
      <c r="AV549" s="98" t="s">
        <v>125</v>
      </c>
      <c r="AW549" s="98" t="s">
        <v>126</v>
      </c>
      <c r="AX549" s="97">
        <v>3202032</v>
      </c>
      <c r="AY549" s="98" t="s">
        <v>127</v>
      </c>
      <c r="AZ549" s="98" t="s">
        <v>128</v>
      </c>
      <c r="BA549" s="24"/>
    </row>
    <row r="550" spans="1:53" ht="84.75" customHeight="1">
      <c r="A550" s="23" t="str">
        <f>+IFERROR(VLOOKUP(R550,'[2]Listas niveles'!$D$2:$E$11,2,FALSE),"")</f>
        <v>DTAM</v>
      </c>
      <c r="B550" s="23" t="str">
        <f>+IFERROR(VLOOKUP(AS550,'[2]Listas anexo 1'!$A$7:$B$8,2,FALSE),"")</f>
        <v>ADMIN</v>
      </c>
      <c r="C550" s="23" t="str">
        <f>+IFERROR(VLOOKUP(AT550,'[2]Listas anexo 1'!$A$13:$B$15,2,FALSE),"")</f>
        <v>ADMINYCOOR</v>
      </c>
      <c r="D550" s="23" t="str">
        <f>+IFERROR(VLOOKUP(AT550,'[2]Listas anexo 1'!$A$13:$C$15,3,FALSE),"")</f>
        <v>CONTRIBUIR</v>
      </c>
      <c r="E550" s="23" t="str">
        <f>+IFERROR(VLOOKUP(AT550,'[2]Listas anexo 1'!$A$19:$B$21,2,FALSE),"")</f>
        <v>ADMINOB</v>
      </c>
      <c r="F550" s="23" t="str">
        <f>+IFERROR(VLOOKUP(AV550,'[2]Listas anexo 1'!$J$13:$K$21,2,FALSE),"")</f>
        <v>ADOBIV</v>
      </c>
      <c r="G550" s="23" t="str">
        <f>+IFERROR(VLOOKUP(AW550,'[2]LISTAS ANEXO 1. 2'!$A$9:$B$38,2,FALSE),"")</f>
        <v>AXI</v>
      </c>
      <c r="H550" s="23" t="str">
        <f>+IFERROR(IF(C550="ADMINYCOOR",VLOOKUP(AY550,'[2]LISTAS ANEXO 1. 3'!$B$13:$C$42,2,FALSE),IF(C550="TASAS",VLOOKUP(AY550,'[2]LISTAS ANEXO 1. 3'!$B$43:$C$51,2,FALSE),IF(C550="FORTALECIMIENTO",VLOOKUP(AY550,'[2]LISTAS ANEXO 1. 3'!$B$52:$C$58,2,FALSE),""))),"")</f>
        <v>PP</v>
      </c>
      <c r="I550" s="23" t="str">
        <f>+IFERROR(VLOOKUP(#REF!,'[2]LISTAS ANEXO 1. 4'!$B$74:$C$90,2,FALSE),"")</f>
        <v/>
      </c>
      <c r="J550" s="23" t="str">
        <f>+IFERROR(VLOOKUP(X550,[2]ORDINALES!$B$2:$C$5,2,FALSE),"")</f>
        <v>CTADOS</v>
      </c>
      <c r="K550" s="23" t="str">
        <f>+IFERROR(VLOOKUP(#REF!,[2]REGION!$G$2:$I$1125,2,FALSE),"")</f>
        <v/>
      </c>
      <c r="L550" s="23" t="str">
        <f>+IFERROR(VLOOKUP(AI550,[2]REGION!$G$2:$I$1125,2,FALSE),"")</f>
        <v/>
      </c>
      <c r="M550" s="23" t="str">
        <f>+IFERROR(VLOOKUP(#REF!,[2]ORDINALES!$H$2:$I$382,2,FALSE),"")</f>
        <v/>
      </c>
      <c r="N550" s="23" t="str">
        <f>IFERROR(VLOOKUP(U550,'[2]Lista Willy'!$B$11:$D$14,3,FALSE),"")</f>
        <v>REC_11</v>
      </c>
      <c r="O550" s="24"/>
      <c r="P550" s="90">
        <v>26020</v>
      </c>
      <c r="Q550" s="90" t="s">
        <v>540</v>
      </c>
      <c r="R550" s="90" t="s">
        <v>541</v>
      </c>
      <c r="S550" s="90" t="s">
        <v>687</v>
      </c>
      <c r="T550" s="90" t="s">
        <v>541</v>
      </c>
      <c r="U550" s="90" t="s">
        <v>52</v>
      </c>
      <c r="V550" s="94" t="s">
        <v>53</v>
      </c>
      <c r="W550" s="90" t="s">
        <v>54</v>
      </c>
      <c r="X550" s="90" t="s">
        <v>55</v>
      </c>
      <c r="Y550" s="99" t="s">
        <v>706</v>
      </c>
      <c r="Z550" s="88">
        <v>43286000</v>
      </c>
      <c r="AA550" s="120"/>
      <c r="AB550" s="88"/>
      <c r="AC550" s="88"/>
      <c r="AD550" s="88"/>
      <c r="AE550" s="120">
        <v>43286000</v>
      </c>
      <c r="AF550" s="89"/>
      <c r="AG550" s="116"/>
      <c r="AH550" s="90" t="s">
        <v>57</v>
      </c>
      <c r="AI550" s="90"/>
      <c r="AJ550" s="90"/>
      <c r="AK550" s="90"/>
      <c r="AL550" s="90" t="s">
        <v>57</v>
      </c>
      <c r="AM550" s="90"/>
      <c r="AN550" s="90" t="s">
        <v>57</v>
      </c>
      <c r="AO550" s="90"/>
      <c r="AP550" s="90" t="s">
        <v>57</v>
      </c>
      <c r="AQ550" s="90"/>
      <c r="AR550" s="90" t="s">
        <v>57</v>
      </c>
      <c r="AS550" s="90" t="s">
        <v>60</v>
      </c>
      <c r="AT550" s="90" t="s">
        <v>61</v>
      </c>
      <c r="AU550" s="97" t="s">
        <v>62</v>
      </c>
      <c r="AV550" s="98" t="s">
        <v>63</v>
      </c>
      <c r="AW550" s="98" t="s">
        <v>442</v>
      </c>
      <c r="AX550" s="97">
        <v>3202002</v>
      </c>
      <c r="AY550" s="98" t="s">
        <v>211</v>
      </c>
      <c r="AZ550" s="98" t="s">
        <v>443</v>
      </c>
      <c r="BA550" s="24"/>
    </row>
    <row r="551" spans="1:53" ht="84.75" customHeight="1">
      <c r="A551" s="23" t="str">
        <f>+IFERROR(VLOOKUP(R551,'[2]Listas niveles'!$D$2:$E$11,2,FALSE),"")</f>
        <v>DTAM</v>
      </c>
      <c r="B551" s="23" t="str">
        <f>+IFERROR(VLOOKUP(AS551,'[2]Listas anexo 1'!$A$7:$B$8,2,FALSE),"")</f>
        <v>ADMIN</v>
      </c>
      <c r="C551" s="23" t="str">
        <f>+IFERROR(VLOOKUP(AT551,'[2]Listas anexo 1'!$A$13:$B$15,2,FALSE),"")</f>
        <v>ADMINYCOOR</v>
      </c>
      <c r="D551" s="23" t="str">
        <f>+IFERROR(VLOOKUP(AT551,'[2]Listas anexo 1'!$A$13:$C$15,3,FALSE),"")</f>
        <v>CONTRIBUIR</v>
      </c>
      <c r="E551" s="23" t="str">
        <f>+IFERROR(VLOOKUP(AT551,'[2]Listas anexo 1'!$A$19:$B$21,2,FALSE),"")</f>
        <v>ADMINOB</v>
      </c>
      <c r="F551" s="23" t="str">
        <f>+IFERROR(VLOOKUP(AV551,'[2]Listas anexo 1'!$J$13:$K$21,2,FALSE),"")</f>
        <v>ADOBIV</v>
      </c>
      <c r="G551" s="23" t="str">
        <f>+IFERROR(VLOOKUP(AW551,'[2]LISTAS ANEXO 1. 2'!$A$9:$B$38,2,FALSE),"")</f>
        <v>AXVI</v>
      </c>
      <c r="H551" s="23" t="str">
        <f>+IFERROR(IF(C551="ADMINYCOOR",VLOOKUP(AY551,'[2]LISTAS ANEXO 1. 3'!$B$13:$C$42,2,FALSE),IF(C551="TASAS",VLOOKUP(AY551,'[2]LISTAS ANEXO 1. 3'!$B$43:$C$51,2,FALSE),IF(C551="FORTALECIMIENTO",VLOOKUP(AY551,'[2]LISTAS ANEXO 1. 3'!$B$52:$C$58,2,FALSE),""))),"")</f>
        <v>CD</v>
      </c>
      <c r="I551" s="23" t="str">
        <f>+IFERROR(VLOOKUP(#REF!,'[2]LISTAS ANEXO 1. 4'!$B$74:$C$90,2,FALSE),"")</f>
        <v/>
      </c>
      <c r="J551" s="23" t="str">
        <f>+IFERROR(VLOOKUP(X551,[2]ORDINALES!$B$2:$C$5,2,FALSE),"")</f>
        <v>CTADOS</v>
      </c>
      <c r="K551" s="23" t="str">
        <f>+IFERROR(VLOOKUP(#REF!,[2]REGION!$G$2:$I$1125,2,FALSE),"")</f>
        <v/>
      </c>
      <c r="L551" s="23" t="str">
        <f>+IFERROR(VLOOKUP(AI551,[2]REGION!$G$2:$I$1125,2,FALSE),"")</f>
        <v/>
      </c>
      <c r="M551" s="23" t="str">
        <f>+IFERROR(VLOOKUP(#REF!,[2]ORDINALES!$H$2:$I$382,2,FALSE),"")</f>
        <v/>
      </c>
      <c r="N551" s="23" t="str">
        <f>IFERROR(VLOOKUP(U551,'[2]Lista Willy'!$B$11:$D$14,3,FALSE),"")</f>
        <v>REC_20</v>
      </c>
      <c r="O551" s="24"/>
      <c r="P551" s="90">
        <v>26021</v>
      </c>
      <c r="Q551" s="90" t="s">
        <v>540</v>
      </c>
      <c r="R551" s="90" t="s">
        <v>541</v>
      </c>
      <c r="S551" s="90" t="s">
        <v>687</v>
      </c>
      <c r="T551" s="90" t="s">
        <v>541</v>
      </c>
      <c r="U551" s="90" t="s">
        <v>153</v>
      </c>
      <c r="V551" s="94" t="s">
        <v>154</v>
      </c>
      <c r="W551" s="90" t="s">
        <v>54</v>
      </c>
      <c r="X551" s="90" t="s">
        <v>55</v>
      </c>
      <c r="Y551" s="99" t="s">
        <v>707</v>
      </c>
      <c r="Z551" s="88">
        <v>66000000</v>
      </c>
      <c r="AA551" s="120"/>
      <c r="AB551" s="88"/>
      <c r="AC551" s="88"/>
      <c r="AD551" s="88"/>
      <c r="AE551" s="120">
        <v>66000000</v>
      </c>
      <c r="AF551" s="89"/>
      <c r="AG551" s="116"/>
      <c r="AH551" s="90" t="s">
        <v>57</v>
      </c>
      <c r="AI551" s="90"/>
      <c r="AJ551" s="90"/>
      <c r="AK551" s="90"/>
      <c r="AL551" s="90" t="s">
        <v>57</v>
      </c>
      <c r="AM551" s="90"/>
      <c r="AN551" s="90" t="s">
        <v>57</v>
      </c>
      <c r="AO551" s="90"/>
      <c r="AP551" s="90" t="s">
        <v>57</v>
      </c>
      <c r="AQ551" s="90"/>
      <c r="AR551" s="90" t="s">
        <v>57</v>
      </c>
      <c r="AS551" s="90" t="s">
        <v>60</v>
      </c>
      <c r="AT551" s="90" t="s">
        <v>61</v>
      </c>
      <c r="AU551" s="97" t="s">
        <v>62</v>
      </c>
      <c r="AV551" s="98" t="s">
        <v>63</v>
      </c>
      <c r="AW551" s="98" t="s">
        <v>64</v>
      </c>
      <c r="AX551" s="97">
        <v>3202008</v>
      </c>
      <c r="AY551" s="98" t="s">
        <v>65</v>
      </c>
      <c r="AZ551" s="90" t="s">
        <v>433</v>
      </c>
      <c r="BA551" s="24"/>
    </row>
    <row r="552" spans="1:53" ht="84.75" customHeight="1">
      <c r="A552" s="23" t="str">
        <f>+IFERROR(VLOOKUP(R552,'[2]Listas niveles'!$D$2:$E$11,2,FALSE),"")</f>
        <v>DTAM</v>
      </c>
      <c r="B552" s="23" t="str">
        <f>+IFERROR(VLOOKUP(AS552,'[2]Listas anexo 1'!$A$7:$B$8,2,FALSE),"")</f>
        <v>ADMIN</v>
      </c>
      <c r="C552" s="23" t="str">
        <f>+IFERROR(VLOOKUP(AT552,'[2]Listas anexo 1'!$A$13:$B$15,2,FALSE),"")</f>
        <v>ADMINYCOOR</v>
      </c>
      <c r="D552" s="23" t="str">
        <f>+IFERROR(VLOOKUP(AT552,'[2]Listas anexo 1'!$A$13:$C$15,3,FALSE),"")</f>
        <v>CONTRIBUIR</v>
      </c>
      <c r="E552" s="23" t="str">
        <f>+IFERROR(VLOOKUP(AT552,'[2]Listas anexo 1'!$A$19:$B$21,2,FALSE),"")</f>
        <v>ADMINOB</v>
      </c>
      <c r="F552" s="23" t="str">
        <f>+IFERROR(VLOOKUP(AV552,'[2]Listas anexo 1'!$J$13:$K$21,2,FALSE),"")</f>
        <v>ADOBI</v>
      </c>
      <c r="G552" s="23" t="str">
        <f>+IFERROR(VLOOKUP(AW552,'[2]LISTAS ANEXO 1. 2'!$A$9:$B$38,2,FALSE),"")</f>
        <v>AI</v>
      </c>
      <c r="H552" s="23" t="str">
        <f>+IFERROR(IF(C552="ADMINYCOOR",VLOOKUP(AY552,'[2]LISTAS ANEXO 1. 3'!$B$13:$C$42,2,FALSE),IF(C552="TASAS",VLOOKUP(AY552,'[2]LISTAS ANEXO 1. 3'!$B$43:$C$51,2,FALSE),IF(C552="FORTALECIMIENTO",VLOOKUP(AY552,'[2]LISTAS ANEXO 1. 3'!$B$52:$C$58,2,FALSE),""))),"")</f>
        <v>AA</v>
      </c>
      <c r="I552" s="23" t="str">
        <f>+IFERROR(VLOOKUP(#REF!,'[2]LISTAS ANEXO 1. 4'!$B$74:$C$90,2,FALSE),"")</f>
        <v/>
      </c>
      <c r="J552" s="23" t="str">
        <f>+IFERROR(VLOOKUP(X552,[2]ORDINALES!$B$2:$C$5,2,FALSE),"")</f>
        <v>CTADOS</v>
      </c>
      <c r="K552" s="23" t="str">
        <f>+IFERROR(VLOOKUP(#REF!,[2]REGION!$G$2:$I$1125,2,FALSE),"")</f>
        <v/>
      </c>
      <c r="L552" s="23" t="str">
        <f>+IFERROR(VLOOKUP(AI552,[2]REGION!$G$2:$I$1125,2,FALSE),"")</f>
        <v/>
      </c>
      <c r="M552" s="23" t="str">
        <f>+IFERROR(VLOOKUP(#REF!,[2]ORDINALES!$H$2:$I$382,2,FALSE),"")</f>
        <v/>
      </c>
      <c r="N552" s="23" t="str">
        <f>IFERROR(VLOOKUP(U552,'[2]Lista Willy'!$B$11:$D$14,3,FALSE),"")</f>
        <v>REC_11</v>
      </c>
      <c r="O552" s="24"/>
      <c r="P552" s="90">
        <v>27000</v>
      </c>
      <c r="Q552" s="90" t="s">
        <v>540</v>
      </c>
      <c r="R552" s="90" t="s">
        <v>541</v>
      </c>
      <c r="S552" s="90" t="s">
        <v>708</v>
      </c>
      <c r="T552" s="90" t="s">
        <v>541</v>
      </c>
      <c r="U552" s="90" t="s">
        <v>52</v>
      </c>
      <c r="V552" s="94" t="s">
        <v>53</v>
      </c>
      <c r="W552" s="90" t="s">
        <v>54</v>
      </c>
      <c r="X552" s="90" t="s">
        <v>55</v>
      </c>
      <c r="Y552" s="99" t="s">
        <v>709</v>
      </c>
      <c r="Z552" s="88">
        <v>31372142</v>
      </c>
      <c r="AA552" s="120"/>
      <c r="AB552" s="88"/>
      <c r="AC552" s="88"/>
      <c r="AD552" s="88"/>
      <c r="AE552" s="120">
        <v>31372142</v>
      </c>
      <c r="AF552" s="89"/>
      <c r="AG552" s="116"/>
      <c r="AH552" s="90" t="s">
        <v>57</v>
      </c>
      <c r="AI552" s="90"/>
      <c r="AJ552" s="90"/>
      <c r="AK552" s="90"/>
      <c r="AL552" s="90" t="s">
        <v>57</v>
      </c>
      <c r="AM552" s="90"/>
      <c r="AN552" s="90" t="s">
        <v>57</v>
      </c>
      <c r="AO552" s="90"/>
      <c r="AP552" s="90" t="s">
        <v>57</v>
      </c>
      <c r="AQ552" s="90"/>
      <c r="AR552" s="90" t="s">
        <v>57</v>
      </c>
      <c r="AS552" s="90" t="s">
        <v>60</v>
      </c>
      <c r="AT552" s="90" t="s">
        <v>61</v>
      </c>
      <c r="AU552" s="97" t="s">
        <v>62</v>
      </c>
      <c r="AV552" s="98" t="s">
        <v>125</v>
      </c>
      <c r="AW552" s="98" t="s">
        <v>126</v>
      </c>
      <c r="AX552" s="97">
        <v>3202032</v>
      </c>
      <c r="AY552" s="98" t="s">
        <v>127</v>
      </c>
      <c r="AZ552" s="98" t="s">
        <v>128</v>
      </c>
      <c r="BA552" s="24"/>
    </row>
    <row r="553" spans="1:53" ht="84.75" customHeight="1">
      <c r="A553" s="23" t="str">
        <f>+IFERROR(VLOOKUP(R553,'[2]Listas niveles'!$D$2:$E$11,2,FALSE),"")</f>
        <v>DTAM</v>
      </c>
      <c r="B553" s="23" t="str">
        <f>+IFERROR(VLOOKUP(AS553,'[2]Listas anexo 1'!$A$7:$B$8,2,FALSE),"")</f>
        <v>ADMIN</v>
      </c>
      <c r="C553" s="23" t="str">
        <f>+IFERROR(VLOOKUP(AT553,'[2]Listas anexo 1'!$A$13:$B$15,2,FALSE),"")</f>
        <v>ADMINYCOOR</v>
      </c>
      <c r="D553" s="23" t="str">
        <f>+IFERROR(VLOOKUP(AT553,'[2]Listas anexo 1'!$A$13:$C$15,3,FALSE),"")</f>
        <v>CONTRIBUIR</v>
      </c>
      <c r="E553" s="23" t="str">
        <f>+IFERROR(VLOOKUP(AT553,'[2]Listas anexo 1'!$A$19:$B$21,2,FALSE),"")</f>
        <v>ADMINOB</v>
      </c>
      <c r="F553" s="23" t="str">
        <f>+IFERROR(VLOOKUP(AV553,'[2]Listas anexo 1'!$J$13:$K$21,2,FALSE),"")</f>
        <v>ADOBI</v>
      </c>
      <c r="G553" s="23" t="str">
        <f>+IFERROR(VLOOKUP(AW553,'[2]LISTAS ANEXO 1. 2'!$A$9:$B$38,2,FALSE),"")</f>
        <v>AI</v>
      </c>
      <c r="H553" s="23" t="str">
        <f>+IFERROR(IF(C553="ADMINYCOOR",VLOOKUP(AY553,'[2]LISTAS ANEXO 1. 3'!$B$13:$C$42,2,FALSE),IF(C553="TASAS",VLOOKUP(AY553,'[2]LISTAS ANEXO 1. 3'!$B$43:$C$51,2,FALSE),IF(C553="FORTALECIMIENTO",VLOOKUP(AY553,'[2]LISTAS ANEXO 1. 3'!$B$52:$C$58,2,FALSE),""))),"")</f>
        <v>AA</v>
      </c>
      <c r="I553" s="23" t="str">
        <f>+IFERROR(VLOOKUP(#REF!,'[2]LISTAS ANEXO 1. 4'!$B$74:$C$90,2,FALSE),"")</f>
        <v/>
      </c>
      <c r="J553" s="23" t="str">
        <f>+IFERROR(VLOOKUP(X553,[2]ORDINALES!$B$2:$C$5,2,FALSE),"")</f>
        <v>CTADOS</v>
      </c>
      <c r="K553" s="23" t="str">
        <f>+IFERROR(VLOOKUP(#REF!,[2]REGION!$G$2:$I$1125,2,FALSE),"")</f>
        <v/>
      </c>
      <c r="L553" s="23" t="str">
        <f>+IFERROR(VLOOKUP(AI553,[2]REGION!$G$2:$I$1125,2,FALSE),"")</f>
        <v/>
      </c>
      <c r="M553" s="23" t="str">
        <f>+IFERROR(VLOOKUP(#REF!,[2]ORDINALES!$H$2:$I$382,2,FALSE),"")</f>
        <v/>
      </c>
      <c r="N553" s="23" t="str">
        <f>IFERROR(VLOOKUP(U553,'[2]Lista Willy'!$B$11:$D$14,3,FALSE),"")</f>
        <v>REC_11</v>
      </c>
      <c r="O553" s="24"/>
      <c r="P553" s="90">
        <v>27001</v>
      </c>
      <c r="Q553" s="90" t="s">
        <v>540</v>
      </c>
      <c r="R553" s="90" t="s">
        <v>541</v>
      </c>
      <c r="S553" s="90" t="s">
        <v>708</v>
      </c>
      <c r="T553" s="90" t="s">
        <v>541</v>
      </c>
      <c r="U553" s="90" t="s">
        <v>52</v>
      </c>
      <c r="V553" s="94" t="s">
        <v>53</v>
      </c>
      <c r="W553" s="90" t="s">
        <v>54</v>
      </c>
      <c r="X553" s="90" t="s">
        <v>55</v>
      </c>
      <c r="Y553" s="99" t="s">
        <v>710</v>
      </c>
      <c r="Z553" s="88">
        <v>3000000</v>
      </c>
      <c r="AA553" s="120"/>
      <c r="AB553" s="88"/>
      <c r="AC553" s="88"/>
      <c r="AD553" s="88"/>
      <c r="AE553" s="120">
        <v>3000000</v>
      </c>
      <c r="AF553" s="89"/>
      <c r="AG553" s="116"/>
      <c r="AH553" s="90" t="s">
        <v>57</v>
      </c>
      <c r="AI553" s="90"/>
      <c r="AJ553" s="90"/>
      <c r="AK553" s="90"/>
      <c r="AL553" s="90" t="s">
        <v>57</v>
      </c>
      <c r="AM553" s="90"/>
      <c r="AN553" s="90" t="s">
        <v>57</v>
      </c>
      <c r="AO553" s="90"/>
      <c r="AP553" s="90" t="s">
        <v>57</v>
      </c>
      <c r="AQ553" s="90"/>
      <c r="AR553" s="90" t="s">
        <v>57</v>
      </c>
      <c r="AS553" s="90" t="s">
        <v>60</v>
      </c>
      <c r="AT553" s="90" t="s">
        <v>61</v>
      </c>
      <c r="AU553" s="97" t="s">
        <v>62</v>
      </c>
      <c r="AV553" s="98" t="s">
        <v>125</v>
      </c>
      <c r="AW553" s="98" t="s">
        <v>126</v>
      </c>
      <c r="AX553" s="97">
        <v>3202032</v>
      </c>
      <c r="AY553" s="98" t="s">
        <v>127</v>
      </c>
      <c r="AZ553" s="98" t="s">
        <v>128</v>
      </c>
      <c r="BA553" s="24"/>
    </row>
    <row r="554" spans="1:53" ht="84.75" customHeight="1">
      <c r="A554" s="23" t="str">
        <f>+IFERROR(VLOOKUP(R554,'[2]Listas niveles'!$D$2:$E$11,2,FALSE),"")</f>
        <v>DTAM</v>
      </c>
      <c r="B554" s="23" t="str">
        <f>+IFERROR(VLOOKUP(AS554,'[2]Listas anexo 1'!$A$7:$B$8,2,FALSE),"")</f>
        <v>ADMIN</v>
      </c>
      <c r="C554" s="23" t="str">
        <f>+IFERROR(VLOOKUP(AT554,'[2]Listas anexo 1'!$A$13:$B$15,2,FALSE),"")</f>
        <v>ADMINYCOOR</v>
      </c>
      <c r="D554" s="23" t="str">
        <f>+IFERROR(VLOOKUP(AT554,'[2]Listas anexo 1'!$A$13:$C$15,3,FALSE),"")</f>
        <v>CONTRIBUIR</v>
      </c>
      <c r="E554" s="23" t="str">
        <f>+IFERROR(VLOOKUP(AT554,'[2]Listas anexo 1'!$A$19:$B$21,2,FALSE),"")</f>
        <v>ADMINOB</v>
      </c>
      <c r="F554" s="23" t="str">
        <f>+IFERROR(VLOOKUP(AV554,'[2]Listas anexo 1'!$J$13:$K$21,2,FALSE),"")</f>
        <v>ADOBIV</v>
      </c>
      <c r="G554" s="23" t="str">
        <f>+IFERROR(VLOOKUP(AW554,'[2]LISTAS ANEXO 1. 2'!$A$9:$B$38,2,FALSE),"")</f>
        <v>AXV</v>
      </c>
      <c r="H554" s="23" t="str">
        <f>+IFERROR(IF(C554="ADMINYCOOR",VLOOKUP(AY554,'[2]LISTAS ANEXO 1. 3'!$B$13:$C$42,2,FALSE),IF(C554="TASAS",VLOOKUP(AY554,'[2]LISTAS ANEXO 1. 3'!$B$43:$C$51,2,FALSE),IF(C554="FORTALECIMIENTO",VLOOKUP(AY554,'[2]LISTAS ANEXO 1. 3'!$B$52:$C$58,2,FALSE),""))),"")</f>
        <v>AB</v>
      </c>
      <c r="I554" s="23" t="str">
        <f>+IFERROR(VLOOKUP(#REF!,'[2]LISTAS ANEXO 1. 4'!$B$74:$C$90,2,FALSE),"")</f>
        <v/>
      </c>
      <c r="J554" s="23" t="str">
        <f>+IFERROR(VLOOKUP(X554,[2]ORDINALES!$B$2:$C$5,2,FALSE),"")</f>
        <v>CTADOS</v>
      </c>
      <c r="K554" s="23" t="str">
        <f>+IFERROR(VLOOKUP(#REF!,[2]REGION!$G$2:$I$1125,2,FALSE),"")</f>
        <v/>
      </c>
      <c r="L554" s="23" t="str">
        <f>+IFERROR(VLOOKUP(AI554,[2]REGION!$G$2:$I$1125,2,FALSE),"")</f>
        <v/>
      </c>
      <c r="M554" s="23" t="str">
        <f>+IFERROR(VLOOKUP(#REF!,[2]ORDINALES!$H$2:$I$382,2,FALSE),"")</f>
        <v/>
      </c>
      <c r="N554" s="23" t="str">
        <f>IFERROR(VLOOKUP(U554,'[2]Lista Willy'!$B$11:$D$14,3,FALSE),"")</f>
        <v>REC_11</v>
      </c>
      <c r="O554" s="24"/>
      <c r="P554" s="90">
        <v>27002</v>
      </c>
      <c r="Q554" s="90" t="s">
        <v>540</v>
      </c>
      <c r="R554" s="90" t="s">
        <v>541</v>
      </c>
      <c r="S554" s="90" t="s">
        <v>708</v>
      </c>
      <c r="T554" s="90" t="s">
        <v>541</v>
      </c>
      <c r="U554" s="90" t="s">
        <v>52</v>
      </c>
      <c r="V554" s="94" t="s">
        <v>53</v>
      </c>
      <c r="W554" s="90" t="s">
        <v>54</v>
      </c>
      <c r="X554" s="90" t="s">
        <v>55</v>
      </c>
      <c r="Y554" s="99" t="s">
        <v>711</v>
      </c>
      <c r="Z554" s="88">
        <v>30000000</v>
      </c>
      <c r="AA554" s="120"/>
      <c r="AB554" s="88"/>
      <c r="AC554" s="88"/>
      <c r="AD554" s="88"/>
      <c r="AE554" s="120">
        <v>30000000</v>
      </c>
      <c r="AF554" s="89"/>
      <c r="AG554" s="116"/>
      <c r="AH554" s="90" t="s">
        <v>57</v>
      </c>
      <c r="AI554" s="90"/>
      <c r="AJ554" s="90"/>
      <c r="AK554" s="90"/>
      <c r="AL554" s="90" t="s">
        <v>57</v>
      </c>
      <c r="AM554" s="90"/>
      <c r="AN554" s="90" t="s">
        <v>57</v>
      </c>
      <c r="AO554" s="90"/>
      <c r="AP554" s="90" t="s">
        <v>57</v>
      </c>
      <c r="AQ554" s="90"/>
      <c r="AR554" s="90" t="s">
        <v>57</v>
      </c>
      <c r="AS554" s="90" t="s">
        <v>60</v>
      </c>
      <c r="AT554" s="90" t="s">
        <v>61</v>
      </c>
      <c r="AU554" s="97" t="s">
        <v>62</v>
      </c>
      <c r="AV554" s="98" t="s">
        <v>63</v>
      </c>
      <c r="AW554" s="98" t="s">
        <v>288</v>
      </c>
      <c r="AX554" s="97">
        <v>3202036</v>
      </c>
      <c r="AY554" s="98" t="s">
        <v>645</v>
      </c>
      <c r="AZ554" s="90" t="s">
        <v>290</v>
      </c>
      <c r="BA554" s="24"/>
    </row>
    <row r="555" spans="1:53" ht="84.75" customHeight="1">
      <c r="A555" s="23" t="str">
        <f>+IFERROR(VLOOKUP(R555,'[2]Listas niveles'!$D$2:$E$11,2,FALSE),"")</f>
        <v>DTAM</v>
      </c>
      <c r="B555" s="23" t="str">
        <f>+IFERROR(VLOOKUP(AS555,'[2]Listas anexo 1'!$A$7:$B$8,2,FALSE),"")</f>
        <v>ADMIN</v>
      </c>
      <c r="C555" s="23" t="str">
        <f>+IFERROR(VLOOKUP(AT555,'[2]Listas anexo 1'!$A$13:$B$15,2,FALSE),"")</f>
        <v>ADMINYCOOR</v>
      </c>
      <c r="D555" s="23" t="str">
        <f>+IFERROR(VLOOKUP(AT555,'[2]Listas anexo 1'!$A$13:$C$15,3,FALSE),"")</f>
        <v>CONTRIBUIR</v>
      </c>
      <c r="E555" s="23" t="str">
        <f>+IFERROR(VLOOKUP(AT555,'[2]Listas anexo 1'!$A$19:$B$21,2,FALSE),"")</f>
        <v>ADMINOB</v>
      </c>
      <c r="F555" s="23" t="str">
        <f>+IFERROR(VLOOKUP(AV555,'[2]Listas anexo 1'!$J$13:$K$21,2,FALSE),"")</f>
        <v>ADOBI</v>
      </c>
      <c r="G555" s="23" t="str">
        <f>+IFERROR(VLOOKUP(AW555,'[2]LISTAS ANEXO 1. 2'!$A$9:$B$38,2,FALSE),"")</f>
        <v>AI</v>
      </c>
      <c r="H555" s="23" t="str">
        <f>+IFERROR(IF(C555="ADMINYCOOR",VLOOKUP(AY555,'[2]LISTAS ANEXO 1. 3'!$B$13:$C$42,2,FALSE),IF(C555="TASAS",VLOOKUP(AY555,'[2]LISTAS ANEXO 1. 3'!$B$43:$C$51,2,FALSE),IF(C555="FORTALECIMIENTO",VLOOKUP(AY555,'[2]LISTAS ANEXO 1. 3'!$B$52:$C$58,2,FALSE),""))),"")</f>
        <v>AA</v>
      </c>
      <c r="I555" s="23" t="str">
        <f>+IFERROR(VLOOKUP(#REF!,'[2]LISTAS ANEXO 1. 4'!$B$74:$C$90,2,FALSE),"")</f>
        <v/>
      </c>
      <c r="J555" s="23" t="str">
        <f>+IFERROR(VLOOKUP(X555,[2]ORDINALES!$B$2:$C$5,2,FALSE),"")</f>
        <v>CTADOS</v>
      </c>
      <c r="K555" s="23" t="str">
        <f>+IFERROR(VLOOKUP(#REF!,[2]REGION!$G$2:$I$1125,2,FALSE),"")</f>
        <v/>
      </c>
      <c r="L555" s="23" t="str">
        <f>+IFERROR(VLOOKUP(AI555,[2]REGION!$G$2:$I$1125,2,FALSE),"")</f>
        <v/>
      </c>
      <c r="M555" s="23" t="str">
        <f>+IFERROR(VLOOKUP(#REF!,[2]ORDINALES!$H$2:$I$382,2,FALSE),"")</f>
        <v/>
      </c>
      <c r="N555" s="23" t="str">
        <f>IFERROR(VLOOKUP(U555,'[2]Lista Willy'!$B$11:$D$14,3,FALSE),"")</f>
        <v>REC_11</v>
      </c>
      <c r="O555" s="24"/>
      <c r="P555" s="90">
        <v>27003</v>
      </c>
      <c r="Q555" s="90" t="s">
        <v>540</v>
      </c>
      <c r="R555" s="90" t="s">
        <v>541</v>
      </c>
      <c r="S555" s="90" t="s">
        <v>708</v>
      </c>
      <c r="T555" s="90" t="s">
        <v>541</v>
      </c>
      <c r="U555" s="90" t="s">
        <v>52</v>
      </c>
      <c r="V555" s="94" t="s">
        <v>53</v>
      </c>
      <c r="W555" s="90" t="s">
        <v>54</v>
      </c>
      <c r="X555" s="90" t="s">
        <v>55</v>
      </c>
      <c r="Y555" s="99" t="s">
        <v>712</v>
      </c>
      <c r="Z555" s="88">
        <v>18402519</v>
      </c>
      <c r="AA555" s="120"/>
      <c r="AB555" s="88"/>
      <c r="AC555" s="88"/>
      <c r="AD555" s="88"/>
      <c r="AE555" s="120">
        <v>18402519</v>
      </c>
      <c r="AF555" s="89">
        <v>9884000</v>
      </c>
      <c r="AG555" s="116">
        <v>17002190</v>
      </c>
      <c r="AH555" s="90" t="s">
        <v>57</v>
      </c>
      <c r="AI555" s="90"/>
      <c r="AJ555" s="90"/>
      <c r="AK555" s="90"/>
      <c r="AL555" s="90" t="s">
        <v>57</v>
      </c>
      <c r="AM555" s="90"/>
      <c r="AN555" s="90" t="s">
        <v>57</v>
      </c>
      <c r="AO555" s="90"/>
      <c r="AP555" s="90" t="s">
        <v>57</v>
      </c>
      <c r="AQ555" s="90"/>
      <c r="AR555" s="90" t="s">
        <v>57</v>
      </c>
      <c r="AS555" s="90" t="s">
        <v>60</v>
      </c>
      <c r="AT555" s="90" t="s">
        <v>61</v>
      </c>
      <c r="AU555" s="97" t="s">
        <v>62</v>
      </c>
      <c r="AV555" s="98" t="s">
        <v>125</v>
      </c>
      <c r="AW555" s="98" t="s">
        <v>126</v>
      </c>
      <c r="AX555" s="97">
        <v>3202032</v>
      </c>
      <c r="AY555" s="98" t="s">
        <v>127</v>
      </c>
      <c r="AZ555" s="98" t="s">
        <v>293</v>
      </c>
      <c r="BA555" s="24"/>
    </row>
    <row r="556" spans="1:53" ht="84.75" customHeight="1">
      <c r="A556" s="23" t="str">
        <f>+IFERROR(VLOOKUP(R556,'[2]Listas niveles'!$D$2:$E$11,2,FALSE),"")</f>
        <v>DTAM</v>
      </c>
      <c r="B556" s="23" t="str">
        <f>+IFERROR(VLOOKUP(AS556,'[2]Listas anexo 1'!$A$7:$B$8,2,FALSE),"")</f>
        <v>ADMIN</v>
      </c>
      <c r="C556" s="23" t="str">
        <f>+IFERROR(VLOOKUP(AT556,'[2]Listas anexo 1'!$A$13:$B$15,2,FALSE),"")</f>
        <v>ADMINYCOOR</v>
      </c>
      <c r="D556" s="23" t="str">
        <f>+IFERROR(VLOOKUP(AT556,'[2]Listas anexo 1'!$A$13:$C$15,3,FALSE),"")</f>
        <v>CONTRIBUIR</v>
      </c>
      <c r="E556" s="23" t="str">
        <f>+IFERROR(VLOOKUP(AT556,'[2]Listas anexo 1'!$A$19:$B$21,2,FALSE),"")</f>
        <v>ADMINOB</v>
      </c>
      <c r="F556" s="23" t="str">
        <f>+IFERROR(VLOOKUP(AV556,'[2]Listas anexo 1'!$J$13:$K$21,2,FALSE),"")</f>
        <v>ADOBIII</v>
      </c>
      <c r="G556" s="23" t="str">
        <f>+IFERROR(VLOOKUP(AW556,'[2]LISTAS ANEXO 1. 2'!$A$9:$B$38,2,FALSE),"")</f>
        <v>AIX</v>
      </c>
      <c r="H556" s="23" t="str">
        <f>+IFERROR(IF(C556="ADMINYCOOR",VLOOKUP(AY556,'[2]LISTAS ANEXO 1. 3'!$B$13:$C$42,2,FALSE),IF(C556="TASAS",VLOOKUP(AY556,'[2]LISTAS ANEXO 1. 3'!$B$43:$C$51,2,FALSE),IF(C556="FORTALECIMIENTO",VLOOKUP(AY556,'[2]LISTAS ANEXO 1. 3'!$B$52:$C$58,2,FALSE),""))),"")</f>
        <v>NN</v>
      </c>
      <c r="I556" s="23" t="str">
        <f>+IFERROR(VLOOKUP(#REF!,'[2]LISTAS ANEXO 1. 4'!$B$74:$C$90,2,FALSE),"")</f>
        <v/>
      </c>
      <c r="J556" s="23" t="str">
        <f>+IFERROR(VLOOKUP(X556,[2]ORDINALES!$B$2:$C$5,2,FALSE),"")</f>
        <v>CTADOS</v>
      </c>
      <c r="K556" s="23" t="str">
        <f>+IFERROR(VLOOKUP(#REF!,[2]REGION!$G$2:$I$1125,2,FALSE),"")</f>
        <v/>
      </c>
      <c r="L556" s="23" t="str">
        <f>+IFERROR(VLOOKUP(AI556,[2]REGION!$G$2:$I$1125,2,FALSE),"")</f>
        <v/>
      </c>
      <c r="M556" s="23" t="str">
        <f>+IFERROR(VLOOKUP(#REF!,[2]ORDINALES!$H$2:$I$382,2,FALSE),"")</f>
        <v/>
      </c>
      <c r="N556" s="23" t="str">
        <f>IFERROR(VLOOKUP(U556,'[2]Lista Willy'!$B$11:$D$14,3,FALSE),"")</f>
        <v>REC_11</v>
      </c>
      <c r="O556" s="24"/>
      <c r="P556" s="90">
        <v>27004</v>
      </c>
      <c r="Q556" s="90" t="s">
        <v>540</v>
      </c>
      <c r="R556" s="90" t="s">
        <v>541</v>
      </c>
      <c r="S556" s="90" t="s">
        <v>708</v>
      </c>
      <c r="T556" s="90" t="s">
        <v>541</v>
      </c>
      <c r="U556" s="90" t="s">
        <v>52</v>
      </c>
      <c r="V556" s="94" t="s">
        <v>53</v>
      </c>
      <c r="W556" s="90" t="s">
        <v>54</v>
      </c>
      <c r="X556" s="90" t="s">
        <v>55</v>
      </c>
      <c r="Y556" s="99" t="s">
        <v>713</v>
      </c>
      <c r="Z556" s="88">
        <v>25560182</v>
      </c>
      <c r="AA556" s="120"/>
      <c r="AB556" s="88"/>
      <c r="AC556" s="88"/>
      <c r="AD556" s="88"/>
      <c r="AE556" s="120">
        <v>25560182</v>
      </c>
      <c r="AF556" s="89"/>
      <c r="AG556" s="116"/>
      <c r="AH556" s="90" t="s">
        <v>57</v>
      </c>
      <c r="AI556" s="90"/>
      <c r="AJ556" s="90"/>
      <c r="AK556" s="90"/>
      <c r="AL556" s="90" t="s">
        <v>57</v>
      </c>
      <c r="AM556" s="90"/>
      <c r="AN556" s="90" t="s">
        <v>57</v>
      </c>
      <c r="AO556" s="90"/>
      <c r="AP556" s="90" t="s">
        <v>57</v>
      </c>
      <c r="AQ556" s="90"/>
      <c r="AR556" s="90" t="s">
        <v>57</v>
      </c>
      <c r="AS556" s="90" t="s">
        <v>60</v>
      </c>
      <c r="AT556" s="90" t="s">
        <v>61</v>
      </c>
      <c r="AU556" s="97" t="s">
        <v>62</v>
      </c>
      <c r="AV556" s="98" t="s">
        <v>272</v>
      </c>
      <c r="AW556" s="98" t="s">
        <v>413</v>
      </c>
      <c r="AX556" s="97">
        <v>3202014</v>
      </c>
      <c r="AY556" s="98" t="s">
        <v>418</v>
      </c>
      <c r="AZ556" s="98" t="s">
        <v>415</v>
      </c>
      <c r="BA556" s="24"/>
    </row>
    <row r="557" spans="1:53" ht="84.75" customHeight="1">
      <c r="A557" s="23" t="str">
        <f>+IFERROR(VLOOKUP(R557,'[2]Listas niveles'!$D$2:$E$11,2,FALSE),"")</f>
        <v>DTAM</v>
      </c>
      <c r="B557" s="23" t="str">
        <f>+IFERROR(VLOOKUP(AS557,'[2]Listas anexo 1'!$A$7:$B$8,2,FALSE),"")</f>
        <v>ADMIN</v>
      </c>
      <c r="C557" s="23" t="str">
        <f>+IFERROR(VLOOKUP(AT557,'[2]Listas anexo 1'!$A$13:$B$15,2,FALSE),"")</f>
        <v>ADMINYCOOR</v>
      </c>
      <c r="D557" s="23" t="str">
        <f>+IFERROR(VLOOKUP(AT557,'[2]Listas anexo 1'!$A$13:$C$15,3,FALSE),"")</f>
        <v>CONTRIBUIR</v>
      </c>
      <c r="E557" s="23" t="str">
        <f>+IFERROR(VLOOKUP(AT557,'[2]Listas anexo 1'!$A$19:$B$21,2,FALSE),"")</f>
        <v>ADMINOB</v>
      </c>
      <c r="F557" s="23" t="str">
        <f>+IFERROR(VLOOKUP(AV557,'[2]Listas anexo 1'!$J$13:$K$21,2,FALSE),"")</f>
        <v>ADOBIII</v>
      </c>
      <c r="G557" s="23" t="str">
        <f>+IFERROR(VLOOKUP(AW557,'[2]LISTAS ANEXO 1. 2'!$A$9:$B$38,2,FALSE),"")</f>
        <v>AX</v>
      </c>
      <c r="H557" s="23" t="str">
        <f>+IFERROR(IF(C557="ADMINYCOOR",VLOOKUP(AY557,'[2]LISTAS ANEXO 1. 3'!$B$13:$C$42,2,FALSE),IF(C557="TASAS",VLOOKUP(AY557,'[2]LISTAS ANEXO 1. 3'!$B$43:$C$51,2,FALSE),IF(C557="FORTALECIMIENTO",VLOOKUP(AY557,'[2]LISTAS ANEXO 1. 3'!$B$52:$C$58,2,FALSE),""))),"")</f>
        <v>OO</v>
      </c>
      <c r="I557" s="23" t="str">
        <f>+IFERROR(VLOOKUP(#REF!,'[2]LISTAS ANEXO 1. 4'!$B$74:$C$90,2,FALSE),"")</f>
        <v/>
      </c>
      <c r="J557" s="23" t="str">
        <f>+IFERROR(VLOOKUP(X557,[2]ORDINALES!$B$2:$C$5,2,FALSE),"")</f>
        <v>CTADOS</v>
      </c>
      <c r="K557" s="23" t="str">
        <f>+IFERROR(VLOOKUP(#REF!,[2]REGION!$G$2:$I$1125,2,FALSE),"")</f>
        <v/>
      </c>
      <c r="L557" s="23" t="str">
        <f>+IFERROR(VLOOKUP(AI557,[2]REGION!$G$2:$I$1125,2,FALSE),"")</f>
        <v/>
      </c>
      <c r="M557" s="23" t="str">
        <f>+IFERROR(VLOOKUP(#REF!,[2]ORDINALES!$H$2:$I$382,2,FALSE),"")</f>
        <v/>
      </c>
      <c r="N557" s="23" t="str">
        <f>IFERROR(VLOOKUP(U557,'[2]Lista Willy'!$B$11:$D$14,3,FALSE),"")</f>
        <v>REC_11</v>
      </c>
      <c r="O557" s="24"/>
      <c r="P557" s="90">
        <v>27005</v>
      </c>
      <c r="Q557" s="90" t="s">
        <v>540</v>
      </c>
      <c r="R557" s="90" t="s">
        <v>541</v>
      </c>
      <c r="S557" s="90" t="s">
        <v>708</v>
      </c>
      <c r="T557" s="90" t="s">
        <v>541</v>
      </c>
      <c r="U557" s="90" t="s">
        <v>52</v>
      </c>
      <c r="V557" s="94" t="s">
        <v>53</v>
      </c>
      <c r="W557" s="90" t="s">
        <v>54</v>
      </c>
      <c r="X557" s="90" t="s">
        <v>55</v>
      </c>
      <c r="Y557" s="99" t="s">
        <v>714</v>
      </c>
      <c r="Z557" s="88">
        <v>55650000</v>
      </c>
      <c r="AA557" s="120"/>
      <c r="AB557" s="88"/>
      <c r="AC557" s="88"/>
      <c r="AD557" s="88"/>
      <c r="AE557" s="120">
        <v>55650000</v>
      </c>
      <c r="AF557" s="89"/>
      <c r="AG557" s="116"/>
      <c r="AH557" s="90" t="s">
        <v>57</v>
      </c>
      <c r="AI557" s="90"/>
      <c r="AJ557" s="90"/>
      <c r="AK557" s="90"/>
      <c r="AL557" s="90" t="s">
        <v>57</v>
      </c>
      <c r="AM557" s="90"/>
      <c r="AN557" s="90" t="s">
        <v>57</v>
      </c>
      <c r="AO557" s="90"/>
      <c r="AP557" s="90" t="s">
        <v>57</v>
      </c>
      <c r="AQ557" s="90"/>
      <c r="AR557" s="90" t="s">
        <v>57</v>
      </c>
      <c r="AS557" s="90" t="s">
        <v>60</v>
      </c>
      <c r="AT557" s="90" t="s">
        <v>61</v>
      </c>
      <c r="AU557" s="97" t="s">
        <v>62</v>
      </c>
      <c r="AV557" s="98" t="s">
        <v>272</v>
      </c>
      <c r="AW557" s="98" t="s">
        <v>335</v>
      </c>
      <c r="AX557" s="97">
        <v>3202004</v>
      </c>
      <c r="AY557" s="98" t="s">
        <v>336</v>
      </c>
      <c r="AZ557" s="90" t="s">
        <v>426</v>
      </c>
      <c r="BA557" s="24"/>
    </row>
    <row r="558" spans="1:53" ht="84.75" customHeight="1">
      <c r="A558" s="23" t="str">
        <f>+IFERROR(VLOOKUP(R558,'[2]Listas niveles'!$D$2:$E$11,2,FALSE),"")</f>
        <v>DTAM</v>
      </c>
      <c r="B558" s="23" t="str">
        <f>+IFERROR(VLOOKUP(AS558,'[2]Listas anexo 1'!$A$7:$B$8,2,FALSE),"")</f>
        <v>ADMIN</v>
      </c>
      <c r="C558" s="23" t="str">
        <f>+IFERROR(VLOOKUP(AT558,'[2]Listas anexo 1'!$A$13:$B$15,2,FALSE),"")</f>
        <v>ADMINYCOOR</v>
      </c>
      <c r="D558" s="23" t="str">
        <f>+IFERROR(VLOOKUP(AT558,'[2]Listas anexo 1'!$A$13:$C$15,3,FALSE),"")</f>
        <v>CONTRIBUIR</v>
      </c>
      <c r="E558" s="23" t="str">
        <f>+IFERROR(VLOOKUP(AT558,'[2]Listas anexo 1'!$A$19:$B$21,2,FALSE),"")</f>
        <v>ADMINOB</v>
      </c>
      <c r="F558" s="23" t="str">
        <f>+IFERROR(VLOOKUP(AV558,'[2]Listas anexo 1'!$J$13:$K$21,2,FALSE),"")</f>
        <v>ADOBIV</v>
      </c>
      <c r="G558" s="23" t="str">
        <f>+IFERROR(VLOOKUP(AW558,'[2]LISTAS ANEXO 1. 2'!$A$9:$B$38,2,FALSE),"")</f>
        <v>AXVI</v>
      </c>
      <c r="H558" s="23" t="str">
        <f>+IFERROR(IF(C558="ADMINYCOOR",VLOOKUP(AY558,'[2]LISTAS ANEXO 1. 3'!$B$13:$C$42,2,FALSE),IF(C558="TASAS",VLOOKUP(AY558,'[2]LISTAS ANEXO 1. 3'!$B$43:$C$51,2,FALSE),IF(C558="FORTALECIMIENTO",VLOOKUP(AY558,'[2]LISTAS ANEXO 1. 3'!$B$52:$C$58,2,FALSE),""))),"")</f>
        <v>CD</v>
      </c>
      <c r="I558" s="23" t="str">
        <f>+IFERROR(VLOOKUP(#REF!,'[2]LISTAS ANEXO 1. 4'!$B$74:$C$90,2,FALSE),"")</f>
        <v/>
      </c>
      <c r="J558" s="23" t="str">
        <f>+IFERROR(VLOOKUP(X558,[2]ORDINALES!$B$2:$C$5,2,FALSE),"")</f>
        <v>CTADOS</v>
      </c>
      <c r="K558" s="23" t="str">
        <f>+IFERROR(VLOOKUP(#REF!,[2]REGION!$G$2:$I$1125,2,FALSE),"")</f>
        <v/>
      </c>
      <c r="L558" s="23" t="str">
        <f>+IFERROR(VLOOKUP(AI558,[2]REGION!$G$2:$I$1125,2,FALSE),"")</f>
        <v/>
      </c>
      <c r="M558" s="23" t="str">
        <f>+IFERROR(VLOOKUP(#REF!,[2]ORDINALES!$H$2:$I$382,2,FALSE),"")</f>
        <v/>
      </c>
      <c r="N558" s="23" t="str">
        <f>IFERROR(VLOOKUP(U558,'[2]Lista Willy'!$B$11:$D$14,3,FALSE),"")</f>
        <v>REC_11</v>
      </c>
      <c r="O558" s="24"/>
      <c r="P558" s="90">
        <v>27006</v>
      </c>
      <c r="Q558" s="90" t="s">
        <v>540</v>
      </c>
      <c r="R558" s="90" t="s">
        <v>541</v>
      </c>
      <c r="S558" s="90" t="s">
        <v>708</v>
      </c>
      <c r="T558" s="90" t="s">
        <v>541</v>
      </c>
      <c r="U558" s="90" t="s">
        <v>52</v>
      </c>
      <c r="V558" s="94" t="s">
        <v>53</v>
      </c>
      <c r="W558" s="90" t="s">
        <v>54</v>
      </c>
      <c r="X558" s="90" t="s">
        <v>55</v>
      </c>
      <c r="Y558" s="99" t="s">
        <v>715</v>
      </c>
      <c r="Z558" s="88">
        <v>53025000</v>
      </c>
      <c r="AA558" s="120"/>
      <c r="AB558" s="88"/>
      <c r="AC558" s="88"/>
      <c r="AD558" s="88"/>
      <c r="AE558" s="120">
        <v>53025000</v>
      </c>
      <c r="AF558" s="89"/>
      <c r="AG558" s="116"/>
      <c r="AH558" s="90" t="s">
        <v>57</v>
      </c>
      <c r="AI558" s="90"/>
      <c r="AJ558" s="90"/>
      <c r="AK558" s="90"/>
      <c r="AL558" s="90" t="s">
        <v>57</v>
      </c>
      <c r="AM558" s="90"/>
      <c r="AN558" s="90" t="s">
        <v>57</v>
      </c>
      <c r="AO558" s="90"/>
      <c r="AP558" s="90" t="s">
        <v>57</v>
      </c>
      <c r="AQ558" s="90"/>
      <c r="AR558" s="90" t="s">
        <v>57</v>
      </c>
      <c r="AS558" s="90" t="s">
        <v>60</v>
      </c>
      <c r="AT558" s="90" t="s">
        <v>61</v>
      </c>
      <c r="AU558" s="97" t="s">
        <v>62</v>
      </c>
      <c r="AV558" s="98" t="s">
        <v>63</v>
      </c>
      <c r="AW558" s="98" t="s">
        <v>64</v>
      </c>
      <c r="AX558" s="97">
        <v>3202008</v>
      </c>
      <c r="AY558" s="98" t="s">
        <v>65</v>
      </c>
      <c r="AZ558" s="90" t="s">
        <v>175</v>
      </c>
      <c r="BA558" s="24"/>
    </row>
    <row r="559" spans="1:53" ht="84.75" customHeight="1">
      <c r="A559" s="23" t="str">
        <f>+IFERROR(VLOOKUP(R559,'[2]Listas niveles'!$D$2:$E$11,2,FALSE),"")</f>
        <v>DTAM</v>
      </c>
      <c r="B559" s="23" t="str">
        <f>+IFERROR(VLOOKUP(AS559,'[2]Listas anexo 1'!$A$7:$B$8,2,FALSE),"")</f>
        <v>ADMIN</v>
      </c>
      <c r="C559" s="23" t="str">
        <f>+IFERROR(VLOOKUP(AT559,'[2]Listas anexo 1'!$A$13:$B$15,2,FALSE),"")</f>
        <v>ADMINYCOOR</v>
      </c>
      <c r="D559" s="23" t="str">
        <f>+IFERROR(VLOOKUP(AT559,'[2]Listas anexo 1'!$A$13:$C$15,3,FALSE),"")</f>
        <v>CONTRIBUIR</v>
      </c>
      <c r="E559" s="23" t="str">
        <f>+IFERROR(VLOOKUP(AT559,'[2]Listas anexo 1'!$A$19:$B$21,2,FALSE),"")</f>
        <v>ADMINOB</v>
      </c>
      <c r="F559" s="23" t="str">
        <f>+IFERROR(VLOOKUP(AV559,'[2]Listas anexo 1'!$J$13:$K$21,2,FALSE),"")</f>
        <v>ADOBIV</v>
      </c>
      <c r="G559" s="23" t="str">
        <f>+IFERROR(VLOOKUP(AW559,'[2]LISTAS ANEXO 1. 2'!$A$9:$B$38,2,FALSE),"")</f>
        <v>AXVI</v>
      </c>
      <c r="H559" s="23" t="str">
        <f>+IFERROR(IF(C559="ADMINYCOOR",VLOOKUP(AY559,'[2]LISTAS ANEXO 1. 3'!$B$13:$C$42,2,FALSE),IF(C559="TASAS",VLOOKUP(AY559,'[2]LISTAS ANEXO 1. 3'!$B$43:$C$51,2,FALSE),IF(C559="FORTALECIMIENTO",VLOOKUP(AY559,'[2]LISTAS ANEXO 1. 3'!$B$52:$C$58,2,FALSE),""))),"")</f>
        <v>CD</v>
      </c>
      <c r="I559" s="23" t="str">
        <f>+IFERROR(VLOOKUP(#REF!,'[2]LISTAS ANEXO 1. 4'!$B$74:$C$90,2,FALSE),"")</f>
        <v/>
      </c>
      <c r="J559" s="23" t="str">
        <f>+IFERROR(VLOOKUP(X559,[2]ORDINALES!$B$2:$C$5,2,FALSE),"")</f>
        <v>CTADOS</v>
      </c>
      <c r="K559" s="23" t="str">
        <f>+IFERROR(VLOOKUP(#REF!,[2]REGION!$G$2:$I$1125,2,FALSE),"")</f>
        <v/>
      </c>
      <c r="L559" s="23" t="str">
        <f>+IFERROR(VLOOKUP(AI559,[2]REGION!$G$2:$I$1125,2,FALSE),"")</f>
        <v/>
      </c>
      <c r="M559" s="23" t="str">
        <f>+IFERROR(VLOOKUP(#REF!,[2]ORDINALES!$H$2:$I$382,2,FALSE),"")</f>
        <v/>
      </c>
      <c r="N559" s="23" t="str">
        <f>IFERROR(VLOOKUP(U559,'[2]Lista Willy'!$B$11:$D$14,3,FALSE),"")</f>
        <v>REC_11</v>
      </c>
      <c r="O559" s="24"/>
      <c r="P559" s="90">
        <v>27007</v>
      </c>
      <c r="Q559" s="90" t="s">
        <v>540</v>
      </c>
      <c r="R559" s="90" t="s">
        <v>541</v>
      </c>
      <c r="S559" s="90" t="s">
        <v>708</v>
      </c>
      <c r="T559" s="90" t="s">
        <v>541</v>
      </c>
      <c r="U559" s="90" t="s">
        <v>52</v>
      </c>
      <c r="V559" s="94" t="s">
        <v>53</v>
      </c>
      <c r="W559" s="90" t="s">
        <v>54</v>
      </c>
      <c r="X559" s="90" t="s">
        <v>55</v>
      </c>
      <c r="Y559" s="99" t="s">
        <v>716</v>
      </c>
      <c r="Z559" s="88">
        <v>17852300</v>
      </c>
      <c r="AA559" s="120"/>
      <c r="AB559" s="88"/>
      <c r="AC559" s="88"/>
      <c r="AD559" s="88"/>
      <c r="AE559" s="120">
        <v>17852300</v>
      </c>
      <c r="AF559" s="89"/>
      <c r="AG559" s="116"/>
      <c r="AH559" s="90" t="s">
        <v>57</v>
      </c>
      <c r="AI559" s="90"/>
      <c r="AJ559" s="90"/>
      <c r="AK559" s="90"/>
      <c r="AL559" s="90" t="s">
        <v>57</v>
      </c>
      <c r="AM559" s="90"/>
      <c r="AN559" s="90" t="s">
        <v>57</v>
      </c>
      <c r="AO559" s="90"/>
      <c r="AP559" s="90" t="s">
        <v>57</v>
      </c>
      <c r="AQ559" s="90"/>
      <c r="AR559" s="90" t="s">
        <v>57</v>
      </c>
      <c r="AS559" s="90" t="s">
        <v>60</v>
      </c>
      <c r="AT559" s="90" t="s">
        <v>61</v>
      </c>
      <c r="AU559" s="97" t="s">
        <v>62</v>
      </c>
      <c r="AV559" s="98" t="s">
        <v>63</v>
      </c>
      <c r="AW559" s="98" t="s">
        <v>64</v>
      </c>
      <c r="AX559" s="97">
        <v>3202008</v>
      </c>
      <c r="AY559" s="98" t="s">
        <v>65</v>
      </c>
      <c r="AZ559" s="90" t="s">
        <v>66</v>
      </c>
      <c r="BA559" s="24"/>
    </row>
    <row r="560" spans="1:53" ht="84.75" customHeight="1">
      <c r="A560" s="23" t="str">
        <f>+IFERROR(VLOOKUP(R560,'[2]Listas niveles'!$D$2:$E$11,2,FALSE),"")</f>
        <v>DTAM</v>
      </c>
      <c r="B560" s="23" t="str">
        <f>+IFERROR(VLOOKUP(AS560,'[2]Listas anexo 1'!$A$7:$B$8,2,FALSE),"")</f>
        <v>ADMIN</v>
      </c>
      <c r="C560" s="23" t="str">
        <f>+IFERROR(VLOOKUP(AT560,'[2]Listas anexo 1'!$A$13:$B$15,2,FALSE),"")</f>
        <v>ADMINYCOOR</v>
      </c>
      <c r="D560" s="23" t="str">
        <f>+IFERROR(VLOOKUP(AT560,'[2]Listas anexo 1'!$A$13:$C$15,3,FALSE),"")</f>
        <v>CONTRIBUIR</v>
      </c>
      <c r="E560" s="23" t="str">
        <f>+IFERROR(VLOOKUP(AT560,'[2]Listas anexo 1'!$A$19:$B$21,2,FALSE),"")</f>
        <v>ADMINOB</v>
      </c>
      <c r="F560" s="23" t="str">
        <f>+IFERROR(VLOOKUP(AV560,'[2]Listas anexo 1'!$J$13:$K$21,2,FALSE),"")</f>
        <v>ADOBI</v>
      </c>
      <c r="G560" s="23" t="str">
        <f>+IFERROR(VLOOKUP(AW560,'[2]LISTAS ANEXO 1. 2'!$A$9:$B$38,2,FALSE),"")</f>
        <v>AI</v>
      </c>
      <c r="H560" s="23" t="str">
        <f>+IFERROR(IF(C560="ADMINYCOOR",VLOOKUP(AY560,'[2]LISTAS ANEXO 1. 3'!$B$13:$C$42,2,FALSE),IF(C560="TASAS",VLOOKUP(AY560,'[2]LISTAS ANEXO 1. 3'!$B$43:$C$51,2,FALSE),IF(C560="FORTALECIMIENTO",VLOOKUP(AY560,'[2]LISTAS ANEXO 1. 3'!$B$52:$C$58,2,FALSE),""))),"")</f>
        <v>AA</v>
      </c>
      <c r="I560" s="23" t="str">
        <f>+IFERROR(VLOOKUP(#REF!,'[2]LISTAS ANEXO 1. 4'!$B$74:$C$90,2,FALSE),"")</f>
        <v/>
      </c>
      <c r="J560" s="23" t="str">
        <f>+IFERROR(VLOOKUP(X560,[2]ORDINALES!$B$2:$C$5,2,FALSE),"")</f>
        <v>CTADOS</v>
      </c>
      <c r="K560" s="23" t="str">
        <f>+IFERROR(VLOOKUP(#REF!,[2]REGION!$G$2:$I$1125,2,FALSE),"")</f>
        <v/>
      </c>
      <c r="L560" s="23" t="str">
        <f>+IFERROR(VLOOKUP(AI560,[2]REGION!$G$2:$I$1125,2,FALSE),"")</f>
        <v/>
      </c>
      <c r="M560" s="23" t="str">
        <f>+IFERROR(VLOOKUP(#REF!,[2]ORDINALES!$H$2:$I$382,2,FALSE),"")</f>
        <v/>
      </c>
      <c r="N560" s="23" t="str">
        <f>IFERROR(VLOOKUP(U560,'[2]Lista Willy'!$B$11:$D$14,3,FALSE),"")</f>
        <v>REC_11</v>
      </c>
      <c r="O560" s="24"/>
      <c r="P560" s="90">
        <v>27009</v>
      </c>
      <c r="Q560" s="90" t="s">
        <v>540</v>
      </c>
      <c r="R560" s="90" t="s">
        <v>541</v>
      </c>
      <c r="S560" s="90" t="s">
        <v>708</v>
      </c>
      <c r="T560" s="90" t="s">
        <v>541</v>
      </c>
      <c r="U560" s="90" t="s">
        <v>52</v>
      </c>
      <c r="V560" s="94" t="s">
        <v>53</v>
      </c>
      <c r="W560" s="90" t="s">
        <v>54</v>
      </c>
      <c r="X560" s="90" t="s">
        <v>55</v>
      </c>
      <c r="Y560" s="99" t="s">
        <v>717</v>
      </c>
      <c r="Z560" s="88">
        <v>4756443</v>
      </c>
      <c r="AA560" s="120"/>
      <c r="AB560" s="88"/>
      <c r="AC560" s="88"/>
      <c r="AD560" s="88"/>
      <c r="AE560" s="120">
        <v>4756443</v>
      </c>
      <c r="AF560" s="89"/>
      <c r="AG560" s="116"/>
      <c r="AH560" s="90" t="s">
        <v>57</v>
      </c>
      <c r="AI560" s="90"/>
      <c r="AJ560" s="90"/>
      <c r="AK560" s="90"/>
      <c r="AL560" s="90" t="s">
        <v>57</v>
      </c>
      <c r="AM560" s="90"/>
      <c r="AN560" s="90" t="s">
        <v>57</v>
      </c>
      <c r="AO560" s="90"/>
      <c r="AP560" s="90" t="s">
        <v>57</v>
      </c>
      <c r="AQ560" s="90"/>
      <c r="AR560" s="90" t="s">
        <v>57</v>
      </c>
      <c r="AS560" s="90" t="s">
        <v>60</v>
      </c>
      <c r="AT560" s="90" t="s">
        <v>61</v>
      </c>
      <c r="AU560" s="97" t="s">
        <v>62</v>
      </c>
      <c r="AV560" s="98" t="s">
        <v>125</v>
      </c>
      <c r="AW560" s="98" t="s">
        <v>126</v>
      </c>
      <c r="AX560" s="97">
        <v>3202032</v>
      </c>
      <c r="AY560" s="98" t="s">
        <v>127</v>
      </c>
      <c r="AZ560" s="98" t="s">
        <v>128</v>
      </c>
      <c r="BA560" s="24"/>
    </row>
    <row r="561" spans="1:53" ht="84.75" customHeight="1">
      <c r="A561" s="23" t="str">
        <f>+IFERROR(VLOOKUP(R561,'[2]Listas niveles'!$D$2:$E$11,2,FALSE),"")</f>
        <v>DTAM</v>
      </c>
      <c r="B561" s="23" t="str">
        <f>+IFERROR(VLOOKUP(AS561,'[2]Listas anexo 1'!$A$7:$B$8,2,FALSE),"")</f>
        <v>ADMIN</v>
      </c>
      <c r="C561" s="23" t="str">
        <f>+IFERROR(VLOOKUP(AT561,'[2]Listas anexo 1'!$A$13:$B$15,2,FALSE),"")</f>
        <v>ADMINYCOOR</v>
      </c>
      <c r="D561" s="23" t="str">
        <f>+IFERROR(VLOOKUP(AT561,'[2]Listas anexo 1'!$A$13:$C$15,3,FALSE),"")</f>
        <v>CONTRIBUIR</v>
      </c>
      <c r="E561" s="23" t="str">
        <f>+IFERROR(VLOOKUP(AT561,'[2]Listas anexo 1'!$A$19:$B$21,2,FALSE),"")</f>
        <v>ADMINOB</v>
      </c>
      <c r="F561" s="23" t="str">
        <f>+IFERROR(VLOOKUP(AV561,'[2]Listas anexo 1'!$J$13:$K$21,2,FALSE),"")</f>
        <v>ADOBI</v>
      </c>
      <c r="G561" s="23" t="str">
        <f>+IFERROR(VLOOKUP(AW561,'[2]LISTAS ANEXO 1. 2'!$A$9:$B$38,2,FALSE),"")</f>
        <v>AI</v>
      </c>
      <c r="H561" s="23" t="str">
        <f>+IFERROR(IF(C561="ADMINYCOOR",VLOOKUP(AY561,'[2]LISTAS ANEXO 1. 3'!$B$13:$C$42,2,FALSE),IF(C561="TASAS",VLOOKUP(AY561,'[2]LISTAS ANEXO 1. 3'!$B$43:$C$51,2,FALSE),IF(C561="FORTALECIMIENTO",VLOOKUP(AY561,'[2]LISTAS ANEXO 1. 3'!$B$52:$C$58,2,FALSE),""))),"")</f>
        <v>AA</v>
      </c>
      <c r="I561" s="23" t="str">
        <f>+IFERROR(VLOOKUP(#REF!,'[2]LISTAS ANEXO 1. 4'!$B$74:$C$90,2,FALSE),"")</f>
        <v/>
      </c>
      <c r="J561" s="23" t="str">
        <f>+IFERROR(VLOOKUP(X561,[2]ORDINALES!$B$2:$C$5,2,FALSE),"")</f>
        <v>CTADOS</v>
      </c>
      <c r="K561" s="23" t="str">
        <f>+IFERROR(VLOOKUP(#REF!,[2]REGION!$G$2:$I$1125,2,FALSE),"")</f>
        <v/>
      </c>
      <c r="L561" s="23" t="str">
        <f>+IFERROR(VLOOKUP(AI561,[2]REGION!$G$2:$I$1125,2,FALSE),"")</f>
        <v/>
      </c>
      <c r="M561" s="23" t="str">
        <f>+IFERROR(VLOOKUP(#REF!,[2]ORDINALES!$H$2:$I$382,2,FALSE),"")</f>
        <v/>
      </c>
      <c r="N561" s="23" t="str">
        <f>IFERROR(VLOOKUP(U561,'[2]Lista Willy'!$B$11:$D$14,3,FALSE),"")</f>
        <v>REC_11</v>
      </c>
      <c r="O561" s="24"/>
      <c r="P561" s="90">
        <v>27018</v>
      </c>
      <c r="Q561" s="90" t="s">
        <v>540</v>
      </c>
      <c r="R561" s="90" t="s">
        <v>541</v>
      </c>
      <c r="S561" s="90" t="s">
        <v>708</v>
      </c>
      <c r="T561" s="90" t="s">
        <v>541</v>
      </c>
      <c r="U561" s="90" t="s">
        <v>52</v>
      </c>
      <c r="V561" s="94" t="s">
        <v>53</v>
      </c>
      <c r="W561" s="90" t="s">
        <v>54</v>
      </c>
      <c r="X561" s="90" t="s">
        <v>55</v>
      </c>
      <c r="Y561" s="99" t="s">
        <v>718</v>
      </c>
      <c r="Z561" s="88">
        <v>2100000</v>
      </c>
      <c r="AA561" s="120"/>
      <c r="AB561" s="88"/>
      <c r="AC561" s="88"/>
      <c r="AD561" s="88"/>
      <c r="AE561" s="120">
        <v>2100000</v>
      </c>
      <c r="AF561" s="89"/>
      <c r="AG561" s="116"/>
      <c r="AH561" s="90" t="s">
        <v>57</v>
      </c>
      <c r="AI561" s="90"/>
      <c r="AJ561" s="90"/>
      <c r="AK561" s="90"/>
      <c r="AL561" s="90" t="s">
        <v>57</v>
      </c>
      <c r="AM561" s="90"/>
      <c r="AN561" s="90" t="s">
        <v>57</v>
      </c>
      <c r="AO561" s="90"/>
      <c r="AP561" s="90" t="s">
        <v>57</v>
      </c>
      <c r="AQ561" s="90"/>
      <c r="AR561" s="90" t="s">
        <v>57</v>
      </c>
      <c r="AS561" s="90" t="s">
        <v>60</v>
      </c>
      <c r="AT561" s="90" t="s">
        <v>61</v>
      </c>
      <c r="AU561" s="97" t="s">
        <v>62</v>
      </c>
      <c r="AV561" s="98" t="s">
        <v>125</v>
      </c>
      <c r="AW561" s="98" t="s">
        <v>126</v>
      </c>
      <c r="AX561" s="97">
        <v>3202032</v>
      </c>
      <c r="AY561" s="98" t="s">
        <v>127</v>
      </c>
      <c r="AZ561" s="98" t="s">
        <v>128</v>
      </c>
      <c r="BA561" s="24"/>
    </row>
    <row r="562" spans="1:53" ht="84.75" customHeight="1">
      <c r="A562" s="23" t="str">
        <f>+IFERROR(VLOOKUP(R562,'[2]Listas niveles'!$D$2:$E$11,2,FALSE),"")</f>
        <v>DTAM</v>
      </c>
      <c r="B562" s="23" t="str">
        <f>+IFERROR(VLOOKUP(AS562,'[2]Listas anexo 1'!$A$7:$B$8,2,FALSE),"")</f>
        <v>ADMIN</v>
      </c>
      <c r="C562" s="23" t="str">
        <f>+IFERROR(VLOOKUP(AT562,'[2]Listas anexo 1'!$A$13:$B$15,2,FALSE),"")</f>
        <v>ADMINYCOOR</v>
      </c>
      <c r="D562" s="23" t="str">
        <f>+IFERROR(VLOOKUP(AT562,'[2]Listas anexo 1'!$A$13:$C$15,3,FALSE),"")</f>
        <v>CONTRIBUIR</v>
      </c>
      <c r="E562" s="23" t="str">
        <f>+IFERROR(VLOOKUP(AT562,'[2]Listas anexo 1'!$A$19:$B$21,2,FALSE),"")</f>
        <v>ADMINOB</v>
      </c>
      <c r="F562" s="23" t="str">
        <f>+IFERROR(VLOOKUP(AV562,'[2]Listas anexo 1'!$J$13:$K$21,2,FALSE),"")</f>
        <v>ADOBI</v>
      </c>
      <c r="G562" s="23" t="str">
        <f>+IFERROR(VLOOKUP(AW562,'[2]LISTAS ANEXO 1. 2'!$A$9:$B$38,2,FALSE),"")</f>
        <v>AI</v>
      </c>
      <c r="H562" s="23" t="str">
        <f>+IFERROR(IF(C562="ADMINYCOOR",VLOOKUP(AY562,'[2]LISTAS ANEXO 1. 3'!$B$13:$C$42,2,FALSE),IF(C562="TASAS",VLOOKUP(AY562,'[2]LISTAS ANEXO 1. 3'!$B$43:$C$51,2,FALSE),IF(C562="FORTALECIMIENTO",VLOOKUP(AY562,'[2]LISTAS ANEXO 1. 3'!$B$52:$C$58,2,FALSE),""))),"")</f>
        <v>AA</v>
      </c>
      <c r="I562" s="23" t="str">
        <f>+IFERROR(VLOOKUP(#REF!,'[2]LISTAS ANEXO 1. 4'!$B$74:$C$90,2,FALSE),"")</f>
        <v/>
      </c>
      <c r="J562" s="23" t="str">
        <f>+IFERROR(VLOOKUP(X562,[2]ORDINALES!$B$2:$C$5,2,FALSE),"")</f>
        <v>CTADOS</v>
      </c>
      <c r="K562" s="23" t="str">
        <f>+IFERROR(VLOOKUP(#REF!,[2]REGION!$G$2:$I$1125,2,FALSE),"")</f>
        <v/>
      </c>
      <c r="L562" s="23" t="str">
        <f>+IFERROR(VLOOKUP(AI562,[2]REGION!$G$2:$I$1125,2,FALSE),"")</f>
        <v/>
      </c>
      <c r="M562" s="23" t="str">
        <f>+IFERROR(VLOOKUP(#REF!,[2]ORDINALES!$H$2:$I$382,2,FALSE),"")</f>
        <v/>
      </c>
      <c r="N562" s="23" t="str">
        <f>IFERROR(VLOOKUP(U562,'[2]Lista Willy'!$B$11:$D$14,3,FALSE),"")</f>
        <v>REC_11</v>
      </c>
      <c r="O562" s="24"/>
      <c r="P562" s="90">
        <v>27019</v>
      </c>
      <c r="Q562" s="90" t="s">
        <v>540</v>
      </c>
      <c r="R562" s="90" t="s">
        <v>541</v>
      </c>
      <c r="S562" s="90" t="s">
        <v>708</v>
      </c>
      <c r="T562" s="90" t="s">
        <v>541</v>
      </c>
      <c r="U562" s="90" t="s">
        <v>52</v>
      </c>
      <c r="V562" s="94" t="s">
        <v>53</v>
      </c>
      <c r="W562" s="90" t="s">
        <v>54</v>
      </c>
      <c r="X562" s="90" t="s">
        <v>55</v>
      </c>
      <c r="Y562" s="99" t="s">
        <v>719</v>
      </c>
      <c r="Z562" s="88">
        <v>35000000</v>
      </c>
      <c r="AA562" s="120"/>
      <c r="AB562" s="88"/>
      <c r="AC562" s="88"/>
      <c r="AD562" s="88"/>
      <c r="AE562" s="120">
        <v>35000000</v>
      </c>
      <c r="AF562" s="89"/>
      <c r="AG562" s="116"/>
      <c r="AH562" s="90" t="s">
        <v>57</v>
      </c>
      <c r="AI562" s="90"/>
      <c r="AJ562" s="90"/>
      <c r="AK562" s="90"/>
      <c r="AL562" s="90" t="s">
        <v>57</v>
      </c>
      <c r="AM562" s="90"/>
      <c r="AN562" s="90" t="s">
        <v>57</v>
      </c>
      <c r="AO562" s="90"/>
      <c r="AP562" s="90" t="s">
        <v>57</v>
      </c>
      <c r="AQ562" s="90"/>
      <c r="AR562" s="90" t="s">
        <v>57</v>
      </c>
      <c r="AS562" s="90" t="s">
        <v>60</v>
      </c>
      <c r="AT562" s="90" t="s">
        <v>61</v>
      </c>
      <c r="AU562" s="97" t="s">
        <v>62</v>
      </c>
      <c r="AV562" s="98" t="s">
        <v>125</v>
      </c>
      <c r="AW562" s="98" t="s">
        <v>126</v>
      </c>
      <c r="AX562" s="97">
        <v>3202032</v>
      </c>
      <c r="AY562" s="98" t="s">
        <v>127</v>
      </c>
      <c r="AZ562" s="98" t="s">
        <v>128</v>
      </c>
      <c r="BA562" s="24"/>
    </row>
    <row r="563" spans="1:53" ht="84.75" customHeight="1">
      <c r="A563" s="23" t="str">
        <f>+IFERROR(VLOOKUP(R563,'[2]Listas niveles'!$D$2:$E$11,2,FALSE),"")</f>
        <v>DTAM</v>
      </c>
      <c r="B563" s="23" t="str">
        <f>+IFERROR(VLOOKUP(AS563,'[2]Listas anexo 1'!$A$7:$B$8,2,FALSE),"")</f>
        <v>ADMIN</v>
      </c>
      <c r="C563" s="23" t="str">
        <f>+IFERROR(VLOOKUP(AT563,'[2]Listas anexo 1'!$A$13:$B$15,2,FALSE),"")</f>
        <v>ADMINYCOOR</v>
      </c>
      <c r="D563" s="23" t="str">
        <f>+IFERROR(VLOOKUP(AT563,'[2]Listas anexo 1'!$A$13:$C$15,3,FALSE),"")</f>
        <v>CONTRIBUIR</v>
      </c>
      <c r="E563" s="23" t="str">
        <f>+IFERROR(VLOOKUP(AT563,'[2]Listas anexo 1'!$A$19:$B$21,2,FALSE),"")</f>
        <v>ADMINOB</v>
      </c>
      <c r="F563" s="23" t="str">
        <f>+IFERROR(VLOOKUP(AV563,'[2]Listas anexo 1'!$J$13:$K$21,2,FALSE),"")</f>
        <v>ADOBIII</v>
      </c>
      <c r="G563" s="23" t="str">
        <f>+IFERROR(VLOOKUP(AW563,'[2]LISTAS ANEXO 1. 2'!$A$9:$B$38,2,FALSE),"")</f>
        <v>AIX</v>
      </c>
      <c r="H563" s="23" t="str">
        <f>+IFERROR(IF(C563="ADMINYCOOR",VLOOKUP(AY563,'[2]LISTAS ANEXO 1. 3'!$B$13:$C$42,2,FALSE),IF(C563="TASAS",VLOOKUP(AY563,'[2]LISTAS ANEXO 1. 3'!$B$43:$C$51,2,FALSE),IF(C563="FORTALECIMIENTO",VLOOKUP(AY563,'[2]LISTAS ANEXO 1. 3'!$B$52:$C$58,2,FALSE),""))),"")</f>
        <v>NN</v>
      </c>
      <c r="I563" s="23" t="str">
        <f>+IFERROR(VLOOKUP(#REF!,'[2]LISTAS ANEXO 1. 4'!$B$74:$C$90,2,FALSE),"")</f>
        <v/>
      </c>
      <c r="J563" s="23" t="str">
        <f>+IFERROR(VLOOKUP(X563,[2]ORDINALES!$B$2:$C$5,2,FALSE),"")</f>
        <v>CTADOS</v>
      </c>
      <c r="K563" s="23" t="str">
        <f>+IFERROR(VLOOKUP(#REF!,[2]REGION!$G$2:$I$1125,2,FALSE),"")</f>
        <v/>
      </c>
      <c r="L563" s="23" t="str">
        <f>+IFERROR(VLOOKUP(AI563,[2]REGION!$G$2:$I$1125,2,FALSE),"")</f>
        <v/>
      </c>
      <c r="M563" s="23" t="str">
        <f>+IFERROR(VLOOKUP(#REF!,[2]ORDINALES!$H$2:$I$382,2,FALSE),"")</f>
        <v/>
      </c>
      <c r="N563" s="23" t="str">
        <f>IFERROR(VLOOKUP(U563,'[2]Lista Willy'!$B$11:$D$14,3,FALSE),"")</f>
        <v>REC_11</v>
      </c>
      <c r="O563" s="24"/>
      <c r="P563" s="90">
        <v>27020</v>
      </c>
      <c r="Q563" s="90" t="s">
        <v>540</v>
      </c>
      <c r="R563" s="90" t="s">
        <v>541</v>
      </c>
      <c r="S563" s="90" t="s">
        <v>708</v>
      </c>
      <c r="T563" s="90" t="s">
        <v>541</v>
      </c>
      <c r="U563" s="90" t="s">
        <v>52</v>
      </c>
      <c r="V563" s="94" t="s">
        <v>53</v>
      </c>
      <c r="W563" s="90" t="s">
        <v>54</v>
      </c>
      <c r="X563" s="90" t="s">
        <v>55</v>
      </c>
      <c r="Y563" s="99" t="s">
        <v>720</v>
      </c>
      <c r="Z563" s="88">
        <v>25560182</v>
      </c>
      <c r="AA563" s="120"/>
      <c r="AB563" s="88"/>
      <c r="AC563" s="88"/>
      <c r="AD563" s="88"/>
      <c r="AE563" s="120">
        <v>25560182</v>
      </c>
      <c r="AF563" s="89"/>
      <c r="AG563" s="116"/>
      <c r="AH563" s="90" t="s">
        <v>57</v>
      </c>
      <c r="AI563" s="90"/>
      <c r="AJ563" s="90"/>
      <c r="AK563" s="90"/>
      <c r="AL563" s="90" t="s">
        <v>57</v>
      </c>
      <c r="AM563" s="90"/>
      <c r="AN563" s="90" t="s">
        <v>57</v>
      </c>
      <c r="AO563" s="90"/>
      <c r="AP563" s="90" t="s">
        <v>57</v>
      </c>
      <c r="AQ563" s="90"/>
      <c r="AR563" s="90" t="s">
        <v>57</v>
      </c>
      <c r="AS563" s="90" t="s">
        <v>60</v>
      </c>
      <c r="AT563" s="90" t="s">
        <v>61</v>
      </c>
      <c r="AU563" s="97" t="s">
        <v>62</v>
      </c>
      <c r="AV563" s="98" t="s">
        <v>272</v>
      </c>
      <c r="AW563" s="98" t="s">
        <v>413</v>
      </c>
      <c r="AX563" s="97">
        <v>3202014</v>
      </c>
      <c r="AY563" s="98" t="s">
        <v>418</v>
      </c>
      <c r="AZ563" s="98" t="s">
        <v>415</v>
      </c>
      <c r="BA563" s="24"/>
    </row>
    <row r="564" spans="1:53" ht="84.75" customHeight="1">
      <c r="A564" s="23" t="str">
        <f>+IFERROR(VLOOKUP(R564,'[2]Listas niveles'!$D$2:$E$11,2,FALSE),"")</f>
        <v>DTAM</v>
      </c>
      <c r="B564" s="23" t="str">
        <f>+IFERROR(VLOOKUP(AS564,'[2]Listas anexo 1'!$A$7:$B$8,2,FALSE),"")</f>
        <v>ADMIN</v>
      </c>
      <c r="C564" s="23" t="str">
        <f>+IFERROR(VLOOKUP(AT564,'[2]Listas anexo 1'!$A$13:$B$15,2,FALSE),"")</f>
        <v>ADMINYCOOR</v>
      </c>
      <c r="D564" s="23" t="str">
        <f>+IFERROR(VLOOKUP(AT564,'[2]Listas anexo 1'!$A$13:$C$15,3,FALSE),"")</f>
        <v>CONTRIBUIR</v>
      </c>
      <c r="E564" s="23" t="str">
        <f>+IFERROR(VLOOKUP(AT564,'[2]Listas anexo 1'!$A$19:$B$21,2,FALSE),"")</f>
        <v>ADMINOB</v>
      </c>
      <c r="F564" s="23" t="str">
        <f>+IFERROR(VLOOKUP(AV564,'[2]Listas anexo 1'!$J$13:$K$21,2,FALSE),"")</f>
        <v>ADOBI</v>
      </c>
      <c r="G564" s="23" t="str">
        <f>+IFERROR(VLOOKUP(AW564,'[2]LISTAS ANEXO 1. 2'!$A$9:$B$38,2,FALSE),"")</f>
        <v>AI</v>
      </c>
      <c r="H564" s="23" t="str">
        <f>+IFERROR(IF(C564="ADMINYCOOR",VLOOKUP(AY564,'[2]LISTAS ANEXO 1. 3'!$B$13:$C$42,2,FALSE),IF(C564="TASAS",VLOOKUP(AY564,'[2]LISTAS ANEXO 1. 3'!$B$43:$C$51,2,FALSE),IF(C564="FORTALECIMIENTO",VLOOKUP(AY564,'[2]LISTAS ANEXO 1. 3'!$B$52:$C$58,2,FALSE),""))),"")</f>
        <v>AA</v>
      </c>
      <c r="I564" s="23" t="str">
        <f>+IFERROR(VLOOKUP(#REF!,'[2]LISTAS ANEXO 1. 4'!$B$74:$C$90,2,FALSE),"")</f>
        <v/>
      </c>
      <c r="J564" s="23" t="str">
        <f>+IFERROR(VLOOKUP(X564,[2]ORDINALES!$B$2:$C$5,2,FALSE),"")</f>
        <v>CTADOS</v>
      </c>
      <c r="K564" s="23" t="str">
        <f>+IFERROR(VLOOKUP(#REF!,[2]REGION!$G$2:$I$1125,2,FALSE),"")</f>
        <v/>
      </c>
      <c r="L564" s="23" t="str">
        <f>+IFERROR(VLOOKUP(AI564,[2]REGION!$G$2:$I$1125,2,FALSE),"")</f>
        <v/>
      </c>
      <c r="M564" s="23" t="str">
        <f>+IFERROR(VLOOKUP(#REF!,[2]ORDINALES!$H$2:$I$382,2,FALSE),"")</f>
        <v/>
      </c>
      <c r="N564" s="23" t="str">
        <f>IFERROR(VLOOKUP(U564,'[2]Lista Willy'!$B$11:$D$14,3,FALSE),"")</f>
        <v>REC_11</v>
      </c>
      <c r="O564" s="24"/>
      <c r="P564" s="90">
        <v>27021</v>
      </c>
      <c r="Q564" s="90" t="s">
        <v>540</v>
      </c>
      <c r="R564" s="90" t="s">
        <v>541</v>
      </c>
      <c r="S564" s="90" t="s">
        <v>708</v>
      </c>
      <c r="T564" s="90" t="s">
        <v>541</v>
      </c>
      <c r="U564" s="90" t="s">
        <v>52</v>
      </c>
      <c r="V564" s="94" t="s">
        <v>53</v>
      </c>
      <c r="W564" s="90" t="s">
        <v>54</v>
      </c>
      <c r="X564" s="90" t="s">
        <v>55</v>
      </c>
      <c r="Y564" s="99" t="s">
        <v>721</v>
      </c>
      <c r="Z564" s="88">
        <v>15000000</v>
      </c>
      <c r="AA564" s="120"/>
      <c r="AB564" s="88"/>
      <c r="AC564" s="88"/>
      <c r="AD564" s="88"/>
      <c r="AE564" s="120">
        <v>15000000</v>
      </c>
      <c r="AF564" s="89"/>
      <c r="AG564" s="116"/>
      <c r="AH564" s="90" t="s">
        <v>57</v>
      </c>
      <c r="AI564" s="90"/>
      <c r="AJ564" s="90"/>
      <c r="AK564" s="90"/>
      <c r="AL564" s="90" t="s">
        <v>57</v>
      </c>
      <c r="AM564" s="90"/>
      <c r="AN564" s="90" t="s">
        <v>57</v>
      </c>
      <c r="AO564" s="90"/>
      <c r="AP564" s="90" t="s">
        <v>57</v>
      </c>
      <c r="AQ564" s="90"/>
      <c r="AR564" s="90" t="s">
        <v>57</v>
      </c>
      <c r="AS564" s="90" t="s">
        <v>60</v>
      </c>
      <c r="AT564" s="90" t="s">
        <v>61</v>
      </c>
      <c r="AU564" s="97" t="s">
        <v>62</v>
      </c>
      <c r="AV564" s="98" t="s">
        <v>125</v>
      </c>
      <c r="AW564" s="98" t="s">
        <v>126</v>
      </c>
      <c r="AX564" s="97">
        <v>3202032</v>
      </c>
      <c r="AY564" s="98" t="s">
        <v>127</v>
      </c>
      <c r="AZ564" s="98" t="s">
        <v>128</v>
      </c>
      <c r="BA564" s="24"/>
    </row>
    <row r="565" spans="1:53" ht="84.75" customHeight="1">
      <c r="A565" s="23" t="str">
        <f>+IFERROR(VLOOKUP(R565,'[2]Listas niveles'!$D$2:$E$11,2,FALSE),"")</f>
        <v>DTAM</v>
      </c>
      <c r="B565" s="23" t="str">
        <f>+IFERROR(VLOOKUP(AS565,'[2]Listas anexo 1'!$A$7:$B$8,2,FALSE),"")</f>
        <v>ADMIN</v>
      </c>
      <c r="C565" s="23" t="str">
        <f>+IFERROR(VLOOKUP(AT565,'[2]Listas anexo 1'!$A$13:$B$15,2,FALSE),"")</f>
        <v>ADMINYCOOR</v>
      </c>
      <c r="D565" s="23" t="str">
        <f>+IFERROR(VLOOKUP(AT565,'[2]Listas anexo 1'!$A$13:$C$15,3,FALSE),"")</f>
        <v>CONTRIBUIR</v>
      </c>
      <c r="E565" s="23" t="str">
        <f>+IFERROR(VLOOKUP(AT565,'[2]Listas anexo 1'!$A$19:$B$21,2,FALSE),"")</f>
        <v>ADMINOB</v>
      </c>
      <c r="F565" s="23" t="str">
        <f>+IFERROR(VLOOKUP(AV565,'[2]Listas anexo 1'!$J$13:$K$21,2,FALSE),"")</f>
        <v>ADOBI</v>
      </c>
      <c r="G565" s="23" t="str">
        <f>+IFERROR(VLOOKUP(AW565,'[2]LISTAS ANEXO 1. 2'!$A$9:$B$38,2,FALSE),"")</f>
        <v>AI</v>
      </c>
      <c r="H565" s="23" t="str">
        <f>+IFERROR(IF(C565="ADMINYCOOR",VLOOKUP(AY565,'[2]LISTAS ANEXO 1. 3'!$B$13:$C$42,2,FALSE),IF(C565="TASAS",VLOOKUP(AY565,'[2]LISTAS ANEXO 1. 3'!$B$43:$C$51,2,FALSE),IF(C565="FORTALECIMIENTO",VLOOKUP(AY565,'[2]LISTAS ANEXO 1. 3'!$B$52:$C$58,2,FALSE),""))),"")</f>
        <v>AA</v>
      </c>
      <c r="I565" s="23" t="str">
        <f>+IFERROR(VLOOKUP(#REF!,'[2]LISTAS ANEXO 1. 4'!$B$74:$C$90,2,FALSE),"")</f>
        <v/>
      </c>
      <c r="J565" s="23" t="str">
        <f>+IFERROR(VLOOKUP(X565,[2]ORDINALES!$B$2:$C$5,2,FALSE),"")</f>
        <v>CTADOS</v>
      </c>
      <c r="K565" s="23" t="str">
        <f>+IFERROR(VLOOKUP(#REF!,[2]REGION!$G$2:$I$1125,2,FALSE),"")</f>
        <v/>
      </c>
      <c r="L565" s="23" t="str">
        <f>+IFERROR(VLOOKUP(AI565,[2]REGION!$G$2:$I$1125,2,FALSE),"")</f>
        <v/>
      </c>
      <c r="M565" s="23" t="str">
        <f>+IFERROR(VLOOKUP(#REF!,[2]ORDINALES!$H$2:$I$382,2,FALSE),"")</f>
        <v/>
      </c>
      <c r="N565" s="23" t="str">
        <f>IFERROR(VLOOKUP(U565,'[2]Lista Willy'!$B$11:$D$14,3,FALSE),"")</f>
        <v>REC_11</v>
      </c>
      <c r="O565" s="24"/>
      <c r="P565" s="90">
        <v>27022</v>
      </c>
      <c r="Q565" s="90" t="s">
        <v>540</v>
      </c>
      <c r="R565" s="90" t="s">
        <v>541</v>
      </c>
      <c r="S565" s="90" t="s">
        <v>708</v>
      </c>
      <c r="T565" s="90" t="s">
        <v>541</v>
      </c>
      <c r="U565" s="90" t="s">
        <v>52</v>
      </c>
      <c r="V565" s="94" t="s">
        <v>53</v>
      </c>
      <c r="W565" s="90" t="s">
        <v>54</v>
      </c>
      <c r="X565" s="90" t="s">
        <v>55</v>
      </c>
      <c r="Y565" s="99" t="s">
        <v>712</v>
      </c>
      <c r="Z565" s="88">
        <v>18402519</v>
      </c>
      <c r="AA565" s="120"/>
      <c r="AB565" s="88"/>
      <c r="AC565" s="88"/>
      <c r="AD565" s="88"/>
      <c r="AE565" s="120">
        <v>18402519</v>
      </c>
      <c r="AF565" s="89">
        <v>9884000</v>
      </c>
      <c r="AG565" s="116">
        <v>17002190</v>
      </c>
      <c r="AH565" s="90" t="s">
        <v>57</v>
      </c>
      <c r="AI565" s="90"/>
      <c r="AJ565" s="90"/>
      <c r="AK565" s="90"/>
      <c r="AL565" s="90" t="s">
        <v>57</v>
      </c>
      <c r="AM565" s="90"/>
      <c r="AN565" s="90" t="s">
        <v>57</v>
      </c>
      <c r="AO565" s="90"/>
      <c r="AP565" s="90" t="s">
        <v>57</v>
      </c>
      <c r="AQ565" s="90"/>
      <c r="AR565" s="90" t="s">
        <v>57</v>
      </c>
      <c r="AS565" s="90" t="s">
        <v>60</v>
      </c>
      <c r="AT565" s="90" t="s">
        <v>61</v>
      </c>
      <c r="AU565" s="97" t="s">
        <v>62</v>
      </c>
      <c r="AV565" s="98" t="s">
        <v>125</v>
      </c>
      <c r="AW565" s="98" t="s">
        <v>126</v>
      </c>
      <c r="AX565" s="97">
        <v>3202032</v>
      </c>
      <c r="AY565" s="98" t="s">
        <v>127</v>
      </c>
      <c r="AZ565" s="98" t="s">
        <v>293</v>
      </c>
      <c r="BA565" s="24"/>
    </row>
    <row r="566" spans="1:53" ht="84.75" customHeight="1">
      <c r="A566" s="23" t="str">
        <f>+IFERROR(VLOOKUP(R566,'[2]Listas niveles'!$D$2:$E$11,2,FALSE),"")</f>
        <v>DTAM</v>
      </c>
      <c r="B566" s="23" t="str">
        <f>+IFERROR(VLOOKUP(AS566,'[2]Listas anexo 1'!$A$7:$B$8,2,FALSE),"")</f>
        <v>ADMIN</v>
      </c>
      <c r="C566" s="23" t="str">
        <f>+IFERROR(VLOOKUP(AT566,'[2]Listas anexo 1'!$A$13:$B$15,2,FALSE),"")</f>
        <v>ADMINYCOOR</v>
      </c>
      <c r="D566" s="23" t="str">
        <f>+IFERROR(VLOOKUP(AT566,'[2]Listas anexo 1'!$A$13:$C$15,3,FALSE),"")</f>
        <v>CONTRIBUIR</v>
      </c>
      <c r="E566" s="23" t="str">
        <f>+IFERROR(VLOOKUP(AT566,'[2]Listas anexo 1'!$A$19:$B$21,2,FALSE),"")</f>
        <v>ADMINOB</v>
      </c>
      <c r="F566" s="23" t="str">
        <f>+IFERROR(VLOOKUP(AV566,'[2]Listas anexo 1'!$J$13:$K$21,2,FALSE),"")</f>
        <v>ADOBI</v>
      </c>
      <c r="G566" s="23" t="str">
        <f>+IFERROR(VLOOKUP(AW566,'[2]LISTAS ANEXO 1. 2'!$A$9:$B$38,2,FALSE),"")</f>
        <v>AI</v>
      </c>
      <c r="H566" s="23" t="str">
        <f>+IFERROR(IF(C566="ADMINYCOOR",VLOOKUP(AY566,'[2]LISTAS ANEXO 1. 3'!$B$13:$C$42,2,FALSE),IF(C566="TASAS",VLOOKUP(AY566,'[2]LISTAS ANEXO 1. 3'!$B$43:$C$51,2,FALSE),IF(C566="FORTALECIMIENTO",VLOOKUP(AY566,'[2]LISTAS ANEXO 1. 3'!$B$52:$C$58,2,FALSE),""))),"")</f>
        <v>AA</v>
      </c>
      <c r="I566" s="23" t="str">
        <f>+IFERROR(VLOOKUP(#REF!,'[2]LISTAS ANEXO 1. 4'!$B$74:$C$90,2,FALSE),"")</f>
        <v/>
      </c>
      <c r="J566" s="23" t="str">
        <f>+IFERROR(VLOOKUP(X566,[2]ORDINALES!$B$2:$C$5,2,FALSE),"")</f>
        <v>CTADOS</v>
      </c>
      <c r="K566" s="23" t="str">
        <f>+IFERROR(VLOOKUP(#REF!,[2]REGION!$G$2:$I$1125,2,FALSE),"")</f>
        <v/>
      </c>
      <c r="L566" s="23" t="str">
        <f>+IFERROR(VLOOKUP(AI566,[2]REGION!$G$2:$I$1125,2,FALSE),"")</f>
        <v/>
      </c>
      <c r="M566" s="23" t="str">
        <f>+IFERROR(VLOOKUP(#REF!,[2]ORDINALES!$H$2:$I$382,2,FALSE),"")</f>
        <v/>
      </c>
      <c r="N566" s="23" t="str">
        <f>IFERROR(VLOOKUP(U566,'[2]Lista Willy'!$B$11:$D$14,3,FALSE),"")</f>
        <v>REC_11</v>
      </c>
      <c r="O566" s="24"/>
      <c r="P566" s="90">
        <v>27023</v>
      </c>
      <c r="Q566" s="90" t="s">
        <v>540</v>
      </c>
      <c r="R566" s="90" t="s">
        <v>541</v>
      </c>
      <c r="S566" s="90" t="s">
        <v>708</v>
      </c>
      <c r="T566" s="90" t="s">
        <v>541</v>
      </c>
      <c r="U566" s="90" t="s">
        <v>52</v>
      </c>
      <c r="V566" s="94" t="s">
        <v>53</v>
      </c>
      <c r="W566" s="90" t="s">
        <v>54</v>
      </c>
      <c r="X566" s="90" t="s">
        <v>55</v>
      </c>
      <c r="Y566" s="99" t="s">
        <v>712</v>
      </c>
      <c r="Z566" s="88">
        <v>18402519</v>
      </c>
      <c r="AA566" s="120"/>
      <c r="AB566" s="88"/>
      <c r="AC566" s="88"/>
      <c r="AD566" s="88"/>
      <c r="AE566" s="120">
        <v>18402519</v>
      </c>
      <c r="AF566" s="89">
        <v>9884000</v>
      </c>
      <c r="AG566" s="116">
        <v>17002190</v>
      </c>
      <c r="AH566" s="90" t="s">
        <v>57</v>
      </c>
      <c r="AI566" s="90"/>
      <c r="AJ566" s="90"/>
      <c r="AK566" s="90"/>
      <c r="AL566" s="90" t="s">
        <v>57</v>
      </c>
      <c r="AM566" s="90"/>
      <c r="AN566" s="90" t="s">
        <v>57</v>
      </c>
      <c r="AO566" s="90"/>
      <c r="AP566" s="90" t="s">
        <v>57</v>
      </c>
      <c r="AQ566" s="90"/>
      <c r="AR566" s="90" t="s">
        <v>57</v>
      </c>
      <c r="AS566" s="90" t="s">
        <v>60</v>
      </c>
      <c r="AT566" s="90" t="s">
        <v>61</v>
      </c>
      <c r="AU566" s="97" t="s">
        <v>62</v>
      </c>
      <c r="AV566" s="98" t="s">
        <v>125</v>
      </c>
      <c r="AW566" s="98" t="s">
        <v>126</v>
      </c>
      <c r="AX566" s="97">
        <v>3202032</v>
      </c>
      <c r="AY566" s="98" t="s">
        <v>127</v>
      </c>
      <c r="AZ566" s="98" t="s">
        <v>293</v>
      </c>
      <c r="BA566" s="24"/>
    </row>
    <row r="567" spans="1:53" ht="84.75" customHeight="1">
      <c r="A567" s="23" t="str">
        <f>+IFERROR(VLOOKUP(R567,'[2]Listas niveles'!$D$2:$E$11,2,FALSE),"")</f>
        <v>DTAM</v>
      </c>
      <c r="B567" s="23" t="str">
        <f>+IFERROR(VLOOKUP(AS567,'[2]Listas anexo 1'!$A$7:$B$8,2,FALSE),"")</f>
        <v>ADMIN</v>
      </c>
      <c r="C567" s="23" t="str">
        <f>+IFERROR(VLOOKUP(AT567,'[2]Listas anexo 1'!$A$13:$B$15,2,FALSE),"")</f>
        <v>ADMINYCOOR</v>
      </c>
      <c r="D567" s="23" t="str">
        <f>+IFERROR(VLOOKUP(AT567,'[2]Listas anexo 1'!$A$13:$C$15,3,FALSE),"")</f>
        <v>CONTRIBUIR</v>
      </c>
      <c r="E567" s="23" t="str">
        <f>+IFERROR(VLOOKUP(AT567,'[2]Listas anexo 1'!$A$19:$B$21,2,FALSE),"")</f>
        <v>ADMINOB</v>
      </c>
      <c r="F567" s="23" t="str">
        <f>+IFERROR(VLOOKUP(AV567,'[2]Listas anexo 1'!$J$13:$K$21,2,FALSE),"")</f>
        <v>ADOBI</v>
      </c>
      <c r="G567" s="23" t="str">
        <f>+IFERROR(VLOOKUP(AW567,'[2]LISTAS ANEXO 1. 2'!$A$9:$B$38,2,FALSE),"")</f>
        <v>AI</v>
      </c>
      <c r="H567" s="23" t="str">
        <f>+IFERROR(IF(C567="ADMINYCOOR",VLOOKUP(AY567,'[2]LISTAS ANEXO 1. 3'!$B$13:$C$42,2,FALSE),IF(C567="TASAS",VLOOKUP(AY567,'[2]LISTAS ANEXO 1. 3'!$B$43:$C$51,2,FALSE),IF(C567="FORTALECIMIENTO",VLOOKUP(AY567,'[2]LISTAS ANEXO 1. 3'!$B$52:$C$58,2,FALSE),""))),"")</f>
        <v>AA</v>
      </c>
      <c r="I567" s="23" t="str">
        <f>+IFERROR(VLOOKUP(#REF!,'[2]LISTAS ANEXO 1. 4'!$B$74:$C$90,2,FALSE),"")</f>
        <v/>
      </c>
      <c r="J567" s="23" t="str">
        <f>+IFERROR(VLOOKUP(X567,[2]ORDINALES!$B$2:$C$5,2,FALSE),"")</f>
        <v>CTADOS</v>
      </c>
      <c r="K567" s="23" t="str">
        <f>+IFERROR(VLOOKUP(#REF!,[2]REGION!$G$2:$I$1125,2,FALSE),"")</f>
        <v/>
      </c>
      <c r="L567" s="23" t="str">
        <f>+IFERROR(VLOOKUP(AI567,[2]REGION!$G$2:$I$1125,2,FALSE),"")</f>
        <v/>
      </c>
      <c r="M567" s="23" t="str">
        <f>+IFERROR(VLOOKUP(#REF!,[2]ORDINALES!$H$2:$I$382,2,FALSE),"")</f>
        <v/>
      </c>
      <c r="N567" s="23" t="str">
        <f>IFERROR(VLOOKUP(U567,'[2]Lista Willy'!$B$11:$D$14,3,FALSE),"")</f>
        <v>REC_11</v>
      </c>
      <c r="O567" s="24"/>
      <c r="P567" s="90">
        <v>28000</v>
      </c>
      <c r="Q567" s="90" t="s">
        <v>540</v>
      </c>
      <c r="R567" s="90" t="s">
        <v>541</v>
      </c>
      <c r="S567" s="90" t="s">
        <v>722</v>
      </c>
      <c r="T567" s="90" t="s">
        <v>541</v>
      </c>
      <c r="U567" s="90" t="s">
        <v>52</v>
      </c>
      <c r="V567" s="94" t="s">
        <v>53</v>
      </c>
      <c r="W567" s="90" t="s">
        <v>54</v>
      </c>
      <c r="X567" s="90" t="s">
        <v>55</v>
      </c>
      <c r="Y567" s="99" t="s">
        <v>723</v>
      </c>
      <c r="Z567" s="88">
        <v>16725140</v>
      </c>
      <c r="AA567" s="120"/>
      <c r="AB567" s="88"/>
      <c r="AC567" s="88"/>
      <c r="AD567" s="88"/>
      <c r="AE567" s="120">
        <v>16725140</v>
      </c>
      <c r="AF567" s="89">
        <v>9884000</v>
      </c>
      <c r="AG567" s="116">
        <v>17002190</v>
      </c>
      <c r="AH567" s="90" t="s">
        <v>57</v>
      </c>
      <c r="AI567" s="90"/>
      <c r="AJ567" s="90"/>
      <c r="AK567" s="90"/>
      <c r="AL567" s="90" t="s">
        <v>57</v>
      </c>
      <c r="AM567" s="90"/>
      <c r="AN567" s="90" t="s">
        <v>57</v>
      </c>
      <c r="AO567" s="90"/>
      <c r="AP567" s="90" t="s">
        <v>57</v>
      </c>
      <c r="AQ567" s="90"/>
      <c r="AR567" s="90" t="s">
        <v>57</v>
      </c>
      <c r="AS567" s="90" t="s">
        <v>60</v>
      </c>
      <c r="AT567" s="90" t="s">
        <v>61</v>
      </c>
      <c r="AU567" s="97" t="s">
        <v>62</v>
      </c>
      <c r="AV567" s="98" t="s">
        <v>125</v>
      </c>
      <c r="AW567" s="98" t="s">
        <v>126</v>
      </c>
      <c r="AX567" s="97">
        <v>3202032</v>
      </c>
      <c r="AY567" s="98" t="s">
        <v>127</v>
      </c>
      <c r="AZ567" s="98" t="s">
        <v>293</v>
      </c>
      <c r="BA567" s="24"/>
    </row>
    <row r="568" spans="1:53" ht="84.75" customHeight="1">
      <c r="A568" s="23" t="str">
        <f>+IFERROR(VLOOKUP(R568,'[2]Listas niveles'!$D$2:$E$11,2,FALSE),"")</f>
        <v>DTAM</v>
      </c>
      <c r="B568" s="23" t="str">
        <f>+IFERROR(VLOOKUP(AS568,'[2]Listas anexo 1'!$A$7:$B$8,2,FALSE),"")</f>
        <v>ADMIN</v>
      </c>
      <c r="C568" s="23" t="str">
        <f>+IFERROR(VLOOKUP(AT568,'[2]Listas anexo 1'!$A$13:$B$15,2,FALSE),"")</f>
        <v>ADMINYCOOR</v>
      </c>
      <c r="D568" s="23" t="str">
        <f>+IFERROR(VLOOKUP(AT568,'[2]Listas anexo 1'!$A$13:$C$15,3,FALSE),"")</f>
        <v>CONTRIBUIR</v>
      </c>
      <c r="E568" s="23" t="str">
        <f>+IFERROR(VLOOKUP(AT568,'[2]Listas anexo 1'!$A$19:$B$21,2,FALSE),"")</f>
        <v>ADMINOB</v>
      </c>
      <c r="F568" s="23" t="str">
        <f>+IFERROR(VLOOKUP(AV568,'[2]Listas anexo 1'!$J$13:$K$21,2,FALSE),"")</f>
        <v>ADOBI</v>
      </c>
      <c r="G568" s="23" t="str">
        <f>+IFERROR(VLOOKUP(AW568,'[2]LISTAS ANEXO 1. 2'!$A$9:$B$38,2,FALSE),"")</f>
        <v>AI</v>
      </c>
      <c r="H568" s="23" t="str">
        <f>+IFERROR(IF(C568="ADMINYCOOR",VLOOKUP(AY568,'[2]LISTAS ANEXO 1. 3'!$B$13:$C$42,2,FALSE),IF(C568="TASAS",VLOOKUP(AY568,'[2]LISTAS ANEXO 1. 3'!$B$43:$C$51,2,FALSE),IF(C568="FORTALECIMIENTO",VLOOKUP(AY568,'[2]LISTAS ANEXO 1. 3'!$B$52:$C$58,2,FALSE),""))),"")</f>
        <v>AA</v>
      </c>
      <c r="I568" s="23" t="str">
        <f>+IFERROR(VLOOKUP(#REF!,'[2]LISTAS ANEXO 1. 4'!$B$74:$C$90,2,FALSE),"")</f>
        <v/>
      </c>
      <c r="J568" s="23" t="str">
        <f>+IFERROR(VLOOKUP(X568,[2]ORDINALES!$B$2:$C$5,2,FALSE),"")</f>
        <v>CTADOS</v>
      </c>
      <c r="K568" s="23" t="str">
        <f>+IFERROR(VLOOKUP(#REF!,[2]REGION!$G$2:$I$1125,2,FALSE),"")</f>
        <v/>
      </c>
      <c r="L568" s="23" t="str">
        <f>+IFERROR(VLOOKUP(AI568,[2]REGION!$G$2:$I$1125,2,FALSE),"")</f>
        <v/>
      </c>
      <c r="M568" s="23" t="str">
        <f>+IFERROR(VLOOKUP(#REF!,[2]ORDINALES!$H$2:$I$382,2,FALSE),"")</f>
        <v/>
      </c>
      <c r="N568" s="23" t="str">
        <f>IFERROR(VLOOKUP(U568,'[2]Lista Willy'!$B$11:$D$14,3,FALSE),"")</f>
        <v>REC_11</v>
      </c>
      <c r="O568" s="24"/>
      <c r="P568" s="90">
        <v>28001</v>
      </c>
      <c r="Q568" s="90" t="s">
        <v>540</v>
      </c>
      <c r="R568" s="90" t="s">
        <v>541</v>
      </c>
      <c r="S568" s="90" t="s">
        <v>722</v>
      </c>
      <c r="T568" s="90" t="s">
        <v>541</v>
      </c>
      <c r="U568" s="90" t="s">
        <v>52</v>
      </c>
      <c r="V568" s="94" t="s">
        <v>53</v>
      </c>
      <c r="W568" s="90" t="s">
        <v>54</v>
      </c>
      <c r="X568" s="90" t="s">
        <v>55</v>
      </c>
      <c r="Y568" s="99" t="s">
        <v>724</v>
      </c>
      <c r="Z568" s="88">
        <v>26250000</v>
      </c>
      <c r="AA568" s="120"/>
      <c r="AB568" s="88"/>
      <c r="AC568" s="88"/>
      <c r="AD568" s="88"/>
      <c r="AE568" s="120">
        <v>26250000</v>
      </c>
      <c r="AF568" s="89"/>
      <c r="AG568" s="116"/>
      <c r="AH568" s="90" t="s">
        <v>57</v>
      </c>
      <c r="AI568" s="90"/>
      <c r="AJ568" s="90"/>
      <c r="AK568" s="90"/>
      <c r="AL568" s="90" t="s">
        <v>57</v>
      </c>
      <c r="AM568" s="90"/>
      <c r="AN568" s="90" t="s">
        <v>57</v>
      </c>
      <c r="AO568" s="90"/>
      <c r="AP568" s="90" t="s">
        <v>57</v>
      </c>
      <c r="AQ568" s="90"/>
      <c r="AR568" s="90" t="s">
        <v>57</v>
      </c>
      <c r="AS568" s="90" t="s">
        <v>60</v>
      </c>
      <c r="AT568" s="90" t="s">
        <v>61</v>
      </c>
      <c r="AU568" s="97" t="s">
        <v>62</v>
      </c>
      <c r="AV568" s="98" t="s">
        <v>125</v>
      </c>
      <c r="AW568" s="98" t="s">
        <v>126</v>
      </c>
      <c r="AX568" s="97">
        <v>3202032</v>
      </c>
      <c r="AY568" s="98" t="s">
        <v>127</v>
      </c>
      <c r="AZ568" s="98" t="s">
        <v>128</v>
      </c>
      <c r="BA568" s="24"/>
    </row>
    <row r="569" spans="1:53" ht="84.75" customHeight="1">
      <c r="A569" s="23" t="str">
        <f>+IFERROR(VLOOKUP(R569,'[2]Listas niveles'!$D$2:$E$11,2,FALSE),"")</f>
        <v>DTAM</v>
      </c>
      <c r="B569" s="23" t="str">
        <f>+IFERROR(VLOOKUP(AS569,'[2]Listas anexo 1'!$A$7:$B$8,2,FALSE),"")</f>
        <v>ADMIN</v>
      </c>
      <c r="C569" s="23" t="str">
        <f>+IFERROR(VLOOKUP(AT569,'[2]Listas anexo 1'!$A$13:$B$15,2,FALSE),"")</f>
        <v>ADMINYCOOR</v>
      </c>
      <c r="D569" s="23" t="str">
        <f>+IFERROR(VLOOKUP(AT569,'[2]Listas anexo 1'!$A$13:$C$15,3,FALSE),"")</f>
        <v>CONTRIBUIR</v>
      </c>
      <c r="E569" s="23" t="str">
        <f>+IFERROR(VLOOKUP(AT569,'[2]Listas anexo 1'!$A$19:$B$21,2,FALSE),"")</f>
        <v>ADMINOB</v>
      </c>
      <c r="F569" s="23" t="str">
        <f>+IFERROR(VLOOKUP(AV569,'[2]Listas anexo 1'!$J$13:$K$21,2,FALSE),"")</f>
        <v>ADOBIII</v>
      </c>
      <c r="G569" s="23" t="str">
        <f>+IFERROR(VLOOKUP(AW569,'[2]LISTAS ANEXO 1. 2'!$A$9:$B$38,2,FALSE),"")</f>
        <v>AX</v>
      </c>
      <c r="H569" s="23" t="str">
        <f>+IFERROR(IF(C569="ADMINYCOOR",VLOOKUP(AY569,'[2]LISTAS ANEXO 1. 3'!$B$13:$C$42,2,FALSE),IF(C569="TASAS",VLOOKUP(AY569,'[2]LISTAS ANEXO 1. 3'!$B$43:$C$51,2,FALSE),IF(C569="FORTALECIMIENTO",VLOOKUP(AY569,'[2]LISTAS ANEXO 1. 3'!$B$52:$C$58,2,FALSE),""))),"")</f>
        <v>OO</v>
      </c>
      <c r="I569" s="23" t="str">
        <f>+IFERROR(VLOOKUP(#REF!,'[2]LISTAS ANEXO 1. 4'!$B$74:$C$90,2,FALSE),"")</f>
        <v/>
      </c>
      <c r="J569" s="23" t="str">
        <f>+IFERROR(VLOOKUP(X569,[2]ORDINALES!$B$2:$C$5,2,FALSE),"")</f>
        <v>CTADOS</v>
      </c>
      <c r="K569" s="23" t="str">
        <f>+IFERROR(VLOOKUP(#REF!,[2]REGION!$G$2:$I$1125,2,FALSE),"")</f>
        <v/>
      </c>
      <c r="L569" s="23" t="str">
        <f>+IFERROR(VLOOKUP(AI569,[2]REGION!$G$2:$I$1125,2,FALSE),"")</f>
        <v/>
      </c>
      <c r="M569" s="23" t="str">
        <f>+IFERROR(VLOOKUP(#REF!,[2]ORDINALES!$H$2:$I$382,2,FALSE),"")</f>
        <v/>
      </c>
      <c r="N569" s="23" t="str">
        <f>IFERROR(VLOOKUP(U569,'[2]Lista Willy'!$B$11:$D$14,3,FALSE),"")</f>
        <v>REC_11</v>
      </c>
      <c r="O569" s="24"/>
      <c r="P569" s="90">
        <v>28002</v>
      </c>
      <c r="Q569" s="90" t="s">
        <v>540</v>
      </c>
      <c r="R569" s="90" t="s">
        <v>541</v>
      </c>
      <c r="S569" s="90" t="s">
        <v>722</v>
      </c>
      <c r="T569" s="90" t="s">
        <v>541</v>
      </c>
      <c r="U569" s="90" t="s">
        <v>52</v>
      </c>
      <c r="V569" s="94" t="s">
        <v>53</v>
      </c>
      <c r="W569" s="90" t="s">
        <v>54</v>
      </c>
      <c r="X569" s="90" t="s">
        <v>55</v>
      </c>
      <c r="Y569" s="99" t="s">
        <v>725</v>
      </c>
      <c r="Z569" s="88">
        <v>54999078</v>
      </c>
      <c r="AA569" s="120"/>
      <c r="AB569" s="88"/>
      <c r="AC569" s="88"/>
      <c r="AD569" s="88"/>
      <c r="AE569" s="120">
        <v>54999078</v>
      </c>
      <c r="AF569" s="89"/>
      <c r="AG569" s="116"/>
      <c r="AH569" s="90" t="s">
        <v>57</v>
      </c>
      <c r="AI569" s="90"/>
      <c r="AJ569" s="90"/>
      <c r="AK569" s="90"/>
      <c r="AL569" s="90" t="s">
        <v>57</v>
      </c>
      <c r="AM569" s="90"/>
      <c r="AN569" s="90" t="s">
        <v>57</v>
      </c>
      <c r="AO569" s="90"/>
      <c r="AP569" s="90" t="s">
        <v>57</v>
      </c>
      <c r="AQ569" s="90"/>
      <c r="AR569" s="90" t="s">
        <v>57</v>
      </c>
      <c r="AS569" s="90" t="s">
        <v>60</v>
      </c>
      <c r="AT569" s="90" t="s">
        <v>61</v>
      </c>
      <c r="AU569" s="97" t="s">
        <v>62</v>
      </c>
      <c r="AV569" s="98" t="s">
        <v>272</v>
      </c>
      <c r="AW569" s="98" t="s">
        <v>335</v>
      </c>
      <c r="AX569" s="97">
        <v>3202004</v>
      </c>
      <c r="AY569" s="98" t="s">
        <v>336</v>
      </c>
      <c r="AZ569" s="90" t="s">
        <v>426</v>
      </c>
      <c r="BA569" s="24"/>
    </row>
    <row r="570" spans="1:53" ht="84.75" customHeight="1">
      <c r="A570" s="23" t="str">
        <f>+IFERROR(VLOOKUP(R570,'[2]Listas niveles'!$D$2:$E$11,2,FALSE),"")</f>
        <v>DTAM</v>
      </c>
      <c r="B570" s="23" t="str">
        <f>+IFERROR(VLOOKUP(AS570,'[2]Listas anexo 1'!$A$7:$B$8,2,FALSE),"")</f>
        <v>ADMIN</v>
      </c>
      <c r="C570" s="23" t="str">
        <f>+IFERROR(VLOOKUP(AT570,'[2]Listas anexo 1'!$A$13:$B$15,2,FALSE),"")</f>
        <v>ADMINYCOOR</v>
      </c>
      <c r="D570" s="23" t="str">
        <f>+IFERROR(VLOOKUP(AT570,'[2]Listas anexo 1'!$A$13:$C$15,3,FALSE),"")</f>
        <v>CONTRIBUIR</v>
      </c>
      <c r="E570" s="23" t="str">
        <f>+IFERROR(VLOOKUP(AT570,'[2]Listas anexo 1'!$A$19:$B$21,2,FALSE),"")</f>
        <v>ADMINOB</v>
      </c>
      <c r="F570" s="23" t="str">
        <f>+IFERROR(VLOOKUP(AV570,'[2]Listas anexo 1'!$J$13:$K$21,2,FALSE),"")</f>
        <v>ADOBIV</v>
      </c>
      <c r="G570" s="23" t="str">
        <f>+IFERROR(VLOOKUP(AW570,'[2]LISTAS ANEXO 1. 2'!$A$9:$B$38,2,FALSE),"")</f>
        <v>AXVI</v>
      </c>
      <c r="H570" s="23" t="str">
        <f>+IFERROR(IF(C570="ADMINYCOOR",VLOOKUP(AY570,'[2]LISTAS ANEXO 1. 3'!$B$13:$C$42,2,FALSE),IF(C570="TASAS",VLOOKUP(AY570,'[2]LISTAS ANEXO 1. 3'!$B$43:$C$51,2,FALSE),IF(C570="FORTALECIMIENTO",VLOOKUP(AY570,'[2]LISTAS ANEXO 1. 3'!$B$52:$C$58,2,FALSE),""))),"")</f>
        <v>CD</v>
      </c>
      <c r="I570" s="23" t="str">
        <f>+IFERROR(VLOOKUP(#REF!,'[2]LISTAS ANEXO 1. 4'!$B$74:$C$90,2,FALSE),"")</f>
        <v/>
      </c>
      <c r="J570" s="23" t="str">
        <f>+IFERROR(VLOOKUP(X570,[2]ORDINALES!$B$2:$C$5,2,FALSE),"")</f>
        <v>CTADOS</v>
      </c>
      <c r="K570" s="23" t="str">
        <f>+IFERROR(VLOOKUP(#REF!,[2]REGION!$G$2:$I$1125,2,FALSE),"")</f>
        <v/>
      </c>
      <c r="L570" s="23" t="str">
        <f>+IFERROR(VLOOKUP(AI570,[2]REGION!$G$2:$I$1125,2,FALSE),"")</f>
        <v/>
      </c>
      <c r="M570" s="23" t="str">
        <f>+IFERROR(VLOOKUP(#REF!,[2]ORDINALES!$H$2:$I$382,2,FALSE),"")</f>
        <v/>
      </c>
      <c r="N570" s="23" t="str">
        <f>IFERROR(VLOOKUP(U570,'[2]Lista Willy'!$B$11:$D$14,3,FALSE),"")</f>
        <v>REC_11</v>
      </c>
      <c r="O570" s="24"/>
      <c r="P570" s="90">
        <v>28003</v>
      </c>
      <c r="Q570" s="90" t="s">
        <v>540</v>
      </c>
      <c r="R570" s="90" t="s">
        <v>541</v>
      </c>
      <c r="S570" s="90" t="s">
        <v>722</v>
      </c>
      <c r="T570" s="90" t="s">
        <v>541</v>
      </c>
      <c r="U570" s="90" t="s">
        <v>52</v>
      </c>
      <c r="V570" s="94" t="s">
        <v>53</v>
      </c>
      <c r="W570" s="90" t="s">
        <v>54</v>
      </c>
      <c r="X570" s="90" t="s">
        <v>55</v>
      </c>
      <c r="Y570" s="99" t="s">
        <v>726</v>
      </c>
      <c r="Z570" s="88">
        <v>26250000</v>
      </c>
      <c r="AA570" s="120"/>
      <c r="AB570" s="88"/>
      <c r="AC570" s="88"/>
      <c r="AD570" s="88"/>
      <c r="AE570" s="120">
        <v>26250000</v>
      </c>
      <c r="AF570" s="89"/>
      <c r="AG570" s="116"/>
      <c r="AH570" s="90" t="s">
        <v>57</v>
      </c>
      <c r="AI570" s="90"/>
      <c r="AJ570" s="90"/>
      <c r="AK570" s="90"/>
      <c r="AL570" s="90" t="s">
        <v>57</v>
      </c>
      <c r="AM570" s="90"/>
      <c r="AN570" s="90" t="s">
        <v>57</v>
      </c>
      <c r="AO570" s="90"/>
      <c r="AP570" s="90" t="s">
        <v>57</v>
      </c>
      <c r="AQ570" s="90"/>
      <c r="AR570" s="90" t="s">
        <v>57</v>
      </c>
      <c r="AS570" s="90" t="s">
        <v>60</v>
      </c>
      <c r="AT570" s="90" t="s">
        <v>61</v>
      </c>
      <c r="AU570" s="97" t="s">
        <v>62</v>
      </c>
      <c r="AV570" s="98" t="s">
        <v>63</v>
      </c>
      <c r="AW570" s="98" t="s">
        <v>64</v>
      </c>
      <c r="AX570" s="97">
        <v>3202008</v>
      </c>
      <c r="AY570" s="98" t="s">
        <v>65</v>
      </c>
      <c r="AZ570" s="90" t="s">
        <v>295</v>
      </c>
      <c r="BA570" s="24"/>
    </row>
    <row r="571" spans="1:53" ht="84.75" customHeight="1">
      <c r="A571" s="23" t="str">
        <f>+IFERROR(VLOOKUP(R571,'[2]Listas niveles'!$D$2:$E$11,2,FALSE),"")</f>
        <v>DTAM</v>
      </c>
      <c r="B571" s="23" t="str">
        <f>+IFERROR(VLOOKUP(AS571,'[2]Listas anexo 1'!$A$7:$B$8,2,FALSE),"")</f>
        <v>ADMIN</v>
      </c>
      <c r="C571" s="23" t="str">
        <f>+IFERROR(VLOOKUP(AT571,'[2]Listas anexo 1'!$A$13:$B$15,2,FALSE),"")</f>
        <v>ADMINYCOOR</v>
      </c>
      <c r="D571" s="23" t="str">
        <f>+IFERROR(VLOOKUP(AT571,'[2]Listas anexo 1'!$A$13:$C$15,3,FALSE),"")</f>
        <v>CONTRIBUIR</v>
      </c>
      <c r="E571" s="23" t="str">
        <f>+IFERROR(VLOOKUP(AT571,'[2]Listas anexo 1'!$A$19:$B$21,2,FALSE),"")</f>
        <v>ADMINOB</v>
      </c>
      <c r="F571" s="23" t="str">
        <f>+IFERROR(VLOOKUP(AV571,'[2]Listas anexo 1'!$J$13:$K$21,2,FALSE),"")</f>
        <v>ADOBIV</v>
      </c>
      <c r="G571" s="23" t="str">
        <f>+IFERROR(VLOOKUP(AW571,'[2]LISTAS ANEXO 1. 2'!$A$9:$B$38,2,FALSE),"")</f>
        <v>AXVI</v>
      </c>
      <c r="H571" s="23" t="str">
        <f>+IFERROR(IF(C571="ADMINYCOOR",VLOOKUP(AY571,'[2]LISTAS ANEXO 1. 3'!$B$13:$C$42,2,FALSE),IF(C571="TASAS",VLOOKUP(AY571,'[2]LISTAS ANEXO 1. 3'!$B$43:$C$51,2,FALSE),IF(C571="FORTALECIMIENTO",VLOOKUP(AY571,'[2]LISTAS ANEXO 1. 3'!$B$52:$C$58,2,FALSE),""))),"")</f>
        <v>CD</v>
      </c>
      <c r="I571" s="23" t="str">
        <f>+IFERROR(VLOOKUP(#REF!,'[2]LISTAS ANEXO 1. 4'!$B$74:$C$90,2,FALSE),"")</f>
        <v/>
      </c>
      <c r="J571" s="23" t="str">
        <f>+IFERROR(VLOOKUP(X571,[2]ORDINALES!$B$2:$C$5,2,FALSE),"")</f>
        <v>CTADOS</v>
      </c>
      <c r="K571" s="23" t="str">
        <f>+IFERROR(VLOOKUP(#REF!,[2]REGION!$G$2:$I$1125,2,FALSE),"")</f>
        <v/>
      </c>
      <c r="L571" s="23" t="str">
        <f>+IFERROR(VLOOKUP(AI571,[2]REGION!$G$2:$I$1125,2,FALSE),"")</f>
        <v/>
      </c>
      <c r="M571" s="23" t="str">
        <f>+IFERROR(VLOOKUP(#REF!,[2]ORDINALES!$H$2:$I$382,2,FALSE),"")</f>
        <v/>
      </c>
      <c r="N571" s="23" t="str">
        <f>IFERROR(VLOOKUP(U571,'[2]Lista Willy'!$B$11:$D$14,3,FALSE),"")</f>
        <v>REC_11</v>
      </c>
      <c r="O571" s="24"/>
      <c r="P571" s="90">
        <v>28004</v>
      </c>
      <c r="Q571" s="90" t="s">
        <v>540</v>
      </c>
      <c r="R571" s="90" t="s">
        <v>541</v>
      </c>
      <c r="S571" s="90" t="s">
        <v>722</v>
      </c>
      <c r="T571" s="90" t="s">
        <v>541</v>
      </c>
      <c r="U571" s="90" t="s">
        <v>52</v>
      </c>
      <c r="V571" s="94" t="s">
        <v>53</v>
      </c>
      <c r="W571" s="90" t="s">
        <v>54</v>
      </c>
      <c r="X571" s="90" t="s">
        <v>55</v>
      </c>
      <c r="Y571" s="99" t="s">
        <v>2812</v>
      </c>
      <c r="Z571" s="88">
        <v>33990000</v>
      </c>
      <c r="AA571" s="120"/>
      <c r="AB571" s="88"/>
      <c r="AC571" s="88"/>
      <c r="AD571" s="88"/>
      <c r="AE571" s="120">
        <v>33990000</v>
      </c>
      <c r="AF571" s="89"/>
      <c r="AG571" s="116"/>
      <c r="AH571" s="90" t="s">
        <v>57</v>
      </c>
      <c r="AI571" s="90"/>
      <c r="AJ571" s="90"/>
      <c r="AK571" s="90"/>
      <c r="AL571" s="90" t="s">
        <v>57</v>
      </c>
      <c r="AM571" s="90"/>
      <c r="AN571" s="90" t="s">
        <v>57</v>
      </c>
      <c r="AO571" s="90"/>
      <c r="AP571" s="90" t="s">
        <v>57</v>
      </c>
      <c r="AQ571" s="90"/>
      <c r="AR571" s="90" t="s">
        <v>57</v>
      </c>
      <c r="AS571" s="90" t="s">
        <v>60</v>
      </c>
      <c r="AT571" s="90" t="s">
        <v>61</v>
      </c>
      <c r="AU571" s="97" t="s">
        <v>62</v>
      </c>
      <c r="AV571" s="98" t="s">
        <v>63</v>
      </c>
      <c r="AW571" s="98" t="s">
        <v>64</v>
      </c>
      <c r="AX571" s="97">
        <v>3202008</v>
      </c>
      <c r="AY571" s="98" t="s">
        <v>65</v>
      </c>
      <c r="AZ571" s="90" t="s">
        <v>175</v>
      </c>
      <c r="BA571" s="24"/>
    </row>
    <row r="572" spans="1:53" ht="84.75" customHeight="1">
      <c r="A572" s="23" t="str">
        <f>+IFERROR(VLOOKUP(R572,'[2]Listas niveles'!$D$2:$E$11,2,FALSE),"")</f>
        <v>DTAM</v>
      </c>
      <c r="B572" s="23" t="str">
        <f>+IFERROR(VLOOKUP(AS572,'[2]Listas anexo 1'!$A$7:$B$8,2,FALSE),"")</f>
        <v>ADMIN</v>
      </c>
      <c r="C572" s="23" t="str">
        <f>+IFERROR(VLOOKUP(AT572,'[2]Listas anexo 1'!$A$13:$B$15,2,FALSE),"")</f>
        <v>ADMINYCOOR</v>
      </c>
      <c r="D572" s="23" t="str">
        <f>+IFERROR(VLOOKUP(AT572,'[2]Listas anexo 1'!$A$13:$C$15,3,FALSE),"")</f>
        <v>CONTRIBUIR</v>
      </c>
      <c r="E572" s="23" t="str">
        <f>+IFERROR(VLOOKUP(AT572,'[2]Listas anexo 1'!$A$19:$B$21,2,FALSE),"")</f>
        <v>ADMINOB</v>
      </c>
      <c r="F572" s="23" t="str">
        <f>+IFERROR(VLOOKUP(AV572,'[2]Listas anexo 1'!$J$13:$K$21,2,FALSE),"")</f>
        <v>ADOBIV</v>
      </c>
      <c r="G572" s="23" t="str">
        <f>+IFERROR(VLOOKUP(AW572,'[2]LISTAS ANEXO 1. 2'!$A$9:$B$38,2,FALSE),"")</f>
        <v>AXVI</v>
      </c>
      <c r="H572" s="23" t="str">
        <f>+IFERROR(IF(C572="ADMINYCOOR",VLOOKUP(AY572,'[2]LISTAS ANEXO 1. 3'!$B$13:$C$42,2,FALSE),IF(C572="TASAS",VLOOKUP(AY572,'[2]LISTAS ANEXO 1. 3'!$B$43:$C$51,2,FALSE),IF(C572="FORTALECIMIENTO",VLOOKUP(AY572,'[2]LISTAS ANEXO 1. 3'!$B$52:$C$58,2,FALSE),""))),"")</f>
        <v>CD</v>
      </c>
      <c r="I572" s="23" t="str">
        <f>+IFERROR(VLOOKUP(#REF!,'[2]LISTAS ANEXO 1. 4'!$B$74:$C$90,2,FALSE),"")</f>
        <v/>
      </c>
      <c r="J572" s="23" t="str">
        <f>+IFERROR(VLOOKUP(X572,[2]ORDINALES!$B$2:$C$5,2,FALSE),"")</f>
        <v>CTADOS</v>
      </c>
      <c r="K572" s="23" t="str">
        <f>+IFERROR(VLOOKUP(#REF!,[2]REGION!$G$2:$I$1125,2,FALSE),"")</f>
        <v/>
      </c>
      <c r="L572" s="23" t="str">
        <f>+IFERROR(VLOOKUP(AI572,[2]REGION!$G$2:$I$1125,2,FALSE),"")</f>
        <v/>
      </c>
      <c r="M572" s="23" t="str">
        <f>+IFERROR(VLOOKUP(#REF!,[2]ORDINALES!$H$2:$I$382,2,FALSE),"")</f>
        <v/>
      </c>
      <c r="N572" s="23" t="str">
        <f>IFERROR(VLOOKUP(U572,'[2]Lista Willy'!$B$11:$D$14,3,FALSE),"")</f>
        <v>REC_11</v>
      </c>
      <c r="O572" s="24"/>
      <c r="P572" s="90">
        <v>28005</v>
      </c>
      <c r="Q572" s="90" t="s">
        <v>540</v>
      </c>
      <c r="R572" s="90" t="s">
        <v>541</v>
      </c>
      <c r="S572" s="90" t="s">
        <v>722</v>
      </c>
      <c r="T572" s="90" t="s">
        <v>541</v>
      </c>
      <c r="U572" s="90" t="s">
        <v>52</v>
      </c>
      <c r="V572" s="94" t="s">
        <v>53</v>
      </c>
      <c r="W572" s="90" t="s">
        <v>54</v>
      </c>
      <c r="X572" s="90" t="s">
        <v>55</v>
      </c>
      <c r="Y572" s="99" t="s">
        <v>727</v>
      </c>
      <c r="Z572" s="88">
        <v>45000000</v>
      </c>
      <c r="AA572" s="120"/>
      <c r="AB572" s="88"/>
      <c r="AC572" s="88"/>
      <c r="AD572" s="88"/>
      <c r="AE572" s="120">
        <v>45000000</v>
      </c>
      <c r="AF572" s="89"/>
      <c r="AG572" s="116"/>
      <c r="AH572" s="90" t="s">
        <v>57</v>
      </c>
      <c r="AI572" s="90"/>
      <c r="AJ572" s="90"/>
      <c r="AK572" s="90"/>
      <c r="AL572" s="90" t="s">
        <v>57</v>
      </c>
      <c r="AM572" s="90"/>
      <c r="AN572" s="90" t="s">
        <v>57</v>
      </c>
      <c r="AO572" s="90"/>
      <c r="AP572" s="90" t="s">
        <v>57</v>
      </c>
      <c r="AQ572" s="90"/>
      <c r="AR572" s="90" t="s">
        <v>57</v>
      </c>
      <c r="AS572" s="90" t="s">
        <v>60</v>
      </c>
      <c r="AT572" s="90" t="s">
        <v>61</v>
      </c>
      <c r="AU572" s="97" t="s">
        <v>62</v>
      </c>
      <c r="AV572" s="98" t="s">
        <v>63</v>
      </c>
      <c r="AW572" s="98" t="s">
        <v>64</v>
      </c>
      <c r="AX572" s="97">
        <v>3202008</v>
      </c>
      <c r="AY572" s="98" t="s">
        <v>65</v>
      </c>
      <c r="AZ572" s="90" t="s">
        <v>175</v>
      </c>
      <c r="BA572" s="24"/>
    </row>
    <row r="573" spans="1:53" ht="84.75" customHeight="1">
      <c r="A573" s="23" t="str">
        <f>+IFERROR(VLOOKUP(R573,'[2]Listas niveles'!$D$2:$E$11,2,FALSE),"")</f>
        <v>DTAM</v>
      </c>
      <c r="B573" s="23" t="str">
        <f>+IFERROR(VLOOKUP(AS573,'[2]Listas anexo 1'!$A$7:$B$8,2,FALSE),"")</f>
        <v>ADMIN</v>
      </c>
      <c r="C573" s="23" t="str">
        <f>+IFERROR(VLOOKUP(AT573,'[2]Listas anexo 1'!$A$13:$B$15,2,FALSE),"")</f>
        <v>ADMINYCOOR</v>
      </c>
      <c r="D573" s="23" t="str">
        <f>+IFERROR(VLOOKUP(AT573,'[2]Listas anexo 1'!$A$13:$C$15,3,FALSE),"")</f>
        <v>CONTRIBUIR</v>
      </c>
      <c r="E573" s="23" t="str">
        <f>+IFERROR(VLOOKUP(AT573,'[2]Listas anexo 1'!$A$19:$B$21,2,FALSE),"")</f>
        <v>ADMINOB</v>
      </c>
      <c r="F573" s="23" t="str">
        <f>+IFERROR(VLOOKUP(AV573,'[2]Listas anexo 1'!$J$13:$K$21,2,FALSE),"")</f>
        <v>ADOBIV</v>
      </c>
      <c r="G573" s="23" t="str">
        <f>+IFERROR(VLOOKUP(AW573,'[2]LISTAS ANEXO 1. 2'!$A$9:$B$38,2,FALSE),"")</f>
        <v>AXI</v>
      </c>
      <c r="H573" s="23" t="str">
        <f>+IFERROR(IF(C573="ADMINYCOOR",VLOOKUP(AY573,'[2]LISTAS ANEXO 1. 3'!$B$13:$C$42,2,FALSE),IF(C573="TASAS",VLOOKUP(AY573,'[2]LISTAS ANEXO 1. 3'!$B$43:$C$51,2,FALSE),IF(C573="FORTALECIMIENTO",VLOOKUP(AY573,'[2]LISTAS ANEXO 1. 3'!$B$52:$C$58,2,FALSE),""))),"")</f>
        <v>PP</v>
      </c>
      <c r="I573" s="23" t="str">
        <f>+IFERROR(VLOOKUP(#REF!,'[2]LISTAS ANEXO 1. 4'!$B$74:$C$90,2,FALSE),"")</f>
        <v/>
      </c>
      <c r="J573" s="23" t="str">
        <f>+IFERROR(VLOOKUP(X573,[2]ORDINALES!$B$2:$C$5,2,FALSE),"")</f>
        <v>CTADOS</v>
      </c>
      <c r="K573" s="23" t="str">
        <f>+IFERROR(VLOOKUP(#REF!,[2]REGION!$G$2:$I$1125,2,FALSE),"")</f>
        <v/>
      </c>
      <c r="L573" s="23" t="str">
        <f>+IFERROR(VLOOKUP(AI573,[2]REGION!$G$2:$I$1125,2,FALSE),"")</f>
        <v/>
      </c>
      <c r="M573" s="23" t="str">
        <f>+IFERROR(VLOOKUP(#REF!,[2]ORDINALES!$H$2:$I$382,2,FALSE),"")</f>
        <v/>
      </c>
      <c r="N573" s="23" t="str">
        <f>IFERROR(VLOOKUP(U573,'[2]Lista Willy'!$B$11:$D$14,3,FALSE),"")</f>
        <v>REC_20</v>
      </c>
      <c r="O573" s="24"/>
      <c r="P573" s="90">
        <v>28006</v>
      </c>
      <c r="Q573" s="90" t="s">
        <v>540</v>
      </c>
      <c r="R573" s="90" t="s">
        <v>541</v>
      </c>
      <c r="S573" s="90" t="s">
        <v>722</v>
      </c>
      <c r="T573" s="90" t="s">
        <v>541</v>
      </c>
      <c r="U573" s="90" t="s">
        <v>153</v>
      </c>
      <c r="V573" s="94" t="s">
        <v>154</v>
      </c>
      <c r="W573" s="90" t="s">
        <v>54</v>
      </c>
      <c r="X573" s="90" t="s">
        <v>55</v>
      </c>
      <c r="Y573" s="99" t="s">
        <v>728</v>
      </c>
      <c r="Z573" s="88">
        <v>2800000</v>
      </c>
      <c r="AA573" s="120"/>
      <c r="AB573" s="88"/>
      <c r="AC573" s="88"/>
      <c r="AD573" s="88"/>
      <c r="AE573" s="120">
        <v>2800000</v>
      </c>
      <c r="AF573" s="89"/>
      <c r="AG573" s="116"/>
      <c r="AH573" s="90" t="s">
        <v>57</v>
      </c>
      <c r="AI573" s="90"/>
      <c r="AJ573" s="90"/>
      <c r="AK573" s="90"/>
      <c r="AL573" s="90" t="s">
        <v>57</v>
      </c>
      <c r="AM573" s="90"/>
      <c r="AN573" s="90" t="s">
        <v>57</v>
      </c>
      <c r="AO573" s="90"/>
      <c r="AP573" s="90" t="s">
        <v>57</v>
      </c>
      <c r="AQ573" s="90"/>
      <c r="AR573" s="90" t="s">
        <v>57</v>
      </c>
      <c r="AS573" s="90" t="s">
        <v>60</v>
      </c>
      <c r="AT573" s="90" t="s">
        <v>61</v>
      </c>
      <c r="AU573" s="97" t="s">
        <v>62</v>
      </c>
      <c r="AV573" s="98" t="s">
        <v>63</v>
      </c>
      <c r="AW573" s="98" t="s">
        <v>442</v>
      </c>
      <c r="AX573" s="97">
        <v>3202002</v>
      </c>
      <c r="AY573" s="98" t="s">
        <v>211</v>
      </c>
      <c r="AZ573" s="98" t="s">
        <v>443</v>
      </c>
      <c r="BA573" s="24"/>
    </row>
    <row r="574" spans="1:53" ht="84.75" customHeight="1">
      <c r="A574" s="23" t="str">
        <f>+IFERROR(VLOOKUP(R574,'[2]Listas niveles'!$D$2:$E$11,2,FALSE),"")</f>
        <v>DTAM</v>
      </c>
      <c r="B574" s="23" t="str">
        <f>+IFERROR(VLOOKUP(AS574,'[2]Listas anexo 1'!$A$7:$B$8,2,FALSE),"")</f>
        <v>ADMIN</v>
      </c>
      <c r="C574" s="23" t="str">
        <f>+IFERROR(VLOOKUP(AT574,'[2]Listas anexo 1'!$A$13:$B$15,2,FALSE),"")</f>
        <v>ADMINYCOOR</v>
      </c>
      <c r="D574" s="23" t="str">
        <f>+IFERROR(VLOOKUP(AT574,'[2]Listas anexo 1'!$A$13:$C$15,3,FALSE),"")</f>
        <v>CONTRIBUIR</v>
      </c>
      <c r="E574" s="23" t="str">
        <f>+IFERROR(VLOOKUP(AT574,'[2]Listas anexo 1'!$A$19:$B$21,2,FALSE),"")</f>
        <v>ADMINOB</v>
      </c>
      <c r="F574" s="23" t="str">
        <f>+IFERROR(VLOOKUP(AV574,'[2]Listas anexo 1'!$J$13:$K$21,2,FALSE),"")</f>
        <v>ADOBIV</v>
      </c>
      <c r="G574" s="23" t="str">
        <f>+IFERROR(VLOOKUP(AW574,'[2]LISTAS ANEXO 1. 2'!$A$9:$B$38,2,FALSE),"")</f>
        <v>AXI</v>
      </c>
      <c r="H574" s="23" t="str">
        <f>+IFERROR(IF(C574="ADMINYCOOR",VLOOKUP(AY574,'[2]LISTAS ANEXO 1. 3'!$B$13:$C$42,2,FALSE),IF(C574="TASAS",VLOOKUP(AY574,'[2]LISTAS ANEXO 1. 3'!$B$43:$C$51,2,FALSE),IF(C574="FORTALECIMIENTO",VLOOKUP(AY574,'[2]LISTAS ANEXO 1. 3'!$B$52:$C$58,2,FALSE),""))),"")</f>
        <v>PP</v>
      </c>
      <c r="I574" s="23" t="str">
        <f>+IFERROR(VLOOKUP(#REF!,'[2]LISTAS ANEXO 1. 4'!$B$74:$C$90,2,FALSE),"")</f>
        <v/>
      </c>
      <c r="J574" s="23" t="str">
        <f>+IFERROR(VLOOKUP(X574,[2]ORDINALES!$B$2:$C$5,2,FALSE),"")</f>
        <v>CTADOS</v>
      </c>
      <c r="K574" s="23" t="str">
        <f>+IFERROR(VLOOKUP(#REF!,[2]REGION!$G$2:$I$1125,2,FALSE),"")</f>
        <v/>
      </c>
      <c r="L574" s="23" t="str">
        <f>+IFERROR(VLOOKUP(AI574,[2]REGION!$G$2:$I$1125,2,FALSE),"")</f>
        <v/>
      </c>
      <c r="M574" s="23" t="str">
        <f>+IFERROR(VLOOKUP(#REF!,[2]ORDINALES!$H$2:$I$382,2,FALSE),"")</f>
        <v/>
      </c>
      <c r="N574" s="23" t="str">
        <f>IFERROR(VLOOKUP(U574,'[2]Lista Willy'!$B$11:$D$14,3,FALSE),"")</f>
        <v>REC_11</v>
      </c>
      <c r="O574" s="24"/>
      <c r="P574" s="90">
        <v>28007</v>
      </c>
      <c r="Q574" s="90" t="s">
        <v>540</v>
      </c>
      <c r="R574" s="90" t="s">
        <v>541</v>
      </c>
      <c r="S574" s="90" t="s">
        <v>722</v>
      </c>
      <c r="T574" s="90" t="s">
        <v>541</v>
      </c>
      <c r="U574" s="90" t="s">
        <v>52</v>
      </c>
      <c r="V574" s="94" t="s">
        <v>53</v>
      </c>
      <c r="W574" s="90" t="s">
        <v>54</v>
      </c>
      <c r="X574" s="90" t="s">
        <v>55</v>
      </c>
      <c r="Y574" s="99" t="s">
        <v>729</v>
      </c>
      <c r="Z574" s="88">
        <v>5000000</v>
      </c>
      <c r="AA574" s="120"/>
      <c r="AB574" s="88"/>
      <c r="AC574" s="88"/>
      <c r="AD574" s="88"/>
      <c r="AE574" s="120">
        <v>5000000</v>
      </c>
      <c r="AF574" s="89"/>
      <c r="AG574" s="116"/>
      <c r="AH574" s="90" t="s">
        <v>57</v>
      </c>
      <c r="AI574" s="90"/>
      <c r="AJ574" s="90"/>
      <c r="AK574" s="90"/>
      <c r="AL574" s="90" t="s">
        <v>57</v>
      </c>
      <c r="AM574" s="90"/>
      <c r="AN574" s="90" t="s">
        <v>57</v>
      </c>
      <c r="AO574" s="90"/>
      <c r="AP574" s="90" t="s">
        <v>57</v>
      </c>
      <c r="AQ574" s="90"/>
      <c r="AR574" s="90" t="s">
        <v>57</v>
      </c>
      <c r="AS574" s="90" t="s">
        <v>60</v>
      </c>
      <c r="AT574" s="90" t="s">
        <v>61</v>
      </c>
      <c r="AU574" s="97" t="s">
        <v>62</v>
      </c>
      <c r="AV574" s="98" t="s">
        <v>63</v>
      </c>
      <c r="AW574" s="98" t="s">
        <v>442</v>
      </c>
      <c r="AX574" s="97">
        <v>3202002</v>
      </c>
      <c r="AY574" s="98" t="s">
        <v>211</v>
      </c>
      <c r="AZ574" s="98" t="s">
        <v>443</v>
      </c>
      <c r="BA574" s="24"/>
    </row>
    <row r="575" spans="1:53" ht="84.75" customHeight="1">
      <c r="A575" s="23" t="str">
        <f>+IFERROR(VLOOKUP(R575,'[2]Listas niveles'!$D$2:$E$11,2,FALSE),"")</f>
        <v>DTAM</v>
      </c>
      <c r="B575" s="23" t="str">
        <f>+IFERROR(VLOOKUP(AS575,'[2]Listas anexo 1'!$A$7:$B$8,2,FALSE),"")</f>
        <v>ADMIN</v>
      </c>
      <c r="C575" s="23" t="str">
        <f>+IFERROR(VLOOKUP(AT575,'[2]Listas anexo 1'!$A$13:$B$15,2,FALSE),"")</f>
        <v>ADMINYCOOR</v>
      </c>
      <c r="D575" s="23" t="str">
        <f>+IFERROR(VLOOKUP(AT575,'[2]Listas anexo 1'!$A$13:$C$15,3,FALSE),"")</f>
        <v>CONTRIBUIR</v>
      </c>
      <c r="E575" s="23" t="str">
        <f>+IFERROR(VLOOKUP(AT575,'[2]Listas anexo 1'!$A$19:$B$21,2,FALSE),"")</f>
        <v>ADMINOB</v>
      </c>
      <c r="F575" s="23" t="str">
        <f>+IFERROR(VLOOKUP(AV575,'[2]Listas anexo 1'!$J$13:$K$21,2,FALSE),"")</f>
        <v>ADOBIV</v>
      </c>
      <c r="G575" s="23" t="str">
        <f>+IFERROR(VLOOKUP(AW575,'[2]LISTAS ANEXO 1. 2'!$A$9:$B$38,2,FALSE),"")</f>
        <v>AXI</v>
      </c>
      <c r="H575" s="23" t="str">
        <f>+IFERROR(IF(C575="ADMINYCOOR",VLOOKUP(AY575,'[2]LISTAS ANEXO 1. 3'!$B$13:$C$42,2,FALSE),IF(C575="TASAS",VLOOKUP(AY575,'[2]LISTAS ANEXO 1. 3'!$B$43:$C$51,2,FALSE),IF(C575="FORTALECIMIENTO",VLOOKUP(AY575,'[2]LISTAS ANEXO 1. 3'!$B$52:$C$58,2,FALSE),""))),"")</f>
        <v>PP</v>
      </c>
      <c r="I575" s="23" t="str">
        <f>+IFERROR(VLOOKUP(#REF!,'[2]LISTAS ANEXO 1. 4'!$B$74:$C$90,2,FALSE),"")</f>
        <v/>
      </c>
      <c r="J575" s="23" t="str">
        <f>+IFERROR(VLOOKUP(X575,[2]ORDINALES!$B$2:$C$5,2,FALSE),"")</f>
        <v>CTADOS</v>
      </c>
      <c r="K575" s="23" t="str">
        <f>+IFERROR(VLOOKUP(#REF!,[2]REGION!$G$2:$I$1125,2,FALSE),"")</f>
        <v/>
      </c>
      <c r="L575" s="23" t="str">
        <f>+IFERROR(VLOOKUP(AI575,[2]REGION!$G$2:$I$1125,2,FALSE),"")</f>
        <v/>
      </c>
      <c r="M575" s="23" t="str">
        <f>+IFERROR(VLOOKUP(#REF!,[2]ORDINALES!$H$2:$I$382,2,FALSE),"")</f>
        <v/>
      </c>
      <c r="N575" s="23" t="str">
        <f>IFERROR(VLOOKUP(U575,'[2]Lista Willy'!$B$11:$D$14,3,FALSE),"")</f>
        <v>REC_11</v>
      </c>
      <c r="O575" s="24"/>
      <c r="P575" s="90">
        <v>28008</v>
      </c>
      <c r="Q575" s="90" t="s">
        <v>540</v>
      </c>
      <c r="R575" s="90" t="s">
        <v>541</v>
      </c>
      <c r="S575" s="90" t="s">
        <v>722</v>
      </c>
      <c r="T575" s="90" t="s">
        <v>541</v>
      </c>
      <c r="U575" s="90" t="s">
        <v>52</v>
      </c>
      <c r="V575" s="94" t="s">
        <v>53</v>
      </c>
      <c r="W575" s="90" t="s">
        <v>54</v>
      </c>
      <c r="X575" s="90" t="s">
        <v>55</v>
      </c>
      <c r="Y575" s="99" t="s">
        <v>730</v>
      </c>
      <c r="Z575" s="88">
        <v>10000000</v>
      </c>
      <c r="AA575" s="120"/>
      <c r="AB575" s="88"/>
      <c r="AC575" s="88"/>
      <c r="AD575" s="88"/>
      <c r="AE575" s="120">
        <v>10000000</v>
      </c>
      <c r="AF575" s="89"/>
      <c r="AG575" s="116"/>
      <c r="AH575" s="90" t="s">
        <v>57</v>
      </c>
      <c r="AI575" s="90"/>
      <c r="AJ575" s="90"/>
      <c r="AK575" s="90"/>
      <c r="AL575" s="90" t="s">
        <v>57</v>
      </c>
      <c r="AM575" s="90"/>
      <c r="AN575" s="90" t="s">
        <v>57</v>
      </c>
      <c r="AO575" s="90"/>
      <c r="AP575" s="90" t="s">
        <v>57</v>
      </c>
      <c r="AQ575" s="90"/>
      <c r="AR575" s="90" t="s">
        <v>57</v>
      </c>
      <c r="AS575" s="90" t="s">
        <v>60</v>
      </c>
      <c r="AT575" s="90" t="s">
        <v>61</v>
      </c>
      <c r="AU575" s="97" t="s">
        <v>62</v>
      </c>
      <c r="AV575" s="98" t="s">
        <v>63</v>
      </c>
      <c r="AW575" s="98" t="s">
        <v>442</v>
      </c>
      <c r="AX575" s="97">
        <v>3202002</v>
      </c>
      <c r="AY575" s="98" t="s">
        <v>211</v>
      </c>
      <c r="AZ575" s="98" t="s">
        <v>443</v>
      </c>
      <c r="BA575" s="24"/>
    </row>
    <row r="576" spans="1:53" ht="84.75" customHeight="1">
      <c r="A576" s="23" t="str">
        <f>+IFERROR(VLOOKUP(R576,'[2]Listas niveles'!$D$2:$E$11,2,FALSE),"")</f>
        <v>DTAM</v>
      </c>
      <c r="B576" s="23" t="str">
        <f>+IFERROR(VLOOKUP(AS576,'[2]Listas anexo 1'!$A$7:$B$8,2,FALSE),"")</f>
        <v>ADMIN</v>
      </c>
      <c r="C576" s="23" t="str">
        <f>+IFERROR(VLOOKUP(AT576,'[2]Listas anexo 1'!$A$13:$B$15,2,FALSE),"")</f>
        <v>ADMINYCOOR</v>
      </c>
      <c r="D576" s="23" t="str">
        <f>+IFERROR(VLOOKUP(AT576,'[2]Listas anexo 1'!$A$13:$C$15,3,FALSE),"")</f>
        <v>CONTRIBUIR</v>
      </c>
      <c r="E576" s="23" t="str">
        <f>+IFERROR(VLOOKUP(AT576,'[2]Listas anexo 1'!$A$19:$B$21,2,FALSE),"")</f>
        <v>ADMINOB</v>
      </c>
      <c r="F576" s="23" t="str">
        <f>+IFERROR(VLOOKUP(AV576,'[2]Listas anexo 1'!$J$13:$K$21,2,FALSE),"")</f>
        <v>ADOBI</v>
      </c>
      <c r="G576" s="23" t="str">
        <f>+IFERROR(VLOOKUP(AW576,'[2]LISTAS ANEXO 1. 2'!$A$9:$B$38,2,FALSE),"")</f>
        <v>AI</v>
      </c>
      <c r="H576" s="23" t="str">
        <f>+IFERROR(IF(C576="ADMINYCOOR",VLOOKUP(AY576,'[2]LISTAS ANEXO 1. 3'!$B$13:$C$42,2,FALSE),IF(C576="TASAS",VLOOKUP(AY576,'[2]LISTAS ANEXO 1. 3'!$B$43:$C$51,2,FALSE),IF(C576="FORTALECIMIENTO",VLOOKUP(AY576,'[2]LISTAS ANEXO 1. 3'!$B$52:$C$58,2,FALSE),""))),"")</f>
        <v>AA</v>
      </c>
      <c r="I576" s="23" t="str">
        <f>+IFERROR(VLOOKUP(#REF!,'[2]LISTAS ANEXO 1. 4'!$B$74:$C$90,2,FALSE),"")</f>
        <v/>
      </c>
      <c r="J576" s="23" t="str">
        <f>+IFERROR(VLOOKUP(X576,[2]ORDINALES!$B$2:$C$5,2,FALSE),"")</f>
        <v>CTADOS</v>
      </c>
      <c r="K576" s="23" t="str">
        <f>+IFERROR(VLOOKUP(#REF!,[2]REGION!$G$2:$I$1125,2,FALSE),"")</f>
        <v/>
      </c>
      <c r="L576" s="23" t="str">
        <f>+IFERROR(VLOOKUP(AI576,[2]REGION!$G$2:$I$1125,2,FALSE),"")</f>
        <v/>
      </c>
      <c r="M576" s="23" t="str">
        <f>+IFERROR(VLOOKUP(#REF!,[2]ORDINALES!$H$2:$I$382,2,FALSE),"")</f>
        <v/>
      </c>
      <c r="N576" s="23" t="str">
        <f>IFERROR(VLOOKUP(U576,'[2]Lista Willy'!$B$11:$D$14,3,FALSE),"")</f>
        <v>REC_11</v>
      </c>
      <c r="O576" s="24"/>
      <c r="P576" s="90">
        <v>28009</v>
      </c>
      <c r="Q576" s="90" t="s">
        <v>540</v>
      </c>
      <c r="R576" s="90" t="s">
        <v>541</v>
      </c>
      <c r="S576" s="90" t="s">
        <v>722</v>
      </c>
      <c r="T576" s="90" t="s">
        <v>541</v>
      </c>
      <c r="U576" s="90" t="s">
        <v>52</v>
      </c>
      <c r="V576" s="94" t="s">
        <v>53</v>
      </c>
      <c r="W576" s="90" t="s">
        <v>54</v>
      </c>
      <c r="X576" s="90" t="s">
        <v>55</v>
      </c>
      <c r="Y576" s="99" t="s">
        <v>731</v>
      </c>
      <c r="Z576" s="88">
        <v>29500000</v>
      </c>
      <c r="AA576" s="120"/>
      <c r="AB576" s="88"/>
      <c r="AC576" s="88"/>
      <c r="AD576" s="88"/>
      <c r="AE576" s="120">
        <v>29500000</v>
      </c>
      <c r="AF576" s="89"/>
      <c r="AG576" s="116"/>
      <c r="AH576" s="90" t="s">
        <v>57</v>
      </c>
      <c r="AI576" s="90"/>
      <c r="AJ576" s="90"/>
      <c r="AK576" s="90"/>
      <c r="AL576" s="90" t="s">
        <v>57</v>
      </c>
      <c r="AM576" s="90"/>
      <c r="AN576" s="90" t="s">
        <v>57</v>
      </c>
      <c r="AO576" s="90"/>
      <c r="AP576" s="90" t="s">
        <v>57</v>
      </c>
      <c r="AQ576" s="90"/>
      <c r="AR576" s="90" t="s">
        <v>57</v>
      </c>
      <c r="AS576" s="90" t="s">
        <v>60</v>
      </c>
      <c r="AT576" s="90" t="s">
        <v>61</v>
      </c>
      <c r="AU576" s="97" t="s">
        <v>62</v>
      </c>
      <c r="AV576" s="98" t="s">
        <v>125</v>
      </c>
      <c r="AW576" s="98" t="s">
        <v>126</v>
      </c>
      <c r="AX576" s="97">
        <v>3202032</v>
      </c>
      <c r="AY576" s="98" t="s">
        <v>127</v>
      </c>
      <c r="AZ576" s="98" t="s">
        <v>128</v>
      </c>
      <c r="BA576" s="24"/>
    </row>
    <row r="577" spans="1:53" ht="84.75" customHeight="1">
      <c r="A577" s="23" t="str">
        <f>+IFERROR(VLOOKUP(R577,'[2]Listas niveles'!$D$2:$E$11,2,FALSE),"")</f>
        <v>DTAM</v>
      </c>
      <c r="B577" s="23" t="str">
        <f>+IFERROR(VLOOKUP(AS577,'[2]Listas anexo 1'!$A$7:$B$8,2,FALSE),"")</f>
        <v>ADMIN</v>
      </c>
      <c r="C577" s="23" t="str">
        <f>+IFERROR(VLOOKUP(AT577,'[2]Listas anexo 1'!$A$13:$B$15,2,FALSE),"")</f>
        <v>ADMINYCOOR</v>
      </c>
      <c r="D577" s="23" t="str">
        <f>+IFERROR(VLOOKUP(AT577,'[2]Listas anexo 1'!$A$13:$C$15,3,FALSE),"")</f>
        <v>CONTRIBUIR</v>
      </c>
      <c r="E577" s="23" t="str">
        <f>+IFERROR(VLOOKUP(AT577,'[2]Listas anexo 1'!$A$19:$B$21,2,FALSE),"")</f>
        <v>ADMINOB</v>
      </c>
      <c r="F577" s="23" t="str">
        <f>+IFERROR(VLOOKUP(AV577,'[2]Listas anexo 1'!$J$13:$K$21,2,FALSE),"")</f>
        <v>ADOBI</v>
      </c>
      <c r="G577" s="23" t="str">
        <f>+IFERROR(VLOOKUP(AW577,'[2]LISTAS ANEXO 1. 2'!$A$9:$B$38,2,FALSE),"")</f>
        <v>AI</v>
      </c>
      <c r="H577" s="23" t="str">
        <f>+IFERROR(IF(C577="ADMINYCOOR",VLOOKUP(AY577,'[2]LISTAS ANEXO 1. 3'!$B$13:$C$42,2,FALSE),IF(C577="TASAS",VLOOKUP(AY577,'[2]LISTAS ANEXO 1. 3'!$B$43:$C$51,2,FALSE),IF(C577="FORTALECIMIENTO",VLOOKUP(AY577,'[2]LISTAS ANEXO 1. 3'!$B$52:$C$58,2,FALSE),""))),"")</f>
        <v>AA</v>
      </c>
      <c r="I577" s="23" t="str">
        <f>+IFERROR(VLOOKUP(#REF!,'[2]LISTAS ANEXO 1. 4'!$B$74:$C$90,2,FALSE),"")</f>
        <v/>
      </c>
      <c r="J577" s="23" t="str">
        <f>+IFERROR(VLOOKUP(X577,[2]ORDINALES!$B$2:$C$5,2,FALSE),"")</f>
        <v>CTADOS</v>
      </c>
      <c r="K577" s="23" t="str">
        <f>+IFERROR(VLOOKUP(#REF!,[2]REGION!$G$2:$I$1125,2,FALSE),"")</f>
        <v/>
      </c>
      <c r="L577" s="23" t="str">
        <f>+IFERROR(VLOOKUP(AI577,[2]REGION!$G$2:$I$1125,2,FALSE),"")</f>
        <v/>
      </c>
      <c r="M577" s="23" t="str">
        <f>+IFERROR(VLOOKUP(#REF!,[2]ORDINALES!$H$2:$I$382,2,FALSE),"")</f>
        <v/>
      </c>
      <c r="N577" s="23" t="str">
        <f>IFERROR(VLOOKUP(U577,'[2]Lista Willy'!$B$11:$D$14,3,FALSE),"")</f>
        <v>REC_11</v>
      </c>
      <c r="O577" s="24"/>
      <c r="P577" s="90">
        <v>28011</v>
      </c>
      <c r="Q577" s="90" t="s">
        <v>540</v>
      </c>
      <c r="R577" s="90" t="s">
        <v>541</v>
      </c>
      <c r="S577" s="90" t="s">
        <v>722</v>
      </c>
      <c r="T577" s="90" t="s">
        <v>541</v>
      </c>
      <c r="U577" s="90" t="s">
        <v>52</v>
      </c>
      <c r="V577" s="94" t="s">
        <v>53</v>
      </c>
      <c r="W577" s="90" t="s">
        <v>54</v>
      </c>
      <c r="X577" s="90" t="s">
        <v>55</v>
      </c>
      <c r="Y577" s="99" t="s">
        <v>732</v>
      </c>
      <c r="Z577" s="88">
        <v>30268952</v>
      </c>
      <c r="AA577" s="120"/>
      <c r="AB577" s="88"/>
      <c r="AC577" s="88"/>
      <c r="AD577" s="88"/>
      <c r="AE577" s="120">
        <v>30268952</v>
      </c>
      <c r="AF577" s="89"/>
      <c r="AG577" s="116"/>
      <c r="AH577" s="90" t="s">
        <v>57</v>
      </c>
      <c r="AI577" s="90"/>
      <c r="AJ577" s="90"/>
      <c r="AK577" s="90"/>
      <c r="AL577" s="90" t="s">
        <v>57</v>
      </c>
      <c r="AM577" s="90"/>
      <c r="AN577" s="90" t="s">
        <v>57</v>
      </c>
      <c r="AO577" s="90"/>
      <c r="AP577" s="90" t="s">
        <v>57</v>
      </c>
      <c r="AQ577" s="90"/>
      <c r="AR577" s="90" t="s">
        <v>57</v>
      </c>
      <c r="AS577" s="90" t="s">
        <v>60</v>
      </c>
      <c r="AT577" s="90" t="s">
        <v>61</v>
      </c>
      <c r="AU577" s="97" t="s">
        <v>62</v>
      </c>
      <c r="AV577" s="98" t="s">
        <v>125</v>
      </c>
      <c r="AW577" s="98" t="s">
        <v>126</v>
      </c>
      <c r="AX577" s="97">
        <v>3202032</v>
      </c>
      <c r="AY577" s="98" t="s">
        <v>127</v>
      </c>
      <c r="AZ577" s="98" t="s">
        <v>128</v>
      </c>
      <c r="BA577" s="24"/>
    </row>
    <row r="578" spans="1:53" ht="84.75" customHeight="1">
      <c r="A578" s="23" t="str">
        <f>+IFERROR(VLOOKUP(R578,'[2]Listas niveles'!$D$2:$E$11,2,FALSE),"")</f>
        <v>DTAM</v>
      </c>
      <c r="B578" s="23" t="str">
        <f>+IFERROR(VLOOKUP(AS578,'[2]Listas anexo 1'!$A$7:$B$8,2,FALSE),"")</f>
        <v>ADMIN</v>
      </c>
      <c r="C578" s="23" t="str">
        <f>+IFERROR(VLOOKUP(AT578,'[2]Listas anexo 1'!$A$13:$B$15,2,FALSE),"")</f>
        <v>ADMINYCOOR</v>
      </c>
      <c r="D578" s="23" t="str">
        <f>+IFERROR(VLOOKUP(AT578,'[2]Listas anexo 1'!$A$13:$C$15,3,FALSE),"")</f>
        <v>CONTRIBUIR</v>
      </c>
      <c r="E578" s="23" t="str">
        <f>+IFERROR(VLOOKUP(AT578,'[2]Listas anexo 1'!$A$19:$B$21,2,FALSE),"")</f>
        <v>ADMINOB</v>
      </c>
      <c r="F578" s="23" t="str">
        <f>+IFERROR(VLOOKUP(AV578,'[2]Listas anexo 1'!$J$13:$K$21,2,FALSE),"")</f>
        <v>ADOBI</v>
      </c>
      <c r="G578" s="23" t="str">
        <f>+IFERROR(VLOOKUP(AW578,'[2]LISTAS ANEXO 1. 2'!$A$9:$B$38,2,FALSE),"")</f>
        <v>AI</v>
      </c>
      <c r="H578" s="23" t="str">
        <f>+IFERROR(IF(C578="ADMINYCOOR",VLOOKUP(AY578,'[2]LISTAS ANEXO 1. 3'!$B$13:$C$42,2,FALSE),IF(C578="TASAS",VLOOKUP(AY578,'[2]LISTAS ANEXO 1. 3'!$B$43:$C$51,2,FALSE),IF(C578="FORTALECIMIENTO",VLOOKUP(AY578,'[2]LISTAS ANEXO 1. 3'!$B$52:$C$58,2,FALSE),""))),"")</f>
        <v>AA</v>
      </c>
      <c r="I578" s="23" t="str">
        <f>+IFERROR(VLOOKUP(#REF!,'[2]LISTAS ANEXO 1. 4'!$B$74:$C$90,2,FALSE),"")</f>
        <v/>
      </c>
      <c r="J578" s="23" t="str">
        <f>+IFERROR(VLOOKUP(X578,[2]ORDINALES!$B$2:$C$5,2,FALSE),"")</f>
        <v>CTADOS</v>
      </c>
      <c r="K578" s="23" t="str">
        <f>+IFERROR(VLOOKUP(#REF!,[2]REGION!$G$2:$I$1125,2,FALSE),"")</f>
        <v/>
      </c>
      <c r="L578" s="23" t="str">
        <f>+IFERROR(VLOOKUP(AI578,[2]REGION!$G$2:$I$1125,2,FALSE),"")</f>
        <v/>
      </c>
      <c r="M578" s="23" t="str">
        <f>+IFERROR(VLOOKUP(#REF!,[2]ORDINALES!$H$2:$I$382,2,FALSE),"")</f>
        <v/>
      </c>
      <c r="N578" s="23" t="str">
        <f>IFERROR(VLOOKUP(U578,'[2]Lista Willy'!$B$11:$D$14,3,FALSE),"")</f>
        <v>REC_11</v>
      </c>
      <c r="O578" s="24"/>
      <c r="P578" s="90">
        <v>28012</v>
      </c>
      <c r="Q578" s="90" t="s">
        <v>540</v>
      </c>
      <c r="R578" s="90" t="s">
        <v>541</v>
      </c>
      <c r="S578" s="90" t="s">
        <v>722</v>
      </c>
      <c r="T578" s="90" t="s">
        <v>541</v>
      </c>
      <c r="U578" s="90" t="s">
        <v>52</v>
      </c>
      <c r="V578" s="94" t="s">
        <v>53</v>
      </c>
      <c r="W578" s="90" t="s">
        <v>54</v>
      </c>
      <c r="X578" s="90" t="s">
        <v>55</v>
      </c>
      <c r="Y578" s="99" t="s">
        <v>733</v>
      </c>
      <c r="Z578" s="88">
        <v>20000000</v>
      </c>
      <c r="AA578" s="120"/>
      <c r="AB578" s="88"/>
      <c r="AC578" s="88"/>
      <c r="AD578" s="88"/>
      <c r="AE578" s="120">
        <v>20000000</v>
      </c>
      <c r="AF578" s="89"/>
      <c r="AG578" s="116"/>
      <c r="AH578" s="90" t="s">
        <v>57</v>
      </c>
      <c r="AI578" s="90"/>
      <c r="AJ578" s="90"/>
      <c r="AK578" s="90"/>
      <c r="AL578" s="90" t="s">
        <v>57</v>
      </c>
      <c r="AM578" s="90"/>
      <c r="AN578" s="90" t="s">
        <v>57</v>
      </c>
      <c r="AO578" s="90"/>
      <c r="AP578" s="90" t="s">
        <v>57</v>
      </c>
      <c r="AQ578" s="90"/>
      <c r="AR578" s="90" t="s">
        <v>57</v>
      </c>
      <c r="AS578" s="90" t="s">
        <v>60</v>
      </c>
      <c r="AT578" s="90" t="s">
        <v>61</v>
      </c>
      <c r="AU578" s="97" t="s">
        <v>62</v>
      </c>
      <c r="AV578" s="98" t="s">
        <v>125</v>
      </c>
      <c r="AW578" s="98" t="s">
        <v>126</v>
      </c>
      <c r="AX578" s="97">
        <v>3202032</v>
      </c>
      <c r="AY578" s="98" t="s">
        <v>127</v>
      </c>
      <c r="AZ578" s="98" t="s">
        <v>128</v>
      </c>
      <c r="BA578" s="24"/>
    </row>
    <row r="579" spans="1:53" ht="84.75" customHeight="1">
      <c r="A579" s="23" t="str">
        <f>+IFERROR(VLOOKUP(R579,'[2]Listas niveles'!$D$2:$E$11,2,FALSE),"")</f>
        <v>DTAM</v>
      </c>
      <c r="B579" s="23" t="str">
        <f>+IFERROR(VLOOKUP(AS579,'[2]Listas anexo 1'!$A$7:$B$8,2,FALSE),"")</f>
        <v>ADMIN</v>
      </c>
      <c r="C579" s="23" t="str">
        <f>+IFERROR(VLOOKUP(AT579,'[2]Listas anexo 1'!$A$13:$B$15,2,FALSE),"")</f>
        <v>ADMINYCOOR</v>
      </c>
      <c r="D579" s="23" t="str">
        <f>+IFERROR(VLOOKUP(AT579,'[2]Listas anexo 1'!$A$13:$C$15,3,FALSE),"")</f>
        <v>CONTRIBUIR</v>
      </c>
      <c r="E579" s="23" t="str">
        <f>+IFERROR(VLOOKUP(AT579,'[2]Listas anexo 1'!$A$19:$B$21,2,FALSE),"")</f>
        <v>ADMINOB</v>
      </c>
      <c r="F579" s="23" t="str">
        <f>+IFERROR(VLOOKUP(AV579,'[2]Listas anexo 1'!$J$13:$K$21,2,FALSE),"")</f>
        <v>ADOBI</v>
      </c>
      <c r="G579" s="23" t="str">
        <f>+IFERROR(VLOOKUP(AW579,'[2]LISTAS ANEXO 1. 2'!$A$9:$B$38,2,FALSE),"")</f>
        <v>AI</v>
      </c>
      <c r="H579" s="23" t="str">
        <f>+IFERROR(IF(C579="ADMINYCOOR",VLOOKUP(AY579,'[2]LISTAS ANEXO 1. 3'!$B$13:$C$42,2,FALSE),IF(C579="TASAS",VLOOKUP(AY579,'[2]LISTAS ANEXO 1. 3'!$B$43:$C$51,2,FALSE),IF(C579="FORTALECIMIENTO",VLOOKUP(AY579,'[2]LISTAS ANEXO 1. 3'!$B$52:$C$58,2,FALSE),""))),"")</f>
        <v>AA</v>
      </c>
      <c r="I579" s="23" t="str">
        <f>+IFERROR(VLOOKUP(#REF!,'[2]LISTAS ANEXO 1. 4'!$B$74:$C$90,2,FALSE),"")</f>
        <v/>
      </c>
      <c r="J579" s="23" t="str">
        <f>+IFERROR(VLOOKUP(X579,[2]ORDINALES!$B$2:$C$5,2,FALSE),"")</f>
        <v>CTADOS</v>
      </c>
      <c r="K579" s="23" t="str">
        <f>+IFERROR(VLOOKUP(#REF!,[2]REGION!$G$2:$I$1125,2,FALSE),"")</f>
        <v/>
      </c>
      <c r="L579" s="23" t="str">
        <f>+IFERROR(VLOOKUP(AI579,[2]REGION!$G$2:$I$1125,2,FALSE),"")</f>
        <v/>
      </c>
      <c r="M579" s="23" t="str">
        <f>+IFERROR(VLOOKUP(#REF!,[2]ORDINALES!$H$2:$I$382,2,FALSE),"")</f>
        <v/>
      </c>
      <c r="N579" s="23" t="str">
        <f>IFERROR(VLOOKUP(U579,'[2]Lista Willy'!$B$11:$D$14,3,FALSE),"")</f>
        <v>REC_11</v>
      </c>
      <c r="O579" s="24"/>
      <c r="P579" s="90">
        <v>28013</v>
      </c>
      <c r="Q579" s="90" t="s">
        <v>540</v>
      </c>
      <c r="R579" s="90" t="s">
        <v>541</v>
      </c>
      <c r="S579" s="90" t="s">
        <v>722</v>
      </c>
      <c r="T579" s="90" t="s">
        <v>541</v>
      </c>
      <c r="U579" s="90" t="s">
        <v>52</v>
      </c>
      <c r="V579" s="94" t="s">
        <v>53</v>
      </c>
      <c r="W579" s="90" t="s">
        <v>54</v>
      </c>
      <c r="X579" s="90" t="s">
        <v>55</v>
      </c>
      <c r="Y579" s="99" t="s">
        <v>734</v>
      </c>
      <c r="Z579" s="88">
        <v>33432163</v>
      </c>
      <c r="AA579" s="120"/>
      <c r="AB579" s="88"/>
      <c r="AC579" s="88"/>
      <c r="AD579" s="88"/>
      <c r="AE579" s="120">
        <v>33432163</v>
      </c>
      <c r="AF579" s="89"/>
      <c r="AG579" s="116"/>
      <c r="AH579" s="90" t="s">
        <v>57</v>
      </c>
      <c r="AI579" s="90"/>
      <c r="AJ579" s="90"/>
      <c r="AK579" s="90"/>
      <c r="AL579" s="90" t="s">
        <v>57</v>
      </c>
      <c r="AM579" s="90"/>
      <c r="AN579" s="90" t="s">
        <v>57</v>
      </c>
      <c r="AO579" s="90"/>
      <c r="AP579" s="90" t="s">
        <v>57</v>
      </c>
      <c r="AQ579" s="90"/>
      <c r="AR579" s="90" t="s">
        <v>57</v>
      </c>
      <c r="AS579" s="90" t="s">
        <v>60</v>
      </c>
      <c r="AT579" s="90" t="s">
        <v>61</v>
      </c>
      <c r="AU579" s="97" t="s">
        <v>62</v>
      </c>
      <c r="AV579" s="98" t="s">
        <v>125</v>
      </c>
      <c r="AW579" s="98" t="s">
        <v>126</v>
      </c>
      <c r="AX579" s="97">
        <v>3202032</v>
      </c>
      <c r="AY579" s="98" t="s">
        <v>127</v>
      </c>
      <c r="AZ579" s="98" t="s">
        <v>128</v>
      </c>
      <c r="BA579" s="24"/>
    </row>
    <row r="580" spans="1:53" ht="84.75" customHeight="1">
      <c r="A580" s="23" t="str">
        <f>+IFERROR(VLOOKUP(R580,'[2]Listas niveles'!$D$2:$E$11,2,FALSE),"")</f>
        <v>DTAM</v>
      </c>
      <c r="B580" s="23" t="str">
        <f>+IFERROR(VLOOKUP(AS580,'[2]Listas anexo 1'!$A$7:$B$8,2,FALSE),"")</f>
        <v>ADMIN</v>
      </c>
      <c r="C580" s="23" t="str">
        <f>+IFERROR(VLOOKUP(AT580,'[2]Listas anexo 1'!$A$13:$B$15,2,FALSE),"")</f>
        <v>ADMINYCOOR</v>
      </c>
      <c r="D580" s="23" t="str">
        <f>+IFERROR(VLOOKUP(AT580,'[2]Listas anexo 1'!$A$13:$C$15,3,FALSE),"")</f>
        <v>CONTRIBUIR</v>
      </c>
      <c r="E580" s="23" t="str">
        <f>+IFERROR(VLOOKUP(AT580,'[2]Listas anexo 1'!$A$19:$B$21,2,FALSE),"")</f>
        <v>ADMINOB</v>
      </c>
      <c r="F580" s="23" t="str">
        <f>+IFERROR(VLOOKUP(AV580,'[2]Listas anexo 1'!$J$13:$K$21,2,FALSE),"")</f>
        <v>ADOBI</v>
      </c>
      <c r="G580" s="23" t="str">
        <f>+IFERROR(VLOOKUP(AW580,'[2]LISTAS ANEXO 1. 2'!$A$9:$B$38,2,FALSE),"")</f>
        <v>AIII</v>
      </c>
      <c r="H580" s="23" t="str">
        <f>+IFERROR(IF(C580="ADMINYCOOR",VLOOKUP(AY580,'[2]LISTAS ANEXO 1. 3'!$B$13:$C$42,2,FALSE),IF(C580="TASAS",VLOOKUP(AY580,'[2]LISTAS ANEXO 1. 3'!$B$43:$C$51,2,FALSE),IF(C580="FORTALECIMIENTO",VLOOKUP(AY580,'[2]LISTAS ANEXO 1. 3'!$B$52:$C$58,2,FALSE),""))),"")</f>
        <v>DD</v>
      </c>
      <c r="I580" s="23" t="str">
        <f>+IFERROR(VLOOKUP(#REF!,'[2]LISTAS ANEXO 1. 4'!$B$74:$C$90,2,FALSE),"")</f>
        <v/>
      </c>
      <c r="J580" s="23" t="str">
        <f>+IFERROR(VLOOKUP(X580,[2]ORDINALES!$B$2:$C$5,2,FALSE),"")</f>
        <v>CTADOS</v>
      </c>
      <c r="K580" s="23" t="str">
        <f>+IFERROR(VLOOKUP(#REF!,[2]REGION!$G$2:$I$1125,2,FALSE),"")</f>
        <v/>
      </c>
      <c r="L580" s="23" t="str">
        <f>+IFERROR(VLOOKUP(AI580,[2]REGION!$G$2:$I$1125,2,FALSE),"")</f>
        <v/>
      </c>
      <c r="M580" s="23" t="str">
        <f>+IFERROR(VLOOKUP(#REF!,[2]ORDINALES!$H$2:$I$382,2,FALSE),"")</f>
        <v/>
      </c>
      <c r="N580" s="23" t="str">
        <f>IFERROR(VLOOKUP(U580,'[2]Lista Willy'!$B$11:$D$14,3,FALSE),"")</f>
        <v>REC_20</v>
      </c>
      <c r="O580" s="24"/>
      <c r="P580" s="90">
        <v>28014</v>
      </c>
      <c r="Q580" s="90" t="s">
        <v>540</v>
      </c>
      <c r="R580" s="90" t="s">
        <v>541</v>
      </c>
      <c r="S580" s="90" t="s">
        <v>722</v>
      </c>
      <c r="T580" s="90" t="s">
        <v>541</v>
      </c>
      <c r="U580" s="90" t="s">
        <v>153</v>
      </c>
      <c r="V580" s="94" t="s">
        <v>154</v>
      </c>
      <c r="W580" s="90" t="s">
        <v>54</v>
      </c>
      <c r="X580" s="90" t="s">
        <v>55</v>
      </c>
      <c r="Y580" s="99" t="s">
        <v>735</v>
      </c>
      <c r="Z580" s="88">
        <v>580427134</v>
      </c>
      <c r="AA580" s="120"/>
      <c r="AB580" s="88"/>
      <c r="AC580" s="88"/>
      <c r="AD580" s="88"/>
      <c r="AE580" s="120">
        <v>580427134</v>
      </c>
      <c r="AF580" s="89"/>
      <c r="AG580" s="116"/>
      <c r="AH580" s="90" t="s">
        <v>57</v>
      </c>
      <c r="AI580" s="90"/>
      <c r="AJ580" s="90"/>
      <c r="AK580" s="90"/>
      <c r="AL580" s="90" t="s">
        <v>57</v>
      </c>
      <c r="AM580" s="90"/>
      <c r="AN580" s="90" t="s">
        <v>57</v>
      </c>
      <c r="AO580" s="90"/>
      <c r="AP580" s="90" t="s">
        <v>57</v>
      </c>
      <c r="AQ580" s="90"/>
      <c r="AR580" s="90" t="s">
        <v>57</v>
      </c>
      <c r="AS580" s="90" t="s">
        <v>60</v>
      </c>
      <c r="AT580" s="90" t="s">
        <v>61</v>
      </c>
      <c r="AU580" s="97" t="s">
        <v>62</v>
      </c>
      <c r="AV580" s="98" t="s">
        <v>125</v>
      </c>
      <c r="AW580" s="98" t="s">
        <v>324</v>
      </c>
      <c r="AX580" s="97">
        <v>3202005</v>
      </c>
      <c r="AY580" s="98" t="s">
        <v>325</v>
      </c>
      <c r="AZ580" s="98" t="s">
        <v>389</v>
      </c>
      <c r="BA580" s="24"/>
    </row>
    <row r="581" spans="1:53" ht="84.75" customHeight="1">
      <c r="A581" s="23" t="str">
        <f>+IFERROR(VLOOKUP(R581,'[2]Listas niveles'!$D$2:$E$11,2,FALSE),"")</f>
        <v>DTAM</v>
      </c>
      <c r="B581" s="23" t="str">
        <f>+IFERROR(VLOOKUP(AS581,'[2]Listas anexo 1'!$A$7:$B$8,2,FALSE),"")</f>
        <v>ADMIN</v>
      </c>
      <c r="C581" s="23" t="str">
        <f>+IFERROR(VLOOKUP(AT581,'[2]Listas anexo 1'!$A$13:$B$15,2,FALSE),"")</f>
        <v>ADMINYCOOR</v>
      </c>
      <c r="D581" s="23" t="str">
        <f>+IFERROR(VLOOKUP(AT581,'[2]Listas anexo 1'!$A$13:$C$15,3,FALSE),"")</f>
        <v>CONTRIBUIR</v>
      </c>
      <c r="E581" s="23" t="str">
        <f>+IFERROR(VLOOKUP(AT581,'[2]Listas anexo 1'!$A$19:$B$21,2,FALSE),"")</f>
        <v>ADMINOB</v>
      </c>
      <c r="F581" s="23" t="str">
        <f>+IFERROR(VLOOKUP(AV581,'[2]Listas anexo 1'!$J$13:$K$21,2,FALSE),"")</f>
        <v>ADOBIV</v>
      </c>
      <c r="G581" s="23" t="str">
        <f>+IFERROR(VLOOKUP(AW581,'[2]LISTAS ANEXO 1. 2'!$A$9:$B$38,2,FALSE),"")</f>
        <v>AXVI</v>
      </c>
      <c r="H581" s="23" t="str">
        <f>+IFERROR(IF(C581="ADMINYCOOR",VLOOKUP(AY581,'[2]LISTAS ANEXO 1. 3'!$B$13:$C$42,2,FALSE),IF(C581="TASAS",VLOOKUP(AY581,'[2]LISTAS ANEXO 1. 3'!$B$43:$C$51,2,FALSE),IF(C581="FORTALECIMIENTO",VLOOKUP(AY581,'[2]LISTAS ANEXO 1. 3'!$B$52:$C$58,2,FALSE),""))),"")</f>
        <v>CD</v>
      </c>
      <c r="I581" s="23" t="str">
        <f>+IFERROR(VLOOKUP(#REF!,'[2]LISTAS ANEXO 1. 4'!$B$74:$C$90,2,FALSE),"")</f>
        <v/>
      </c>
      <c r="J581" s="23" t="str">
        <f>+IFERROR(VLOOKUP(X581,[2]ORDINALES!$B$2:$C$5,2,FALSE),"")</f>
        <v>CTADOS</v>
      </c>
      <c r="K581" s="23" t="str">
        <f>+IFERROR(VLOOKUP(#REF!,[2]REGION!$G$2:$I$1125,2,FALSE),"")</f>
        <v/>
      </c>
      <c r="L581" s="23" t="str">
        <f>+IFERROR(VLOOKUP(AI581,[2]REGION!$G$2:$I$1125,2,FALSE),"")</f>
        <v/>
      </c>
      <c r="M581" s="23" t="str">
        <f>+IFERROR(VLOOKUP(#REF!,[2]ORDINALES!$H$2:$I$382,2,FALSE),"")</f>
        <v/>
      </c>
      <c r="N581" s="23" t="str">
        <f>IFERROR(VLOOKUP(U581,'[2]Lista Willy'!$B$11:$D$14,3,FALSE),"")</f>
        <v>REC_11</v>
      </c>
      <c r="O581" s="24"/>
      <c r="P581" s="90">
        <v>28015</v>
      </c>
      <c r="Q581" s="90" t="s">
        <v>540</v>
      </c>
      <c r="R581" s="90" t="s">
        <v>541</v>
      </c>
      <c r="S581" s="90" t="s">
        <v>722</v>
      </c>
      <c r="T581" s="90" t="s">
        <v>541</v>
      </c>
      <c r="U581" s="90" t="s">
        <v>52</v>
      </c>
      <c r="V581" s="94" t="s">
        <v>53</v>
      </c>
      <c r="W581" s="90" t="s">
        <v>54</v>
      </c>
      <c r="X581" s="90" t="s">
        <v>55</v>
      </c>
      <c r="Y581" s="99" t="s">
        <v>736</v>
      </c>
      <c r="Z581" s="88">
        <v>5000000</v>
      </c>
      <c r="AA581" s="120"/>
      <c r="AB581" s="88"/>
      <c r="AC581" s="88"/>
      <c r="AD581" s="88"/>
      <c r="AE581" s="120">
        <v>5000000</v>
      </c>
      <c r="AF581" s="89"/>
      <c r="AG581" s="116"/>
      <c r="AH581" s="90" t="s">
        <v>57</v>
      </c>
      <c r="AI581" s="90"/>
      <c r="AJ581" s="90"/>
      <c r="AK581" s="90"/>
      <c r="AL581" s="90" t="s">
        <v>57</v>
      </c>
      <c r="AM581" s="90"/>
      <c r="AN581" s="90" t="s">
        <v>57</v>
      </c>
      <c r="AO581" s="90"/>
      <c r="AP581" s="90" t="s">
        <v>57</v>
      </c>
      <c r="AQ581" s="90"/>
      <c r="AR581" s="90" t="s">
        <v>57</v>
      </c>
      <c r="AS581" s="90" t="s">
        <v>60</v>
      </c>
      <c r="AT581" s="90" t="s">
        <v>61</v>
      </c>
      <c r="AU581" s="97" t="s">
        <v>62</v>
      </c>
      <c r="AV581" s="98" t="s">
        <v>63</v>
      </c>
      <c r="AW581" s="98" t="s">
        <v>64</v>
      </c>
      <c r="AX581" s="97">
        <v>3202008</v>
      </c>
      <c r="AY581" s="98" t="s">
        <v>65</v>
      </c>
      <c r="AZ581" s="90" t="s">
        <v>66</v>
      </c>
      <c r="BA581" s="24"/>
    </row>
    <row r="582" spans="1:53" ht="84.75" customHeight="1">
      <c r="A582" s="23" t="str">
        <f>+IFERROR(VLOOKUP(R582,'[2]Listas niveles'!$D$2:$E$11,2,FALSE),"")</f>
        <v>DTAM</v>
      </c>
      <c r="B582" s="23" t="str">
        <f>+IFERROR(VLOOKUP(AS582,'[2]Listas anexo 1'!$A$7:$B$8,2,FALSE),"")</f>
        <v>ADMIN</v>
      </c>
      <c r="C582" s="23" t="str">
        <f>+IFERROR(VLOOKUP(AT582,'[2]Listas anexo 1'!$A$13:$B$15,2,FALSE),"")</f>
        <v>ADMINYCOOR</v>
      </c>
      <c r="D582" s="23" t="str">
        <f>+IFERROR(VLOOKUP(AT582,'[2]Listas anexo 1'!$A$13:$C$15,3,FALSE),"")</f>
        <v>CONTRIBUIR</v>
      </c>
      <c r="E582" s="23" t="str">
        <f>+IFERROR(VLOOKUP(AT582,'[2]Listas anexo 1'!$A$19:$B$21,2,FALSE),"")</f>
        <v>ADMINOB</v>
      </c>
      <c r="F582" s="23" t="str">
        <f>+IFERROR(VLOOKUP(AV582,'[2]Listas anexo 1'!$J$13:$K$21,2,FALSE),"")</f>
        <v>ADOBIV</v>
      </c>
      <c r="G582" s="23" t="str">
        <f>+IFERROR(VLOOKUP(AW582,'[2]LISTAS ANEXO 1. 2'!$A$9:$B$38,2,FALSE),"")</f>
        <v>AXVI</v>
      </c>
      <c r="H582" s="23" t="str">
        <f>+IFERROR(IF(C582="ADMINYCOOR",VLOOKUP(AY582,'[2]LISTAS ANEXO 1. 3'!$B$13:$C$42,2,FALSE),IF(C582="TASAS",VLOOKUP(AY582,'[2]LISTAS ANEXO 1. 3'!$B$43:$C$51,2,FALSE),IF(C582="FORTALECIMIENTO",VLOOKUP(AY582,'[2]LISTAS ANEXO 1. 3'!$B$52:$C$58,2,FALSE),""))),"")</f>
        <v>CD</v>
      </c>
      <c r="I582" s="23" t="str">
        <f>+IFERROR(VLOOKUP(#REF!,'[2]LISTAS ANEXO 1. 4'!$B$74:$C$90,2,FALSE),"")</f>
        <v/>
      </c>
      <c r="J582" s="23" t="str">
        <f>+IFERROR(VLOOKUP(X582,[2]ORDINALES!$B$2:$C$5,2,FALSE),"")</f>
        <v>CTADOS</v>
      </c>
      <c r="K582" s="23" t="str">
        <f>+IFERROR(VLOOKUP(#REF!,[2]REGION!$G$2:$I$1125,2,FALSE),"")</f>
        <v/>
      </c>
      <c r="L582" s="23" t="str">
        <f>+IFERROR(VLOOKUP(AI582,[2]REGION!$G$2:$I$1125,2,FALSE),"")</f>
        <v/>
      </c>
      <c r="M582" s="23" t="str">
        <f>+IFERROR(VLOOKUP(#REF!,[2]ORDINALES!$H$2:$I$382,2,FALSE),"")</f>
        <v/>
      </c>
      <c r="N582" s="23" t="str">
        <f>IFERROR(VLOOKUP(U582,'[2]Lista Willy'!$B$11:$D$14,3,FALSE),"")</f>
        <v>REC_11</v>
      </c>
      <c r="O582" s="24"/>
      <c r="P582" s="90">
        <v>28016</v>
      </c>
      <c r="Q582" s="90" t="s">
        <v>540</v>
      </c>
      <c r="R582" s="90" t="s">
        <v>541</v>
      </c>
      <c r="S582" s="90" t="s">
        <v>722</v>
      </c>
      <c r="T582" s="90" t="s">
        <v>541</v>
      </c>
      <c r="U582" s="90" t="s">
        <v>52</v>
      </c>
      <c r="V582" s="94" t="s">
        <v>53</v>
      </c>
      <c r="W582" s="90" t="s">
        <v>54</v>
      </c>
      <c r="X582" s="90" t="s">
        <v>55</v>
      </c>
      <c r="Y582" s="99" t="s">
        <v>737</v>
      </c>
      <c r="Z582" s="88">
        <v>5753607</v>
      </c>
      <c r="AA582" s="120"/>
      <c r="AB582" s="88"/>
      <c r="AC582" s="88"/>
      <c r="AD582" s="88"/>
      <c r="AE582" s="120">
        <v>5753607</v>
      </c>
      <c r="AF582" s="89"/>
      <c r="AG582" s="116"/>
      <c r="AH582" s="90" t="s">
        <v>57</v>
      </c>
      <c r="AI582" s="90"/>
      <c r="AJ582" s="90"/>
      <c r="AK582" s="90"/>
      <c r="AL582" s="90" t="s">
        <v>57</v>
      </c>
      <c r="AM582" s="90"/>
      <c r="AN582" s="90" t="s">
        <v>57</v>
      </c>
      <c r="AO582" s="90"/>
      <c r="AP582" s="90" t="s">
        <v>57</v>
      </c>
      <c r="AQ582" s="90"/>
      <c r="AR582" s="90" t="s">
        <v>57</v>
      </c>
      <c r="AS582" s="90" t="s">
        <v>60</v>
      </c>
      <c r="AT582" s="90" t="s">
        <v>61</v>
      </c>
      <c r="AU582" s="97" t="s">
        <v>62</v>
      </c>
      <c r="AV582" s="98" t="s">
        <v>63</v>
      </c>
      <c r="AW582" s="98" t="s">
        <v>64</v>
      </c>
      <c r="AX582" s="97">
        <v>3202008</v>
      </c>
      <c r="AY582" s="98" t="s">
        <v>65</v>
      </c>
      <c r="AZ582" s="90" t="s">
        <v>175</v>
      </c>
      <c r="BA582" s="24"/>
    </row>
    <row r="583" spans="1:53" ht="84.75" customHeight="1">
      <c r="A583" s="23" t="str">
        <f>+IFERROR(VLOOKUP(R583,'[2]Listas niveles'!$D$2:$E$11,2,FALSE),"")</f>
        <v>DTAM</v>
      </c>
      <c r="B583" s="23" t="str">
        <f>+IFERROR(VLOOKUP(AS583,'[2]Listas anexo 1'!$A$7:$B$8,2,FALSE),"")</f>
        <v>ADMIN</v>
      </c>
      <c r="C583" s="23" t="str">
        <f>+IFERROR(VLOOKUP(AT583,'[2]Listas anexo 1'!$A$13:$B$15,2,FALSE),"")</f>
        <v>ADMINYCOOR</v>
      </c>
      <c r="D583" s="23" t="str">
        <f>+IFERROR(VLOOKUP(AT583,'[2]Listas anexo 1'!$A$13:$C$15,3,FALSE),"")</f>
        <v>CONTRIBUIR</v>
      </c>
      <c r="E583" s="23" t="str">
        <f>+IFERROR(VLOOKUP(AT583,'[2]Listas anexo 1'!$A$19:$B$21,2,FALSE),"")</f>
        <v>ADMINOB</v>
      </c>
      <c r="F583" s="23" t="str">
        <f>+IFERROR(VLOOKUP(AV583,'[2]Listas anexo 1'!$J$13:$K$21,2,FALSE),"")</f>
        <v>ADOBIV</v>
      </c>
      <c r="G583" s="23" t="str">
        <f>+IFERROR(VLOOKUP(AW583,'[2]LISTAS ANEXO 1. 2'!$A$9:$B$38,2,FALSE),"")</f>
        <v>AXVI</v>
      </c>
      <c r="H583" s="23" t="str">
        <f>+IFERROR(IF(C583="ADMINYCOOR",VLOOKUP(AY583,'[2]LISTAS ANEXO 1. 3'!$B$13:$C$42,2,FALSE),IF(C583="TASAS",VLOOKUP(AY583,'[2]LISTAS ANEXO 1. 3'!$B$43:$C$51,2,FALSE),IF(C583="FORTALECIMIENTO",VLOOKUP(AY583,'[2]LISTAS ANEXO 1. 3'!$B$52:$C$58,2,FALSE),""))),"")</f>
        <v>CD</v>
      </c>
      <c r="I583" s="23" t="str">
        <f>+IFERROR(VLOOKUP(#REF!,'[2]LISTAS ANEXO 1. 4'!$B$74:$C$90,2,FALSE),"")</f>
        <v/>
      </c>
      <c r="J583" s="23" t="str">
        <f>+IFERROR(VLOOKUP(X583,[2]ORDINALES!$B$2:$C$5,2,FALSE),"")</f>
        <v>CTADOS</v>
      </c>
      <c r="K583" s="23" t="str">
        <f>+IFERROR(VLOOKUP(#REF!,[2]REGION!$G$2:$I$1125,2,FALSE),"")</f>
        <v/>
      </c>
      <c r="L583" s="23" t="str">
        <f>+IFERROR(VLOOKUP(AI583,[2]REGION!$G$2:$I$1125,2,FALSE),"")</f>
        <v/>
      </c>
      <c r="M583" s="23" t="str">
        <f>+IFERROR(VLOOKUP(#REF!,[2]ORDINALES!$H$2:$I$382,2,FALSE),"")</f>
        <v/>
      </c>
      <c r="N583" s="23" t="str">
        <f>IFERROR(VLOOKUP(U583,'[2]Lista Willy'!$B$11:$D$14,3,FALSE),"")</f>
        <v>REC_20</v>
      </c>
      <c r="O583" s="24"/>
      <c r="P583" s="90">
        <v>28017</v>
      </c>
      <c r="Q583" s="90" t="s">
        <v>540</v>
      </c>
      <c r="R583" s="90" t="s">
        <v>541</v>
      </c>
      <c r="S583" s="90" t="s">
        <v>722</v>
      </c>
      <c r="T583" s="90" t="s">
        <v>541</v>
      </c>
      <c r="U583" s="90" t="s">
        <v>153</v>
      </c>
      <c r="V583" s="94" t="s">
        <v>154</v>
      </c>
      <c r="W583" s="90" t="s">
        <v>54</v>
      </c>
      <c r="X583" s="90" t="s">
        <v>55</v>
      </c>
      <c r="Y583" s="99" t="s">
        <v>738</v>
      </c>
      <c r="Z583" s="88">
        <v>10000000</v>
      </c>
      <c r="AA583" s="120"/>
      <c r="AB583" s="88"/>
      <c r="AC583" s="88"/>
      <c r="AD583" s="88"/>
      <c r="AE583" s="120">
        <v>10000000</v>
      </c>
      <c r="AF583" s="89"/>
      <c r="AG583" s="116"/>
      <c r="AH583" s="90" t="s">
        <v>57</v>
      </c>
      <c r="AI583" s="90"/>
      <c r="AJ583" s="90"/>
      <c r="AK583" s="90"/>
      <c r="AL583" s="90" t="s">
        <v>57</v>
      </c>
      <c r="AM583" s="90"/>
      <c r="AN583" s="90" t="s">
        <v>57</v>
      </c>
      <c r="AO583" s="90"/>
      <c r="AP583" s="90" t="s">
        <v>57</v>
      </c>
      <c r="AQ583" s="90"/>
      <c r="AR583" s="90" t="s">
        <v>57</v>
      </c>
      <c r="AS583" s="90" t="s">
        <v>60</v>
      </c>
      <c r="AT583" s="90" t="s">
        <v>61</v>
      </c>
      <c r="AU583" s="97" t="s">
        <v>62</v>
      </c>
      <c r="AV583" s="98" t="s">
        <v>63</v>
      </c>
      <c r="AW583" s="98" t="s">
        <v>64</v>
      </c>
      <c r="AX583" s="97">
        <v>3202008</v>
      </c>
      <c r="AY583" s="98" t="s">
        <v>65</v>
      </c>
      <c r="AZ583" s="90" t="s">
        <v>295</v>
      </c>
      <c r="BA583" s="24"/>
    </row>
    <row r="584" spans="1:53" ht="84.75" customHeight="1">
      <c r="A584" s="23" t="str">
        <f>+IFERROR(VLOOKUP(R584,'[2]Listas niveles'!$D$2:$E$11,2,FALSE),"")</f>
        <v>DTAM</v>
      </c>
      <c r="B584" s="23" t="str">
        <f>+IFERROR(VLOOKUP(AS584,'[2]Listas anexo 1'!$A$7:$B$8,2,FALSE),"")</f>
        <v>ADMIN</v>
      </c>
      <c r="C584" s="23" t="str">
        <f>+IFERROR(VLOOKUP(AT584,'[2]Listas anexo 1'!$A$13:$B$15,2,FALSE),"")</f>
        <v>ADMINYCOOR</v>
      </c>
      <c r="D584" s="23" t="str">
        <f>+IFERROR(VLOOKUP(AT584,'[2]Listas anexo 1'!$A$13:$C$15,3,FALSE),"")</f>
        <v>CONTRIBUIR</v>
      </c>
      <c r="E584" s="23" t="str">
        <f>+IFERROR(VLOOKUP(AT584,'[2]Listas anexo 1'!$A$19:$B$21,2,FALSE),"")</f>
        <v>ADMINOB</v>
      </c>
      <c r="F584" s="23" t="str">
        <f>+IFERROR(VLOOKUP(AV584,'[2]Listas anexo 1'!$J$13:$K$21,2,FALSE),"")</f>
        <v>ADOBIV</v>
      </c>
      <c r="G584" s="23" t="str">
        <f>+IFERROR(VLOOKUP(AW584,'[2]LISTAS ANEXO 1. 2'!$A$9:$B$38,2,FALSE),"")</f>
        <v>AXVI</v>
      </c>
      <c r="H584" s="23" t="str">
        <f>+IFERROR(IF(C584="ADMINYCOOR",VLOOKUP(AY584,'[2]LISTAS ANEXO 1. 3'!$B$13:$C$42,2,FALSE),IF(C584="TASAS",VLOOKUP(AY584,'[2]LISTAS ANEXO 1. 3'!$B$43:$C$51,2,FALSE),IF(C584="FORTALECIMIENTO",VLOOKUP(AY584,'[2]LISTAS ANEXO 1. 3'!$B$52:$C$58,2,FALSE),""))),"")</f>
        <v>CD</v>
      </c>
      <c r="I584" s="23" t="str">
        <f>+IFERROR(VLOOKUP(#REF!,'[2]LISTAS ANEXO 1. 4'!$B$74:$C$90,2,FALSE),"")</f>
        <v/>
      </c>
      <c r="J584" s="23" t="str">
        <f>+IFERROR(VLOOKUP(X584,[2]ORDINALES!$B$2:$C$5,2,FALSE),"")</f>
        <v>CTADOS</v>
      </c>
      <c r="K584" s="23" t="str">
        <f>+IFERROR(VLOOKUP(#REF!,[2]REGION!$G$2:$I$1125,2,FALSE),"")</f>
        <v/>
      </c>
      <c r="L584" s="23" t="str">
        <f>+IFERROR(VLOOKUP(AI584,[2]REGION!$G$2:$I$1125,2,FALSE),"")</f>
        <v/>
      </c>
      <c r="M584" s="23" t="str">
        <f>+IFERROR(VLOOKUP(#REF!,[2]ORDINALES!$H$2:$I$382,2,FALSE),"")</f>
        <v/>
      </c>
      <c r="N584" s="23" t="str">
        <f>IFERROR(VLOOKUP(U584,'[2]Lista Willy'!$B$11:$D$14,3,FALSE),"")</f>
        <v>REC_11</v>
      </c>
      <c r="O584" s="24"/>
      <c r="P584" s="90">
        <v>28019</v>
      </c>
      <c r="Q584" s="90" t="s">
        <v>540</v>
      </c>
      <c r="R584" s="90" t="s">
        <v>541</v>
      </c>
      <c r="S584" s="90" t="s">
        <v>722</v>
      </c>
      <c r="T584" s="90" t="s">
        <v>541</v>
      </c>
      <c r="U584" s="90" t="s">
        <v>52</v>
      </c>
      <c r="V584" s="94" t="s">
        <v>53</v>
      </c>
      <c r="W584" s="90" t="s">
        <v>54</v>
      </c>
      <c r="X584" s="90" t="s">
        <v>55</v>
      </c>
      <c r="Y584" s="99" t="s">
        <v>739</v>
      </c>
      <c r="Z584" s="88">
        <v>20000000</v>
      </c>
      <c r="AA584" s="120"/>
      <c r="AB584" s="88"/>
      <c r="AC584" s="88"/>
      <c r="AD584" s="88"/>
      <c r="AE584" s="120">
        <v>20000000</v>
      </c>
      <c r="AF584" s="89"/>
      <c r="AG584" s="116"/>
      <c r="AH584" s="90" t="s">
        <v>57</v>
      </c>
      <c r="AI584" s="90"/>
      <c r="AJ584" s="90"/>
      <c r="AK584" s="90"/>
      <c r="AL584" s="90" t="s">
        <v>57</v>
      </c>
      <c r="AM584" s="90"/>
      <c r="AN584" s="90" t="s">
        <v>57</v>
      </c>
      <c r="AO584" s="90"/>
      <c r="AP584" s="90" t="s">
        <v>57</v>
      </c>
      <c r="AQ584" s="90"/>
      <c r="AR584" s="90" t="s">
        <v>57</v>
      </c>
      <c r="AS584" s="90" t="s">
        <v>60</v>
      </c>
      <c r="AT584" s="90" t="s">
        <v>61</v>
      </c>
      <c r="AU584" s="97" t="s">
        <v>62</v>
      </c>
      <c r="AV584" s="98" t="s">
        <v>63</v>
      </c>
      <c r="AW584" s="98" t="s">
        <v>64</v>
      </c>
      <c r="AX584" s="97">
        <v>3202008</v>
      </c>
      <c r="AY584" s="98" t="s">
        <v>65</v>
      </c>
      <c r="AZ584" s="90" t="s">
        <v>66</v>
      </c>
      <c r="BA584" s="24"/>
    </row>
    <row r="585" spans="1:53" ht="84.75" customHeight="1">
      <c r="A585" s="23" t="str">
        <f>+IFERROR(VLOOKUP(R585,'[2]Listas niveles'!$D$2:$E$11,2,FALSE),"")</f>
        <v>DTAM</v>
      </c>
      <c r="B585" s="23" t="str">
        <f>+IFERROR(VLOOKUP(AS585,'[2]Listas anexo 1'!$A$7:$B$8,2,FALSE),"")</f>
        <v>ADMIN</v>
      </c>
      <c r="C585" s="23" t="str">
        <f>+IFERROR(VLOOKUP(AT585,'[2]Listas anexo 1'!$A$13:$B$15,2,FALSE),"")</f>
        <v>ADMINYCOOR</v>
      </c>
      <c r="D585" s="23" t="str">
        <f>+IFERROR(VLOOKUP(AT585,'[2]Listas anexo 1'!$A$13:$C$15,3,FALSE),"")</f>
        <v>CONTRIBUIR</v>
      </c>
      <c r="E585" s="23" t="str">
        <f>+IFERROR(VLOOKUP(AT585,'[2]Listas anexo 1'!$A$19:$B$21,2,FALSE),"")</f>
        <v>ADMINOB</v>
      </c>
      <c r="F585" s="23" t="str">
        <f>+IFERROR(VLOOKUP(AV585,'[2]Listas anexo 1'!$J$13:$K$21,2,FALSE),"")</f>
        <v>ADOBIV</v>
      </c>
      <c r="G585" s="23" t="str">
        <f>+IFERROR(VLOOKUP(AW585,'[2]LISTAS ANEXO 1. 2'!$A$9:$B$38,2,FALSE),"")</f>
        <v>AXV</v>
      </c>
      <c r="H585" s="23" t="str">
        <f>+IFERROR(IF(C585="ADMINYCOOR",VLOOKUP(AY585,'[2]LISTAS ANEXO 1. 3'!$B$13:$C$42,2,FALSE),IF(C585="TASAS",VLOOKUP(AY585,'[2]LISTAS ANEXO 1. 3'!$B$43:$C$51,2,FALSE),IF(C585="FORTALECIMIENTO",VLOOKUP(AY585,'[2]LISTAS ANEXO 1. 3'!$B$52:$C$58,2,FALSE),""))),"")</f>
        <v>AB</v>
      </c>
      <c r="I585" s="23" t="str">
        <f>+IFERROR(VLOOKUP(#REF!,'[2]LISTAS ANEXO 1. 4'!$B$74:$C$90,2,FALSE),"")</f>
        <v/>
      </c>
      <c r="J585" s="23" t="str">
        <f>+IFERROR(VLOOKUP(X585,[2]ORDINALES!$B$2:$C$5,2,FALSE),"")</f>
        <v>CTADOS</v>
      </c>
      <c r="K585" s="23" t="str">
        <f>+IFERROR(VLOOKUP(#REF!,[2]REGION!$G$2:$I$1125,2,FALSE),"")</f>
        <v/>
      </c>
      <c r="L585" s="23" t="str">
        <f>+IFERROR(VLOOKUP(AI585,[2]REGION!$G$2:$I$1125,2,FALSE),"")</f>
        <v/>
      </c>
      <c r="M585" s="23" t="str">
        <f>+IFERROR(VLOOKUP(#REF!,[2]ORDINALES!$H$2:$I$382,2,FALSE),"")</f>
        <v/>
      </c>
      <c r="N585" s="23" t="str">
        <f>IFERROR(VLOOKUP(U585,'[2]Lista Willy'!$B$11:$D$14,3,FALSE),"")</f>
        <v>REC_11</v>
      </c>
      <c r="O585" s="24"/>
      <c r="P585" s="90">
        <v>28020</v>
      </c>
      <c r="Q585" s="90" t="s">
        <v>540</v>
      </c>
      <c r="R585" s="90" t="s">
        <v>541</v>
      </c>
      <c r="S585" s="90" t="s">
        <v>722</v>
      </c>
      <c r="T585" s="90" t="s">
        <v>541</v>
      </c>
      <c r="U585" s="90" t="s">
        <v>52</v>
      </c>
      <c r="V585" s="94" t="s">
        <v>53</v>
      </c>
      <c r="W585" s="90" t="s">
        <v>54</v>
      </c>
      <c r="X585" s="90" t="s">
        <v>55</v>
      </c>
      <c r="Y585" s="99" t="s">
        <v>740</v>
      </c>
      <c r="Z585" s="88">
        <v>55000000</v>
      </c>
      <c r="AA585" s="120"/>
      <c r="AB585" s="88"/>
      <c r="AC585" s="88"/>
      <c r="AD585" s="88"/>
      <c r="AE585" s="120">
        <v>55000000</v>
      </c>
      <c r="AF585" s="89"/>
      <c r="AG585" s="116"/>
      <c r="AH585" s="90" t="s">
        <v>57</v>
      </c>
      <c r="AI585" s="90"/>
      <c r="AJ585" s="90"/>
      <c r="AK585" s="90"/>
      <c r="AL585" s="90" t="s">
        <v>57</v>
      </c>
      <c r="AM585" s="90"/>
      <c r="AN585" s="90" t="s">
        <v>57</v>
      </c>
      <c r="AO585" s="90"/>
      <c r="AP585" s="90" t="s">
        <v>57</v>
      </c>
      <c r="AQ585" s="90"/>
      <c r="AR585" s="90" t="s">
        <v>57</v>
      </c>
      <c r="AS585" s="90" t="s">
        <v>60</v>
      </c>
      <c r="AT585" s="90" t="s">
        <v>61</v>
      </c>
      <c r="AU585" s="97" t="s">
        <v>62</v>
      </c>
      <c r="AV585" s="98" t="s">
        <v>63</v>
      </c>
      <c r="AW585" s="98" t="s">
        <v>288</v>
      </c>
      <c r="AX585" s="97">
        <v>3202036</v>
      </c>
      <c r="AY585" s="98" t="s">
        <v>645</v>
      </c>
      <c r="AZ585" s="90" t="s">
        <v>290</v>
      </c>
      <c r="BA585" s="24"/>
    </row>
    <row r="586" spans="1:53" ht="84.75" customHeight="1">
      <c r="A586" s="23" t="str">
        <f>+IFERROR(VLOOKUP(R586,'[2]Listas niveles'!$D$2:$E$11,2,FALSE),"")</f>
        <v>DTAM</v>
      </c>
      <c r="B586" s="23" t="str">
        <f>+IFERROR(VLOOKUP(AS586,'[2]Listas anexo 1'!$A$7:$B$8,2,FALSE),"")</f>
        <v>ADMIN</v>
      </c>
      <c r="C586" s="23" t="str">
        <f>+IFERROR(VLOOKUP(AT586,'[2]Listas anexo 1'!$A$13:$B$15,2,FALSE),"")</f>
        <v>ADMINYCOOR</v>
      </c>
      <c r="D586" s="23" t="str">
        <f>+IFERROR(VLOOKUP(AT586,'[2]Listas anexo 1'!$A$13:$C$15,3,FALSE),"")</f>
        <v>CONTRIBUIR</v>
      </c>
      <c r="E586" s="23" t="str">
        <f>+IFERROR(VLOOKUP(AT586,'[2]Listas anexo 1'!$A$19:$B$21,2,FALSE),"")</f>
        <v>ADMINOB</v>
      </c>
      <c r="F586" s="23" t="str">
        <f>+IFERROR(VLOOKUP(AV586,'[2]Listas anexo 1'!$J$13:$K$21,2,FALSE),"")</f>
        <v>ADOBI</v>
      </c>
      <c r="G586" s="23" t="str">
        <f>+IFERROR(VLOOKUP(AW586,'[2]LISTAS ANEXO 1. 2'!$A$9:$B$38,2,FALSE),"")</f>
        <v>AIII</v>
      </c>
      <c r="H586" s="23" t="str">
        <f>+IFERROR(IF(C586="ADMINYCOOR",VLOOKUP(AY586,'[2]LISTAS ANEXO 1. 3'!$B$13:$C$42,2,FALSE),IF(C586="TASAS",VLOOKUP(AY586,'[2]LISTAS ANEXO 1. 3'!$B$43:$C$51,2,FALSE),IF(C586="FORTALECIMIENTO",VLOOKUP(AY586,'[2]LISTAS ANEXO 1. 3'!$B$52:$C$58,2,FALSE),""))),"")</f>
        <v>DD</v>
      </c>
      <c r="I586" s="23" t="str">
        <f>+IFERROR(VLOOKUP(#REF!,'[2]LISTAS ANEXO 1. 4'!$B$74:$C$90,2,FALSE),"")</f>
        <v/>
      </c>
      <c r="J586" s="23" t="str">
        <f>+IFERROR(VLOOKUP(X586,[2]ORDINALES!$B$2:$C$5,2,FALSE),"")</f>
        <v>CTADOS</v>
      </c>
      <c r="K586" s="23" t="str">
        <f>+IFERROR(VLOOKUP(#REF!,[2]REGION!$G$2:$I$1125,2,FALSE),"")</f>
        <v/>
      </c>
      <c r="L586" s="23" t="str">
        <f>+IFERROR(VLOOKUP(AI586,[2]REGION!$G$2:$I$1125,2,FALSE),"")</f>
        <v/>
      </c>
      <c r="M586" s="23" t="str">
        <f>+IFERROR(VLOOKUP(#REF!,[2]ORDINALES!$H$2:$I$382,2,FALSE),"")</f>
        <v/>
      </c>
      <c r="N586" s="23" t="str">
        <f>IFERROR(VLOOKUP(U586,'[2]Lista Willy'!$B$11:$D$14,3,FALSE),"")</f>
        <v>REC_20</v>
      </c>
      <c r="O586" s="24"/>
      <c r="P586" s="90">
        <v>28021</v>
      </c>
      <c r="Q586" s="90" t="s">
        <v>540</v>
      </c>
      <c r="R586" s="90" t="s">
        <v>541</v>
      </c>
      <c r="S586" s="90" t="s">
        <v>722</v>
      </c>
      <c r="T586" s="90" t="s">
        <v>541</v>
      </c>
      <c r="U586" s="90" t="s">
        <v>153</v>
      </c>
      <c r="V586" s="94" t="s">
        <v>154</v>
      </c>
      <c r="W586" s="90" t="s">
        <v>54</v>
      </c>
      <c r="X586" s="90" t="s">
        <v>55</v>
      </c>
      <c r="Y586" s="99" t="s">
        <v>741</v>
      </c>
      <c r="Z586" s="88">
        <v>42250000</v>
      </c>
      <c r="AA586" s="120"/>
      <c r="AB586" s="88"/>
      <c r="AC586" s="88"/>
      <c r="AD586" s="88"/>
      <c r="AE586" s="120">
        <v>42250000</v>
      </c>
      <c r="AF586" s="89"/>
      <c r="AG586" s="116"/>
      <c r="AH586" s="90" t="s">
        <v>57</v>
      </c>
      <c r="AI586" s="90"/>
      <c r="AJ586" s="90"/>
      <c r="AK586" s="90"/>
      <c r="AL586" s="90" t="s">
        <v>57</v>
      </c>
      <c r="AM586" s="90"/>
      <c r="AN586" s="90" t="s">
        <v>57</v>
      </c>
      <c r="AO586" s="90"/>
      <c r="AP586" s="90" t="s">
        <v>57</v>
      </c>
      <c r="AQ586" s="90"/>
      <c r="AR586" s="90" t="s">
        <v>57</v>
      </c>
      <c r="AS586" s="90" t="s">
        <v>60</v>
      </c>
      <c r="AT586" s="90" t="s">
        <v>61</v>
      </c>
      <c r="AU586" s="97" t="s">
        <v>62</v>
      </c>
      <c r="AV586" s="98" t="s">
        <v>125</v>
      </c>
      <c r="AW586" s="98" t="s">
        <v>324</v>
      </c>
      <c r="AX586" s="97">
        <v>3202005</v>
      </c>
      <c r="AY586" s="98" t="s">
        <v>325</v>
      </c>
      <c r="AZ586" s="98" t="s">
        <v>389</v>
      </c>
      <c r="BA586" s="24"/>
    </row>
    <row r="587" spans="1:53" ht="84.75" customHeight="1">
      <c r="A587" s="23" t="str">
        <f>+IFERROR(VLOOKUP(R587,'[2]Listas niveles'!$D$2:$E$11,2,FALSE),"")</f>
        <v>DTAM</v>
      </c>
      <c r="B587" s="23" t="str">
        <f>+IFERROR(VLOOKUP(AS587,'[2]Listas anexo 1'!$A$7:$B$8,2,FALSE),"")</f>
        <v>ADMIN</v>
      </c>
      <c r="C587" s="23" t="str">
        <f>+IFERROR(VLOOKUP(AT587,'[2]Listas anexo 1'!$A$13:$B$15,2,FALSE),"")</f>
        <v>ADMINYCOOR</v>
      </c>
      <c r="D587" s="23" t="str">
        <f>+IFERROR(VLOOKUP(AT587,'[2]Listas anexo 1'!$A$13:$C$15,3,FALSE),"")</f>
        <v>CONTRIBUIR</v>
      </c>
      <c r="E587" s="23" t="str">
        <f>+IFERROR(VLOOKUP(AT587,'[2]Listas anexo 1'!$A$19:$B$21,2,FALSE),"")</f>
        <v>ADMINOB</v>
      </c>
      <c r="F587" s="23" t="str">
        <f>+IFERROR(VLOOKUP(AV587,'[2]Listas anexo 1'!$J$13:$K$21,2,FALSE),"")</f>
        <v>ADOBI</v>
      </c>
      <c r="G587" s="23" t="str">
        <f>+IFERROR(VLOOKUP(AW587,'[2]LISTAS ANEXO 1. 2'!$A$9:$B$38,2,FALSE),"")</f>
        <v>AIII</v>
      </c>
      <c r="H587" s="23" t="str">
        <f>+IFERROR(IF(C587="ADMINYCOOR",VLOOKUP(AY587,'[2]LISTAS ANEXO 1. 3'!$B$13:$C$42,2,FALSE),IF(C587="TASAS",VLOOKUP(AY587,'[2]LISTAS ANEXO 1. 3'!$B$43:$C$51,2,FALSE),IF(C587="FORTALECIMIENTO",VLOOKUP(AY587,'[2]LISTAS ANEXO 1. 3'!$B$52:$C$58,2,FALSE),""))),"")</f>
        <v>DD</v>
      </c>
      <c r="I587" s="23" t="str">
        <f>+IFERROR(VLOOKUP(#REF!,'[2]LISTAS ANEXO 1. 4'!$B$74:$C$90,2,FALSE),"")</f>
        <v/>
      </c>
      <c r="J587" s="23" t="str">
        <f>+IFERROR(VLOOKUP(X587,[2]ORDINALES!$B$2:$C$5,2,FALSE),"")</f>
        <v>CTADOS</v>
      </c>
      <c r="K587" s="23" t="str">
        <f>+IFERROR(VLOOKUP(#REF!,[2]REGION!$G$2:$I$1125,2,FALSE),"")</f>
        <v/>
      </c>
      <c r="L587" s="23" t="str">
        <f>+IFERROR(VLOOKUP(AI587,[2]REGION!$G$2:$I$1125,2,FALSE),"")</f>
        <v/>
      </c>
      <c r="M587" s="23" t="str">
        <f>+IFERROR(VLOOKUP(#REF!,[2]ORDINALES!$H$2:$I$382,2,FALSE),"")</f>
        <v/>
      </c>
      <c r="N587" s="23" t="str">
        <f>IFERROR(VLOOKUP(U587,'[2]Lista Willy'!$B$11:$D$14,3,FALSE),"")</f>
        <v>REC_20</v>
      </c>
      <c r="O587" s="24"/>
      <c r="P587" s="90">
        <v>28022</v>
      </c>
      <c r="Q587" s="90" t="s">
        <v>540</v>
      </c>
      <c r="R587" s="90" t="s">
        <v>541</v>
      </c>
      <c r="S587" s="90" t="s">
        <v>722</v>
      </c>
      <c r="T587" s="90" t="s">
        <v>541</v>
      </c>
      <c r="U587" s="90" t="s">
        <v>153</v>
      </c>
      <c r="V587" s="94" t="s">
        <v>154</v>
      </c>
      <c r="W587" s="90" t="s">
        <v>54</v>
      </c>
      <c r="X587" s="90" t="s">
        <v>55</v>
      </c>
      <c r="Y587" s="99" t="s">
        <v>742</v>
      </c>
      <c r="Z587" s="88">
        <v>19420850</v>
      </c>
      <c r="AA587" s="120"/>
      <c r="AB587" s="88"/>
      <c r="AC587" s="88"/>
      <c r="AD587" s="88"/>
      <c r="AE587" s="120">
        <v>19420850</v>
      </c>
      <c r="AF587" s="89"/>
      <c r="AG587" s="116"/>
      <c r="AH587" s="90" t="s">
        <v>57</v>
      </c>
      <c r="AI587" s="90"/>
      <c r="AJ587" s="90"/>
      <c r="AK587" s="90"/>
      <c r="AL587" s="90" t="s">
        <v>57</v>
      </c>
      <c r="AM587" s="90"/>
      <c r="AN587" s="90" t="s">
        <v>57</v>
      </c>
      <c r="AO587" s="90"/>
      <c r="AP587" s="90" t="s">
        <v>57</v>
      </c>
      <c r="AQ587" s="90"/>
      <c r="AR587" s="90" t="s">
        <v>57</v>
      </c>
      <c r="AS587" s="90" t="s">
        <v>60</v>
      </c>
      <c r="AT587" s="90" t="s">
        <v>61</v>
      </c>
      <c r="AU587" s="97" t="s">
        <v>62</v>
      </c>
      <c r="AV587" s="98" t="s">
        <v>125</v>
      </c>
      <c r="AW587" s="98" t="s">
        <v>324</v>
      </c>
      <c r="AX587" s="97">
        <v>3202005</v>
      </c>
      <c r="AY587" s="98" t="s">
        <v>325</v>
      </c>
      <c r="AZ587" s="98" t="s">
        <v>389</v>
      </c>
      <c r="BA587" s="24"/>
    </row>
    <row r="588" spans="1:53" ht="84.75" customHeight="1">
      <c r="A588" s="23" t="str">
        <f>+IFERROR(VLOOKUP(R588,'[2]Listas niveles'!$D$2:$E$11,2,FALSE),"")</f>
        <v>DTAM</v>
      </c>
      <c r="B588" s="23" t="str">
        <f>+IFERROR(VLOOKUP(AS588,'[2]Listas anexo 1'!$A$7:$B$8,2,FALSE),"")</f>
        <v>ADMIN</v>
      </c>
      <c r="C588" s="23" t="str">
        <f>+IFERROR(VLOOKUP(AT588,'[2]Listas anexo 1'!$A$13:$B$15,2,FALSE),"")</f>
        <v>ADMINYCOOR</v>
      </c>
      <c r="D588" s="23" t="str">
        <f>+IFERROR(VLOOKUP(AT588,'[2]Listas anexo 1'!$A$13:$C$15,3,FALSE),"")</f>
        <v>CONTRIBUIR</v>
      </c>
      <c r="E588" s="23" t="str">
        <f>+IFERROR(VLOOKUP(AT588,'[2]Listas anexo 1'!$A$19:$B$21,2,FALSE),"")</f>
        <v>ADMINOB</v>
      </c>
      <c r="F588" s="23" t="str">
        <f>+IFERROR(VLOOKUP(AV588,'[2]Listas anexo 1'!$J$13:$K$21,2,FALSE),"")</f>
        <v>ADOBI</v>
      </c>
      <c r="G588" s="23" t="str">
        <f>+IFERROR(VLOOKUP(AW588,'[2]LISTAS ANEXO 1. 2'!$A$9:$B$38,2,FALSE),"")</f>
        <v>AIII</v>
      </c>
      <c r="H588" s="23" t="str">
        <f>+IFERROR(IF(C588="ADMINYCOOR",VLOOKUP(AY588,'[2]LISTAS ANEXO 1. 3'!$B$13:$C$42,2,FALSE),IF(C588="TASAS",VLOOKUP(AY588,'[2]LISTAS ANEXO 1. 3'!$B$43:$C$51,2,FALSE),IF(C588="FORTALECIMIENTO",VLOOKUP(AY588,'[2]LISTAS ANEXO 1. 3'!$B$52:$C$58,2,FALSE),""))),"")</f>
        <v>DD</v>
      </c>
      <c r="I588" s="23" t="str">
        <f>+IFERROR(VLOOKUP(#REF!,'[2]LISTAS ANEXO 1. 4'!$B$74:$C$90,2,FALSE),"")</f>
        <v/>
      </c>
      <c r="J588" s="23" t="str">
        <f>+IFERROR(VLOOKUP(X588,[2]ORDINALES!$B$2:$C$5,2,FALSE),"")</f>
        <v>CTADOS</v>
      </c>
      <c r="K588" s="23" t="str">
        <f>+IFERROR(VLOOKUP(#REF!,[2]REGION!$G$2:$I$1125,2,FALSE),"")</f>
        <v/>
      </c>
      <c r="L588" s="23" t="str">
        <f>+IFERROR(VLOOKUP(AI588,[2]REGION!$G$2:$I$1125,2,FALSE),"")</f>
        <v/>
      </c>
      <c r="M588" s="23" t="str">
        <f>+IFERROR(VLOOKUP(#REF!,[2]ORDINALES!$H$2:$I$382,2,FALSE),"")</f>
        <v/>
      </c>
      <c r="N588" s="23" t="str">
        <f>IFERROR(VLOOKUP(U588,'[2]Lista Willy'!$B$11:$D$14,3,FALSE),"")</f>
        <v>REC_20</v>
      </c>
      <c r="O588" s="24"/>
      <c r="P588" s="90">
        <v>28023</v>
      </c>
      <c r="Q588" s="90" t="s">
        <v>540</v>
      </c>
      <c r="R588" s="90" t="s">
        <v>541</v>
      </c>
      <c r="S588" s="90" t="s">
        <v>722</v>
      </c>
      <c r="T588" s="90" t="s">
        <v>541</v>
      </c>
      <c r="U588" s="90" t="s">
        <v>153</v>
      </c>
      <c r="V588" s="94" t="s">
        <v>154</v>
      </c>
      <c r="W588" s="90" t="s">
        <v>54</v>
      </c>
      <c r="X588" s="90" t="s">
        <v>55</v>
      </c>
      <c r="Y588" s="99" t="s">
        <v>743</v>
      </c>
      <c r="Z588" s="88">
        <v>10000000</v>
      </c>
      <c r="AA588" s="120"/>
      <c r="AB588" s="88"/>
      <c r="AC588" s="88"/>
      <c r="AD588" s="88"/>
      <c r="AE588" s="120">
        <v>10000000</v>
      </c>
      <c r="AF588" s="89"/>
      <c r="AG588" s="116"/>
      <c r="AH588" s="90" t="s">
        <v>57</v>
      </c>
      <c r="AI588" s="90"/>
      <c r="AJ588" s="90"/>
      <c r="AK588" s="90"/>
      <c r="AL588" s="90" t="s">
        <v>57</v>
      </c>
      <c r="AM588" s="90"/>
      <c r="AN588" s="90" t="s">
        <v>57</v>
      </c>
      <c r="AO588" s="90"/>
      <c r="AP588" s="90" t="s">
        <v>57</v>
      </c>
      <c r="AQ588" s="90"/>
      <c r="AR588" s="90" t="s">
        <v>57</v>
      </c>
      <c r="AS588" s="90" t="s">
        <v>60</v>
      </c>
      <c r="AT588" s="90" t="s">
        <v>61</v>
      </c>
      <c r="AU588" s="97" t="s">
        <v>62</v>
      </c>
      <c r="AV588" s="98" t="s">
        <v>125</v>
      </c>
      <c r="AW588" s="98" t="s">
        <v>324</v>
      </c>
      <c r="AX588" s="97">
        <v>3202005</v>
      </c>
      <c r="AY588" s="98" t="s">
        <v>325</v>
      </c>
      <c r="AZ588" s="98" t="s">
        <v>389</v>
      </c>
      <c r="BA588" s="24"/>
    </row>
    <row r="589" spans="1:53" ht="84.75" customHeight="1">
      <c r="A589" s="23" t="str">
        <f>+IFERROR(VLOOKUP(R589,'[2]Listas niveles'!$D$2:$E$11,2,FALSE),"")</f>
        <v>DTAM</v>
      </c>
      <c r="B589" s="23" t="str">
        <f>+IFERROR(VLOOKUP(AS589,'[2]Listas anexo 1'!$A$7:$B$8,2,FALSE),"")</f>
        <v>ADMIN</v>
      </c>
      <c r="C589" s="23" t="str">
        <f>+IFERROR(VLOOKUP(AT589,'[2]Listas anexo 1'!$A$13:$B$15,2,FALSE),"")</f>
        <v>ADMINYCOOR</v>
      </c>
      <c r="D589" s="23" t="str">
        <f>+IFERROR(VLOOKUP(AT589,'[2]Listas anexo 1'!$A$13:$C$15,3,FALSE),"")</f>
        <v>CONTRIBUIR</v>
      </c>
      <c r="E589" s="23" t="str">
        <f>+IFERROR(VLOOKUP(AT589,'[2]Listas anexo 1'!$A$19:$B$21,2,FALSE),"")</f>
        <v>ADMINOB</v>
      </c>
      <c r="F589" s="23" t="str">
        <f>+IFERROR(VLOOKUP(AV589,'[2]Listas anexo 1'!$J$13:$K$21,2,FALSE),"")</f>
        <v>ADOBI</v>
      </c>
      <c r="G589" s="23" t="str">
        <f>+IFERROR(VLOOKUP(AW589,'[2]LISTAS ANEXO 1. 2'!$A$9:$B$38,2,FALSE),"")</f>
        <v>AI</v>
      </c>
      <c r="H589" s="23" t="str">
        <f>+IFERROR(IF(C589="ADMINYCOOR",VLOOKUP(AY589,'[2]LISTAS ANEXO 1. 3'!$B$13:$C$42,2,FALSE),IF(C589="TASAS",VLOOKUP(AY589,'[2]LISTAS ANEXO 1. 3'!$B$43:$C$51,2,FALSE),IF(C589="FORTALECIMIENTO",VLOOKUP(AY589,'[2]LISTAS ANEXO 1. 3'!$B$52:$C$58,2,FALSE),""))),"")</f>
        <v>AA</v>
      </c>
      <c r="I589" s="23" t="str">
        <f>+IFERROR(VLOOKUP(#REF!,'[2]LISTAS ANEXO 1. 4'!$B$74:$C$90,2,FALSE),"")</f>
        <v/>
      </c>
      <c r="J589" s="23" t="str">
        <f>+IFERROR(VLOOKUP(X589,[2]ORDINALES!$B$2:$C$5,2,FALSE),"")</f>
        <v>CTADOS</v>
      </c>
      <c r="K589" s="23" t="str">
        <f>+IFERROR(VLOOKUP(#REF!,[2]REGION!$G$2:$I$1125,2,FALSE),"")</f>
        <v/>
      </c>
      <c r="L589" s="23" t="str">
        <f>+IFERROR(VLOOKUP(AI589,[2]REGION!$G$2:$I$1125,2,FALSE),"")</f>
        <v/>
      </c>
      <c r="M589" s="23" t="str">
        <f>+IFERROR(VLOOKUP(#REF!,[2]ORDINALES!$H$2:$I$382,2,FALSE),"")</f>
        <v/>
      </c>
      <c r="N589" s="23" t="str">
        <f>IFERROR(VLOOKUP(U589,'[2]Lista Willy'!$B$11:$D$14,3,FALSE),"")</f>
        <v>REC_11</v>
      </c>
      <c r="O589" s="24"/>
      <c r="P589" s="90">
        <v>28024</v>
      </c>
      <c r="Q589" s="90" t="s">
        <v>540</v>
      </c>
      <c r="R589" s="90" t="s">
        <v>541</v>
      </c>
      <c r="S589" s="90" t="s">
        <v>722</v>
      </c>
      <c r="T589" s="90" t="s">
        <v>541</v>
      </c>
      <c r="U589" s="90" t="s">
        <v>52</v>
      </c>
      <c r="V589" s="94" t="s">
        <v>53</v>
      </c>
      <c r="W589" s="90" t="s">
        <v>54</v>
      </c>
      <c r="X589" s="90" t="s">
        <v>55</v>
      </c>
      <c r="Y589" s="99" t="s">
        <v>744</v>
      </c>
      <c r="Z589" s="88">
        <v>15750000</v>
      </c>
      <c r="AA589" s="120"/>
      <c r="AB589" s="88"/>
      <c r="AC589" s="88"/>
      <c r="AD589" s="88"/>
      <c r="AE589" s="120">
        <v>15750000</v>
      </c>
      <c r="AF589" s="89"/>
      <c r="AG589" s="116"/>
      <c r="AH589" s="90" t="s">
        <v>57</v>
      </c>
      <c r="AI589" s="90"/>
      <c r="AJ589" s="90"/>
      <c r="AK589" s="90"/>
      <c r="AL589" s="90" t="s">
        <v>57</v>
      </c>
      <c r="AM589" s="90"/>
      <c r="AN589" s="90" t="s">
        <v>57</v>
      </c>
      <c r="AO589" s="90"/>
      <c r="AP589" s="90" t="s">
        <v>57</v>
      </c>
      <c r="AQ589" s="90"/>
      <c r="AR589" s="90" t="s">
        <v>57</v>
      </c>
      <c r="AS589" s="90" t="s">
        <v>60</v>
      </c>
      <c r="AT589" s="90" t="s">
        <v>61</v>
      </c>
      <c r="AU589" s="97" t="s">
        <v>62</v>
      </c>
      <c r="AV589" s="98" t="s">
        <v>125</v>
      </c>
      <c r="AW589" s="98" t="s">
        <v>126</v>
      </c>
      <c r="AX589" s="97">
        <v>3202032</v>
      </c>
      <c r="AY589" s="98" t="s">
        <v>127</v>
      </c>
      <c r="AZ589" s="98" t="s">
        <v>128</v>
      </c>
      <c r="BA589" s="24"/>
    </row>
    <row r="590" spans="1:53" ht="84.75" customHeight="1">
      <c r="A590" s="23" t="str">
        <f>+IFERROR(VLOOKUP(R590,'[2]Listas niveles'!$D$2:$E$11,2,FALSE),"")</f>
        <v>DTAM</v>
      </c>
      <c r="B590" s="23" t="str">
        <f>+IFERROR(VLOOKUP(AS590,'[2]Listas anexo 1'!$A$7:$B$8,2,FALSE),"")</f>
        <v>ADMIN</v>
      </c>
      <c r="C590" s="23" t="str">
        <f>+IFERROR(VLOOKUP(AT590,'[2]Listas anexo 1'!$A$13:$B$15,2,FALSE),"")</f>
        <v>ADMINYCOOR</v>
      </c>
      <c r="D590" s="23" t="str">
        <f>+IFERROR(VLOOKUP(AT590,'[2]Listas anexo 1'!$A$13:$C$15,3,FALSE),"")</f>
        <v>CONTRIBUIR</v>
      </c>
      <c r="E590" s="23" t="str">
        <f>+IFERROR(VLOOKUP(AT590,'[2]Listas anexo 1'!$A$19:$B$21,2,FALSE),"")</f>
        <v>ADMINOB</v>
      </c>
      <c r="F590" s="23" t="str">
        <f>+IFERROR(VLOOKUP(AV590,'[2]Listas anexo 1'!$J$13:$K$21,2,FALSE),"")</f>
        <v>ADOBI</v>
      </c>
      <c r="G590" s="23" t="str">
        <f>+IFERROR(VLOOKUP(AW590,'[2]LISTAS ANEXO 1. 2'!$A$9:$B$38,2,FALSE),"")</f>
        <v>AI</v>
      </c>
      <c r="H590" s="23" t="str">
        <f>+IFERROR(IF(C590="ADMINYCOOR",VLOOKUP(AY590,'[2]LISTAS ANEXO 1. 3'!$B$13:$C$42,2,FALSE),IF(C590="TASAS",VLOOKUP(AY590,'[2]LISTAS ANEXO 1. 3'!$B$43:$C$51,2,FALSE),IF(C590="FORTALECIMIENTO",VLOOKUP(AY590,'[2]LISTAS ANEXO 1. 3'!$B$52:$C$58,2,FALSE),""))),"")</f>
        <v>AA</v>
      </c>
      <c r="I590" s="23" t="str">
        <f>+IFERROR(VLOOKUP(#REF!,'[2]LISTAS ANEXO 1. 4'!$B$74:$C$90,2,FALSE),"")</f>
        <v/>
      </c>
      <c r="J590" s="23" t="str">
        <f>+IFERROR(VLOOKUP(X590,[2]ORDINALES!$B$2:$C$5,2,FALSE),"")</f>
        <v>CTADOS</v>
      </c>
      <c r="K590" s="23" t="str">
        <f>+IFERROR(VLOOKUP(#REF!,[2]REGION!$G$2:$I$1125,2,FALSE),"")</f>
        <v/>
      </c>
      <c r="L590" s="23" t="str">
        <f>+IFERROR(VLOOKUP(AI590,[2]REGION!$G$2:$I$1125,2,FALSE),"")</f>
        <v/>
      </c>
      <c r="M590" s="23" t="str">
        <f>+IFERROR(VLOOKUP(#REF!,[2]ORDINALES!$H$2:$I$382,2,FALSE),"")</f>
        <v/>
      </c>
      <c r="N590" s="23" t="str">
        <f>IFERROR(VLOOKUP(U590,'[2]Lista Willy'!$B$11:$D$14,3,FALSE),"")</f>
        <v>REC_11</v>
      </c>
      <c r="O590" s="24"/>
      <c r="P590" s="90">
        <v>28025</v>
      </c>
      <c r="Q590" s="90" t="s">
        <v>540</v>
      </c>
      <c r="R590" s="90" t="s">
        <v>541</v>
      </c>
      <c r="S590" s="90" t="s">
        <v>722</v>
      </c>
      <c r="T590" s="90" t="s">
        <v>541</v>
      </c>
      <c r="U590" s="90" t="s">
        <v>52</v>
      </c>
      <c r="V590" s="94" t="s">
        <v>53</v>
      </c>
      <c r="W590" s="90" t="s">
        <v>54</v>
      </c>
      <c r="X590" s="90" t="s">
        <v>55</v>
      </c>
      <c r="Y590" s="99" t="s">
        <v>745</v>
      </c>
      <c r="Z590" s="88">
        <v>15750000</v>
      </c>
      <c r="AA590" s="120"/>
      <c r="AB590" s="88"/>
      <c r="AC590" s="88"/>
      <c r="AD590" s="88"/>
      <c r="AE590" s="120">
        <v>15750000</v>
      </c>
      <c r="AF590" s="89"/>
      <c r="AG590" s="116"/>
      <c r="AH590" s="90" t="s">
        <v>57</v>
      </c>
      <c r="AI590" s="90"/>
      <c r="AJ590" s="90"/>
      <c r="AK590" s="90"/>
      <c r="AL590" s="90" t="s">
        <v>57</v>
      </c>
      <c r="AM590" s="90"/>
      <c r="AN590" s="90" t="s">
        <v>57</v>
      </c>
      <c r="AO590" s="90"/>
      <c r="AP590" s="90" t="s">
        <v>57</v>
      </c>
      <c r="AQ590" s="90"/>
      <c r="AR590" s="90" t="s">
        <v>57</v>
      </c>
      <c r="AS590" s="90" t="s">
        <v>60</v>
      </c>
      <c r="AT590" s="90" t="s">
        <v>61</v>
      </c>
      <c r="AU590" s="97" t="s">
        <v>62</v>
      </c>
      <c r="AV590" s="98" t="s">
        <v>125</v>
      </c>
      <c r="AW590" s="98" t="s">
        <v>126</v>
      </c>
      <c r="AX590" s="97">
        <v>3202032</v>
      </c>
      <c r="AY590" s="98" t="s">
        <v>127</v>
      </c>
      <c r="AZ590" s="98" t="s">
        <v>128</v>
      </c>
      <c r="BA590" s="24"/>
    </row>
    <row r="591" spans="1:53" ht="84.75" customHeight="1">
      <c r="A591" s="23" t="str">
        <f>+IFERROR(VLOOKUP(R591,'[2]Listas niveles'!$D$2:$E$11,2,FALSE),"")</f>
        <v>DTAM</v>
      </c>
      <c r="B591" s="23" t="str">
        <f>+IFERROR(VLOOKUP(AS591,'[2]Listas anexo 1'!$A$7:$B$8,2,FALSE),"")</f>
        <v>ADMIN</v>
      </c>
      <c r="C591" s="23" t="str">
        <f>+IFERROR(VLOOKUP(AT591,'[2]Listas anexo 1'!$A$13:$B$15,2,FALSE),"")</f>
        <v>ADMINYCOOR</v>
      </c>
      <c r="D591" s="23" t="str">
        <f>+IFERROR(VLOOKUP(AT591,'[2]Listas anexo 1'!$A$13:$C$15,3,FALSE),"")</f>
        <v>CONTRIBUIR</v>
      </c>
      <c r="E591" s="23" t="str">
        <f>+IFERROR(VLOOKUP(AT591,'[2]Listas anexo 1'!$A$19:$B$21,2,FALSE),"")</f>
        <v>ADMINOB</v>
      </c>
      <c r="F591" s="23" t="str">
        <f>+IFERROR(VLOOKUP(AV591,'[2]Listas anexo 1'!$J$13:$K$21,2,FALSE),"")</f>
        <v>ADOBI</v>
      </c>
      <c r="G591" s="23" t="str">
        <f>+IFERROR(VLOOKUP(AW591,'[2]LISTAS ANEXO 1. 2'!$A$9:$B$38,2,FALSE),"")</f>
        <v>AI</v>
      </c>
      <c r="H591" s="23" t="str">
        <f>+IFERROR(IF(C591="ADMINYCOOR",VLOOKUP(AY591,'[2]LISTAS ANEXO 1. 3'!$B$13:$C$42,2,FALSE),IF(C591="TASAS",VLOOKUP(AY591,'[2]LISTAS ANEXO 1. 3'!$B$43:$C$51,2,FALSE),IF(C591="FORTALECIMIENTO",VLOOKUP(AY591,'[2]LISTAS ANEXO 1. 3'!$B$52:$C$58,2,FALSE),""))),"")</f>
        <v>AA</v>
      </c>
      <c r="I591" s="23" t="str">
        <f>+IFERROR(VLOOKUP(#REF!,'[2]LISTAS ANEXO 1. 4'!$B$74:$C$90,2,FALSE),"")</f>
        <v/>
      </c>
      <c r="J591" s="23" t="str">
        <f>+IFERROR(VLOOKUP(X591,[2]ORDINALES!$B$2:$C$5,2,FALSE),"")</f>
        <v>CTADOS</v>
      </c>
      <c r="K591" s="23" t="str">
        <f>+IFERROR(VLOOKUP(#REF!,[2]REGION!$G$2:$I$1125,2,FALSE),"")</f>
        <v/>
      </c>
      <c r="L591" s="23" t="str">
        <f>+IFERROR(VLOOKUP(AI591,[2]REGION!$G$2:$I$1125,2,FALSE),"")</f>
        <v/>
      </c>
      <c r="M591" s="23" t="str">
        <f>+IFERROR(VLOOKUP(#REF!,[2]ORDINALES!$H$2:$I$382,2,FALSE),"")</f>
        <v/>
      </c>
      <c r="N591" s="23" t="str">
        <f>IFERROR(VLOOKUP(U591,'[2]Lista Willy'!$B$11:$D$14,3,FALSE),"")</f>
        <v>REC_11</v>
      </c>
      <c r="O591" s="24"/>
      <c r="P591" s="90">
        <v>28026</v>
      </c>
      <c r="Q591" s="90" t="s">
        <v>540</v>
      </c>
      <c r="R591" s="90" t="s">
        <v>541</v>
      </c>
      <c r="S591" s="90" t="s">
        <v>722</v>
      </c>
      <c r="T591" s="90" t="s">
        <v>541</v>
      </c>
      <c r="U591" s="90" t="s">
        <v>52</v>
      </c>
      <c r="V591" s="94" t="s">
        <v>53</v>
      </c>
      <c r="W591" s="90" t="s">
        <v>54</v>
      </c>
      <c r="X591" s="90" t="s">
        <v>55</v>
      </c>
      <c r="Y591" s="99" t="s">
        <v>746</v>
      </c>
      <c r="Z591" s="88">
        <v>15750000</v>
      </c>
      <c r="AA591" s="120"/>
      <c r="AB591" s="88"/>
      <c r="AC591" s="88"/>
      <c r="AD591" s="88"/>
      <c r="AE591" s="120">
        <v>15750000</v>
      </c>
      <c r="AF591" s="89"/>
      <c r="AG591" s="116"/>
      <c r="AH591" s="90" t="s">
        <v>57</v>
      </c>
      <c r="AI591" s="90"/>
      <c r="AJ591" s="90"/>
      <c r="AK591" s="90"/>
      <c r="AL591" s="90" t="s">
        <v>57</v>
      </c>
      <c r="AM591" s="90"/>
      <c r="AN591" s="90" t="s">
        <v>57</v>
      </c>
      <c r="AO591" s="90"/>
      <c r="AP591" s="90" t="s">
        <v>57</v>
      </c>
      <c r="AQ591" s="90"/>
      <c r="AR591" s="90" t="s">
        <v>57</v>
      </c>
      <c r="AS591" s="90" t="s">
        <v>60</v>
      </c>
      <c r="AT591" s="90" t="s">
        <v>61</v>
      </c>
      <c r="AU591" s="97" t="s">
        <v>62</v>
      </c>
      <c r="AV591" s="98" t="s">
        <v>125</v>
      </c>
      <c r="AW591" s="98" t="s">
        <v>126</v>
      </c>
      <c r="AX591" s="97">
        <v>3202032</v>
      </c>
      <c r="AY591" s="98" t="s">
        <v>127</v>
      </c>
      <c r="AZ591" s="98" t="s">
        <v>128</v>
      </c>
      <c r="BA591" s="24"/>
    </row>
    <row r="592" spans="1:53" ht="84.75" customHeight="1">
      <c r="A592" s="23" t="str">
        <f>+IFERROR(VLOOKUP(R592,'[2]Listas niveles'!$D$2:$E$11,2,FALSE),"")</f>
        <v>DTAM</v>
      </c>
      <c r="B592" s="23" t="str">
        <f>+IFERROR(VLOOKUP(AS592,'[2]Listas anexo 1'!$A$7:$B$8,2,FALSE),"")</f>
        <v>ADMIN</v>
      </c>
      <c r="C592" s="23" t="str">
        <f>+IFERROR(VLOOKUP(AT592,'[2]Listas anexo 1'!$A$13:$B$15,2,FALSE),"")</f>
        <v>ADMINYCOOR</v>
      </c>
      <c r="D592" s="23" t="str">
        <f>+IFERROR(VLOOKUP(AT592,'[2]Listas anexo 1'!$A$13:$C$15,3,FALSE),"")</f>
        <v>CONTRIBUIR</v>
      </c>
      <c r="E592" s="23" t="str">
        <f>+IFERROR(VLOOKUP(AT592,'[2]Listas anexo 1'!$A$19:$B$21,2,FALSE),"")</f>
        <v>ADMINOB</v>
      </c>
      <c r="F592" s="23" t="str">
        <f>+IFERROR(VLOOKUP(AV592,'[2]Listas anexo 1'!$J$13:$K$21,2,FALSE),"")</f>
        <v>ADOBI</v>
      </c>
      <c r="G592" s="23" t="str">
        <f>+IFERROR(VLOOKUP(AW592,'[2]LISTAS ANEXO 1. 2'!$A$9:$B$38,2,FALSE),"")</f>
        <v>AI</v>
      </c>
      <c r="H592" s="23" t="str">
        <f>+IFERROR(IF(C592="ADMINYCOOR",VLOOKUP(AY592,'[2]LISTAS ANEXO 1. 3'!$B$13:$C$42,2,FALSE),IF(C592="TASAS",VLOOKUP(AY592,'[2]LISTAS ANEXO 1. 3'!$B$43:$C$51,2,FALSE),IF(C592="FORTALECIMIENTO",VLOOKUP(AY592,'[2]LISTAS ANEXO 1. 3'!$B$52:$C$58,2,FALSE),""))),"")</f>
        <v>AA</v>
      </c>
      <c r="I592" s="23" t="str">
        <f>+IFERROR(VLOOKUP(#REF!,'[2]LISTAS ANEXO 1. 4'!$B$74:$C$90,2,FALSE),"")</f>
        <v/>
      </c>
      <c r="J592" s="23" t="str">
        <f>+IFERROR(VLOOKUP(X592,[2]ORDINALES!$B$2:$C$5,2,FALSE),"")</f>
        <v>CTADOS</v>
      </c>
      <c r="K592" s="23" t="str">
        <f>+IFERROR(VLOOKUP(#REF!,[2]REGION!$G$2:$I$1125,2,FALSE),"")</f>
        <v/>
      </c>
      <c r="L592" s="23" t="str">
        <f>+IFERROR(VLOOKUP(AI592,[2]REGION!$G$2:$I$1125,2,FALSE),"")</f>
        <v/>
      </c>
      <c r="M592" s="23" t="str">
        <f>+IFERROR(VLOOKUP(#REF!,[2]ORDINALES!$H$2:$I$382,2,FALSE),"")</f>
        <v/>
      </c>
      <c r="N592" s="23" t="str">
        <f>IFERROR(VLOOKUP(U592,'[2]Lista Willy'!$B$11:$D$14,3,FALSE),"")</f>
        <v>REC_11</v>
      </c>
      <c r="O592" s="24"/>
      <c r="P592" s="90">
        <v>28027</v>
      </c>
      <c r="Q592" s="90" t="s">
        <v>540</v>
      </c>
      <c r="R592" s="90" t="s">
        <v>541</v>
      </c>
      <c r="S592" s="90" t="s">
        <v>722</v>
      </c>
      <c r="T592" s="90" t="s">
        <v>541</v>
      </c>
      <c r="U592" s="90" t="s">
        <v>52</v>
      </c>
      <c r="V592" s="94" t="s">
        <v>53</v>
      </c>
      <c r="W592" s="90" t="s">
        <v>54</v>
      </c>
      <c r="X592" s="90" t="s">
        <v>55</v>
      </c>
      <c r="Y592" s="99" t="s">
        <v>747</v>
      </c>
      <c r="Z592" s="88">
        <v>15750000</v>
      </c>
      <c r="AA592" s="120"/>
      <c r="AB592" s="88"/>
      <c r="AC592" s="88"/>
      <c r="AD592" s="88"/>
      <c r="AE592" s="120">
        <v>15750000</v>
      </c>
      <c r="AF592" s="89"/>
      <c r="AG592" s="116"/>
      <c r="AH592" s="90" t="s">
        <v>57</v>
      </c>
      <c r="AI592" s="90"/>
      <c r="AJ592" s="90"/>
      <c r="AK592" s="90"/>
      <c r="AL592" s="90" t="s">
        <v>57</v>
      </c>
      <c r="AM592" s="90"/>
      <c r="AN592" s="90" t="s">
        <v>57</v>
      </c>
      <c r="AO592" s="90"/>
      <c r="AP592" s="90" t="s">
        <v>57</v>
      </c>
      <c r="AQ592" s="90"/>
      <c r="AR592" s="90" t="s">
        <v>57</v>
      </c>
      <c r="AS592" s="90" t="s">
        <v>60</v>
      </c>
      <c r="AT592" s="90" t="s">
        <v>61</v>
      </c>
      <c r="AU592" s="97" t="s">
        <v>62</v>
      </c>
      <c r="AV592" s="98" t="s">
        <v>125</v>
      </c>
      <c r="AW592" s="98" t="s">
        <v>126</v>
      </c>
      <c r="AX592" s="97">
        <v>3202032</v>
      </c>
      <c r="AY592" s="98" t="s">
        <v>127</v>
      </c>
      <c r="AZ592" s="98" t="s">
        <v>128</v>
      </c>
      <c r="BA592" s="24"/>
    </row>
    <row r="593" spans="1:53" ht="84.75" customHeight="1">
      <c r="A593" s="23" t="str">
        <f>+IFERROR(VLOOKUP(R593,'[2]Listas niveles'!$D$2:$E$11,2,FALSE),"")</f>
        <v>DTAM</v>
      </c>
      <c r="B593" s="23" t="str">
        <f>+IFERROR(VLOOKUP(AS593,'[2]Listas anexo 1'!$A$7:$B$8,2,FALSE),"")</f>
        <v>ADMIN</v>
      </c>
      <c r="C593" s="23" t="str">
        <f>+IFERROR(VLOOKUP(AT593,'[2]Listas anexo 1'!$A$13:$B$15,2,FALSE),"")</f>
        <v>ADMINYCOOR</v>
      </c>
      <c r="D593" s="23" t="str">
        <f>+IFERROR(VLOOKUP(AT593,'[2]Listas anexo 1'!$A$13:$C$15,3,FALSE),"")</f>
        <v>CONTRIBUIR</v>
      </c>
      <c r="E593" s="23" t="str">
        <f>+IFERROR(VLOOKUP(AT593,'[2]Listas anexo 1'!$A$19:$B$21,2,FALSE),"")</f>
        <v>ADMINOB</v>
      </c>
      <c r="F593" s="23" t="str">
        <f>+IFERROR(VLOOKUP(AV593,'[2]Listas anexo 1'!$J$13:$K$21,2,FALSE),"")</f>
        <v>ADOBI</v>
      </c>
      <c r="G593" s="23" t="str">
        <f>+IFERROR(VLOOKUP(AW593,'[2]LISTAS ANEXO 1. 2'!$A$9:$B$38,2,FALSE),"")</f>
        <v>AI</v>
      </c>
      <c r="H593" s="23" t="str">
        <f>+IFERROR(IF(C593="ADMINYCOOR",VLOOKUP(AY593,'[2]LISTAS ANEXO 1. 3'!$B$13:$C$42,2,FALSE),IF(C593="TASAS",VLOOKUP(AY593,'[2]LISTAS ANEXO 1. 3'!$B$43:$C$51,2,FALSE),IF(C593="FORTALECIMIENTO",VLOOKUP(AY593,'[2]LISTAS ANEXO 1. 3'!$B$52:$C$58,2,FALSE),""))),"")</f>
        <v>AA</v>
      </c>
      <c r="I593" s="23" t="str">
        <f>+IFERROR(VLOOKUP(#REF!,'[2]LISTAS ANEXO 1. 4'!$B$74:$C$90,2,FALSE),"")</f>
        <v/>
      </c>
      <c r="J593" s="23" t="str">
        <f>+IFERROR(VLOOKUP(X593,[2]ORDINALES!$B$2:$C$5,2,FALSE),"")</f>
        <v>CTADOS</v>
      </c>
      <c r="K593" s="23" t="str">
        <f>+IFERROR(VLOOKUP(#REF!,[2]REGION!$G$2:$I$1125,2,FALSE),"")</f>
        <v/>
      </c>
      <c r="L593" s="23" t="str">
        <f>+IFERROR(VLOOKUP(AI593,[2]REGION!$G$2:$I$1125,2,FALSE),"")</f>
        <v/>
      </c>
      <c r="M593" s="23" t="str">
        <f>+IFERROR(VLOOKUP(#REF!,[2]ORDINALES!$H$2:$I$382,2,FALSE),"")</f>
        <v/>
      </c>
      <c r="N593" s="23" t="str">
        <f>IFERROR(VLOOKUP(U593,'[2]Lista Willy'!$B$11:$D$14,3,FALSE),"")</f>
        <v>REC_11</v>
      </c>
      <c r="O593" s="24"/>
      <c r="P593" s="90">
        <v>28028</v>
      </c>
      <c r="Q593" s="90" t="s">
        <v>540</v>
      </c>
      <c r="R593" s="90" t="s">
        <v>541</v>
      </c>
      <c r="S593" s="90" t="s">
        <v>722</v>
      </c>
      <c r="T593" s="90" t="s">
        <v>541</v>
      </c>
      <c r="U593" s="90" t="s">
        <v>52</v>
      </c>
      <c r="V593" s="94" t="s">
        <v>53</v>
      </c>
      <c r="W593" s="90" t="s">
        <v>54</v>
      </c>
      <c r="X593" s="90" t="s">
        <v>55</v>
      </c>
      <c r="Y593" s="99" t="s">
        <v>747</v>
      </c>
      <c r="Z593" s="88">
        <v>16500000</v>
      </c>
      <c r="AA593" s="120"/>
      <c r="AB593" s="88"/>
      <c r="AC593" s="88"/>
      <c r="AD593" s="88"/>
      <c r="AE593" s="120">
        <v>16500000</v>
      </c>
      <c r="AF593" s="89"/>
      <c r="AG593" s="116"/>
      <c r="AH593" s="90" t="s">
        <v>57</v>
      </c>
      <c r="AI593" s="90"/>
      <c r="AJ593" s="90"/>
      <c r="AK593" s="90"/>
      <c r="AL593" s="90" t="s">
        <v>57</v>
      </c>
      <c r="AM593" s="90"/>
      <c r="AN593" s="90" t="s">
        <v>57</v>
      </c>
      <c r="AO593" s="90"/>
      <c r="AP593" s="90" t="s">
        <v>57</v>
      </c>
      <c r="AQ593" s="90"/>
      <c r="AR593" s="90" t="s">
        <v>57</v>
      </c>
      <c r="AS593" s="90" t="s">
        <v>60</v>
      </c>
      <c r="AT593" s="90" t="s">
        <v>61</v>
      </c>
      <c r="AU593" s="97" t="s">
        <v>62</v>
      </c>
      <c r="AV593" s="98" t="s">
        <v>125</v>
      </c>
      <c r="AW593" s="98" t="s">
        <v>126</v>
      </c>
      <c r="AX593" s="97">
        <v>3202032</v>
      </c>
      <c r="AY593" s="98" t="s">
        <v>127</v>
      </c>
      <c r="AZ593" s="98" t="s">
        <v>128</v>
      </c>
      <c r="BA593" s="24"/>
    </row>
    <row r="594" spans="1:53" ht="84.75" customHeight="1">
      <c r="A594" s="23" t="str">
        <f>+IFERROR(VLOOKUP(R594,'[2]Listas niveles'!$D$2:$E$11,2,FALSE),"")</f>
        <v>DTAM</v>
      </c>
      <c r="B594" s="23" t="str">
        <f>+IFERROR(VLOOKUP(AS594,'[2]Listas anexo 1'!$A$7:$B$8,2,FALSE),"")</f>
        <v>ADMIN</v>
      </c>
      <c r="C594" s="23" t="str">
        <f>+IFERROR(VLOOKUP(AT594,'[2]Listas anexo 1'!$A$13:$B$15,2,FALSE),"")</f>
        <v>ADMINYCOOR</v>
      </c>
      <c r="D594" s="23" t="str">
        <f>+IFERROR(VLOOKUP(AT594,'[2]Listas anexo 1'!$A$13:$C$15,3,FALSE),"")</f>
        <v>CONTRIBUIR</v>
      </c>
      <c r="E594" s="23" t="str">
        <f>+IFERROR(VLOOKUP(AT594,'[2]Listas anexo 1'!$A$19:$B$21,2,FALSE),"")</f>
        <v>ADMINOB</v>
      </c>
      <c r="F594" s="23" t="str">
        <f>+IFERROR(VLOOKUP(AV594,'[2]Listas anexo 1'!$J$13:$K$21,2,FALSE),"")</f>
        <v>ADOBI</v>
      </c>
      <c r="G594" s="23" t="str">
        <f>+IFERROR(VLOOKUP(AW594,'[2]LISTAS ANEXO 1. 2'!$A$9:$B$38,2,FALSE),"")</f>
        <v>AI</v>
      </c>
      <c r="H594" s="23" t="str">
        <f>+IFERROR(IF(C594="ADMINYCOOR",VLOOKUP(AY594,'[2]LISTAS ANEXO 1. 3'!$B$13:$C$42,2,FALSE),IF(C594="TASAS",VLOOKUP(AY594,'[2]LISTAS ANEXO 1. 3'!$B$43:$C$51,2,FALSE),IF(C594="FORTALECIMIENTO",VLOOKUP(AY594,'[2]LISTAS ANEXO 1. 3'!$B$52:$C$58,2,FALSE),""))),"")</f>
        <v>AA</v>
      </c>
      <c r="I594" s="23" t="str">
        <f>+IFERROR(VLOOKUP(#REF!,'[2]LISTAS ANEXO 1. 4'!$B$74:$C$90,2,FALSE),"")</f>
        <v/>
      </c>
      <c r="J594" s="23" t="str">
        <f>+IFERROR(VLOOKUP(X594,[2]ORDINALES!$B$2:$C$5,2,FALSE),"")</f>
        <v>CTADOS</v>
      </c>
      <c r="K594" s="23" t="str">
        <f>+IFERROR(VLOOKUP(#REF!,[2]REGION!$G$2:$I$1125,2,FALSE),"")</f>
        <v/>
      </c>
      <c r="L594" s="23" t="str">
        <f>+IFERROR(VLOOKUP(AI594,[2]REGION!$G$2:$I$1125,2,FALSE),"")</f>
        <v/>
      </c>
      <c r="M594" s="23" t="str">
        <f>+IFERROR(VLOOKUP(#REF!,[2]ORDINALES!$H$2:$I$382,2,FALSE),"")</f>
        <v/>
      </c>
      <c r="N594" s="23" t="str">
        <f>IFERROR(VLOOKUP(U594,'[2]Lista Willy'!$B$11:$D$14,3,FALSE),"")</f>
        <v>REC_11</v>
      </c>
      <c r="O594" s="24"/>
      <c r="P594" s="90">
        <v>28029</v>
      </c>
      <c r="Q594" s="90" t="s">
        <v>540</v>
      </c>
      <c r="R594" s="90" t="s">
        <v>541</v>
      </c>
      <c r="S594" s="90" t="s">
        <v>722</v>
      </c>
      <c r="T594" s="90" t="s">
        <v>541</v>
      </c>
      <c r="U594" s="90" t="s">
        <v>52</v>
      </c>
      <c r="V594" s="94" t="s">
        <v>53</v>
      </c>
      <c r="W594" s="90" t="s">
        <v>54</v>
      </c>
      <c r="X594" s="90" t="s">
        <v>55</v>
      </c>
      <c r="Y594" s="99" t="s">
        <v>748</v>
      </c>
      <c r="Z594" s="88">
        <v>15750000</v>
      </c>
      <c r="AA594" s="120"/>
      <c r="AB594" s="88"/>
      <c r="AC594" s="88"/>
      <c r="AD594" s="88"/>
      <c r="AE594" s="120">
        <v>15750000</v>
      </c>
      <c r="AF594" s="89"/>
      <c r="AG594" s="116"/>
      <c r="AH594" s="90" t="s">
        <v>57</v>
      </c>
      <c r="AI594" s="90"/>
      <c r="AJ594" s="90"/>
      <c r="AK594" s="90"/>
      <c r="AL594" s="90" t="s">
        <v>57</v>
      </c>
      <c r="AM594" s="90"/>
      <c r="AN594" s="90" t="s">
        <v>57</v>
      </c>
      <c r="AO594" s="90"/>
      <c r="AP594" s="90" t="s">
        <v>57</v>
      </c>
      <c r="AQ594" s="90"/>
      <c r="AR594" s="90" t="s">
        <v>57</v>
      </c>
      <c r="AS594" s="90" t="s">
        <v>60</v>
      </c>
      <c r="AT594" s="90" t="s">
        <v>61</v>
      </c>
      <c r="AU594" s="97" t="s">
        <v>62</v>
      </c>
      <c r="AV594" s="98" t="s">
        <v>125</v>
      </c>
      <c r="AW594" s="98" t="s">
        <v>126</v>
      </c>
      <c r="AX594" s="97">
        <v>3202032</v>
      </c>
      <c r="AY594" s="98" t="s">
        <v>127</v>
      </c>
      <c r="AZ594" s="98" t="s">
        <v>128</v>
      </c>
      <c r="BA594" s="24"/>
    </row>
    <row r="595" spans="1:53" ht="84.75" customHeight="1">
      <c r="A595" s="23" t="str">
        <f>+IFERROR(VLOOKUP(R595,'[2]Listas niveles'!$D$2:$E$11,2,FALSE),"")</f>
        <v>DTAM</v>
      </c>
      <c r="B595" s="23" t="str">
        <f>+IFERROR(VLOOKUP(AS595,'[2]Listas anexo 1'!$A$7:$B$8,2,FALSE),"")</f>
        <v>ADMIN</v>
      </c>
      <c r="C595" s="23" t="str">
        <f>+IFERROR(VLOOKUP(AT595,'[2]Listas anexo 1'!$A$13:$B$15,2,FALSE),"")</f>
        <v>ADMINYCOOR</v>
      </c>
      <c r="D595" s="23" t="str">
        <f>+IFERROR(VLOOKUP(AT595,'[2]Listas anexo 1'!$A$13:$C$15,3,FALSE),"")</f>
        <v>CONTRIBUIR</v>
      </c>
      <c r="E595" s="23" t="str">
        <f>+IFERROR(VLOOKUP(AT595,'[2]Listas anexo 1'!$A$19:$B$21,2,FALSE),"")</f>
        <v>ADMINOB</v>
      </c>
      <c r="F595" s="23" t="str">
        <f>+IFERROR(VLOOKUP(AV595,'[2]Listas anexo 1'!$J$13:$K$21,2,FALSE),"")</f>
        <v>ADOBI</v>
      </c>
      <c r="G595" s="23" t="str">
        <f>+IFERROR(VLOOKUP(AW595,'[2]LISTAS ANEXO 1. 2'!$A$9:$B$38,2,FALSE),"")</f>
        <v>AI</v>
      </c>
      <c r="H595" s="23" t="str">
        <f>+IFERROR(IF(C595="ADMINYCOOR",VLOOKUP(AY595,'[2]LISTAS ANEXO 1. 3'!$B$13:$C$42,2,FALSE),IF(C595="TASAS",VLOOKUP(AY595,'[2]LISTAS ANEXO 1. 3'!$B$43:$C$51,2,FALSE),IF(C595="FORTALECIMIENTO",VLOOKUP(AY595,'[2]LISTAS ANEXO 1. 3'!$B$52:$C$58,2,FALSE),""))),"")</f>
        <v>AA</v>
      </c>
      <c r="I595" s="23" t="str">
        <f>+IFERROR(VLOOKUP(#REF!,'[2]LISTAS ANEXO 1. 4'!$B$74:$C$90,2,FALSE),"")</f>
        <v/>
      </c>
      <c r="J595" s="23" t="str">
        <f>+IFERROR(VLOOKUP(X595,[2]ORDINALES!$B$2:$C$5,2,FALSE),"")</f>
        <v>CTADOS</v>
      </c>
      <c r="K595" s="23" t="str">
        <f>+IFERROR(VLOOKUP(#REF!,[2]REGION!$G$2:$I$1125,2,FALSE),"")</f>
        <v/>
      </c>
      <c r="L595" s="23" t="str">
        <f>+IFERROR(VLOOKUP(AI595,[2]REGION!$G$2:$I$1125,2,FALSE),"")</f>
        <v/>
      </c>
      <c r="M595" s="23" t="str">
        <f>+IFERROR(VLOOKUP(#REF!,[2]ORDINALES!$H$2:$I$382,2,FALSE),"")</f>
        <v/>
      </c>
      <c r="N595" s="23" t="str">
        <f>IFERROR(VLOOKUP(U595,'[2]Lista Willy'!$B$11:$D$14,3,FALSE),"")</f>
        <v>REC_11</v>
      </c>
      <c r="O595" s="24"/>
      <c r="P595" s="90">
        <v>28030</v>
      </c>
      <c r="Q595" s="90" t="s">
        <v>540</v>
      </c>
      <c r="R595" s="90" t="s">
        <v>541</v>
      </c>
      <c r="S595" s="90" t="s">
        <v>722</v>
      </c>
      <c r="T595" s="90" t="s">
        <v>541</v>
      </c>
      <c r="U595" s="90" t="s">
        <v>52</v>
      </c>
      <c r="V595" s="94" t="s">
        <v>53</v>
      </c>
      <c r="W595" s="90" t="s">
        <v>54</v>
      </c>
      <c r="X595" s="90" t="s">
        <v>55</v>
      </c>
      <c r="Y595" s="99" t="s">
        <v>749</v>
      </c>
      <c r="Z595" s="88">
        <v>12000000</v>
      </c>
      <c r="AA595" s="120"/>
      <c r="AB595" s="88"/>
      <c r="AC595" s="88"/>
      <c r="AD595" s="88"/>
      <c r="AE595" s="120">
        <v>12000000</v>
      </c>
      <c r="AF595" s="89"/>
      <c r="AG595" s="116"/>
      <c r="AH595" s="90" t="s">
        <v>57</v>
      </c>
      <c r="AI595" s="90"/>
      <c r="AJ595" s="90"/>
      <c r="AK595" s="90"/>
      <c r="AL595" s="90" t="s">
        <v>57</v>
      </c>
      <c r="AM595" s="90"/>
      <c r="AN595" s="90" t="s">
        <v>57</v>
      </c>
      <c r="AO595" s="90"/>
      <c r="AP595" s="90" t="s">
        <v>57</v>
      </c>
      <c r="AQ595" s="90"/>
      <c r="AR595" s="90" t="s">
        <v>57</v>
      </c>
      <c r="AS595" s="90" t="s">
        <v>60</v>
      </c>
      <c r="AT595" s="90" t="s">
        <v>61</v>
      </c>
      <c r="AU595" s="97" t="s">
        <v>62</v>
      </c>
      <c r="AV595" s="98" t="s">
        <v>125</v>
      </c>
      <c r="AW595" s="98" t="s">
        <v>126</v>
      </c>
      <c r="AX595" s="97">
        <v>3202032</v>
      </c>
      <c r="AY595" s="98" t="s">
        <v>127</v>
      </c>
      <c r="AZ595" s="98" t="s">
        <v>128</v>
      </c>
      <c r="BA595" s="24"/>
    </row>
    <row r="596" spans="1:53" ht="84.75" customHeight="1">
      <c r="A596" s="23" t="str">
        <f>+IFERROR(VLOOKUP(R596,'[2]Listas niveles'!$D$2:$E$11,2,FALSE),"")</f>
        <v>DTAM</v>
      </c>
      <c r="B596" s="23" t="str">
        <f>+IFERROR(VLOOKUP(AS596,'[2]Listas anexo 1'!$A$7:$B$8,2,FALSE),"")</f>
        <v>ADMIN</v>
      </c>
      <c r="C596" s="23" t="str">
        <f>+IFERROR(VLOOKUP(AT596,'[2]Listas anexo 1'!$A$13:$B$15,2,FALSE),"")</f>
        <v>ADMINYCOOR</v>
      </c>
      <c r="D596" s="23" t="str">
        <f>+IFERROR(VLOOKUP(AT596,'[2]Listas anexo 1'!$A$13:$C$15,3,FALSE),"")</f>
        <v>CONTRIBUIR</v>
      </c>
      <c r="E596" s="23" t="str">
        <f>+IFERROR(VLOOKUP(AT596,'[2]Listas anexo 1'!$A$19:$B$21,2,FALSE),"")</f>
        <v>ADMINOB</v>
      </c>
      <c r="F596" s="23" t="str">
        <f>+IFERROR(VLOOKUP(AV596,'[2]Listas anexo 1'!$J$13:$K$21,2,FALSE),"")</f>
        <v>ADOBI</v>
      </c>
      <c r="G596" s="23" t="str">
        <f>+IFERROR(VLOOKUP(AW596,'[2]LISTAS ANEXO 1. 2'!$A$9:$B$38,2,FALSE),"")</f>
        <v>AI</v>
      </c>
      <c r="H596" s="23" t="str">
        <f>+IFERROR(IF(C596="ADMINYCOOR",VLOOKUP(AY596,'[2]LISTAS ANEXO 1. 3'!$B$13:$C$42,2,FALSE),IF(C596="TASAS",VLOOKUP(AY596,'[2]LISTAS ANEXO 1. 3'!$B$43:$C$51,2,FALSE),IF(C596="FORTALECIMIENTO",VLOOKUP(AY596,'[2]LISTAS ANEXO 1. 3'!$B$52:$C$58,2,FALSE),""))),"")</f>
        <v>AA</v>
      </c>
      <c r="I596" s="23" t="str">
        <f>+IFERROR(VLOOKUP(#REF!,'[2]LISTAS ANEXO 1. 4'!$B$74:$C$90,2,FALSE),"")</f>
        <v/>
      </c>
      <c r="J596" s="23" t="str">
        <f>+IFERROR(VLOOKUP(X596,[2]ORDINALES!$B$2:$C$5,2,FALSE),"")</f>
        <v>CTADOS</v>
      </c>
      <c r="K596" s="23" t="str">
        <f>+IFERROR(VLOOKUP(#REF!,[2]REGION!$G$2:$I$1125,2,FALSE),"")</f>
        <v/>
      </c>
      <c r="L596" s="23" t="str">
        <f>+IFERROR(VLOOKUP(AI596,[2]REGION!$G$2:$I$1125,2,FALSE),"")</f>
        <v/>
      </c>
      <c r="M596" s="23" t="str">
        <f>+IFERROR(VLOOKUP(#REF!,[2]ORDINALES!$H$2:$I$382,2,FALSE),"")</f>
        <v/>
      </c>
      <c r="N596" s="23" t="str">
        <f>IFERROR(VLOOKUP(U596,'[2]Lista Willy'!$B$11:$D$14,3,FALSE),"")</f>
        <v>REC_11</v>
      </c>
      <c r="O596" s="24"/>
      <c r="P596" s="90">
        <v>28031</v>
      </c>
      <c r="Q596" s="90" t="s">
        <v>540</v>
      </c>
      <c r="R596" s="90" t="s">
        <v>541</v>
      </c>
      <c r="S596" s="90" t="s">
        <v>722</v>
      </c>
      <c r="T596" s="90" t="s">
        <v>541</v>
      </c>
      <c r="U596" s="90" t="s">
        <v>52</v>
      </c>
      <c r="V596" s="94" t="s">
        <v>53</v>
      </c>
      <c r="W596" s="90" t="s">
        <v>54</v>
      </c>
      <c r="X596" s="90" t="s">
        <v>55</v>
      </c>
      <c r="Y596" s="99" t="s">
        <v>750</v>
      </c>
      <c r="Z596" s="88">
        <v>15750000</v>
      </c>
      <c r="AA596" s="120"/>
      <c r="AB596" s="88"/>
      <c r="AC596" s="88"/>
      <c r="AD596" s="88"/>
      <c r="AE596" s="120">
        <v>15750000</v>
      </c>
      <c r="AF596" s="89"/>
      <c r="AG596" s="116"/>
      <c r="AH596" s="90" t="s">
        <v>57</v>
      </c>
      <c r="AI596" s="90"/>
      <c r="AJ596" s="90"/>
      <c r="AK596" s="90"/>
      <c r="AL596" s="90" t="s">
        <v>57</v>
      </c>
      <c r="AM596" s="90"/>
      <c r="AN596" s="90" t="s">
        <v>57</v>
      </c>
      <c r="AO596" s="90"/>
      <c r="AP596" s="90" t="s">
        <v>57</v>
      </c>
      <c r="AQ596" s="90"/>
      <c r="AR596" s="90" t="s">
        <v>57</v>
      </c>
      <c r="AS596" s="90" t="s">
        <v>60</v>
      </c>
      <c r="AT596" s="90" t="s">
        <v>61</v>
      </c>
      <c r="AU596" s="97" t="s">
        <v>62</v>
      </c>
      <c r="AV596" s="98" t="s">
        <v>125</v>
      </c>
      <c r="AW596" s="98" t="s">
        <v>126</v>
      </c>
      <c r="AX596" s="97">
        <v>3202032</v>
      </c>
      <c r="AY596" s="98" t="s">
        <v>127</v>
      </c>
      <c r="AZ596" s="98" t="s">
        <v>128</v>
      </c>
      <c r="BA596" s="24"/>
    </row>
    <row r="597" spans="1:53" ht="84.75" customHeight="1">
      <c r="A597" s="23" t="str">
        <f>+IFERROR(VLOOKUP(R597,'[2]Listas niveles'!$D$2:$E$11,2,FALSE),"")</f>
        <v>DTAM</v>
      </c>
      <c r="B597" s="23" t="str">
        <f>+IFERROR(VLOOKUP(AS597,'[2]Listas anexo 1'!$A$7:$B$8,2,FALSE),"")</f>
        <v>ADMIN</v>
      </c>
      <c r="C597" s="23" t="str">
        <f>+IFERROR(VLOOKUP(AT597,'[2]Listas anexo 1'!$A$13:$B$15,2,FALSE),"")</f>
        <v>ADMINYCOOR</v>
      </c>
      <c r="D597" s="23" t="str">
        <f>+IFERROR(VLOOKUP(AT597,'[2]Listas anexo 1'!$A$13:$C$15,3,FALSE),"")</f>
        <v>CONTRIBUIR</v>
      </c>
      <c r="E597" s="23" t="str">
        <f>+IFERROR(VLOOKUP(AT597,'[2]Listas anexo 1'!$A$19:$B$21,2,FALSE),"")</f>
        <v>ADMINOB</v>
      </c>
      <c r="F597" s="23" t="str">
        <f>+IFERROR(VLOOKUP(AV597,'[2]Listas anexo 1'!$J$13:$K$21,2,FALSE),"")</f>
        <v>ADOBI</v>
      </c>
      <c r="G597" s="23" t="str">
        <f>+IFERROR(VLOOKUP(AW597,'[2]LISTAS ANEXO 1. 2'!$A$9:$B$38,2,FALSE),"")</f>
        <v>AI</v>
      </c>
      <c r="H597" s="23" t="str">
        <f>+IFERROR(IF(C597="ADMINYCOOR",VLOOKUP(AY597,'[2]LISTAS ANEXO 1. 3'!$B$13:$C$42,2,FALSE),IF(C597="TASAS",VLOOKUP(AY597,'[2]LISTAS ANEXO 1. 3'!$B$43:$C$51,2,FALSE),IF(C597="FORTALECIMIENTO",VLOOKUP(AY597,'[2]LISTAS ANEXO 1. 3'!$B$52:$C$58,2,FALSE),""))),"")</f>
        <v>AA</v>
      </c>
      <c r="I597" s="23" t="str">
        <f>+IFERROR(VLOOKUP(#REF!,'[2]LISTAS ANEXO 1. 4'!$B$74:$C$90,2,FALSE),"")</f>
        <v/>
      </c>
      <c r="J597" s="23" t="str">
        <f>+IFERROR(VLOOKUP(X597,[2]ORDINALES!$B$2:$C$5,2,FALSE),"")</f>
        <v>CTADOS</v>
      </c>
      <c r="K597" s="23" t="str">
        <f>+IFERROR(VLOOKUP(#REF!,[2]REGION!$G$2:$I$1125,2,FALSE),"")</f>
        <v/>
      </c>
      <c r="L597" s="23" t="str">
        <f>+IFERROR(VLOOKUP(AI597,[2]REGION!$G$2:$I$1125,2,FALSE),"")</f>
        <v/>
      </c>
      <c r="M597" s="23" t="str">
        <f>+IFERROR(VLOOKUP(#REF!,[2]ORDINALES!$H$2:$I$382,2,FALSE),"")</f>
        <v/>
      </c>
      <c r="N597" s="23" t="str">
        <f>IFERROR(VLOOKUP(U597,'[2]Lista Willy'!$B$11:$D$14,3,FALSE),"")</f>
        <v>REC_11</v>
      </c>
      <c r="O597" s="24"/>
      <c r="P597" s="90">
        <v>28032</v>
      </c>
      <c r="Q597" s="90" t="s">
        <v>540</v>
      </c>
      <c r="R597" s="90" t="s">
        <v>541</v>
      </c>
      <c r="S597" s="90" t="s">
        <v>722</v>
      </c>
      <c r="T597" s="90" t="s">
        <v>541</v>
      </c>
      <c r="U597" s="90" t="s">
        <v>52</v>
      </c>
      <c r="V597" s="94" t="s">
        <v>53</v>
      </c>
      <c r="W597" s="90" t="s">
        <v>54</v>
      </c>
      <c r="X597" s="90" t="s">
        <v>55</v>
      </c>
      <c r="Y597" s="99" t="s">
        <v>749</v>
      </c>
      <c r="Z597" s="88">
        <v>13500000</v>
      </c>
      <c r="AA597" s="120"/>
      <c r="AB597" s="88"/>
      <c r="AC597" s="88"/>
      <c r="AD597" s="88"/>
      <c r="AE597" s="120">
        <v>13500000</v>
      </c>
      <c r="AF597" s="89"/>
      <c r="AG597" s="116"/>
      <c r="AH597" s="90" t="s">
        <v>57</v>
      </c>
      <c r="AI597" s="90"/>
      <c r="AJ597" s="90"/>
      <c r="AK597" s="90"/>
      <c r="AL597" s="90" t="s">
        <v>57</v>
      </c>
      <c r="AM597" s="90"/>
      <c r="AN597" s="90" t="s">
        <v>57</v>
      </c>
      <c r="AO597" s="90"/>
      <c r="AP597" s="90" t="s">
        <v>57</v>
      </c>
      <c r="AQ597" s="90"/>
      <c r="AR597" s="90" t="s">
        <v>57</v>
      </c>
      <c r="AS597" s="90" t="s">
        <v>60</v>
      </c>
      <c r="AT597" s="90" t="s">
        <v>61</v>
      </c>
      <c r="AU597" s="97" t="s">
        <v>62</v>
      </c>
      <c r="AV597" s="98" t="s">
        <v>125</v>
      </c>
      <c r="AW597" s="98" t="s">
        <v>126</v>
      </c>
      <c r="AX597" s="97">
        <v>3202032</v>
      </c>
      <c r="AY597" s="98" t="s">
        <v>127</v>
      </c>
      <c r="AZ597" s="98" t="s">
        <v>128</v>
      </c>
      <c r="BA597" s="24"/>
    </row>
    <row r="598" spans="1:53" ht="84.75" customHeight="1">
      <c r="A598" s="23" t="str">
        <f>+IFERROR(VLOOKUP(R598,'[2]Listas niveles'!$D$2:$E$11,2,FALSE),"")</f>
        <v>DTAM</v>
      </c>
      <c r="B598" s="23" t="str">
        <f>+IFERROR(VLOOKUP(AS598,'[2]Listas anexo 1'!$A$7:$B$8,2,FALSE),"")</f>
        <v>ADMIN</v>
      </c>
      <c r="C598" s="23" t="str">
        <f>+IFERROR(VLOOKUP(AT598,'[2]Listas anexo 1'!$A$13:$B$15,2,FALSE),"")</f>
        <v>ADMINYCOOR</v>
      </c>
      <c r="D598" s="23" t="str">
        <f>+IFERROR(VLOOKUP(AT598,'[2]Listas anexo 1'!$A$13:$C$15,3,FALSE),"")</f>
        <v>CONTRIBUIR</v>
      </c>
      <c r="E598" s="23" t="str">
        <f>+IFERROR(VLOOKUP(AT598,'[2]Listas anexo 1'!$A$19:$B$21,2,FALSE),"")</f>
        <v>ADMINOB</v>
      </c>
      <c r="F598" s="23" t="str">
        <f>+IFERROR(VLOOKUP(AV598,'[2]Listas anexo 1'!$J$13:$K$21,2,FALSE),"")</f>
        <v>ADOBI</v>
      </c>
      <c r="G598" s="23" t="str">
        <f>+IFERROR(VLOOKUP(AW598,'[2]LISTAS ANEXO 1. 2'!$A$9:$B$38,2,FALSE),"")</f>
        <v>AI</v>
      </c>
      <c r="H598" s="23" t="str">
        <f>+IFERROR(IF(C598="ADMINYCOOR",VLOOKUP(AY598,'[2]LISTAS ANEXO 1. 3'!$B$13:$C$42,2,FALSE),IF(C598="TASAS",VLOOKUP(AY598,'[2]LISTAS ANEXO 1. 3'!$B$43:$C$51,2,FALSE),IF(C598="FORTALECIMIENTO",VLOOKUP(AY598,'[2]LISTAS ANEXO 1. 3'!$B$52:$C$58,2,FALSE),""))),"")</f>
        <v>AA</v>
      </c>
      <c r="I598" s="23" t="str">
        <f>+IFERROR(VLOOKUP(#REF!,'[2]LISTAS ANEXO 1. 4'!$B$74:$C$90,2,FALSE),"")</f>
        <v/>
      </c>
      <c r="J598" s="23" t="str">
        <f>+IFERROR(VLOOKUP(X598,[2]ORDINALES!$B$2:$C$5,2,FALSE),"")</f>
        <v>CTADOS</v>
      </c>
      <c r="K598" s="23" t="str">
        <f>+IFERROR(VLOOKUP(#REF!,[2]REGION!$G$2:$I$1125,2,FALSE),"")</f>
        <v/>
      </c>
      <c r="L598" s="23" t="str">
        <f>+IFERROR(VLOOKUP(AI598,[2]REGION!$G$2:$I$1125,2,FALSE),"")</f>
        <v/>
      </c>
      <c r="M598" s="23" t="str">
        <f>+IFERROR(VLOOKUP(#REF!,[2]ORDINALES!$H$2:$I$382,2,FALSE),"")</f>
        <v/>
      </c>
      <c r="N598" s="23" t="str">
        <f>IFERROR(VLOOKUP(U598,'[2]Lista Willy'!$B$11:$D$14,3,FALSE),"")</f>
        <v>REC_11</v>
      </c>
      <c r="O598" s="24"/>
      <c r="P598" s="90">
        <v>28033</v>
      </c>
      <c r="Q598" s="90" t="s">
        <v>540</v>
      </c>
      <c r="R598" s="90" t="s">
        <v>541</v>
      </c>
      <c r="S598" s="90" t="s">
        <v>722</v>
      </c>
      <c r="T598" s="90" t="s">
        <v>541</v>
      </c>
      <c r="U598" s="90" t="s">
        <v>52</v>
      </c>
      <c r="V598" s="94" t="s">
        <v>53</v>
      </c>
      <c r="W598" s="90" t="s">
        <v>54</v>
      </c>
      <c r="X598" s="90" t="s">
        <v>55</v>
      </c>
      <c r="Y598" s="99" t="s">
        <v>723</v>
      </c>
      <c r="Z598" s="88">
        <v>16725140</v>
      </c>
      <c r="AA598" s="120"/>
      <c r="AB598" s="88"/>
      <c r="AC598" s="88"/>
      <c r="AD598" s="88"/>
      <c r="AE598" s="120">
        <v>16725140</v>
      </c>
      <c r="AF598" s="89">
        <v>9884000</v>
      </c>
      <c r="AG598" s="116">
        <v>17002190</v>
      </c>
      <c r="AH598" s="90" t="s">
        <v>57</v>
      </c>
      <c r="AI598" s="90"/>
      <c r="AJ598" s="90"/>
      <c r="AK598" s="90"/>
      <c r="AL598" s="90" t="s">
        <v>57</v>
      </c>
      <c r="AM598" s="90"/>
      <c r="AN598" s="90" t="s">
        <v>57</v>
      </c>
      <c r="AO598" s="90"/>
      <c r="AP598" s="90" t="s">
        <v>57</v>
      </c>
      <c r="AQ598" s="90"/>
      <c r="AR598" s="90" t="s">
        <v>57</v>
      </c>
      <c r="AS598" s="90" t="s">
        <v>60</v>
      </c>
      <c r="AT598" s="90" t="s">
        <v>61</v>
      </c>
      <c r="AU598" s="97" t="s">
        <v>62</v>
      </c>
      <c r="AV598" s="98" t="s">
        <v>125</v>
      </c>
      <c r="AW598" s="98" t="s">
        <v>126</v>
      </c>
      <c r="AX598" s="97">
        <v>3202032</v>
      </c>
      <c r="AY598" s="98" t="s">
        <v>127</v>
      </c>
      <c r="AZ598" s="98" t="s">
        <v>293</v>
      </c>
      <c r="BA598" s="24"/>
    </row>
    <row r="599" spans="1:53" ht="84.75" customHeight="1">
      <c r="A599" s="23" t="str">
        <f>+IFERROR(VLOOKUP(R599,'[2]Listas niveles'!$D$2:$E$11,2,FALSE),"")</f>
        <v>DTAM</v>
      </c>
      <c r="B599" s="23" t="str">
        <f>+IFERROR(VLOOKUP(AS599,'[2]Listas anexo 1'!$A$7:$B$8,2,FALSE),"")</f>
        <v>ADMIN</v>
      </c>
      <c r="C599" s="23" t="str">
        <f>+IFERROR(VLOOKUP(AT599,'[2]Listas anexo 1'!$A$13:$B$15,2,FALSE),"")</f>
        <v>ADMINYCOOR</v>
      </c>
      <c r="D599" s="23" t="str">
        <f>+IFERROR(VLOOKUP(AT599,'[2]Listas anexo 1'!$A$13:$C$15,3,FALSE),"")</f>
        <v>CONTRIBUIR</v>
      </c>
      <c r="E599" s="23" t="str">
        <f>+IFERROR(VLOOKUP(AT599,'[2]Listas anexo 1'!$A$19:$B$21,2,FALSE),"")</f>
        <v>ADMINOB</v>
      </c>
      <c r="F599" s="23" t="str">
        <f>+IFERROR(VLOOKUP(AV599,'[2]Listas anexo 1'!$J$13:$K$21,2,FALSE),"")</f>
        <v>ADOBI</v>
      </c>
      <c r="G599" s="23" t="str">
        <f>+IFERROR(VLOOKUP(AW599,'[2]LISTAS ANEXO 1. 2'!$A$9:$B$38,2,FALSE),"")</f>
        <v>AI</v>
      </c>
      <c r="H599" s="23" t="str">
        <f>+IFERROR(IF(C599="ADMINYCOOR",VLOOKUP(AY599,'[2]LISTAS ANEXO 1. 3'!$B$13:$C$42,2,FALSE),IF(C599="TASAS",VLOOKUP(AY599,'[2]LISTAS ANEXO 1. 3'!$B$43:$C$51,2,FALSE),IF(C599="FORTALECIMIENTO",VLOOKUP(AY599,'[2]LISTAS ANEXO 1. 3'!$B$52:$C$58,2,FALSE),""))),"")</f>
        <v>AA</v>
      </c>
      <c r="I599" s="23" t="str">
        <f>+IFERROR(VLOOKUP(#REF!,'[2]LISTAS ANEXO 1. 4'!$B$74:$C$90,2,FALSE),"")</f>
        <v/>
      </c>
      <c r="J599" s="23" t="str">
        <f>+IFERROR(VLOOKUP(X599,[2]ORDINALES!$B$2:$C$5,2,FALSE),"")</f>
        <v>CTADOS</v>
      </c>
      <c r="K599" s="23" t="str">
        <f>+IFERROR(VLOOKUP(#REF!,[2]REGION!$G$2:$I$1125,2,FALSE),"")</f>
        <v/>
      </c>
      <c r="L599" s="23" t="str">
        <f>+IFERROR(VLOOKUP(AI599,[2]REGION!$G$2:$I$1125,2,FALSE),"")</f>
        <v/>
      </c>
      <c r="M599" s="23" t="str">
        <f>+IFERROR(VLOOKUP(#REF!,[2]ORDINALES!$H$2:$I$382,2,FALSE),"")</f>
        <v/>
      </c>
      <c r="N599" s="23" t="str">
        <f>IFERROR(VLOOKUP(U599,'[2]Lista Willy'!$B$11:$D$14,3,FALSE),"")</f>
        <v>REC_11</v>
      </c>
      <c r="O599" s="24"/>
      <c r="P599" s="90">
        <v>28034</v>
      </c>
      <c r="Q599" s="90" t="s">
        <v>540</v>
      </c>
      <c r="R599" s="90" t="s">
        <v>541</v>
      </c>
      <c r="S599" s="90" t="s">
        <v>722</v>
      </c>
      <c r="T599" s="90" t="s">
        <v>541</v>
      </c>
      <c r="U599" s="90" t="s">
        <v>52</v>
      </c>
      <c r="V599" s="94" t="s">
        <v>53</v>
      </c>
      <c r="W599" s="90" t="s">
        <v>54</v>
      </c>
      <c r="X599" s="90" t="s">
        <v>55</v>
      </c>
      <c r="Y599" s="99" t="s">
        <v>751</v>
      </c>
      <c r="Z599" s="88">
        <v>16725140</v>
      </c>
      <c r="AA599" s="120"/>
      <c r="AB599" s="88"/>
      <c r="AC599" s="88"/>
      <c r="AD599" s="88"/>
      <c r="AE599" s="120">
        <v>16725140</v>
      </c>
      <c r="AF599" s="89">
        <v>9884000</v>
      </c>
      <c r="AG599" s="116">
        <v>17002190</v>
      </c>
      <c r="AH599" s="90" t="s">
        <v>57</v>
      </c>
      <c r="AI599" s="90"/>
      <c r="AJ599" s="90"/>
      <c r="AK599" s="90"/>
      <c r="AL599" s="90" t="s">
        <v>57</v>
      </c>
      <c r="AM599" s="90"/>
      <c r="AN599" s="90" t="s">
        <v>57</v>
      </c>
      <c r="AO599" s="90"/>
      <c r="AP599" s="90" t="s">
        <v>57</v>
      </c>
      <c r="AQ599" s="90"/>
      <c r="AR599" s="90" t="s">
        <v>57</v>
      </c>
      <c r="AS599" s="90" t="s">
        <v>60</v>
      </c>
      <c r="AT599" s="90" t="s">
        <v>61</v>
      </c>
      <c r="AU599" s="97" t="s">
        <v>62</v>
      </c>
      <c r="AV599" s="98" t="s">
        <v>125</v>
      </c>
      <c r="AW599" s="98" t="s">
        <v>126</v>
      </c>
      <c r="AX599" s="97">
        <v>3202032</v>
      </c>
      <c r="AY599" s="98" t="s">
        <v>127</v>
      </c>
      <c r="AZ599" s="98" t="s">
        <v>293</v>
      </c>
      <c r="BA599" s="24"/>
    </row>
    <row r="600" spans="1:53" ht="84.75" customHeight="1">
      <c r="A600" s="23" t="str">
        <f>+IFERROR(VLOOKUP(R600,'[2]Listas niveles'!$D$2:$E$11,2,FALSE),"")</f>
        <v>DTAM</v>
      </c>
      <c r="B600" s="23" t="str">
        <f>+IFERROR(VLOOKUP(AS600,'[2]Listas anexo 1'!$A$7:$B$8,2,FALSE),"")</f>
        <v>ADMIN</v>
      </c>
      <c r="C600" s="23" t="str">
        <f>+IFERROR(VLOOKUP(AT600,'[2]Listas anexo 1'!$A$13:$B$15,2,FALSE),"")</f>
        <v>ADMINYCOOR</v>
      </c>
      <c r="D600" s="23" t="str">
        <f>+IFERROR(VLOOKUP(AT600,'[2]Listas anexo 1'!$A$13:$C$15,3,FALSE),"")</f>
        <v>CONTRIBUIR</v>
      </c>
      <c r="E600" s="23" t="str">
        <f>+IFERROR(VLOOKUP(AT600,'[2]Listas anexo 1'!$A$19:$B$21,2,FALSE),"")</f>
        <v>ADMINOB</v>
      </c>
      <c r="F600" s="23" t="str">
        <f>+IFERROR(VLOOKUP(AV600,'[2]Listas anexo 1'!$J$13:$K$21,2,FALSE),"")</f>
        <v>ADOBI</v>
      </c>
      <c r="G600" s="23" t="str">
        <f>+IFERROR(VLOOKUP(AW600,'[2]LISTAS ANEXO 1. 2'!$A$9:$B$38,2,FALSE),"")</f>
        <v>AI</v>
      </c>
      <c r="H600" s="23" t="str">
        <f>+IFERROR(IF(C600="ADMINYCOOR",VLOOKUP(AY600,'[2]LISTAS ANEXO 1. 3'!$B$13:$C$42,2,FALSE),IF(C600="TASAS",VLOOKUP(AY600,'[2]LISTAS ANEXO 1. 3'!$B$43:$C$51,2,FALSE),IF(C600="FORTALECIMIENTO",VLOOKUP(AY600,'[2]LISTAS ANEXO 1. 3'!$B$52:$C$58,2,FALSE),""))),"")</f>
        <v>AA</v>
      </c>
      <c r="I600" s="23" t="str">
        <f>+IFERROR(VLOOKUP(#REF!,'[2]LISTAS ANEXO 1. 4'!$B$74:$C$90,2,FALSE),"")</f>
        <v/>
      </c>
      <c r="J600" s="23" t="str">
        <f>+IFERROR(VLOOKUP(X600,[2]ORDINALES!$B$2:$C$5,2,FALSE),"")</f>
        <v>CTADOS</v>
      </c>
      <c r="K600" s="23" t="str">
        <f>+IFERROR(VLOOKUP(#REF!,[2]REGION!$G$2:$I$1125,2,FALSE),"")</f>
        <v/>
      </c>
      <c r="L600" s="23" t="str">
        <f>+IFERROR(VLOOKUP(AI600,[2]REGION!$G$2:$I$1125,2,FALSE),"")</f>
        <v/>
      </c>
      <c r="M600" s="23" t="str">
        <f>+IFERROR(VLOOKUP(#REF!,[2]ORDINALES!$H$2:$I$382,2,FALSE),"")</f>
        <v/>
      </c>
      <c r="N600" s="23" t="str">
        <f>IFERROR(VLOOKUP(U600,'[2]Lista Willy'!$B$11:$D$14,3,FALSE),"")</f>
        <v>REC_11</v>
      </c>
      <c r="O600" s="24"/>
      <c r="P600" s="90">
        <v>28035</v>
      </c>
      <c r="Q600" s="90" t="s">
        <v>540</v>
      </c>
      <c r="R600" s="90" t="s">
        <v>541</v>
      </c>
      <c r="S600" s="90" t="s">
        <v>722</v>
      </c>
      <c r="T600" s="90" t="s">
        <v>541</v>
      </c>
      <c r="U600" s="90" t="s">
        <v>52</v>
      </c>
      <c r="V600" s="94" t="s">
        <v>53</v>
      </c>
      <c r="W600" s="90" t="s">
        <v>54</v>
      </c>
      <c r="X600" s="90" t="s">
        <v>55</v>
      </c>
      <c r="Y600" s="99" t="s">
        <v>752</v>
      </c>
      <c r="Z600" s="88">
        <v>16725140</v>
      </c>
      <c r="AA600" s="120"/>
      <c r="AB600" s="88"/>
      <c r="AC600" s="88"/>
      <c r="AD600" s="88"/>
      <c r="AE600" s="120">
        <v>16725140</v>
      </c>
      <c r="AF600" s="89">
        <v>9844000</v>
      </c>
      <c r="AG600" s="116">
        <v>17002190</v>
      </c>
      <c r="AH600" s="90" t="s">
        <v>57</v>
      </c>
      <c r="AI600" s="90"/>
      <c r="AJ600" s="90"/>
      <c r="AK600" s="90"/>
      <c r="AL600" s="90" t="s">
        <v>57</v>
      </c>
      <c r="AM600" s="90"/>
      <c r="AN600" s="90" t="s">
        <v>57</v>
      </c>
      <c r="AO600" s="90"/>
      <c r="AP600" s="90" t="s">
        <v>57</v>
      </c>
      <c r="AQ600" s="90"/>
      <c r="AR600" s="90" t="s">
        <v>57</v>
      </c>
      <c r="AS600" s="90" t="s">
        <v>60</v>
      </c>
      <c r="AT600" s="90" t="s">
        <v>61</v>
      </c>
      <c r="AU600" s="97" t="s">
        <v>62</v>
      </c>
      <c r="AV600" s="98" t="s">
        <v>125</v>
      </c>
      <c r="AW600" s="98" t="s">
        <v>126</v>
      </c>
      <c r="AX600" s="97">
        <v>3202032</v>
      </c>
      <c r="AY600" s="98" t="s">
        <v>127</v>
      </c>
      <c r="AZ600" s="98" t="s">
        <v>293</v>
      </c>
      <c r="BA600" s="24"/>
    </row>
    <row r="601" spans="1:53" ht="84.75" customHeight="1">
      <c r="A601" s="23" t="str">
        <f>+IFERROR(VLOOKUP(R601,'[2]Listas niveles'!$D$2:$E$11,2,FALSE),"")</f>
        <v>DTAM</v>
      </c>
      <c r="B601" s="23" t="str">
        <f>+IFERROR(VLOOKUP(AS601,'[2]Listas anexo 1'!$A$7:$B$8,2,FALSE),"")</f>
        <v>ADMIN</v>
      </c>
      <c r="C601" s="23" t="str">
        <f>+IFERROR(VLOOKUP(AT601,'[2]Listas anexo 1'!$A$13:$B$15,2,FALSE),"")</f>
        <v>ADMINYCOOR</v>
      </c>
      <c r="D601" s="23" t="str">
        <f>+IFERROR(VLOOKUP(AT601,'[2]Listas anexo 1'!$A$13:$C$15,3,FALSE),"")</f>
        <v>CONTRIBUIR</v>
      </c>
      <c r="E601" s="23" t="str">
        <f>+IFERROR(VLOOKUP(AT601,'[2]Listas anexo 1'!$A$19:$B$21,2,FALSE),"")</f>
        <v>ADMINOB</v>
      </c>
      <c r="F601" s="23" t="str">
        <f>+IFERROR(VLOOKUP(AV601,'[2]Listas anexo 1'!$J$13:$K$21,2,FALSE),"")</f>
        <v>ADOBI</v>
      </c>
      <c r="G601" s="23" t="str">
        <f>+IFERROR(VLOOKUP(AW601,'[2]LISTAS ANEXO 1. 2'!$A$9:$B$38,2,FALSE),"")</f>
        <v>AI</v>
      </c>
      <c r="H601" s="23" t="str">
        <f>+IFERROR(IF(C601="ADMINYCOOR",VLOOKUP(AY601,'[2]LISTAS ANEXO 1. 3'!$B$13:$C$42,2,FALSE),IF(C601="TASAS",VLOOKUP(AY601,'[2]LISTAS ANEXO 1. 3'!$B$43:$C$51,2,FALSE),IF(C601="FORTALECIMIENTO",VLOOKUP(AY601,'[2]LISTAS ANEXO 1. 3'!$B$52:$C$58,2,FALSE),""))),"")</f>
        <v>AA</v>
      </c>
      <c r="I601" s="23" t="str">
        <f>+IFERROR(VLOOKUP(#REF!,'[2]LISTAS ANEXO 1. 4'!$B$74:$C$90,2,FALSE),"")</f>
        <v/>
      </c>
      <c r="J601" s="23" t="str">
        <f>+IFERROR(VLOOKUP(X601,[2]ORDINALES!$B$2:$C$5,2,FALSE),"")</f>
        <v>CTADOS</v>
      </c>
      <c r="K601" s="23" t="str">
        <f>+IFERROR(VLOOKUP(#REF!,[2]REGION!$G$2:$I$1125,2,FALSE),"")</f>
        <v/>
      </c>
      <c r="L601" s="23" t="str">
        <f>+IFERROR(VLOOKUP(AI601,[2]REGION!$G$2:$I$1125,2,FALSE),"")</f>
        <v/>
      </c>
      <c r="M601" s="23" t="str">
        <f>+IFERROR(VLOOKUP(#REF!,[2]ORDINALES!$H$2:$I$382,2,FALSE),"")</f>
        <v/>
      </c>
      <c r="N601" s="23" t="str">
        <f>IFERROR(VLOOKUP(U601,'[2]Lista Willy'!$B$11:$D$14,3,FALSE),"")</f>
        <v>REC_11</v>
      </c>
      <c r="O601" s="24"/>
      <c r="P601" s="90">
        <v>28036</v>
      </c>
      <c r="Q601" s="90" t="s">
        <v>540</v>
      </c>
      <c r="R601" s="90" t="s">
        <v>541</v>
      </c>
      <c r="S601" s="90" t="s">
        <v>722</v>
      </c>
      <c r="T601" s="90" t="s">
        <v>541</v>
      </c>
      <c r="U601" s="90" t="s">
        <v>52</v>
      </c>
      <c r="V601" s="94" t="s">
        <v>53</v>
      </c>
      <c r="W601" s="90" t="s">
        <v>54</v>
      </c>
      <c r="X601" s="90" t="s">
        <v>55</v>
      </c>
      <c r="Y601" s="99" t="s">
        <v>753</v>
      </c>
      <c r="Z601" s="88">
        <v>21431744</v>
      </c>
      <c r="AA601" s="120"/>
      <c r="AB601" s="88"/>
      <c r="AC601" s="88"/>
      <c r="AD601" s="88"/>
      <c r="AE601" s="120">
        <v>21431744</v>
      </c>
      <c r="AF601" s="89"/>
      <c r="AG601" s="116"/>
      <c r="AH601" s="90" t="s">
        <v>57</v>
      </c>
      <c r="AI601" s="90"/>
      <c r="AJ601" s="90"/>
      <c r="AK601" s="90"/>
      <c r="AL601" s="90" t="s">
        <v>57</v>
      </c>
      <c r="AM601" s="90"/>
      <c r="AN601" s="90" t="s">
        <v>57</v>
      </c>
      <c r="AO601" s="90"/>
      <c r="AP601" s="90" t="s">
        <v>57</v>
      </c>
      <c r="AQ601" s="90"/>
      <c r="AR601" s="90" t="s">
        <v>57</v>
      </c>
      <c r="AS601" s="90" t="s">
        <v>60</v>
      </c>
      <c r="AT601" s="90" t="s">
        <v>61</v>
      </c>
      <c r="AU601" s="97" t="s">
        <v>62</v>
      </c>
      <c r="AV601" s="98" t="s">
        <v>125</v>
      </c>
      <c r="AW601" s="98" t="s">
        <v>126</v>
      </c>
      <c r="AX601" s="97">
        <v>3202032</v>
      </c>
      <c r="AY601" s="98" t="s">
        <v>127</v>
      </c>
      <c r="AZ601" s="98" t="s">
        <v>128</v>
      </c>
      <c r="BA601" s="24"/>
    </row>
    <row r="602" spans="1:53" ht="84.75" customHeight="1">
      <c r="A602" s="23" t="str">
        <f>+IFERROR(VLOOKUP(R602,'[2]Listas niveles'!$D$2:$E$11,2,FALSE),"")</f>
        <v>DTAM</v>
      </c>
      <c r="B602" s="23" t="str">
        <f>+IFERROR(VLOOKUP(AS602,'[2]Listas anexo 1'!$A$7:$B$8,2,FALSE),"")</f>
        <v>ADMIN</v>
      </c>
      <c r="C602" s="23" t="str">
        <f>+IFERROR(VLOOKUP(AT602,'[2]Listas anexo 1'!$A$13:$B$15,2,FALSE),"")</f>
        <v>ADMINYCOOR</v>
      </c>
      <c r="D602" s="23" t="str">
        <f>+IFERROR(VLOOKUP(AT602,'[2]Listas anexo 1'!$A$13:$C$15,3,FALSE),"")</f>
        <v>CONTRIBUIR</v>
      </c>
      <c r="E602" s="23" t="str">
        <f>+IFERROR(VLOOKUP(AT602,'[2]Listas anexo 1'!$A$19:$B$21,2,FALSE),"")</f>
        <v>ADMINOB</v>
      </c>
      <c r="F602" s="23" t="str">
        <f>+IFERROR(VLOOKUP(AV602,'[2]Listas anexo 1'!$J$13:$K$21,2,FALSE),"")</f>
        <v>ADOBI</v>
      </c>
      <c r="G602" s="23" t="str">
        <f>+IFERROR(VLOOKUP(AW602,'[2]LISTAS ANEXO 1. 2'!$A$9:$B$38,2,FALSE),"")</f>
        <v>AI</v>
      </c>
      <c r="H602" s="23" t="str">
        <f>+IFERROR(IF(C602="ADMINYCOOR",VLOOKUP(AY602,'[2]LISTAS ANEXO 1. 3'!$B$13:$C$42,2,FALSE),IF(C602="TASAS",VLOOKUP(AY602,'[2]LISTAS ANEXO 1. 3'!$B$43:$C$51,2,FALSE),IF(C602="FORTALECIMIENTO",VLOOKUP(AY602,'[2]LISTAS ANEXO 1. 3'!$B$52:$C$58,2,FALSE),""))),"")</f>
        <v>AA</v>
      </c>
      <c r="I602" s="23" t="str">
        <f>+IFERROR(VLOOKUP(#REF!,'[2]LISTAS ANEXO 1. 4'!$B$74:$C$90,2,FALSE),"")</f>
        <v/>
      </c>
      <c r="J602" s="23" t="str">
        <f>+IFERROR(VLOOKUP(X602,[2]ORDINALES!$B$2:$C$5,2,FALSE),"")</f>
        <v>CTADOS</v>
      </c>
      <c r="K602" s="23" t="str">
        <f>+IFERROR(VLOOKUP(#REF!,[2]REGION!$G$2:$I$1125,2,FALSE),"")</f>
        <v/>
      </c>
      <c r="L602" s="23" t="str">
        <f>+IFERROR(VLOOKUP(AI602,[2]REGION!$G$2:$I$1125,2,FALSE),"")</f>
        <v/>
      </c>
      <c r="M602" s="23" t="str">
        <f>+IFERROR(VLOOKUP(#REF!,[2]ORDINALES!$H$2:$I$382,2,FALSE),"")</f>
        <v/>
      </c>
      <c r="N602" s="23" t="str">
        <f>IFERROR(VLOOKUP(U602,'[2]Lista Willy'!$B$11:$D$14,3,FALSE),"")</f>
        <v>REC_11</v>
      </c>
      <c r="O602" s="24"/>
      <c r="P602" s="90">
        <v>28037</v>
      </c>
      <c r="Q602" s="90" t="s">
        <v>540</v>
      </c>
      <c r="R602" s="90" t="s">
        <v>541</v>
      </c>
      <c r="S602" s="90" t="s">
        <v>722</v>
      </c>
      <c r="T602" s="90" t="s">
        <v>541</v>
      </c>
      <c r="U602" s="90" t="s">
        <v>52</v>
      </c>
      <c r="V602" s="94" t="s">
        <v>53</v>
      </c>
      <c r="W602" s="90" t="s">
        <v>54</v>
      </c>
      <c r="X602" s="90" t="s">
        <v>55</v>
      </c>
      <c r="Y602" s="99" t="s">
        <v>754</v>
      </c>
      <c r="Z602" s="88">
        <v>20303757</v>
      </c>
      <c r="AA602" s="120"/>
      <c r="AB602" s="88"/>
      <c r="AC602" s="88"/>
      <c r="AD602" s="88"/>
      <c r="AE602" s="120">
        <v>20303757</v>
      </c>
      <c r="AF602" s="89"/>
      <c r="AG602" s="116"/>
      <c r="AH602" s="90" t="s">
        <v>57</v>
      </c>
      <c r="AI602" s="90"/>
      <c r="AJ602" s="90"/>
      <c r="AK602" s="90"/>
      <c r="AL602" s="90" t="s">
        <v>57</v>
      </c>
      <c r="AM602" s="90"/>
      <c r="AN602" s="90" t="s">
        <v>57</v>
      </c>
      <c r="AO602" s="90"/>
      <c r="AP602" s="90" t="s">
        <v>57</v>
      </c>
      <c r="AQ602" s="90"/>
      <c r="AR602" s="90" t="s">
        <v>57</v>
      </c>
      <c r="AS602" s="90" t="s">
        <v>60</v>
      </c>
      <c r="AT602" s="90" t="s">
        <v>61</v>
      </c>
      <c r="AU602" s="97" t="s">
        <v>62</v>
      </c>
      <c r="AV602" s="98" t="s">
        <v>125</v>
      </c>
      <c r="AW602" s="98" t="s">
        <v>126</v>
      </c>
      <c r="AX602" s="97">
        <v>3202032</v>
      </c>
      <c r="AY602" s="98" t="s">
        <v>127</v>
      </c>
      <c r="AZ602" s="98" t="s">
        <v>128</v>
      </c>
      <c r="BA602" s="24"/>
    </row>
    <row r="603" spans="1:53" ht="84.75" customHeight="1">
      <c r="A603" s="23" t="str">
        <f>+IFERROR(VLOOKUP(R603,'[2]Listas niveles'!$D$2:$E$11,2,FALSE),"")</f>
        <v>DTAM</v>
      </c>
      <c r="B603" s="23" t="str">
        <f>+IFERROR(VLOOKUP(AS603,'[2]Listas anexo 1'!$A$7:$B$8,2,FALSE),"")</f>
        <v>ADMIN</v>
      </c>
      <c r="C603" s="23" t="str">
        <f>+IFERROR(VLOOKUP(AT603,'[2]Listas anexo 1'!$A$13:$B$15,2,FALSE),"")</f>
        <v>ADMINYCOOR</v>
      </c>
      <c r="D603" s="23" t="str">
        <f>+IFERROR(VLOOKUP(AT603,'[2]Listas anexo 1'!$A$13:$C$15,3,FALSE),"")</f>
        <v>CONTRIBUIR</v>
      </c>
      <c r="E603" s="23" t="str">
        <f>+IFERROR(VLOOKUP(AT603,'[2]Listas anexo 1'!$A$19:$B$21,2,FALSE),"")</f>
        <v>ADMINOB</v>
      </c>
      <c r="F603" s="23" t="str">
        <f>+IFERROR(VLOOKUP(AV603,'[2]Listas anexo 1'!$J$13:$K$21,2,FALSE),"")</f>
        <v>ADOBI</v>
      </c>
      <c r="G603" s="23" t="str">
        <f>+IFERROR(VLOOKUP(AW603,'[2]LISTAS ANEXO 1. 2'!$A$9:$B$38,2,FALSE),"")</f>
        <v>AI</v>
      </c>
      <c r="H603" s="23" t="str">
        <f>+IFERROR(IF(C603="ADMINYCOOR",VLOOKUP(AY603,'[2]LISTAS ANEXO 1. 3'!$B$13:$C$42,2,FALSE),IF(C603="TASAS",VLOOKUP(AY603,'[2]LISTAS ANEXO 1. 3'!$B$43:$C$51,2,FALSE),IF(C603="FORTALECIMIENTO",VLOOKUP(AY603,'[2]LISTAS ANEXO 1. 3'!$B$52:$C$58,2,FALSE),""))),"")</f>
        <v>AA</v>
      </c>
      <c r="I603" s="23" t="str">
        <f>+IFERROR(VLOOKUP(#REF!,'[2]LISTAS ANEXO 1. 4'!$B$74:$C$90,2,FALSE),"")</f>
        <v/>
      </c>
      <c r="J603" s="23" t="str">
        <f>+IFERROR(VLOOKUP(X603,[2]ORDINALES!$B$2:$C$5,2,FALSE),"")</f>
        <v>CTADOS</v>
      </c>
      <c r="K603" s="23" t="str">
        <f>+IFERROR(VLOOKUP(#REF!,[2]REGION!$G$2:$I$1125,2,FALSE),"")</f>
        <v/>
      </c>
      <c r="L603" s="23" t="str">
        <f>+IFERROR(VLOOKUP(AI603,[2]REGION!$G$2:$I$1125,2,FALSE),"")</f>
        <v/>
      </c>
      <c r="M603" s="23" t="str">
        <f>+IFERROR(VLOOKUP(#REF!,[2]ORDINALES!$H$2:$I$382,2,FALSE),"")</f>
        <v/>
      </c>
      <c r="N603" s="23" t="str">
        <f>IFERROR(VLOOKUP(U603,'[2]Lista Willy'!$B$11:$D$14,3,FALSE),"")</f>
        <v>REC_11</v>
      </c>
      <c r="O603" s="24"/>
      <c r="P603" s="90">
        <v>28038</v>
      </c>
      <c r="Q603" s="90" t="s">
        <v>540</v>
      </c>
      <c r="R603" s="90" t="s">
        <v>541</v>
      </c>
      <c r="S603" s="90" t="s">
        <v>722</v>
      </c>
      <c r="T603" s="90" t="s">
        <v>541</v>
      </c>
      <c r="U603" s="90" t="s">
        <v>52</v>
      </c>
      <c r="V603" s="94" t="s">
        <v>53</v>
      </c>
      <c r="W603" s="90" t="s">
        <v>54</v>
      </c>
      <c r="X603" s="90" t="s">
        <v>55</v>
      </c>
      <c r="Y603" s="99" t="s">
        <v>755</v>
      </c>
      <c r="Z603" s="88">
        <v>23687717</v>
      </c>
      <c r="AA603" s="120"/>
      <c r="AB603" s="88"/>
      <c r="AC603" s="88"/>
      <c r="AD603" s="88"/>
      <c r="AE603" s="120">
        <v>23687717</v>
      </c>
      <c r="AF603" s="89"/>
      <c r="AG603" s="116"/>
      <c r="AH603" s="90" t="s">
        <v>57</v>
      </c>
      <c r="AI603" s="90"/>
      <c r="AJ603" s="90"/>
      <c r="AK603" s="90"/>
      <c r="AL603" s="90" t="s">
        <v>57</v>
      </c>
      <c r="AM603" s="90"/>
      <c r="AN603" s="90" t="s">
        <v>57</v>
      </c>
      <c r="AO603" s="90"/>
      <c r="AP603" s="90" t="s">
        <v>57</v>
      </c>
      <c r="AQ603" s="90"/>
      <c r="AR603" s="90" t="s">
        <v>57</v>
      </c>
      <c r="AS603" s="90" t="s">
        <v>60</v>
      </c>
      <c r="AT603" s="90" t="s">
        <v>61</v>
      </c>
      <c r="AU603" s="97" t="s">
        <v>62</v>
      </c>
      <c r="AV603" s="98" t="s">
        <v>125</v>
      </c>
      <c r="AW603" s="98" t="s">
        <v>126</v>
      </c>
      <c r="AX603" s="97">
        <v>3202032</v>
      </c>
      <c r="AY603" s="98" t="s">
        <v>127</v>
      </c>
      <c r="AZ603" s="98" t="s">
        <v>128</v>
      </c>
      <c r="BA603" s="24"/>
    </row>
    <row r="604" spans="1:53" ht="84.75" customHeight="1">
      <c r="A604" s="23" t="str">
        <f>+IFERROR(VLOOKUP(R604,'[2]Listas niveles'!$D$2:$E$11,2,FALSE),"")</f>
        <v>DTAM</v>
      </c>
      <c r="B604" s="23" t="str">
        <f>+IFERROR(VLOOKUP(AS604,'[2]Listas anexo 1'!$A$7:$B$8,2,FALSE),"")</f>
        <v>ADMIN</v>
      </c>
      <c r="C604" s="23" t="str">
        <f>+IFERROR(VLOOKUP(AT604,'[2]Listas anexo 1'!$A$13:$B$15,2,FALSE),"")</f>
        <v>ADMINYCOOR</v>
      </c>
      <c r="D604" s="23" t="str">
        <f>+IFERROR(VLOOKUP(AT604,'[2]Listas anexo 1'!$A$13:$C$15,3,FALSE),"")</f>
        <v>CONTRIBUIR</v>
      </c>
      <c r="E604" s="23" t="str">
        <f>+IFERROR(VLOOKUP(AT604,'[2]Listas anexo 1'!$A$19:$B$21,2,FALSE),"")</f>
        <v>ADMINOB</v>
      </c>
      <c r="F604" s="23" t="str">
        <f>+IFERROR(VLOOKUP(AV604,'[2]Listas anexo 1'!$J$13:$K$21,2,FALSE),"")</f>
        <v>ADOBI</v>
      </c>
      <c r="G604" s="23" t="str">
        <f>+IFERROR(VLOOKUP(AW604,'[2]LISTAS ANEXO 1. 2'!$A$9:$B$38,2,FALSE),"")</f>
        <v>AI</v>
      </c>
      <c r="H604" s="23" t="str">
        <f>+IFERROR(IF(C604="ADMINYCOOR",VLOOKUP(AY604,'[2]LISTAS ANEXO 1. 3'!$B$13:$C$42,2,FALSE),IF(C604="TASAS",VLOOKUP(AY604,'[2]LISTAS ANEXO 1. 3'!$B$43:$C$51,2,FALSE),IF(C604="FORTALECIMIENTO",VLOOKUP(AY604,'[2]LISTAS ANEXO 1. 3'!$B$52:$C$58,2,FALSE),""))),"")</f>
        <v>AA</v>
      </c>
      <c r="I604" s="23" t="str">
        <f>+IFERROR(VLOOKUP(#REF!,'[2]LISTAS ANEXO 1. 4'!$B$74:$C$90,2,FALSE),"")</f>
        <v/>
      </c>
      <c r="J604" s="23" t="str">
        <f>+IFERROR(VLOOKUP(X604,[2]ORDINALES!$B$2:$C$5,2,FALSE),"")</f>
        <v>CTADOS</v>
      </c>
      <c r="K604" s="23" t="str">
        <f>+IFERROR(VLOOKUP(#REF!,[2]REGION!$G$2:$I$1125,2,FALSE),"")</f>
        <v/>
      </c>
      <c r="L604" s="23" t="str">
        <f>+IFERROR(VLOOKUP(AI604,[2]REGION!$G$2:$I$1125,2,FALSE),"")</f>
        <v/>
      </c>
      <c r="M604" s="23" t="str">
        <f>+IFERROR(VLOOKUP(#REF!,[2]ORDINALES!$H$2:$I$382,2,FALSE),"")</f>
        <v/>
      </c>
      <c r="N604" s="23" t="str">
        <f>IFERROR(VLOOKUP(U604,'[2]Lista Willy'!$B$11:$D$14,3,FALSE),"")</f>
        <v>REC_11</v>
      </c>
      <c r="O604" s="24"/>
      <c r="P604" s="90">
        <v>28039</v>
      </c>
      <c r="Q604" s="90" t="s">
        <v>540</v>
      </c>
      <c r="R604" s="90" t="s">
        <v>541</v>
      </c>
      <c r="S604" s="90" t="s">
        <v>722</v>
      </c>
      <c r="T604" s="90" t="s">
        <v>541</v>
      </c>
      <c r="U604" s="90" t="s">
        <v>52</v>
      </c>
      <c r="V604" s="94" t="s">
        <v>53</v>
      </c>
      <c r="W604" s="90" t="s">
        <v>54</v>
      </c>
      <c r="X604" s="90" t="s">
        <v>55</v>
      </c>
      <c r="Y604" s="99" t="s">
        <v>756</v>
      </c>
      <c r="Z604" s="88">
        <v>23687717</v>
      </c>
      <c r="AA604" s="120"/>
      <c r="AB604" s="88"/>
      <c r="AC604" s="88"/>
      <c r="AD604" s="88"/>
      <c r="AE604" s="120">
        <v>23687717</v>
      </c>
      <c r="AF604" s="89"/>
      <c r="AG604" s="116"/>
      <c r="AH604" s="90" t="s">
        <v>57</v>
      </c>
      <c r="AI604" s="90"/>
      <c r="AJ604" s="90"/>
      <c r="AK604" s="90"/>
      <c r="AL604" s="90" t="s">
        <v>57</v>
      </c>
      <c r="AM604" s="90"/>
      <c r="AN604" s="90" t="s">
        <v>57</v>
      </c>
      <c r="AO604" s="90"/>
      <c r="AP604" s="90" t="s">
        <v>57</v>
      </c>
      <c r="AQ604" s="90"/>
      <c r="AR604" s="90" t="s">
        <v>57</v>
      </c>
      <c r="AS604" s="90" t="s">
        <v>60</v>
      </c>
      <c r="AT604" s="90" t="s">
        <v>61</v>
      </c>
      <c r="AU604" s="97" t="s">
        <v>62</v>
      </c>
      <c r="AV604" s="98" t="s">
        <v>125</v>
      </c>
      <c r="AW604" s="98" t="s">
        <v>126</v>
      </c>
      <c r="AX604" s="97">
        <v>3202032</v>
      </c>
      <c r="AY604" s="98" t="s">
        <v>127</v>
      </c>
      <c r="AZ604" s="98" t="s">
        <v>128</v>
      </c>
      <c r="BA604" s="24"/>
    </row>
    <row r="605" spans="1:53" ht="84.75" customHeight="1">
      <c r="A605" s="23" t="str">
        <f>+IFERROR(VLOOKUP(R605,'[2]Listas niveles'!$D$2:$E$11,2,FALSE),"")</f>
        <v>DTAM</v>
      </c>
      <c r="B605" s="23" t="str">
        <f>+IFERROR(VLOOKUP(AS605,'[2]Listas anexo 1'!$A$7:$B$8,2,FALSE),"")</f>
        <v>ADMIN</v>
      </c>
      <c r="C605" s="23" t="str">
        <f>+IFERROR(VLOOKUP(AT605,'[2]Listas anexo 1'!$A$13:$B$15,2,FALSE),"")</f>
        <v>ADMINYCOOR</v>
      </c>
      <c r="D605" s="23" t="str">
        <f>+IFERROR(VLOOKUP(AT605,'[2]Listas anexo 1'!$A$13:$C$15,3,FALSE),"")</f>
        <v>CONTRIBUIR</v>
      </c>
      <c r="E605" s="23" t="str">
        <f>+IFERROR(VLOOKUP(AT605,'[2]Listas anexo 1'!$A$19:$B$21,2,FALSE),"")</f>
        <v>ADMINOB</v>
      </c>
      <c r="F605" s="23" t="str">
        <f>+IFERROR(VLOOKUP(AV605,'[2]Listas anexo 1'!$J$13:$K$21,2,FALSE),"")</f>
        <v>ADOBI</v>
      </c>
      <c r="G605" s="23" t="str">
        <f>+IFERROR(VLOOKUP(AW605,'[2]LISTAS ANEXO 1. 2'!$A$9:$B$38,2,FALSE),"")</f>
        <v>AI</v>
      </c>
      <c r="H605" s="23" t="str">
        <f>+IFERROR(IF(C605="ADMINYCOOR",VLOOKUP(AY605,'[2]LISTAS ANEXO 1. 3'!$B$13:$C$42,2,FALSE),IF(C605="TASAS",VLOOKUP(AY605,'[2]LISTAS ANEXO 1. 3'!$B$43:$C$51,2,FALSE),IF(C605="FORTALECIMIENTO",VLOOKUP(AY605,'[2]LISTAS ANEXO 1. 3'!$B$52:$C$58,2,FALSE),""))),"")</f>
        <v>AA</v>
      </c>
      <c r="I605" s="23" t="str">
        <f>+IFERROR(VLOOKUP(#REF!,'[2]LISTAS ANEXO 1. 4'!$B$74:$C$90,2,FALSE),"")</f>
        <v/>
      </c>
      <c r="J605" s="23" t="str">
        <f>+IFERROR(VLOOKUP(X605,[2]ORDINALES!$B$2:$C$5,2,FALSE),"")</f>
        <v>CTADOS</v>
      </c>
      <c r="K605" s="23" t="str">
        <f>+IFERROR(VLOOKUP(#REF!,[2]REGION!$G$2:$I$1125,2,FALSE),"")</f>
        <v/>
      </c>
      <c r="L605" s="23" t="str">
        <f>+IFERROR(VLOOKUP(AI605,[2]REGION!$G$2:$I$1125,2,FALSE),"")</f>
        <v/>
      </c>
      <c r="M605" s="23" t="str">
        <f>+IFERROR(VLOOKUP(#REF!,[2]ORDINALES!$H$2:$I$382,2,FALSE),"")</f>
        <v/>
      </c>
      <c r="N605" s="23" t="str">
        <f>IFERROR(VLOOKUP(U605,'[2]Lista Willy'!$B$11:$D$14,3,FALSE),"")</f>
        <v>REC_11</v>
      </c>
      <c r="O605" s="24"/>
      <c r="P605" s="90">
        <v>29000</v>
      </c>
      <c r="Q605" s="90" t="s">
        <v>540</v>
      </c>
      <c r="R605" s="90" t="s">
        <v>541</v>
      </c>
      <c r="S605" s="90" t="s">
        <v>757</v>
      </c>
      <c r="T605" s="90" t="s">
        <v>541</v>
      </c>
      <c r="U605" s="90" t="s">
        <v>52</v>
      </c>
      <c r="V605" s="94" t="s">
        <v>53</v>
      </c>
      <c r="W605" s="90" t="s">
        <v>54</v>
      </c>
      <c r="X605" s="90" t="s">
        <v>55</v>
      </c>
      <c r="Y605" s="99" t="s">
        <v>758</v>
      </c>
      <c r="Z605" s="88">
        <v>26250000</v>
      </c>
      <c r="AA605" s="120"/>
      <c r="AB605" s="88"/>
      <c r="AC605" s="88"/>
      <c r="AD605" s="88"/>
      <c r="AE605" s="120">
        <v>26250000</v>
      </c>
      <c r="AF605" s="89"/>
      <c r="AG605" s="116"/>
      <c r="AH605" s="90" t="s">
        <v>57</v>
      </c>
      <c r="AI605" s="90"/>
      <c r="AJ605" s="90"/>
      <c r="AK605" s="90"/>
      <c r="AL605" s="90" t="s">
        <v>57</v>
      </c>
      <c r="AM605" s="90"/>
      <c r="AN605" s="90" t="s">
        <v>57</v>
      </c>
      <c r="AO605" s="90"/>
      <c r="AP605" s="90" t="s">
        <v>57</v>
      </c>
      <c r="AQ605" s="90"/>
      <c r="AR605" s="90" t="s">
        <v>57</v>
      </c>
      <c r="AS605" s="90" t="s">
        <v>60</v>
      </c>
      <c r="AT605" s="90" t="s">
        <v>61</v>
      </c>
      <c r="AU605" s="97" t="s">
        <v>62</v>
      </c>
      <c r="AV605" s="98" t="s">
        <v>125</v>
      </c>
      <c r="AW605" s="98" t="s">
        <v>126</v>
      </c>
      <c r="AX605" s="97">
        <v>3202032</v>
      </c>
      <c r="AY605" s="98" t="s">
        <v>127</v>
      </c>
      <c r="AZ605" s="98" t="s">
        <v>128</v>
      </c>
      <c r="BA605" s="24"/>
    </row>
    <row r="606" spans="1:53" ht="84.75" customHeight="1">
      <c r="A606" s="23" t="str">
        <f>+IFERROR(VLOOKUP(R606,'[2]Listas niveles'!$D$2:$E$11,2,FALSE),"")</f>
        <v>DTAM</v>
      </c>
      <c r="B606" s="23" t="str">
        <f>+IFERROR(VLOOKUP(AS606,'[2]Listas anexo 1'!$A$7:$B$8,2,FALSE),"")</f>
        <v>ADMIN</v>
      </c>
      <c r="C606" s="23" t="str">
        <f>+IFERROR(VLOOKUP(AT606,'[2]Listas anexo 1'!$A$13:$B$15,2,FALSE),"")</f>
        <v>ADMINYCOOR</v>
      </c>
      <c r="D606" s="23" t="str">
        <f>+IFERROR(VLOOKUP(AT606,'[2]Listas anexo 1'!$A$13:$C$15,3,FALSE),"")</f>
        <v>CONTRIBUIR</v>
      </c>
      <c r="E606" s="23" t="str">
        <f>+IFERROR(VLOOKUP(AT606,'[2]Listas anexo 1'!$A$19:$B$21,2,FALSE),"")</f>
        <v>ADMINOB</v>
      </c>
      <c r="F606" s="23" t="str">
        <f>+IFERROR(VLOOKUP(AV606,'[2]Listas anexo 1'!$J$13:$K$21,2,FALSE),"")</f>
        <v>ADOBI</v>
      </c>
      <c r="G606" s="23" t="str">
        <f>+IFERROR(VLOOKUP(AW606,'[2]LISTAS ANEXO 1. 2'!$A$9:$B$38,2,FALSE),"")</f>
        <v>AI</v>
      </c>
      <c r="H606" s="23" t="str">
        <f>+IFERROR(IF(C606="ADMINYCOOR",VLOOKUP(AY606,'[2]LISTAS ANEXO 1. 3'!$B$13:$C$42,2,FALSE),IF(C606="TASAS",VLOOKUP(AY606,'[2]LISTAS ANEXO 1. 3'!$B$43:$C$51,2,FALSE),IF(C606="FORTALECIMIENTO",VLOOKUP(AY606,'[2]LISTAS ANEXO 1. 3'!$B$52:$C$58,2,FALSE),""))),"")</f>
        <v>AA</v>
      </c>
      <c r="I606" s="23" t="str">
        <f>+IFERROR(VLOOKUP(#REF!,'[2]LISTAS ANEXO 1. 4'!$B$74:$C$90,2,FALSE),"")</f>
        <v/>
      </c>
      <c r="J606" s="23" t="str">
        <f>+IFERROR(VLOOKUP(X606,[2]ORDINALES!$B$2:$C$5,2,FALSE),"")</f>
        <v>CTADOS</v>
      </c>
      <c r="K606" s="23" t="str">
        <f>+IFERROR(VLOOKUP(#REF!,[2]REGION!$G$2:$I$1125,2,FALSE),"")</f>
        <v/>
      </c>
      <c r="L606" s="23" t="str">
        <f>+IFERROR(VLOOKUP(AI606,[2]REGION!$G$2:$I$1125,2,FALSE),"")</f>
        <v/>
      </c>
      <c r="M606" s="23" t="str">
        <f>+IFERROR(VLOOKUP(#REF!,[2]ORDINALES!$H$2:$I$382,2,FALSE),"")</f>
        <v/>
      </c>
      <c r="N606" s="23" t="str">
        <f>IFERROR(VLOOKUP(U606,'[2]Lista Willy'!$B$11:$D$14,3,FALSE),"")</f>
        <v>REC_11</v>
      </c>
      <c r="O606" s="24"/>
      <c r="P606" s="90">
        <v>29001</v>
      </c>
      <c r="Q606" s="90" t="s">
        <v>540</v>
      </c>
      <c r="R606" s="90" t="s">
        <v>541</v>
      </c>
      <c r="S606" s="90" t="s">
        <v>757</v>
      </c>
      <c r="T606" s="90" t="s">
        <v>541</v>
      </c>
      <c r="U606" s="90" t="s">
        <v>52</v>
      </c>
      <c r="V606" s="94" t="s">
        <v>53</v>
      </c>
      <c r="W606" s="90" t="s">
        <v>54</v>
      </c>
      <c r="X606" s="90" t="s">
        <v>55</v>
      </c>
      <c r="Y606" s="99" t="s">
        <v>759</v>
      </c>
      <c r="Z606" s="88">
        <v>16012050</v>
      </c>
      <c r="AA606" s="120"/>
      <c r="AB606" s="88"/>
      <c r="AC606" s="88"/>
      <c r="AD606" s="88"/>
      <c r="AE606" s="120">
        <v>16012050</v>
      </c>
      <c r="AF606" s="89"/>
      <c r="AG606" s="116"/>
      <c r="AH606" s="90" t="s">
        <v>57</v>
      </c>
      <c r="AI606" s="90"/>
      <c r="AJ606" s="90"/>
      <c r="AK606" s="90"/>
      <c r="AL606" s="90" t="s">
        <v>57</v>
      </c>
      <c r="AM606" s="90"/>
      <c r="AN606" s="90" t="s">
        <v>57</v>
      </c>
      <c r="AO606" s="90"/>
      <c r="AP606" s="90" t="s">
        <v>57</v>
      </c>
      <c r="AQ606" s="90"/>
      <c r="AR606" s="90" t="s">
        <v>57</v>
      </c>
      <c r="AS606" s="90" t="s">
        <v>60</v>
      </c>
      <c r="AT606" s="90" t="s">
        <v>61</v>
      </c>
      <c r="AU606" s="97" t="s">
        <v>62</v>
      </c>
      <c r="AV606" s="98" t="s">
        <v>125</v>
      </c>
      <c r="AW606" s="98" t="s">
        <v>126</v>
      </c>
      <c r="AX606" s="97">
        <v>3202032</v>
      </c>
      <c r="AY606" s="98" t="s">
        <v>127</v>
      </c>
      <c r="AZ606" s="98" t="s">
        <v>128</v>
      </c>
      <c r="BA606" s="24"/>
    </row>
    <row r="607" spans="1:53" ht="84.75" customHeight="1">
      <c r="A607" s="23" t="str">
        <f>+IFERROR(VLOOKUP(R607,'[2]Listas niveles'!$D$2:$E$11,2,FALSE),"")</f>
        <v>DTAM</v>
      </c>
      <c r="B607" s="23" t="str">
        <f>+IFERROR(VLOOKUP(AS607,'[2]Listas anexo 1'!$A$7:$B$8,2,FALSE),"")</f>
        <v>ADMIN</v>
      </c>
      <c r="C607" s="23" t="str">
        <f>+IFERROR(VLOOKUP(AT607,'[2]Listas anexo 1'!$A$13:$B$15,2,FALSE),"")</f>
        <v>ADMINYCOOR</v>
      </c>
      <c r="D607" s="23" t="str">
        <f>+IFERROR(VLOOKUP(AT607,'[2]Listas anexo 1'!$A$13:$C$15,3,FALSE),"")</f>
        <v>CONTRIBUIR</v>
      </c>
      <c r="E607" s="23" t="str">
        <f>+IFERROR(VLOOKUP(AT607,'[2]Listas anexo 1'!$A$19:$B$21,2,FALSE),"")</f>
        <v>ADMINOB</v>
      </c>
      <c r="F607" s="23" t="str">
        <f>+IFERROR(VLOOKUP(AV607,'[2]Listas anexo 1'!$J$13:$K$21,2,FALSE),"")</f>
        <v>ADOBI</v>
      </c>
      <c r="G607" s="23" t="str">
        <f>+IFERROR(VLOOKUP(AW607,'[2]LISTAS ANEXO 1. 2'!$A$9:$B$38,2,FALSE),"")</f>
        <v>AI</v>
      </c>
      <c r="H607" s="23" t="str">
        <f>+IFERROR(IF(C607="ADMINYCOOR",VLOOKUP(AY607,'[2]LISTAS ANEXO 1. 3'!$B$13:$C$42,2,FALSE),IF(C607="TASAS",VLOOKUP(AY607,'[2]LISTAS ANEXO 1. 3'!$B$43:$C$51,2,FALSE),IF(C607="FORTALECIMIENTO",VLOOKUP(AY607,'[2]LISTAS ANEXO 1. 3'!$B$52:$C$58,2,FALSE),""))),"")</f>
        <v>AA</v>
      </c>
      <c r="I607" s="23" t="str">
        <f>+IFERROR(VLOOKUP(#REF!,'[2]LISTAS ANEXO 1. 4'!$B$74:$C$90,2,FALSE),"")</f>
        <v/>
      </c>
      <c r="J607" s="23" t="str">
        <f>+IFERROR(VLOOKUP(X607,[2]ORDINALES!$B$2:$C$5,2,FALSE),"")</f>
        <v>CTADOS</v>
      </c>
      <c r="K607" s="23" t="str">
        <f>+IFERROR(VLOOKUP(#REF!,[2]REGION!$G$2:$I$1125,2,FALSE),"")</f>
        <v/>
      </c>
      <c r="L607" s="23" t="str">
        <f>+IFERROR(VLOOKUP(AI607,[2]REGION!$G$2:$I$1125,2,FALSE),"")</f>
        <v/>
      </c>
      <c r="M607" s="23" t="str">
        <f>+IFERROR(VLOOKUP(#REF!,[2]ORDINALES!$H$2:$I$382,2,FALSE),"")</f>
        <v/>
      </c>
      <c r="N607" s="23" t="str">
        <f>IFERROR(VLOOKUP(U607,'[2]Lista Willy'!$B$11:$D$14,3,FALSE),"")</f>
        <v>REC_11</v>
      </c>
      <c r="O607" s="24"/>
      <c r="P607" s="90">
        <v>29002</v>
      </c>
      <c r="Q607" s="90" t="s">
        <v>540</v>
      </c>
      <c r="R607" s="90" t="s">
        <v>541</v>
      </c>
      <c r="S607" s="90" t="s">
        <v>757</v>
      </c>
      <c r="T607" s="90" t="s">
        <v>541</v>
      </c>
      <c r="U607" s="90" t="s">
        <v>52</v>
      </c>
      <c r="V607" s="94" t="s">
        <v>53</v>
      </c>
      <c r="W607" s="90" t="s">
        <v>54</v>
      </c>
      <c r="X607" s="90" t="s">
        <v>55</v>
      </c>
      <c r="Y607" s="99" t="s">
        <v>760</v>
      </c>
      <c r="Z607" s="88">
        <v>16012050</v>
      </c>
      <c r="AA607" s="120"/>
      <c r="AB607" s="88"/>
      <c r="AC607" s="88"/>
      <c r="AD607" s="88"/>
      <c r="AE607" s="120">
        <v>16012050</v>
      </c>
      <c r="AF607" s="89"/>
      <c r="AG607" s="116"/>
      <c r="AH607" s="90" t="s">
        <v>57</v>
      </c>
      <c r="AI607" s="90"/>
      <c r="AJ607" s="90"/>
      <c r="AK607" s="90"/>
      <c r="AL607" s="90" t="s">
        <v>57</v>
      </c>
      <c r="AM607" s="90"/>
      <c r="AN607" s="90" t="s">
        <v>57</v>
      </c>
      <c r="AO607" s="90"/>
      <c r="AP607" s="90" t="s">
        <v>57</v>
      </c>
      <c r="AQ607" s="90"/>
      <c r="AR607" s="90" t="s">
        <v>57</v>
      </c>
      <c r="AS607" s="90" t="s">
        <v>60</v>
      </c>
      <c r="AT607" s="90" t="s">
        <v>61</v>
      </c>
      <c r="AU607" s="97" t="s">
        <v>62</v>
      </c>
      <c r="AV607" s="98" t="s">
        <v>125</v>
      </c>
      <c r="AW607" s="98" t="s">
        <v>126</v>
      </c>
      <c r="AX607" s="97">
        <v>3202032</v>
      </c>
      <c r="AY607" s="98" t="s">
        <v>127</v>
      </c>
      <c r="AZ607" s="98" t="s">
        <v>128</v>
      </c>
      <c r="BA607" s="24"/>
    </row>
    <row r="608" spans="1:53" ht="84.75" customHeight="1">
      <c r="A608" s="23" t="str">
        <f>+IFERROR(VLOOKUP(R608,'[2]Listas niveles'!$D$2:$E$11,2,FALSE),"")</f>
        <v>DTAM</v>
      </c>
      <c r="B608" s="23" t="str">
        <f>+IFERROR(VLOOKUP(AS608,'[2]Listas anexo 1'!$A$7:$B$8,2,FALSE),"")</f>
        <v>ADMIN</v>
      </c>
      <c r="C608" s="23" t="str">
        <f>+IFERROR(VLOOKUP(AT608,'[2]Listas anexo 1'!$A$13:$B$15,2,FALSE),"")</f>
        <v>ADMINYCOOR</v>
      </c>
      <c r="D608" s="23" t="str">
        <f>+IFERROR(VLOOKUP(AT608,'[2]Listas anexo 1'!$A$13:$C$15,3,FALSE),"")</f>
        <v>CONTRIBUIR</v>
      </c>
      <c r="E608" s="23" t="str">
        <f>+IFERROR(VLOOKUP(AT608,'[2]Listas anexo 1'!$A$19:$B$21,2,FALSE),"")</f>
        <v>ADMINOB</v>
      </c>
      <c r="F608" s="23" t="str">
        <f>+IFERROR(VLOOKUP(AV608,'[2]Listas anexo 1'!$J$13:$K$21,2,FALSE),"")</f>
        <v>ADOBI</v>
      </c>
      <c r="G608" s="23" t="str">
        <f>+IFERROR(VLOOKUP(AW608,'[2]LISTAS ANEXO 1. 2'!$A$9:$B$38,2,FALSE),"")</f>
        <v>AI</v>
      </c>
      <c r="H608" s="23" t="str">
        <f>+IFERROR(IF(C608="ADMINYCOOR",VLOOKUP(AY608,'[2]LISTAS ANEXO 1. 3'!$B$13:$C$42,2,FALSE),IF(C608="TASAS",VLOOKUP(AY608,'[2]LISTAS ANEXO 1. 3'!$B$43:$C$51,2,FALSE),IF(C608="FORTALECIMIENTO",VLOOKUP(AY608,'[2]LISTAS ANEXO 1. 3'!$B$52:$C$58,2,FALSE),""))),"")</f>
        <v>AA</v>
      </c>
      <c r="I608" s="23" t="str">
        <f>+IFERROR(VLOOKUP(#REF!,'[2]LISTAS ANEXO 1. 4'!$B$74:$C$90,2,FALSE),"")</f>
        <v/>
      </c>
      <c r="J608" s="23" t="str">
        <f>+IFERROR(VLOOKUP(X608,[2]ORDINALES!$B$2:$C$5,2,FALSE),"")</f>
        <v>CTADOS</v>
      </c>
      <c r="K608" s="23" t="str">
        <f>+IFERROR(VLOOKUP(#REF!,[2]REGION!$G$2:$I$1125,2,FALSE),"")</f>
        <v/>
      </c>
      <c r="L608" s="23" t="str">
        <f>+IFERROR(VLOOKUP(AI608,[2]REGION!$G$2:$I$1125,2,FALSE),"")</f>
        <v/>
      </c>
      <c r="M608" s="23" t="str">
        <f>+IFERROR(VLOOKUP(#REF!,[2]ORDINALES!$H$2:$I$382,2,FALSE),"")</f>
        <v/>
      </c>
      <c r="N608" s="23" t="str">
        <f>IFERROR(VLOOKUP(U608,'[2]Lista Willy'!$B$11:$D$14,3,FALSE),"")</f>
        <v>REC_11</v>
      </c>
      <c r="O608" s="24"/>
      <c r="P608" s="90">
        <v>29003</v>
      </c>
      <c r="Q608" s="90" t="s">
        <v>540</v>
      </c>
      <c r="R608" s="90" t="s">
        <v>541</v>
      </c>
      <c r="S608" s="90" t="s">
        <v>757</v>
      </c>
      <c r="T608" s="90" t="s">
        <v>541</v>
      </c>
      <c r="U608" s="90" t="s">
        <v>52</v>
      </c>
      <c r="V608" s="94" t="s">
        <v>53</v>
      </c>
      <c r="W608" s="90" t="s">
        <v>54</v>
      </c>
      <c r="X608" s="90" t="s">
        <v>55</v>
      </c>
      <c r="Y608" s="99" t="s">
        <v>761</v>
      </c>
      <c r="Z608" s="88">
        <v>5000000</v>
      </c>
      <c r="AA608" s="120"/>
      <c r="AB608" s="88"/>
      <c r="AC608" s="88"/>
      <c r="AD608" s="88"/>
      <c r="AE608" s="120">
        <v>5000000</v>
      </c>
      <c r="AF608" s="89"/>
      <c r="AG608" s="116"/>
      <c r="AH608" s="90" t="s">
        <v>57</v>
      </c>
      <c r="AI608" s="90"/>
      <c r="AJ608" s="90"/>
      <c r="AK608" s="90"/>
      <c r="AL608" s="90" t="s">
        <v>57</v>
      </c>
      <c r="AM608" s="90"/>
      <c r="AN608" s="90" t="s">
        <v>57</v>
      </c>
      <c r="AO608" s="90"/>
      <c r="AP608" s="90" t="s">
        <v>57</v>
      </c>
      <c r="AQ608" s="90"/>
      <c r="AR608" s="90" t="s">
        <v>57</v>
      </c>
      <c r="AS608" s="90" t="s">
        <v>60</v>
      </c>
      <c r="AT608" s="90" t="s">
        <v>61</v>
      </c>
      <c r="AU608" s="97" t="s">
        <v>62</v>
      </c>
      <c r="AV608" s="98" t="s">
        <v>125</v>
      </c>
      <c r="AW608" s="98" t="s">
        <v>126</v>
      </c>
      <c r="AX608" s="97">
        <v>3202032</v>
      </c>
      <c r="AY608" s="98" t="s">
        <v>127</v>
      </c>
      <c r="AZ608" s="98" t="s">
        <v>128</v>
      </c>
      <c r="BA608" s="24"/>
    </row>
    <row r="609" spans="1:53" ht="84.75" customHeight="1">
      <c r="A609" s="23" t="str">
        <f>+IFERROR(VLOOKUP(R609,'[2]Listas niveles'!$D$2:$E$11,2,FALSE),"")</f>
        <v>DTAM</v>
      </c>
      <c r="B609" s="23" t="str">
        <f>+IFERROR(VLOOKUP(AS609,'[2]Listas anexo 1'!$A$7:$B$8,2,FALSE),"")</f>
        <v>ADMIN</v>
      </c>
      <c r="C609" s="23" t="str">
        <f>+IFERROR(VLOOKUP(AT609,'[2]Listas anexo 1'!$A$13:$B$15,2,FALSE),"")</f>
        <v>ADMINYCOOR</v>
      </c>
      <c r="D609" s="23" t="str">
        <f>+IFERROR(VLOOKUP(AT609,'[2]Listas anexo 1'!$A$13:$C$15,3,FALSE),"")</f>
        <v>CONTRIBUIR</v>
      </c>
      <c r="E609" s="23" t="str">
        <f>+IFERROR(VLOOKUP(AT609,'[2]Listas anexo 1'!$A$19:$B$21,2,FALSE),"")</f>
        <v>ADMINOB</v>
      </c>
      <c r="F609" s="23" t="str">
        <f>+IFERROR(VLOOKUP(AV609,'[2]Listas anexo 1'!$J$13:$K$21,2,FALSE),"")</f>
        <v>ADOBI</v>
      </c>
      <c r="G609" s="23" t="str">
        <f>+IFERROR(VLOOKUP(AW609,'[2]LISTAS ANEXO 1. 2'!$A$9:$B$38,2,FALSE),"")</f>
        <v>AI</v>
      </c>
      <c r="H609" s="23" t="str">
        <f>+IFERROR(IF(C609="ADMINYCOOR",VLOOKUP(AY609,'[2]LISTAS ANEXO 1. 3'!$B$13:$C$42,2,FALSE),IF(C609="TASAS",VLOOKUP(AY609,'[2]LISTAS ANEXO 1. 3'!$B$43:$C$51,2,FALSE),IF(C609="FORTALECIMIENTO",VLOOKUP(AY609,'[2]LISTAS ANEXO 1. 3'!$B$52:$C$58,2,FALSE),""))),"")</f>
        <v>AA</v>
      </c>
      <c r="I609" s="23" t="str">
        <f>+IFERROR(VLOOKUP(#REF!,'[2]LISTAS ANEXO 1. 4'!$B$74:$C$90,2,FALSE),"")</f>
        <v/>
      </c>
      <c r="J609" s="23" t="str">
        <f>+IFERROR(VLOOKUP(X609,[2]ORDINALES!$B$2:$C$5,2,FALSE),"")</f>
        <v>CTADOS</v>
      </c>
      <c r="K609" s="23" t="str">
        <f>+IFERROR(VLOOKUP(#REF!,[2]REGION!$G$2:$I$1125,2,FALSE),"")</f>
        <v/>
      </c>
      <c r="L609" s="23" t="str">
        <f>+IFERROR(VLOOKUP(AI609,[2]REGION!$G$2:$I$1125,2,FALSE),"")</f>
        <v/>
      </c>
      <c r="M609" s="23" t="str">
        <f>+IFERROR(VLOOKUP(#REF!,[2]ORDINALES!$H$2:$I$382,2,FALSE),"")</f>
        <v/>
      </c>
      <c r="N609" s="23" t="str">
        <f>IFERROR(VLOOKUP(U609,'[2]Lista Willy'!$B$11:$D$14,3,FALSE),"")</f>
        <v>REC_11</v>
      </c>
      <c r="O609" s="24"/>
      <c r="P609" s="90">
        <v>29004</v>
      </c>
      <c r="Q609" s="90" t="s">
        <v>540</v>
      </c>
      <c r="R609" s="90" t="s">
        <v>541</v>
      </c>
      <c r="S609" s="90" t="s">
        <v>757</v>
      </c>
      <c r="T609" s="90" t="s">
        <v>541</v>
      </c>
      <c r="U609" s="90" t="s">
        <v>52</v>
      </c>
      <c r="V609" s="94" t="s">
        <v>53</v>
      </c>
      <c r="W609" s="90" t="s">
        <v>54</v>
      </c>
      <c r="X609" s="90" t="s">
        <v>55</v>
      </c>
      <c r="Y609" s="99" t="s">
        <v>762</v>
      </c>
      <c r="Z609" s="88">
        <v>2000000</v>
      </c>
      <c r="AA609" s="120"/>
      <c r="AB609" s="88"/>
      <c r="AC609" s="88"/>
      <c r="AD609" s="88"/>
      <c r="AE609" s="120">
        <v>2000000</v>
      </c>
      <c r="AF609" s="89"/>
      <c r="AG609" s="116"/>
      <c r="AH609" s="90" t="s">
        <v>57</v>
      </c>
      <c r="AI609" s="90"/>
      <c r="AJ609" s="90"/>
      <c r="AK609" s="90"/>
      <c r="AL609" s="90" t="s">
        <v>57</v>
      </c>
      <c r="AM609" s="90"/>
      <c r="AN609" s="90" t="s">
        <v>57</v>
      </c>
      <c r="AO609" s="90"/>
      <c r="AP609" s="90" t="s">
        <v>57</v>
      </c>
      <c r="AQ609" s="90"/>
      <c r="AR609" s="90" t="s">
        <v>57</v>
      </c>
      <c r="AS609" s="90" t="s">
        <v>60</v>
      </c>
      <c r="AT609" s="90" t="s">
        <v>61</v>
      </c>
      <c r="AU609" s="97" t="s">
        <v>62</v>
      </c>
      <c r="AV609" s="98" t="s">
        <v>125</v>
      </c>
      <c r="AW609" s="98" t="s">
        <v>126</v>
      </c>
      <c r="AX609" s="97">
        <v>3202032</v>
      </c>
      <c r="AY609" s="98" t="s">
        <v>127</v>
      </c>
      <c r="AZ609" s="98" t="s">
        <v>128</v>
      </c>
      <c r="BA609" s="24"/>
    </row>
    <row r="610" spans="1:53" ht="84.75" customHeight="1">
      <c r="A610" s="23" t="str">
        <f>+IFERROR(VLOOKUP(R610,'[2]Listas niveles'!$D$2:$E$11,2,FALSE),"")</f>
        <v>DTAM</v>
      </c>
      <c r="B610" s="23" t="str">
        <f>+IFERROR(VLOOKUP(AS610,'[2]Listas anexo 1'!$A$7:$B$8,2,FALSE),"")</f>
        <v>ADMIN</v>
      </c>
      <c r="C610" s="23" t="str">
        <f>+IFERROR(VLOOKUP(AT610,'[2]Listas anexo 1'!$A$13:$B$15,2,FALSE),"")</f>
        <v>ADMINYCOOR</v>
      </c>
      <c r="D610" s="23" t="str">
        <f>+IFERROR(VLOOKUP(AT610,'[2]Listas anexo 1'!$A$13:$C$15,3,FALSE),"")</f>
        <v>CONTRIBUIR</v>
      </c>
      <c r="E610" s="23" t="str">
        <f>+IFERROR(VLOOKUP(AT610,'[2]Listas anexo 1'!$A$19:$B$21,2,FALSE),"")</f>
        <v>ADMINOB</v>
      </c>
      <c r="F610" s="23" t="str">
        <f>+IFERROR(VLOOKUP(AV610,'[2]Listas anexo 1'!$J$13:$K$21,2,FALSE),"")</f>
        <v>ADOBI</v>
      </c>
      <c r="G610" s="23" t="str">
        <f>+IFERROR(VLOOKUP(AW610,'[2]LISTAS ANEXO 1. 2'!$A$9:$B$38,2,FALSE),"")</f>
        <v>AI</v>
      </c>
      <c r="H610" s="23" t="str">
        <f>+IFERROR(IF(C610="ADMINYCOOR",VLOOKUP(AY610,'[2]LISTAS ANEXO 1. 3'!$B$13:$C$42,2,FALSE),IF(C610="TASAS",VLOOKUP(AY610,'[2]LISTAS ANEXO 1. 3'!$B$43:$C$51,2,FALSE),IF(C610="FORTALECIMIENTO",VLOOKUP(AY610,'[2]LISTAS ANEXO 1. 3'!$B$52:$C$58,2,FALSE),""))),"")</f>
        <v>AA</v>
      </c>
      <c r="I610" s="23" t="str">
        <f>+IFERROR(VLOOKUP(#REF!,'[2]LISTAS ANEXO 1. 4'!$B$74:$C$90,2,FALSE),"")</f>
        <v/>
      </c>
      <c r="J610" s="23" t="str">
        <f>+IFERROR(VLOOKUP(X610,[2]ORDINALES!$B$2:$C$5,2,FALSE),"")</f>
        <v>CTADOS</v>
      </c>
      <c r="K610" s="23" t="str">
        <f>+IFERROR(VLOOKUP(#REF!,[2]REGION!$G$2:$I$1125,2,FALSE),"")</f>
        <v/>
      </c>
      <c r="L610" s="23" t="str">
        <f>+IFERROR(VLOOKUP(AI610,[2]REGION!$G$2:$I$1125,2,FALSE),"")</f>
        <v/>
      </c>
      <c r="M610" s="23" t="str">
        <f>+IFERROR(VLOOKUP(#REF!,[2]ORDINALES!$H$2:$I$382,2,FALSE),"")</f>
        <v/>
      </c>
      <c r="N610" s="23" t="str">
        <f>IFERROR(VLOOKUP(U610,'[2]Lista Willy'!$B$11:$D$14,3,FALSE),"")</f>
        <v>REC_11</v>
      </c>
      <c r="O610" s="24"/>
      <c r="P610" s="90">
        <v>29005</v>
      </c>
      <c r="Q610" s="90" t="s">
        <v>540</v>
      </c>
      <c r="R610" s="90" t="s">
        <v>541</v>
      </c>
      <c r="S610" s="90" t="s">
        <v>757</v>
      </c>
      <c r="T610" s="90" t="s">
        <v>541</v>
      </c>
      <c r="U610" s="90" t="s">
        <v>52</v>
      </c>
      <c r="V610" s="94" t="s">
        <v>53</v>
      </c>
      <c r="W610" s="90" t="s">
        <v>54</v>
      </c>
      <c r="X610" s="90" t="s">
        <v>55</v>
      </c>
      <c r="Y610" s="99" t="s">
        <v>763</v>
      </c>
      <c r="Z610" s="88">
        <v>10000000</v>
      </c>
      <c r="AA610" s="120"/>
      <c r="AB610" s="88"/>
      <c r="AC610" s="88"/>
      <c r="AD610" s="88"/>
      <c r="AE610" s="120">
        <v>10000000</v>
      </c>
      <c r="AF610" s="89"/>
      <c r="AG610" s="116"/>
      <c r="AH610" s="90" t="s">
        <v>57</v>
      </c>
      <c r="AI610" s="90"/>
      <c r="AJ610" s="90"/>
      <c r="AK610" s="90"/>
      <c r="AL610" s="90" t="s">
        <v>57</v>
      </c>
      <c r="AM610" s="90"/>
      <c r="AN610" s="90" t="s">
        <v>57</v>
      </c>
      <c r="AO610" s="90"/>
      <c r="AP610" s="90" t="s">
        <v>57</v>
      </c>
      <c r="AQ610" s="90"/>
      <c r="AR610" s="90" t="s">
        <v>57</v>
      </c>
      <c r="AS610" s="90" t="s">
        <v>60</v>
      </c>
      <c r="AT610" s="90" t="s">
        <v>61</v>
      </c>
      <c r="AU610" s="97" t="s">
        <v>62</v>
      </c>
      <c r="AV610" s="98" t="s">
        <v>125</v>
      </c>
      <c r="AW610" s="98" t="s">
        <v>126</v>
      </c>
      <c r="AX610" s="97">
        <v>3202032</v>
      </c>
      <c r="AY610" s="98" t="s">
        <v>127</v>
      </c>
      <c r="AZ610" s="98" t="s">
        <v>128</v>
      </c>
      <c r="BA610" s="24"/>
    </row>
    <row r="611" spans="1:53" ht="84.75" customHeight="1">
      <c r="A611" s="23" t="str">
        <f>+IFERROR(VLOOKUP(R611,'[2]Listas niveles'!$D$2:$E$11,2,FALSE),"")</f>
        <v>DTAM</v>
      </c>
      <c r="B611" s="23" t="str">
        <f>+IFERROR(VLOOKUP(AS611,'[2]Listas anexo 1'!$A$7:$B$8,2,FALSE),"")</f>
        <v>ADMIN</v>
      </c>
      <c r="C611" s="23" t="str">
        <f>+IFERROR(VLOOKUP(AT611,'[2]Listas anexo 1'!$A$13:$B$15,2,FALSE),"")</f>
        <v>ADMINYCOOR</v>
      </c>
      <c r="D611" s="23" t="str">
        <f>+IFERROR(VLOOKUP(AT611,'[2]Listas anexo 1'!$A$13:$C$15,3,FALSE),"")</f>
        <v>CONTRIBUIR</v>
      </c>
      <c r="E611" s="23" t="str">
        <f>+IFERROR(VLOOKUP(AT611,'[2]Listas anexo 1'!$A$19:$B$21,2,FALSE),"")</f>
        <v>ADMINOB</v>
      </c>
      <c r="F611" s="23" t="str">
        <f>+IFERROR(VLOOKUP(AV611,'[2]Listas anexo 1'!$J$13:$K$21,2,FALSE),"")</f>
        <v>ADOBI</v>
      </c>
      <c r="G611" s="23" t="str">
        <f>+IFERROR(VLOOKUP(AW611,'[2]LISTAS ANEXO 1. 2'!$A$9:$B$38,2,FALSE),"")</f>
        <v>AI</v>
      </c>
      <c r="H611" s="23" t="str">
        <f>+IFERROR(IF(C611="ADMINYCOOR",VLOOKUP(AY611,'[2]LISTAS ANEXO 1. 3'!$B$13:$C$42,2,FALSE),IF(C611="TASAS",VLOOKUP(AY611,'[2]LISTAS ANEXO 1. 3'!$B$43:$C$51,2,FALSE),IF(C611="FORTALECIMIENTO",VLOOKUP(AY611,'[2]LISTAS ANEXO 1. 3'!$B$52:$C$58,2,FALSE),""))),"")</f>
        <v>AA</v>
      </c>
      <c r="I611" s="23" t="str">
        <f>+IFERROR(VLOOKUP(#REF!,'[2]LISTAS ANEXO 1. 4'!$B$74:$C$90,2,FALSE),"")</f>
        <v/>
      </c>
      <c r="J611" s="23" t="str">
        <f>+IFERROR(VLOOKUP(X611,[2]ORDINALES!$B$2:$C$5,2,FALSE),"")</f>
        <v>CTADOS</v>
      </c>
      <c r="K611" s="23" t="str">
        <f>+IFERROR(VLOOKUP(#REF!,[2]REGION!$G$2:$I$1125,2,FALSE),"")</f>
        <v/>
      </c>
      <c r="L611" s="23" t="str">
        <f>+IFERROR(VLOOKUP(AI611,[2]REGION!$G$2:$I$1125,2,FALSE),"")</f>
        <v/>
      </c>
      <c r="M611" s="23" t="str">
        <f>+IFERROR(VLOOKUP(#REF!,[2]ORDINALES!$H$2:$I$382,2,FALSE),"")</f>
        <v/>
      </c>
      <c r="N611" s="23" t="str">
        <f>IFERROR(VLOOKUP(U611,'[2]Lista Willy'!$B$11:$D$14,3,FALSE),"")</f>
        <v>REC_20</v>
      </c>
      <c r="O611" s="24"/>
      <c r="P611" s="90">
        <v>29006</v>
      </c>
      <c r="Q611" s="90" t="s">
        <v>540</v>
      </c>
      <c r="R611" s="90" t="s">
        <v>541</v>
      </c>
      <c r="S611" s="90" t="s">
        <v>757</v>
      </c>
      <c r="T611" s="90" t="s">
        <v>541</v>
      </c>
      <c r="U611" s="90" t="s">
        <v>153</v>
      </c>
      <c r="V611" s="94" t="s">
        <v>154</v>
      </c>
      <c r="W611" s="90" t="s">
        <v>54</v>
      </c>
      <c r="X611" s="90" t="s">
        <v>55</v>
      </c>
      <c r="Y611" s="99" t="s">
        <v>764</v>
      </c>
      <c r="Z611" s="88">
        <v>21000000</v>
      </c>
      <c r="AA611" s="120"/>
      <c r="AB611" s="88"/>
      <c r="AC611" s="88"/>
      <c r="AD611" s="88"/>
      <c r="AE611" s="120">
        <v>21000000</v>
      </c>
      <c r="AF611" s="89"/>
      <c r="AG611" s="116"/>
      <c r="AH611" s="90" t="s">
        <v>57</v>
      </c>
      <c r="AI611" s="90"/>
      <c r="AJ611" s="90"/>
      <c r="AK611" s="90"/>
      <c r="AL611" s="90" t="s">
        <v>57</v>
      </c>
      <c r="AM611" s="90"/>
      <c r="AN611" s="90" t="s">
        <v>57</v>
      </c>
      <c r="AO611" s="90"/>
      <c r="AP611" s="90" t="s">
        <v>57</v>
      </c>
      <c r="AQ611" s="90"/>
      <c r="AR611" s="90" t="s">
        <v>57</v>
      </c>
      <c r="AS611" s="90" t="s">
        <v>60</v>
      </c>
      <c r="AT611" s="90" t="s">
        <v>61</v>
      </c>
      <c r="AU611" s="97" t="s">
        <v>62</v>
      </c>
      <c r="AV611" s="98" t="s">
        <v>125</v>
      </c>
      <c r="AW611" s="98" t="s">
        <v>126</v>
      </c>
      <c r="AX611" s="97">
        <v>3202032</v>
      </c>
      <c r="AY611" s="98" t="s">
        <v>127</v>
      </c>
      <c r="AZ611" s="98" t="s">
        <v>128</v>
      </c>
      <c r="BA611" s="24"/>
    </row>
    <row r="612" spans="1:53" ht="84.75" customHeight="1">
      <c r="A612" s="23" t="str">
        <f>+IFERROR(VLOOKUP(R612,'[2]Listas niveles'!$D$2:$E$11,2,FALSE),"")</f>
        <v>DTAM</v>
      </c>
      <c r="B612" s="23" t="str">
        <f>+IFERROR(VLOOKUP(AS612,'[2]Listas anexo 1'!$A$7:$B$8,2,FALSE),"")</f>
        <v>ADMIN</v>
      </c>
      <c r="C612" s="23" t="str">
        <f>+IFERROR(VLOOKUP(AT612,'[2]Listas anexo 1'!$A$13:$B$15,2,FALSE),"")</f>
        <v>ADMINYCOOR</v>
      </c>
      <c r="D612" s="23" t="str">
        <f>+IFERROR(VLOOKUP(AT612,'[2]Listas anexo 1'!$A$13:$C$15,3,FALSE),"")</f>
        <v>CONTRIBUIR</v>
      </c>
      <c r="E612" s="23" t="str">
        <f>+IFERROR(VLOOKUP(AT612,'[2]Listas anexo 1'!$A$19:$B$21,2,FALSE),"")</f>
        <v>ADMINOB</v>
      </c>
      <c r="F612" s="23" t="str">
        <f>+IFERROR(VLOOKUP(AV612,'[2]Listas anexo 1'!$J$13:$K$21,2,FALSE),"")</f>
        <v>ADOBI</v>
      </c>
      <c r="G612" s="23" t="str">
        <f>+IFERROR(VLOOKUP(AW612,'[2]LISTAS ANEXO 1. 2'!$A$9:$B$38,2,FALSE),"")</f>
        <v>AI</v>
      </c>
      <c r="H612" s="23" t="str">
        <f>+IFERROR(IF(C612="ADMINYCOOR",VLOOKUP(AY612,'[2]LISTAS ANEXO 1. 3'!$B$13:$C$42,2,FALSE),IF(C612="TASAS",VLOOKUP(AY612,'[2]LISTAS ANEXO 1. 3'!$B$43:$C$51,2,FALSE),IF(C612="FORTALECIMIENTO",VLOOKUP(AY612,'[2]LISTAS ANEXO 1. 3'!$B$52:$C$58,2,FALSE),""))),"")</f>
        <v>AA</v>
      </c>
      <c r="I612" s="23" t="str">
        <f>+IFERROR(VLOOKUP(#REF!,'[2]LISTAS ANEXO 1. 4'!$B$74:$C$90,2,FALSE),"")</f>
        <v/>
      </c>
      <c r="J612" s="23" t="str">
        <f>+IFERROR(VLOOKUP(X612,[2]ORDINALES!$B$2:$C$5,2,FALSE),"")</f>
        <v>CTADOS</v>
      </c>
      <c r="K612" s="23" t="str">
        <f>+IFERROR(VLOOKUP(#REF!,[2]REGION!$G$2:$I$1125,2,FALSE),"")</f>
        <v/>
      </c>
      <c r="L612" s="23" t="str">
        <f>+IFERROR(VLOOKUP(AI612,[2]REGION!$G$2:$I$1125,2,FALSE),"")</f>
        <v/>
      </c>
      <c r="M612" s="23" t="str">
        <f>+IFERROR(VLOOKUP(#REF!,[2]ORDINALES!$H$2:$I$382,2,FALSE),"")</f>
        <v/>
      </c>
      <c r="N612" s="23" t="str">
        <f>IFERROR(VLOOKUP(U612,'[2]Lista Willy'!$B$11:$D$14,3,FALSE),"")</f>
        <v>REC_11</v>
      </c>
      <c r="O612" s="24"/>
      <c r="P612" s="90">
        <v>29007</v>
      </c>
      <c r="Q612" s="90" t="s">
        <v>540</v>
      </c>
      <c r="R612" s="90" t="s">
        <v>541</v>
      </c>
      <c r="S612" s="90" t="s">
        <v>757</v>
      </c>
      <c r="T612" s="90" t="s">
        <v>541</v>
      </c>
      <c r="U612" s="90" t="s">
        <v>52</v>
      </c>
      <c r="V612" s="94" t="s">
        <v>53</v>
      </c>
      <c r="W612" s="90" t="s">
        <v>54</v>
      </c>
      <c r="X612" s="90" t="s">
        <v>55</v>
      </c>
      <c r="Y612" s="99" t="s">
        <v>765</v>
      </c>
      <c r="Z612" s="88">
        <v>5000000</v>
      </c>
      <c r="AA612" s="120"/>
      <c r="AB612" s="88"/>
      <c r="AC612" s="88"/>
      <c r="AD612" s="88"/>
      <c r="AE612" s="120">
        <v>5000000</v>
      </c>
      <c r="AF612" s="89"/>
      <c r="AG612" s="116"/>
      <c r="AH612" s="90" t="s">
        <v>57</v>
      </c>
      <c r="AI612" s="90"/>
      <c r="AJ612" s="90"/>
      <c r="AK612" s="90"/>
      <c r="AL612" s="90" t="s">
        <v>57</v>
      </c>
      <c r="AM612" s="90"/>
      <c r="AN612" s="90" t="s">
        <v>57</v>
      </c>
      <c r="AO612" s="90"/>
      <c r="AP612" s="90" t="s">
        <v>57</v>
      </c>
      <c r="AQ612" s="90"/>
      <c r="AR612" s="90" t="s">
        <v>57</v>
      </c>
      <c r="AS612" s="90" t="s">
        <v>60</v>
      </c>
      <c r="AT612" s="90" t="s">
        <v>61</v>
      </c>
      <c r="AU612" s="97" t="s">
        <v>62</v>
      </c>
      <c r="AV612" s="98" t="s">
        <v>125</v>
      </c>
      <c r="AW612" s="98" t="s">
        <v>126</v>
      </c>
      <c r="AX612" s="97">
        <v>3202032</v>
      </c>
      <c r="AY612" s="98" t="s">
        <v>127</v>
      </c>
      <c r="AZ612" s="98" t="s">
        <v>128</v>
      </c>
      <c r="BA612" s="24"/>
    </row>
    <row r="613" spans="1:53" ht="84.75" customHeight="1">
      <c r="A613" s="23" t="str">
        <f>+IFERROR(VLOOKUP(R613,'[2]Listas niveles'!$D$2:$E$11,2,FALSE),"")</f>
        <v>DTAM</v>
      </c>
      <c r="B613" s="23" t="str">
        <f>+IFERROR(VLOOKUP(AS613,'[2]Listas anexo 1'!$A$7:$B$8,2,FALSE),"")</f>
        <v>ADMIN</v>
      </c>
      <c r="C613" s="23" t="str">
        <f>+IFERROR(VLOOKUP(AT613,'[2]Listas anexo 1'!$A$13:$B$15,2,FALSE),"")</f>
        <v>ADMINYCOOR</v>
      </c>
      <c r="D613" s="23" t="str">
        <f>+IFERROR(VLOOKUP(AT613,'[2]Listas anexo 1'!$A$13:$C$15,3,FALSE),"")</f>
        <v>CONTRIBUIR</v>
      </c>
      <c r="E613" s="23" t="str">
        <f>+IFERROR(VLOOKUP(AT613,'[2]Listas anexo 1'!$A$19:$B$21,2,FALSE),"")</f>
        <v>ADMINOB</v>
      </c>
      <c r="F613" s="23" t="str">
        <f>+IFERROR(VLOOKUP(AV613,'[2]Listas anexo 1'!$J$13:$K$21,2,FALSE),"")</f>
        <v>ADOBI</v>
      </c>
      <c r="G613" s="23" t="str">
        <f>+IFERROR(VLOOKUP(AW613,'[2]LISTAS ANEXO 1. 2'!$A$9:$B$38,2,FALSE),"")</f>
        <v>AI</v>
      </c>
      <c r="H613" s="23" t="str">
        <f>+IFERROR(IF(C613="ADMINYCOOR",VLOOKUP(AY613,'[2]LISTAS ANEXO 1. 3'!$B$13:$C$42,2,FALSE),IF(C613="TASAS",VLOOKUP(AY613,'[2]LISTAS ANEXO 1. 3'!$B$43:$C$51,2,FALSE),IF(C613="FORTALECIMIENTO",VLOOKUP(AY613,'[2]LISTAS ANEXO 1. 3'!$B$52:$C$58,2,FALSE),""))),"")</f>
        <v>AA</v>
      </c>
      <c r="I613" s="23" t="str">
        <f>+IFERROR(VLOOKUP(#REF!,'[2]LISTAS ANEXO 1. 4'!$B$74:$C$90,2,FALSE),"")</f>
        <v/>
      </c>
      <c r="J613" s="23" t="str">
        <f>+IFERROR(VLOOKUP(X613,[2]ORDINALES!$B$2:$C$5,2,FALSE),"")</f>
        <v>CTADOS</v>
      </c>
      <c r="K613" s="23" t="str">
        <f>+IFERROR(VLOOKUP(#REF!,[2]REGION!$G$2:$I$1125,2,FALSE),"")</f>
        <v/>
      </c>
      <c r="L613" s="23" t="str">
        <f>+IFERROR(VLOOKUP(AI613,[2]REGION!$G$2:$I$1125,2,FALSE),"")</f>
        <v/>
      </c>
      <c r="M613" s="23" t="str">
        <f>+IFERROR(VLOOKUP(#REF!,[2]ORDINALES!$H$2:$I$382,2,FALSE),"")</f>
        <v/>
      </c>
      <c r="N613" s="23" t="str">
        <f>IFERROR(VLOOKUP(U613,'[2]Lista Willy'!$B$11:$D$14,3,FALSE),"")</f>
        <v>REC_11</v>
      </c>
      <c r="O613" s="24"/>
      <c r="P613" s="90">
        <v>29009</v>
      </c>
      <c r="Q613" s="90" t="s">
        <v>540</v>
      </c>
      <c r="R613" s="90" t="s">
        <v>541</v>
      </c>
      <c r="S613" s="90" t="s">
        <v>757</v>
      </c>
      <c r="T613" s="90" t="s">
        <v>541</v>
      </c>
      <c r="U613" s="90" t="s">
        <v>52</v>
      </c>
      <c r="V613" s="94" t="s">
        <v>53</v>
      </c>
      <c r="W613" s="90" t="s">
        <v>54</v>
      </c>
      <c r="X613" s="90" t="s">
        <v>55</v>
      </c>
      <c r="Y613" s="99" t="s">
        <v>766</v>
      </c>
      <c r="Z613" s="88">
        <v>8000000</v>
      </c>
      <c r="AA613" s="120"/>
      <c r="AB613" s="88"/>
      <c r="AC613" s="88"/>
      <c r="AD613" s="88"/>
      <c r="AE613" s="120">
        <v>8000000</v>
      </c>
      <c r="AF613" s="89"/>
      <c r="AG613" s="116"/>
      <c r="AH613" s="90" t="s">
        <v>57</v>
      </c>
      <c r="AI613" s="90"/>
      <c r="AJ613" s="90"/>
      <c r="AK613" s="90"/>
      <c r="AL613" s="90" t="s">
        <v>57</v>
      </c>
      <c r="AM613" s="90"/>
      <c r="AN613" s="90" t="s">
        <v>57</v>
      </c>
      <c r="AO613" s="90"/>
      <c r="AP613" s="90" t="s">
        <v>57</v>
      </c>
      <c r="AQ613" s="90"/>
      <c r="AR613" s="90" t="s">
        <v>57</v>
      </c>
      <c r="AS613" s="90" t="s">
        <v>60</v>
      </c>
      <c r="AT613" s="90" t="s">
        <v>61</v>
      </c>
      <c r="AU613" s="97" t="s">
        <v>62</v>
      </c>
      <c r="AV613" s="98" t="s">
        <v>125</v>
      </c>
      <c r="AW613" s="98" t="s">
        <v>126</v>
      </c>
      <c r="AX613" s="97">
        <v>3202032</v>
      </c>
      <c r="AY613" s="98" t="s">
        <v>127</v>
      </c>
      <c r="AZ613" s="98" t="s">
        <v>128</v>
      </c>
      <c r="BA613" s="24"/>
    </row>
    <row r="614" spans="1:53" ht="84.75" customHeight="1">
      <c r="A614" s="23" t="str">
        <f>+IFERROR(VLOOKUP(R614,'[2]Listas niveles'!$D$2:$E$11,2,FALSE),"")</f>
        <v>DTAM</v>
      </c>
      <c r="B614" s="23" t="str">
        <f>+IFERROR(VLOOKUP(AS614,'[2]Listas anexo 1'!$A$7:$B$8,2,FALSE),"")</f>
        <v>ADMIN</v>
      </c>
      <c r="C614" s="23" t="str">
        <f>+IFERROR(VLOOKUP(AT614,'[2]Listas anexo 1'!$A$13:$B$15,2,FALSE),"")</f>
        <v>ADMINYCOOR</v>
      </c>
      <c r="D614" s="23" t="str">
        <f>+IFERROR(VLOOKUP(AT614,'[2]Listas anexo 1'!$A$13:$C$15,3,FALSE),"")</f>
        <v>CONTRIBUIR</v>
      </c>
      <c r="E614" s="23" t="str">
        <f>+IFERROR(VLOOKUP(AT614,'[2]Listas anexo 1'!$A$19:$B$21,2,FALSE),"")</f>
        <v>ADMINOB</v>
      </c>
      <c r="F614" s="23" t="str">
        <f>+IFERROR(VLOOKUP(AV614,'[2]Listas anexo 1'!$J$13:$K$21,2,FALSE),"")</f>
        <v>ADOBI</v>
      </c>
      <c r="G614" s="23" t="str">
        <f>+IFERROR(VLOOKUP(AW614,'[2]LISTAS ANEXO 1. 2'!$A$9:$B$38,2,FALSE),"")</f>
        <v>AII</v>
      </c>
      <c r="H614" s="23" t="str">
        <f>+IFERROR(IF(C614="ADMINYCOOR",VLOOKUP(AY614,'[2]LISTAS ANEXO 1. 3'!$B$13:$C$42,2,FALSE),IF(C614="TASAS",VLOOKUP(AY614,'[2]LISTAS ANEXO 1. 3'!$B$43:$C$51,2,FALSE),IF(C614="FORTALECIMIENTO",VLOOKUP(AY614,'[2]LISTAS ANEXO 1. 3'!$B$52:$C$58,2,FALSE),""))),"")</f>
        <v>CC</v>
      </c>
      <c r="I614" s="23" t="str">
        <f>+IFERROR(VLOOKUP(#REF!,'[2]LISTAS ANEXO 1. 4'!$B$74:$C$90,2,FALSE),"")</f>
        <v/>
      </c>
      <c r="J614" s="23" t="str">
        <f>+IFERROR(VLOOKUP(X614,[2]ORDINALES!$B$2:$C$5,2,FALSE),"")</f>
        <v>CTADOS</v>
      </c>
      <c r="K614" s="23" t="str">
        <f>+IFERROR(VLOOKUP(#REF!,[2]REGION!$G$2:$I$1125,2,FALSE),"")</f>
        <v/>
      </c>
      <c r="L614" s="23" t="str">
        <f>+IFERROR(VLOOKUP(AI614,[2]REGION!$G$2:$I$1125,2,FALSE),"")</f>
        <v/>
      </c>
      <c r="M614" s="23" t="str">
        <f>+IFERROR(VLOOKUP(#REF!,[2]ORDINALES!$H$2:$I$382,2,FALSE),"")</f>
        <v/>
      </c>
      <c r="N614" s="23" t="str">
        <f>IFERROR(VLOOKUP(U614,'[2]Lista Willy'!$B$11:$D$14,3,FALSE),"")</f>
        <v>REC_11</v>
      </c>
      <c r="O614" s="24"/>
      <c r="P614" s="90">
        <v>29010</v>
      </c>
      <c r="Q614" s="90" t="s">
        <v>540</v>
      </c>
      <c r="R614" s="90" t="s">
        <v>541</v>
      </c>
      <c r="S614" s="90" t="s">
        <v>757</v>
      </c>
      <c r="T614" s="90" t="s">
        <v>541</v>
      </c>
      <c r="U614" s="90" t="s">
        <v>52</v>
      </c>
      <c r="V614" s="94" t="s">
        <v>53</v>
      </c>
      <c r="W614" s="90" t="s">
        <v>54</v>
      </c>
      <c r="X614" s="90" t="s">
        <v>55</v>
      </c>
      <c r="Y614" s="99" t="s">
        <v>767</v>
      </c>
      <c r="Z614" s="88">
        <v>26250000</v>
      </c>
      <c r="AA614" s="120"/>
      <c r="AB614" s="88"/>
      <c r="AC614" s="88"/>
      <c r="AD614" s="88"/>
      <c r="AE614" s="120">
        <v>26250000</v>
      </c>
      <c r="AF614" s="89"/>
      <c r="AG614" s="116"/>
      <c r="AH614" s="90" t="s">
        <v>57</v>
      </c>
      <c r="AI614" s="90"/>
      <c r="AJ614" s="90"/>
      <c r="AK614" s="90"/>
      <c r="AL614" s="90" t="s">
        <v>57</v>
      </c>
      <c r="AM614" s="90"/>
      <c r="AN614" s="90" t="s">
        <v>57</v>
      </c>
      <c r="AO614" s="90"/>
      <c r="AP614" s="90" t="s">
        <v>57</v>
      </c>
      <c r="AQ614" s="90"/>
      <c r="AR614" s="90" t="s">
        <v>57</v>
      </c>
      <c r="AS614" s="90" t="s">
        <v>60</v>
      </c>
      <c r="AT614" s="90" t="s">
        <v>61</v>
      </c>
      <c r="AU614" s="97" t="s">
        <v>62</v>
      </c>
      <c r="AV614" s="98" t="s">
        <v>125</v>
      </c>
      <c r="AW614" s="98" t="s">
        <v>168</v>
      </c>
      <c r="AX614" s="97">
        <v>3202031</v>
      </c>
      <c r="AY614" s="98" t="s">
        <v>169</v>
      </c>
      <c r="AZ614" s="90" t="s">
        <v>170</v>
      </c>
      <c r="BA614" s="24"/>
    </row>
    <row r="615" spans="1:53" ht="84.75" customHeight="1">
      <c r="A615" s="23" t="str">
        <f>+IFERROR(VLOOKUP(R615,'[2]Listas niveles'!$D$2:$E$11,2,FALSE),"")</f>
        <v>DTAM</v>
      </c>
      <c r="B615" s="23" t="str">
        <f>+IFERROR(VLOOKUP(AS615,'[2]Listas anexo 1'!$A$7:$B$8,2,FALSE),"")</f>
        <v>ADMIN</v>
      </c>
      <c r="C615" s="23" t="str">
        <f>+IFERROR(VLOOKUP(AT615,'[2]Listas anexo 1'!$A$13:$B$15,2,FALSE),"")</f>
        <v>ADMINYCOOR</v>
      </c>
      <c r="D615" s="23" t="str">
        <f>+IFERROR(VLOOKUP(AT615,'[2]Listas anexo 1'!$A$13:$C$15,3,FALSE),"")</f>
        <v>CONTRIBUIR</v>
      </c>
      <c r="E615" s="23" t="str">
        <f>+IFERROR(VLOOKUP(AT615,'[2]Listas anexo 1'!$A$19:$B$21,2,FALSE),"")</f>
        <v>ADMINOB</v>
      </c>
      <c r="F615" s="23" t="str">
        <f>+IFERROR(VLOOKUP(AV615,'[2]Listas anexo 1'!$J$13:$K$21,2,FALSE),"")</f>
        <v>ADOBI</v>
      </c>
      <c r="G615" s="23" t="str">
        <f>+IFERROR(VLOOKUP(AW615,'[2]LISTAS ANEXO 1. 2'!$A$9:$B$38,2,FALSE),"")</f>
        <v>AII</v>
      </c>
      <c r="H615" s="23" t="str">
        <f>+IFERROR(IF(C615="ADMINYCOOR",VLOOKUP(AY615,'[2]LISTAS ANEXO 1. 3'!$B$13:$C$42,2,FALSE),IF(C615="TASAS",VLOOKUP(AY615,'[2]LISTAS ANEXO 1. 3'!$B$43:$C$51,2,FALSE),IF(C615="FORTALECIMIENTO",VLOOKUP(AY615,'[2]LISTAS ANEXO 1. 3'!$B$52:$C$58,2,FALSE),""))),"")</f>
        <v>CC</v>
      </c>
      <c r="I615" s="23" t="str">
        <f>+IFERROR(VLOOKUP(#REF!,'[2]LISTAS ANEXO 1. 4'!$B$74:$C$90,2,FALSE),"")</f>
        <v/>
      </c>
      <c r="J615" s="23" t="str">
        <f>+IFERROR(VLOOKUP(X615,[2]ORDINALES!$B$2:$C$5,2,FALSE),"")</f>
        <v>CTADOS</v>
      </c>
      <c r="K615" s="23" t="str">
        <f>+IFERROR(VLOOKUP(#REF!,[2]REGION!$G$2:$I$1125,2,FALSE),"")</f>
        <v/>
      </c>
      <c r="L615" s="23" t="str">
        <f>+IFERROR(VLOOKUP(AI615,[2]REGION!$G$2:$I$1125,2,FALSE),"")</f>
        <v/>
      </c>
      <c r="M615" s="23" t="str">
        <f>+IFERROR(VLOOKUP(#REF!,[2]ORDINALES!$H$2:$I$382,2,FALSE),"")</f>
        <v/>
      </c>
      <c r="N615" s="23" t="str">
        <f>IFERROR(VLOOKUP(U615,'[2]Lista Willy'!$B$11:$D$14,3,FALSE),"")</f>
        <v>REC_11</v>
      </c>
      <c r="O615" s="24"/>
      <c r="P615" s="90">
        <v>29011</v>
      </c>
      <c r="Q615" s="90" t="s">
        <v>540</v>
      </c>
      <c r="R615" s="90" t="s">
        <v>541</v>
      </c>
      <c r="S615" s="90" t="s">
        <v>757</v>
      </c>
      <c r="T615" s="90" t="s">
        <v>541</v>
      </c>
      <c r="U615" s="90" t="s">
        <v>52</v>
      </c>
      <c r="V615" s="94" t="s">
        <v>53</v>
      </c>
      <c r="W615" s="90" t="s">
        <v>54</v>
      </c>
      <c r="X615" s="90" t="s">
        <v>55</v>
      </c>
      <c r="Y615" s="99" t="s">
        <v>768</v>
      </c>
      <c r="Z615" s="88">
        <v>26250000</v>
      </c>
      <c r="AA615" s="120"/>
      <c r="AB615" s="88"/>
      <c r="AC615" s="88"/>
      <c r="AD615" s="88"/>
      <c r="AE615" s="120">
        <v>26250000</v>
      </c>
      <c r="AF615" s="89"/>
      <c r="AG615" s="116"/>
      <c r="AH615" s="90" t="s">
        <v>57</v>
      </c>
      <c r="AI615" s="90"/>
      <c r="AJ615" s="90"/>
      <c r="AK615" s="90"/>
      <c r="AL615" s="90" t="s">
        <v>57</v>
      </c>
      <c r="AM615" s="90"/>
      <c r="AN615" s="90" t="s">
        <v>57</v>
      </c>
      <c r="AO615" s="90"/>
      <c r="AP615" s="90" t="s">
        <v>57</v>
      </c>
      <c r="AQ615" s="90"/>
      <c r="AR615" s="90" t="s">
        <v>57</v>
      </c>
      <c r="AS615" s="90" t="s">
        <v>60</v>
      </c>
      <c r="AT615" s="90" t="s">
        <v>61</v>
      </c>
      <c r="AU615" s="97" t="s">
        <v>62</v>
      </c>
      <c r="AV615" s="98" t="s">
        <v>125</v>
      </c>
      <c r="AW615" s="98" t="s">
        <v>168</v>
      </c>
      <c r="AX615" s="97">
        <v>3202031</v>
      </c>
      <c r="AY615" s="98" t="s">
        <v>169</v>
      </c>
      <c r="AZ615" s="90" t="s">
        <v>170</v>
      </c>
      <c r="BA615" s="24"/>
    </row>
    <row r="616" spans="1:53" ht="84.75" customHeight="1">
      <c r="A616" s="23" t="str">
        <f>+IFERROR(VLOOKUP(R616,'[2]Listas niveles'!$D$2:$E$11,2,FALSE),"")</f>
        <v>DTAM</v>
      </c>
      <c r="B616" s="23" t="str">
        <f>+IFERROR(VLOOKUP(AS616,'[2]Listas anexo 1'!$A$7:$B$8,2,FALSE),"")</f>
        <v>ADMIN</v>
      </c>
      <c r="C616" s="23" t="str">
        <f>+IFERROR(VLOOKUP(AT616,'[2]Listas anexo 1'!$A$13:$B$15,2,FALSE),"")</f>
        <v>ADMINYCOOR</v>
      </c>
      <c r="D616" s="23" t="str">
        <f>+IFERROR(VLOOKUP(AT616,'[2]Listas anexo 1'!$A$13:$C$15,3,FALSE),"")</f>
        <v>CONTRIBUIR</v>
      </c>
      <c r="E616" s="23" t="str">
        <f>+IFERROR(VLOOKUP(AT616,'[2]Listas anexo 1'!$A$19:$B$21,2,FALSE),"")</f>
        <v>ADMINOB</v>
      </c>
      <c r="F616" s="23" t="str">
        <f>+IFERROR(VLOOKUP(AV616,'[2]Listas anexo 1'!$J$13:$K$21,2,FALSE),"")</f>
        <v>ADOBI</v>
      </c>
      <c r="G616" s="23" t="str">
        <f>+IFERROR(VLOOKUP(AW616,'[2]LISTAS ANEXO 1. 2'!$A$9:$B$38,2,FALSE),"")</f>
        <v>AII</v>
      </c>
      <c r="H616" s="23" t="str">
        <f>+IFERROR(IF(C616="ADMINYCOOR",VLOOKUP(AY616,'[2]LISTAS ANEXO 1. 3'!$B$13:$C$42,2,FALSE),IF(C616="TASAS",VLOOKUP(AY616,'[2]LISTAS ANEXO 1. 3'!$B$43:$C$51,2,FALSE),IF(C616="FORTALECIMIENTO",VLOOKUP(AY616,'[2]LISTAS ANEXO 1. 3'!$B$52:$C$58,2,FALSE),""))),"")</f>
        <v>CC</v>
      </c>
      <c r="I616" s="23" t="str">
        <f>+IFERROR(VLOOKUP(#REF!,'[2]LISTAS ANEXO 1. 4'!$B$74:$C$90,2,FALSE),"")</f>
        <v/>
      </c>
      <c r="J616" s="23" t="str">
        <f>+IFERROR(VLOOKUP(X616,[2]ORDINALES!$B$2:$C$5,2,FALSE),"")</f>
        <v>CTADOS</v>
      </c>
      <c r="K616" s="23" t="str">
        <f>+IFERROR(VLOOKUP(#REF!,[2]REGION!$G$2:$I$1125,2,FALSE),"")</f>
        <v/>
      </c>
      <c r="L616" s="23" t="str">
        <f>+IFERROR(VLOOKUP(AI616,[2]REGION!$G$2:$I$1125,2,FALSE),"")</f>
        <v/>
      </c>
      <c r="M616" s="23" t="str">
        <f>+IFERROR(VLOOKUP(#REF!,[2]ORDINALES!$H$2:$I$382,2,FALSE),"")</f>
        <v/>
      </c>
      <c r="N616" s="23" t="str">
        <f>IFERROR(VLOOKUP(U616,'[2]Lista Willy'!$B$11:$D$14,3,FALSE),"")</f>
        <v>REC_11</v>
      </c>
      <c r="O616" s="24"/>
      <c r="P616" s="90">
        <v>29012</v>
      </c>
      <c r="Q616" s="90" t="s">
        <v>540</v>
      </c>
      <c r="R616" s="90" t="s">
        <v>541</v>
      </c>
      <c r="S616" s="90" t="s">
        <v>757</v>
      </c>
      <c r="T616" s="90" t="s">
        <v>541</v>
      </c>
      <c r="U616" s="90" t="s">
        <v>52</v>
      </c>
      <c r="V616" s="94" t="s">
        <v>53</v>
      </c>
      <c r="W616" s="90" t="s">
        <v>54</v>
      </c>
      <c r="X616" s="90" t="s">
        <v>55</v>
      </c>
      <c r="Y616" s="99" t="s">
        <v>769</v>
      </c>
      <c r="Z616" s="88">
        <v>4000000</v>
      </c>
      <c r="AA616" s="120"/>
      <c r="AB616" s="88"/>
      <c r="AC616" s="88"/>
      <c r="AD616" s="88"/>
      <c r="AE616" s="120">
        <v>4000000</v>
      </c>
      <c r="AF616" s="89"/>
      <c r="AG616" s="116"/>
      <c r="AH616" s="90" t="s">
        <v>57</v>
      </c>
      <c r="AI616" s="90"/>
      <c r="AJ616" s="90"/>
      <c r="AK616" s="90"/>
      <c r="AL616" s="90" t="s">
        <v>57</v>
      </c>
      <c r="AM616" s="90"/>
      <c r="AN616" s="90" t="s">
        <v>57</v>
      </c>
      <c r="AO616" s="90"/>
      <c r="AP616" s="90" t="s">
        <v>57</v>
      </c>
      <c r="AQ616" s="90"/>
      <c r="AR616" s="90" t="s">
        <v>57</v>
      </c>
      <c r="AS616" s="90" t="s">
        <v>60</v>
      </c>
      <c r="AT616" s="90" t="s">
        <v>61</v>
      </c>
      <c r="AU616" s="97" t="s">
        <v>62</v>
      </c>
      <c r="AV616" s="98" t="s">
        <v>125</v>
      </c>
      <c r="AW616" s="98" t="s">
        <v>168</v>
      </c>
      <c r="AX616" s="97">
        <v>3202031</v>
      </c>
      <c r="AY616" s="98" t="s">
        <v>169</v>
      </c>
      <c r="AZ616" s="90" t="s">
        <v>170</v>
      </c>
      <c r="BA616" s="24"/>
    </row>
    <row r="617" spans="1:53" ht="84.75" customHeight="1">
      <c r="A617" s="23" t="str">
        <f>+IFERROR(VLOOKUP(R617,'[2]Listas niveles'!$D$2:$E$11,2,FALSE),"")</f>
        <v>DTAM</v>
      </c>
      <c r="B617" s="23" t="str">
        <f>+IFERROR(VLOOKUP(AS617,'[2]Listas anexo 1'!$A$7:$B$8,2,FALSE),"")</f>
        <v>ADMIN</v>
      </c>
      <c r="C617" s="23" t="str">
        <f>+IFERROR(VLOOKUP(AT617,'[2]Listas anexo 1'!$A$13:$B$15,2,FALSE),"")</f>
        <v>ADMINYCOOR</v>
      </c>
      <c r="D617" s="23" t="str">
        <f>+IFERROR(VLOOKUP(AT617,'[2]Listas anexo 1'!$A$13:$C$15,3,FALSE),"")</f>
        <v>CONTRIBUIR</v>
      </c>
      <c r="E617" s="23" t="str">
        <f>+IFERROR(VLOOKUP(AT617,'[2]Listas anexo 1'!$A$19:$B$21,2,FALSE),"")</f>
        <v>ADMINOB</v>
      </c>
      <c r="F617" s="23" t="str">
        <f>+IFERROR(VLOOKUP(AV617,'[2]Listas anexo 1'!$J$13:$K$21,2,FALSE),"")</f>
        <v>ADOBI</v>
      </c>
      <c r="G617" s="23" t="str">
        <f>+IFERROR(VLOOKUP(AW617,'[2]LISTAS ANEXO 1. 2'!$A$9:$B$38,2,FALSE),"")</f>
        <v>AII</v>
      </c>
      <c r="H617" s="23" t="str">
        <f>+IFERROR(IF(C617="ADMINYCOOR",VLOOKUP(AY617,'[2]LISTAS ANEXO 1. 3'!$B$13:$C$42,2,FALSE),IF(C617="TASAS",VLOOKUP(AY617,'[2]LISTAS ANEXO 1. 3'!$B$43:$C$51,2,FALSE),IF(C617="FORTALECIMIENTO",VLOOKUP(AY617,'[2]LISTAS ANEXO 1. 3'!$B$52:$C$58,2,FALSE),""))),"")</f>
        <v>CC</v>
      </c>
      <c r="I617" s="23" t="str">
        <f>+IFERROR(VLOOKUP(#REF!,'[2]LISTAS ANEXO 1. 4'!$B$74:$C$90,2,FALSE),"")</f>
        <v/>
      </c>
      <c r="J617" s="23" t="str">
        <f>+IFERROR(VLOOKUP(X617,[2]ORDINALES!$B$2:$C$5,2,FALSE),"")</f>
        <v>CTADOS</v>
      </c>
      <c r="K617" s="23" t="str">
        <f>+IFERROR(VLOOKUP(#REF!,[2]REGION!$G$2:$I$1125,2,FALSE),"")</f>
        <v/>
      </c>
      <c r="L617" s="23" t="str">
        <f>+IFERROR(VLOOKUP(AI617,[2]REGION!$G$2:$I$1125,2,FALSE),"")</f>
        <v/>
      </c>
      <c r="M617" s="23" t="str">
        <f>+IFERROR(VLOOKUP(#REF!,[2]ORDINALES!$H$2:$I$382,2,FALSE),"")</f>
        <v/>
      </c>
      <c r="N617" s="23" t="str">
        <f>IFERROR(VLOOKUP(U617,'[2]Lista Willy'!$B$11:$D$14,3,FALSE),"")</f>
        <v>REC_11</v>
      </c>
      <c r="O617" s="24"/>
      <c r="P617" s="90">
        <v>29014</v>
      </c>
      <c r="Q617" s="90" t="s">
        <v>540</v>
      </c>
      <c r="R617" s="90" t="s">
        <v>541</v>
      </c>
      <c r="S617" s="90" t="s">
        <v>757</v>
      </c>
      <c r="T617" s="90" t="s">
        <v>541</v>
      </c>
      <c r="U617" s="90" t="s">
        <v>52</v>
      </c>
      <c r="V617" s="94" t="s">
        <v>53</v>
      </c>
      <c r="W617" s="90" t="s">
        <v>54</v>
      </c>
      <c r="X617" s="90" t="s">
        <v>55</v>
      </c>
      <c r="Y617" s="99" t="s">
        <v>770</v>
      </c>
      <c r="Z617" s="88">
        <v>4000000</v>
      </c>
      <c r="AA617" s="120"/>
      <c r="AB617" s="88"/>
      <c r="AC617" s="88"/>
      <c r="AD617" s="88"/>
      <c r="AE617" s="120">
        <v>4000000</v>
      </c>
      <c r="AF617" s="89"/>
      <c r="AG617" s="116"/>
      <c r="AH617" s="90" t="s">
        <v>57</v>
      </c>
      <c r="AI617" s="90"/>
      <c r="AJ617" s="90"/>
      <c r="AK617" s="90"/>
      <c r="AL617" s="90" t="s">
        <v>57</v>
      </c>
      <c r="AM617" s="90"/>
      <c r="AN617" s="90" t="s">
        <v>57</v>
      </c>
      <c r="AO617" s="90"/>
      <c r="AP617" s="90" t="s">
        <v>57</v>
      </c>
      <c r="AQ617" s="90"/>
      <c r="AR617" s="90" t="s">
        <v>57</v>
      </c>
      <c r="AS617" s="90" t="s">
        <v>60</v>
      </c>
      <c r="AT617" s="90" t="s">
        <v>61</v>
      </c>
      <c r="AU617" s="97" t="s">
        <v>62</v>
      </c>
      <c r="AV617" s="98" t="s">
        <v>125</v>
      </c>
      <c r="AW617" s="98" t="s">
        <v>168</v>
      </c>
      <c r="AX617" s="97">
        <v>3202031</v>
      </c>
      <c r="AY617" s="98" t="s">
        <v>169</v>
      </c>
      <c r="AZ617" s="90" t="s">
        <v>170</v>
      </c>
      <c r="BA617" s="24"/>
    </row>
    <row r="618" spans="1:53" ht="84.75" customHeight="1">
      <c r="A618" s="23" t="str">
        <f>+IFERROR(VLOOKUP(R618,'[2]Listas niveles'!$D$2:$E$11,2,FALSE),"")</f>
        <v>DTAM</v>
      </c>
      <c r="B618" s="23" t="str">
        <f>+IFERROR(VLOOKUP(AS618,'[2]Listas anexo 1'!$A$7:$B$8,2,FALSE),"")</f>
        <v>ADMIN</v>
      </c>
      <c r="C618" s="23" t="str">
        <f>+IFERROR(VLOOKUP(AT618,'[2]Listas anexo 1'!$A$13:$B$15,2,FALSE),"")</f>
        <v>ADMINYCOOR</v>
      </c>
      <c r="D618" s="23" t="str">
        <f>+IFERROR(VLOOKUP(AT618,'[2]Listas anexo 1'!$A$13:$C$15,3,FALSE),"")</f>
        <v>CONTRIBUIR</v>
      </c>
      <c r="E618" s="23" t="str">
        <f>+IFERROR(VLOOKUP(AT618,'[2]Listas anexo 1'!$A$19:$B$21,2,FALSE),"")</f>
        <v>ADMINOB</v>
      </c>
      <c r="F618" s="23" t="str">
        <f>+IFERROR(VLOOKUP(AV618,'[2]Listas anexo 1'!$J$13:$K$21,2,FALSE),"")</f>
        <v>ADOBIV</v>
      </c>
      <c r="G618" s="23" t="str">
        <f>+IFERROR(VLOOKUP(AW618,'[2]LISTAS ANEXO 1. 2'!$A$9:$B$38,2,FALSE),"")</f>
        <v>AXVI</v>
      </c>
      <c r="H618" s="23" t="str">
        <f>+IFERROR(IF(C618="ADMINYCOOR",VLOOKUP(AY618,'[2]LISTAS ANEXO 1. 3'!$B$13:$C$42,2,FALSE),IF(C618="TASAS",VLOOKUP(AY618,'[2]LISTAS ANEXO 1. 3'!$B$43:$C$51,2,FALSE),IF(C618="FORTALECIMIENTO",VLOOKUP(AY618,'[2]LISTAS ANEXO 1. 3'!$B$52:$C$58,2,FALSE),""))),"")</f>
        <v>CD</v>
      </c>
      <c r="I618" s="23" t="str">
        <f>+IFERROR(VLOOKUP(#REF!,'[2]LISTAS ANEXO 1. 4'!$B$74:$C$90,2,FALSE),"")</f>
        <v/>
      </c>
      <c r="J618" s="23" t="str">
        <f>+IFERROR(VLOOKUP(X618,[2]ORDINALES!$B$2:$C$5,2,FALSE),"")</f>
        <v>CTADOS</v>
      </c>
      <c r="K618" s="23" t="str">
        <f>+IFERROR(VLOOKUP(#REF!,[2]REGION!$G$2:$I$1125,2,FALSE),"")</f>
        <v/>
      </c>
      <c r="L618" s="23" t="str">
        <f>+IFERROR(VLOOKUP(AI618,[2]REGION!$G$2:$I$1125,2,FALSE),"")</f>
        <v/>
      </c>
      <c r="M618" s="23" t="str">
        <f>+IFERROR(VLOOKUP(#REF!,[2]ORDINALES!$H$2:$I$382,2,FALSE),"")</f>
        <v/>
      </c>
      <c r="N618" s="23" t="str">
        <f>IFERROR(VLOOKUP(U618,'[2]Lista Willy'!$B$11:$D$14,3,FALSE),"")</f>
        <v>REC_11</v>
      </c>
      <c r="O618" s="24"/>
      <c r="P618" s="90">
        <v>29015</v>
      </c>
      <c r="Q618" s="90" t="s">
        <v>540</v>
      </c>
      <c r="R618" s="90" t="s">
        <v>541</v>
      </c>
      <c r="S618" s="90" t="s">
        <v>757</v>
      </c>
      <c r="T618" s="90" t="s">
        <v>541</v>
      </c>
      <c r="U618" s="90" t="s">
        <v>52</v>
      </c>
      <c r="V618" s="94" t="s">
        <v>53</v>
      </c>
      <c r="W618" s="90" t="s">
        <v>54</v>
      </c>
      <c r="X618" s="90" t="s">
        <v>55</v>
      </c>
      <c r="Y618" s="99" t="s">
        <v>771</v>
      </c>
      <c r="Z618" s="88">
        <v>44625000</v>
      </c>
      <c r="AA618" s="120"/>
      <c r="AB618" s="88"/>
      <c r="AC618" s="88"/>
      <c r="AD618" s="88"/>
      <c r="AE618" s="120">
        <v>44625000</v>
      </c>
      <c r="AF618" s="89"/>
      <c r="AG618" s="116"/>
      <c r="AH618" s="90" t="s">
        <v>57</v>
      </c>
      <c r="AI618" s="90"/>
      <c r="AJ618" s="90"/>
      <c r="AK618" s="90"/>
      <c r="AL618" s="90" t="s">
        <v>57</v>
      </c>
      <c r="AM618" s="90"/>
      <c r="AN618" s="90" t="s">
        <v>57</v>
      </c>
      <c r="AO618" s="90"/>
      <c r="AP618" s="90" t="s">
        <v>57</v>
      </c>
      <c r="AQ618" s="90"/>
      <c r="AR618" s="90" t="s">
        <v>57</v>
      </c>
      <c r="AS618" s="90" t="s">
        <v>60</v>
      </c>
      <c r="AT618" s="90" t="s">
        <v>61</v>
      </c>
      <c r="AU618" s="97" t="s">
        <v>62</v>
      </c>
      <c r="AV618" s="98" t="s">
        <v>63</v>
      </c>
      <c r="AW618" s="98" t="s">
        <v>64</v>
      </c>
      <c r="AX618" s="97">
        <v>3202008</v>
      </c>
      <c r="AY618" s="98" t="s">
        <v>65</v>
      </c>
      <c r="AZ618" s="90" t="s">
        <v>433</v>
      </c>
      <c r="BA618" s="24"/>
    </row>
    <row r="619" spans="1:53" ht="84.75" customHeight="1">
      <c r="A619" s="23" t="str">
        <f>+IFERROR(VLOOKUP(R619,'[2]Listas niveles'!$D$2:$E$11,2,FALSE),"")</f>
        <v>DTAM</v>
      </c>
      <c r="B619" s="23" t="str">
        <f>+IFERROR(VLOOKUP(AS619,'[2]Listas anexo 1'!$A$7:$B$8,2,FALSE),"")</f>
        <v>ADMIN</v>
      </c>
      <c r="C619" s="23" t="str">
        <f>+IFERROR(VLOOKUP(AT619,'[2]Listas anexo 1'!$A$13:$B$15,2,FALSE),"")</f>
        <v>ADMINYCOOR</v>
      </c>
      <c r="D619" s="23" t="str">
        <f>+IFERROR(VLOOKUP(AT619,'[2]Listas anexo 1'!$A$13:$C$15,3,FALSE),"")</f>
        <v>CONTRIBUIR</v>
      </c>
      <c r="E619" s="23" t="str">
        <f>+IFERROR(VLOOKUP(AT619,'[2]Listas anexo 1'!$A$19:$B$21,2,FALSE),"")</f>
        <v>ADMINOB</v>
      </c>
      <c r="F619" s="23" t="str">
        <f>+IFERROR(VLOOKUP(AV619,'[2]Listas anexo 1'!$J$13:$K$21,2,FALSE),"")</f>
        <v>ADOBIV</v>
      </c>
      <c r="G619" s="23" t="str">
        <f>+IFERROR(VLOOKUP(AW619,'[2]LISTAS ANEXO 1. 2'!$A$9:$B$38,2,FALSE),"")</f>
        <v>AXVI</v>
      </c>
      <c r="H619" s="23" t="str">
        <f>+IFERROR(IF(C619="ADMINYCOOR",VLOOKUP(AY619,'[2]LISTAS ANEXO 1. 3'!$B$13:$C$42,2,FALSE),IF(C619="TASAS",VLOOKUP(AY619,'[2]LISTAS ANEXO 1. 3'!$B$43:$C$51,2,FALSE),IF(C619="FORTALECIMIENTO",VLOOKUP(AY619,'[2]LISTAS ANEXO 1. 3'!$B$52:$C$58,2,FALSE),""))),"")</f>
        <v>CD</v>
      </c>
      <c r="I619" s="23" t="str">
        <f>+IFERROR(VLOOKUP(#REF!,'[2]LISTAS ANEXO 1. 4'!$B$74:$C$90,2,FALSE),"")</f>
        <v/>
      </c>
      <c r="J619" s="23" t="str">
        <f>+IFERROR(VLOOKUP(X619,[2]ORDINALES!$B$2:$C$5,2,FALSE),"")</f>
        <v>CTADOS</v>
      </c>
      <c r="K619" s="23" t="str">
        <f>+IFERROR(VLOOKUP(#REF!,[2]REGION!$G$2:$I$1125,2,FALSE),"")</f>
        <v/>
      </c>
      <c r="L619" s="23" t="str">
        <f>+IFERROR(VLOOKUP(AI619,[2]REGION!$G$2:$I$1125,2,FALSE),"")</f>
        <v/>
      </c>
      <c r="M619" s="23" t="str">
        <f>+IFERROR(VLOOKUP(#REF!,[2]ORDINALES!$H$2:$I$382,2,FALSE),"")</f>
        <v/>
      </c>
      <c r="N619" s="23" t="str">
        <f>IFERROR(VLOOKUP(U619,'[2]Lista Willy'!$B$11:$D$14,3,FALSE),"")</f>
        <v>REC_11</v>
      </c>
      <c r="O619" s="24"/>
      <c r="P619" s="90">
        <v>29016</v>
      </c>
      <c r="Q619" s="90" t="s">
        <v>540</v>
      </c>
      <c r="R619" s="90" t="s">
        <v>541</v>
      </c>
      <c r="S619" s="90" t="s">
        <v>757</v>
      </c>
      <c r="T619" s="90" t="s">
        <v>541</v>
      </c>
      <c r="U619" s="90" t="s">
        <v>52</v>
      </c>
      <c r="V619" s="94" t="s">
        <v>53</v>
      </c>
      <c r="W619" s="90" t="s">
        <v>54</v>
      </c>
      <c r="X619" s="90" t="s">
        <v>55</v>
      </c>
      <c r="Y619" s="99" t="s">
        <v>772</v>
      </c>
      <c r="Z619" s="88">
        <v>26250000</v>
      </c>
      <c r="AA619" s="120"/>
      <c r="AB619" s="88"/>
      <c r="AC619" s="88"/>
      <c r="AD619" s="88"/>
      <c r="AE619" s="120">
        <v>26250000</v>
      </c>
      <c r="AF619" s="89"/>
      <c r="AG619" s="116"/>
      <c r="AH619" s="90" t="s">
        <v>57</v>
      </c>
      <c r="AI619" s="90"/>
      <c r="AJ619" s="90"/>
      <c r="AK619" s="90"/>
      <c r="AL619" s="90" t="s">
        <v>57</v>
      </c>
      <c r="AM619" s="90"/>
      <c r="AN619" s="90" t="s">
        <v>57</v>
      </c>
      <c r="AO619" s="90"/>
      <c r="AP619" s="90" t="s">
        <v>57</v>
      </c>
      <c r="AQ619" s="90"/>
      <c r="AR619" s="90" t="s">
        <v>57</v>
      </c>
      <c r="AS619" s="90" t="s">
        <v>60</v>
      </c>
      <c r="AT619" s="90" t="s">
        <v>61</v>
      </c>
      <c r="AU619" s="97" t="s">
        <v>62</v>
      </c>
      <c r="AV619" s="98" t="s">
        <v>63</v>
      </c>
      <c r="AW619" s="98" t="s">
        <v>64</v>
      </c>
      <c r="AX619" s="97">
        <v>3202008</v>
      </c>
      <c r="AY619" s="98" t="s">
        <v>65</v>
      </c>
      <c r="AZ619" s="90" t="s">
        <v>433</v>
      </c>
      <c r="BA619" s="24"/>
    </row>
    <row r="620" spans="1:53" ht="84.75" customHeight="1">
      <c r="A620" s="23" t="str">
        <f>+IFERROR(VLOOKUP(R620,'[2]Listas niveles'!$D$2:$E$11,2,FALSE),"")</f>
        <v>DTAM</v>
      </c>
      <c r="B620" s="23" t="str">
        <f>+IFERROR(VLOOKUP(AS620,'[2]Listas anexo 1'!$A$7:$B$8,2,FALSE),"")</f>
        <v>ADMIN</v>
      </c>
      <c r="C620" s="23" t="str">
        <f>+IFERROR(VLOOKUP(AT620,'[2]Listas anexo 1'!$A$13:$B$15,2,FALSE),"")</f>
        <v>ADMINYCOOR</v>
      </c>
      <c r="D620" s="23" t="str">
        <f>+IFERROR(VLOOKUP(AT620,'[2]Listas anexo 1'!$A$13:$C$15,3,FALSE),"")</f>
        <v>CONTRIBUIR</v>
      </c>
      <c r="E620" s="23" t="str">
        <f>+IFERROR(VLOOKUP(AT620,'[2]Listas anexo 1'!$A$19:$B$21,2,FALSE),"")</f>
        <v>ADMINOB</v>
      </c>
      <c r="F620" s="23" t="str">
        <f>+IFERROR(VLOOKUP(AV620,'[2]Listas anexo 1'!$J$13:$K$21,2,FALSE),"")</f>
        <v>ADOBIV</v>
      </c>
      <c r="G620" s="23" t="str">
        <f>+IFERROR(VLOOKUP(AW620,'[2]LISTAS ANEXO 1. 2'!$A$9:$B$38,2,FALSE),"")</f>
        <v>AXVI</v>
      </c>
      <c r="H620" s="23" t="str">
        <f>+IFERROR(IF(C620="ADMINYCOOR",VLOOKUP(AY620,'[2]LISTAS ANEXO 1. 3'!$B$13:$C$42,2,FALSE),IF(C620="TASAS",VLOOKUP(AY620,'[2]LISTAS ANEXO 1. 3'!$B$43:$C$51,2,FALSE),IF(C620="FORTALECIMIENTO",VLOOKUP(AY620,'[2]LISTAS ANEXO 1. 3'!$B$52:$C$58,2,FALSE),""))),"")</f>
        <v>CD</v>
      </c>
      <c r="I620" s="23" t="str">
        <f>+IFERROR(VLOOKUP(#REF!,'[2]LISTAS ANEXO 1. 4'!$B$74:$C$90,2,FALSE),"")</f>
        <v/>
      </c>
      <c r="J620" s="23" t="str">
        <f>+IFERROR(VLOOKUP(X620,[2]ORDINALES!$B$2:$C$5,2,FALSE),"")</f>
        <v>CTADOS</v>
      </c>
      <c r="K620" s="23" t="str">
        <f>+IFERROR(VLOOKUP(#REF!,[2]REGION!$G$2:$I$1125,2,FALSE),"")</f>
        <v/>
      </c>
      <c r="L620" s="23" t="str">
        <f>+IFERROR(VLOOKUP(AI620,[2]REGION!$G$2:$I$1125,2,FALSE),"")</f>
        <v/>
      </c>
      <c r="M620" s="23" t="str">
        <f>+IFERROR(VLOOKUP(#REF!,[2]ORDINALES!$H$2:$I$382,2,FALSE),"")</f>
        <v/>
      </c>
      <c r="N620" s="23" t="str">
        <f>IFERROR(VLOOKUP(U620,'[2]Lista Willy'!$B$11:$D$14,3,FALSE),"")</f>
        <v>REC_20</v>
      </c>
      <c r="O620" s="24"/>
      <c r="P620" s="90">
        <v>29018</v>
      </c>
      <c r="Q620" s="90" t="s">
        <v>540</v>
      </c>
      <c r="R620" s="90" t="s">
        <v>541</v>
      </c>
      <c r="S620" s="90" t="s">
        <v>757</v>
      </c>
      <c r="T620" s="90" t="s">
        <v>541</v>
      </c>
      <c r="U620" s="90" t="s">
        <v>153</v>
      </c>
      <c r="V620" s="94" t="s">
        <v>154</v>
      </c>
      <c r="W620" s="90" t="s">
        <v>54</v>
      </c>
      <c r="X620" s="90" t="s">
        <v>55</v>
      </c>
      <c r="Y620" s="99" t="s">
        <v>773</v>
      </c>
      <c r="Z620" s="88">
        <v>55000000</v>
      </c>
      <c r="AA620" s="120"/>
      <c r="AB620" s="88"/>
      <c r="AC620" s="88"/>
      <c r="AD620" s="88"/>
      <c r="AE620" s="120">
        <v>55000000</v>
      </c>
      <c r="AF620" s="89"/>
      <c r="AG620" s="116"/>
      <c r="AH620" s="90" t="s">
        <v>57</v>
      </c>
      <c r="AI620" s="90"/>
      <c r="AJ620" s="90"/>
      <c r="AK620" s="90"/>
      <c r="AL620" s="90" t="s">
        <v>57</v>
      </c>
      <c r="AM620" s="90"/>
      <c r="AN620" s="90" t="s">
        <v>57</v>
      </c>
      <c r="AO620" s="90"/>
      <c r="AP620" s="90" t="s">
        <v>57</v>
      </c>
      <c r="AQ620" s="90"/>
      <c r="AR620" s="90" t="s">
        <v>57</v>
      </c>
      <c r="AS620" s="90" t="s">
        <v>60</v>
      </c>
      <c r="AT620" s="90" t="s">
        <v>61</v>
      </c>
      <c r="AU620" s="97" t="s">
        <v>62</v>
      </c>
      <c r="AV620" s="98" t="s">
        <v>63</v>
      </c>
      <c r="AW620" s="98" t="s">
        <v>64</v>
      </c>
      <c r="AX620" s="97">
        <v>3202008</v>
      </c>
      <c r="AY620" s="98" t="s">
        <v>65</v>
      </c>
      <c r="AZ620" s="90" t="s">
        <v>433</v>
      </c>
      <c r="BA620" s="24"/>
    </row>
    <row r="621" spans="1:53" ht="84.75" customHeight="1">
      <c r="A621" s="23" t="str">
        <f>+IFERROR(VLOOKUP(R621,'[2]Listas niveles'!$D$2:$E$11,2,FALSE),"")</f>
        <v>DTAM</v>
      </c>
      <c r="B621" s="23" t="str">
        <f>+IFERROR(VLOOKUP(AS621,'[2]Listas anexo 1'!$A$7:$B$8,2,FALSE),"")</f>
        <v>ADMIN</v>
      </c>
      <c r="C621" s="23" t="str">
        <f>+IFERROR(VLOOKUP(AT621,'[2]Listas anexo 1'!$A$13:$B$15,2,FALSE),"")</f>
        <v>ADMINYCOOR</v>
      </c>
      <c r="D621" s="23" t="str">
        <f>+IFERROR(VLOOKUP(AT621,'[2]Listas anexo 1'!$A$13:$C$15,3,FALSE),"")</f>
        <v>CONTRIBUIR</v>
      </c>
      <c r="E621" s="23" t="str">
        <f>+IFERROR(VLOOKUP(AT621,'[2]Listas anexo 1'!$A$19:$B$21,2,FALSE),"")</f>
        <v>ADMINOB</v>
      </c>
      <c r="F621" s="23" t="str">
        <f>+IFERROR(VLOOKUP(AV621,'[2]Listas anexo 1'!$J$13:$K$21,2,FALSE),"")</f>
        <v>ADOBIV</v>
      </c>
      <c r="G621" s="23" t="str">
        <f>+IFERROR(VLOOKUP(AW621,'[2]LISTAS ANEXO 1. 2'!$A$9:$B$38,2,FALSE),"")</f>
        <v>AXVI</v>
      </c>
      <c r="H621" s="23" t="str">
        <f>+IFERROR(IF(C621="ADMINYCOOR",VLOOKUP(AY621,'[2]LISTAS ANEXO 1. 3'!$B$13:$C$42,2,FALSE),IF(C621="TASAS",VLOOKUP(AY621,'[2]LISTAS ANEXO 1. 3'!$B$43:$C$51,2,FALSE),IF(C621="FORTALECIMIENTO",VLOOKUP(AY621,'[2]LISTAS ANEXO 1. 3'!$B$52:$C$58,2,FALSE),""))),"")</f>
        <v>CD</v>
      </c>
      <c r="I621" s="23" t="str">
        <f>+IFERROR(VLOOKUP(#REF!,'[2]LISTAS ANEXO 1. 4'!$B$74:$C$90,2,FALSE),"")</f>
        <v/>
      </c>
      <c r="J621" s="23" t="str">
        <f>+IFERROR(VLOOKUP(X621,[2]ORDINALES!$B$2:$C$5,2,FALSE),"")</f>
        <v>CTADOS</v>
      </c>
      <c r="K621" s="23" t="str">
        <f>+IFERROR(VLOOKUP(#REF!,[2]REGION!$G$2:$I$1125,2,FALSE),"")</f>
        <v/>
      </c>
      <c r="L621" s="23" t="str">
        <f>+IFERROR(VLOOKUP(AI621,[2]REGION!$G$2:$I$1125,2,FALSE),"")</f>
        <v/>
      </c>
      <c r="M621" s="23" t="str">
        <f>+IFERROR(VLOOKUP(#REF!,[2]ORDINALES!$H$2:$I$382,2,FALSE),"")</f>
        <v/>
      </c>
      <c r="N621" s="23" t="str">
        <f>IFERROR(VLOOKUP(U621,'[2]Lista Willy'!$B$11:$D$14,3,FALSE),"")</f>
        <v>REC_11</v>
      </c>
      <c r="O621" s="24"/>
      <c r="P621" s="90">
        <v>29019</v>
      </c>
      <c r="Q621" s="90" t="s">
        <v>540</v>
      </c>
      <c r="R621" s="90" t="s">
        <v>541</v>
      </c>
      <c r="S621" s="90" t="s">
        <v>757</v>
      </c>
      <c r="T621" s="90" t="s">
        <v>541</v>
      </c>
      <c r="U621" s="90" t="s">
        <v>52</v>
      </c>
      <c r="V621" s="94" t="s">
        <v>53</v>
      </c>
      <c r="W621" s="90" t="s">
        <v>54</v>
      </c>
      <c r="X621" s="90" t="s">
        <v>55</v>
      </c>
      <c r="Y621" s="99" t="s">
        <v>774</v>
      </c>
      <c r="Z621" s="88">
        <v>2000000</v>
      </c>
      <c r="AA621" s="120"/>
      <c r="AB621" s="88"/>
      <c r="AC621" s="88"/>
      <c r="AD621" s="88"/>
      <c r="AE621" s="120">
        <v>2000000</v>
      </c>
      <c r="AF621" s="89"/>
      <c r="AG621" s="116"/>
      <c r="AH621" s="90" t="s">
        <v>57</v>
      </c>
      <c r="AI621" s="90"/>
      <c r="AJ621" s="90"/>
      <c r="AK621" s="90"/>
      <c r="AL621" s="90" t="s">
        <v>57</v>
      </c>
      <c r="AM621" s="90"/>
      <c r="AN621" s="90" t="s">
        <v>57</v>
      </c>
      <c r="AO621" s="90"/>
      <c r="AP621" s="90" t="s">
        <v>57</v>
      </c>
      <c r="AQ621" s="90"/>
      <c r="AR621" s="90" t="s">
        <v>57</v>
      </c>
      <c r="AS621" s="90" t="s">
        <v>60</v>
      </c>
      <c r="AT621" s="90" t="s">
        <v>61</v>
      </c>
      <c r="AU621" s="97" t="s">
        <v>62</v>
      </c>
      <c r="AV621" s="98" t="s">
        <v>63</v>
      </c>
      <c r="AW621" s="98" t="s">
        <v>64</v>
      </c>
      <c r="AX621" s="97">
        <v>3202008</v>
      </c>
      <c r="AY621" s="98" t="s">
        <v>65</v>
      </c>
      <c r="AZ621" s="90" t="s">
        <v>433</v>
      </c>
      <c r="BA621" s="24"/>
    </row>
    <row r="622" spans="1:53" ht="84.75" customHeight="1">
      <c r="A622" s="23" t="str">
        <f>+IFERROR(VLOOKUP(R622,'[2]Listas niveles'!$D$2:$E$11,2,FALSE),"")</f>
        <v>DTAM</v>
      </c>
      <c r="B622" s="23" t="str">
        <f>+IFERROR(VLOOKUP(AS622,'[2]Listas anexo 1'!$A$7:$B$8,2,FALSE),"")</f>
        <v>ADMIN</v>
      </c>
      <c r="C622" s="23" t="str">
        <f>+IFERROR(VLOOKUP(AT622,'[2]Listas anexo 1'!$A$13:$B$15,2,FALSE),"")</f>
        <v>ADMINYCOOR</v>
      </c>
      <c r="D622" s="23" t="str">
        <f>+IFERROR(VLOOKUP(AT622,'[2]Listas anexo 1'!$A$13:$C$15,3,FALSE),"")</f>
        <v>CONTRIBUIR</v>
      </c>
      <c r="E622" s="23" t="str">
        <f>+IFERROR(VLOOKUP(AT622,'[2]Listas anexo 1'!$A$19:$B$21,2,FALSE),"")</f>
        <v>ADMINOB</v>
      </c>
      <c r="F622" s="23" t="str">
        <f>+IFERROR(VLOOKUP(AV622,'[2]Listas anexo 1'!$J$13:$K$21,2,FALSE),"")</f>
        <v>ADOBIII</v>
      </c>
      <c r="G622" s="23" t="str">
        <f>+IFERROR(VLOOKUP(AW622,'[2]LISTAS ANEXO 1. 2'!$A$9:$B$38,2,FALSE),"")</f>
        <v>AIX</v>
      </c>
      <c r="H622" s="23" t="str">
        <f>+IFERROR(IF(C622="ADMINYCOOR",VLOOKUP(AY622,'[2]LISTAS ANEXO 1. 3'!$B$13:$C$42,2,FALSE),IF(C622="TASAS",VLOOKUP(AY622,'[2]LISTAS ANEXO 1. 3'!$B$43:$C$51,2,FALSE),IF(C622="FORTALECIMIENTO",VLOOKUP(AY622,'[2]LISTAS ANEXO 1. 3'!$B$52:$C$58,2,FALSE),""))),"")</f>
        <v>NN</v>
      </c>
      <c r="I622" s="23" t="str">
        <f>+IFERROR(VLOOKUP(#REF!,'[2]LISTAS ANEXO 1. 4'!$B$74:$C$90,2,FALSE),"")</f>
        <v/>
      </c>
      <c r="J622" s="23" t="str">
        <f>+IFERROR(VLOOKUP(X622,[2]ORDINALES!$B$2:$C$5,2,FALSE),"")</f>
        <v>CTADOS</v>
      </c>
      <c r="K622" s="23" t="str">
        <f>+IFERROR(VLOOKUP(#REF!,[2]REGION!$G$2:$I$1125,2,FALSE),"")</f>
        <v/>
      </c>
      <c r="L622" s="23" t="str">
        <f>+IFERROR(VLOOKUP(AI622,[2]REGION!$G$2:$I$1125,2,FALSE),"")</f>
        <v/>
      </c>
      <c r="M622" s="23" t="str">
        <f>+IFERROR(VLOOKUP(#REF!,[2]ORDINALES!$H$2:$I$382,2,FALSE),"")</f>
        <v/>
      </c>
      <c r="N622" s="23" t="str">
        <f>IFERROR(VLOOKUP(U622,'[2]Lista Willy'!$B$11:$D$14,3,FALSE),"")</f>
        <v>REC_11</v>
      </c>
      <c r="O622" s="24"/>
      <c r="P622" s="90">
        <v>29021</v>
      </c>
      <c r="Q622" s="90" t="s">
        <v>540</v>
      </c>
      <c r="R622" s="90" t="s">
        <v>541</v>
      </c>
      <c r="S622" s="90" t="s">
        <v>757</v>
      </c>
      <c r="T622" s="90" t="s">
        <v>541</v>
      </c>
      <c r="U622" s="90" t="s">
        <v>52</v>
      </c>
      <c r="V622" s="94" t="s">
        <v>53</v>
      </c>
      <c r="W622" s="90" t="s">
        <v>54</v>
      </c>
      <c r="X622" s="90" t="s">
        <v>55</v>
      </c>
      <c r="Y622" s="99" t="s">
        <v>775</v>
      </c>
      <c r="Z622" s="88">
        <v>36500000</v>
      </c>
      <c r="AA622" s="120"/>
      <c r="AB622" s="88"/>
      <c r="AC622" s="88"/>
      <c r="AD622" s="88"/>
      <c r="AE622" s="120">
        <v>36500000</v>
      </c>
      <c r="AF622" s="89"/>
      <c r="AG622" s="116"/>
      <c r="AH622" s="90" t="s">
        <v>57</v>
      </c>
      <c r="AI622" s="90"/>
      <c r="AJ622" s="90"/>
      <c r="AK622" s="90"/>
      <c r="AL622" s="90" t="s">
        <v>57</v>
      </c>
      <c r="AM622" s="90"/>
      <c r="AN622" s="90" t="s">
        <v>57</v>
      </c>
      <c r="AO622" s="90"/>
      <c r="AP622" s="90" t="s">
        <v>57</v>
      </c>
      <c r="AQ622" s="90"/>
      <c r="AR622" s="90" t="s">
        <v>57</v>
      </c>
      <c r="AS622" s="90" t="s">
        <v>60</v>
      </c>
      <c r="AT622" s="90" t="s">
        <v>61</v>
      </c>
      <c r="AU622" s="97" t="s">
        <v>62</v>
      </c>
      <c r="AV622" s="98" t="s">
        <v>272</v>
      </c>
      <c r="AW622" s="98" t="s">
        <v>413</v>
      </c>
      <c r="AX622" s="97">
        <v>3202014</v>
      </c>
      <c r="AY622" s="98" t="s">
        <v>418</v>
      </c>
      <c r="AZ622" s="98" t="s">
        <v>415</v>
      </c>
      <c r="BA622" s="24"/>
    </row>
    <row r="623" spans="1:53" ht="84.75" customHeight="1">
      <c r="A623" s="23" t="str">
        <f>+IFERROR(VLOOKUP(R623,'[2]Listas niveles'!$D$2:$E$11,2,FALSE),"")</f>
        <v>DTAM</v>
      </c>
      <c r="B623" s="23" t="str">
        <f>+IFERROR(VLOOKUP(AS623,'[2]Listas anexo 1'!$A$7:$B$8,2,FALSE),"")</f>
        <v>ADMIN</v>
      </c>
      <c r="C623" s="23" t="str">
        <f>+IFERROR(VLOOKUP(AT623,'[2]Listas anexo 1'!$A$13:$B$15,2,FALSE),"")</f>
        <v>ADMINYCOOR</v>
      </c>
      <c r="D623" s="23" t="str">
        <f>+IFERROR(VLOOKUP(AT623,'[2]Listas anexo 1'!$A$13:$C$15,3,FALSE),"")</f>
        <v>CONTRIBUIR</v>
      </c>
      <c r="E623" s="23" t="str">
        <f>+IFERROR(VLOOKUP(AT623,'[2]Listas anexo 1'!$A$19:$B$21,2,FALSE),"")</f>
        <v>ADMINOB</v>
      </c>
      <c r="F623" s="23" t="str">
        <f>+IFERROR(VLOOKUP(AV623,'[2]Listas anexo 1'!$J$13:$K$21,2,FALSE),"")</f>
        <v>ADOBIII</v>
      </c>
      <c r="G623" s="23" t="str">
        <f>+IFERROR(VLOOKUP(AW623,'[2]LISTAS ANEXO 1. 2'!$A$9:$B$38,2,FALSE),"")</f>
        <v>AIX</v>
      </c>
      <c r="H623" s="23" t="str">
        <f>+IFERROR(IF(C623="ADMINYCOOR",VLOOKUP(AY623,'[2]LISTAS ANEXO 1. 3'!$B$13:$C$42,2,FALSE),IF(C623="TASAS",VLOOKUP(AY623,'[2]LISTAS ANEXO 1. 3'!$B$43:$C$51,2,FALSE),IF(C623="FORTALECIMIENTO",VLOOKUP(AY623,'[2]LISTAS ANEXO 1. 3'!$B$52:$C$58,2,FALSE),""))),"")</f>
        <v>NN</v>
      </c>
      <c r="I623" s="23" t="str">
        <f>+IFERROR(VLOOKUP(#REF!,'[2]LISTAS ANEXO 1. 4'!$B$74:$C$90,2,FALSE),"")</f>
        <v/>
      </c>
      <c r="J623" s="23" t="str">
        <f>+IFERROR(VLOOKUP(X623,[2]ORDINALES!$B$2:$C$5,2,FALSE),"")</f>
        <v>CTADOS</v>
      </c>
      <c r="K623" s="23" t="str">
        <f>+IFERROR(VLOOKUP(#REF!,[2]REGION!$G$2:$I$1125,2,FALSE),"")</f>
        <v/>
      </c>
      <c r="L623" s="23" t="str">
        <f>+IFERROR(VLOOKUP(AI623,[2]REGION!$G$2:$I$1125,2,FALSE),"")</f>
        <v/>
      </c>
      <c r="M623" s="23" t="str">
        <f>+IFERROR(VLOOKUP(#REF!,[2]ORDINALES!$H$2:$I$382,2,FALSE),"")</f>
        <v/>
      </c>
      <c r="N623" s="23" t="str">
        <f>IFERROR(VLOOKUP(U623,'[2]Lista Willy'!$B$11:$D$14,3,FALSE),"")</f>
        <v>REC_11</v>
      </c>
      <c r="O623" s="24"/>
      <c r="P623" s="90">
        <v>29023</v>
      </c>
      <c r="Q623" s="90" t="s">
        <v>540</v>
      </c>
      <c r="R623" s="90" t="s">
        <v>541</v>
      </c>
      <c r="S623" s="90" t="s">
        <v>757</v>
      </c>
      <c r="T623" s="90" t="s">
        <v>541</v>
      </c>
      <c r="U623" s="90" t="s">
        <v>52</v>
      </c>
      <c r="V623" s="94" t="s">
        <v>53</v>
      </c>
      <c r="W623" s="90" t="s">
        <v>54</v>
      </c>
      <c r="X623" s="90" t="s">
        <v>55</v>
      </c>
      <c r="Y623" s="99" t="s">
        <v>776</v>
      </c>
      <c r="Z623" s="88">
        <v>4000000</v>
      </c>
      <c r="AA623" s="120"/>
      <c r="AB623" s="88"/>
      <c r="AC623" s="88"/>
      <c r="AD623" s="88"/>
      <c r="AE623" s="120">
        <v>4000000</v>
      </c>
      <c r="AF623" s="89"/>
      <c r="AG623" s="116"/>
      <c r="AH623" s="90" t="s">
        <v>57</v>
      </c>
      <c r="AI623" s="90"/>
      <c r="AJ623" s="90"/>
      <c r="AK623" s="90"/>
      <c r="AL623" s="90" t="s">
        <v>57</v>
      </c>
      <c r="AM623" s="90"/>
      <c r="AN623" s="90" t="s">
        <v>57</v>
      </c>
      <c r="AO623" s="90"/>
      <c r="AP623" s="90" t="s">
        <v>57</v>
      </c>
      <c r="AQ623" s="90"/>
      <c r="AR623" s="90" t="s">
        <v>57</v>
      </c>
      <c r="AS623" s="90" t="s">
        <v>60</v>
      </c>
      <c r="AT623" s="90" t="s">
        <v>61</v>
      </c>
      <c r="AU623" s="97" t="s">
        <v>62</v>
      </c>
      <c r="AV623" s="98" t="s">
        <v>272</v>
      </c>
      <c r="AW623" s="98" t="s">
        <v>413</v>
      </c>
      <c r="AX623" s="97">
        <v>3202014</v>
      </c>
      <c r="AY623" s="98" t="s">
        <v>418</v>
      </c>
      <c r="AZ623" s="98" t="s">
        <v>415</v>
      </c>
      <c r="BA623" s="24"/>
    </row>
    <row r="624" spans="1:53" ht="84.75" customHeight="1">
      <c r="A624" s="23" t="str">
        <f>+IFERROR(VLOOKUP(R624,'[2]Listas niveles'!$D$2:$E$11,2,FALSE),"")</f>
        <v>DTAM</v>
      </c>
      <c r="B624" s="23" t="str">
        <f>+IFERROR(VLOOKUP(AS624,'[2]Listas anexo 1'!$A$7:$B$8,2,FALSE),"")</f>
        <v>ADMIN</v>
      </c>
      <c r="C624" s="23" t="str">
        <f>+IFERROR(VLOOKUP(AT624,'[2]Listas anexo 1'!$A$13:$B$15,2,FALSE),"")</f>
        <v>ADMINYCOOR</v>
      </c>
      <c r="D624" s="23" t="str">
        <f>+IFERROR(VLOOKUP(AT624,'[2]Listas anexo 1'!$A$13:$C$15,3,FALSE),"")</f>
        <v>CONTRIBUIR</v>
      </c>
      <c r="E624" s="23" t="str">
        <f>+IFERROR(VLOOKUP(AT624,'[2]Listas anexo 1'!$A$19:$B$21,2,FALSE),"")</f>
        <v>ADMINOB</v>
      </c>
      <c r="F624" s="23" t="str">
        <f>+IFERROR(VLOOKUP(AV624,'[2]Listas anexo 1'!$J$13:$K$21,2,FALSE),"")</f>
        <v>ADOBIV</v>
      </c>
      <c r="G624" s="23" t="str">
        <f>+IFERROR(VLOOKUP(AW624,'[2]LISTAS ANEXO 1. 2'!$A$9:$B$38,2,FALSE),"")</f>
        <v>AXVI</v>
      </c>
      <c r="H624" s="23" t="str">
        <f>+IFERROR(IF(C624="ADMINYCOOR",VLOOKUP(AY624,'[2]LISTAS ANEXO 1. 3'!$B$13:$C$42,2,FALSE),IF(C624="TASAS",VLOOKUP(AY624,'[2]LISTAS ANEXO 1. 3'!$B$43:$C$51,2,FALSE),IF(C624="FORTALECIMIENTO",VLOOKUP(AY624,'[2]LISTAS ANEXO 1. 3'!$B$52:$C$58,2,FALSE),""))),"")</f>
        <v>CD</v>
      </c>
      <c r="I624" s="23" t="str">
        <f>+IFERROR(VLOOKUP(#REF!,'[2]LISTAS ANEXO 1. 4'!$B$74:$C$90,2,FALSE),"")</f>
        <v/>
      </c>
      <c r="J624" s="23" t="str">
        <f>+IFERROR(VLOOKUP(X624,[2]ORDINALES!$B$2:$C$5,2,FALSE),"")</f>
        <v>CTADOS</v>
      </c>
      <c r="K624" s="23" t="str">
        <f>+IFERROR(VLOOKUP(#REF!,[2]REGION!$G$2:$I$1125,2,FALSE),"")</f>
        <v/>
      </c>
      <c r="L624" s="23" t="str">
        <f>+IFERROR(VLOOKUP(AI624,[2]REGION!$G$2:$I$1125,2,FALSE),"")</f>
        <v/>
      </c>
      <c r="M624" s="23" t="str">
        <f>+IFERROR(VLOOKUP(#REF!,[2]ORDINALES!$H$2:$I$382,2,FALSE),"")</f>
        <v/>
      </c>
      <c r="N624" s="23" t="str">
        <f>IFERROR(VLOOKUP(U624,'[2]Lista Willy'!$B$11:$D$14,3,FALSE),"")</f>
        <v>REC_11</v>
      </c>
      <c r="O624" s="24"/>
      <c r="P624" s="90">
        <v>29025</v>
      </c>
      <c r="Q624" s="90" t="s">
        <v>540</v>
      </c>
      <c r="R624" s="90" t="s">
        <v>541</v>
      </c>
      <c r="S624" s="90" t="s">
        <v>757</v>
      </c>
      <c r="T624" s="90" t="s">
        <v>541</v>
      </c>
      <c r="U624" s="90" t="s">
        <v>52</v>
      </c>
      <c r="V624" s="94" t="s">
        <v>53</v>
      </c>
      <c r="W624" s="90" t="s">
        <v>54</v>
      </c>
      <c r="X624" s="90" t="s">
        <v>55</v>
      </c>
      <c r="Y624" s="99" t="s">
        <v>777</v>
      </c>
      <c r="Z624" s="88">
        <v>3338333</v>
      </c>
      <c r="AA624" s="120"/>
      <c r="AB624" s="88"/>
      <c r="AC624" s="88"/>
      <c r="AD624" s="88"/>
      <c r="AE624" s="120">
        <v>3338333</v>
      </c>
      <c r="AF624" s="89"/>
      <c r="AG624" s="116"/>
      <c r="AH624" s="90" t="s">
        <v>57</v>
      </c>
      <c r="AI624" s="90"/>
      <c r="AJ624" s="90"/>
      <c r="AK624" s="90"/>
      <c r="AL624" s="90" t="s">
        <v>57</v>
      </c>
      <c r="AM624" s="90"/>
      <c r="AN624" s="90" t="s">
        <v>57</v>
      </c>
      <c r="AO624" s="90"/>
      <c r="AP624" s="90" t="s">
        <v>57</v>
      </c>
      <c r="AQ624" s="90"/>
      <c r="AR624" s="90" t="s">
        <v>57</v>
      </c>
      <c r="AS624" s="90" t="s">
        <v>60</v>
      </c>
      <c r="AT624" s="90" t="s">
        <v>61</v>
      </c>
      <c r="AU624" s="97" t="s">
        <v>62</v>
      </c>
      <c r="AV624" s="98" t="s">
        <v>63</v>
      </c>
      <c r="AW624" s="98" t="s">
        <v>64</v>
      </c>
      <c r="AX624" s="97">
        <v>3202008</v>
      </c>
      <c r="AY624" s="98" t="s">
        <v>65</v>
      </c>
      <c r="AZ624" s="90" t="s">
        <v>433</v>
      </c>
      <c r="BA624" s="24"/>
    </row>
    <row r="625" spans="1:53" ht="84.75" customHeight="1">
      <c r="A625" s="23" t="str">
        <f>+IFERROR(VLOOKUP(R625,'[2]Listas niveles'!$D$2:$E$11,2,FALSE),"")</f>
        <v>DTAM</v>
      </c>
      <c r="B625" s="23" t="str">
        <f>+IFERROR(VLOOKUP(AS625,'[2]Listas anexo 1'!$A$7:$B$8,2,FALSE),"")</f>
        <v>ADMIN</v>
      </c>
      <c r="C625" s="23" t="str">
        <f>+IFERROR(VLOOKUP(AT625,'[2]Listas anexo 1'!$A$13:$B$15,2,FALSE),"")</f>
        <v>ADMINYCOOR</v>
      </c>
      <c r="D625" s="23" t="str">
        <f>+IFERROR(VLOOKUP(AT625,'[2]Listas anexo 1'!$A$13:$C$15,3,FALSE),"")</f>
        <v>CONTRIBUIR</v>
      </c>
      <c r="E625" s="23" t="str">
        <f>+IFERROR(VLOOKUP(AT625,'[2]Listas anexo 1'!$A$19:$B$21,2,FALSE),"")</f>
        <v>ADMINOB</v>
      </c>
      <c r="F625" s="23" t="str">
        <f>+IFERROR(VLOOKUP(AV625,'[2]Listas anexo 1'!$J$13:$K$21,2,FALSE),"")</f>
        <v>ADOBIV</v>
      </c>
      <c r="G625" s="23" t="str">
        <f>+IFERROR(VLOOKUP(AW625,'[2]LISTAS ANEXO 1. 2'!$A$9:$B$38,2,FALSE),"")</f>
        <v>AXVI</v>
      </c>
      <c r="H625" s="23" t="str">
        <f>+IFERROR(IF(C625="ADMINYCOOR",VLOOKUP(AY625,'[2]LISTAS ANEXO 1. 3'!$B$13:$C$42,2,FALSE),IF(C625="TASAS",VLOOKUP(AY625,'[2]LISTAS ANEXO 1. 3'!$B$43:$C$51,2,FALSE),IF(C625="FORTALECIMIENTO",VLOOKUP(AY625,'[2]LISTAS ANEXO 1. 3'!$B$52:$C$58,2,FALSE),""))),"")</f>
        <v>CD</v>
      </c>
      <c r="I625" s="23" t="str">
        <f>+IFERROR(VLOOKUP(#REF!,'[2]LISTAS ANEXO 1. 4'!$B$74:$C$90,2,FALSE),"")</f>
        <v/>
      </c>
      <c r="J625" s="23" t="str">
        <f>+IFERROR(VLOOKUP(X625,[2]ORDINALES!$B$2:$C$5,2,FALSE),"")</f>
        <v>CTADOS</v>
      </c>
      <c r="K625" s="23" t="str">
        <f>+IFERROR(VLOOKUP(#REF!,[2]REGION!$G$2:$I$1125,2,FALSE),"")</f>
        <v/>
      </c>
      <c r="L625" s="23" t="str">
        <f>+IFERROR(VLOOKUP(AI625,[2]REGION!$G$2:$I$1125,2,FALSE),"")</f>
        <v/>
      </c>
      <c r="M625" s="23" t="str">
        <f>+IFERROR(VLOOKUP(#REF!,[2]ORDINALES!$H$2:$I$382,2,FALSE),"")</f>
        <v/>
      </c>
      <c r="N625" s="23" t="str">
        <f>IFERROR(VLOOKUP(U625,'[2]Lista Willy'!$B$11:$D$14,3,FALSE),"")</f>
        <v>REC_11</v>
      </c>
      <c r="O625" s="24"/>
      <c r="P625" s="90">
        <v>29026</v>
      </c>
      <c r="Q625" s="90" t="s">
        <v>540</v>
      </c>
      <c r="R625" s="90" t="s">
        <v>541</v>
      </c>
      <c r="S625" s="90" t="s">
        <v>757</v>
      </c>
      <c r="T625" s="90" t="s">
        <v>541</v>
      </c>
      <c r="U625" s="90" t="s">
        <v>52</v>
      </c>
      <c r="V625" s="94" t="s">
        <v>53</v>
      </c>
      <c r="W625" s="90" t="s">
        <v>54</v>
      </c>
      <c r="X625" s="90" t="s">
        <v>55</v>
      </c>
      <c r="Y625" s="99" t="s">
        <v>778</v>
      </c>
      <c r="Z625" s="88">
        <v>750000</v>
      </c>
      <c r="AA625" s="120"/>
      <c r="AB625" s="88"/>
      <c r="AC625" s="88"/>
      <c r="AD625" s="88"/>
      <c r="AE625" s="120">
        <v>750000</v>
      </c>
      <c r="AF625" s="89"/>
      <c r="AG625" s="116"/>
      <c r="AH625" s="90" t="s">
        <v>57</v>
      </c>
      <c r="AI625" s="90"/>
      <c r="AJ625" s="90"/>
      <c r="AK625" s="90"/>
      <c r="AL625" s="90" t="s">
        <v>57</v>
      </c>
      <c r="AM625" s="90"/>
      <c r="AN625" s="90" t="s">
        <v>57</v>
      </c>
      <c r="AO625" s="90"/>
      <c r="AP625" s="90" t="s">
        <v>57</v>
      </c>
      <c r="AQ625" s="90"/>
      <c r="AR625" s="90" t="s">
        <v>57</v>
      </c>
      <c r="AS625" s="90" t="s">
        <v>60</v>
      </c>
      <c r="AT625" s="90" t="s">
        <v>61</v>
      </c>
      <c r="AU625" s="97" t="s">
        <v>62</v>
      </c>
      <c r="AV625" s="98" t="s">
        <v>63</v>
      </c>
      <c r="AW625" s="98" t="s">
        <v>64</v>
      </c>
      <c r="AX625" s="97">
        <v>3202008</v>
      </c>
      <c r="AY625" s="98" t="s">
        <v>65</v>
      </c>
      <c r="AZ625" s="90" t="s">
        <v>433</v>
      </c>
      <c r="BA625" s="24"/>
    </row>
    <row r="626" spans="1:53" ht="84.75" customHeight="1">
      <c r="A626" s="23" t="str">
        <f>+IFERROR(VLOOKUP(R626,'[2]Listas niveles'!$D$2:$E$11,2,FALSE),"")</f>
        <v>DTAM</v>
      </c>
      <c r="B626" s="23" t="str">
        <f>+IFERROR(VLOOKUP(AS626,'[2]Listas anexo 1'!$A$7:$B$8,2,FALSE),"")</f>
        <v>ADMIN</v>
      </c>
      <c r="C626" s="23" t="str">
        <f>+IFERROR(VLOOKUP(AT626,'[2]Listas anexo 1'!$A$13:$B$15,2,FALSE),"")</f>
        <v>ADMINYCOOR</v>
      </c>
      <c r="D626" s="23" t="str">
        <f>+IFERROR(VLOOKUP(AT626,'[2]Listas anexo 1'!$A$13:$C$15,3,FALSE),"")</f>
        <v>CONTRIBUIR</v>
      </c>
      <c r="E626" s="23" t="str">
        <f>+IFERROR(VLOOKUP(AT626,'[2]Listas anexo 1'!$A$19:$B$21,2,FALSE),"")</f>
        <v>ADMINOB</v>
      </c>
      <c r="F626" s="23" t="str">
        <f>+IFERROR(VLOOKUP(AV626,'[2]Listas anexo 1'!$J$13:$K$21,2,FALSE),"")</f>
        <v>ADOBI</v>
      </c>
      <c r="G626" s="23" t="str">
        <f>+IFERROR(VLOOKUP(AW626,'[2]LISTAS ANEXO 1. 2'!$A$9:$B$38,2,FALSE),"")</f>
        <v>AI</v>
      </c>
      <c r="H626" s="23" t="str">
        <f>+IFERROR(IF(C626="ADMINYCOOR",VLOOKUP(AY626,'[2]LISTAS ANEXO 1. 3'!$B$13:$C$42,2,FALSE),IF(C626="TASAS",VLOOKUP(AY626,'[2]LISTAS ANEXO 1. 3'!$B$43:$C$51,2,FALSE),IF(C626="FORTALECIMIENTO",VLOOKUP(AY626,'[2]LISTAS ANEXO 1. 3'!$B$52:$C$58,2,FALSE),""))),"")</f>
        <v>AA</v>
      </c>
      <c r="I626" s="23" t="str">
        <f>+IFERROR(VLOOKUP(#REF!,'[2]LISTAS ANEXO 1. 4'!$B$74:$C$90,2,FALSE),"")</f>
        <v/>
      </c>
      <c r="J626" s="23" t="str">
        <f>+IFERROR(VLOOKUP(X626,[2]ORDINALES!$B$2:$C$5,2,FALSE),"")</f>
        <v>CTADOS</v>
      </c>
      <c r="K626" s="23" t="str">
        <f>+IFERROR(VLOOKUP(#REF!,[2]REGION!$G$2:$I$1125,2,FALSE),"")</f>
        <v/>
      </c>
      <c r="L626" s="23" t="str">
        <f>+IFERROR(VLOOKUP(AI626,[2]REGION!$G$2:$I$1125,2,FALSE),"")</f>
        <v/>
      </c>
      <c r="M626" s="23" t="str">
        <f>+IFERROR(VLOOKUP(#REF!,[2]ORDINALES!$H$2:$I$382,2,FALSE),"")</f>
        <v/>
      </c>
      <c r="N626" s="23" t="str">
        <f>IFERROR(VLOOKUP(U626,'[2]Lista Willy'!$B$11:$D$14,3,FALSE),"")</f>
        <v>REC_11</v>
      </c>
      <c r="O626" s="24"/>
      <c r="P626" s="90">
        <v>29027</v>
      </c>
      <c r="Q626" s="90" t="s">
        <v>540</v>
      </c>
      <c r="R626" s="90" t="s">
        <v>541</v>
      </c>
      <c r="S626" s="90" t="s">
        <v>757</v>
      </c>
      <c r="T626" s="90" t="s">
        <v>541</v>
      </c>
      <c r="U626" s="90" t="s">
        <v>52</v>
      </c>
      <c r="V626" s="94" t="s">
        <v>53</v>
      </c>
      <c r="W626" s="90" t="s">
        <v>54</v>
      </c>
      <c r="X626" s="90" t="s">
        <v>55</v>
      </c>
      <c r="Y626" s="99" t="s">
        <v>779</v>
      </c>
      <c r="Z626" s="88">
        <v>44000000</v>
      </c>
      <c r="AA626" s="120"/>
      <c r="AB626" s="88"/>
      <c r="AC626" s="88"/>
      <c r="AD626" s="88"/>
      <c r="AE626" s="120">
        <v>44000000</v>
      </c>
      <c r="AF626" s="89"/>
      <c r="AG626" s="116"/>
      <c r="AH626" s="90" t="s">
        <v>57</v>
      </c>
      <c r="AI626" s="90"/>
      <c r="AJ626" s="90"/>
      <c r="AK626" s="90"/>
      <c r="AL626" s="90" t="s">
        <v>57</v>
      </c>
      <c r="AM626" s="90"/>
      <c r="AN626" s="90" t="s">
        <v>57</v>
      </c>
      <c r="AO626" s="90"/>
      <c r="AP626" s="90" t="s">
        <v>57</v>
      </c>
      <c r="AQ626" s="90"/>
      <c r="AR626" s="90" t="s">
        <v>57</v>
      </c>
      <c r="AS626" s="90" t="s">
        <v>60</v>
      </c>
      <c r="AT626" s="90" t="s">
        <v>61</v>
      </c>
      <c r="AU626" s="97" t="s">
        <v>62</v>
      </c>
      <c r="AV626" s="98" t="s">
        <v>125</v>
      </c>
      <c r="AW626" s="98" t="s">
        <v>126</v>
      </c>
      <c r="AX626" s="97">
        <v>3202032</v>
      </c>
      <c r="AY626" s="98" t="s">
        <v>127</v>
      </c>
      <c r="AZ626" s="98" t="s">
        <v>128</v>
      </c>
      <c r="BA626" s="24"/>
    </row>
    <row r="627" spans="1:53" ht="84.75" customHeight="1">
      <c r="A627" s="23" t="str">
        <f>+IFERROR(VLOOKUP(R627,'[2]Listas niveles'!$D$2:$E$11,2,FALSE),"")</f>
        <v>DTAM</v>
      </c>
      <c r="B627" s="23" t="str">
        <f>+IFERROR(VLOOKUP(AS627,'[2]Listas anexo 1'!$A$7:$B$8,2,FALSE),"")</f>
        <v>ADMIN</v>
      </c>
      <c r="C627" s="23" t="str">
        <f>+IFERROR(VLOOKUP(AT627,'[2]Listas anexo 1'!$A$13:$B$15,2,FALSE),"")</f>
        <v>ADMINYCOOR</v>
      </c>
      <c r="D627" s="23" t="str">
        <f>+IFERROR(VLOOKUP(AT627,'[2]Listas anexo 1'!$A$13:$C$15,3,FALSE),"")</f>
        <v>CONTRIBUIR</v>
      </c>
      <c r="E627" s="23" t="str">
        <f>+IFERROR(VLOOKUP(AT627,'[2]Listas anexo 1'!$A$19:$B$21,2,FALSE),"")</f>
        <v>ADMINOB</v>
      </c>
      <c r="F627" s="23" t="str">
        <f>+IFERROR(VLOOKUP(AV627,'[2]Listas anexo 1'!$J$13:$K$21,2,FALSE),"")</f>
        <v>ADOBIV</v>
      </c>
      <c r="G627" s="23" t="str">
        <f>+IFERROR(VLOOKUP(AW627,'[2]LISTAS ANEXO 1. 2'!$A$9:$B$38,2,FALSE),"")</f>
        <v>AXVI</v>
      </c>
      <c r="H627" s="23" t="str">
        <f>+IFERROR(IF(C627="ADMINYCOOR",VLOOKUP(AY627,'[2]LISTAS ANEXO 1. 3'!$B$13:$C$42,2,FALSE),IF(C627="TASAS",VLOOKUP(AY627,'[2]LISTAS ANEXO 1. 3'!$B$43:$C$51,2,FALSE),IF(C627="FORTALECIMIENTO",VLOOKUP(AY627,'[2]LISTAS ANEXO 1. 3'!$B$52:$C$58,2,FALSE),""))),"")</f>
        <v>CD</v>
      </c>
      <c r="I627" s="23" t="str">
        <f>+IFERROR(VLOOKUP(#REF!,'[2]LISTAS ANEXO 1. 4'!$B$74:$C$90,2,FALSE),"")</f>
        <v/>
      </c>
      <c r="J627" s="23" t="str">
        <f>+IFERROR(VLOOKUP(X627,[2]ORDINALES!$B$2:$C$5,2,FALSE),"")</f>
        <v>CTADOS</v>
      </c>
      <c r="K627" s="23" t="str">
        <f>+IFERROR(VLOOKUP(#REF!,[2]REGION!$G$2:$I$1125,2,FALSE),"")</f>
        <v/>
      </c>
      <c r="L627" s="23" t="str">
        <f>+IFERROR(VLOOKUP(AI627,[2]REGION!$G$2:$I$1125,2,FALSE),"")</f>
        <v/>
      </c>
      <c r="M627" s="23" t="str">
        <f>+IFERROR(VLOOKUP(#REF!,[2]ORDINALES!$H$2:$I$382,2,FALSE),"")</f>
        <v/>
      </c>
      <c r="N627" s="23" t="str">
        <f>IFERROR(VLOOKUP(U627,'[2]Lista Willy'!$B$11:$D$14,3,FALSE),"")</f>
        <v>REC_20</v>
      </c>
      <c r="O627" s="24"/>
      <c r="P627" s="90">
        <v>30000</v>
      </c>
      <c r="Q627" s="90" t="s">
        <v>540</v>
      </c>
      <c r="R627" s="90" t="s">
        <v>541</v>
      </c>
      <c r="S627" s="90" t="s">
        <v>780</v>
      </c>
      <c r="T627" s="90" t="s">
        <v>541</v>
      </c>
      <c r="U627" s="90" t="s">
        <v>153</v>
      </c>
      <c r="V627" s="94" t="s">
        <v>154</v>
      </c>
      <c r="W627" s="90" t="s">
        <v>54</v>
      </c>
      <c r="X627" s="90" t="s">
        <v>55</v>
      </c>
      <c r="Y627" s="99" t="s">
        <v>781</v>
      </c>
      <c r="Z627" s="88">
        <v>200000000</v>
      </c>
      <c r="AA627" s="120"/>
      <c r="AB627" s="88"/>
      <c r="AC627" s="88"/>
      <c r="AD627" s="88"/>
      <c r="AE627" s="120">
        <v>200000000</v>
      </c>
      <c r="AF627" s="89"/>
      <c r="AG627" s="116"/>
      <c r="AH627" s="90" t="s">
        <v>57</v>
      </c>
      <c r="AI627" s="90"/>
      <c r="AJ627" s="90"/>
      <c r="AK627" s="90"/>
      <c r="AL627" s="90" t="s">
        <v>57</v>
      </c>
      <c r="AM627" s="90"/>
      <c r="AN627" s="90" t="s">
        <v>57</v>
      </c>
      <c r="AO627" s="90"/>
      <c r="AP627" s="90" t="s">
        <v>57</v>
      </c>
      <c r="AQ627" s="90"/>
      <c r="AR627" s="90" t="s">
        <v>57</v>
      </c>
      <c r="AS627" s="90" t="s">
        <v>60</v>
      </c>
      <c r="AT627" s="90" t="s">
        <v>61</v>
      </c>
      <c r="AU627" s="97" t="s">
        <v>62</v>
      </c>
      <c r="AV627" s="98" t="s">
        <v>63</v>
      </c>
      <c r="AW627" s="98" t="s">
        <v>64</v>
      </c>
      <c r="AX627" s="97">
        <v>3202008</v>
      </c>
      <c r="AY627" s="98" t="s">
        <v>65</v>
      </c>
      <c r="AZ627" s="90" t="s">
        <v>433</v>
      </c>
      <c r="BA627" s="24"/>
    </row>
    <row r="628" spans="1:53" ht="84.75" customHeight="1">
      <c r="A628" s="23" t="str">
        <f>+IFERROR(VLOOKUP(R628,'[2]Listas niveles'!$D$2:$E$11,2,FALSE),"")</f>
        <v>DTAM</v>
      </c>
      <c r="B628" s="23" t="str">
        <f>+IFERROR(VLOOKUP(AS628,'[2]Listas anexo 1'!$A$7:$B$8,2,FALSE),"")</f>
        <v>ADMIN</v>
      </c>
      <c r="C628" s="23" t="str">
        <f>+IFERROR(VLOOKUP(AT628,'[2]Listas anexo 1'!$A$13:$B$15,2,FALSE),"")</f>
        <v>ADMINYCOOR</v>
      </c>
      <c r="D628" s="23" t="str">
        <f>+IFERROR(VLOOKUP(AT628,'[2]Listas anexo 1'!$A$13:$C$15,3,FALSE),"")</f>
        <v>CONTRIBUIR</v>
      </c>
      <c r="E628" s="23" t="str">
        <f>+IFERROR(VLOOKUP(AT628,'[2]Listas anexo 1'!$A$19:$B$21,2,FALSE),"")</f>
        <v>ADMINOB</v>
      </c>
      <c r="F628" s="23" t="str">
        <f>+IFERROR(VLOOKUP(AV628,'[2]Listas anexo 1'!$J$13:$K$21,2,FALSE),"")</f>
        <v>ADOBIII</v>
      </c>
      <c r="G628" s="23" t="str">
        <f>+IFERROR(VLOOKUP(AW628,'[2]LISTAS ANEXO 1. 2'!$A$9:$B$38,2,FALSE),"")</f>
        <v>AX</v>
      </c>
      <c r="H628" s="23" t="str">
        <f>+IFERROR(IF(C628="ADMINYCOOR",VLOOKUP(AY628,'[2]LISTAS ANEXO 1. 3'!$B$13:$C$42,2,FALSE),IF(C628="TASAS",VLOOKUP(AY628,'[2]LISTAS ANEXO 1. 3'!$B$43:$C$51,2,FALSE),IF(C628="FORTALECIMIENTO",VLOOKUP(AY628,'[2]LISTAS ANEXO 1. 3'!$B$52:$C$58,2,FALSE),""))),"")</f>
        <v>OO</v>
      </c>
      <c r="I628" s="23" t="str">
        <f>+IFERROR(VLOOKUP(#REF!,'[2]LISTAS ANEXO 1. 4'!$B$74:$C$90,2,FALSE),"")</f>
        <v/>
      </c>
      <c r="J628" s="23" t="str">
        <f>+IFERROR(VLOOKUP(X628,[2]ORDINALES!$B$2:$C$5,2,FALSE),"")</f>
        <v>CTADOS</v>
      </c>
      <c r="K628" s="23" t="str">
        <f>+IFERROR(VLOOKUP(#REF!,[2]REGION!$G$2:$I$1125,2,FALSE),"")</f>
        <v/>
      </c>
      <c r="L628" s="23" t="str">
        <f>+IFERROR(VLOOKUP(AI628,[2]REGION!$G$2:$I$1125,2,FALSE),"")</f>
        <v/>
      </c>
      <c r="M628" s="23" t="str">
        <f>+IFERROR(VLOOKUP(#REF!,[2]ORDINALES!$H$2:$I$382,2,FALSE),"")</f>
        <v/>
      </c>
      <c r="N628" s="23" t="str">
        <f>IFERROR(VLOOKUP(U628,'[2]Lista Willy'!$B$11:$D$14,3,FALSE),"")</f>
        <v>REC_11</v>
      </c>
      <c r="O628" s="24"/>
      <c r="P628" s="90">
        <v>30001</v>
      </c>
      <c r="Q628" s="90" t="s">
        <v>540</v>
      </c>
      <c r="R628" s="90" t="s">
        <v>541</v>
      </c>
      <c r="S628" s="90" t="s">
        <v>780</v>
      </c>
      <c r="T628" s="90" t="s">
        <v>541</v>
      </c>
      <c r="U628" s="90" t="s">
        <v>52</v>
      </c>
      <c r="V628" s="94" t="s">
        <v>53</v>
      </c>
      <c r="W628" s="90" t="s">
        <v>54</v>
      </c>
      <c r="X628" s="90" t="s">
        <v>55</v>
      </c>
      <c r="Y628" s="99" t="s">
        <v>782</v>
      </c>
      <c r="Z628" s="88">
        <v>53000000</v>
      </c>
      <c r="AA628" s="120"/>
      <c r="AB628" s="88"/>
      <c r="AC628" s="88"/>
      <c r="AD628" s="88"/>
      <c r="AE628" s="120">
        <v>53000000</v>
      </c>
      <c r="AF628" s="89"/>
      <c r="AG628" s="116"/>
      <c r="AH628" s="90" t="s">
        <v>57</v>
      </c>
      <c r="AI628" s="90"/>
      <c r="AJ628" s="90"/>
      <c r="AK628" s="90"/>
      <c r="AL628" s="90" t="s">
        <v>57</v>
      </c>
      <c r="AM628" s="90"/>
      <c r="AN628" s="90" t="s">
        <v>57</v>
      </c>
      <c r="AO628" s="90"/>
      <c r="AP628" s="90" t="s">
        <v>57</v>
      </c>
      <c r="AQ628" s="90"/>
      <c r="AR628" s="90" t="s">
        <v>57</v>
      </c>
      <c r="AS628" s="90" t="s">
        <v>60</v>
      </c>
      <c r="AT628" s="90" t="s">
        <v>61</v>
      </c>
      <c r="AU628" s="97" t="s">
        <v>62</v>
      </c>
      <c r="AV628" s="98" t="s">
        <v>272</v>
      </c>
      <c r="AW628" s="98" t="s">
        <v>335</v>
      </c>
      <c r="AX628" s="97">
        <v>3202004</v>
      </c>
      <c r="AY628" s="98" t="s">
        <v>336</v>
      </c>
      <c r="AZ628" s="90" t="s">
        <v>426</v>
      </c>
      <c r="BA628" s="24"/>
    </row>
    <row r="629" spans="1:53" ht="84.75" customHeight="1">
      <c r="A629" s="23" t="str">
        <f>+IFERROR(VLOOKUP(R629,'[2]Listas niveles'!$D$2:$E$11,2,FALSE),"")</f>
        <v>DTAM</v>
      </c>
      <c r="B629" s="23" t="str">
        <f>+IFERROR(VLOOKUP(AS629,'[2]Listas anexo 1'!$A$7:$B$8,2,FALSE),"")</f>
        <v>ADMIN</v>
      </c>
      <c r="C629" s="23" t="str">
        <f>+IFERROR(VLOOKUP(AT629,'[2]Listas anexo 1'!$A$13:$B$15,2,FALSE),"")</f>
        <v>ADMINYCOOR</v>
      </c>
      <c r="D629" s="23" t="str">
        <f>+IFERROR(VLOOKUP(AT629,'[2]Listas anexo 1'!$A$13:$C$15,3,FALSE),"")</f>
        <v>CONTRIBUIR</v>
      </c>
      <c r="E629" s="23" t="str">
        <f>+IFERROR(VLOOKUP(AT629,'[2]Listas anexo 1'!$A$19:$B$21,2,FALSE),"")</f>
        <v>ADMINOB</v>
      </c>
      <c r="F629" s="23" t="str">
        <f>+IFERROR(VLOOKUP(AV629,'[2]Listas anexo 1'!$J$13:$K$21,2,FALSE),"")</f>
        <v>ADOBI</v>
      </c>
      <c r="G629" s="23" t="str">
        <f>+IFERROR(VLOOKUP(AW629,'[2]LISTAS ANEXO 1. 2'!$A$9:$B$38,2,FALSE),"")</f>
        <v>AI</v>
      </c>
      <c r="H629" s="23" t="str">
        <f>+IFERROR(IF(C629="ADMINYCOOR",VLOOKUP(AY629,'[2]LISTAS ANEXO 1. 3'!$B$13:$C$42,2,FALSE),IF(C629="TASAS",VLOOKUP(AY629,'[2]LISTAS ANEXO 1. 3'!$B$43:$C$51,2,FALSE),IF(C629="FORTALECIMIENTO",VLOOKUP(AY629,'[2]LISTAS ANEXO 1. 3'!$B$52:$C$58,2,FALSE),""))),"")</f>
        <v>AA</v>
      </c>
      <c r="I629" s="23" t="str">
        <f>+IFERROR(VLOOKUP(#REF!,'[2]LISTAS ANEXO 1. 4'!$B$74:$C$90,2,FALSE),"")</f>
        <v/>
      </c>
      <c r="J629" s="23" t="str">
        <f>+IFERROR(VLOOKUP(X629,[2]ORDINALES!$B$2:$C$5,2,FALSE),"")</f>
        <v>CTADOS</v>
      </c>
      <c r="K629" s="23" t="str">
        <f>+IFERROR(VLOOKUP(#REF!,[2]REGION!$G$2:$I$1125,2,FALSE),"")</f>
        <v/>
      </c>
      <c r="L629" s="23" t="str">
        <f>+IFERROR(VLOOKUP(AI629,[2]REGION!$G$2:$I$1125,2,FALSE),"")</f>
        <v/>
      </c>
      <c r="M629" s="23" t="str">
        <f>+IFERROR(VLOOKUP(#REF!,[2]ORDINALES!$H$2:$I$382,2,FALSE),"")</f>
        <v/>
      </c>
      <c r="N629" s="23" t="str">
        <f>IFERROR(VLOOKUP(U629,'[2]Lista Willy'!$B$11:$D$14,3,FALSE),"")</f>
        <v>REC_11</v>
      </c>
      <c r="O629" s="24"/>
      <c r="P629" s="90">
        <v>30003</v>
      </c>
      <c r="Q629" s="90" t="s">
        <v>540</v>
      </c>
      <c r="R629" s="90" t="s">
        <v>541</v>
      </c>
      <c r="S629" s="90" t="s">
        <v>780</v>
      </c>
      <c r="T629" s="90" t="s">
        <v>541</v>
      </c>
      <c r="U629" s="90" t="s">
        <v>52</v>
      </c>
      <c r="V629" s="94" t="s">
        <v>53</v>
      </c>
      <c r="W629" s="90" t="s">
        <v>54</v>
      </c>
      <c r="X629" s="90" t="s">
        <v>55</v>
      </c>
      <c r="Y629" s="99" t="s">
        <v>783</v>
      </c>
      <c r="Z629" s="88">
        <v>17226897</v>
      </c>
      <c r="AA629" s="120"/>
      <c r="AB629" s="88"/>
      <c r="AC629" s="88"/>
      <c r="AD629" s="88"/>
      <c r="AE629" s="120">
        <v>17226897</v>
      </c>
      <c r="AF629" s="89"/>
      <c r="AG629" s="116">
        <v>17002190</v>
      </c>
      <c r="AH629" s="90" t="s">
        <v>57</v>
      </c>
      <c r="AI629" s="90"/>
      <c r="AJ629" s="90"/>
      <c r="AK629" s="90"/>
      <c r="AL629" s="90" t="s">
        <v>57</v>
      </c>
      <c r="AM629" s="90"/>
      <c r="AN629" s="90" t="s">
        <v>57</v>
      </c>
      <c r="AO629" s="90"/>
      <c r="AP629" s="90" t="s">
        <v>57</v>
      </c>
      <c r="AQ629" s="90"/>
      <c r="AR629" s="90" t="s">
        <v>57</v>
      </c>
      <c r="AS629" s="90" t="s">
        <v>60</v>
      </c>
      <c r="AT629" s="90" t="s">
        <v>61</v>
      </c>
      <c r="AU629" s="97" t="s">
        <v>62</v>
      </c>
      <c r="AV629" s="98" t="s">
        <v>125</v>
      </c>
      <c r="AW629" s="98" t="s">
        <v>126</v>
      </c>
      <c r="AX629" s="97">
        <v>3202032</v>
      </c>
      <c r="AY629" s="98" t="s">
        <v>127</v>
      </c>
      <c r="AZ629" s="98" t="s">
        <v>128</v>
      </c>
      <c r="BA629" s="24"/>
    </row>
    <row r="630" spans="1:53" ht="84.75" customHeight="1">
      <c r="A630" s="23" t="str">
        <f>+IFERROR(VLOOKUP(R630,'[2]Listas niveles'!$D$2:$E$11,2,FALSE),"")</f>
        <v>DTAM</v>
      </c>
      <c r="B630" s="23" t="str">
        <f>+IFERROR(VLOOKUP(AS630,'[2]Listas anexo 1'!$A$7:$B$8,2,FALSE),"")</f>
        <v>ADMIN</v>
      </c>
      <c r="C630" s="23" t="str">
        <f>+IFERROR(VLOOKUP(AT630,'[2]Listas anexo 1'!$A$13:$B$15,2,FALSE),"")</f>
        <v>ADMINYCOOR</v>
      </c>
      <c r="D630" s="23" t="str">
        <f>+IFERROR(VLOOKUP(AT630,'[2]Listas anexo 1'!$A$13:$C$15,3,FALSE),"")</f>
        <v>CONTRIBUIR</v>
      </c>
      <c r="E630" s="23" t="str">
        <f>+IFERROR(VLOOKUP(AT630,'[2]Listas anexo 1'!$A$19:$B$21,2,FALSE),"")</f>
        <v>ADMINOB</v>
      </c>
      <c r="F630" s="23" t="str">
        <f>+IFERROR(VLOOKUP(AV630,'[2]Listas anexo 1'!$J$13:$K$21,2,FALSE),"")</f>
        <v>ADOBI</v>
      </c>
      <c r="G630" s="23" t="str">
        <f>+IFERROR(VLOOKUP(AW630,'[2]LISTAS ANEXO 1. 2'!$A$9:$B$38,2,FALSE),"")</f>
        <v>AI</v>
      </c>
      <c r="H630" s="23" t="str">
        <f>+IFERROR(IF(C630="ADMINYCOOR",VLOOKUP(AY630,'[2]LISTAS ANEXO 1. 3'!$B$13:$C$42,2,FALSE),IF(C630="TASAS",VLOOKUP(AY630,'[2]LISTAS ANEXO 1. 3'!$B$43:$C$51,2,FALSE),IF(C630="FORTALECIMIENTO",VLOOKUP(AY630,'[2]LISTAS ANEXO 1. 3'!$B$52:$C$58,2,FALSE),""))),"")</f>
        <v>AA</v>
      </c>
      <c r="I630" s="23" t="str">
        <f>+IFERROR(VLOOKUP(#REF!,'[2]LISTAS ANEXO 1. 4'!$B$74:$C$90,2,FALSE),"")</f>
        <v/>
      </c>
      <c r="J630" s="23" t="str">
        <f>+IFERROR(VLOOKUP(X630,[2]ORDINALES!$B$2:$C$5,2,FALSE),"")</f>
        <v>CTADOS</v>
      </c>
      <c r="K630" s="23" t="str">
        <f>+IFERROR(VLOOKUP(#REF!,[2]REGION!$G$2:$I$1125,2,FALSE),"")</f>
        <v/>
      </c>
      <c r="L630" s="23" t="str">
        <f>+IFERROR(VLOOKUP(AI630,[2]REGION!$G$2:$I$1125,2,FALSE),"")</f>
        <v/>
      </c>
      <c r="M630" s="23" t="str">
        <f>+IFERROR(VLOOKUP(#REF!,[2]ORDINALES!$H$2:$I$382,2,FALSE),"")</f>
        <v/>
      </c>
      <c r="N630" s="23" t="str">
        <f>IFERROR(VLOOKUP(U630,'[2]Lista Willy'!$B$11:$D$14,3,FALSE),"")</f>
        <v>REC_11</v>
      </c>
      <c r="O630" s="24"/>
      <c r="P630" s="90">
        <v>30004</v>
      </c>
      <c r="Q630" s="90" t="s">
        <v>540</v>
      </c>
      <c r="R630" s="90" t="s">
        <v>541</v>
      </c>
      <c r="S630" s="90" t="s">
        <v>780</v>
      </c>
      <c r="T630" s="90" t="s">
        <v>541</v>
      </c>
      <c r="U630" s="90" t="s">
        <v>52</v>
      </c>
      <c r="V630" s="94" t="s">
        <v>53</v>
      </c>
      <c r="W630" s="90" t="s">
        <v>54</v>
      </c>
      <c r="X630" s="90" t="s">
        <v>55</v>
      </c>
      <c r="Y630" s="99" t="s">
        <v>784</v>
      </c>
      <c r="Z630" s="88">
        <v>15728907</v>
      </c>
      <c r="AA630" s="120"/>
      <c r="AB630" s="88"/>
      <c r="AC630" s="88"/>
      <c r="AD630" s="88"/>
      <c r="AE630" s="120">
        <v>15728907</v>
      </c>
      <c r="AF630" s="89">
        <v>9844000</v>
      </c>
      <c r="AG630" s="116"/>
      <c r="AH630" s="90" t="s">
        <v>57</v>
      </c>
      <c r="AI630" s="90"/>
      <c r="AJ630" s="90"/>
      <c r="AK630" s="90"/>
      <c r="AL630" s="90" t="s">
        <v>57</v>
      </c>
      <c r="AM630" s="90"/>
      <c r="AN630" s="90" t="s">
        <v>57</v>
      </c>
      <c r="AO630" s="90"/>
      <c r="AP630" s="90" t="s">
        <v>57</v>
      </c>
      <c r="AQ630" s="90"/>
      <c r="AR630" s="90" t="s">
        <v>57</v>
      </c>
      <c r="AS630" s="90" t="s">
        <v>60</v>
      </c>
      <c r="AT630" s="90" t="s">
        <v>61</v>
      </c>
      <c r="AU630" s="97" t="s">
        <v>62</v>
      </c>
      <c r="AV630" s="98" t="s">
        <v>125</v>
      </c>
      <c r="AW630" s="98" t="s">
        <v>126</v>
      </c>
      <c r="AX630" s="97">
        <v>3202032</v>
      </c>
      <c r="AY630" s="98" t="s">
        <v>127</v>
      </c>
      <c r="AZ630" s="98" t="s">
        <v>293</v>
      </c>
      <c r="BA630" s="24"/>
    </row>
    <row r="631" spans="1:53" ht="84.75" customHeight="1">
      <c r="A631" s="23" t="str">
        <f>+IFERROR(VLOOKUP(R631,'[2]Listas niveles'!$D$2:$E$11,2,FALSE),"")</f>
        <v>DTAM</v>
      </c>
      <c r="B631" s="23" t="str">
        <f>+IFERROR(VLOOKUP(AS631,'[2]Listas anexo 1'!$A$7:$B$8,2,FALSE),"")</f>
        <v>ADMIN</v>
      </c>
      <c r="C631" s="23" t="str">
        <f>+IFERROR(VLOOKUP(AT631,'[2]Listas anexo 1'!$A$13:$B$15,2,FALSE),"")</f>
        <v>ADMINYCOOR</v>
      </c>
      <c r="D631" s="23" t="str">
        <f>+IFERROR(VLOOKUP(AT631,'[2]Listas anexo 1'!$A$13:$C$15,3,FALSE),"")</f>
        <v>CONTRIBUIR</v>
      </c>
      <c r="E631" s="23" t="str">
        <f>+IFERROR(VLOOKUP(AT631,'[2]Listas anexo 1'!$A$19:$B$21,2,FALSE),"")</f>
        <v>ADMINOB</v>
      </c>
      <c r="F631" s="23" t="str">
        <f>+IFERROR(VLOOKUP(AV631,'[2]Listas anexo 1'!$J$13:$K$21,2,FALSE),"")</f>
        <v>ADOBI</v>
      </c>
      <c r="G631" s="23" t="str">
        <f>+IFERROR(VLOOKUP(AW631,'[2]LISTAS ANEXO 1. 2'!$A$9:$B$38,2,FALSE),"")</f>
        <v>AI</v>
      </c>
      <c r="H631" s="23" t="str">
        <f>+IFERROR(IF(C631="ADMINYCOOR",VLOOKUP(AY631,'[2]LISTAS ANEXO 1. 3'!$B$13:$C$42,2,FALSE),IF(C631="TASAS",VLOOKUP(AY631,'[2]LISTAS ANEXO 1. 3'!$B$43:$C$51,2,FALSE),IF(C631="FORTALECIMIENTO",VLOOKUP(AY631,'[2]LISTAS ANEXO 1. 3'!$B$52:$C$58,2,FALSE),""))),"")</f>
        <v>AA</v>
      </c>
      <c r="I631" s="23" t="str">
        <f>+IFERROR(VLOOKUP(#REF!,'[2]LISTAS ANEXO 1. 4'!$B$74:$C$90,2,FALSE),"")</f>
        <v/>
      </c>
      <c r="J631" s="23" t="str">
        <f>+IFERROR(VLOOKUP(X631,[2]ORDINALES!$B$2:$C$5,2,FALSE),"")</f>
        <v>CTADOS</v>
      </c>
      <c r="K631" s="23" t="str">
        <f>+IFERROR(VLOOKUP(#REF!,[2]REGION!$G$2:$I$1125,2,FALSE),"")</f>
        <v/>
      </c>
      <c r="L631" s="23" t="str">
        <f>+IFERROR(VLOOKUP(AI631,[2]REGION!$G$2:$I$1125,2,FALSE),"")</f>
        <v/>
      </c>
      <c r="M631" s="23" t="str">
        <f>+IFERROR(VLOOKUP(#REF!,[2]ORDINALES!$H$2:$I$382,2,FALSE),"")</f>
        <v/>
      </c>
      <c r="N631" s="23" t="str">
        <f>IFERROR(VLOOKUP(U631,'[2]Lista Willy'!$B$11:$D$14,3,FALSE),"")</f>
        <v>REC_11</v>
      </c>
      <c r="O631" s="24"/>
      <c r="P631" s="90">
        <v>30011</v>
      </c>
      <c r="Q631" s="90" t="s">
        <v>540</v>
      </c>
      <c r="R631" s="90" t="s">
        <v>541</v>
      </c>
      <c r="S631" s="90" t="s">
        <v>780</v>
      </c>
      <c r="T631" s="90" t="s">
        <v>541</v>
      </c>
      <c r="U631" s="90" t="s">
        <v>52</v>
      </c>
      <c r="V631" s="94" t="s">
        <v>53</v>
      </c>
      <c r="W631" s="90" t="s">
        <v>54</v>
      </c>
      <c r="X631" s="90" t="s">
        <v>55</v>
      </c>
      <c r="Y631" s="99" t="s">
        <v>785</v>
      </c>
      <c r="Z631" s="88">
        <v>2000000</v>
      </c>
      <c r="AA631" s="120"/>
      <c r="AB631" s="88"/>
      <c r="AC631" s="88"/>
      <c r="AD631" s="88"/>
      <c r="AE631" s="120">
        <v>2000000</v>
      </c>
      <c r="AF631" s="89"/>
      <c r="AG631" s="116"/>
      <c r="AH631" s="90" t="s">
        <v>57</v>
      </c>
      <c r="AI631" s="90"/>
      <c r="AJ631" s="90"/>
      <c r="AK631" s="90"/>
      <c r="AL631" s="90" t="s">
        <v>57</v>
      </c>
      <c r="AM631" s="90"/>
      <c r="AN631" s="90" t="s">
        <v>57</v>
      </c>
      <c r="AO631" s="90"/>
      <c r="AP631" s="90" t="s">
        <v>57</v>
      </c>
      <c r="AQ631" s="90"/>
      <c r="AR631" s="90" t="s">
        <v>57</v>
      </c>
      <c r="AS631" s="90" t="s">
        <v>60</v>
      </c>
      <c r="AT631" s="90" t="s">
        <v>61</v>
      </c>
      <c r="AU631" s="97" t="s">
        <v>62</v>
      </c>
      <c r="AV631" s="98" t="s">
        <v>125</v>
      </c>
      <c r="AW631" s="98" t="s">
        <v>126</v>
      </c>
      <c r="AX631" s="97">
        <v>3202032</v>
      </c>
      <c r="AY631" s="98" t="s">
        <v>127</v>
      </c>
      <c r="AZ631" s="98" t="s">
        <v>128</v>
      </c>
      <c r="BA631" s="24"/>
    </row>
    <row r="632" spans="1:53" ht="84.75" customHeight="1">
      <c r="A632" s="23" t="str">
        <f>+IFERROR(VLOOKUP(R632,'[2]Listas niveles'!$D$2:$E$11,2,FALSE),"")</f>
        <v>DTAM</v>
      </c>
      <c r="B632" s="23" t="str">
        <f>+IFERROR(VLOOKUP(AS632,'[2]Listas anexo 1'!$A$7:$B$8,2,FALSE),"")</f>
        <v>ADMIN</v>
      </c>
      <c r="C632" s="23" t="str">
        <f>+IFERROR(VLOOKUP(AT632,'[2]Listas anexo 1'!$A$13:$B$15,2,FALSE),"")</f>
        <v>ADMINYCOOR</v>
      </c>
      <c r="D632" s="23" t="str">
        <f>+IFERROR(VLOOKUP(AT632,'[2]Listas anexo 1'!$A$13:$C$15,3,FALSE),"")</f>
        <v>CONTRIBUIR</v>
      </c>
      <c r="E632" s="23" t="str">
        <f>+IFERROR(VLOOKUP(AT632,'[2]Listas anexo 1'!$A$19:$B$21,2,FALSE),"")</f>
        <v>ADMINOB</v>
      </c>
      <c r="F632" s="23" t="str">
        <f>+IFERROR(VLOOKUP(AV632,'[2]Listas anexo 1'!$J$13:$K$21,2,FALSE),"")</f>
        <v>ADOBIV</v>
      </c>
      <c r="G632" s="23" t="str">
        <f>+IFERROR(VLOOKUP(AW632,'[2]LISTAS ANEXO 1. 2'!$A$9:$B$38,2,FALSE),"")</f>
        <v>AXVI</v>
      </c>
      <c r="H632" s="23" t="str">
        <f>+IFERROR(IF(C632="ADMINYCOOR",VLOOKUP(AY632,'[2]LISTAS ANEXO 1. 3'!$B$13:$C$42,2,FALSE),IF(C632="TASAS",VLOOKUP(AY632,'[2]LISTAS ANEXO 1. 3'!$B$43:$C$51,2,FALSE),IF(C632="FORTALECIMIENTO",VLOOKUP(AY632,'[2]LISTAS ANEXO 1. 3'!$B$52:$C$58,2,FALSE),""))),"")</f>
        <v>CD</v>
      </c>
      <c r="I632" s="23" t="str">
        <f>+IFERROR(VLOOKUP(#REF!,'[2]LISTAS ANEXO 1. 4'!$B$74:$C$90,2,FALSE),"")</f>
        <v/>
      </c>
      <c r="J632" s="23" t="str">
        <f>+IFERROR(VLOOKUP(X632,[2]ORDINALES!$B$2:$C$5,2,FALSE),"")</f>
        <v>CTADOS</v>
      </c>
      <c r="K632" s="23" t="str">
        <f>+IFERROR(VLOOKUP(#REF!,[2]REGION!$G$2:$I$1125,2,FALSE),"")</f>
        <v/>
      </c>
      <c r="L632" s="23" t="str">
        <f>+IFERROR(VLOOKUP(AI632,[2]REGION!$G$2:$I$1125,2,FALSE),"")</f>
        <v/>
      </c>
      <c r="M632" s="23" t="str">
        <f>+IFERROR(VLOOKUP(#REF!,[2]ORDINALES!$H$2:$I$382,2,FALSE),"")</f>
        <v/>
      </c>
      <c r="N632" s="23" t="str">
        <f>IFERROR(VLOOKUP(U632,'[2]Lista Willy'!$B$11:$D$14,3,FALSE),"")</f>
        <v>REC_11</v>
      </c>
      <c r="O632" s="24"/>
      <c r="P632" s="90">
        <v>30012</v>
      </c>
      <c r="Q632" s="90" t="s">
        <v>540</v>
      </c>
      <c r="R632" s="90" t="s">
        <v>541</v>
      </c>
      <c r="S632" s="90" t="s">
        <v>780</v>
      </c>
      <c r="T632" s="90" t="s">
        <v>541</v>
      </c>
      <c r="U632" s="90" t="s">
        <v>52</v>
      </c>
      <c r="V632" s="94" t="s">
        <v>53</v>
      </c>
      <c r="W632" s="90" t="s">
        <v>54</v>
      </c>
      <c r="X632" s="90" t="s">
        <v>55</v>
      </c>
      <c r="Y632" s="99" t="s">
        <v>786</v>
      </c>
      <c r="Z632" s="88">
        <v>2200000</v>
      </c>
      <c r="AA632" s="120"/>
      <c r="AB632" s="88"/>
      <c r="AC632" s="88"/>
      <c r="AD632" s="88"/>
      <c r="AE632" s="120">
        <v>2200000</v>
      </c>
      <c r="AF632" s="89"/>
      <c r="AG632" s="116"/>
      <c r="AH632" s="90" t="s">
        <v>57</v>
      </c>
      <c r="AI632" s="90"/>
      <c r="AJ632" s="90"/>
      <c r="AK632" s="90"/>
      <c r="AL632" s="90" t="s">
        <v>57</v>
      </c>
      <c r="AM632" s="90"/>
      <c r="AN632" s="90" t="s">
        <v>57</v>
      </c>
      <c r="AO632" s="90"/>
      <c r="AP632" s="90" t="s">
        <v>57</v>
      </c>
      <c r="AQ632" s="90"/>
      <c r="AR632" s="90" t="s">
        <v>57</v>
      </c>
      <c r="AS632" s="90" t="s">
        <v>60</v>
      </c>
      <c r="AT632" s="90" t="s">
        <v>61</v>
      </c>
      <c r="AU632" s="97" t="s">
        <v>62</v>
      </c>
      <c r="AV632" s="98" t="s">
        <v>63</v>
      </c>
      <c r="AW632" s="98" t="s">
        <v>64</v>
      </c>
      <c r="AX632" s="97">
        <v>3202008</v>
      </c>
      <c r="AY632" s="98" t="s">
        <v>65</v>
      </c>
      <c r="AZ632" s="90" t="s">
        <v>433</v>
      </c>
      <c r="BA632" s="24"/>
    </row>
    <row r="633" spans="1:53" ht="84.75" customHeight="1">
      <c r="A633" s="23" t="str">
        <f>+IFERROR(VLOOKUP(R633,'[2]Listas niveles'!$D$2:$E$11,2,FALSE),"")</f>
        <v>DTAM</v>
      </c>
      <c r="B633" s="23" t="str">
        <f>+IFERROR(VLOOKUP(AS633,'[2]Listas anexo 1'!$A$7:$B$8,2,FALSE),"")</f>
        <v>ADMIN</v>
      </c>
      <c r="C633" s="23" t="str">
        <f>+IFERROR(VLOOKUP(AT633,'[2]Listas anexo 1'!$A$13:$B$15,2,FALSE),"")</f>
        <v>ADMINYCOOR</v>
      </c>
      <c r="D633" s="23" t="str">
        <f>+IFERROR(VLOOKUP(AT633,'[2]Listas anexo 1'!$A$13:$C$15,3,FALSE),"")</f>
        <v>CONTRIBUIR</v>
      </c>
      <c r="E633" s="23" t="str">
        <f>+IFERROR(VLOOKUP(AT633,'[2]Listas anexo 1'!$A$19:$B$21,2,FALSE),"")</f>
        <v>ADMINOB</v>
      </c>
      <c r="F633" s="23" t="str">
        <f>+IFERROR(VLOOKUP(AV633,'[2]Listas anexo 1'!$J$13:$K$21,2,FALSE),"")</f>
        <v>ADOBIV</v>
      </c>
      <c r="G633" s="23" t="str">
        <f>+IFERROR(VLOOKUP(AW633,'[2]LISTAS ANEXO 1. 2'!$A$9:$B$38,2,FALSE),"")</f>
        <v>AXVI</v>
      </c>
      <c r="H633" s="23" t="str">
        <f>+IFERROR(IF(C633="ADMINYCOOR",VLOOKUP(AY633,'[2]LISTAS ANEXO 1. 3'!$B$13:$C$42,2,FALSE),IF(C633="TASAS",VLOOKUP(AY633,'[2]LISTAS ANEXO 1. 3'!$B$43:$C$51,2,FALSE),IF(C633="FORTALECIMIENTO",VLOOKUP(AY633,'[2]LISTAS ANEXO 1. 3'!$B$52:$C$58,2,FALSE),""))),"")</f>
        <v>CD</v>
      </c>
      <c r="I633" s="23" t="str">
        <f>+IFERROR(VLOOKUP(#REF!,'[2]LISTAS ANEXO 1. 4'!$B$74:$C$90,2,FALSE),"")</f>
        <v/>
      </c>
      <c r="J633" s="23" t="str">
        <f>+IFERROR(VLOOKUP(X633,[2]ORDINALES!$B$2:$C$5,2,FALSE),"")</f>
        <v>CTADOS</v>
      </c>
      <c r="K633" s="23" t="str">
        <f>+IFERROR(VLOOKUP(#REF!,[2]REGION!$G$2:$I$1125,2,FALSE),"")</f>
        <v/>
      </c>
      <c r="L633" s="23" t="str">
        <f>+IFERROR(VLOOKUP(AI633,[2]REGION!$G$2:$I$1125,2,FALSE),"")</f>
        <v/>
      </c>
      <c r="M633" s="23" t="str">
        <f>+IFERROR(VLOOKUP(#REF!,[2]ORDINALES!$H$2:$I$382,2,FALSE),"")</f>
        <v/>
      </c>
      <c r="N633" s="23" t="str">
        <f>IFERROR(VLOOKUP(U633,'[2]Lista Willy'!$B$11:$D$14,3,FALSE),"")</f>
        <v>REC_11</v>
      </c>
      <c r="O633" s="24"/>
      <c r="P633" s="90">
        <v>30014</v>
      </c>
      <c r="Q633" s="90" t="s">
        <v>540</v>
      </c>
      <c r="R633" s="90" t="s">
        <v>541</v>
      </c>
      <c r="S633" s="90" t="s">
        <v>780</v>
      </c>
      <c r="T633" s="90" t="s">
        <v>541</v>
      </c>
      <c r="U633" s="90" t="s">
        <v>52</v>
      </c>
      <c r="V633" s="94" t="s">
        <v>53</v>
      </c>
      <c r="W633" s="90" t="s">
        <v>54</v>
      </c>
      <c r="X633" s="90" t="s">
        <v>55</v>
      </c>
      <c r="Y633" s="99" t="s">
        <v>787</v>
      </c>
      <c r="Z633" s="88">
        <v>7000000</v>
      </c>
      <c r="AA633" s="120"/>
      <c r="AB633" s="88"/>
      <c r="AC633" s="88"/>
      <c r="AD633" s="88"/>
      <c r="AE633" s="120">
        <v>7000000</v>
      </c>
      <c r="AF633" s="89"/>
      <c r="AG633" s="116"/>
      <c r="AH633" s="90" t="s">
        <v>57</v>
      </c>
      <c r="AI633" s="90"/>
      <c r="AJ633" s="90"/>
      <c r="AK633" s="90"/>
      <c r="AL633" s="90" t="s">
        <v>57</v>
      </c>
      <c r="AM633" s="90"/>
      <c r="AN633" s="90" t="s">
        <v>57</v>
      </c>
      <c r="AO633" s="90"/>
      <c r="AP633" s="90" t="s">
        <v>57</v>
      </c>
      <c r="AQ633" s="90"/>
      <c r="AR633" s="90" t="s">
        <v>57</v>
      </c>
      <c r="AS633" s="90" t="s">
        <v>60</v>
      </c>
      <c r="AT633" s="90" t="s">
        <v>61</v>
      </c>
      <c r="AU633" s="97" t="s">
        <v>62</v>
      </c>
      <c r="AV633" s="98" t="s">
        <v>63</v>
      </c>
      <c r="AW633" s="98" t="s">
        <v>64</v>
      </c>
      <c r="AX633" s="97">
        <v>3202008</v>
      </c>
      <c r="AY633" s="98" t="s">
        <v>65</v>
      </c>
      <c r="AZ633" s="90" t="s">
        <v>433</v>
      </c>
      <c r="BA633" s="24"/>
    </row>
    <row r="634" spans="1:53" ht="84.75" customHeight="1">
      <c r="A634" s="23" t="str">
        <f>+IFERROR(VLOOKUP(R634,'[2]Listas niveles'!$D$2:$E$11,2,FALSE),"")</f>
        <v>DTAM</v>
      </c>
      <c r="B634" s="23" t="str">
        <f>+IFERROR(VLOOKUP(AS634,'[2]Listas anexo 1'!$A$7:$B$8,2,FALSE),"")</f>
        <v>ADMIN</v>
      </c>
      <c r="C634" s="23" t="str">
        <f>+IFERROR(VLOOKUP(AT634,'[2]Listas anexo 1'!$A$13:$B$15,2,FALSE),"")</f>
        <v>ADMINYCOOR</v>
      </c>
      <c r="D634" s="23" t="str">
        <f>+IFERROR(VLOOKUP(AT634,'[2]Listas anexo 1'!$A$13:$C$15,3,FALSE),"")</f>
        <v>CONTRIBUIR</v>
      </c>
      <c r="E634" s="23" t="str">
        <f>+IFERROR(VLOOKUP(AT634,'[2]Listas anexo 1'!$A$19:$B$21,2,FALSE),"")</f>
        <v>ADMINOB</v>
      </c>
      <c r="F634" s="23" t="str">
        <f>+IFERROR(VLOOKUP(AV634,'[2]Listas anexo 1'!$J$13:$K$21,2,FALSE),"")</f>
        <v>ADOBIV</v>
      </c>
      <c r="G634" s="23" t="str">
        <f>+IFERROR(VLOOKUP(AW634,'[2]LISTAS ANEXO 1. 2'!$A$9:$B$38,2,FALSE),"")</f>
        <v>AXV</v>
      </c>
      <c r="H634" s="23" t="str">
        <f>+IFERROR(IF(C634="ADMINYCOOR",VLOOKUP(AY634,'[2]LISTAS ANEXO 1. 3'!$B$13:$C$42,2,FALSE),IF(C634="TASAS",VLOOKUP(AY634,'[2]LISTAS ANEXO 1. 3'!$B$43:$C$51,2,FALSE),IF(C634="FORTALECIMIENTO",VLOOKUP(AY634,'[2]LISTAS ANEXO 1. 3'!$B$52:$C$58,2,FALSE),""))),"")</f>
        <v>AB</v>
      </c>
      <c r="I634" s="23" t="str">
        <f>+IFERROR(VLOOKUP(#REF!,'[2]LISTAS ANEXO 1. 4'!$B$74:$C$90,2,FALSE),"")</f>
        <v/>
      </c>
      <c r="J634" s="23" t="str">
        <f>+IFERROR(VLOOKUP(X634,[2]ORDINALES!$B$2:$C$5,2,FALSE),"")</f>
        <v>CTADOS</v>
      </c>
      <c r="K634" s="23" t="str">
        <f>+IFERROR(VLOOKUP(#REF!,[2]REGION!$G$2:$I$1125,2,FALSE),"")</f>
        <v/>
      </c>
      <c r="L634" s="23" t="str">
        <f>+IFERROR(VLOOKUP(AI634,[2]REGION!$G$2:$I$1125,2,FALSE),"")</f>
        <v/>
      </c>
      <c r="M634" s="23" t="str">
        <f>+IFERROR(VLOOKUP(#REF!,[2]ORDINALES!$H$2:$I$382,2,FALSE),"")</f>
        <v/>
      </c>
      <c r="N634" s="23" t="str">
        <f>IFERROR(VLOOKUP(U634,'[2]Lista Willy'!$B$11:$D$14,3,FALSE),"")</f>
        <v>REC_11</v>
      </c>
      <c r="O634" s="24"/>
      <c r="P634" s="90">
        <v>30015</v>
      </c>
      <c r="Q634" s="90" t="s">
        <v>540</v>
      </c>
      <c r="R634" s="90" t="s">
        <v>541</v>
      </c>
      <c r="S634" s="90" t="s">
        <v>780</v>
      </c>
      <c r="T634" s="90" t="s">
        <v>541</v>
      </c>
      <c r="U634" s="90" t="s">
        <v>52</v>
      </c>
      <c r="V634" s="94" t="s">
        <v>53</v>
      </c>
      <c r="W634" s="90" t="s">
        <v>54</v>
      </c>
      <c r="X634" s="90" t="s">
        <v>55</v>
      </c>
      <c r="Y634" s="99" t="s">
        <v>788</v>
      </c>
      <c r="Z634" s="88">
        <v>54000000</v>
      </c>
      <c r="AA634" s="120"/>
      <c r="AB634" s="88"/>
      <c r="AC634" s="88"/>
      <c r="AD634" s="88"/>
      <c r="AE634" s="120">
        <v>54000000</v>
      </c>
      <c r="AF634" s="89"/>
      <c r="AG634" s="116"/>
      <c r="AH634" s="90" t="s">
        <v>57</v>
      </c>
      <c r="AI634" s="90"/>
      <c r="AJ634" s="90"/>
      <c r="AK634" s="90"/>
      <c r="AL634" s="90" t="s">
        <v>57</v>
      </c>
      <c r="AM634" s="90"/>
      <c r="AN634" s="90" t="s">
        <v>57</v>
      </c>
      <c r="AO634" s="90"/>
      <c r="AP634" s="90" t="s">
        <v>57</v>
      </c>
      <c r="AQ634" s="90"/>
      <c r="AR634" s="90" t="s">
        <v>57</v>
      </c>
      <c r="AS634" s="90" t="s">
        <v>60</v>
      </c>
      <c r="AT634" s="90" t="s">
        <v>61</v>
      </c>
      <c r="AU634" s="97" t="s">
        <v>62</v>
      </c>
      <c r="AV634" s="98" t="s">
        <v>63</v>
      </c>
      <c r="AW634" s="98" t="s">
        <v>288</v>
      </c>
      <c r="AX634" s="97">
        <v>3202036</v>
      </c>
      <c r="AY634" s="98" t="s">
        <v>645</v>
      </c>
      <c r="AZ634" s="90" t="s">
        <v>290</v>
      </c>
      <c r="BA634" s="24"/>
    </row>
    <row r="635" spans="1:53" ht="84.75" customHeight="1">
      <c r="A635" s="23" t="str">
        <f>+IFERROR(VLOOKUP(R635,'[2]Listas niveles'!$D$2:$E$11,2,FALSE),"")</f>
        <v>DTAM</v>
      </c>
      <c r="B635" s="23" t="str">
        <f>+IFERROR(VLOOKUP(AS635,'[2]Listas anexo 1'!$A$7:$B$8,2,FALSE),"")</f>
        <v>ADMIN</v>
      </c>
      <c r="C635" s="23" t="str">
        <f>+IFERROR(VLOOKUP(AT635,'[2]Listas anexo 1'!$A$13:$B$15,2,FALSE),"")</f>
        <v>ADMINYCOOR</v>
      </c>
      <c r="D635" s="23" t="str">
        <f>+IFERROR(VLOOKUP(AT635,'[2]Listas anexo 1'!$A$13:$C$15,3,FALSE),"")</f>
        <v>CONTRIBUIR</v>
      </c>
      <c r="E635" s="23" t="str">
        <f>+IFERROR(VLOOKUP(AT635,'[2]Listas anexo 1'!$A$19:$B$21,2,FALSE),"")</f>
        <v>ADMINOB</v>
      </c>
      <c r="F635" s="23" t="str">
        <f>+IFERROR(VLOOKUP(AV635,'[2]Listas anexo 1'!$J$13:$K$21,2,FALSE),"")</f>
        <v>ADOBI</v>
      </c>
      <c r="G635" s="23" t="str">
        <f>+IFERROR(VLOOKUP(AW635,'[2]LISTAS ANEXO 1. 2'!$A$9:$B$38,2,FALSE),"")</f>
        <v>AI</v>
      </c>
      <c r="H635" s="23" t="str">
        <f>+IFERROR(IF(C635="ADMINYCOOR",VLOOKUP(AY635,'[2]LISTAS ANEXO 1. 3'!$B$13:$C$42,2,FALSE),IF(C635="TASAS",VLOOKUP(AY635,'[2]LISTAS ANEXO 1. 3'!$B$43:$C$51,2,FALSE),IF(C635="FORTALECIMIENTO",VLOOKUP(AY635,'[2]LISTAS ANEXO 1. 3'!$B$52:$C$58,2,FALSE),""))),"")</f>
        <v>AA</v>
      </c>
      <c r="I635" s="23" t="str">
        <f>+IFERROR(VLOOKUP(#REF!,'[2]LISTAS ANEXO 1. 4'!$B$74:$C$90,2,FALSE),"")</f>
        <v/>
      </c>
      <c r="J635" s="23" t="str">
        <f>+IFERROR(VLOOKUP(X635,[2]ORDINALES!$B$2:$C$5,2,FALSE),"")</f>
        <v>CTADOS</v>
      </c>
      <c r="K635" s="23" t="str">
        <f>+IFERROR(VLOOKUP(#REF!,[2]REGION!$G$2:$I$1125,2,FALSE),"")</f>
        <v/>
      </c>
      <c r="L635" s="23" t="str">
        <f>+IFERROR(VLOOKUP(AI635,[2]REGION!$G$2:$I$1125,2,FALSE),"")</f>
        <v/>
      </c>
      <c r="M635" s="23" t="str">
        <f>+IFERROR(VLOOKUP(#REF!,[2]ORDINALES!$H$2:$I$382,2,FALSE),"")</f>
        <v/>
      </c>
      <c r="N635" s="23" t="str">
        <f>IFERROR(VLOOKUP(U635,'[2]Lista Willy'!$B$11:$D$14,3,FALSE),"")</f>
        <v>REC_11</v>
      </c>
      <c r="O635" s="24"/>
      <c r="P635" s="90">
        <v>30016</v>
      </c>
      <c r="Q635" s="90" t="s">
        <v>540</v>
      </c>
      <c r="R635" s="90" t="s">
        <v>541</v>
      </c>
      <c r="S635" s="90" t="s">
        <v>780</v>
      </c>
      <c r="T635" s="90" t="s">
        <v>541</v>
      </c>
      <c r="U635" s="90" t="s">
        <v>52</v>
      </c>
      <c r="V635" s="94" t="s">
        <v>53</v>
      </c>
      <c r="W635" s="90" t="s">
        <v>54</v>
      </c>
      <c r="X635" s="90" t="s">
        <v>55</v>
      </c>
      <c r="Y635" s="99" t="s">
        <v>789</v>
      </c>
      <c r="Z635" s="88">
        <v>33254470</v>
      </c>
      <c r="AA635" s="120"/>
      <c r="AB635" s="88"/>
      <c r="AC635" s="88"/>
      <c r="AD635" s="88"/>
      <c r="AE635" s="120">
        <v>33254470</v>
      </c>
      <c r="AF635" s="89"/>
      <c r="AG635" s="116"/>
      <c r="AH635" s="90" t="s">
        <v>57</v>
      </c>
      <c r="AI635" s="90"/>
      <c r="AJ635" s="90"/>
      <c r="AK635" s="90"/>
      <c r="AL635" s="90" t="s">
        <v>57</v>
      </c>
      <c r="AM635" s="90"/>
      <c r="AN635" s="90" t="s">
        <v>57</v>
      </c>
      <c r="AO635" s="90"/>
      <c r="AP635" s="90" t="s">
        <v>57</v>
      </c>
      <c r="AQ635" s="90"/>
      <c r="AR635" s="90" t="s">
        <v>57</v>
      </c>
      <c r="AS635" s="90" t="s">
        <v>60</v>
      </c>
      <c r="AT635" s="90" t="s">
        <v>61</v>
      </c>
      <c r="AU635" s="97" t="s">
        <v>62</v>
      </c>
      <c r="AV635" s="98" t="s">
        <v>125</v>
      </c>
      <c r="AW635" s="98" t="s">
        <v>126</v>
      </c>
      <c r="AX635" s="97">
        <v>3202032</v>
      </c>
      <c r="AY635" s="98" t="s">
        <v>127</v>
      </c>
      <c r="AZ635" s="98" t="s">
        <v>128</v>
      </c>
      <c r="BA635" s="24"/>
    </row>
    <row r="636" spans="1:53" ht="84.75" customHeight="1">
      <c r="A636" s="23" t="str">
        <f>+IFERROR(VLOOKUP(R636,'[2]Listas niveles'!$D$2:$E$11,2,FALSE),"")</f>
        <v>DTAM</v>
      </c>
      <c r="B636" s="23" t="str">
        <f>+IFERROR(VLOOKUP(AS636,'[2]Listas anexo 1'!$A$7:$B$8,2,FALSE),"")</f>
        <v>ADMIN</v>
      </c>
      <c r="C636" s="23" t="str">
        <f>+IFERROR(VLOOKUP(AT636,'[2]Listas anexo 1'!$A$13:$B$15,2,FALSE),"")</f>
        <v>ADMINYCOOR</v>
      </c>
      <c r="D636" s="23" t="str">
        <f>+IFERROR(VLOOKUP(AT636,'[2]Listas anexo 1'!$A$13:$C$15,3,FALSE),"")</f>
        <v>CONTRIBUIR</v>
      </c>
      <c r="E636" s="23" t="str">
        <f>+IFERROR(VLOOKUP(AT636,'[2]Listas anexo 1'!$A$19:$B$21,2,FALSE),"")</f>
        <v>ADMINOB</v>
      </c>
      <c r="F636" s="23" t="str">
        <f>+IFERROR(VLOOKUP(AV636,'[2]Listas anexo 1'!$J$13:$K$21,2,FALSE),"")</f>
        <v>ADOBI</v>
      </c>
      <c r="G636" s="23" t="str">
        <f>+IFERROR(VLOOKUP(AW636,'[2]LISTAS ANEXO 1. 2'!$A$9:$B$38,2,FALSE),"")</f>
        <v>AI</v>
      </c>
      <c r="H636" s="23" t="str">
        <f>+IFERROR(IF(C636="ADMINYCOOR",VLOOKUP(AY636,'[2]LISTAS ANEXO 1. 3'!$B$13:$C$42,2,FALSE),IF(C636="TASAS",VLOOKUP(AY636,'[2]LISTAS ANEXO 1. 3'!$B$43:$C$51,2,FALSE),IF(C636="FORTALECIMIENTO",VLOOKUP(AY636,'[2]LISTAS ANEXO 1. 3'!$B$52:$C$58,2,FALSE),""))),"")</f>
        <v>AA</v>
      </c>
      <c r="I636" s="23" t="str">
        <f>+IFERROR(VLOOKUP(#REF!,'[2]LISTAS ANEXO 1. 4'!$B$74:$C$90,2,FALSE),"")</f>
        <v/>
      </c>
      <c r="J636" s="23" t="str">
        <f>+IFERROR(VLOOKUP(X636,[2]ORDINALES!$B$2:$C$5,2,FALSE),"")</f>
        <v>CTADOS</v>
      </c>
      <c r="K636" s="23" t="str">
        <f>+IFERROR(VLOOKUP(#REF!,[2]REGION!$G$2:$I$1125,2,FALSE),"")</f>
        <v/>
      </c>
      <c r="L636" s="23" t="str">
        <f>+IFERROR(VLOOKUP(AI636,[2]REGION!$G$2:$I$1125,2,FALSE),"")</f>
        <v/>
      </c>
      <c r="M636" s="23" t="str">
        <f>+IFERROR(VLOOKUP(#REF!,[2]ORDINALES!$H$2:$I$382,2,FALSE),"")</f>
        <v/>
      </c>
      <c r="N636" s="23" t="str">
        <f>IFERROR(VLOOKUP(U636,'[2]Lista Willy'!$B$11:$D$14,3,FALSE),"")</f>
        <v>REC_11</v>
      </c>
      <c r="O636" s="24"/>
      <c r="P636" s="90">
        <v>30017</v>
      </c>
      <c r="Q636" s="90" t="s">
        <v>540</v>
      </c>
      <c r="R636" s="90" t="s">
        <v>541</v>
      </c>
      <c r="S636" s="90" t="s">
        <v>780</v>
      </c>
      <c r="T636" s="90" t="s">
        <v>541</v>
      </c>
      <c r="U636" s="90" t="s">
        <v>52</v>
      </c>
      <c r="V636" s="94" t="s">
        <v>53</v>
      </c>
      <c r="W636" s="90" t="s">
        <v>54</v>
      </c>
      <c r="X636" s="90" t="s">
        <v>55</v>
      </c>
      <c r="Y636" s="99" t="s">
        <v>790</v>
      </c>
      <c r="Z636" s="88">
        <v>1382300</v>
      </c>
      <c r="AA636" s="120"/>
      <c r="AB636" s="88"/>
      <c r="AC636" s="88"/>
      <c r="AD636" s="88"/>
      <c r="AE636" s="120">
        <v>1382300</v>
      </c>
      <c r="AF636" s="89"/>
      <c r="AG636" s="116"/>
      <c r="AH636" s="90" t="s">
        <v>57</v>
      </c>
      <c r="AI636" s="90"/>
      <c r="AJ636" s="90"/>
      <c r="AK636" s="90"/>
      <c r="AL636" s="90" t="s">
        <v>57</v>
      </c>
      <c r="AM636" s="90"/>
      <c r="AN636" s="90" t="s">
        <v>57</v>
      </c>
      <c r="AO636" s="90"/>
      <c r="AP636" s="90" t="s">
        <v>57</v>
      </c>
      <c r="AQ636" s="90"/>
      <c r="AR636" s="90" t="s">
        <v>57</v>
      </c>
      <c r="AS636" s="90" t="s">
        <v>60</v>
      </c>
      <c r="AT636" s="90" t="s">
        <v>61</v>
      </c>
      <c r="AU636" s="97" t="s">
        <v>62</v>
      </c>
      <c r="AV636" s="98" t="s">
        <v>125</v>
      </c>
      <c r="AW636" s="98" t="s">
        <v>126</v>
      </c>
      <c r="AX636" s="97">
        <v>3202032</v>
      </c>
      <c r="AY636" s="98" t="s">
        <v>127</v>
      </c>
      <c r="AZ636" s="98" t="s">
        <v>128</v>
      </c>
      <c r="BA636" s="24"/>
    </row>
    <row r="637" spans="1:53" ht="84.75" customHeight="1">
      <c r="A637" s="23" t="str">
        <f>+IFERROR(VLOOKUP(R637,'[2]Listas niveles'!$D$2:$E$11,2,FALSE),"")</f>
        <v>DTAM</v>
      </c>
      <c r="B637" s="23" t="str">
        <f>+IFERROR(VLOOKUP(AS637,'[2]Listas anexo 1'!$A$7:$B$8,2,FALSE),"")</f>
        <v>ADMIN</v>
      </c>
      <c r="C637" s="23" t="str">
        <f>+IFERROR(VLOOKUP(AT637,'[2]Listas anexo 1'!$A$13:$B$15,2,FALSE),"")</f>
        <v>ADMINYCOOR</v>
      </c>
      <c r="D637" s="23" t="str">
        <f>+IFERROR(VLOOKUP(AT637,'[2]Listas anexo 1'!$A$13:$C$15,3,FALSE),"")</f>
        <v>CONTRIBUIR</v>
      </c>
      <c r="E637" s="23" t="str">
        <f>+IFERROR(VLOOKUP(AT637,'[2]Listas anexo 1'!$A$19:$B$21,2,FALSE),"")</f>
        <v>ADMINOB</v>
      </c>
      <c r="F637" s="23" t="str">
        <f>+IFERROR(VLOOKUP(AV637,'[2]Listas anexo 1'!$J$13:$K$21,2,FALSE),"")</f>
        <v>ADOBI</v>
      </c>
      <c r="G637" s="23" t="str">
        <f>+IFERROR(VLOOKUP(AW637,'[2]LISTAS ANEXO 1. 2'!$A$9:$B$38,2,FALSE),"")</f>
        <v>AI</v>
      </c>
      <c r="H637" s="23" t="str">
        <f>+IFERROR(IF(C637="ADMINYCOOR",VLOOKUP(AY637,'[2]LISTAS ANEXO 1. 3'!$B$13:$C$42,2,FALSE),IF(C637="TASAS",VLOOKUP(AY637,'[2]LISTAS ANEXO 1. 3'!$B$43:$C$51,2,FALSE),IF(C637="FORTALECIMIENTO",VLOOKUP(AY637,'[2]LISTAS ANEXO 1. 3'!$B$52:$C$58,2,FALSE),""))),"")</f>
        <v>AA</v>
      </c>
      <c r="I637" s="23" t="str">
        <f>+IFERROR(VLOOKUP(#REF!,'[2]LISTAS ANEXO 1. 4'!$B$74:$C$90,2,FALSE),"")</f>
        <v/>
      </c>
      <c r="J637" s="23" t="str">
        <f>+IFERROR(VLOOKUP(X637,[2]ORDINALES!$B$2:$C$5,2,FALSE),"")</f>
        <v>CTADOS</v>
      </c>
      <c r="K637" s="23" t="str">
        <f>+IFERROR(VLOOKUP(#REF!,[2]REGION!$G$2:$I$1125,2,FALSE),"")</f>
        <v/>
      </c>
      <c r="L637" s="23" t="str">
        <f>+IFERROR(VLOOKUP(AI637,[2]REGION!$G$2:$I$1125,2,FALSE),"")</f>
        <v/>
      </c>
      <c r="M637" s="23" t="str">
        <f>+IFERROR(VLOOKUP(#REF!,[2]ORDINALES!$H$2:$I$382,2,FALSE),"")</f>
        <v/>
      </c>
      <c r="N637" s="23" t="str">
        <f>IFERROR(VLOOKUP(U637,'[2]Lista Willy'!$B$11:$D$14,3,FALSE),"")</f>
        <v>REC_11</v>
      </c>
      <c r="O637" s="24"/>
      <c r="P637" s="90">
        <v>30018</v>
      </c>
      <c r="Q637" s="90" t="s">
        <v>540</v>
      </c>
      <c r="R637" s="90" t="s">
        <v>541</v>
      </c>
      <c r="S637" s="90" t="s">
        <v>780</v>
      </c>
      <c r="T637" s="90" t="s">
        <v>541</v>
      </c>
      <c r="U637" s="90" t="s">
        <v>52</v>
      </c>
      <c r="V637" s="94" t="s">
        <v>53</v>
      </c>
      <c r="W637" s="90" t="s">
        <v>54</v>
      </c>
      <c r="X637" s="90" t="s">
        <v>55</v>
      </c>
      <c r="Y637" s="99" t="s">
        <v>791</v>
      </c>
      <c r="Z637" s="88">
        <v>1000000</v>
      </c>
      <c r="AA637" s="120"/>
      <c r="AB637" s="88"/>
      <c r="AC637" s="88"/>
      <c r="AD637" s="88"/>
      <c r="AE637" s="120">
        <v>1000000</v>
      </c>
      <c r="AF637" s="89"/>
      <c r="AG637" s="116"/>
      <c r="AH637" s="90" t="s">
        <v>57</v>
      </c>
      <c r="AI637" s="90"/>
      <c r="AJ637" s="90"/>
      <c r="AK637" s="90"/>
      <c r="AL637" s="90" t="s">
        <v>57</v>
      </c>
      <c r="AM637" s="90"/>
      <c r="AN637" s="90" t="s">
        <v>57</v>
      </c>
      <c r="AO637" s="90"/>
      <c r="AP637" s="90" t="s">
        <v>57</v>
      </c>
      <c r="AQ637" s="90"/>
      <c r="AR637" s="90" t="s">
        <v>57</v>
      </c>
      <c r="AS637" s="90" t="s">
        <v>60</v>
      </c>
      <c r="AT637" s="90" t="s">
        <v>61</v>
      </c>
      <c r="AU637" s="97" t="s">
        <v>62</v>
      </c>
      <c r="AV637" s="98" t="s">
        <v>125</v>
      </c>
      <c r="AW637" s="98" t="s">
        <v>126</v>
      </c>
      <c r="AX637" s="97">
        <v>3202032</v>
      </c>
      <c r="AY637" s="98" t="s">
        <v>127</v>
      </c>
      <c r="AZ637" s="98" t="s">
        <v>128</v>
      </c>
      <c r="BA637" s="24"/>
    </row>
    <row r="638" spans="1:53" ht="84.75" customHeight="1">
      <c r="A638" s="23" t="str">
        <f>+IFERROR(VLOOKUP(R638,'[2]Listas niveles'!$D$2:$E$11,2,FALSE),"")</f>
        <v>DTAM</v>
      </c>
      <c r="B638" s="23" t="str">
        <f>+IFERROR(VLOOKUP(AS638,'[2]Listas anexo 1'!$A$7:$B$8,2,FALSE),"")</f>
        <v>ADMIN</v>
      </c>
      <c r="C638" s="23" t="str">
        <f>+IFERROR(VLOOKUP(AT638,'[2]Listas anexo 1'!$A$13:$B$15,2,FALSE),"")</f>
        <v>ADMINYCOOR</v>
      </c>
      <c r="D638" s="23" t="str">
        <f>+IFERROR(VLOOKUP(AT638,'[2]Listas anexo 1'!$A$13:$C$15,3,FALSE),"")</f>
        <v>CONTRIBUIR</v>
      </c>
      <c r="E638" s="23" t="str">
        <f>+IFERROR(VLOOKUP(AT638,'[2]Listas anexo 1'!$A$19:$B$21,2,FALSE),"")</f>
        <v>ADMINOB</v>
      </c>
      <c r="F638" s="23" t="str">
        <f>+IFERROR(VLOOKUP(AV638,'[2]Listas anexo 1'!$J$13:$K$21,2,FALSE),"")</f>
        <v>ADOBI</v>
      </c>
      <c r="G638" s="23" t="str">
        <f>+IFERROR(VLOOKUP(AW638,'[2]LISTAS ANEXO 1. 2'!$A$9:$B$38,2,FALSE),"")</f>
        <v>AI</v>
      </c>
      <c r="H638" s="23" t="str">
        <f>+IFERROR(IF(C638="ADMINYCOOR",VLOOKUP(AY638,'[2]LISTAS ANEXO 1. 3'!$B$13:$C$42,2,FALSE),IF(C638="TASAS",VLOOKUP(AY638,'[2]LISTAS ANEXO 1. 3'!$B$43:$C$51,2,FALSE),IF(C638="FORTALECIMIENTO",VLOOKUP(AY638,'[2]LISTAS ANEXO 1. 3'!$B$52:$C$58,2,FALSE),""))),"")</f>
        <v>AA</v>
      </c>
      <c r="I638" s="23" t="str">
        <f>+IFERROR(VLOOKUP(#REF!,'[2]LISTAS ANEXO 1. 4'!$B$74:$C$90,2,FALSE),"")</f>
        <v/>
      </c>
      <c r="J638" s="23" t="str">
        <f>+IFERROR(VLOOKUP(X638,[2]ORDINALES!$B$2:$C$5,2,FALSE),"")</f>
        <v>CTADOS</v>
      </c>
      <c r="K638" s="23" t="str">
        <f>+IFERROR(VLOOKUP(#REF!,[2]REGION!$G$2:$I$1125,2,FALSE),"")</f>
        <v/>
      </c>
      <c r="L638" s="23" t="str">
        <f>+IFERROR(VLOOKUP(AI638,[2]REGION!$G$2:$I$1125,2,FALSE),"")</f>
        <v/>
      </c>
      <c r="M638" s="23" t="str">
        <f>+IFERROR(VLOOKUP(#REF!,[2]ORDINALES!$H$2:$I$382,2,FALSE),"")</f>
        <v/>
      </c>
      <c r="N638" s="23" t="str">
        <f>IFERROR(VLOOKUP(U638,'[2]Lista Willy'!$B$11:$D$14,3,FALSE),"")</f>
        <v>REC_11</v>
      </c>
      <c r="O638" s="24"/>
      <c r="P638" s="90">
        <v>30019</v>
      </c>
      <c r="Q638" s="90" t="s">
        <v>540</v>
      </c>
      <c r="R638" s="90" t="s">
        <v>541</v>
      </c>
      <c r="S638" s="90" t="s">
        <v>780</v>
      </c>
      <c r="T638" s="90" t="s">
        <v>541</v>
      </c>
      <c r="U638" s="90" t="s">
        <v>52</v>
      </c>
      <c r="V638" s="94" t="s">
        <v>53</v>
      </c>
      <c r="W638" s="90" t="s">
        <v>54</v>
      </c>
      <c r="X638" s="90" t="s">
        <v>55</v>
      </c>
      <c r="Y638" s="99" t="s">
        <v>792</v>
      </c>
      <c r="Z638" s="88">
        <v>500000</v>
      </c>
      <c r="AA638" s="120"/>
      <c r="AB638" s="88"/>
      <c r="AC638" s="88"/>
      <c r="AD638" s="88"/>
      <c r="AE638" s="120">
        <v>500000</v>
      </c>
      <c r="AF638" s="89"/>
      <c r="AG638" s="116"/>
      <c r="AH638" s="90" t="s">
        <v>57</v>
      </c>
      <c r="AI638" s="90"/>
      <c r="AJ638" s="90"/>
      <c r="AK638" s="90"/>
      <c r="AL638" s="90" t="s">
        <v>57</v>
      </c>
      <c r="AM638" s="90"/>
      <c r="AN638" s="90" t="s">
        <v>57</v>
      </c>
      <c r="AO638" s="90"/>
      <c r="AP638" s="90" t="s">
        <v>57</v>
      </c>
      <c r="AQ638" s="90"/>
      <c r="AR638" s="90" t="s">
        <v>57</v>
      </c>
      <c r="AS638" s="90" t="s">
        <v>60</v>
      </c>
      <c r="AT638" s="90" t="s">
        <v>61</v>
      </c>
      <c r="AU638" s="97" t="s">
        <v>62</v>
      </c>
      <c r="AV638" s="98" t="s">
        <v>125</v>
      </c>
      <c r="AW638" s="98" t="s">
        <v>126</v>
      </c>
      <c r="AX638" s="97">
        <v>3202032</v>
      </c>
      <c r="AY638" s="98" t="s">
        <v>127</v>
      </c>
      <c r="AZ638" s="98" t="s">
        <v>128</v>
      </c>
      <c r="BA638" s="24"/>
    </row>
    <row r="639" spans="1:53" ht="84.75" customHeight="1">
      <c r="A639" s="23" t="str">
        <f>+IFERROR(VLOOKUP(R639,'[2]Listas niveles'!$D$2:$E$11,2,FALSE),"")</f>
        <v>DTAM</v>
      </c>
      <c r="B639" s="23" t="str">
        <f>+IFERROR(VLOOKUP(AS639,'[2]Listas anexo 1'!$A$7:$B$8,2,FALSE),"")</f>
        <v>ADMIN</v>
      </c>
      <c r="C639" s="23" t="str">
        <f>+IFERROR(VLOOKUP(AT639,'[2]Listas anexo 1'!$A$13:$B$15,2,FALSE),"")</f>
        <v>ADMINYCOOR</v>
      </c>
      <c r="D639" s="23" t="str">
        <f>+IFERROR(VLOOKUP(AT639,'[2]Listas anexo 1'!$A$13:$C$15,3,FALSE),"")</f>
        <v>CONTRIBUIR</v>
      </c>
      <c r="E639" s="23" t="str">
        <f>+IFERROR(VLOOKUP(AT639,'[2]Listas anexo 1'!$A$19:$B$21,2,FALSE),"")</f>
        <v>ADMINOB</v>
      </c>
      <c r="F639" s="23" t="str">
        <f>+IFERROR(VLOOKUP(AV639,'[2]Listas anexo 1'!$J$13:$K$21,2,FALSE),"")</f>
        <v>ADOBI</v>
      </c>
      <c r="G639" s="23" t="str">
        <f>+IFERROR(VLOOKUP(AW639,'[2]LISTAS ANEXO 1. 2'!$A$9:$B$38,2,FALSE),"")</f>
        <v>AI</v>
      </c>
      <c r="H639" s="23" t="str">
        <f>+IFERROR(IF(C639="ADMINYCOOR",VLOOKUP(AY639,'[2]LISTAS ANEXO 1. 3'!$B$13:$C$42,2,FALSE),IF(C639="TASAS",VLOOKUP(AY639,'[2]LISTAS ANEXO 1. 3'!$B$43:$C$51,2,FALSE),IF(C639="FORTALECIMIENTO",VLOOKUP(AY639,'[2]LISTAS ANEXO 1. 3'!$B$52:$C$58,2,FALSE),""))),"")</f>
        <v>AA</v>
      </c>
      <c r="I639" s="23" t="str">
        <f>+IFERROR(VLOOKUP(#REF!,'[2]LISTAS ANEXO 1. 4'!$B$74:$C$90,2,FALSE),"")</f>
        <v/>
      </c>
      <c r="J639" s="23" t="str">
        <f>+IFERROR(VLOOKUP(X639,[2]ORDINALES!$B$2:$C$5,2,FALSE),"")</f>
        <v>CTADOS</v>
      </c>
      <c r="K639" s="23" t="str">
        <f>+IFERROR(VLOOKUP(#REF!,[2]REGION!$G$2:$I$1125,2,FALSE),"")</f>
        <v/>
      </c>
      <c r="L639" s="23" t="str">
        <f>+IFERROR(VLOOKUP(AI639,[2]REGION!$G$2:$I$1125,2,FALSE),"")</f>
        <v/>
      </c>
      <c r="M639" s="23" t="str">
        <f>+IFERROR(VLOOKUP(#REF!,[2]ORDINALES!$H$2:$I$382,2,FALSE),"")</f>
        <v/>
      </c>
      <c r="N639" s="23" t="str">
        <f>IFERROR(VLOOKUP(U639,'[2]Lista Willy'!$B$11:$D$14,3,FALSE),"")</f>
        <v>REC_11</v>
      </c>
      <c r="O639" s="24"/>
      <c r="P639" s="90">
        <v>31000</v>
      </c>
      <c r="Q639" s="90" t="s">
        <v>540</v>
      </c>
      <c r="R639" s="90" t="s">
        <v>541</v>
      </c>
      <c r="S639" s="90" t="s">
        <v>793</v>
      </c>
      <c r="T639" s="90" t="s">
        <v>541</v>
      </c>
      <c r="U639" s="90" t="s">
        <v>52</v>
      </c>
      <c r="V639" s="94" t="s">
        <v>53</v>
      </c>
      <c r="W639" s="90" t="s">
        <v>54</v>
      </c>
      <c r="X639" s="90" t="s">
        <v>55</v>
      </c>
      <c r="Y639" s="99" t="s">
        <v>794</v>
      </c>
      <c r="Z639" s="88">
        <v>9000000</v>
      </c>
      <c r="AA639" s="120"/>
      <c r="AB639" s="88"/>
      <c r="AC639" s="88"/>
      <c r="AD639" s="88"/>
      <c r="AE639" s="120">
        <v>9000000</v>
      </c>
      <c r="AF639" s="89"/>
      <c r="AG639" s="116"/>
      <c r="AH639" s="90" t="s">
        <v>57</v>
      </c>
      <c r="AI639" s="90"/>
      <c r="AJ639" s="90"/>
      <c r="AK639" s="90"/>
      <c r="AL639" s="90" t="s">
        <v>57</v>
      </c>
      <c r="AM639" s="90"/>
      <c r="AN639" s="90" t="s">
        <v>57</v>
      </c>
      <c r="AO639" s="90"/>
      <c r="AP639" s="90" t="s">
        <v>57</v>
      </c>
      <c r="AQ639" s="90"/>
      <c r="AR639" s="90" t="s">
        <v>57</v>
      </c>
      <c r="AS639" s="90" t="s">
        <v>60</v>
      </c>
      <c r="AT639" s="90" t="s">
        <v>61</v>
      </c>
      <c r="AU639" s="97" t="s">
        <v>62</v>
      </c>
      <c r="AV639" s="98" t="s">
        <v>125</v>
      </c>
      <c r="AW639" s="98" t="s">
        <v>126</v>
      </c>
      <c r="AX639" s="97">
        <v>3202032</v>
      </c>
      <c r="AY639" s="98" t="s">
        <v>127</v>
      </c>
      <c r="AZ639" s="98" t="s">
        <v>128</v>
      </c>
      <c r="BA639" s="24"/>
    </row>
    <row r="640" spans="1:53" ht="84.75" customHeight="1">
      <c r="A640" s="23" t="str">
        <f>+IFERROR(VLOOKUP(R640,'[2]Listas niveles'!$D$2:$E$11,2,FALSE),"")</f>
        <v>DTAM</v>
      </c>
      <c r="B640" s="23" t="str">
        <f>+IFERROR(VLOOKUP(AS640,'[2]Listas anexo 1'!$A$7:$B$8,2,FALSE),"")</f>
        <v>ADMIN</v>
      </c>
      <c r="C640" s="23" t="str">
        <f>+IFERROR(VLOOKUP(AT640,'[2]Listas anexo 1'!$A$13:$B$15,2,FALSE),"")</f>
        <v>ADMINYCOOR</v>
      </c>
      <c r="D640" s="23" t="str">
        <f>+IFERROR(VLOOKUP(AT640,'[2]Listas anexo 1'!$A$13:$C$15,3,FALSE),"")</f>
        <v>CONTRIBUIR</v>
      </c>
      <c r="E640" s="23" t="str">
        <f>+IFERROR(VLOOKUP(AT640,'[2]Listas anexo 1'!$A$19:$B$21,2,FALSE),"")</f>
        <v>ADMINOB</v>
      </c>
      <c r="F640" s="23" t="str">
        <f>+IFERROR(VLOOKUP(AV640,'[2]Listas anexo 1'!$J$13:$K$21,2,FALSE),"")</f>
        <v>ADOBI</v>
      </c>
      <c r="G640" s="23" t="str">
        <f>+IFERROR(VLOOKUP(AW640,'[2]LISTAS ANEXO 1. 2'!$A$9:$B$38,2,FALSE),"")</f>
        <v>AI</v>
      </c>
      <c r="H640" s="23" t="str">
        <f>+IFERROR(IF(C640="ADMINYCOOR",VLOOKUP(AY640,'[2]LISTAS ANEXO 1. 3'!$B$13:$C$42,2,FALSE),IF(C640="TASAS",VLOOKUP(AY640,'[2]LISTAS ANEXO 1. 3'!$B$43:$C$51,2,FALSE),IF(C640="FORTALECIMIENTO",VLOOKUP(AY640,'[2]LISTAS ANEXO 1. 3'!$B$52:$C$58,2,FALSE),""))),"")</f>
        <v>AA</v>
      </c>
      <c r="I640" s="23" t="str">
        <f>+IFERROR(VLOOKUP(#REF!,'[2]LISTAS ANEXO 1. 4'!$B$74:$C$90,2,FALSE),"")</f>
        <v/>
      </c>
      <c r="J640" s="23" t="str">
        <f>+IFERROR(VLOOKUP(X640,[2]ORDINALES!$B$2:$C$5,2,FALSE),"")</f>
        <v>CTADOS</v>
      </c>
      <c r="K640" s="23" t="str">
        <f>+IFERROR(VLOOKUP(#REF!,[2]REGION!$G$2:$I$1125,2,FALSE),"")</f>
        <v/>
      </c>
      <c r="L640" s="23" t="str">
        <f>+IFERROR(VLOOKUP(AI640,[2]REGION!$G$2:$I$1125,2,FALSE),"")</f>
        <v/>
      </c>
      <c r="M640" s="23" t="str">
        <f>+IFERROR(VLOOKUP(#REF!,[2]ORDINALES!$H$2:$I$382,2,FALSE),"")</f>
        <v/>
      </c>
      <c r="N640" s="23" t="str">
        <f>IFERROR(VLOOKUP(U640,'[2]Lista Willy'!$B$11:$D$14,3,FALSE),"")</f>
        <v>REC_11</v>
      </c>
      <c r="O640" s="24"/>
      <c r="P640" s="90">
        <v>31001</v>
      </c>
      <c r="Q640" s="90" t="s">
        <v>540</v>
      </c>
      <c r="R640" s="90" t="s">
        <v>541</v>
      </c>
      <c r="S640" s="90" t="s">
        <v>793</v>
      </c>
      <c r="T640" s="90" t="s">
        <v>541</v>
      </c>
      <c r="U640" s="90" t="s">
        <v>52</v>
      </c>
      <c r="V640" s="94" t="s">
        <v>53</v>
      </c>
      <c r="W640" s="90" t="s">
        <v>54</v>
      </c>
      <c r="X640" s="90" t="s">
        <v>55</v>
      </c>
      <c r="Y640" s="99" t="s">
        <v>795</v>
      </c>
      <c r="Z640" s="88">
        <v>2000000</v>
      </c>
      <c r="AA640" s="120"/>
      <c r="AB640" s="88"/>
      <c r="AC640" s="88"/>
      <c r="AD640" s="88"/>
      <c r="AE640" s="120">
        <v>2000000</v>
      </c>
      <c r="AF640" s="89"/>
      <c r="AG640" s="116"/>
      <c r="AH640" s="90" t="s">
        <v>57</v>
      </c>
      <c r="AI640" s="90"/>
      <c r="AJ640" s="90"/>
      <c r="AK640" s="90"/>
      <c r="AL640" s="90" t="s">
        <v>57</v>
      </c>
      <c r="AM640" s="90"/>
      <c r="AN640" s="90" t="s">
        <v>57</v>
      </c>
      <c r="AO640" s="90"/>
      <c r="AP640" s="90" t="s">
        <v>57</v>
      </c>
      <c r="AQ640" s="90"/>
      <c r="AR640" s="90" t="s">
        <v>57</v>
      </c>
      <c r="AS640" s="90" t="s">
        <v>60</v>
      </c>
      <c r="AT640" s="90" t="s">
        <v>61</v>
      </c>
      <c r="AU640" s="97" t="s">
        <v>62</v>
      </c>
      <c r="AV640" s="98" t="s">
        <v>125</v>
      </c>
      <c r="AW640" s="98" t="s">
        <v>126</v>
      </c>
      <c r="AX640" s="97">
        <v>3202032</v>
      </c>
      <c r="AY640" s="98" t="s">
        <v>127</v>
      </c>
      <c r="AZ640" s="98" t="s">
        <v>128</v>
      </c>
      <c r="BA640" s="24"/>
    </row>
    <row r="641" spans="1:53" ht="84.75" customHeight="1">
      <c r="A641" s="23" t="str">
        <f>+IFERROR(VLOOKUP(R641,'[2]Listas niveles'!$D$2:$E$11,2,FALSE),"")</f>
        <v>DTAM</v>
      </c>
      <c r="B641" s="23" t="str">
        <f>+IFERROR(VLOOKUP(AS641,'[2]Listas anexo 1'!$A$7:$B$8,2,FALSE),"")</f>
        <v>ADMIN</v>
      </c>
      <c r="C641" s="23" t="str">
        <f>+IFERROR(VLOOKUP(AT641,'[2]Listas anexo 1'!$A$13:$B$15,2,FALSE),"")</f>
        <v>ADMINYCOOR</v>
      </c>
      <c r="D641" s="23" t="str">
        <f>+IFERROR(VLOOKUP(AT641,'[2]Listas anexo 1'!$A$13:$C$15,3,FALSE),"")</f>
        <v>CONTRIBUIR</v>
      </c>
      <c r="E641" s="23" t="str">
        <f>+IFERROR(VLOOKUP(AT641,'[2]Listas anexo 1'!$A$19:$B$21,2,FALSE),"")</f>
        <v>ADMINOB</v>
      </c>
      <c r="F641" s="23" t="str">
        <f>+IFERROR(VLOOKUP(AV641,'[2]Listas anexo 1'!$J$13:$K$21,2,FALSE),"")</f>
        <v>ADOBI</v>
      </c>
      <c r="G641" s="23" t="str">
        <f>+IFERROR(VLOOKUP(AW641,'[2]LISTAS ANEXO 1. 2'!$A$9:$B$38,2,FALSE),"")</f>
        <v>AI</v>
      </c>
      <c r="H641" s="23" t="str">
        <f>+IFERROR(IF(C641="ADMINYCOOR",VLOOKUP(AY641,'[2]LISTAS ANEXO 1. 3'!$B$13:$C$42,2,FALSE),IF(C641="TASAS",VLOOKUP(AY641,'[2]LISTAS ANEXO 1. 3'!$B$43:$C$51,2,FALSE),IF(C641="FORTALECIMIENTO",VLOOKUP(AY641,'[2]LISTAS ANEXO 1. 3'!$B$52:$C$58,2,FALSE),""))),"")</f>
        <v>AA</v>
      </c>
      <c r="I641" s="23" t="str">
        <f>+IFERROR(VLOOKUP(#REF!,'[2]LISTAS ANEXO 1. 4'!$B$74:$C$90,2,FALSE),"")</f>
        <v/>
      </c>
      <c r="J641" s="23" t="str">
        <f>+IFERROR(VLOOKUP(X641,[2]ORDINALES!$B$2:$C$5,2,FALSE),"")</f>
        <v>CTADOS</v>
      </c>
      <c r="K641" s="23" t="str">
        <f>+IFERROR(VLOOKUP(#REF!,[2]REGION!$G$2:$I$1125,2,FALSE),"")</f>
        <v/>
      </c>
      <c r="L641" s="23" t="str">
        <f>+IFERROR(VLOOKUP(AI641,[2]REGION!$G$2:$I$1125,2,FALSE),"")</f>
        <v/>
      </c>
      <c r="M641" s="23" t="str">
        <f>+IFERROR(VLOOKUP(#REF!,[2]ORDINALES!$H$2:$I$382,2,FALSE),"")</f>
        <v/>
      </c>
      <c r="N641" s="23" t="str">
        <f>IFERROR(VLOOKUP(U641,'[2]Lista Willy'!$B$11:$D$14,3,FALSE),"")</f>
        <v>REC_11</v>
      </c>
      <c r="O641" s="24"/>
      <c r="P641" s="90">
        <v>31003</v>
      </c>
      <c r="Q641" s="90" t="s">
        <v>540</v>
      </c>
      <c r="R641" s="90" t="s">
        <v>541</v>
      </c>
      <c r="S641" s="90" t="s">
        <v>793</v>
      </c>
      <c r="T641" s="90" t="s">
        <v>541</v>
      </c>
      <c r="U641" s="90" t="s">
        <v>52</v>
      </c>
      <c r="V641" s="94" t="s">
        <v>53</v>
      </c>
      <c r="W641" s="90" t="s">
        <v>54</v>
      </c>
      <c r="X641" s="90" t="s">
        <v>55</v>
      </c>
      <c r="Y641" s="99" t="s">
        <v>796</v>
      </c>
      <c r="Z641" s="88">
        <v>9000000</v>
      </c>
      <c r="AA641" s="120"/>
      <c r="AB641" s="88"/>
      <c r="AC641" s="88"/>
      <c r="AD641" s="88"/>
      <c r="AE641" s="120">
        <v>9000000</v>
      </c>
      <c r="AF641" s="89"/>
      <c r="AG641" s="116"/>
      <c r="AH641" s="90" t="s">
        <v>57</v>
      </c>
      <c r="AI641" s="90"/>
      <c r="AJ641" s="90"/>
      <c r="AK641" s="90"/>
      <c r="AL641" s="90" t="s">
        <v>57</v>
      </c>
      <c r="AM641" s="90"/>
      <c r="AN641" s="90" t="s">
        <v>57</v>
      </c>
      <c r="AO641" s="90"/>
      <c r="AP641" s="90" t="s">
        <v>57</v>
      </c>
      <c r="AQ641" s="90"/>
      <c r="AR641" s="90" t="s">
        <v>57</v>
      </c>
      <c r="AS641" s="90" t="s">
        <v>60</v>
      </c>
      <c r="AT641" s="90" t="s">
        <v>61</v>
      </c>
      <c r="AU641" s="97" t="s">
        <v>62</v>
      </c>
      <c r="AV641" s="98" t="s">
        <v>125</v>
      </c>
      <c r="AW641" s="98" t="s">
        <v>126</v>
      </c>
      <c r="AX641" s="97">
        <v>3202032</v>
      </c>
      <c r="AY641" s="98" t="s">
        <v>127</v>
      </c>
      <c r="AZ641" s="98" t="s">
        <v>128</v>
      </c>
      <c r="BA641" s="24"/>
    </row>
    <row r="642" spans="1:53" ht="84.75" customHeight="1">
      <c r="A642" s="23" t="str">
        <f>+IFERROR(VLOOKUP(R642,'[2]Listas niveles'!$D$2:$E$11,2,FALSE),"")</f>
        <v>DTAM</v>
      </c>
      <c r="B642" s="23" t="str">
        <f>+IFERROR(VLOOKUP(AS642,'[2]Listas anexo 1'!$A$7:$B$8,2,FALSE),"")</f>
        <v>ADMIN</v>
      </c>
      <c r="C642" s="23" t="str">
        <f>+IFERROR(VLOOKUP(AT642,'[2]Listas anexo 1'!$A$13:$B$15,2,FALSE),"")</f>
        <v>ADMINYCOOR</v>
      </c>
      <c r="D642" s="23" t="str">
        <f>+IFERROR(VLOOKUP(AT642,'[2]Listas anexo 1'!$A$13:$C$15,3,FALSE),"")</f>
        <v>CONTRIBUIR</v>
      </c>
      <c r="E642" s="23" t="str">
        <f>+IFERROR(VLOOKUP(AT642,'[2]Listas anexo 1'!$A$19:$B$21,2,FALSE),"")</f>
        <v>ADMINOB</v>
      </c>
      <c r="F642" s="23" t="str">
        <f>+IFERROR(VLOOKUP(AV642,'[2]Listas anexo 1'!$J$13:$K$21,2,FALSE),"")</f>
        <v>ADOBI</v>
      </c>
      <c r="G642" s="23" t="str">
        <f>+IFERROR(VLOOKUP(AW642,'[2]LISTAS ANEXO 1. 2'!$A$9:$B$38,2,FALSE),"")</f>
        <v>AI</v>
      </c>
      <c r="H642" s="23" t="str">
        <f>+IFERROR(IF(C642="ADMINYCOOR",VLOOKUP(AY642,'[2]LISTAS ANEXO 1. 3'!$B$13:$C$42,2,FALSE),IF(C642="TASAS",VLOOKUP(AY642,'[2]LISTAS ANEXO 1. 3'!$B$43:$C$51,2,FALSE),IF(C642="FORTALECIMIENTO",VLOOKUP(AY642,'[2]LISTAS ANEXO 1. 3'!$B$52:$C$58,2,FALSE),""))),"")</f>
        <v>AA</v>
      </c>
      <c r="I642" s="23" t="str">
        <f>+IFERROR(VLOOKUP(#REF!,'[2]LISTAS ANEXO 1. 4'!$B$74:$C$90,2,FALSE),"")</f>
        <v/>
      </c>
      <c r="J642" s="23" t="str">
        <f>+IFERROR(VLOOKUP(X642,[2]ORDINALES!$B$2:$C$5,2,FALSE),"")</f>
        <v>CTADOS</v>
      </c>
      <c r="K642" s="23" t="str">
        <f>+IFERROR(VLOOKUP(#REF!,[2]REGION!$G$2:$I$1125,2,FALSE),"")</f>
        <v/>
      </c>
      <c r="L642" s="23" t="str">
        <f>+IFERROR(VLOOKUP(AI642,[2]REGION!$G$2:$I$1125,2,FALSE),"")</f>
        <v/>
      </c>
      <c r="M642" s="23" t="str">
        <f>+IFERROR(VLOOKUP(#REF!,[2]ORDINALES!$H$2:$I$382,2,FALSE),"")</f>
        <v/>
      </c>
      <c r="N642" s="23" t="str">
        <f>IFERROR(VLOOKUP(U642,'[2]Lista Willy'!$B$11:$D$14,3,FALSE),"")</f>
        <v>REC_11</v>
      </c>
      <c r="O642" s="24"/>
      <c r="P642" s="90">
        <v>31005</v>
      </c>
      <c r="Q642" s="90" t="s">
        <v>540</v>
      </c>
      <c r="R642" s="90" t="s">
        <v>541</v>
      </c>
      <c r="S642" s="90" t="s">
        <v>793</v>
      </c>
      <c r="T642" s="90" t="s">
        <v>541</v>
      </c>
      <c r="U642" s="90" t="s">
        <v>52</v>
      </c>
      <c r="V642" s="94" t="s">
        <v>53</v>
      </c>
      <c r="W642" s="90" t="s">
        <v>54</v>
      </c>
      <c r="X642" s="90" t="s">
        <v>55</v>
      </c>
      <c r="Y642" s="99" t="s">
        <v>797</v>
      </c>
      <c r="Z642" s="88">
        <v>44076720</v>
      </c>
      <c r="AA642" s="120"/>
      <c r="AB642" s="88"/>
      <c r="AC642" s="88"/>
      <c r="AD642" s="88"/>
      <c r="AE642" s="120">
        <v>44076720</v>
      </c>
      <c r="AF642" s="89"/>
      <c r="AG642" s="116"/>
      <c r="AH642" s="90" t="s">
        <v>57</v>
      </c>
      <c r="AI642" s="90"/>
      <c r="AJ642" s="90"/>
      <c r="AK642" s="90"/>
      <c r="AL642" s="90" t="s">
        <v>57</v>
      </c>
      <c r="AM642" s="90"/>
      <c r="AN642" s="90" t="s">
        <v>57</v>
      </c>
      <c r="AO642" s="90"/>
      <c r="AP642" s="90" t="s">
        <v>57</v>
      </c>
      <c r="AQ642" s="90"/>
      <c r="AR642" s="90" t="s">
        <v>57</v>
      </c>
      <c r="AS642" s="90" t="s">
        <v>60</v>
      </c>
      <c r="AT642" s="90" t="s">
        <v>61</v>
      </c>
      <c r="AU642" s="97" t="s">
        <v>62</v>
      </c>
      <c r="AV642" s="98" t="s">
        <v>125</v>
      </c>
      <c r="AW642" s="98" t="s">
        <v>126</v>
      </c>
      <c r="AX642" s="97">
        <v>3202032</v>
      </c>
      <c r="AY642" s="98" t="s">
        <v>127</v>
      </c>
      <c r="AZ642" s="98" t="s">
        <v>128</v>
      </c>
      <c r="BA642" s="24"/>
    </row>
    <row r="643" spans="1:53" ht="84.75" customHeight="1">
      <c r="A643" s="23" t="str">
        <f>+IFERROR(VLOOKUP(R643,'[2]Listas niveles'!$D$2:$E$11,2,FALSE),"")</f>
        <v>DTAM</v>
      </c>
      <c r="B643" s="23" t="str">
        <f>+IFERROR(VLOOKUP(AS643,'[2]Listas anexo 1'!$A$7:$B$8,2,FALSE),"")</f>
        <v>ADMIN</v>
      </c>
      <c r="C643" s="23" t="str">
        <f>+IFERROR(VLOOKUP(AT643,'[2]Listas anexo 1'!$A$13:$B$15,2,FALSE),"")</f>
        <v>ADMINYCOOR</v>
      </c>
      <c r="D643" s="23" t="str">
        <f>+IFERROR(VLOOKUP(AT643,'[2]Listas anexo 1'!$A$13:$C$15,3,FALSE),"")</f>
        <v>CONTRIBUIR</v>
      </c>
      <c r="E643" s="23" t="str">
        <f>+IFERROR(VLOOKUP(AT643,'[2]Listas anexo 1'!$A$19:$B$21,2,FALSE),"")</f>
        <v>ADMINOB</v>
      </c>
      <c r="F643" s="23" t="str">
        <f>+IFERROR(VLOOKUP(AV643,'[2]Listas anexo 1'!$J$13:$K$21,2,FALSE),"")</f>
        <v>ADOBI</v>
      </c>
      <c r="G643" s="23" t="str">
        <f>+IFERROR(VLOOKUP(AW643,'[2]LISTAS ANEXO 1. 2'!$A$9:$B$38,2,FALSE),"")</f>
        <v>AI</v>
      </c>
      <c r="H643" s="23" t="str">
        <f>+IFERROR(IF(C643="ADMINYCOOR",VLOOKUP(AY643,'[2]LISTAS ANEXO 1. 3'!$B$13:$C$42,2,FALSE),IF(C643="TASAS",VLOOKUP(AY643,'[2]LISTAS ANEXO 1. 3'!$B$43:$C$51,2,FALSE),IF(C643="FORTALECIMIENTO",VLOOKUP(AY643,'[2]LISTAS ANEXO 1. 3'!$B$52:$C$58,2,FALSE),""))),"")</f>
        <v>AA</v>
      </c>
      <c r="I643" s="23" t="str">
        <f>+IFERROR(VLOOKUP(#REF!,'[2]LISTAS ANEXO 1. 4'!$B$74:$C$90,2,FALSE),"")</f>
        <v/>
      </c>
      <c r="J643" s="23" t="str">
        <f>+IFERROR(VLOOKUP(X643,[2]ORDINALES!$B$2:$C$5,2,FALSE),"")</f>
        <v>CTADOS</v>
      </c>
      <c r="K643" s="23" t="str">
        <f>+IFERROR(VLOOKUP(#REF!,[2]REGION!$G$2:$I$1125,2,FALSE),"")</f>
        <v/>
      </c>
      <c r="L643" s="23" t="str">
        <f>+IFERROR(VLOOKUP(AI643,[2]REGION!$G$2:$I$1125,2,FALSE),"")</f>
        <v/>
      </c>
      <c r="M643" s="23" t="str">
        <f>+IFERROR(VLOOKUP(#REF!,[2]ORDINALES!$H$2:$I$382,2,FALSE),"")</f>
        <v/>
      </c>
      <c r="N643" s="23" t="str">
        <f>IFERROR(VLOOKUP(U643,'[2]Lista Willy'!$B$11:$D$14,3,FALSE),"")</f>
        <v>REC_11</v>
      </c>
      <c r="O643" s="24"/>
      <c r="P643" s="90">
        <v>31006</v>
      </c>
      <c r="Q643" s="90" t="s">
        <v>540</v>
      </c>
      <c r="R643" s="90" t="s">
        <v>541</v>
      </c>
      <c r="S643" s="90" t="s">
        <v>793</v>
      </c>
      <c r="T643" s="90" t="s">
        <v>541</v>
      </c>
      <c r="U643" s="90" t="s">
        <v>52</v>
      </c>
      <c r="V643" s="94" t="s">
        <v>53</v>
      </c>
      <c r="W643" s="90" t="s">
        <v>54</v>
      </c>
      <c r="X643" s="90" t="s">
        <v>55</v>
      </c>
      <c r="Y643" s="99" t="s">
        <v>798</v>
      </c>
      <c r="Z643" s="88">
        <v>25500000</v>
      </c>
      <c r="AA643" s="120"/>
      <c r="AB643" s="88"/>
      <c r="AC643" s="88"/>
      <c r="AD643" s="88"/>
      <c r="AE643" s="120">
        <v>25500000</v>
      </c>
      <c r="AF643" s="89"/>
      <c r="AG643" s="116"/>
      <c r="AH643" s="90" t="s">
        <v>57</v>
      </c>
      <c r="AI643" s="90"/>
      <c r="AJ643" s="90"/>
      <c r="AK643" s="90"/>
      <c r="AL643" s="90" t="s">
        <v>57</v>
      </c>
      <c r="AM643" s="90"/>
      <c r="AN643" s="90" t="s">
        <v>57</v>
      </c>
      <c r="AO643" s="90"/>
      <c r="AP643" s="90" t="s">
        <v>57</v>
      </c>
      <c r="AQ643" s="90"/>
      <c r="AR643" s="90" t="s">
        <v>57</v>
      </c>
      <c r="AS643" s="90" t="s">
        <v>60</v>
      </c>
      <c r="AT643" s="90" t="s">
        <v>61</v>
      </c>
      <c r="AU643" s="97" t="s">
        <v>62</v>
      </c>
      <c r="AV643" s="98" t="s">
        <v>125</v>
      </c>
      <c r="AW643" s="98" t="s">
        <v>126</v>
      </c>
      <c r="AX643" s="97">
        <v>3202032</v>
      </c>
      <c r="AY643" s="98" t="s">
        <v>127</v>
      </c>
      <c r="AZ643" s="98" t="s">
        <v>128</v>
      </c>
      <c r="BA643" s="24"/>
    </row>
    <row r="644" spans="1:53" ht="84.75" customHeight="1">
      <c r="A644" s="23" t="str">
        <f>+IFERROR(VLOOKUP(R644,'[2]Listas niveles'!$D$2:$E$11,2,FALSE),"")</f>
        <v>DTAM</v>
      </c>
      <c r="B644" s="23" t="str">
        <f>+IFERROR(VLOOKUP(AS644,'[2]Listas anexo 1'!$A$7:$B$8,2,FALSE),"")</f>
        <v>ADMIN</v>
      </c>
      <c r="C644" s="23" t="str">
        <f>+IFERROR(VLOOKUP(AT644,'[2]Listas anexo 1'!$A$13:$B$15,2,FALSE),"")</f>
        <v>ADMINYCOOR</v>
      </c>
      <c r="D644" s="23" t="str">
        <f>+IFERROR(VLOOKUP(AT644,'[2]Listas anexo 1'!$A$13:$C$15,3,FALSE),"")</f>
        <v>CONTRIBUIR</v>
      </c>
      <c r="E644" s="23" t="str">
        <f>+IFERROR(VLOOKUP(AT644,'[2]Listas anexo 1'!$A$19:$B$21,2,FALSE),"")</f>
        <v>ADMINOB</v>
      </c>
      <c r="F644" s="23" t="str">
        <f>+IFERROR(VLOOKUP(AV644,'[2]Listas anexo 1'!$J$13:$K$21,2,FALSE),"")</f>
        <v>ADOBI</v>
      </c>
      <c r="G644" s="23" t="str">
        <f>+IFERROR(VLOOKUP(AW644,'[2]LISTAS ANEXO 1. 2'!$A$9:$B$38,2,FALSE),"")</f>
        <v>AI</v>
      </c>
      <c r="H644" s="23" t="str">
        <f>+IFERROR(IF(C644="ADMINYCOOR",VLOOKUP(AY644,'[2]LISTAS ANEXO 1. 3'!$B$13:$C$42,2,FALSE),IF(C644="TASAS",VLOOKUP(AY644,'[2]LISTAS ANEXO 1. 3'!$B$43:$C$51,2,FALSE),IF(C644="FORTALECIMIENTO",VLOOKUP(AY644,'[2]LISTAS ANEXO 1. 3'!$B$52:$C$58,2,FALSE),""))),"")</f>
        <v>AA</v>
      </c>
      <c r="I644" s="23" t="str">
        <f>+IFERROR(VLOOKUP(#REF!,'[2]LISTAS ANEXO 1. 4'!$B$74:$C$90,2,FALSE),"")</f>
        <v/>
      </c>
      <c r="J644" s="23" t="str">
        <f>+IFERROR(VLOOKUP(X644,[2]ORDINALES!$B$2:$C$5,2,FALSE),"")</f>
        <v>CTADOS</v>
      </c>
      <c r="K644" s="23" t="str">
        <f>+IFERROR(VLOOKUP(#REF!,[2]REGION!$G$2:$I$1125,2,FALSE),"")</f>
        <v/>
      </c>
      <c r="L644" s="23" t="str">
        <f>+IFERROR(VLOOKUP(AI644,[2]REGION!$G$2:$I$1125,2,FALSE),"")</f>
        <v/>
      </c>
      <c r="M644" s="23" t="str">
        <f>+IFERROR(VLOOKUP(#REF!,[2]ORDINALES!$H$2:$I$382,2,FALSE),"")</f>
        <v/>
      </c>
      <c r="N644" s="23" t="str">
        <f>IFERROR(VLOOKUP(U644,'[2]Lista Willy'!$B$11:$D$14,3,FALSE),"")</f>
        <v>REC_11</v>
      </c>
      <c r="O644" s="24"/>
      <c r="P644" s="90">
        <v>31007</v>
      </c>
      <c r="Q644" s="90" t="s">
        <v>540</v>
      </c>
      <c r="R644" s="90" t="s">
        <v>541</v>
      </c>
      <c r="S644" s="90" t="s">
        <v>793</v>
      </c>
      <c r="T644" s="90" t="s">
        <v>541</v>
      </c>
      <c r="U644" s="90" t="s">
        <v>52</v>
      </c>
      <c r="V644" s="94" t="s">
        <v>53</v>
      </c>
      <c r="W644" s="90" t="s">
        <v>54</v>
      </c>
      <c r="X644" s="90" t="s">
        <v>55</v>
      </c>
      <c r="Y644" s="99" t="s">
        <v>799</v>
      </c>
      <c r="Z644" s="88">
        <v>16000000</v>
      </c>
      <c r="AA644" s="120"/>
      <c r="AB644" s="88"/>
      <c r="AC644" s="88"/>
      <c r="AD644" s="88"/>
      <c r="AE644" s="120">
        <v>16000000</v>
      </c>
      <c r="AF644" s="89"/>
      <c r="AG644" s="116"/>
      <c r="AH644" s="90" t="s">
        <v>57</v>
      </c>
      <c r="AI644" s="90"/>
      <c r="AJ644" s="90"/>
      <c r="AK644" s="90"/>
      <c r="AL644" s="90" t="s">
        <v>57</v>
      </c>
      <c r="AM644" s="90"/>
      <c r="AN644" s="90" t="s">
        <v>57</v>
      </c>
      <c r="AO644" s="90"/>
      <c r="AP644" s="90" t="s">
        <v>57</v>
      </c>
      <c r="AQ644" s="90"/>
      <c r="AR644" s="90" t="s">
        <v>57</v>
      </c>
      <c r="AS644" s="90" t="s">
        <v>60</v>
      </c>
      <c r="AT644" s="90" t="s">
        <v>61</v>
      </c>
      <c r="AU644" s="97" t="s">
        <v>62</v>
      </c>
      <c r="AV644" s="98" t="s">
        <v>125</v>
      </c>
      <c r="AW644" s="98" t="s">
        <v>126</v>
      </c>
      <c r="AX644" s="97">
        <v>3202032</v>
      </c>
      <c r="AY644" s="98" t="s">
        <v>127</v>
      </c>
      <c r="AZ644" s="98" t="s">
        <v>128</v>
      </c>
      <c r="BA644" s="24"/>
    </row>
    <row r="645" spans="1:53" ht="84.75" customHeight="1">
      <c r="A645" s="23" t="str">
        <f>+IFERROR(VLOOKUP(R645,'[2]Listas niveles'!$D$2:$E$11,2,FALSE),"")</f>
        <v>DTAM</v>
      </c>
      <c r="B645" s="23" t="str">
        <f>+IFERROR(VLOOKUP(AS645,'[2]Listas anexo 1'!$A$7:$B$8,2,FALSE),"")</f>
        <v>ADMIN</v>
      </c>
      <c r="C645" s="23" t="str">
        <f>+IFERROR(VLOOKUP(AT645,'[2]Listas anexo 1'!$A$13:$B$15,2,FALSE),"")</f>
        <v>ADMINYCOOR</v>
      </c>
      <c r="D645" s="23" t="str">
        <f>+IFERROR(VLOOKUP(AT645,'[2]Listas anexo 1'!$A$13:$C$15,3,FALSE),"")</f>
        <v>CONTRIBUIR</v>
      </c>
      <c r="E645" s="23" t="str">
        <f>+IFERROR(VLOOKUP(AT645,'[2]Listas anexo 1'!$A$19:$B$21,2,FALSE),"")</f>
        <v>ADMINOB</v>
      </c>
      <c r="F645" s="23" t="str">
        <f>+IFERROR(VLOOKUP(AV645,'[2]Listas anexo 1'!$J$13:$K$21,2,FALSE),"")</f>
        <v>ADOBI</v>
      </c>
      <c r="G645" s="23" t="str">
        <f>+IFERROR(VLOOKUP(AW645,'[2]LISTAS ANEXO 1. 2'!$A$9:$B$38,2,FALSE),"")</f>
        <v>AI</v>
      </c>
      <c r="H645" s="23" t="str">
        <f>+IFERROR(IF(C645="ADMINYCOOR",VLOOKUP(AY645,'[2]LISTAS ANEXO 1. 3'!$B$13:$C$42,2,FALSE),IF(C645="TASAS",VLOOKUP(AY645,'[2]LISTAS ANEXO 1. 3'!$B$43:$C$51,2,FALSE),IF(C645="FORTALECIMIENTO",VLOOKUP(AY645,'[2]LISTAS ANEXO 1. 3'!$B$52:$C$58,2,FALSE),""))),"")</f>
        <v>AA</v>
      </c>
      <c r="I645" s="23" t="str">
        <f>+IFERROR(VLOOKUP(#REF!,'[2]LISTAS ANEXO 1. 4'!$B$74:$C$90,2,FALSE),"")</f>
        <v/>
      </c>
      <c r="J645" s="23" t="str">
        <f>+IFERROR(VLOOKUP(X645,[2]ORDINALES!$B$2:$C$5,2,FALSE),"")</f>
        <v>CTADOS</v>
      </c>
      <c r="K645" s="23" t="str">
        <f>+IFERROR(VLOOKUP(#REF!,[2]REGION!$G$2:$I$1125,2,FALSE),"")</f>
        <v/>
      </c>
      <c r="L645" s="23" t="str">
        <f>+IFERROR(VLOOKUP(AI645,[2]REGION!$G$2:$I$1125,2,FALSE),"")</f>
        <v/>
      </c>
      <c r="M645" s="23" t="str">
        <f>+IFERROR(VLOOKUP(#REF!,[2]ORDINALES!$H$2:$I$382,2,FALSE),"")</f>
        <v/>
      </c>
      <c r="N645" s="23" t="str">
        <f>IFERROR(VLOOKUP(U645,'[2]Lista Willy'!$B$11:$D$14,3,FALSE),"")</f>
        <v>REC_20</v>
      </c>
      <c r="O645" s="24"/>
      <c r="P645" s="90">
        <v>31008</v>
      </c>
      <c r="Q645" s="90" t="s">
        <v>540</v>
      </c>
      <c r="R645" s="90" t="s">
        <v>541</v>
      </c>
      <c r="S645" s="90" t="s">
        <v>793</v>
      </c>
      <c r="T645" s="90" t="s">
        <v>541</v>
      </c>
      <c r="U645" s="90" t="s">
        <v>153</v>
      </c>
      <c r="V645" s="94" t="s">
        <v>154</v>
      </c>
      <c r="W645" s="90" t="s">
        <v>54</v>
      </c>
      <c r="X645" s="90" t="s">
        <v>55</v>
      </c>
      <c r="Y645" s="99" t="s">
        <v>800</v>
      </c>
      <c r="Z645" s="88">
        <v>69000000</v>
      </c>
      <c r="AA645" s="120"/>
      <c r="AB645" s="88"/>
      <c r="AC645" s="88"/>
      <c r="AD645" s="88"/>
      <c r="AE645" s="120">
        <v>69000000</v>
      </c>
      <c r="AF645" s="89"/>
      <c r="AG645" s="116"/>
      <c r="AH645" s="90" t="s">
        <v>57</v>
      </c>
      <c r="AI645" s="90"/>
      <c r="AJ645" s="90"/>
      <c r="AK645" s="90"/>
      <c r="AL645" s="90" t="s">
        <v>57</v>
      </c>
      <c r="AM645" s="90"/>
      <c r="AN645" s="90" t="s">
        <v>57</v>
      </c>
      <c r="AO645" s="90"/>
      <c r="AP645" s="90" t="s">
        <v>57</v>
      </c>
      <c r="AQ645" s="90"/>
      <c r="AR645" s="90" t="s">
        <v>57</v>
      </c>
      <c r="AS645" s="90" t="s">
        <v>60</v>
      </c>
      <c r="AT645" s="90" t="s">
        <v>61</v>
      </c>
      <c r="AU645" s="97" t="s">
        <v>62</v>
      </c>
      <c r="AV645" s="98" t="s">
        <v>125</v>
      </c>
      <c r="AW645" s="98" t="s">
        <v>126</v>
      </c>
      <c r="AX645" s="97">
        <v>3202032</v>
      </c>
      <c r="AY645" s="98" t="s">
        <v>127</v>
      </c>
      <c r="AZ645" s="98" t="s">
        <v>128</v>
      </c>
      <c r="BA645" s="24"/>
    </row>
    <row r="646" spans="1:53" ht="84.75" customHeight="1">
      <c r="A646" s="23" t="str">
        <f>+IFERROR(VLOOKUP(R646,'[2]Listas niveles'!$D$2:$E$11,2,FALSE),"")</f>
        <v>DTAM</v>
      </c>
      <c r="B646" s="23" t="str">
        <f>+IFERROR(VLOOKUP(AS646,'[2]Listas anexo 1'!$A$7:$B$8,2,FALSE),"")</f>
        <v>ADMIN</v>
      </c>
      <c r="C646" s="23" t="str">
        <f>+IFERROR(VLOOKUP(AT646,'[2]Listas anexo 1'!$A$13:$B$15,2,FALSE),"")</f>
        <v>ADMINYCOOR</v>
      </c>
      <c r="D646" s="23" t="str">
        <f>+IFERROR(VLOOKUP(AT646,'[2]Listas anexo 1'!$A$13:$C$15,3,FALSE),"")</f>
        <v>CONTRIBUIR</v>
      </c>
      <c r="E646" s="23" t="str">
        <f>+IFERROR(VLOOKUP(AT646,'[2]Listas anexo 1'!$A$19:$B$21,2,FALSE),"")</f>
        <v>ADMINOB</v>
      </c>
      <c r="F646" s="23" t="str">
        <f>+IFERROR(VLOOKUP(AV646,'[2]Listas anexo 1'!$J$13:$K$21,2,FALSE),"")</f>
        <v>ADOBI</v>
      </c>
      <c r="G646" s="23" t="str">
        <f>+IFERROR(VLOOKUP(AW646,'[2]LISTAS ANEXO 1. 2'!$A$9:$B$38,2,FALSE),"")</f>
        <v>AI</v>
      </c>
      <c r="H646" s="23" t="str">
        <f>+IFERROR(IF(C646="ADMINYCOOR",VLOOKUP(AY646,'[2]LISTAS ANEXO 1. 3'!$B$13:$C$42,2,FALSE),IF(C646="TASAS",VLOOKUP(AY646,'[2]LISTAS ANEXO 1. 3'!$B$43:$C$51,2,FALSE),IF(C646="FORTALECIMIENTO",VLOOKUP(AY646,'[2]LISTAS ANEXO 1. 3'!$B$52:$C$58,2,FALSE),""))),"")</f>
        <v>AA</v>
      </c>
      <c r="I646" s="23" t="str">
        <f>+IFERROR(VLOOKUP(#REF!,'[2]LISTAS ANEXO 1. 4'!$B$74:$C$90,2,FALSE),"")</f>
        <v/>
      </c>
      <c r="J646" s="23" t="str">
        <f>+IFERROR(VLOOKUP(X646,[2]ORDINALES!$B$2:$C$5,2,FALSE),"")</f>
        <v>CTADOS</v>
      </c>
      <c r="K646" s="23" t="str">
        <f>+IFERROR(VLOOKUP(#REF!,[2]REGION!$G$2:$I$1125,2,FALSE),"")</f>
        <v/>
      </c>
      <c r="L646" s="23" t="str">
        <f>+IFERROR(VLOOKUP(AI646,[2]REGION!$G$2:$I$1125,2,FALSE),"")</f>
        <v/>
      </c>
      <c r="M646" s="23" t="str">
        <f>+IFERROR(VLOOKUP(#REF!,[2]ORDINALES!$H$2:$I$382,2,FALSE),"")</f>
        <v/>
      </c>
      <c r="N646" s="23" t="str">
        <f>IFERROR(VLOOKUP(U646,'[2]Lista Willy'!$B$11:$D$14,3,FALSE),"")</f>
        <v>REC_11</v>
      </c>
      <c r="O646" s="24"/>
      <c r="P646" s="90">
        <v>31009</v>
      </c>
      <c r="Q646" s="90" t="s">
        <v>540</v>
      </c>
      <c r="R646" s="90" t="s">
        <v>541</v>
      </c>
      <c r="S646" s="90" t="s">
        <v>793</v>
      </c>
      <c r="T646" s="90" t="s">
        <v>541</v>
      </c>
      <c r="U646" s="90" t="s">
        <v>52</v>
      </c>
      <c r="V646" s="94" t="s">
        <v>53</v>
      </c>
      <c r="W646" s="90" t="s">
        <v>54</v>
      </c>
      <c r="X646" s="90" t="s">
        <v>55</v>
      </c>
      <c r="Y646" s="99" t="s">
        <v>801</v>
      </c>
      <c r="Z646" s="88">
        <v>56700000</v>
      </c>
      <c r="AA646" s="120"/>
      <c r="AB646" s="88"/>
      <c r="AC646" s="88"/>
      <c r="AD646" s="88"/>
      <c r="AE646" s="120">
        <v>56700000</v>
      </c>
      <c r="AF646" s="89"/>
      <c r="AG646" s="116"/>
      <c r="AH646" s="90" t="s">
        <v>57</v>
      </c>
      <c r="AI646" s="90"/>
      <c r="AJ646" s="90"/>
      <c r="AK646" s="90"/>
      <c r="AL646" s="90" t="s">
        <v>57</v>
      </c>
      <c r="AM646" s="90"/>
      <c r="AN646" s="90" t="s">
        <v>57</v>
      </c>
      <c r="AO646" s="90"/>
      <c r="AP646" s="90" t="s">
        <v>57</v>
      </c>
      <c r="AQ646" s="90"/>
      <c r="AR646" s="90" t="s">
        <v>57</v>
      </c>
      <c r="AS646" s="90" t="s">
        <v>60</v>
      </c>
      <c r="AT646" s="90" t="s">
        <v>61</v>
      </c>
      <c r="AU646" s="97" t="s">
        <v>62</v>
      </c>
      <c r="AV646" s="98" t="s">
        <v>125</v>
      </c>
      <c r="AW646" s="98" t="s">
        <v>126</v>
      </c>
      <c r="AX646" s="97">
        <v>3202032</v>
      </c>
      <c r="AY646" s="98" t="s">
        <v>127</v>
      </c>
      <c r="AZ646" s="98" t="s">
        <v>128</v>
      </c>
      <c r="BA646" s="24"/>
    </row>
    <row r="647" spans="1:53" ht="84.75" customHeight="1">
      <c r="A647" s="23" t="str">
        <f>+IFERROR(VLOOKUP(R647,'[2]Listas niveles'!$D$2:$E$11,2,FALSE),"")</f>
        <v>DTAM</v>
      </c>
      <c r="B647" s="23" t="str">
        <f>+IFERROR(VLOOKUP(AS647,'[2]Listas anexo 1'!$A$7:$B$8,2,FALSE),"")</f>
        <v>ADMIN</v>
      </c>
      <c r="C647" s="23" t="str">
        <f>+IFERROR(VLOOKUP(AT647,'[2]Listas anexo 1'!$A$13:$B$15,2,FALSE),"")</f>
        <v>ADMINYCOOR</v>
      </c>
      <c r="D647" s="23" t="str">
        <f>+IFERROR(VLOOKUP(AT647,'[2]Listas anexo 1'!$A$13:$C$15,3,FALSE),"")</f>
        <v>CONTRIBUIR</v>
      </c>
      <c r="E647" s="23" t="str">
        <f>+IFERROR(VLOOKUP(AT647,'[2]Listas anexo 1'!$A$19:$B$21,2,FALSE),"")</f>
        <v>ADMINOB</v>
      </c>
      <c r="F647" s="23" t="str">
        <f>+IFERROR(VLOOKUP(AV647,'[2]Listas anexo 1'!$J$13:$K$21,2,FALSE),"")</f>
        <v>ADOBI</v>
      </c>
      <c r="G647" s="23" t="str">
        <f>+IFERROR(VLOOKUP(AW647,'[2]LISTAS ANEXO 1. 2'!$A$9:$B$38,2,FALSE),"")</f>
        <v>AI</v>
      </c>
      <c r="H647" s="23" t="str">
        <f>+IFERROR(IF(C647="ADMINYCOOR",VLOOKUP(AY647,'[2]LISTAS ANEXO 1. 3'!$B$13:$C$42,2,FALSE),IF(C647="TASAS",VLOOKUP(AY647,'[2]LISTAS ANEXO 1. 3'!$B$43:$C$51,2,FALSE),IF(C647="FORTALECIMIENTO",VLOOKUP(AY647,'[2]LISTAS ANEXO 1. 3'!$B$52:$C$58,2,FALSE),""))),"")</f>
        <v>AA</v>
      </c>
      <c r="I647" s="23" t="str">
        <f>+IFERROR(VLOOKUP(#REF!,'[2]LISTAS ANEXO 1. 4'!$B$74:$C$90,2,FALSE),"")</f>
        <v/>
      </c>
      <c r="J647" s="23" t="str">
        <f>+IFERROR(VLOOKUP(X647,[2]ORDINALES!$B$2:$C$5,2,FALSE),"")</f>
        <v>CTADOS</v>
      </c>
      <c r="K647" s="23" t="str">
        <f>+IFERROR(VLOOKUP(#REF!,[2]REGION!$G$2:$I$1125,2,FALSE),"")</f>
        <v/>
      </c>
      <c r="L647" s="23" t="str">
        <f>+IFERROR(VLOOKUP(AI647,[2]REGION!$G$2:$I$1125,2,FALSE),"")</f>
        <v/>
      </c>
      <c r="M647" s="23" t="str">
        <f>+IFERROR(VLOOKUP(#REF!,[2]ORDINALES!$H$2:$I$382,2,FALSE),"")</f>
        <v/>
      </c>
      <c r="N647" s="23" t="str">
        <f>IFERROR(VLOOKUP(U647,'[2]Lista Willy'!$B$11:$D$14,3,FALSE),"")</f>
        <v>REC_11</v>
      </c>
      <c r="O647" s="24"/>
      <c r="P647" s="90">
        <v>31010</v>
      </c>
      <c r="Q647" s="90" t="s">
        <v>540</v>
      </c>
      <c r="R647" s="90" t="s">
        <v>541</v>
      </c>
      <c r="S647" s="90" t="s">
        <v>793</v>
      </c>
      <c r="T647" s="90" t="s">
        <v>541</v>
      </c>
      <c r="U647" s="90" t="s">
        <v>52</v>
      </c>
      <c r="V647" s="94" t="s">
        <v>53</v>
      </c>
      <c r="W647" s="90" t="s">
        <v>54</v>
      </c>
      <c r="X647" s="90" t="s">
        <v>55</v>
      </c>
      <c r="Y647" s="99" t="s">
        <v>802</v>
      </c>
      <c r="Z647" s="88">
        <v>15000000</v>
      </c>
      <c r="AA647" s="120"/>
      <c r="AB647" s="88"/>
      <c r="AC647" s="88"/>
      <c r="AD647" s="88"/>
      <c r="AE647" s="120">
        <v>15000000</v>
      </c>
      <c r="AF647" s="89"/>
      <c r="AG647" s="116"/>
      <c r="AH647" s="90" t="s">
        <v>57</v>
      </c>
      <c r="AI647" s="90"/>
      <c r="AJ647" s="90"/>
      <c r="AK647" s="90"/>
      <c r="AL647" s="90" t="s">
        <v>57</v>
      </c>
      <c r="AM647" s="90"/>
      <c r="AN647" s="90" t="s">
        <v>57</v>
      </c>
      <c r="AO647" s="90"/>
      <c r="AP647" s="90" t="s">
        <v>57</v>
      </c>
      <c r="AQ647" s="90"/>
      <c r="AR647" s="90" t="s">
        <v>57</v>
      </c>
      <c r="AS647" s="90" t="s">
        <v>60</v>
      </c>
      <c r="AT647" s="90" t="s">
        <v>61</v>
      </c>
      <c r="AU647" s="97" t="s">
        <v>62</v>
      </c>
      <c r="AV647" s="98" t="s">
        <v>125</v>
      </c>
      <c r="AW647" s="98" t="s">
        <v>126</v>
      </c>
      <c r="AX647" s="97">
        <v>3202032</v>
      </c>
      <c r="AY647" s="98" t="s">
        <v>127</v>
      </c>
      <c r="AZ647" s="98" t="s">
        <v>128</v>
      </c>
      <c r="BA647" s="24"/>
    </row>
    <row r="648" spans="1:53" ht="84.75" customHeight="1">
      <c r="A648" s="23" t="str">
        <f>+IFERROR(VLOOKUP(R648,'[2]Listas niveles'!$D$2:$E$11,2,FALSE),"")</f>
        <v>DTAM</v>
      </c>
      <c r="B648" s="23" t="str">
        <f>+IFERROR(VLOOKUP(AS648,'[2]Listas anexo 1'!$A$7:$B$8,2,FALSE),"")</f>
        <v>ADMIN</v>
      </c>
      <c r="C648" s="23" t="str">
        <f>+IFERROR(VLOOKUP(AT648,'[2]Listas anexo 1'!$A$13:$B$15,2,FALSE),"")</f>
        <v>ADMINYCOOR</v>
      </c>
      <c r="D648" s="23" t="str">
        <f>+IFERROR(VLOOKUP(AT648,'[2]Listas anexo 1'!$A$13:$C$15,3,FALSE),"")</f>
        <v>CONTRIBUIR</v>
      </c>
      <c r="E648" s="23" t="str">
        <f>+IFERROR(VLOOKUP(AT648,'[2]Listas anexo 1'!$A$19:$B$21,2,FALSE),"")</f>
        <v>ADMINOB</v>
      </c>
      <c r="F648" s="23" t="str">
        <f>+IFERROR(VLOOKUP(AV648,'[2]Listas anexo 1'!$J$13:$K$21,2,FALSE),"")</f>
        <v>ADOBI</v>
      </c>
      <c r="G648" s="23" t="str">
        <f>+IFERROR(VLOOKUP(AW648,'[2]LISTAS ANEXO 1. 2'!$A$9:$B$38,2,FALSE),"")</f>
        <v>AIII</v>
      </c>
      <c r="H648" s="23" t="str">
        <f>+IFERROR(IF(C648="ADMINYCOOR",VLOOKUP(AY648,'[2]LISTAS ANEXO 1. 3'!$B$13:$C$42,2,FALSE),IF(C648="TASAS",VLOOKUP(AY648,'[2]LISTAS ANEXO 1. 3'!$B$43:$C$51,2,FALSE),IF(C648="FORTALECIMIENTO",VLOOKUP(AY648,'[2]LISTAS ANEXO 1. 3'!$B$52:$C$58,2,FALSE),""))),"")</f>
        <v>DD</v>
      </c>
      <c r="I648" s="23" t="str">
        <f>+IFERROR(VLOOKUP(#REF!,'[2]LISTAS ANEXO 1. 4'!$B$74:$C$90,2,FALSE),"")</f>
        <v/>
      </c>
      <c r="J648" s="23" t="str">
        <f>+IFERROR(VLOOKUP(X648,[2]ORDINALES!$B$2:$C$5,2,FALSE),"")</f>
        <v>CTADOS</v>
      </c>
      <c r="K648" s="23" t="str">
        <f>+IFERROR(VLOOKUP(#REF!,[2]REGION!$G$2:$I$1125,2,FALSE),"")</f>
        <v/>
      </c>
      <c r="L648" s="23" t="str">
        <f>+IFERROR(VLOOKUP(AI648,[2]REGION!$G$2:$I$1125,2,FALSE),"")</f>
        <v/>
      </c>
      <c r="M648" s="23" t="str">
        <f>+IFERROR(VLOOKUP(#REF!,[2]ORDINALES!$H$2:$I$382,2,FALSE),"")</f>
        <v/>
      </c>
      <c r="N648" s="23" t="str">
        <f>IFERROR(VLOOKUP(U648,'[2]Lista Willy'!$B$11:$D$14,3,FALSE),"")</f>
        <v>REC_11</v>
      </c>
      <c r="O648" s="24"/>
      <c r="P648" s="90">
        <v>31011</v>
      </c>
      <c r="Q648" s="90" t="s">
        <v>540</v>
      </c>
      <c r="R648" s="90" t="s">
        <v>541</v>
      </c>
      <c r="S648" s="90" t="s">
        <v>793</v>
      </c>
      <c r="T648" s="90" t="s">
        <v>541</v>
      </c>
      <c r="U648" s="90" t="s">
        <v>52</v>
      </c>
      <c r="V648" s="94" t="s">
        <v>53</v>
      </c>
      <c r="W648" s="90" t="s">
        <v>54</v>
      </c>
      <c r="X648" s="90" t="s">
        <v>55</v>
      </c>
      <c r="Y648" s="99" t="s">
        <v>803</v>
      </c>
      <c r="Z648" s="88">
        <v>26000000</v>
      </c>
      <c r="AA648" s="120"/>
      <c r="AB648" s="88"/>
      <c r="AC648" s="88"/>
      <c r="AD648" s="88"/>
      <c r="AE648" s="120">
        <v>26000000</v>
      </c>
      <c r="AF648" s="89"/>
      <c r="AG648" s="116"/>
      <c r="AH648" s="90" t="s">
        <v>57</v>
      </c>
      <c r="AI648" s="90"/>
      <c r="AJ648" s="90"/>
      <c r="AK648" s="90"/>
      <c r="AL648" s="90" t="s">
        <v>57</v>
      </c>
      <c r="AM648" s="90"/>
      <c r="AN648" s="90" t="s">
        <v>57</v>
      </c>
      <c r="AO648" s="90"/>
      <c r="AP648" s="90" t="s">
        <v>57</v>
      </c>
      <c r="AQ648" s="90"/>
      <c r="AR648" s="90" t="s">
        <v>57</v>
      </c>
      <c r="AS648" s="90" t="s">
        <v>60</v>
      </c>
      <c r="AT648" s="90" t="s">
        <v>61</v>
      </c>
      <c r="AU648" s="97" t="s">
        <v>62</v>
      </c>
      <c r="AV648" s="98" t="s">
        <v>125</v>
      </c>
      <c r="AW648" s="98" t="s">
        <v>324</v>
      </c>
      <c r="AX648" s="97">
        <v>3202005</v>
      </c>
      <c r="AY648" s="98" t="s">
        <v>325</v>
      </c>
      <c r="AZ648" s="98" t="s">
        <v>389</v>
      </c>
      <c r="BA648" s="24"/>
    </row>
    <row r="649" spans="1:53" ht="84.75" customHeight="1">
      <c r="A649" s="23" t="str">
        <f>+IFERROR(VLOOKUP(R649,'[2]Listas niveles'!$D$2:$E$11,2,FALSE),"")</f>
        <v>DTAM</v>
      </c>
      <c r="B649" s="23" t="str">
        <f>+IFERROR(VLOOKUP(AS649,'[2]Listas anexo 1'!$A$7:$B$8,2,FALSE),"")</f>
        <v>ADMIN</v>
      </c>
      <c r="C649" s="23" t="str">
        <f>+IFERROR(VLOOKUP(AT649,'[2]Listas anexo 1'!$A$13:$B$15,2,FALSE),"")</f>
        <v>ADMINYCOOR</v>
      </c>
      <c r="D649" s="23" t="str">
        <f>+IFERROR(VLOOKUP(AT649,'[2]Listas anexo 1'!$A$13:$C$15,3,FALSE),"")</f>
        <v>CONTRIBUIR</v>
      </c>
      <c r="E649" s="23" t="str">
        <f>+IFERROR(VLOOKUP(AT649,'[2]Listas anexo 1'!$A$19:$B$21,2,FALSE),"")</f>
        <v>ADMINOB</v>
      </c>
      <c r="F649" s="23" t="str">
        <f>+IFERROR(VLOOKUP(AV649,'[2]Listas anexo 1'!$J$13:$K$21,2,FALSE),"")</f>
        <v>ADOBI</v>
      </c>
      <c r="G649" s="23" t="str">
        <f>+IFERROR(VLOOKUP(AW649,'[2]LISTAS ANEXO 1. 2'!$A$9:$B$38,2,FALSE),"")</f>
        <v>AIII</v>
      </c>
      <c r="H649" s="23" t="str">
        <f>+IFERROR(IF(C649="ADMINYCOOR",VLOOKUP(AY649,'[2]LISTAS ANEXO 1. 3'!$B$13:$C$42,2,FALSE),IF(C649="TASAS",VLOOKUP(AY649,'[2]LISTAS ANEXO 1. 3'!$B$43:$C$51,2,FALSE),IF(C649="FORTALECIMIENTO",VLOOKUP(AY649,'[2]LISTAS ANEXO 1. 3'!$B$52:$C$58,2,FALSE),""))),"")</f>
        <v>DD</v>
      </c>
      <c r="I649" s="23" t="str">
        <f>+IFERROR(VLOOKUP(#REF!,'[2]LISTAS ANEXO 1. 4'!$B$74:$C$90,2,FALSE),"")</f>
        <v/>
      </c>
      <c r="J649" s="23" t="str">
        <f>+IFERROR(VLOOKUP(X649,[2]ORDINALES!$B$2:$C$5,2,FALSE),"")</f>
        <v>CTADOS</v>
      </c>
      <c r="K649" s="23" t="str">
        <f>+IFERROR(VLOOKUP(#REF!,[2]REGION!$G$2:$I$1125,2,FALSE),"")</f>
        <v/>
      </c>
      <c r="L649" s="23" t="str">
        <f>+IFERROR(VLOOKUP(AI649,[2]REGION!$G$2:$I$1125,2,FALSE),"")</f>
        <v/>
      </c>
      <c r="M649" s="23" t="str">
        <f>+IFERROR(VLOOKUP(#REF!,[2]ORDINALES!$H$2:$I$382,2,FALSE),"")</f>
        <v/>
      </c>
      <c r="N649" s="23" t="str">
        <f>IFERROR(VLOOKUP(U649,'[2]Lista Willy'!$B$11:$D$14,3,FALSE),"")</f>
        <v>REC_11</v>
      </c>
      <c r="O649" s="24"/>
      <c r="P649" s="90">
        <v>31012</v>
      </c>
      <c r="Q649" s="90" t="s">
        <v>540</v>
      </c>
      <c r="R649" s="90" t="s">
        <v>541</v>
      </c>
      <c r="S649" s="90" t="s">
        <v>793</v>
      </c>
      <c r="T649" s="90" t="s">
        <v>541</v>
      </c>
      <c r="U649" s="90" t="s">
        <v>52</v>
      </c>
      <c r="V649" s="94" t="s">
        <v>53</v>
      </c>
      <c r="W649" s="90" t="s">
        <v>54</v>
      </c>
      <c r="X649" s="90" t="s">
        <v>55</v>
      </c>
      <c r="Y649" s="99" t="s">
        <v>804</v>
      </c>
      <c r="Z649" s="88">
        <v>56700000</v>
      </c>
      <c r="AA649" s="120"/>
      <c r="AB649" s="88"/>
      <c r="AC649" s="88"/>
      <c r="AD649" s="88"/>
      <c r="AE649" s="120">
        <v>56700000</v>
      </c>
      <c r="AF649" s="89"/>
      <c r="AG649" s="116"/>
      <c r="AH649" s="90" t="s">
        <v>57</v>
      </c>
      <c r="AI649" s="90"/>
      <c r="AJ649" s="90"/>
      <c r="AK649" s="90"/>
      <c r="AL649" s="90" t="s">
        <v>57</v>
      </c>
      <c r="AM649" s="90"/>
      <c r="AN649" s="90" t="s">
        <v>57</v>
      </c>
      <c r="AO649" s="90"/>
      <c r="AP649" s="90" t="s">
        <v>57</v>
      </c>
      <c r="AQ649" s="90"/>
      <c r="AR649" s="90" t="s">
        <v>57</v>
      </c>
      <c r="AS649" s="90" t="s">
        <v>60</v>
      </c>
      <c r="AT649" s="90" t="s">
        <v>61</v>
      </c>
      <c r="AU649" s="97" t="s">
        <v>62</v>
      </c>
      <c r="AV649" s="98" t="s">
        <v>125</v>
      </c>
      <c r="AW649" s="98" t="s">
        <v>324</v>
      </c>
      <c r="AX649" s="97">
        <v>3202005</v>
      </c>
      <c r="AY649" s="98" t="s">
        <v>325</v>
      </c>
      <c r="AZ649" s="98" t="s">
        <v>389</v>
      </c>
      <c r="BA649" s="24"/>
    </row>
    <row r="650" spans="1:53" ht="84.75" customHeight="1">
      <c r="A650" s="23" t="str">
        <f>+IFERROR(VLOOKUP(R650,'[2]Listas niveles'!$D$2:$E$11,2,FALSE),"")</f>
        <v>DTAM</v>
      </c>
      <c r="B650" s="23" t="str">
        <f>+IFERROR(VLOOKUP(AS650,'[2]Listas anexo 1'!$A$7:$B$8,2,FALSE),"")</f>
        <v>ADMIN</v>
      </c>
      <c r="C650" s="23" t="str">
        <f>+IFERROR(VLOOKUP(AT650,'[2]Listas anexo 1'!$A$13:$B$15,2,FALSE),"")</f>
        <v>ADMINYCOOR</v>
      </c>
      <c r="D650" s="23" t="str">
        <f>+IFERROR(VLOOKUP(AT650,'[2]Listas anexo 1'!$A$13:$C$15,3,FALSE),"")</f>
        <v>CONTRIBUIR</v>
      </c>
      <c r="E650" s="23" t="str">
        <f>+IFERROR(VLOOKUP(AT650,'[2]Listas anexo 1'!$A$19:$B$21,2,FALSE),"")</f>
        <v>ADMINOB</v>
      </c>
      <c r="F650" s="23" t="str">
        <f>+IFERROR(VLOOKUP(AV650,'[2]Listas anexo 1'!$J$13:$K$21,2,FALSE),"")</f>
        <v>ADOBI</v>
      </c>
      <c r="G650" s="23" t="str">
        <f>+IFERROR(VLOOKUP(AW650,'[2]LISTAS ANEXO 1. 2'!$A$9:$B$38,2,FALSE),"")</f>
        <v>AIII</v>
      </c>
      <c r="H650" s="23" t="str">
        <f>+IFERROR(IF(C650="ADMINYCOOR",VLOOKUP(AY650,'[2]LISTAS ANEXO 1. 3'!$B$13:$C$42,2,FALSE),IF(C650="TASAS",VLOOKUP(AY650,'[2]LISTAS ANEXO 1. 3'!$B$43:$C$51,2,FALSE),IF(C650="FORTALECIMIENTO",VLOOKUP(AY650,'[2]LISTAS ANEXO 1. 3'!$B$52:$C$58,2,FALSE),""))),"")</f>
        <v>DD</v>
      </c>
      <c r="I650" s="23" t="str">
        <f>+IFERROR(VLOOKUP(#REF!,'[2]LISTAS ANEXO 1. 4'!$B$74:$C$90,2,FALSE),"")</f>
        <v/>
      </c>
      <c r="J650" s="23" t="str">
        <f>+IFERROR(VLOOKUP(X650,[2]ORDINALES!$B$2:$C$5,2,FALSE),"")</f>
        <v>CTADOS</v>
      </c>
      <c r="K650" s="23" t="str">
        <f>+IFERROR(VLOOKUP(#REF!,[2]REGION!$G$2:$I$1125,2,FALSE),"")</f>
        <v/>
      </c>
      <c r="L650" s="23" t="str">
        <f>+IFERROR(VLOOKUP(AI650,[2]REGION!$G$2:$I$1125,2,FALSE),"")</f>
        <v/>
      </c>
      <c r="M650" s="23" t="str">
        <f>+IFERROR(VLOOKUP(#REF!,[2]ORDINALES!$H$2:$I$382,2,FALSE),"")</f>
        <v/>
      </c>
      <c r="N650" s="23" t="str">
        <f>IFERROR(VLOOKUP(U650,'[2]Lista Willy'!$B$11:$D$14,3,FALSE),"")</f>
        <v>REC_11</v>
      </c>
      <c r="O650" s="24"/>
      <c r="P650" s="90">
        <v>31014</v>
      </c>
      <c r="Q650" s="90" t="s">
        <v>540</v>
      </c>
      <c r="R650" s="90" t="s">
        <v>541</v>
      </c>
      <c r="S650" s="90" t="s">
        <v>793</v>
      </c>
      <c r="T650" s="90" t="s">
        <v>541</v>
      </c>
      <c r="U650" s="90" t="s">
        <v>52</v>
      </c>
      <c r="V650" s="94" t="s">
        <v>53</v>
      </c>
      <c r="W650" s="90" t="s">
        <v>54</v>
      </c>
      <c r="X650" s="90" t="s">
        <v>55</v>
      </c>
      <c r="Y650" s="99" t="s">
        <v>805</v>
      </c>
      <c r="Z650" s="88">
        <v>6000000</v>
      </c>
      <c r="AA650" s="120"/>
      <c r="AB650" s="88"/>
      <c r="AC650" s="88"/>
      <c r="AD650" s="88"/>
      <c r="AE650" s="120">
        <v>6000000</v>
      </c>
      <c r="AF650" s="89"/>
      <c r="AG650" s="116"/>
      <c r="AH650" s="90" t="s">
        <v>57</v>
      </c>
      <c r="AI650" s="90"/>
      <c r="AJ650" s="90"/>
      <c r="AK650" s="90"/>
      <c r="AL650" s="90" t="s">
        <v>57</v>
      </c>
      <c r="AM650" s="90"/>
      <c r="AN650" s="90" t="s">
        <v>57</v>
      </c>
      <c r="AO650" s="90"/>
      <c r="AP650" s="90" t="s">
        <v>57</v>
      </c>
      <c r="AQ650" s="90"/>
      <c r="AR650" s="90" t="s">
        <v>57</v>
      </c>
      <c r="AS650" s="90" t="s">
        <v>60</v>
      </c>
      <c r="AT650" s="90" t="s">
        <v>61</v>
      </c>
      <c r="AU650" s="97" t="s">
        <v>62</v>
      </c>
      <c r="AV650" s="98" t="s">
        <v>125</v>
      </c>
      <c r="AW650" s="98" t="s">
        <v>324</v>
      </c>
      <c r="AX650" s="97">
        <v>3202005</v>
      </c>
      <c r="AY650" s="98" t="s">
        <v>325</v>
      </c>
      <c r="AZ650" s="98" t="s">
        <v>389</v>
      </c>
      <c r="BA650" s="24"/>
    </row>
    <row r="651" spans="1:53" ht="84.75" customHeight="1">
      <c r="A651" s="23" t="str">
        <f>+IFERROR(VLOOKUP(R651,'[2]Listas niveles'!$D$2:$E$11,2,FALSE),"")</f>
        <v>DTAM</v>
      </c>
      <c r="B651" s="23" t="str">
        <f>+IFERROR(VLOOKUP(AS651,'[2]Listas anexo 1'!$A$7:$B$8,2,FALSE),"")</f>
        <v>ADMIN</v>
      </c>
      <c r="C651" s="23" t="str">
        <f>+IFERROR(VLOOKUP(AT651,'[2]Listas anexo 1'!$A$13:$B$15,2,FALSE),"")</f>
        <v>ADMINYCOOR</v>
      </c>
      <c r="D651" s="23" t="str">
        <f>+IFERROR(VLOOKUP(AT651,'[2]Listas anexo 1'!$A$13:$C$15,3,FALSE),"")</f>
        <v>CONTRIBUIR</v>
      </c>
      <c r="E651" s="23" t="str">
        <f>+IFERROR(VLOOKUP(AT651,'[2]Listas anexo 1'!$A$19:$B$21,2,FALSE),"")</f>
        <v>ADMINOB</v>
      </c>
      <c r="F651" s="23" t="str">
        <f>+IFERROR(VLOOKUP(AV651,'[2]Listas anexo 1'!$J$13:$K$21,2,FALSE),"")</f>
        <v>ADOBI</v>
      </c>
      <c r="G651" s="23" t="str">
        <f>+IFERROR(VLOOKUP(AW651,'[2]LISTAS ANEXO 1. 2'!$A$9:$B$38,2,FALSE),"")</f>
        <v>AIII</v>
      </c>
      <c r="H651" s="23" t="str">
        <f>+IFERROR(IF(C651="ADMINYCOOR",VLOOKUP(AY651,'[2]LISTAS ANEXO 1. 3'!$B$13:$C$42,2,FALSE),IF(C651="TASAS",VLOOKUP(AY651,'[2]LISTAS ANEXO 1. 3'!$B$43:$C$51,2,FALSE),IF(C651="FORTALECIMIENTO",VLOOKUP(AY651,'[2]LISTAS ANEXO 1. 3'!$B$52:$C$58,2,FALSE),""))),"")</f>
        <v>DD</v>
      </c>
      <c r="I651" s="23" t="str">
        <f>+IFERROR(VLOOKUP(#REF!,'[2]LISTAS ANEXO 1. 4'!$B$74:$C$90,2,FALSE),"")</f>
        <v/>
      </c>
      <c r="J651" s="23" t="str">
        <f>+IFERROR(VLOOKUP(X651,[2]ORDINALES!$B$2:$C$5,2,FALSE),"")</f>
        <v>CTADOS</v>
      </c>
      <c r="K651" s="23" t="str">
        <f>+IFERROR(VLOOKUP(#REF!,[2]REGION!$G$2:$I$1125,2,FALSE),"")</f>
        <v/>
      </c>
      <c r="L651" s="23" t="str">
        <f>+IFERROR(VLOOKUP(AI651,[2]REGION!$G$2:$I$1125,2,FALSE),"")</f>
        <v/>
      </c>
      <c r="M651" s="23" t="str">
        <f>+IFERROR(VLOOKUP(#REF!,[2]ORDINALES!$H$2:$I$382,2,FALSE),"")</f>
        <v/>
      </c>
      <c r="N651" s="23" t="str">
        <f>IFERROR(VLOOKUP(U651,'[2]Lista Willy'!$B$11:$D$14,3,FALSE),"")</f>
        <v>REC_20</v>
      </c>
      <c r="O651" s="24"/>
      <c r="P651" s="90">
        <v>31015</v>
      </c>
      <c r="Q651" s="90" t="s">
        <v>540</v>
      </c>
      <c r="R651" s="90" t="s">
        <v>541</v>
      </c>
      <c r="S651" s="90" t="s">
        <v>793</v>
      </c>
      <c r="T651" s="90" t="s">
        <v>541</v>
      </c>
      <c r="U651" s="90" t="s">
        <v>153</v>
      </c>
      <c r="V651" s="94" t="s">
        <v>154</v>
      </c>
      <c r="W651" s="90" t="s">
        <v>54</v>
      </c>
      <c r="X651" s="90" t="s">
        <v>55</v>
      </c>
      <c r="Y651" s="99" t="s">
        <v>806</v>
      </c>
      <c r="Z651" s="88">
        <v>800000000</v>
      </c>
      <c r="AA651" s="120"/>
      <c r="AB651" s="88"/>
      <c r="AC651" s="88"/>
      <c r="AD651" s="88"/>
      <c r="AE651" s="120">
        <v>800000000</v>
      </c>
      <c r="AF651" s="89"/>
      <c r="AG651" s="116"/>
      <c r="AH651" s="90" t="s">
        <v>57</v>
      </c>
      <c r="AI651" s="90"/>
      <c r="AJ651" s="90"/>
      <c r="AK651" s="90"/>
      <c r="AL651" s="90" t="s">
        <v>57</v>
      </c>
      <c r="AM651" s="90"/>
      <c r="AN651" s="90" t="s">
        <v>57</v>
      </c>
      <c r="AO651" s="90"/>
      <c r="AP651" s="90" t="s">
        <v>57</v>
      </c>
      <c r="AQ651" s="90"/>
      <c r="AR651" s="90" t="s">
        <v>57</v>
      </c>
      <c r="AS651" s="90" t="s">
        <v>60</v>
      </c>
      <c r="AT651" s="90" t="s">
        <v>61</v>
      </c>
      <c r="AU651" s="97" t="s">
        <v>62</v>
      </c>
      <c r="AV651" s="98" t="s">
        <v>125</v>
      </c>
      <c r="AW651" s="98" t="s">
        <v>324</v>
      </c>
      <c r="AX651" s="97">
        <v>3202005</v>
      </c>
      <c r="AY651" s="98" t="s">
        <v>325</v>
      </c>
      <c r="AZ651" s="98" t="s">
        <v>389</v>
      </c>
      <c r="BA651" s="24"/>
    </row>
    <row r="652" spans="1:53" ht="84.75" customHeight="1">
      <c r="A652" s="23" t="str">
        <f>+IFERROR(VLOOKUP(R652,'[2]Listas niveles'!$D$2:$E$11,2,FALSE),"")</f>
        <v>DTAM</v>
      </c>
      <c r="B652" s="23" t="str">
        <f>+IFERROR(VLOOKUP(AS652,'[2]Listas anexo 1'!$A$7:$B$8,2,FALSE),"")</f>
        <v>ADMIN</v>
      </c>
      <c r="C652" s="23" t="str">
        <f>+IFERROR(VLOOKUP(AT652,'[2]Listas anexo 1'!$A$13:$B$15,2,FALSE),"")</f>
        <v>ADMINYCOOR</v>
      </c>
      <c r="D652" s="23" t="str">
        <f>+IFERROR(VLOOKUP(AT652,'[2]Listas anexo 1'!$A$13:$C$15,3,FALSE),"")</f>
        <v>CONTRIBUIR</v>
      </c>
      <c r="E652" s="23" t="str">
        <f>+IFERROR(VLOOKUP(AT652,'[2]Listas anexo 1'!$A$19:$B$21,2,FALSE),"")</f>
        <v>ADMINOB</v>
      </c>
      <c r="F652" s="23" t="str">
        <f>+IFERROR(VLOOKUP(AV652,'[2]Listas anexo 1'!$J$13:$K$21,2,FALSE),"")</f>
        <v>ADOBI</v>
      </c>
      <c r="G652" s="23" t="str">
        <f>+IFERROR(VLOOKUP(AW652,'[2]LISTAS ANEXO 1. 2'!$A$9:$B$38,2,FALSE),"")</f>
        <v>AIII</v>
      </c>
      <c r="H652" s="23" t="str">
        <f>+IFERROR(IF(C652="ADMINYCOOR",VLOOKUP(AY652,'[2]LISTAS ANEXO 1. 3'!$B$13:$C$42,2,FALSE),IF(C652="TASAS",VLOOKUP(AY652,'[2]LISTAS ANEXO 1. 3'!$B$43:$C$51,2,FALSE),IF(C652="FORTALECIMIENTO",VLOOKUP(AY652,'[2]LISTAS ANEXO 1. 3'!$B$52:$C$58,2,FALSE),""))),"")</f>
        <v>DD</v>
      </c>
      <c r="I652" s="23" t="str">
        <f>+IFERROR(VLOOKUP(#REF!,'[2]LISTAS ANEXO 1. 4'!$B$74:$C$90,2,FALSE),"")</f>
        <v/>
      </c>
      <c r="J652" s="23" t="str">
        <f>+IFERROR(VLOOKUP(X652,[2]ORDINALES!$B$2:$C$5,2,FALSE),"")</f>
        <v>CTADOS</v>
      </c>
      <c r="K652" s="23" t="str">
        <f>+IFERROR(VLOOKUP(#REF!,[2]REGION!$G$2:$I$1125,2,FALSE),"")</f>
        <v/>
      </c>
      <c r="L652" s="23" t="str">
        <f>+IFERROR(VLOOKUP(AI652,[2]REGION!$G$2:$I$1125,2,FALSE),"")</f>
        <v/>
      </c>
      <c r="M652" s="23" t="str">
        <f>+IFERROR(VLOOKUP(#REF!,[2]ORDINALES!$H$2:$I$382,2,FALSE),"")</f>
        <v/>
      </c>
      <c r="N652" s="23" t="str">
        <f>IFERROR(VLOOKUP(U652,'[2]Lista Willy'!$B$11:$D$14,3,FALSE),"")</f>
        <v>REC_11</v>
      </c>
      <c r="O652" s="24"/>
      <c r="P652" s="90">
        <v>31016</v>
      </c>
      <c r="Q652" s="90" t="s">
        <v>540</v>
      </c>
      <c r="R652" s="90" t="s">
        <v>541</v>
      </c>
      <c r="S652" s="90" t="s">
        <v>793</v>
      </c>
      <c r="T652" s="90" t="s">
        <v>541</v>
      </c>
      <c r="U652" s="90" t="s">
        <v>52</v>
      </c>
      <c r="V652" s="94" t="s">
        <v>53</v>
      </c>
      <c r="W652" s="90" t="s">
        <v>54</v>
      </c>
      <c r="X652" s="90" t="s">
        <v>55</v>
      </c>
      <c r="Y652" s="99" t="s">
        <v>807</v>
      </c>
      <c r="Z652" s="88">
        <v>22700000</v>
      </c>
      <c r="AA652" s="120"/>
      <c r="AB652" s="88"/>
      <c r="AC652" s="88"/>
      <c r="AD652" s="88"/>
      <c r="AE652" s="120">
        <v>22700000</v>
      </c>
      <c r="AF652" s="89"/>
      <c r="AG652" s="116"/>
      <c r="AH652" s="90" t="s">
        <v>57</v>
      </c>
      <c r="AI652" s="90"/>
      <c r="AJ652" s="90"/>
      <c r="AK652" s="90"/>
      <c r="AL652" s="90" t="s">
        <v>57</v>
      </c>
      <c r="AM652" s="90"/>
      <c r="AN652" s="90" t="s">
        <v>57</v>
      </c>
      <c r="AO652" s="90"/>
      <c r="AP652" s="90" t="s">
        <v>57</v>
      </c>
      <c r="AQ652" s="90"/>
      <c r="AR652" s="90" t="s">
        <v>57</v>
      </c>
      <c r="AS652" s="90" t="s">
        <v>60</v>
      </c>
      <c r="AT652" s="90" t="s">
        <v>61</v>
      </c>
      <c r="AU652" s="97" t="s">
        <v>62</v>
      </c>
      <c r="AV652" s="98" t="s">
        <v>125</v>
      </c>
      <c r="AW652" s="98" t="s">
        <v>324</v>
      </c>
      <c r="AX652" s="97">
        <v>3202005</v>
      </c>
      <c r="AY652" s="98" t="s">
        <v>325</v>
      </c>
      <c r="AZ652" s="98" t="s">
        <v>389</v>
      </c>
      <c r="BA652" s="24"/>
    </row>
    <row r="653" spans="1:53" ht="84.75" customHeight="1">
      <c r="A653" s="23" t="str">
        <f>+IFERROR(VLOOKUP(R653,'[2]Listas niveles'!$D$2:$E$11,2,FALSE),"")</f>
        <v>DTAM</v>
      </c>
      <c r="B653" s="23" t="str">
        <f>+IFERROR(VLOOKUP(AS653,'[2]Listas anexo 1'!$A$7:$B$8,2,FALSE),"")</f>
        <v>ADMIN</v>
      </c>
      <c r="C653" s="23" t="str">
        <f>+IFERROR(VLOOKUP(AT653,'[2]Listas anexo 1'!$A$13:$B$15,2,FALSE),"")</f>
        <v>ADMINYCOOR</v>
      </c>
      <c r="D653" s="23" t="str">
        <f>+IFERROR(VLOOKUP(AT653,'[2]Listas anexo 1'!$A$13:$C$15,3,FALSE),"")</f>
        <v>CONTRIBUIR</v>
      </c>
      <c r="E653" s="23" t="str">
        <f>+IFERROR(VLOOKUP(AT653,'[2]Listas anexo 1'!$A$19:$B$21,2,FALSE),"")</f>
        <v>ADMINOB</v>
      </c>
      <c r="F653" s="23" t="str">
        <f>+IFERROR(VLOOKUP(AV653,'[2]Listas anexo 1'!$J$13:$K$21,2,FALSE),"")</f>
        <v>ADOBI</v>
      </c>
      <c r="G653" s="23" t="str">
        <f>+IFERROR(VLOOKUP(AW653,'[2]LISTAS ANEXO 1. 2'!$A$9:$B$38,2,FALSE),"")</f>
        <v>AIII</v>
      </c>
      <c r="H653" s="23" t="str">
        <f>+IFERROR(IF(C653="ADMINYCOOR",VLOOKUP(AY653,'[2]LISTAS ANEXO 1. 3'!$B$13:$C$42,2,FALSE),IF(C653="TASAS",VLOOKUP(AY653,'[2]LISTAS ANEXO 1. 3'!$B$43:$C$51,2,FALSE),IF(C653="FORTALECIMIENTO",VLOOKUP(AY653,'[2]LISTAS ANEXO 1. 3'!$B$52:$C$58,2,FALSE),""))),"")</f>
        <v>DD</v>
      </c>
      <c r="I653" s="23" t="str">
        <f>+IFERROR(VLOOKUP(#REF!,'[2]LISTAS ANEXO 1. 4'!$B$74:$C$90,2,FALSE),"")</f>
        <v/>
      </c>
      <c r="J653" s="23" t="str">
        <f>+IFERROR(VLOOKUP(X653,[2]ORDINALES!$B$2:$C$5,2,FALSE),"")</f>
        <v>CTADOS</v>
      </c>
      <c r="K653" s="23" t="str">
        <f>+IFERROR(VLOOKUP(#REF!,[2]REGION!$G$2:$I$1125,2,FALSE),"")</f>
        <v/>
      </c>
      <c r="L653" s="23" t="str">
        <f>+IFERROR(VLOOKUP(AI653,[2]REGION!$G$2:$I$1125,2,FALSE),"")</f>
        <v/>
      </c>
      <c r="M653" s="23" t="str">
        <f>+IFERROR(VLOOKUP(#REF!,[2]ORDINALES!$H$2:$I$382,2,FALSE),"")</f>
        <v/>
      </c>
      <c r="N653" s="23" t="str">
        <f>IFERROR(VLOOKUP(U653,'[2]Lista Willy'!$B$11:$D$14,3,FALSE),"")</f>
        <v>REC_11</v>
      </c>
      <c r="O653" s="24"/>
      <c r="P653" s="90">
        <v>31017</v>
      </c>
      <c r="Q653" s="90" t="s">
        <v>540</v>
      </c>
      <c r="R653" s="90" t="s">
        <v>541</v>
      </c>
      <c r="S653" s="90" t="s">
        <v>793</v>
      </c>
      <c r="T653" s="90" t="s">
        <v>541</v>
      </c>
      <c r="U653" s="90" t="s">
        <v>52</v>
      </c>
      <c r="V653" s="94" t="s">
        <v>53</v>
      </c>
      <c r="W653" s="90" t="s">
        <v>54</v>
      </c>
      <c r="X653" s="90" t="s">
        <v>55</v>
      </c>
      <c r="Y653" s="99" t="s">
        <v>808</v>
      </c>
      <c r="Z653" s="88">
        <v>97271900</v>
      </c>
      <c r="AA653" s="120"/>
      <c r="AB653" s="88"/>
      <c r="AC653" s="88"/>
      <c r="AD653" s="88"/>
      <c r="AE653" s="120">
        <v>97271900</v>
      </c>
      <c r="AF653" s="89"/>
      <c r="AG653" s="116"/>
      <c r="AH653" s="90" t="s">
        <v>57</v>
      </c>
      <c r="AI653" s="90"/>
      <c r="AJ653" s="90"/>
      <c r="AK653" s="90"/>
      <c r="AL653" s="90" t="s">
        <v>57</v>
      </c>
      <c r="AM653" s="90"/>
      <c r="AN653" s="90" t="s">
        <v>57</v>
      </c>
      <c r="AO653" s="90"/>
      <c r="AP653" s="90" t="s">
        <v>57</v>
      </c>
      <c r="AQ653" s="90"/>
      <c r="AR653" s="90" t="s">
        <v>57</v>
      </c>
      <c r="AS653" s="90" t="s">
        <v>60</v>
      </c>
      <c r="AT653" s="90" t="s">
        <v>61</v>
      </c>
      <c r="AU653" s="97" t="s">
        <v>62</v>
      </c>
      <c r="AV653" s="98" t="s">
        <v>125</v>
      </c>
      <c r="AW653" s="98" t="s">
        <v>324</v>
      </c>
      <c r="AX653" s="97">
        <v>3202005</v>
      </c>
      <c r="AY653" s="98" t="s">
        <v>325</v>
      </c>
      <c r="AZ653" s="98" t="s">
        <v>389</v>
      </c>
      <c r="BA653" s="24"/>
    </row>
    <row r="654" spans="1:53" ht="84.75" customHeight="1">
      <c r="A654" s="23" t="str">
        <f>+IFERROR(VLOOKUP(R654,'[2]Listas niveles'!$D$2:$E$11,2,FALSE),"")</f>
        <v>DTAM</v>
      </c>
      <c r="B654" s="23" t="str">
        <f>+IFERROR(VLOOKUP(AS654,'[2]Listas anexo 1'!$A$7:$B$8,2,FALSE),"")</f>
        <v>ADMIN</v>
      </c>
      <c r="C654" s="23" t="str">
        <f>+IFERROR(VLOOKUP(AT654,'[2]Listas anexo 1'!$A$13:$B$15,2,FALSE),"")</f>
        <v>ADMINYCOOR</v>
      </c>
      <c r="D654" s="23" t="str">
        <f>+IFERROR(VLOOKUP(AT654,'[2]Listas anexo 1'!$A$13:$C$15,3,FALSE),"")</f>
        <v>CONTRIBUIR</v>
      </c>
      <c r="E654" s="23" t="str">
        <f>+IFERROR(VLOOKUP(AT654,'[2]Listas anexo 1'!$A$19:$B$21,2,FALSE),"")</f>
        <v>ADMINOB</v>
      </c>
      <c r="F654" s="23" t="str">
        <f>+IFERROR(VLOOKUP(AV654,'[2]Listas anexo 1'!$J$13:$K$21,2,FALSE),"")</f>
        <v>ADOBI</v>
      </c>
      <c r="G654" s="23" t="str">
        <f>+IFERROR(VLOOKUP(AW654,'[2]LISTAS ANEXO 1. 2'!$A$9:$B$38,2,FALSE),"")</f>
        <v>AII</v>
      </c>
      <c r="H654" s="23" t="str">
        <f>+IFERROR(IF(C654="ADMINYCOOR",VLOOKUP(AY654,'[2]LISTAS ANEXO 1. 3'!$B$13:$C$42,2,FALSE),IF(C654="TASAS",VLOOKUP(AY654,'[2]LISTAS ANEXO 1. 3'!$B$43:$C$51,2,FALSE),IF(C654="FORTALECIMIENTO",VLOOKUP(AY654,'[2]LISTAS ANEXO 1. 3'!$B$52:$C$58,2,FALSE),""))),"")</f>
        <v>CC</v>
      </c>
      <c r="I654" s="23" t="str">
        <f>+IFERROR(VLOOKUP(#REF!,'[2]LISTAS ANEXO 1. 4'!$B$74:$C$90,2,FALSE),"")</f>
        <v/>
      </c>
      <c r="J654" s="23" t="str">
        <f>+IFERROR(VLOOKUP(X654,[2]ORDINALES!$B$2:$C$5,2,FALSE),"")</f>
        <v>CTADOS</v>
      </c>
      <c r="K654" s="23" t="str">
        <f>+IFERROR(VLOOKUP(#REF!,[2]REGION!$G$2:$I$1125,2,FALSE),"")</f>
        <v/>
      </c>
      <c r="L654" s="23" t="str">
        <f>+IFERROR(VLOOKUP(AI654,[2]REGION!$G$2:$I$1125,2,FALSE),"")</f>
        <v/>
      </c>
      <c r="M654" s="23" t="str">
        <f>+IFERROR(VLOOKUP(#REF!,[2]ORDINALES!$H$2:$I$382,2,FALSE),"")</f>
        <v/>
      </c>
      <c r="N654" s="23" t="str">
        <f>IFERROR(VLOOKUP(U654,'[2]Lista Willy'!$B$11:$D$14,3,FALSE),"")</f>
        <v>REC_11</v>
      </c>
      <c r="O654" s="24"/>
      <c r="P654" s="90">
        <v>31019</v>
      </c>
      <c r="Q654" s="90" t="s">
        <v>540</v>
      </c>
      <c r="R654" s="90" t="s">
        <v>541</v>
      </c>
      <c r="S654" s="90" t="s">
        <v>793</v>
      </c>
      <c r="T654" s="90" t="s">
        <v>541</v>
      </c>
      <c r="U654" s="90" t="s">
        <v>52</v>
      </c>
      <c r="V654" s="94" t="s">
        <v>53</v>
      </c>
      <c r="W654" s="90" t="s">
        <v>54</v>
      </c>
      <c r="X654" s="90" t="s">
        <v>55</v>
      </c>
      <c r="Y654" s="99" t="s">
        <v>809</v>
      </c>
      <c r="Z654" s="88">
        <v>31372110</v>
      </c>
      <c r="AA654" s="120"/>
      <c r="AB654" s="88"/>
      <c r="AC654" s="88"/>
      <c r="AD654" s="88"/>
      <c r="AE654" s="120">
        <v>31372110</v>
      </c>
      <c r="AF654" s="89"/>
      <c r="AG654" s="116"/>
      <c r="AH654" s="90" t="s">
        <v>57</v>
      </c>
      <c r="AI654" s="90"/>
      <c r="AJ654" s="90"/>
      <c r="AK654" s="90"/>
      <c r="AL654" s="90" t="s">
        <v>57</v>
      </c>
      <c r="AM654" s="90"/>
      <c r="AN654" s="90" t="s">
        <v>57</v>
      </c>
      <c r="AO654" s="90"/>
      <c r="AP654" s="90" t="s">
        <v>57</v>
      </c>
      <c r="AQ654" s="90"/>
      <c r="AR654" s="90" t="s">
        <v>57</v>
      </c>
      <c r="AS654" s="90" t="s">
        <v>60</v>
      </c>
      <c r="AT654" s="90" t="s">
        <v>61</v>
      </c>
      <c r="AU654" s="97" t="s">
        <v>62</v>
      </c>
      <c r="AV654" s="98" t="s">
        <v>125</v>
      </c>
      <c r="AW654" s="98" t="s">
        <v>168</v>
      </c>
      <c r="AX654" s="97">
        <v>3202031</v>
      </c>
      <c r="AY654" s="98" t="s">
        <v>169</v>
      </c>
      <c r="AZ654" s="90" t="s">
        <v>170</v>
      </c>
      <c r="BA654" s="24"/>
    </row>
    <row r="655" spans="1:53" ht="84.75" customHeight="1">
      <c r="A655" s="23" t="str">
        <f>+IFERROR(VLOOKUP(R655,'[2]Listas niveles'!$D$2:$E$11,2,FALSE),"")</f>
        <v>DTAM</v>
      </c>
      <c r="B655" s="23" t="str">
        <f>+IFERROR(VLOOKUP(AS655,'[2]Listas anexo 1'!$A$7:$B$8,2,FALSE),"")</f>
        <v>ADMIN</v>
      </c>
      <c r="C655" s="23" t="str">
        <f>+IFERROR(VLOOKUP(AT655,'[2]Listas anexo 1'!$A$13:$B$15,2,FALSE),"")</f>
        <v>ADMINYCOOR</v>
      </c>
      <c r="D655" s="23" t="str">
        <f>+IFERROR(VLOOKUP(AT655,'[2]Listas anexo 1'!$A$13:$C$15,3,FALSE),"")</f>
        <v>CONTRIBUIR</v>
      </c>
      <c r="E655" s="23" t="str">
        <f>+IFERROR(VLOOKUP(AT655,'[2]Listas anexo 1'!$A$19:$B$21,2,FALSE),"")</f>
        <v>ADMINOB</v>
      </c>
      <c r="F655" s="23" t="str">
        <f>+IFERROR(VLOOKUP(AV655,'[2]Listas anexo 1'!$J$13:$K$21,2,FALSE),"")</f>
        <v>ADOBI</v>
      </c>
      <c r="G655" s="23" t="str">
        <f>+IFERROR(VLOOKUP(AW655,'[2]LISTAS ANEXO 1. 2'!$A$9:$B$38,2,FALSE),"")</f>
        <v>AII</v>
      </c>
      <c r="H655" s="23" t="str">
        <f>+IFERROR(IF(C655="ADMINYCOOR",VLOOKUP(AY655,'[2]LISTAS ANEXO 1. 3'!$B$13:$C$42,2,FALSE),IF(C655="TASAS",VLOOKUP(AY655,'[2]LISTAS ANEXO 1. 3'!$B$43:$C$51,2,FALSE),IF(C655="FORTALECIMIENTO",VLOOKUP(AY655,'[2]LISTAS ANEXO 1. 3'!$B$52:$C$58,2,FALSE),""))),"")</f>
        <v>CC</v>
      </c>
      <c r="I655" s="23" t="str">
        <f>+IFERROR(VLOOKUP(#REF!,'[2]LISTAS ANEXO 1. 4'!$B$74:$C$90,2,FALSE),"")</f>
        <v/>
      </c>
      <c r="J655" s="23" t="str">
        <f>+IFERROR(VLOOKUP(X655,[2]ORDINALES!$B$2:$C$5,2,FALSE),"")</f>
        <v>CTADOS</v>
      </c>
      <c r="K655" s="23" t="str">
        <f>+IFERROR(VLOOKUP(#REF!,[2]REGION!$G$2:$I$1125,2,FALSE),"")</f>
        <v/>
      </c>
      <c r="L655" s="23" t="str">
        <f>+IFERROR(VLOOKUP(AI655,[2]REGION!$G$2:$I$1125,2,FALSE),"")</f>
        <v/>
      </c>
      <c r="M655" s="23" t="str">
        <f>+IFERROR(VLOOKUP(#REF!,[2]ORDINALES!$H$2:$I$382,2,FALSE),"")</f>
        <v/>
      </c>
      <c r="N655" s="23" t="str">
        <f>IFERROR(VLOOKUP(U655,'[2]Lista Willy'!$B$11:$D$14,3,FALSE),"")</f>
        <v>REC_11</v>
      </c>
      <c r="O655" s="24"/>
      <c r="P655" s="90">
        <v>31020</v>
      </c>
      <c r="Q655" s="90" t="s">
        <v>540</v>
      </c>
      <c r="R655" s="90" t="s">
        <v>541</v>
      </c>
      <c r="S655" s="90" t="s">
        <v>793</v>
      </c>
      <c r="T655" s="90" t="s">
        <v>541</v>
      </c>
      <c r="U655" s="90" t="s">
        <v>52</v>
      </c>
      <c r="V655" s="94" t="s">
        <v>53</v>
      </c>
      <c r="W655" s="90" t="s">
        <v>54</v>
      </c>
      <c r="X655" s="90" t="s">
        <v>55</v>
      </c>
      <c r="Y655" s="99" t="s">
        <v>810</v>
      </c>
      <c r="Z655" s="88">
        <v>16000000</v>
      </c>
      <c r="AA655" s="120"/>
      <c r="AB655" s="88"/>
      <c r="AC655" s="88"/>
      <c r="AD655" s="88"/>
      <c r="AE655" s="120">
        <v>16000000</v>
      </c>
      <c r="AF655" s="89"/>
      <c r="AG655" s="116"/>
      <c r="AH655" s="90" t="s">
        <v>57</v>
      </c>
      <c r="AI655" s="90"/>
      <c r="AJ655" s="90"/>
      <c r="AK655" s="90"/>
      <c r="AL655" s="90" t="s">
        <v>57</v>
      </c>
      <c r="AM655" s="90"/>
      <c r="AN655" s="90" t="s">
        <v>57</v>
      </c>
      <c r="AO655" s="90"/>
      <c r="AP655" s="90" t="s">
        <v>57</v>
      </c>
      <c r="AQ655" s="90"/>
      <c r="AR655" s="90" t="s">
        <v>57</v>
      </c>
      <c r="AS655" s="90" t="s">
        <v>60</v>
      </c>
      <c r="AT655" s="90" t="s">
        <v>61</v>
      </c>
      <c r="AU655" s="97" t="s">
        <v>62</v>
      </c>
      <c r="AV655" s="98" t="s">
        <v>125</v>
      </c>
      <c r="AW655" s="98" t="s">
        <v>168</v>
      </c>
      <c r="AX655" s="97">
        <v>3202031</v>
      </c>
      <c r="AY655" s="98" t="s">
        <v>169</v>
      </c>
      <c r="AZ655" s="90" t="s">
        <v>170</v>
      </c>
      <c r="BA655" s="24"/>
    </row>
    <row r="656" spans="1:53" ht="84.75" customHeight="1">
      <c r="A656" s="23" t="str">
        <f>+IFERROR(VLOOKUP(R656,'[2]Listas niveles'!$D$2:$E$11,2,FALSE),"")</f>
        <v>DTAM</v>
      </c>
      <c r="B656" s="23" t="str">
        <f>+IFERROR(VLOOKUP(AS656,'[2]Listas anexo 1'!$A$7:$B$8,2,FALSE),"")</f>
        <v>ADMIN</v>
      </c>
      <c r="C656" s="23" t="str">
        <f>+IFERROR(VLOOKUP(AT656,'[2]Listas anexo 1'!$A$13:$B$15,2,FALSE),"")</f>
        <v>ADMINYCOOR</v>
      </c>
      <c r="D656" s="23" t="str">
        <f>+IFERROR(VLOOKUP(AT656,'[2]Listas anexo 1'!$A$13:$C$15,3,FALSE),"")</f>
        <v>CONTRIBUIR</v>
      </c>
      <c r="E656" s="23" t="str">
        <f>+IFERROR(VLOOKUP(AT656,'[2]Listas anexo 1'!$A$19:$B$21,2,FALSE),"")</f>
        <v>ADMINOB</v>
      </c>
      <c r="F656" s="23" t="str">
        <f>+IFERROR(VLOOKUP(AV656,'[2]Listas anexo 1'!$J$13:$K$21,2,FALSE),"")</f>
        <v>ADOBI</v>
      </c>
      <c r="G656" s="23" t="str">
        <f>+IFERROR(VLOOKUP(AW656,'[2]LISTAS ANEXO 1. 2'!$A$9:$B$38,2,FALSE),"")</f>
        <v>AII</v>
      </c>
      <c r="H656" s="23" t="str">
        <f>+IFERROR(IF(C656="ADMINYCOOR",VLOOKUP(AY656,'[2]LISTAS ANEXO 1. 3'!$B$13:$C$42,2,FALSE),IF(C656="TASAS",VLOOKUP(AY656,'[2]LISTAS ANEXO 1. 3'!$B$43:$C$51,2,FALSE),IF(C656="FORTALECIMIENTO",VLOOKUP(AY656,'[2]LISTAS ANEXO 1. 3'!$B$52:$C$58,2,FALSE),""))),"")</f>
        <v>CC</v>
      </c>
      <c r="I656" s="23" t="str">
        <f>+IFERROR(VLOOKUP(#REF!,'[2]LISTAS ANEXO 1. 4'!$B$74:$C$90,2,FALSE),"")</f>
        <v/>
      </c>
      <c r="J656" s="23" t="str">
        <f>+IFERROR(VLOOKUP(X656,[2]ORDINALES!$B$2:$C$5,2,FALSE),"")</f>
        <v>CTADOS</v>
      </c>
      <c r="K656" s="23" t="str">
        <f>+IFERROR(VLOOKUP(#REF!,[2]REGION!$G$2:$I$1125,2,FALSE),"")</f>
        <v/>
      </c>
      <c r="L656" s="23" t="str">
        <f>+IFERROR(VLOOKUP(AI656,[2]REGION!$G$2:$I$1125,2,FALSE),"")</f>
        <v/>
      </c>
      <c r="M656" s="23" t="str">
        <f>+IFERROR(VLOOKUP(#REF!,[2]ORDINALES!$H$2:$I$382,2,FALSE),"")</f>
        <v/>
      </c>
      <c r="N656" s="23" t="str">
        <f>IFERROR(VLOOKUP(U656,'[2]Lista Willy'!$B$11:$D$14,3,FALSE),"")</f>
        <v>REC_11</v>
      </c>
      <c r="O656" s="24"/>
      <c r="P656" s="90">
        <v>31021</v>
      </c>
      <c r="Q656" s="90" t="s">
        <v>540</v>
      </c>
      <c r="R656" s="90" t="s">
        <v>541</v>
      </c>
      <c r="S656" s="90" t="s">
        <v>793</v>
      </c>
      <c r="T656" s="90" t="s">
        <v>541</v>
      </c>
      <c r="U656" s="90" t="s">
        <v>52</v>
      </c>
      <c r="V656" s="94" t="s">
        <v>53</v>
      </c>
      <c r="W656" s="90" t="s">
        <v>54</v>
      </c>
      <c r="X656" s="90" t="s">
        <v>55</v>
      </c>
      <c r="Y656" s="99" t="s">
        <v>811</v>
      </c>
      <c r="Z656" s="88">
        <v>3000000</v>
      </c>
      <c r="AA656" s="120"/>
      <c r="AB656" s="88"/>
      <c r="AC656" s="88"/>
      <c r="AD656" s="88"/>
      <c r="AE656" s="120">
        <v>3000000</v>
      </c>
      <c r="AF656" s="89"/>
      <c r="AG656" s="116"/>
      <c r="AH656" s="90" t="s">
        <v>57</v>
      </c>
      <c r="AI656" s="90"/>
      <c r="AJ656" s="90"/>
      <c r="AK656" s="90"/>
      <c r="AL656" s="90" t="s">
        <v>57</v>
      </c>
      <c r="AM656" s="90"/>
      <c r="AN656" s="90" t="s">
        <v>57</v>
      </c>
      <c r="AO656" s="90"/>
      <c r="AP656" s="90" t="s">
        <v>57</v>
      </c>
      <c r="AQ656" s="90"/>
      <c r="AR656" s="90" t="s">
        <v>57</v>
      </c>
      <c r="AS656" s="90" t="s">
        <v>60</v>
      </c>
      <c r="AT656" s="90" t="s">
        <v>61</v>
      </c>
      <c r="AU656" s="97" t="s">
        <v>62</v>
      </c>
      <c r="AV656" s="98" t="s">
        <v>125</v>
      </c>
      <c r="AW656" s="98" t="s">
        <v>168</v>
      </c>
      <c r="AX656" s="97">
        <v>3202031</v>
      </c>
      <c r="AY656" s="98" t="s">
        <v>169</v>
      </c>
      <c r="AZ656" s="90" t="s">
        <v>170</v>
      </c>
      <c r="BA656" s="24"/>
    </row>
    <row r="657" spans="1:53" ht="84.75" customHeight="1">
      <c r="A657" s="23" t="str">
        <f>+IFERROR(VLOOKUP(R657,'[2]Listas niveles'!$D$2:$E$11,2,FALSE),"")</f>
        <v>DTAM</v>
      </c>
      <c r="B657" s="23" t="str">
        <f>+IFERROR(VLOOKUP(AS657,'[2]Listas anexo 1'!$A$7:$B$8,2,FALSE),"")</f>
        <v>ADMIN</v>
      </c>
      <c r="C657" s="23" t="str">
        <f>+IFERROR(VLOOKUP(AT657,'[2]Listas anexo 1'!$A$13:$B$15,2,FALSE),"")</f>
        <v>ADMINYCOOR</v>
      </c>
      <c r="D657" s="23" t="str">
        <f>+IFERROR(VLOOKUP(AT657,'[2]Listas anexo 1'!$A$13:$C$15,3,FALSE),"")</f>
        <v>CONTRIBUIR</v>
      </c>
      <c r="E657" s="23" t="str">
        <f>+IFERROR(VLOOKUP(AT657,'[2]Listas anexo 1'!$A$19:$B$21,2,FALSE),"")</f>
        <v>ADMINOB</v>
      </c>
      <c r="F657" s="23" t="str">
        <f>+IFERROR(VLOOKUP(AV657,'[2]Listas anexo 1'!$J$13:$K$21,2,FALSE),"")</f>
        <v>ADOBI</v>
      </c>
      <c r="G657" s="23" t="str">
        <f>+IFERROR(VLOOKUP(AW657,'[2]LISTAS ANEXO 1. 2'!$A$9:$B$38,2,FALSE),"")</f>
        <v>AII</v>
      </c>
      <c r="H657" s="23" t="str">
        <f>+IFERROR(IF(C657="ADMINYCOOR",VLOOKUP(AY657,'[2]LISTAS ANEXO 1. 3'!$B$13:$C$42,2,FALSE),IF(C657="TASAS",VLOOKUP(AY657,'[2]LISTAS ANEXO 1. 3'!$B$43:$C$51,2,FALSE),IF(C657="FORTALECIMIENTO",VLOOKUP(AY657,'[2]LISTAS ANEXO 1. 3'!$B$52:$C$58,2,FALSE),""))),"")</f>
        <v>CC</v>
      </c>
      <c r="I657" s="23" t="str">
        <f>+IFERROR(VLOOKUP(#REF!,'[2]LISTAS ANEXO 1. 4'!$B$74:$C$90,2,FALSE),"")</f>
        <v/>
      </c>
      <c r="J657" s="23" t="str">
        <f>+IFERROR(VLOOKUP(X657,[2]ORDINALES!$B$2:$C$5,2,FALSE),"")</f>
        <v>CTADOS</v>
      </c>
      <c r="K657" s="23" t="str">
        <f>+IFERROR(VLOOKUP(#REF!,[2]REGION!$G$2:$I$1125,2,FALSE),"")</f>
        <v/>
      </c>
      <c r="L657" s="23" t="str">
        <f>+IFERROR(VLOOKUP(AI657,[2]REGION!$G$2:$I$1125,2,FALSE),"")</f>
        <v/>
      </c>
      <c r="M657" s="23" t="str">
        <f>+IFERROR(VLOOKUP(#REF!,[2]ORDINALES!$H$2:$I$382,2,FALSE),"")</f>
        <v/>
      </c>
      <c r="N657" s="23" t="str">
        <f>IFERROR(VLOOKUP(U657,'[2]Lista Willy'!$B$11:$D$14,3,FALSE),"")</f>
        <v>REC_11</v>
      </c>
      <c r="O657" s="24"/>
      <c r="P657" s="90">
        <v>31022</v>
      </c>
      <c r="Q657" s="90" t="s">
        <v>540</v>
      </c>
      <c r="R657" s="90" t="s">
        <v>541</v>
      </c>
      <c r="S657" s="90" t="s">
        <v>793</v>
      </c>
      <c r="T657" s="90" t="s">
        <v>541</v>
      </c>
      <c r="U657" s="90" t="s">
        <v>52</v>
      </c>
      <c r="V657" s="94" t="s">
        <v>53</v>
      </c>
      <c r="W657" s="90" t="s">
        <v>54</v>
      </c>
      <c r="X657" s="90" t="s">
        <v>55</v>
      </c>
      <c r="Y657" s="99" t="s">
        <v>812</v>
      </c>
      <c r="Z657" s="88">
        <v>5483770</v>
      </c>
      <c r="AA657" s="120"/>
      <c r="AB657" s="88"/>
      <c r="AC657" s="88"/>
      <c r="AD657" s="88"/>
      <c r="AE657" s="120">
        <v>5483770</v>
      </c>
      <c r="AF657" s="89"/>
      <c r="AG657" s="116"/>
      <c r="AH657" s="90" t="s">
        <v>57</v>
      </c>
      <c r="AI657" s="90"/>
      <c r="AJ657" s="90"/>
      <c r="AK657" s="90"/>
      <c r="AL657" s="90" t="s">
        <v>57</v>
      </c>
      <c r="AM657" s="90"/>
      <c r="AN657" s="90" t="s">
        <v>57</v>
      </c>
      <c r="AO657" s="90"/>
      <c r="AP657" s="90" t="s">
        <v>57</v>
      </c>
      <c r="AQ657" s="90"/>
      <c r="AR657" s="90" t="s">
        <v>57</v>
      </c>
      <c r="AS657" s="90" t="s">
        <v>60</v>
      </c>
      <c r="AT657" s="90" t="s">
        <v>61</v>
      </c>
      <c r="AU657" s="97" t="s">
        <v>62</v>
      </c>
      <c r="AV657" s="98" t="s">
        <v>125</v>
      </c>
      <c r="AW657" s="98" t="s">
        <v>168</v>
      </c>
      <c r="AX657" s="97">
        <v>3202031</v>
      </c>
      <c r="AY657" s="98" t="s">
        <v>169</v>
      </c>
      <c r="AZ657" s="90" t="s">
        <v>170</v>
      </c>
      <c r="BA657" s="24"/>
    </row>
    <row r="658" spans="1:53" ht="84.75" customHeight="1">
      <c r="A658" s="23" t="str">
        <f>+IFERROR(VLOOKUP(R658,'[2]Listas niveles'!$D$2:$E$11,2,FALSE),"")</f>
        <v>DTAM</v>
      </c>
      <c r="B658" s="23" t="str">
        <f>+IFERROR(VLOOKUP(AS658,'[2]Listas anexo 1'!$A$7:$B$8,2,FALSE),"")</f>
        <v>ADMIN</v>
      </c>
      <c r="C658" s="23" t="str">
        <f>+IFERROR(VLOOKUP(AT658,'[2]Listas anexo 1'!$A$13:$B$15,2,FALSE),"")</f>
        <v>ADMINYCOOR</v>
      </c>
      <c r="D658" s="23" t="str">
        <f>+IFERROR(VLOOKUP(AT658,'[2]Listas anexo 1'!$A$13:$C$15,3,FALSE),"")</f>
        <v>CONTRIBUIR</v>
      </c>
      <c r="E658" s="23" t="str">
        <f>+IFERROR(VLOOKUP(AT658,'[2]Listas anexo 1'!$A$19:$B$21,2,FALSE),"")</f>
        <v>ADMINOB</v>
      </c>
      <c r="F658" s="23" t="str">
        <f>+IFERROR(VLOOKUP(AV658,'[2]Listas anexo 1'!$J$13:$K$21,2,FALSE),"")</f>
        <v>ADOBIV</v>
      </c>
      <c r="G658" s="23" t="str">
        <f>+IFERROR(VLOOKUP(AW658,'[2]LISTAS ANEXO 1. 2'!$A$9:$B$38,2,FALSE),"")</f>
        <v>AXI</v>
      </c>
      <c r="H658" s="23" t="str">
        <f>+IFERROR(IF(C658="ADMINYCOOR",VLOOKUP(AY658,'[2]LISTAS ANEXO 1. 3'!$B$13:$C$42,2,FALSE),IF(C658="TASAS",VLOOKUP(AY658,'[2]LISTAS ANEXO 1. 3'!$B$43:$C$51,2,FALSE),IF(C658="FORTALECIMIENTO",VLOOKUP(AY658,'[2]LISTAS ANEXO 1. 3'!$B$52:$C$58,2,FALSE),""))),"")</f>
        <v>PP</v>
      </c>
      <c r="I658" s="23" t="str">
        <f>+IFERROR(VLOOKUP(#REF!,'[2]LISTAS ANEXO 1. 4'!$B$74:$C$90,2,FALSE),"")</f>
        <v/>
      </c>
      <c r="J658" s="23" t="str">
        <f>+IFERROR(VLOOKUP(X658,[2]ORDINALES!$B$2:$C$5,2,FALSE),"")</f>
        <v>CTADOS</v>
      </c>
      <c r="K658" s="23" t="str">
        <f>+IFERROR(VLOOKUP(#REF!,[2]REGION!$G$2:$I$1125,2,FALSE),"")</f>
        <v/>
      </c>
      <c r="L658" s="23" t="str">
        <f>+IFERROR(VLOOKUP(AI658,[2]REGION!$G$2:$I$1125,2,FALSE),"")</f>
        <v/>
      </c>
      <c r="M658" s="23" t="str">
        <f>+IFERROR(VLOOKUP(#REF!,[2]ORDINALES!$H$2:$I$382,2,FALSE),"")</f>
        <v/>
      </c>
      <c r="N658" s="23" t="str">
        <f>IFERROR(VLOOKUP(U658,'[2]Lista Willy'!$B$11:$D$14,3,FALSE),"")</f>
        <v>REC_20</v>
      </c>
      <c r="O658" s="24"/>
      <c r="P658" s="90">
        <v>31023</v>
      </c>
      <c r="Q658" s="90" t="s">
        <v>540</v>
      </c>
      <c r="R658" s="90" t="s">
        <v>541</v>
      </c>
      <c r="S658" s="90" t="s">
        <v>793</v>
      </c>
      <c r="T658" s="90" t="s">
        <v>541</v>
      </c>
      <c r="U658" s="90" t="s">
        <v>153</v>
      </c>
      <c r="V658" s="94" t="s">
        <v>154</v>
      </c>
      <c r="W658" s="90" t="s">
        <v>54</v>
      </c>
      <c r="X658" s="90" t="s">
        <v>55</v>
      </c>
      <c r="Y658" s="99" t="s">
        <v>813</v>
      </c>
      <c r="Z658" s="88">
        <v>7000000</v>
      </c>
      <c r="AA658" s="120"/>
      <c r="AB658" s="88"/>
      <c r="AC658" s="88"/>
      <c r="AD658" s="88"/>
      <c r="AE658" s="120">
        <v>7000000</v>
      </c>
      <c r="AF658" s="89"/>
      <c r="AG658" s="116"/>
      <c r="AH658" s="90" t="s">
        <v>57</v>
      </c>
      <c r="AI658" s="90"/>
      <c r="AJ658" s="90"/>
      <c r="AK658" s="90"/>
      <c r="AL658" s="90" t="s">
        <v>57</v>
      </c>
      <c r="AM658" s="90"/>
      <c r="AN658" s="90" t="s">
        <v>57</v>
      </c>
      <c r="AO658" s="90"/>
      <c r="AP658" s="90" t="s">
        <v>57</v>
      </c>
      <c r="AQ658" s="90"/>
      <c r="AR658" s="90" t="s">
        <v>57</v>
      </c>
      <c r="AS658" s="90" t="s">
        <v>60</v>
      </c>
      <c r="AT658" s="90" t="s">
        <v>61</v>
      </c>
      <c r="AU658" s="97" t="s">
        <v>62</v>
      </c>
      <c r="AV658" s="98" t="s">
        <v>63</v>
      </c>
      <c r="AW658" s="98" t="s">
        <v>442</v>
      </c>
      <c r="AX658" s="97">
        <v>3202002</v>
      </c>
      <c r="AY658" s="98" t="s">
        <v>211</v>
      </c>
      <c r="AZ658" s="98" t="s">
        <v>443</v>
      </c>
      <c r="BA658" s="24"/>
    </row>
    <row r="659" spans="1:53" ht="84.75" customHeight="1">
      <c r="A659" s="23" t="str">
        <f>+IFERROR(VLOOKUP(R659,'[2]Listas niveles'!$D$2:$E$11,2,FALSE),"")</f>
        <v>DTAM</v>
      </c>
      <c r="B659" s="23" t="str">
        <f>+IFERROR(VLOOKUP(AS659,'[2]Listas anexo 1'!$A$7:$B$8,2,FALSE),"")</f>
        <v>ADMIN</v>
      </c>
      <c r="C659" s="23" t="str">
        <f>+IFERROR(VLOOKUP(AT659,'[2]Listas anexo 1'!$A$13:$B$15,2,FALSE),"")</f>
        <v>ADMINYCOOR</v>
      </c>
      <c r="D659" s="23" t="str">
        <f>+IFERROR(VLOOKUP(AT659,'[2]Listas anexo 1'!$A$13:$C$15,3,FALSE),"")</f>
        <v>CONTRIBUIR</v>
      </c>
      <c r="E659" s="23" t="str">
        <f>+IFERROR(VLOOKUP(AT659,'[2]Listas anexo 1'!$A$19:$B$21,2,FALSE),"")</f>
        <v>ADMINOB</v>
      </c>
      <c r="F659" s="23" t="str">
        <f>+IFERROR(VLOOKUP(AV659,'[2]Listas anexo 1'!$J$13:$K$21,2,FALSE),"")</f>
        <v>ADOBIV</v>
      </c>
      <c r="G659" s="23" t="str">
        <f>+IFERROR(VLOOKUP(AW659,'[2]LISTAS ANEXO 1. 2'!$A$9:$B$38,2,FALSE),"")</f>
        <v>AXI</v>
      </c>
      <c r="H659" s="23" t="str">
        <f>+IFERROR(IF(C659="ADMINYCOOR",VLOOKUP(AY659,'[2]LISTAS ANEXO 1. 3'!$B$13:$C$42,2,FALSE),IF(C659="TASAS",VLOOKUP(AY659,'[2]LISTAS ANEXO 1. 3'!$B$43:$C$51,2,FALSE),IF(C659="FORTALECIMIENTO",VLOOKUP(AY659,'[2]LISTAS ANEXO 1. 3'!$B$52:$C$58,2,FALSE),""))),"")</f>
        <v>PP</v>
      </c>
      <c r="I659" s="23" t="str">
        <f>+IFERROR(VLOOKUP(#REF!,'[2]LISTAS ANEXO 1. 4'!$B$74:$C$90,2,FALSE),"")</f>
        <v/>
      </c>
      <c r="J659" s="23" t="str">
        <f>+IFERROR(VLOOKUP(X659,[2]ORDINALES!$B$2:$C$5,2,FALSE),"")</f>
        <v>CTADOS</v>
      </c>
      <c r="K659" s="23" t="str">
        <f>+IFERROR(VLOOKUP(#REF!,[2]REGION!$G$2:$I$1125,2,FALSE),"")</f>
        <v/>
      </c>
      <c r="L659" s="23" t="str">
        <f>+IFERROR(VLOOKUP(AI659,[2]REGION!$G$2:$I$1125,2,FALSE),"")</f>
        <v/>
      </c>
      <c r="M659" s="23" t="str">
        <f>+IFERROR(VLOOKUP(#REF!,[2]ORDINALES!$H$2:$I$382,2,FALSE),"")</f>
        <v/>
      </c>
      <c r="N659" s="23" t="str">
        <f>IFERROR(VLOOKUP(U659,'[2]Lista Willy'!$B$11:$D$14,3,FALSE),"")</f>
        <v>REC_11</v>
      </c>
      <c r="O659" s="24"/>
      <c r="P659" s="90">
        <v>31024</v>
      </c>
      <c r="Q659" s="90" t="s">
        <v>540</v>
      </c>
      <c r="R659" s="90" t="s">
        <v>541</v>
      </c>
      <c r="S659" s="90" t="s">
        <v>793</v>
      </c>
      <c r="T659" s="90" t="s">
        <v>541</v>
      </c>
      <c r="U659" s="90" t="s">
        <v>52</v>
      </c>
      <c r="V659" s="94" t="s">
        <v>53</v>
      </c>
      <c r="W659" s="90" t="s">
        <v>54</v>
      </c>
      <c r="X659" s="90" t="s">
        <v>55</v>
      </c>
      <c r="Y659" s="99" t="s">
        <v>814</v>
      </c>
      <c r="Z659" s="88">
        <v>3000000</v>
      </c>
      <c r="AA659" s="120"/>
      <c r="AB659" s="88"/>
      <c r="AC659" s="88"/>
      <c r="AD659" s="88"/>
      <c r="AE659" s="120">
        <v>3000000</v>
      </c>
      <c r="AF659" s="89"/>
      <c r="AG659" s="116"/>
      <c r="AH659" s="90" t="s">
        <v>57</v>
      </c>
      <c r="AI659" s="90"/>
      <c r="AJ659" s="90"/>
      <c r="AK659" s="90"/>
      <c r="AL659" s="90" t="s">
        <v>57</v>
      </c>
      <c r="AM659" s="90"/>
      <c r="AN659" s="90" t="s">
        <v>57</v>
      </c>
      <c r="AO659" s="90"/>
      <c r="AP659" s="90" t="s">
        <v>57</v>
      </c>
      <c r="AQ659" s="90"/>
      <c r="AR659" s="90" t="s">
        <v>57</v>
      </c>
      <c r="AS659" s="90" t="s">
        <v>60</v>
      </c>
      <c r="AT659" s="90" t="s">
        <v>61</v>
      </c>
      <c r="AU659" s="97" t="s">
        <v>62</v>
      </c>
      <c r="AV659" s="98" t="s">
        <v>63</v>
      </c>
      <c r="AW659" s="98" t="s">
        <v>442</v>
      </c>
      <c r="AX659" s="97">
        <v>3202002</v>
      </c>
      <c r="AY659" s="98" t="s">
        <v>211</v>
      </c>
      <c r="AZ659" s="98" t="s">
        <v>443</v>
      </c>
      <c r="BA659" s="24"/>
    </row>
    <row r="660" spans="1:53" ht="84.75" customHeight="1">
      <c r="A660" s="23" t="str">
        <f>+IFERROR(VLOOKUP(R660,'[2]Listas niveles'!$D$2:$E$11,2,FALSE),"")</f>
        <v>DTAM</v>
      </c>
      <c r="B660" s="23" t="str">
        <f>+IFERROR(VLOOKUP(AS660,'[2]Listas anexo 1'!$A$7:$B$8,2,FALSE),"")</f>
        <v>ADMIN</v>
      </c>
      <c r="C660" s="23" t="str">
        <f>+IFERROR(VLOOKUP(AT660,'[2]Listas anexo 1'!$A$13:$B$15,2,FALSE),"")</f>
        <v>ADMINYCOOR</v>
      </c>
      <c r="D660" s="23" t="str">
        <f>+IFERROR(VLOOKUP(AT660,'[2]Listas anexo 1'!$A$13:$C$15,3,FALSE),"")</f>
        <v>CONTRIBUIR</v>
      </c>
      <c r="E660" s="23" t="str">
        <f>+IFERROR(VLOOKUP(AT660,'[2]Listas anexo 1'!$A$19:$B$21,2,FALSE),"")</f>
        <v>ADMINOB</v>
      </c>
      <c r="F660" s="23" t="str">
        <f>+IFERROR(VLOOKUP(AV660,'[2]Listas anexo 1'!$J$13:$K$21,2,FALSE),"")</f>
        <v>ADOBIV</v>
      </c>
      <c r="G660" s="23" t="str">
        <f>+IFERROR(VLOOKUP(AW660,'[2]LISTAS ANEXO 1. 2'!$A$9:$B$38,2,FALSE),"")</f>
        <v>AXI</v>
      </c>
      <c r="H660" s="23" t="str">
        <f>+IFERROR(IF(C660="ADMINYCOOR",VLOOKUP(AY660,'[2]LISTAS ANEXO 1. 3'!$B$13:$C$42,2,FALSE),IF(C660="TASAS",VLOOKUP(AY660,'[2]LISTAS ANEXO 1. 3'!$B$43:$C$51,2,FALSE),IF(C660="FORTALECIMIENTO",VLOOKUP(AY660,'[2]LISTAS ANEXO 1. 3'!$B$52:$C$58,2,FALSE),""))),"")</f>
        <v>PP</v>
      </c>
      <c r="I660" s="23" t="str">
        <f>+IFERROR(VLOOKUP(#REF!,'[2]LISTAS ANEXO 1. 4'!$B$74:$C$90,2,FALSE),"")</f>
        <v/>
      </c>
      <c r="J660" s="23" t="str">
        <f>+IFERROR(VLOOKUP(X660,[2]ORDINALES!$B$2:$C$5,2,FALSE),"")</f>
        <v>CTADOS</v>
      </c>
      <c r="K660" s="23" t="str">
        <f>+IFERROR(VLOOKUP(#REF!,[2]REGION!$G$2:$I$1125,2,FALSE),"")</f>
        <v/>
      </c>
      <c r="L660" s="23" t="str">
        <f>+IFERROR(VLOOKUP(AI660,[2]REGION!$G$2:$I$1125,2,FALSE),"")</f>
        <v/>
      </c>
      <c r="M660" s="23" t="str">
        <f>+IFERROR(VLOOKUP(#REF!,[2]ORDINALES!$H$2:$I$382,2,FALSE),"")</f>
        <v/>
      </c>
      <c r="N660" s="23" t="str">
        <f>IFERROR(VLOOKUP(U660,'[2]Lista Willy'!$B$11:$D$14,3,FALSE),"")</f>
        <v>REC_20</v>
      </c>
      <c r="O660" s="24"/>
      <c r="P660" s="90">
        <v>31025</v>
      </c>
      <c r="Q660" s="90" t="s">
        <v>540</v>
      </c>
      <c r="R660" s="90" t="s">
        <v>541</v>
      </c>
      <c r="S660" s="90" t="s">
        <v>793</v>
      </c>
      <c r="T660" s="90" t="s">
        <v>541</v>
      </c>
      <c r="U660" s="90" t="s">
        <v>153</v>
      </c>
      <c r="V660" s="94" t="s">
        <v>154</v>
      </c>
      <c r="W660" s="90" t="s">
        <v>54</v>
      </c>
      <c r="X660" s="90" t="s">
        <v>55</v>
      </c>
      <c r="Y660" s="99" t="s">
        <v>815</v>
      </c>
      <c r="Z660" s="88">
        <v>5500000</v>
      </c>
      <c r="AA660" s="120"/>
      <c r="AB660" s="88"/>
      <c r="AC660" s="88"/>
      <c r="AD660" s="88"/>
      <c r="AE660" s="120">
        <v>5500000</v>
      </c>
      <c r="AF660" s="89"/>
      <c r="AG660" s="116"/>
      <c r="AH660" s="90" t="s">
        <v>57</v>
      </c>
      <c r="AI660" s="90"/>
      <c r="AJ660" s="90"/>
      <c r="AK660" s="90"/>
      <c r="AL660" s="90" t="s">
        <v>57</v>
      </c>
      <c r="AM660" s="90"/>
      <c r="AN660" s="90" t="s">
        <v>57</v>
      </c>
      <c r="AO660" s="90"/>
      <c r="AP660" s="90" t="s">
        <v>57</v>
      </c>
      <c r="AQ660" s="90"/>
      <c r="AR660" s="90" t="s">
        <v>57</v>
      </c>
      <c r="AS660" s="90" t="s">
        <v>60</v>
      </c>
      <c r="AT660" s="90" t="s">
        <v>61</v>
      </c>
      <c r="AU660" s="97" t="s">
        <v>62</v>
      </c>
      <c r="AV660" s="98" t="s">
        <v>63</v>
      </c>
      <c r="AW660" s="98" t="s">
        <v>442</v>
      </c>
      <c r="AX660" s="97">
        <v>3202002</v>
      </c>
      <c r="AY660" s="98" t="s">
        <v>211</v>
      </c>
      <c r="AZ660" s="98" t="s">
        <v>443</v>
      </c>
      <c r="BA660" s="24"/>
    </row>
    <row r="661" spans="1:53" ht="84.75" customHeight="1">
      <c r="A661" s="23" t="str">
        <f>+IFERROR(VLOOKUP(R661,'[2]Listas niveles'!$D$2:$E$11,2,FALSE),"")</f>
        <v>DTAM</v>
      </c>
      <c r="B661" s="23" t="str">
        <f>+IFERROR(VLOOKUP(AS661,'[2]Listas anexo 1'!$A$7:$B$8,2,FALSE),"")</f>
        <v>ADMIN</v>
      </c>
      <c r="C661" s="23" t="str">
        <f>+IFERROR(VLOOKUP(AT661,'[2]Listas anexo 1'!$A$13:$B$15,2,FALSE),"")</f>
        <v>ADMINYCOOR</v>
      </c>
      <c r="D661" s="23" t="str">
        <f>+IFERROR(VLOOKUP(AT661,'[2]Listas anexo 1'!$A$13:$C$15,3,FALSE),"")</f>
        <v>CONTRIBUIR</v>
      </c>
      <c r="E661" s="23" t="str">
        <f>+IFERROR(VLOOKUP(AT661,'[2]Listas anexo 1'!$A$19:$B$21,2,FALSE),"")</f>
        <v>ADMINOB</v>
      </c>
      <c r="F661" s="23" t="str">
        <f>+IFERROR(VLOOKUP(AV661,'[2]Listas anexo 1'!$J$13:$K$21,2,FALSE),"")</f>
        <v>ADOBIV</v>
      </c>
      <c r="G661" s="23" t="str">
        <f>+IFERROR(VLOOKUP(AW661,'[2]LISTAS ANEXO 1. 2'!$A$9:$B$38,2,FALSE),"")</f>
        <v>AXI</v>
      </c>
      <c r="H661" s="23" t="str">
        <f>+IFERROR(IF(C661="ADMINYCOOR",VLOOKUP(AY661,'[2]LISTAS ANEXO 1. 3'!$B$13:$C$42,2,FALSE),IF(C661="TASAS",VLOOKUP(AY661,'[2]LISTAS ANEXO 1. 3'!$B$43:$C$51,2,FALSE),IF(C661="FORTALECIMIENTO",VLOOKUP(AY661,'[2]LISTAS ANEXO 1. 3'!$B$52:$C$58,2,FALSE),""))),"")</f>
        <v>PP</v>
      </c>
      <c r="I661" s="23" t="str">
        <f>+IFERROR(VLOOKUP(#REF!,'[2]LISTAS ANEXO 1. 4'!$B$74:$C$90,2,FALSE),"")</f>
        <v/>
      </c>
      <c r="J661" s="23" t="str">
        <f>+IFERROR(VLOOKUP(X661,[2]ORDINALES!$B$2:$C$5,2,FALSE),"")</f>
        <v>CTADOS</v>
      </c>
      <c r="K661" s="23" t="str">
        <f>+IFERROR(VLOOKUP(#REF!,[2]REGION!$G$2:$I$1125,2,FALSE),"")</f>
        <v/>
      </c>
      <c r="L661" s="23" t="str">
        <f>+IFERROR(VLOOKUP(AI661,[2]REGION!$G$2:$I$1125,2,FALSE),"")</f>
        <v/>
      </c>
      <c r="M661" s="23" t="str">
        <f>+IFERROR(VLOOKUP(#REF!,[2]ORDINALES!$H$2:$I$382,2,FALSE),"")</f>
        <v/>
      </c>
      <c r="N661" s="23" t="str">
        <f>IFERROR(VLOOKUP(U661,'[2]Lista Willy'!$B$11:$D$14,3,FALSE),"")</f>
        <v>REC_11</v>
      </c>
      <c r="O661" s="24"/>
      <c r="P661" s="90">
        <v>31026</v>
      </c>
      <c r="Q661" s="90" t="s">
        <v>540</v>
      </c>
      <c r="R661" s="90" t="s">
        <v>541</v>
      </c>
      <c r="S661" s="90" t="s">
        <v>793</v>
      </c>
      <c r="T661" s="90" t="s">
        <v>541</v>
      </c>
      <c r="U661" s="90" t="s">
        <v>52</v>
      </c>
      <c r="V661" s="94" t="s">
        <v>53</v>
      </c>
      <c r="W661" s="90" t="s">
        <v>54</v>
      </c>
      <c r="X661" s="90" t="s">
        <v>55</v>
      </c>
      <c r="Y661" s="99" t="s">
        <v>816</v>
      </c>
      <c r="Z661" s="88">
        <v>5000000</v>
      </c>
      <c r="AA661" s="120"/>
      <c r="AB661" s="88"/>
      <c r="AC661" s="88"/>
      <c r="AD661" s="88"/>
      <c r="AE661" s="120">
        <v>5000000</v>
      </c>
      <c r="AF661" s="89"/>
      <c r="AG661" s="116"/>
      <c r="AH661" s="90" t="s">
        <v>57</v>
      </c>
      <c r="AI661" s="90"/>
      <c r="AJ661" s="90"/>
      <c r="AK661" s="90"/>
      <c r="AL661" s="90" t="s">
        <v>57</v>
      </c>
      <c r="AM661" s="90"/>
      <c r="AN661" s="90" t="s">
        <v>57</v>
      </c>
      <c r="AO661" s="90"/>
      <c r="AP661" s="90" t="s">
        <v>57</v>
      </c>
      <c r="AQ661" s="90"/>
      <c r="AR661" s="90" t="s">
        <v>57</v>
      </c>
      <c r="AS661" s="90" t="s">
        <v>60</v>
      </c>
      <c r="AT661" s="90" t="s">
        <v>61</v>
      </c>
      <c r="AU661" s="97" t="s">
        <v>62</v>
      </c>
      <c r="AV661" s="98" t="s">
        <v>63</v>
      </c>
      <c r="AW661" s="98" t="s">
        <v>442</v>
      </c>
      <c r="AX661" s="97">
        <v>3202002</v>
      </c>
      <c r="AY661" s="98" t="s">
        <v>211</v>
      </c>
      <c r="AZ661" s="98" t="s">
        <v>443</v>
      </c>
      <c r="BA661" s="24"/>
    </row>
    <row r="662" spans="1:53" ht="84.75" customHeight="1">
      <c r="A662" s="23" t="str">
        <f>+IFERROR(VLOOKUP(R662,'[2]Listas niveles'!$D$2:$E$11,2,FALSE),"")</f>
        <v>DTAM</v>
      </c>
      <c r="B662" s="23" t="str">
        <f>+IFERROR(VLOOKUP(AS662,'[2]Listas anexo 1'!$A$7:$B$8,2,FALSE),"")</f>
        <v>ADMIN</v>
      </c>
      <c r="C662" s="23" t="str">
        <f>+IFERROR(VLOOKUP(AT662,'[2]Listas anexo 1'!$A$13:$B$15,2,FALSE),"")</f>
        <v>ADMINYCOOR</v>
      </c>
      <c r="D662" s="23" t="str">
        <f>+IFERROR(VLOOKUP(AT662,'[2]Listas anexo 1'!$A$13:$C$15,3,FALSE),"")</f>
        <v>CONTRIBUIR</v>
      </c>
      <c r="E662" s="23" t="str">
        <f>+IFERROR(VLOOKUP(AT662,'[2]Listas anexo 1'!$A$19:$B$21,2,FALSE),"")</f>
        <v>ADMINOB</v>
      </c>
      <c r="F662" s="23" t="str">
        <f>+IFERROR(VLOOKUP(AV662,'[2]Listas anexo 1'!$J$13:$K$21,2,FALSE),"")</f>
        <v>ADOBIII</v>
      </c>
      <c r="G662" s="23" t="str">
        <f>+IFERROR(VLOOKUP(AW662,'[2]LISTAS ANEXO 1. 2'!$A$9:$B$38,2,FALSE),"")</f>
        <v>AIX</v>
      </c>
      <c r="H662" s="23" t="str">
        <f>+IFERROR(IF(C662="ADMINYCOOR",VLOOKUP(AY662,'[2]LISTAS ANEXO 1. 3'!$B$13:$C$42,2,FALSE),IF(C662="TASAS",VLOOKUP(AY662,'[2]LISTAS ANEXO 1. 3'!$B$43:$C$51,2,FALSE),IF(C662="FORTALECIMIENTO",VLOOKUP(AY662,'[2]LISTAS ANEXO 1. 3'!$B$52:$C$58,2,FALSE),""))),"")</f>
        <v>MM</v>
      </c>
      <c r="I662" s="23" t="str">
        <f>+IFERROR(VLOOKUP(#REF!,'[2]LISTAS ANEXO 1. 4'!$B$74:$C$90,2,FALSE),"")</f>
        <v/>
      </c>
      <c r="J662" s="23" t="str">
        <f>+IFERROR(VLOOKUP(X662,[2]ORDINALES!$B$2:$C$5,2,FALSE),"")</f>
        <v>CTADOS</v>
      </c>
      <c r="K662" s="23" t="str">
        <f>+IFERROR(VLOOKUP(#REF!,[2]REGION!$G$2:$I$1125,2,FALSE),"")</f>
        <v/>
      </c>
      <c r="L662" s="23" t="str">
        <f>+IFERROR(VLOOKUP(AI662,[2]REGION!$G$2:$I$1125,2,FALSE),"")</f>
        <v/>
      </c>
      <c r="M662" s="23" t="str">
        <f>+IFERROR(VLOOKUP(#REF!,[2]ORDINALES!$H$2:$I$382,2,FALSE),"")</f>
        <v/>
      </c>
      <c r="N662" s="23" t="str">
        <f>IFERROR(VLOOKUP(U662,'[2]Lista Willy'!$B$11:$D$14,3,FALSE),"")</f>
        <v>REC_11</v>
      </c>
      <c r="O662" s="24"/>
      <c r="P662" s="90">
        <v>31029</v>
      </c>
      <c r="Q662" s="90" t="s">
        <v>540</v>
      </c>
      <c r="R662" s="90" t="s">
        <v>541</v>
      </c>
      <c r="S662" s="90" t="s">
        <v>793</v>
      </c>
      <c r="T662" s="90" t="s">
        <v>541</v>
      </c>
      <c r="U662" s="90" t="s">
        <v>52</v>
      </c>
      <c r="V662" s="94" t="s">
        <v>53</v>
      </c>
      <c r="W662" s="90" t="s">
        <v>54</v>
      </c>
      <c r="X662" s="90" t="s">
        <v>55</v>
      </c>
      <c r="Y662" s="99" t="s">
        <v>817</v>
      </c>
      <c r="Z662" s="88">
        <v>5000000</v>
      </c>
      <c r="AA662" s="120"/>
      <c r="AB662" s="88"/>
      <c r="AC662" s="88"/>
      <c r="AD662" s="88"/>
      <c r="AE662" s="120">
        <v>5000000</v>
      </c>
      <c r="AF662" s="89"/>
      <c r="AG662" s="116"/>
      <c r="AH662" s="90" t="s">
        <v>57</v>
      </c>
      <c r="AI662" s="90"/>
      <c r="AJ662" s="90"/>
      <c r="AK662" s="90"/>
      <c r="AL662" s="90" t="s">
        <v>57</v>
      </c>
      <c r="AM662" s="90"/>
      <c r="AN662" s="90" t="s">
        <v>57</v>
      </c>
      <c r="AO662" s="90"/>
      <c r="AP662" s="90" t="s">
        <v>57</v>
      </c>
      <c r="AQ662" s="90"/>
      <c r="AR662" s="90" t="s">
        <v>57</v>
      </c>
      <c r="AS662" s="90" t="s">
        <v>60</v>
      </c>
      <c r="AT662" s="90" t="s">
        <v>61</v>
      </c>
      <c r="AU662" s="97" t="s">
        <v>62</v>
      </c>
      <c r="AV662" s="98" t="s">
        <v>272</v>
      </c>
      <c r="AW662" s="98" t="s">
        <v>413</v>
      </c>
      <c r="AX662" s="97">
        <v>3202014</v>
      </c>
      <c r="AY662" s="98" t="s">
        <v>414</v>
      </c>
      <c r="AZ662" s="98" t="s">
        <v>415</v>
      </c>
      <c r="BA662" s="24"/>
    </row>
    <row r="663" spans="1:53" ht="84.75" customHeight="1">
      <c r="A663" s="23" t="str">
        <f>+IFERROR(VLOOKUP(R663,'[2]Listas niveles'!$D$2:$E$11,2,FALSE),"")</f>
        <v>DTAM</v>
      </c>
      <c r="B663" s="23" t="str">
        <f>+IFERROR(VLOOKUP(AS663,'[2]Listas anexo 1'!$A$7:$B$8,2,FALSE),"")</f>
        <v>ADMIN</v>
      </c>
      <c r="C663" s="23" t="str">
        <f>+IFERROR(VLOOKUP(AT663,'[2]Listas anexo 1'!$A$13:$B$15,2,FALSE),"")</f>
        <v>ADMINYCOOR</v>
      </c>
      <c r="D663" s="23" t="str">
        <f>+IFERROR(VLOOKUP(AT663,'[2]Listas anexo 1'!$A$13:$C$15,3,FALSE),"")</f>
        <v>CONTRIBUIR</v>
      </c>
      <c r="E663" s="23" t="str">
        <f>+IFERROR(VLOOKUP(AT663,'[2]Listas anexo 1'!$A$19:$B$21,2,FALSE),"")</f>
        <v>ADMINOB</v>
      </c>
      <c r="F663" s="23" t="str">
        <f>+IFERROR(VLOOKUP(AV663,'[2]Listas anexo 1'!$J$13:$K$21,2,FALSE),"")</f>
        <v>ADOBIV</v>
      </c>
      <c r="G663" s="23" t="str">
        <f>+IFERROR(VLOOKUP(AW663,'[2]LISTAS ANEXO 1. 2'!$A$9:$B$38,2,FALSE),"")</f>
        <v>AXVI</v>
      </c>
      <c r="H663" s="23" t="str">
        <f>+IFERROR(IF(C663="ADMINYCOOR",VLOOKUP(AY663,'[2]LISTAS ANEXO 1. 3'!$B$13:$C$42,2,FALSE),IF(C663="TASAS",VLOOKUP(AY663,'[2]LISTAS ANEXO 1. 3'!$B$43:$C$51,2,FALSE),IF(C663="FORTALECIMIENTO",VLOOKUP(AY663,'[2]LISTAS ANEXO 1. 3'!$B$52:$C$58,2,FALSE),""))),"")</f>
        <v>CD</v>
      </c>
      <c r="I663" s="23" t="str">
        <f>+IFERROR(VLOOKUP(#REF!,'[2]LISTAS ANEXO 1. 4'!$B$74:$C$90,2,FALSE),"")</f>
        <v/>
      </c>
      <c r="J663" s="23" t="str">
        <f>+IFERROR(VLOOKUP(X663,[2]ORDINALES!$B$2:$C$5,2,FALSE),"")</f>
        <v>CTADOS</v>
      </c>
      <c r="K663" s="23" t="str">
        <f>+IFERROR(VLOOKUP(#REF!,[2]REGION!$G$2:$I$1125,2,FALSE),"")</f>
        <v/>
      </c>
      <c r="L663" s="23" t="str">
        <f>+IFERROR(VLOOKUP(AI663,[2]REGION!$G$2:$I$1125,2,FALSE),"")</f>
        <v/>
      </c>
      <c r="M663" s="23" t="str">
        <f>+IFERROR(VLOOKUP(#REF!,[2]ORDINALES!$H$2:$I$382,2,FALSE),"")</f>
        <v/>
      </c>
      <c r="N663" s="23" t="str">
        <f>IFERROR(VLOOKUP(U663,'[2]Lista Willy'!$B$11:$D$14,3,FALSE),"")</f>
        <v>REC_11</v>
      </c>
      <c r="O663" s="24"/>
      <c r="P663" s="90">
        <v>31031</v>
      </c>
      <c r="Q663" s="90" t="s">
        <v>540</v>
      </c>
      <c r="R663" s="90" t="s">
        <v>541</v>
      </c>
      <c r="S663" s="90" t="s">
        <v>793</v>
      </c>
      <c r="T663" s="90" t="s">
        <v>541</v>
      </c>
      <c r="U663" s="90" t="s">
        <v>52</v>
      </c>
      <c r="V663" s="94" t="s">
        <v>53</v>
      </c>
      <c r="W663" s="90" t="s">
        <v>54</v>
      </c>
      <c r="X663" s="90" t="s">
        <v>55</v>
      </c>
      <c r="Y663" s="99" t="s">
        <v>818</v>
      </c>
      <c r="Z663" s="88">
        <v>56700000</v>
      </c>
      <c r="AA663" s="120"/>
      <c r="AB663" s="88"/>
      <c r="AC663" s="88"/>
      <c r="AD663" s="88"/>
      <c r="AE663" s="120">
        <v>56700000</v>
      </c>
      <c r="AF663" s="89"/>
      <c r="AG663" s="116"/>
      <c r="AH663" s="90" t="s">
        <v>57</v>
      </c>
      <c r="AI663" s="90"/>
      <c r="AJ663" s="90"/>
      <c r="AK663" s="90"/>
      <c r="AL663" s="90" t="s">
        <v>57</v>
      </c>
      <c r="AM663" s="90"/>
      <c r="AN663" s="90" t="s">
        <v>57</v>
      </c>
      <c r="AO663" s="90"/>
      <c r="AP663" s="90" t="s">
        <v>57</v>
      </c>
      <c r="AQ663" s="90"/>
      <c r="AR663" s="90" t="s">
        <v>57</v>
      </c>
      <c r="AS663" s="90" t="s">
        <v>60</v>
      </c>
      <c r="AT663" s="90" t="s">
        <v>61</v>
      </c>
      <c r="AU663" s="97" t="s">
        <v>62</v>
      </c>
      <c r="AV663" s="98" t="s">
        <v>63</v>
      </c>
      <c r="AW663" s="98" t="s">
        <v>64</v>
      </c>
      <c r="AX663" s="97">
        <v>3202008</v>
      </c>
      <c r="AY663" s="98" t="s">
        <v>65</v>
      </c>
      <c r="AZ663" s="90" t="s">
        <v>175</v>
      </c>
      <c r="BA663" s="24"/>
    </row>
    <row r="664" spans="1:53" ht="84.75" customHeight="1">
      <c r="A664" s="23" t="str">
        <f>+IFERROR(VLOOKUP(R664,'[2]Listas niveles'!$D$2:$E$11,2,FALSE),"")</f>
        <v>DTAM</v>
      </c>
      <c r="B664" s="23" t="str">
        <f>+IFERROR(VLOOKUP(AS664,'[2]Listas anexo 1'!$A$7:$B$8,2,FALSE),"")</f>
        <v>ADMIN</v>
      </c>
      <c r="C664" s="23" t="str">
        <f>+IFERROR(VLOOKUP(AT664,'[2]Listas anexo 1'!$A$13:$B$15,2,FALSE),"")</f>
        <v>ADMINYCOOR</v>
      </c>
      <c r="D664" s="23" t="str">
        <f>+IFERROR(VLOOKUP(AT664,'[2]Listas anexo 1'!$A$13:$C$15,3,FALSE),"")</f>
        <v>CONTRIBUIR</v>
      </c>
      <c r="E664" s="23" t="str">
        <f>+IFERROR(VLOOKUP(AT664,'[2]Listas anexo 1'!$A$19:$B$21,2,FALSE),"")</f>
        <v>ADMINOB</v>
      </c>
      <c r="F664" s="23" t="str">
        <f>+IFERROR(VLOOKUP(AV664,'[2]Listas anexo 1'!$J$13:$K$21,2,FALSE),"")</f>
        <v>ADOBIV</v>
      </c>
      <c r="G664" s="23" t="str">
        <f>+IFERROR(VLOOKUP(AW664,'[2]LISTAS ANEXO 1. 2'!$A$9:$B$38,2,FALSE),"")</f>
        <v>AXVI</v>
      </c>
      <c r="H664" s="23" t="str">
        <f>+IFERROR(IF(C664="ADMINYCOOR",VLOOKUP(AY664,'[2]LISTAS ANEXO 1. 3'!$B$13:$C$42,2,FALSE),IF(C664="TASAS",VLOOKUP(AY664,'[2]LISTAS ANEXO 1. 3'!$B$43:$C$51,2,FALSE),IF(C664="FORTALECIMIENTO",VLOOKUP(AY664,'[2]LISTAS ANEXO 1. 3'!$B$52:$C$58,2,FALSE),""))),"")</f>
        <v>CD</v>
      </c>
      <c r="I664" s="23" t="str">
        <f>+IFERROR(VLOOKUP(#REF!,'[2]LISTAS ANEXO 1. 4'!$B$74:$C$90,2,FALSE),"")</f>
        <v/>
      </c>
      <c r="J664" s="23" t="str">
        <f>+IFERROR(VLOOKUP(X664,[2]ORDINALES!$B$2:$C$5,2,FALSE),"")</f>
        <v>CTADOS</v>
      </c>
      <c r="K664" s="23" t="str">
        <f>+IFERROR(VLOOKUP(#REF!,[2]REGION!$G$2:$I$1125,2,FALSE),"")</f>
        <v/>
      </c>
      <c r="L664" s="23" t="str">
        <f>+IFERROR(VLOOKUP(AI664,[2]REGION!$G$2:$I$1125,2,FALSE),"")</f>
        <v/>
      </c>
      <c r="M664" s="23" t="str">
        <f>+IFERROR(VLOOKUP(#REF!,[2]ORDINALES!$H$2:$I$382,2,FALSE),"")</f>
        <v/>
      </c>
      <c r="N664" s="23" t="str">
        <f>IFERROR(VLOOKUP(U664,'[2]Lista Willy'!$B$11:$D$14,3,FALSE),"")</f>
        <v>REC_11</v>
      </c>
      <c r="O664" s="24"/>
      <c r="P664" s="90">
        <v>31032</v>
      </c>
      <c r="Q664" s="90" t="s">
        <v>540</v>
      </c>
      <c r="R664" s="90" t="s">
        <v>541</v>
      </c>
      <c r="S664" s="90" t="s">
        <v>793</v>
      </c>
      <c r="T664" s="90" t="s">
        <v>541</v>
      </c>
      <c r="U664" s="90" t="s">
        <v>52</v>
      </c>
      <c r="V664" s="94" t="s">
        <v>53</v>
      </c>
      <c r="W664" s="90" t="s">
        <v>54</v>
      </c>
      <c r="X664" s="90" t="s">
        <v>55</v>
      </c>
      <c r="Y664" s="99" t="s">
        <v>819</v>
      </c>
      <c r="Z664" s="88">
        <v>18702409</v>
      </c>
      <c r="AA664" s="120"/>
      <c r="AB664" s="88"/>
      <c r="AC664" s="88"/>
      <c r="AD664" s="88"/>
      <c r="AE664" s="120">
        <v>18702409</v>
      </c>
      <c r="AF664" s="89"/>
      <c r="AG664" s="116"/>
      <c r="AH664" s="90" t="s">
        <v>57</v>
      </c>
      <c r="AI664" s="90"/>
      <c r="AJ664" s="90"/>
      <c r="AK664" s="90"/>
      <c r="AL664" s="90" t="s">
        <v>57</v>
      </c>
      <c r="AM664" s="90"/>
      <c r="AN664" s="90" t="s">
        <v>57</v>
      </c>
      <c r="AO664" s="90"/>
      <c r="AP664" s="90" t="s">
        <v>57</v>
      </c>
      <c r="AQ664" s="90"/>
      <c r="AR664" s="90" t="s">
        <v>57</v>
      </c>
      <c r="AS664" s="90" t="s">
        <v>60</v>
      </c>
      <c r="AT664" s="90" t="s">
        <v>61</v>
      </c>
      <c r="AU664" s="97" t="s">
        <v>62</v>
      </c>
      <c r="AV664" s="98" t="s">
        <v>63</v>
      </c>
      <c r="AW664" s="98" t="s">
        <v>64</v>
      </c>
      <c r="AX664" s="97">
        <v>3202008</v>
      </c>
      <c r="AY664" s="98" t="s">
        <v>65</v>
      </c>
      <c r="AZ664" s="90" t="s">
        <v>175</v>
      </c>
      <c r="BA664" s="24"/>
    </row>
    <row r="665" spans="1:53" ht="84.75" customHeight="1">
      <c r="A665" s="23" t="str">
        <f>+IFERROR(VLOOKUP(R665,'[2]Listas niveles'!$D$2:$E$11,2,FALSE),"")</f>
        <v>DTAM</v>
      </c>
      <c r="B665" s="23" t="str">
        <f>+IFERROR(VLOOKUP(AS665,'[2]Listas anexo 1'!$A$7:$B$8,2,FALSE),"")</f>
        <v>ADMIN</v>
      </c>
      <c r="C665" s="23" t="str">
        <f>+IFERROR(VLOOKUP(AT665,'[2]Listas anexo 1'!$A$13:$B$15,2,FALSE),"")</f>
        <v>ADMINYCOOR</v>
      </c>
      <c r="D665" s="23" t="str">
        <f>+IFERROR(VLOOKUP(AT665,'[2]Listas anexo 1'!$A$13:$C$15,3,FALSE),"")</f>
        <v>CONTRIBUIR</v>
      </c>
      <c r="E665" s="23" t="str">
        <f>+IFERROR(VLOOKUP(AT665,'[2]Listas anexo 1'!$A$19:$B$21,2,FALSE),"")</f>
        <v>ADMINOB</v>
      </c>
      <c r="F665" s="23" t="str">
        <f>+IFERROR(VLOOKUP(AV665,'[2]Listas anexo 1'!$J$13:$K$21,2,FALSE),"")</f>
        <v>ADOBIV</v>
      </c>
      <c r="G665" s="23" t="str">
        <f>+IFERROR(VLOOKUP(AW665,'[2]LISTAS ANEXO 1. 2'!$A$9:$B$38,2,FALSE),"")</f>
        <v>AXVI</v>
      </c>
      <c r="H665" s="23" t="str">
        <f>+IFERROR(IF(C665="ADMINYCOOR",VLOOKUP(AY665,'[2]LISTAS ANEXO 1. 3'!$B$13:$C$42,2,FALSE),IF(C665="TASAS",VLOOKUP(AY665,'[2]LISTAS ANEXO 1. 3'!$B$43:$C$51,2,FALSE),IF(C665="FORTALECIMIENTO",VLOOKUP(AY665,'[2]LISTAS ANEXO 1. 3'!$B$52:$C$58,2,FALSE),""))),"")</f>
        <v>CD</v>
      </c>
      <c r="I665" s="23" t="str">
        <f>+IFERROR(VLOOKUP(#REF!,'[2]LISTAS ANEXO 1. 4'!$B$74:$C$90,2,FALSE),"")</f>
        <v/>
      </c>
      <c r="J665" s="23" t="str">
        <f>+IFERROR(VLOOKUP(X665,[2]ORDINALES!$B$2:$C$5,2,FALSE),"")</f>
        <v>CTADOS</v>
      </c>
      <c r="K665" s="23" t="str">
        <f>+IFERROR(VLOOKUP(#REF!,[2]REGION!$G$2:$I$1125,2,FALSE),"")</f>
        <v/>
      </c>
      <c r="L665" s="23" t="str">
        <f>+IFERROR(VLOOKUP(AI665,[2]REGION!$G$2:$I$1125,2,FALSE),"")</f>
        <v/>
      </c>
      <c r="M665" s="23" t="str">
        <f>+IFERROR(VLOOKUP(#REF!,[2]ORDINALES!$H$2:$I$382,2,FALSE),"")</f>
        <v/>
      </c>
      <c r="N665" s="23" t="str">
        <f>IFERROR(VLOOKUP(U665,'[2]Lista Willy'!$B$11:$D$14,3,FALSE),"")</f>
        <v>REC_11</v>
      </c>
      <c r="O665" s="24"/>
      <c r="P665" s="90">
        <v>31034</v>
      </c>
      <c r="Q665" s="90" t="s">
        <v>540</v>
      </c>
      <c r="R665" s="90" t="s">
        <v>541</v>
      </c>
      <c r="S665" s="90" t="s">
        <v>793</v>
      </c>
      <c r="T665" s="90" t="s">
        <v>541</v>
      </c>
      <c r="U665" s="90" t="s">
        <v>52</v>
      </c>
      <c r="V665" s="94" t="s">
        <v>53</v>
      </c>
      <c r="W665" s="90" t="s">
        <v>54</v>
      </c>
      <c r="X665" s="90" t="s">
        <v>55</v>
      </c>
      <c r="Y665" s="99" t="s">
        <v>820</v>
      </c>
      <c r="Z665" s="88">
        <v>5000000</v>
      </c>
      <c r="AA665" s="120"/>
      <c r="AB665" s="88"/>
      <c r="AC665" s="88"/>
      <c r="AD665" s="88"/>
      <c r="AE665" s="120">
        <v>5000000</v>
      </c>
      <c r="AF665" s="89"/>
      <c r="AG665" s="116"/>
      <c r="AH665" s="90" t="s">
        <v>57</v>
      </c>
      <c r="AI665" s="90"/>
      <c r="AJ665" s="90"/>
      <c r="AK665" s="90"/>
      <c r="AL665" s="90" t="s">
        <v>57</v>
      </c>
      <c r="AM665" s="90"/>
      <c r="AN665" s="90" t="s">
        <v>57</v>
      </c>
      <c r="AO665" s="90"/>
      <c r="AP665" s="90" t="s">
        <v>57</v>
      </c>
      <c r="AQ665" s="90"/>
      <c r="AR665" s="90" t="s">
        <v>57</v>
      </c>
      <c r="AS665" s="90" t="s">
        <v>60</v>
      </c>
      <c r="AT665" s="90" t="s">
        <v>61</v>
      </c>
      <c r="AU665" s="97" t="s">
        <v>62</v>
      </c>
      <c r="AV665" s="98" t="s">
        <v>63</v>
      </c>
      <c r="AW665" s="98" t="s">
        <v>64</v>
      </c>
      <c r="AX665" s="97">
        <v>3202008</v>
      </c>
      <c r="AY665" s="98" t="s">
        <v>65</v>
      </c>
      <c r="AZ665" s="90" t="s">
        <v>175</v>
      </c>
      <c r="BA665" s="24"/>
    </row>
    <row r="666" spans="1:53" ht="84.75" customHeight="1">
      <c r="A666" s="23" t="str">
        <f>+IFERROR(VLOOKUP(R666,'[2]Listas niveles'!$D$2:$E$11,2,FALSE),"")</f>
        <v>DTAM</v>
      </c>
      <c r="B666" s="23" t="str">
        <f>+IFERROR(VLOOKUP(AS666,'[2]Listas anexo 1'!$A$7:$B$8,2,FALSE),"")</f>
        <v>ADMIN</v>
      </c>
      <c r="C666" s="23" t="str">
        <f>+IFERROR(VLOOKUP(AT666,'[2]Listas anexo 1'!$A$13:$B$15,2,FALSE),"")</f>
        <v>ADMINYCOOR</v>
      </c>
      <c r="D666" s="23" t="str">
        <f>+IFERROR(VLOOKUP(AT666,'[2]Listas anexo 1'!$A$13:$C$15,3,FALSE),"")</f>
        <v>CONTRIBUIR</v>
      </c>
      <c r="E666" s="23" t="str">
        <f>+IFERROR(VLOOKUP(AT666,'[2]Listas anexo 1'!$A$19:$B$21,2,FALSE),"")</f>
        <v>ADMINOB</v>
      </c>
      <c r="F666" s="23" t="str">
        <f>+IFERROR(VLOOKUP(AV666,'[2]Listas anexo 1'!$J$13:$K$21,2,FALSE),"")</f>
        <v>ADOBIV</v>
      </c>
      <c r="G666" s="23" t="str">
        <f>+IFERROR(VLOOKUP(AW666,'[2]LISTAS ANEXO 1. 2'!$A$9:$B$38,2,FALSE),"")</f>
        <v>AXVI</v>
      </c>
      <c r="H666" s="23" t="str">
        <f>+IFERROR(IF(C666="ADMINYCOOR",VLOOKUP(AY666,'[2]LISTAS ANEXO 1. 3'!$B$13:$C$42,2,FALSE),IF(C666="TASAS",VLOOKUP(AY666,'[2]LISTAS ANEXO 1. 3'!$B$43:$C$51,2,FALSE),IF(C666="FORTALECIMIENTO",VLOOKUP(AY666,'[2]LISTAS ANEXO 1. 3'!$B$52:$C$58,2,FALSE),""))),"")</f>
        <v>CD</v>
      </c>
      <c r="I666" s="23" t="str">
        <f>+IFERROR(VLOOKUP(#REF!,'[2]LISTAS ANEXO 1. 4'!$B$74:$C$90,2,FALSE),"")</f>
        <v/>
      </c>
      <c r="J666" s="23" t="str">
        <f>+IFERROR(VLOOKUP(X666,[2]ORDINALES!$B$2:$C$5,2,FALSE),"")</f>
        <v>CTADOS</v>
      </c>
      <c r="K666" s="23" t="str">
        <f>+IFERROR(VLOOKUP(#REF!,[2]REGION!$G$2:$I$1125,2,FALSE),"")</f>
        <v/>
      </c>
      <c r="L666" s="23" t="str">
        <f>+IFERROR(VLOOKUP(AI666,[2]REGION!$G$2:$I$1125,2,FALSE),"")</f>
        <v/>
      </c>
      <c r="M666" s="23" t="str">
        <f>+IFERROR(VLOOKUP(#REF!,[2]ORDINALES!$H$2:$I$382,2,FALSE),"")</f>
        <v/>
      </c>
      <c r="N666" s="23" t="str">
        <f>IFERROR(VLOOKUP(U666,'[2]Lista Willy'!$B$11:$D$14,3,FALSE),"")</f>
        <v>REC_11</v>
      </c>
      <c r="O666" s="24"/>
      <c r="P666" s="90">
        <v>31035</v>
      </c>
      <c r="Q666" s="90" t="s">
        <v>540</v>
      </c>
      <c r="R666" s="90" t="s">
        <v>541</v>
      </c>
      <c r="S666" s="90" t="s">
        <v>793</v>
      </c>
      <c r="T666" s="90" t="s">
        <v>541</v>
      </c>
      <c r="U666" s="90" t="s">
        <v>52</v>
      </c>
      <c r="V666" s="94" t="s">
        <v>53</v>
      </c>
      <c r="W666" s="90" t="s">
        <v>54</v>
      </c>
      <c r="X666" s="90" t="s">
        <v>55</v>
      </c>
      <c r="Y666" s="99" t="s">
        <v>821</v>
      </c>
      <c r="Z666" s="88">
        <v>20000000</v>
      </c>
      <c r="AA666" s="120"/>
      <c r="AB666" s="88"/>
      <c r="AC666" s="88"/>
      <c r="AD666" s="88"/>
      <c r="AE666" s="120">
        <v>20000000</v>
      </c>
      <c r="AF666" s="89"/>
      <c r="AG666" s="116"/>
      <c r="AH666" s="90" t="s">
        <v>57</v>
      </c>
      <c r="AI666" s="90"/>
      <c r="AJ666" s="90"/>
      <c r="AK666" s="90"/>
      <c r="AL666" s="90" t="s">
        <v>57</v>
      </c>
      <c r="AM666" s="90"/>
      <c r="AN666" s="90" t="s">
        <v>57</v>
      </c>
      <c r="AO666" s="90"/>
      <c r="AP666" s="90" t="s">
        <v>57</v>
      </c>
      <c r="AQ666" s="90"/>
      <c r="AR666" s="90" t="s">
        <v>57</v>
      </c>
      <c r="AS666" s="90" t="s">
        <v>60</v>
      </c>
      <c r="AT666" s="90" t="s">
        <v>61</v>
      </c>
      <c r="AU666" s="97" t="s">
        <v>62</v>
      </c>
      <c r="AV666" s="98" t="s">
        <v>63</v>
      </c>
      <c r="AW666" s="98" t="s">
        <v>64</v>
      </c>
      <c r="AX666" s="97">
        <v>3202008</v>
      </c>
      <c r="AY666" s="98" t="s">
        <v>65</v>
      </c>
      <c r="AZ666" s="90" t="s">
        <v>175</v>
      </c>
      <c r="BA666" s="24"/>
    </row>
    <row r="667" spans="1:53" ht="84.75" customHeight="1">
      <c r="A667" s="23" t="str">
        <f>+IFERROR(VLOOKUP(R667,'[2]Listas niveles'!$D$2:$E$11,2,FALSE),"")</f>
        <v>DTAM</v>
      </c>
      <c r="B667" s="23" t="str">
        <f>+IFERROR(VLOOKUP(AS667,'[2]Listas anexo 1'!$A$7:$B$8,2,FALSE),"")</f>
        <v>ADMIN</v>
      </c>
      <c r="C667" s="23" t="str">
        <f>+IFERROR(VLOOKUP(AT667,'[2]Listas anexo 1'!$A$13:$B$15,2,FALSE),"")</f>
        <v>ADMINYCOOR</v>
      </c>
      <c r="D667" s="23" t="str">
        <f>+IFERROR(VLOOKUP(AT667,'[2]Listas anexo 1'!$A$13:$C$15,3,FALSE),"")</f>
        <v>CONTRIBUIR</v>
      </c>
      <c r="E667" s="23" t="str">
        <f>+IFERROR(VLOOKUP(AT667,'[2]Listas anexo 1'!$A$19:$B$21,2,FALSE),"")</f>
        <v>ADMINOB</v>
      </c>
      <c r="F667" s="23" t="str">
        <f>+IFERROR(VLOOKUP(AV667,'[2]Listas anexo 1'!$J$13:$K$21,2,FALSE),"")</f>
        <v>ADOBIV</v>
      </c>
      <c r="G667" s="23" t="str">
        <f>+IFERROR(VLOOKUP(AW667,'[2]LISTAS ANEXO 1. 2'!$A$9:$B$38,2,FALSE),"")</f>
        <v>AXVI</v>
      </c>
      <c r="H667" s="23" t="str">
        <f>+IFERROR(IF(C667="ADMINYCOOR",VLOOKUP(AY667,'[2]LISTAS ANEXO 1. 3'!$B$13:$C$42,2,FALSE),IF(C667="TASAS",VLOOKUP(AY667,'[2]LISTAS ANEXO 1. 3'!$B$43:$C$51,2,FALSE),IF(C667="FORTALECIMIENTO",VLOOKUP(AY667,'[2]LISTAS ANEXO 1. 3'!$B$52:$C$58,2,FALSE),""))),"")</f>
        <v>CD</v>
      </c>
      <c r="I667" s="23" t="str">
        <f>+IFERROR(VLOOKUP(#REF!,'[2]LISTAS ANEXO 1. 4'!$B$74:$C$90,2,FALSE),"")</f>
        <v/>
      </c>
      <c r="J667" s="23" t="str">
        <f>+IFERROR(VLOOKUP(X667,[2]ORDINALES!$B$2:$C$5,2,FALSE),"")</f>
        <v>CTADOS</v>
      </c>
      <c r="K667" s="23" t="str">
        <f>+IFERROR(VLOOKUP(#REF!,[2]REGION!$G$2:$I$1125,2,FALSE),"")</f>
        <v/>
      </c>
      <c r="L667" s="23" t="str">
        <f>+IFERROR(VLOOKUP(AI667,[2]REGION!$G$2:$I$1125,2,FALSE),"")</f>
        <v/>
      </c>
      <c r="M667" s="23" t="str">
        <f>+IFERROR(VLOOKUP(#REF!,[2]ORDINALES!$H$2:$I$382,2,FALSE),"")</f>
        <v/>
      </c>
      <c r="N667" s="23" t="str">
        <f>IFERROR(VLOOKUP(U667,'[2]Lista Willy'!$B$11:$D$14,3,FALSE),"")</f>
        <v>REC_20</v>
      </c>
      <c r="O667" s="24"/>
      <c r="P667" s="90">
        <v>31036</v>
      </c>
      <c r="Q667" s="90" t="s">
        <v>540</v>
      </c>
      <c r="R667" s="90" t="s">
        <v>541</v>
      </c>
      <c r="S667" s="90" t="s">
        <v>793</v>
      </c>
      <c r="T667" s="90" t="s">
        <v>541</v>
      </c>
      <c r="U667" s="90" t="s">
        <v>153</v>
      </c>
      <c r="V667" s="94" t="s">
        <v>154</v>
      </c>
      <c r="W667" s="90" t="s">
        <v>54</v>
      </c>
      <c r="X667" s="90" t="s">
        <v>55</v>
      </c>
      <c r="Y667" s="99" t="s">
        <v>822</v>
      </c>
      <c r="Z667" s="88">
        <v>30000000</v>
      </c>
      <c r="AA667" s="120"/>
      <c r="AB667" s="88"/>
      <c r="AC667" s="88"/>
      <c r="AD667" s="88"/>
      <c r="AE667" s="120">
        <v>30000000</v>
      </c>
      <c r="AF667" s="89"/>
      <c r="AG667" s="116"/>
      <c r="AH667" s="90" t="s">
        <v>57</v>
      </c>
      <c r="AI667" s="90"/>
      <c r="AJ667" s="90"/>
      <c r="AK667" s="90"/>
      <c r="AL667" s="90" t="s">
        <v>57</v>
      </c>
      <c r="AM667" s="90"/>
      <c r="AN667" s="90" t="s">
        <v>57</v>
      </c>
      <c r="AO667" s="90"/>
      <c r="AP667" s="90" t="s">
        <v>57</v>
      </c>
      <c r="AQ667" s="90"/>
      <c r="AR667" s="90" t="s">
        <v>57</v>
      </c>
      <c r="AS667" s="90" t="s">
        <v>60</v>
      </c>
      <c r="AT667" s="90" t="s">
        <v>61</v>
      </c>
      <c r="AU667" s="97" t="s">
        <v>62</v>
      </c>
      <c r="AV667" s="98" t="s">
        <v>63</v>
      </c>
      <c r="AW667" s="98" t="s">
        <v>64</v>
      </c>
      <c r="AX667" s="97">
        <v>3202008</v>
      </c>
      <c r="AY667" s="98" t="s">
        <v>65</v>
      </c>
      <c r="AZ667" s="90" t="s">
        <v>175</v>
      </c>
      <c r="BA667" s="24"/>
    </row>
    <row r="668" spans="1:53" ht="84.75" customHeight="1">
      <c r="A668" s="23" t="str">
        <f>+IFERROR(VLOOKUP(R668,'[2]Listas niveles'!$D$2:$E$11,2,FALSE),"")</f>
        <v>DTAM</v>
      </c>
      <c r="B668" s="23" t="str">
        <f>+IFERROR(VLOOKUP(AS668,'[2]Listas anexo 1'!$A$7:$B$8,2,FALSE),"")</f>
        <v>ADMIN</v>
      </c>
      <c r="C668" s="23" t="str">
        <f>+IFERROR(VLOOKUP(AT668,'[2]Listas anexo 1'!$A$13:$B$15,2,FALSE),"")</f>
        <v>ADMINYCOOR</v>
      </c>
      <c r="D668" s="23" t="str">
        <f>+IFERROR(VLOOKUP(AT668,'[2]Listas anexo 1'!$A$13:$C$15,3,FALSE),"")</f>
        <v>CONTRIBUIR</v>
      </c>
      <c r="E668" s="23" t="str">
        <f>+IFERROR(VLOOKUP(AT668,'[2]Listas anexo 1'!$A$19:$B$21,2,FALSE),"")</f>
        <v>ADMINOB</v>
      </c>
      <c r="F668" s="23" t="str">
        <f>+IFERROR(VLOOKUP(AV668,'[2]Listas anexo 1'!$J$13:$K$21,2,FALSE),"")</f>
        <v>ADOBI</v>
      </c>
      <c r="G668" s="23" t="str">
        <f>+IFERROR(VLOOKUP(AW668,'[2]LISTAS ANEXO 1. 2'!$A$9:$B$38,2,FALSE),"")</f>
        <v>AI</v>
      </c>
      <c r="H668" s="23" t="str">
        <f>+IFERROR(IF(C668="ADMINYCOOR",VLOOKUP(AY668,'[2]LISTAS ANEXO 1. 3'!$B$13:$C$42,2,FALSE),IF(C668="TASAS",VLOOKUP(AY668,'[2]LISTAS ANEXO 1. 3'!$B$43:$C$51,2,FALSE),IF(C668="FORTALECIMIENTO",VLOOKUP(AY668,'[2]LISTAS ANEXO 1. 3'!$B$52:$C$58,2,FALSE),""))),"")</f>
        <v>AA</v>
      </c>
      <c r="I668" s="23" t="str">
        <f>+IFERROR(VLOOKUP(#REF!,'[2]LISTAS ANEXO 1. 4'!$B$74:$C$90,2,FALSE),"")</f>
        <v/>
      </c>
      <c r="J668" s="23" t="str">
        <f>+IFERROR(VLOOKUP(X668,[2]ORDINALES!$B$2:$C$5,2,FALSE),"")</f>
        <v>CTADOS</v>
      </c>
      <c r="K668" s="23" t="str">
        <f>+IFERROR(VLOOKUP(#REF!,[2]REGION!$G$2:$I$1125,2,FALSE),"")</f>
        <v/>
      </c>
      <c r="L668" s="23" t="str">
        <f>+IFERROR(VLOOKUP(AI668,[2]REGION!$G$2:$I$1125,2,FALSE),"")</f>
        <v/>
      </c>
      <c r="M668" s="23" t="str">
        <f>+IFERROR(VLOOKUP(#REF!,[2]ORDINALES!$H$2:$I$382,2,FALSE),"")</f>
        <v/>
      </c>
      <c r="N668" s="23" t="str">
        <f>IFERROR(VLOOKUP(U668,'[2]Lista Willy'!$B$11:$D$14,3,FALSE),"")</f>
        <v>REC_11</v>
      </c>
      <c r="O668" s="24"/>
      <c r="P668" s="90">
        <v>31038</v>
      </c>
      <c r="Q668" s="90" t="s">
        <v>540</v>
      </c>
      <c r="R668" s="90" t="s">
        <v>541</v>
      </c>
      <c r="S668" s="90" t="s">
        <v>793</v>
      </c>
      <c r="T668" s="90" t="s">
        <v>541</v>
      </c>
      <c r="U668" s="90" t="s">
        <v>52</v>
      </c>
      <c r="V668" s="94" t="s">
        <v>53</v>
      </c>
      <c r="W668" s="90" t="s">
        <v>54</v>
      </c>
      <c r="X668" s="90" t="s">
        <v>55</v>
      </c>
      <c r="Y668" s="99" t="s">
        <v>823</v>
      </c>
      <c r="Z668" s="88">
        <v>38895769</v>
      </c>
      <c r="AA668" s="120"/>
      <c r="AB668" s="88"/>
      <c r="AC668" s="88"/>
      <c r="AD668" s="88"/>
      <c r="AE668" s="120">
        <v>38895769</v>
      </c>
      <c r="AF668" s="89"/>
      <c r="AG668" s="116"/>
      <c r="AH668" s="90" t="s">
        <v>57</v>
      </c>
      <c r="AI668" s="90"/>
      <c r="AJ668" s="90"/>
      <c r="AK668" s="90"/>
      <c r="AL668" s="90" t="s">
        <v>57</v>
      </c>
      <c r="AM668" s="90"/>
      <c r="AN668" s="90" t="s">
        <v>57</v>
      </c>
      <c r="AO668" s="90"/>
      <c r="AP668" s="90" t="s">
        <v>57</v>
      </c>
      <c r="AQ668" s="90"/>
      <c r="AR668" s="90" t="s">
        <v>57</v>
      </c>
      <c r="AS668" s="90" t="s">
        <v>60</v>
      </c>
      <c r="AT668" s="90" t="s">
        <v>61</v>
      </c>
      <c r="AU668" s="97" t="s">
        <v>62</v>
      </c>
      <c r="AV668" s="98" t="s">
        <v>125</v>
      </c>
      <c r="AW668" s="98" t="s">
        <v>126</v>
      </c>
      <c r="AX668" s="97">
        <v>3202032</v>
      </c>
      <c r="AY668" s="98" t="s">
        <v>127</v>
      </c>
      <c r="AZ668" s="98" t="s">
        <v>128</v>
      </c>
      <c r="BA668" s="24"/>
    </row>
    <row r="669" spans="1:53" ht="84.75" customHeight="1">
      <c r="A669" s="23" t="str">
        <f>+IFERROR(VLOOKUP(R669,'[2]Listas niveles'!$D$2:$E$11,2,FALSE),"")</f>
        <v>DTAM</v>
      </c>
      <c r="B669" s="23" t="str">
        <f>+IFERROR(VLOOKUP(AS669,'[2]Listas anexo 1'!$A$7:$B$8,2,FALSE),"")</f>
        <v>ADMIN</v>
      </c>
      <c r="C669" s="23" t="str">
        <f>+IFERROR(VLOOKUP(AT669,'[2]Listas anexo 1'!$A$13:$B$15,2,FALSE),"")</f>
        <v>ADMINYCOOR</v>
      </c>
      <c r="D669" s="23" t="str">
        <f>+IFERROR(VLOOKUP(AT669,'[2]Listas anexo 1'!$A$13:$C$15,3,FALSE),"")</f>
        <v>CONTRIBUIR</v>
      </c>
      <c r="E669" s="23" t="str">
        <f>+IFERROR(VLOOKUP(AT669,'[2]Listas anexo 1'!$A$19:$B$21,2,FALSE),"")</f>
        <v>ADMINOB</v>
      </c>
      <c r="F669" s="23" t="str">
        <f>+IFERROR(VLOOKUP(AV669,'[2]Listas anexo 1'!$J$13:$K$21,2,FALSE),"")</f>
        <v>ADOBI</v>
      </c>
      <c r="G669" s="23" t="str">
        <f>+IFERROR(VLOOKUP(AW669,'[2]LISTAS ANEXO 1. 2'!$A$9:$B$38,2,FALSE),"")</f>
        <v>AI</v>
      </c>
      <c r="H669" s="23" t="str">
        <f>+IFERROR(IF(C669="ADMINYCOOR",VLOOKUP(AY669,'[2]LISTAS ANEXO 1. 3'!$B$13:$C$42,2,FALSE),IF(C669="TASAS",VLOOKUP(AY669,'[2]LISTAS ANEXO 1. 3'!$B$43:$C$51,2,FALSE),IF(C669="FORTALECIMIENTO",VLOOKUP(AY669,'[2]LISTAS ANEXO 1. 3'!$B$52:$C$58,2,FALSE),""))),"")</f>
        <v>AA</v>
      </c>
      <c r="I669" s="23" t="str">
        <f>+IFERROR(VLOOKUP(#REF!,'[2]LISTAS ANEXO 1. 4'!$B$74:$C$90,2,FALSE),"")</f>
        <v/>
      </c>
      <c r="J669" s="23" t="str">
        <f>+IFERROR(VLOOKUP(X669,[2]ORDINALES!$B$2:$C$5,2,FALSE),"")</f>
        <v>CTADOS</v>
      </c>
      <c r="K669" s="23" t="str">
        <f>+IFERROR(VLOOKUP(#REF!,[2]REGION!$G$2:$I$1125,2,FALSE),"")</f>
        <v/>
      </c>
      <c r="L669" s="23" t="str">
        <f>+IFERROR(VLOOKUP(AI669,[2]REGION!$G$2:$I$1125,2,FALSE),"")</f>
        <v/>
      </c>
      <c r="M669" s="23" t="str">
        <f>+IFERROR(VLOOKUP(#REF!,[2]ORDINALES!$H$2:$I$382,2,FALSE),"")</f>
        <v/>
      </c>
      <c r="N669" s="23" t="str">
        <f>IFERROR(VLOOKUP(U669,'[2]Lista Willy'!$B$11:$D$14,3,FALSE),"")</f>
        <v>REC_11</v>
      </c>
      <c r="O669" s="24"/>
      <c r="P669" s="90">
        <v>31040</v>
      </c>
      <c r="Q669" s="90" t="s">
        <v>540</v>
      </c>
      <c r="R669" s="90" t="s">
        <v>541</v>
      </c>
      <c r="S669" s="90" t="s">
        <v>793</v>
      </c>
      <c r="T669" s="90" t="s">
        <v>541</v>
      </c>
      <c r="U669" s="90" t="s">
        <v>52</v>
      </c>
      <c r="V669" s="94" t="s">
        <v>53</v>
      </c>
      <c r="W669" s="90" t="s">
        <v>54</v>
      </c>
      <c r="X669" s="90" t="s">
        <v>55</v>
      </c>
      <c r="Y669" s="99" t="s">
        <v>824</v>
      </c>
      <c r="Z669" s="88">
        <v>2000000</v>
      </c>
      <c r="AA669" s="120"/>
      <c r="AB669" s="88"/>
      <c r="AC669" s="88"/>
      <c r="AD669" s="88"/>
      <c r="AE669" s="120">
        <v>2000000</v>
      </c>
      <c r="AF669" s="89"/>
      <c r="AG669" s="116"/>
      <c r="AH669" s="90" t="s">
        <v>57</v>
      </c>
      <c r="AI669" s="90"/>
      <c r="AJ669" s="90"/>
      <c r="AK669" s="90"/>
      <c r="AL669" s="90" t="s">
        <v>57</v>
      </c>
      <c r="AM669" s="90"/>
      <c r="AN669" s="90" t="s">
        <v>57</v>
      </c>
      <c r="AO669" s="90"/>
      <c r="AP669" s="90" t="s">
        <v>57</v>
      </c>
      <c r="AQ669" s="90"/>
      <c r="AR669" s="90" t="s">
        <v>57</v>
      </c>
      <c r="AS669" s="90" t="s">
        <v>60</v>
      </c>
      <c r="AT669" s="90" t="s">
        <v>61</v>
      </c>
      <c r="AU669" s="97" t="s">
        <v>62</v>
      </c>
      <c r="AV669" s="98" t="s">
        <v>125</v>
      </c>
      <c r="AW669" s="98" t="s">
        <v>126</v>
      </c>
      <c r="AX669" s="97">
        <v>3202032</v>
      </c>
      <c r="AY669" s="98" t="s">
        <v>127</v>
      </c>
      <c r="AZ669" s="98" t="s">
        <v>128</v>
      </c>
      <c r="BA669" s="24"/>
    </row>
    <row r="670" spans="1:53" ht="84.75" customHeight="1">
      <c r="A670" s="23" t="str">
        <f>+IFERROR(VLOOKUP(R670,'[2]Listas niveles'!$D$2:$E$11,2,FALSE),"")</f>
        <v>DTAM</v>
      </c>
      <c r="B670" s="23" t="str">
        <f>+IFERROR(VLOOKUP(AS670,'[2]Listas anexo 1'!$A$7:$B$8,2,FALSE),"")</f>
        <v>ADMIN</v>
      </c>
      <c r="C670" s="23" t="str">
        <f>+IFERROR(VLOOKUP(AT670,'[2]Listas anexo 1'!$A$13:$B$15,2,FALSE),"")</f>
        <v>ADMINYCOOR</v>
      </c>
      <c r="D670" s="23" t="str">
        <f>+IFERROR(VLOOKUP(AT670,'[2]Listas anexo 1'!$A$13:$C$15,3,FALSE),"")</f>
        <v>CONTRIBUIR</v>
      </c>
      <c r="E670" s="23" t="str">
        <f>+IFERROR(VLOOKUP(AT670,'[2]Listas anexo 1'!$A$19:$B$21,2,FALSE),"")</f>
        <v>ADMINOB</v>
      </c>
      <c r="F670" s="23" t="str">
        <f>+IFERROR(VLOOKUP(AV670,'[2]Listas anexo 1'!$J$13:$K$21,2,FALSE),"")</f>
        <v>ADOBI</v>
      </c>
      <c r="G670" s="23" t="str">
        <f>+IFERROR(VLOOKUP(AW670,'[2]LISTAS ANEXO 1. 2'!$A$9:$B$38,2,FALSE),"")</f>
        <v>AI</v>
      </c>
      <c r="H670" s="23" t="str">
        <f>+IFERROR(IF(C670="ADMINYCOOR",VLOOKUP(AY670,'[2]LISTAS ANEXO 1. 3'!$B$13:$C$42,2,FALSE),IF(C670="TASAS",VLOOKUP(AY670,'[2]LISTAS ANEXO 1. 3'!$B$43:$C$51,2,FALSE),IF(C670="FORTALECIMIENTO",VLOOKUP(AY670,'[2]LISTAS ANEXO 1. 3'!$B$52:$C$58,2,FALSE),""))),"")</f>
        <v>AA</v>
      </c>
      <c r="I670" s="23" t="str">
        <f>+IFERROR(VLOOKUP(#REF!,'[2]LISTAS ANEXO 1. 4'!$B$74:$C$90,2,FALSE),"")</f>
        <v/>
      </c>
      <c r="J670" s="23" t="str">
        <f>+IFERROR(VLOOKUP(X670,[2]ORDINALES!$B$2:$C$5,2,FALSE),"")</f>
        <v>CTADOS</v>
      </c>
      <c r="K670" s="23" t="str">
        <f>+IFERROR(VLOOKUP(#REF!,[2]REGION!$G$2:$I$1125,2,FALSE),"")</f>
        <v/>
      </c>
      <c r="L670" s="23" t="str">
        <f>+IFERROR(VLOOKUP(AI670,[2]REGION!$G$2:$I$1125,2,FALSE),"")</f>
        <v/>
      </c>
      <c r="M670" s="23" t="str">
        <f>+IFERROR(VLOOKUP(#REF!,[2]ORDINALES!$H$2:$I$382,2,FALSE),"")</f>
        <v/>
      </c>
      <c r="N670" s="23" t="str">
        <f>IFERROR(VLOOKUP(U670,'[2]Lista Willy'!$B$11:$D$14,3,FALSE),"")</f>
        <v>REC_11</v>
      </c>
      <c r="O670" s="24"/>
      <c r="P670" s="90">
        <v>31041</v>
      </c>
      <c r="Q670" s="90" t="s">
        <v>540</v>
      </c>
      <c r="R670" s="90" t="s">
        <v>541</v>
      </c>
      <c r="S670" s="90" t="s">
        <v>793</v>
      </c>
      <c r="T670" s="90" t="s">
        <v>541</v>
      </c>
      <c r="U670" s="90" t="s">
        <v>52</v>
      </c>
      <c r="V670" s="94" t="s">
        <v>53</v>
      </c>
      <c r="W670" s="90" t="s">
        <v>54</v>
      </c>
      <c r="X670" s="90" t="s">
        <v>55</v>
      </c>
      <c r="Y670" s="99" t="s">
        <v>825</v>
      </c>
      <c r="Z670" s="88">
        <v>3000000</v>
      </c>
      <c r="AA670" s="120"/>
      <c r="AB670" s="88"/>
      <c r="AC670" s="88"/>
      <c r="AD670" s="88"/>
      <c r="AE670" s="120">
        <v>3000000</v>
      </c>
      <c r="AF670" s="89"/>
      <c r="AG670" s="116"/>
      <c r="AH670" s="90" t="s">
        <v>57</v>
      </c>
      <c r="AI670" s="90"/>
      <c r="AJ670" s="90"/>
      <c r="AK670" s="90"/>
      <c r="AL670" s="90" t="s">
        <v>57</v>
      </c>
      <c r="AM670" s="90"/>
      <c r="AN670" s="90" t="s">
        <v>57</v>
      </c>
      <c r="AO670" s="90"/>
      <c r="AP670" s="90" t="s">
        <v>57</v>
      </c>
      <c r="AQ670" s="90"/>
      <c r="AR670" s="90" t="s">
        <v>57</v>
      </c>
      <c r="AS670" s="90" t="s">
        <v>60</v>
      </c>
      <c r="AT670" s="90" t="s">
        <v>61</v>
      </c>
      <c r="AU670" s="97" t="s">
        <v>62</v>
      </c>
      <c r="AV670" s="98" t="s">
        <v>125</v>
      </c>
      <c r="AW670" s="98" t="s">
        <v>126</v>
      </c>
      <c r="AX670" s="97">
        <v>3202032</v>
      </c>
      <c r="AY670" s="98" t="s">
        <v>127</v>
      </c>
      <c r="AZ670" s="98" t="s">
        <v>128</v>
      </c>
      <c r="BA670" s="24"/>
    </row>
    <row r="671" spans="1:53" ht="84.75" customHeight="1">
      <c r="A671" s="23" t="str">
        <f>+IFERROR(VLOOKUP(R671,'[2]Listas niveles'!$D$2:$E$11,2,FALSE),"")</f>
        <v>DTAM</v>
      </c>
      <c r="B671" s="23" t="str">
        <f>+IFERROR(VLOOKUP(AS671,'[2]Listas anexo 1'!$A$7:$B$8,2,FALSE),"")</f>
        <v>FORTA</v>
      </c>
      <c r="C671" s="23" t="str">
        <f>+IFERROR(VLOOKUP(AT671,'[2]Listas anexo 1'!$A$13:$B$15,2,FALSE),"")</f>
        <v>FORTALECIMIENTO</v>
      </c>
      <c r="D671" s="23" t="str">
        <f>+IFERROR(VLOOKUP(AT671,'[2]Listas anexo 1'!$A$13:$C$15,3,FALSE),"")</f>
        <v>FORTALECER</v>
      </c>
      <c r="E671" s="23" t="str">
        <f>+IFERROR(VLOOKUP(AT671,'[2]Listas anexo 1'!$A$19:$B$21,2,FALSE),"")</f>
        <v>FORTOB</v>
      </c>
      <c r="F671" s="23" t="str">
        <f>+IFERROR(VLOOKUP(AV671,'[2]Listas anexo 1'!$J$13:$K$21,2,FALSE),"")</f>
        <v>FORTOBIII</v>
      </c>
      <c r="G671" s="23" t="str">
        <f>+IFERROR(VLOOKUP(AW671,'[2]LISTAS ANEXO 1. 2'!$A$9:$B$38,2,FALSE),"")</f>
        <v>TVI</v>
      </c>
      <c r="H671" s="23" t="str">
        <f>+IFERROR(IF(C671="ADMINYCOOR",VLOOKUP(AY671,'[2]LISTAS ANEXO 1. 3'!$B$13:$C$42,2,FALSE),IF(C671="TASAS",VLOOKUP(AY671,'[2]LISTAS ANEXO 1. 3'!$B$43:$C$51,2,FALSE),IF(C671="FORTALECIMIENTO",VLOOKUP(AY671,'[2]LISTAS ANEXO 1. 3'!$B$52:$C$58,2,FALSE),""))),"")</f>
        <v>FFFF</v>
      </c>
      <c r="I671" s="23" t="str">
        <f>+IFERROR(VLOOKUP(#REF!,'[2]LISTAS ANEXO 1. 4'!$B$74:$C$90,2,FALSE),"")</f>
        <v/>
      </c>
      <c r="J671" s="23" t="str">
        <f>+IFERROR(VLOOKUP(X671,[2]ORDINALES!$B$2:$C$5,2,FALSE),"")</f>
        <v>CTADOS</v>
      </c>
      <c r="K671" s="23" t="str">
        <f>+IFERROR(VLOOKUP(#REF!,[2]REGION!$G$2:$I$1125,2,FALSE),"")</f>
        <v/>
      </c>
      <c r="L671" s="23" t="str">
        <f>+IFERROR(VLOOKUP(AI671,[2]REGION!$G$2:$I$1125,2,FALSE),"")</f>
        <v/>
      </c>
      <c r="M671" s="23" t="str">
        <f>+IFERROR(VLOOKUP(#REF!,[2]ORDINALES!$H$2:$I$382,2,FALSE),"")</f>
        <v/>
      </c>
      <c r="N671" s="23" t="str">
        <f>IFERROR(VLOOKUP(U671,'[2]Lista Willy'!$B$11:$D$14,3,FALSE),"")</f>
        <v>REC_11</v>
      </c>
      <c r="O671" s="24"/>
      <c r="P671" s="90">
        <v>31042</v>
      </c>
      <c r="Q671" s="90" t="s">
        <v>540</v>
      </c>
      <c r="R671" s="90" t="s">
        <v>541</v>
      </c>
      <c r="S671" s="90" t="s">
        <v>793</v>
      </c>
      <c r="T671" s="90" t="s">
        <v>541</v>
      </c>
      <c r="U671" s="90" t="s">
        <v>52</v>
      </c>
      <c r="V671" s="94" t="s">
        <v>53</v>
      </c>
      <c r="W671" s="90" t="s">
        <v>54</v>
      </c>
      <c r="X671" s="90" t="s">
        <v>55</v>
      </c>
      <c r="Y671" s="99" t="s">
        <v>826</v>
      </c>
      <c r="Z671" s="88">
        <v>7733000</v>
      </c>
      <c r="AA671" s="120"/>
      <c r="AB671" s="88"/>
      <c r="AC671" s="88"/>
      <c r="AD671" s="88"/>
      <c r="AE671" s="120">
        <v>7733000</v>
      </c>
      <c r="AF671" s="89"/>
      <c r="AG671" s="116"/>
      <c r="AH671" s="90" t="s">
        <v>57</v>
      </c>
      <c r="AI671" s="90"/>
      <c r="AJ671" s="90"/>
      <c r="AK671" s="90"/>
      <c r="AL671" s="90" t="s">
        <v>57</v>
      </c>
      <c r="AM671" s="90"/>
      <c r="AN671" s="90" t="s">
        <v>57</v>
      </c>
      <c r="AO671" s="90"/>
      <c r="AP671" s="90" t="s">
        <v>57</v>
      </c>
      <c r="AQ671" s="90"/>
      <c r="AR671" s="90" t="s">
        <v>57</v>
      </c>
      <c r="AS671" s="90" t="s">
        <v>73</v>
      </c>
      <c r="AT671" s="90" t="s">
        <v>74</v>
      </c>
      <c r="AU671" s="97" t="s">
        <v>75</v>
      </c>
      <c r="AV671" s="98" t="s">
        <v>109</v>
      </c>
      <c r="AW671" s="98" t="s">
        <v>110</v>
      </c>
      <c r="AX671" s="97">
        <v>3299065</v>
      </c>
      <c r="AY671" s="98" t="s">
        <v>111</v>
      </c>
      <c r="AZ671" s="90" t="s">
        <v>112</v>
      </c>
      <c r="BA671" s="24"/>
    </row>
    <row r="672" spans="1:53" ht="84.75" customHeight="1">
      <c r="A672" s="23" t="str">
        <f>+IFERROR(VLOOKUP(R672,'[2]Listas niveles'!$D$2:$E$11,2,FALSE),"")</f>
        <v>DTAM</v>
      </c>
      <c r="B672" s="23" t="str">
        <f>+IFERROR(VLOOKUP(AS672,'[2]Listas anexo 1'!$A$7:$B$8,2,FALSE),"")</f>
        <v>ADMIN</v>
      </c>
      <c r="C672" s="23" t="str">
        <f>+IFERROR(VLOOKUP(AT672,'[2]Listas anexo 1'!$A$13:$B$15,2,FALSE),"")</f>
        <v>ADMINYCOOR</v>
      </c>
      <c r="D672" s="23" t="str">
        <f>+IFERROR(VLOOKUP(AT672,'[2]Listas anexo 1'!$A$13:$C$15,3,FALSE),"")</f>
        <v>CONTRIBUIR</v>
      </c>
      <c r="E672" s="23" t="str">
        <f>+IFERROR(VLOOKUP(AT672,'[2]Listas anexo 1'!$A$19:$B$21,2,FALSE),"")</f>
        <v>ADMINOB</v>
      </c>
      <c r="F672" s="23" t="str">
        <f>+IFERROR(VLOOKUP(AV672,'[2]Listas anexo 1'!$J$13:$K$21,2,FALSE),"")</f>
        <v>ADOBI</v>
      </c>
      <c r="G672" s="23" t="str">
        <f>+IFERROR(VLOOKUP(AW672,'[2]LISTAS ANEXO 1. 2'!$A$9:$B$38,2,FALSE),"")</f>
        <v>AI</v>
      </c>
      <c r="H672" s="23" t="str">
        <f>+IFERROR(IF(C672="ADMINYCOOR",VLOOKUP(AY672,'[2]LISTAS ANEXO 1. 3'!$B$13:$C$42,2,FALSE),IF(C672="TASAS",VLOOKUP(AY672,'[2]LISTAS ANEXO 1. 3'!$B$43:$C$51,2,FALSE),IF(C672="FORTALECIMIENTO",VLOOKUP(AY672,'[2]LISTAS ANEXO 1. 3'!$B$52:$C$58,2,FALSE),""))),"")</f>
        <v>AA</v>
      </c>
      <c r="I672" s="23" t="str">
        <f>+IFERROR(VLOOKUP(#REF!,'[2]LISTAS ANEXO 1. 4'!$B$74:$C$90,2,FALSE),"")</f>
        <v/>
      </c>
      <c r="J672" s="23" t="str">
        <f>+IFERROR(VLOOKUP(X672,[2]ORDINALES!$B$2:$C$5,2,FALSE),"")</f>
        <v>CTADOS</v>
      </c>
      <c r="K672" s="23" t="str">
        <f>+IFERROR(VLOOKUP(#REF!,[2]REGION!$G$2:$I$1125,2,FALSE),"")</f>
        <v/>
      </c>
      <c r="L672" s="23" t="str">
        <f>+IFERROR(VLOOKUP(AI672,[2]REGION!$G$2:$I$1125,2,FALSE),"")</f>
        <v/>
      </c>
      <c r="M672" s="23" t="str">
        <f>+IFERROR(VLOOKUP(#REF!,[2]ORDINALES!$H$2:$I$382,2,FALSE),"")</f>
        <v/>
      </c>
      <c r="N672" s="23" t="str">
        <f>IFERROR(VLOOKUP(U672,'[2]Lista Willy'!$B$11:$D$14,3,FALSE),"")</f>
        <v>REC_11</v>
      </c>
      <c r="O672" s="24"/>
      <c r="P672" s="90">
        <v>31043</v>
      </c>
      <c r="Q672" s="90" t="s">
        <v>540</v>
      </c>
      <c r="R672" s="90" t="s">
        <v>541</v>
      </c>
      <c r="S672" s="90" t="s">
        <v>793</v>
      </c>
      <c r="T672" s="90" t="s">
        <v>541</v>
      </c>
      <c r="U672" s="90" t="s">
        <v>52</v>
      </c>
      <c r="V672" s="94" t="s">
        <v>53</v>
      </c>
      <c r="W672" s="90" t="s">
        <v>54</v>
      </c>
      <c r="X672" s="90" t="s">
        <v>55</v>
      </c>
      <c r="Y672" s="99" t="s">
        <v>827</v>
      </c>
      <c r="Z672" s="88">
        <v>25500000</v>
      </c>
      <c r="AA672" s="120"/>
      <c r="AB672" s="88"/>
      <c r="AC672" s="88"/>
      <c r="AD672" s="88"/>
      <c r="AE672" s="120">
        <v>25500000</v>
      </c>
      <c r="AF672" s="89"/>
      <c r="AG672" s="116"/>
      <c r="AH672" s="90" t="s">
        <v>57</v>
      </c>
      <c r="AI672" s="90"/>
      <c r="AJ672" s="90"/>
      <c r="AK672" s="90"/>
      <c r="AL672" s="90" t="s">
        <v>57</v>
      </c>
      <c r="AM672" s="90"/>
      <c r="AN672" s="90" t="s">
        <v>57</v>
      </c>
      <c r="AO672" s="90"/>
      <c r="AP672" s="90" t="s">
        <v>57</v>
      </c>
      <c r="AQ672" s="90"/>
      <c r="AR672" s="90" t="s">
        <v>57</v>
      </c>
      <c r="AS672" s="90" t="s">
        <v>60</v>
      </c>
      <c r="AT672" s="90" t="s">
        <v>61</v>
      </c>
      <c r="AU672" s="97" t="s">
        <v>62</v>
      </c>
      <c r="AV672" s="98" t="s">
        <v>125</v>
      </c>
      <c r="AW672" s="98" t="s">
        <v>126</v>
      </c>
      <c r="AX672" s="97">
        <v>3202032</v>
      </c>
      <c r="AY672" s="98" t="s">
        <v>127</v>
      </c>
      <c r="AZ672" s="98" t="s">
        <v>128</v>
      </c>
      <c r="BA672" s="24"/>
    </row>
    <row r="673" spans="1:53" ht="84.75" customHeight="1">
      <c r="A673" s="23" t="str">
        <f>+IFERROR(VLOOKUP(R673,'[2]Listas niveles'!$D$2:$E$11,2,FALSE),"")</f>
        <v>DTAM</v>
      </c>
      <c r="B673" s="23" t="str">
        <f>+IFERROR(VLOOKUP(AS673,'[2]Listas anexo 1'!$A$7:$B$8,2,FALSE),"")</f>
        <v>ADMIN</v>
      </c>
      <c r="C673" s="23" t="str">
        <f>+IFERROR(VLOOKUP(AT673,'[2]Listas anexo 1'!$A$13:$B$15,2,FALSE),"")</f>
        <v>ADMINYCOOR</v>
      </c>
      <c r="D673" s="23" t="str">
        <f>+IFERROR(VLOOKUP(AT673,'[2]Listas anexo 1'!$A$13:$C$15,3,FALSE),"")</f>
        <v>CONTRIBUIR</v>
      </c>
      <c r="E673" s="23" t="str">
        <f>+IFERROR(VLOOKUP(AT673,'[2]Listas anexo 1'!$A$19:$B$21,2,FALSE),"")</f>
        <v>ADMINOB</v>
      </c>
      <c r="F673" s="23" t="str">
        <f>+IFERROR(VLOOKUP(AV673,'[2]Listas anexo 1'!$J$13:$K$21,2,FALSE),"")</f>
        <v>ADOBI</v>
      </c>
      <c r="G673" s="23" t="str">
        <f>+IFERROR(VLOOKUP(AW673,'[2]LISTAS ANEXO 1. 2'!$A$9:$B$38,2,FALSE),"")</f>
        <v>AI</v>
      </c>
      <c r="H673" s="23" t="str">
        <f>+IFERROR(IF(C673="ADMINYCOOR",VLOOKUP(AY673,'[2]LISTAS ANEXO 1. 3'!$B$13:$C$42,2,FALSE),IF(C673="TASAS",VLOOKUP(AY673,'[2]LISTAS ANEXO 1. 3'!$B$43:$C$51,2,FALSE),IF(C673="FORTALECIMIENTO",VLOOKUP(AY673,'[2]LISTAS ANEXO 1. 3'!$B$52:$C$58,2,FALSE),""))),"")</f>
        <v>AA</v>
      </c>
      <c r="I673" s="23" t="str">
        <f>+IFERROR(VLOOKUP(#REF!,'[2]LISTAS ANEXO 1. 4'!$B$74:$C$90,2,FALSE),"")</f>
        <v/>
      </c>
      <c r="J673" s="23" t="str">
        <f>+IFERROR(VLOOKUP(X673,[2]ORDINALES!$B$2:$C$5,2,FALSE),"")</f>
        <v>CTADOS</v>
      </c>
      <c r="K673" s="23" t="str">
        <f>+IFERROR(VLOOKUP(#REF!,[2]REGION!$G$2:$I$1125,2,FALSE),"")</f>
        <v/>
      </c>
      <c r="L673" s="23" t="str">
        <f>+IFERROR(VLOOKUP(AI673,[2]REGION!$G$2:$I$1125,2,FALSE),"")</f>
        <v/>
      </c>
      <c r="M673" s="23" t="str">
        <f>+IFERROR(VLOOKUP(#REF!,[2]ORDINALES!$H$2:$I$382,2,FALSE),"")</f>
        <v/>
      </c>
      <c r="N673" s="23" t="str">
        <f>IFERROR(VLOOKUP(U673,'[2]Lista Willy'!$B$11:$D$14,3,FALSE),"")</f>
        <v>REC_11</v>
      </c>
      <c r="O673" s="24"/>
      <c r="P673" s="90">
        <v>31044</v>
      </c>
      <c r="Q673" s="90" t="s">
        <v>540</v>
      </c>
      <c r="R673" s="90" t="s">
        <v>541</v>
      </c>
      <c r="S673" s="90" t="s">
        <v>793</v>
      </c>
      <c r="T673" s="90" t="s">
        <v>541</v>
      </c>
      <c r="U673" s="90" t="s">
        <v>52</v>
      </c>
      <c r="V673" s="94" t="s">
        <v>53</v>
      </c>
      <c r="W673" s="90" t="s">
        <v>54</v>
      </c>
      <c r="X673" s="90" t="s">
        <v>55</v>
      </c>
      <c r="Y673" s="99" t="s">
        <v>828</v>
      </c>
      <c r="Z673" s="88">
        <v>16800000</v>
      </c>
      <c r="AA673" s="120"/>
      <c r="AB673" s="88"/>
      <c r="AC673" s="88"/>
      <c r="AD673" s="88"/>
      <c r="AE673" s="120">
        <v>16800000</v>
      </c>
      <c r="AF673" s="89"/>
      <c r="AG673" s="116"/>
      <c r="AH673" s="90" t="s">
        <v>57</v>
      </c>
      <c r="AI673" s="90"/>
      <c r="AJ673" s="90"/>
      <c r="AK673" s="90"/>
      <c r="AL673" s="90" t="s">
        <v>57</v>
      </c>
      <c r="AM673" s="90"/>
      <c r="AN673" s="90" t="s">
        <v>57</v>
      </c>
      <c r="AO673" s="90"/>
      <c r="AP673" s="90" t="s">
        <v>57</v>
      </c>
      <c r="AQ673" s="90"/>
      <c r="AR673" s="90" t="s">
        <v>57</v>
      </c>
      <c r="AS673" s="90" t="s">
        <v>60</v>
      </c>
      <c r="AT673" s="90" t="s">
        <v>61</v>
      </c>
      <c r="AU673" s="97" t="s">
        <v>62</v>
      </c>
      <c r="AV673" s="98" t="s">
        <v>125</v>
      </c>
      <c r="AW673" s="98" t="s">
        <v>126</v>
      </c>
      <c r="AX673" s="97">
        <v>3202032</v>
      </c>
      <c r="AY673" s="98" t="s">
        <v>127</v>
      </c>
      <c r="AZ673" s="98" t="s">
        <v>128</v>
      </c>
      <c r="BA673" s="24"/>
    </row>
    <row r="674" spans="1:53" ht="84.75" customHeight="1">
      <c r="A674" s="23" t="str">
        <f>+IFERROR(VLOOKUP(R674,'[2]Listas niveles'!$D$2:$E$11,2,FALSE),"")</f>
        <v>DTAM</v>
      </c>
      <c r="B674" s="23" t="str">
        <f>+IFERROR(VLOOKUP(AS674,'[2]Listas anexo 1'!$A$7:$B$8,2,FALSE),"")</f>
        <v>ADMIN</v>
      </c>
      <c r="C674" s="23" t="str">
        <f>+IFERROR(VLOOKUP(AT674,'[2]Listas anexo 1'!$A$13:$B$15,2,FALSE),"")</f>
        <v>ADMINYCOOR</v>
      </c>
      <c r="D674" s="23" t="str">
        <f>+IFERROR(VLOOKUP(AT674,'[2]Listas anexo 1'!$A$13:$C$15,3,FALSE),"")</f>
        <v>CONTRIBUIR</v>
      </c>
      <c r="E674" s="23" t="str">
        <f>+IFERROR(VLOOKUP(AT674,'[2]Listas anexo 1'!$A$19:$B$21,2,FALSE),"")</f>
        <v>ADMINOB</v>
      </c>
      <c r="F674" s="23" t="str">
        <f>+IFERROR(VLOOKUP(AV674,'[2]Listas anexo 1'!$J$13:$K$21,2,FALSE),"")</f>
        <v>ADOBI</v>
      </c>
      <c r="G674" s="23" t="str">
        <f>+IFERROR(VLOOKUP(AW674,'[2]LISTAS ANEXO 1. 2'!$A$9:$B$38,2,FALSE),"")</f>
        <v>AII</v>
      </c>
      <c r="H674" s="23" t="str">
        <f>+IFERROR(IF(C674="ADMINYCOOR",VLOOKUP(AY674,'[2]LISTAS ANEXO 1. 3'!$B$13:$C$42,2,FALSE),IF(C674="TASAS",VLOOKUP(AY674,'[2]LISTAS ANEXO 1. 3'!$B$43:$C$51,2,FALSE),IF(C674="FORTALECIMIENTO",VLOOKUP(AY674,'[2]LISTAS ANEXO 1. 3'!$B$52:$C$58,2,FALSE),""))),"")</f>
        <v>CC</v>
      </c>
      <c r="I674" s="23" t="str">
        <f>+IFERROR(VLOOKUP(#REF!,'[2]LISTAS ANEXO 1. 4'!$B$74:$C$90,2,FALSE),"")</f>
        <v/>
      </c>
      <c r="J674" s="23" t="str">
        <f>+IFERROR(VLOOKUP(X674,[2]ORDINALES!$B$2:$C$5,2,FALSE),"")</f>
        <v>CTADOS</v>
      </c>
      <c r="K674" s="23" t="str">
        <f>+IFERROR(VLOOKUP(#REF!,[2]REGION!$G$2:$I$1125,2,FALSE),"")</f>
        <v/>
      </c>
      <c r="L674" s="23" t="str">
        <f>+IFERROR(VLOOKUP(AI674,[2]REGION!$G$2:$I$1125,2,FALSE),"")</f>
        <v/>
      </c>
      <c r="M674" s="23" t="str">
        <f>+IFERROR(VLOOKUP(#REF!,[2]ORDINALES!$H$2:$I$382,2,FALSE),"")</f>
        <v/>
      </c>
      <c r="N674" s="23" t="str">
        <f>IFERROR(VLOOKUP(U674,'[2]Lista Willy'!$B$11:$D$14,3,FALSE),"")</f>
        <v>REC_11</v>
      </c>
      <c r="O674" s="24"/>
      <c r="P674" s="90">
        <v>31045</v>
      </c>
      <c r="Q674" s="90" t="s">
        <v>540</v>
      </c>
      <c r="R674" s="90" t="s">
        <v>541</v>
      </c>
      <c r="S674" s="90" t="s">
        <v>793</v>
      </c>
      <c r="T674" s="90" t="s">
        <v>541</v>
      </c>
      <c r="U674" s="90" t="s">
        <v>52</v>
      </c>
      <c r="V674" s="94" t="s">
        <v>53</v>
      </c>
      <c r="W674" s="90" t="s">
        <v>54</v>
      </c>
      <c r="X674" s="90" t="s">
        <v>55</v>
      </c>
      <c r="Y674" s="99" t="s">
        <v>829</v>
      </c>
      <c r="Z674" s="88">
        <v>16000000</v>
      </c>
      <c r="AA674" s="120"/>
      <c r="AB674" s="88"/>
      <c r="AC674" s="88"/>
      <c r="AD674" s="88"/>
      <c r="AE674" s="120">
        <v>16000000</v>
      </c>
      <c r="AF674" s="89"/>
      <c r="AG674" s="116"/>
      <c r="AH674" s="90" t="s">
        <v>57</v>
      </c>
      <c r="AI674" s="90"/>
      <c r="AJ674" s="90"/>
      <c r="AK674" s="90"/>
      <c r="AL674" s="90" t="s">
        <v>57</v>
      </c>
      <c r="AM674" s="90"/>
      <c r="AN674" s="90" t="s">
        <v>57</v>
      </c>
      <c r="AO674" s="90"/>
      <c r="AP674" s="90" t="s">
        <v>57</v>
      </c>
      <c r="AQ674" s="90"/>
      <c r="AR674" s="90" t="s">
        <v>57</v>
      </c>
      <c r="AS674" s="90" t="s">
        <v>60</v>
      </c>
      <c r="AT674" s="90" t="s">
        <v>61</v>
      </c>
      <c r="AU674" s="97" t="s">
        <v>62</v>
      </c>
      <c r="AV674" s="98" t="s">
        <v>125</v>
      </c>
      <c r="AW674" s="98" t="s">
        <v>168</v>
      </c>
      <c r="AX674" s="97">
        <v>3202031</v>
      </c>
      <c r="AY674" s="98" t="s">
        <v>169</v>
      </c>
      <c r="AZ674" s="90" t="s">
        <v>170</v>
      </c>
      <c r="BA674" s="24"/>
    </row>
    <row r="675" spans="1:53" ht="84.75" customHeight="1">
      <c r="A675" s="23" t="str">
        <f>+IFERROR(VLOOKUP(R675,'[2]Listas niveles'!$D$2:$E$11,2,FALSE),"")</f>
        <v>DTAM</v>
      </c>
      <c r="B675" s="23" t="str">
        <f>+IFERROR(VLOOKUP(AS675,'[2]Listas anexo 1'!$A$7:$B$8,2,FALSE),"")</f>
        <v>ADMIN</v>
      </c>
      <c r="C675" s="23" t="str">
        <f>+IFERROR(VLOOKUP(AT675,'[2]Listas anexo 1'!$A$13:$B$15,2,FALSE),"")</f>
        <v>ADMINYCOOR</v>
      </c>
      <c r="D675" s="23" t="str">
        <f>+IFERROR(VLOOKUP(AT675,'[2]Listas anexo 1'!$A$13:$C$15,3,FALSE),"")</f>
        <v>CONTRIBUIR</v>
      </c>
      <c r="E675" s="23" t="str">
        <f>+IFERROR(VLOOKUP(AT675,'[2]Listas anexo 1'!$A$19:$B$21,2,FALSE),"")</f>
        <v>ADMINOB</v>
      </c>
      <c r="F675" s="23" t="str">
        <f>+IFERROR(VLOOKUP(AV675,'[2]Listas anexo 1'!$J$13:$K$21,2,FALSE),"")</f>
        <v>ADOBIV</v>
      </c>
      <c r="G675" s="23" t="str">
        <f>+IFERROR(VLOOKUP(AW675,'[2]LISTAS ANEXO 1. 2'!$A$9:$B$38,2,FALSE),"")</f>
        <v>AXVI</v>
      </c>
      <c r="H675" s="23" t="str">
        <f>+IFERROR(IF(C675="ADMINYCOOR",VLOOKUP(AY675,'[2]LISTAS ANEXO 1. 3'!$B$13:$C$42,2,FALSE),IF(C675="TASAS",VLOOKUP(AY675,'[2]LISTAS ANEXO 1. 3'!$B$43:$C$51,2,FALSE),IF(C675="FORTALECIMIENTO",VLOOKUP(AY675,'[2]LISTAS ANEXO 1. 3'!$B$52:$C$58,2,FALSE),""))),"")</f>
        <v>CD</v>
      </c>
      <c r="I675" s="23" t="str">
        <f>+IFERROR(VLOOKUP(#REF!,'[2]LISTAS ANEXO 1. 4'!$B$74:$C$90,2,FALSE),"")</f>
        <v/>
      </c>
      <c r="J675" s="23" t="str">
        <f>+IFERROR(VLOOKUP(X675,[2]ORDINALES!$B$2:$C$5,2,FALSE),"")</f>
        <v>CTADOS</v>
      </c>
      <c r="K675" s="23" t="str">
        <f>+IFERROR(VLOOKUP(#REF!,[2]REGION!$G$2:$I$1125,2,FALSE),"")</f>
        <v/>
      </c>
      <c r="L675" s="23" t="str">
        <f>+IFERROR(VLOOKUP(AI675,[2]REGION!$G$2:$I$1125,2,FALSE),"")</f>
        <v/>
      </c>
      <c r="M675" s="23" t="str">
        <f>+IFERROR(VLOOKUP(#REF!,[2]ORDINALES!$H$2:$I$382,2,FALSE),"")</f>
        <v/>
      </c>
      <c r="N675" s="23" t="str">
        <f>IFERROR(VLOOKUP(U675,'[2]Lista Willy'!$B$11:$D$14,3,FALSE),"")</f>
        <v>REC_11</v>
      </c>
      <c r="O675" s="24"/>
      <c r="P675" s="90">
        <v>31046</v>
      </c>
      <c r="Q675" s="90" t="s">
        <v>540</v>
      </c>
      <c r="R675" s="90" t="s">
        <v>541</v>
      </c>
      <c r="S675" s="90" t="s">
        <v>793</v>
      </c>
      <c r="T675" s="90" t="s">
        <v>541</v>
      </c>
      <c r="U675" s="90" t="s">
        <v>52</v>
      </c>
      <c r="V675" s="94" t="s">
        <v>53</v>
      </c>
      <c r="W675" s="90" t="s">
        <v>54</v>
      </c>
      <c r="X675" s="90" t="s">
        <v>55</v>
      </c>
      <c r="Y675" s="99" t="s">
        <v>830</v>
      </c>
      <c r="Z675" s="88">
        <v>15592000</v>
      </c>
      <c r="AA675" s="120"/>
      <c r="AB675" s="88"/>
      <c r="AC675" s="88"/>
      <c r="AD675" s="88"/>
      <c r="AE675" s="120">
        <v>15592000</v>
      </c>
      <c r="AF675" s="89"/>
      <c r="AG675" s="116"/>
      <c r="AH675" s="90" t="s">
        <v>57</v>
      </c>
      <c r="AI675" s="90"/>
      <c r="AJ675" s="90"/>
      <c r="AK675" s="90"/>
      <c r="AL675" s="90" t="s">
        <v>57</v>
      </c>
      <c r="AM675" s="90"/>
      <c r="AN675" s="90" t="s">
        <v>57</v>
      </c>
      <c r="AO675" s="90"/>
      <c r="AP675" s="90" t="s">
        <v>57</v>
      </c>
      <c r="AQ675" s="90"/>
      <c r="AR675" s="90" t="s">
        <v>57</v>
      </c>
      <c r="AS675" s="90" t="s">
        <v>60</v>
      </c>
      <c r="AT675" s="90" t="s">
        <v>61</v>
      </c>
      <c r="AU675" s="97" t="s">
        <v>62</v>
      </c>
      <c r="AV675" s="98" t="s">
        <v>63</v>
      </c>
      <c r="AW675" s="98" t="s">
        <v>64</v>
      </c>
      <c r="AX675" s="97">
        <v>3202008</v>
      </c>
      <c r="AY675" s="98" t="s">
        <v>65</v>
      </c>
      <c r="AZ675" s="90" t="s">
        <v>175</v>
      </c>
      <c r="BA675" s="24"/>
    </row>
    <row r="676" spans="1:53" ht="84.75" customHeight="1">
      <c r="A676" s="23" t="str">
        <f>+IFERROR(VLOOKUP(R676,'[2]Listas niveles'!$D$2:$E$11,2,FALSE),"")</f>
        <v>DTAM</v>
      </c>
      <c r="B676" s="23" t="str">
        <f>+IFERROR(VLOOKUP(AS676,'[2]Listas anexo 1'!$A$7:$B$8,2,FALSE),"")</f>
        <v>ADMIN</v>
      </c>
      <c r="C676" s="23" t="str">
        <f>+IFERROR(VLOOKUP(AT676,'[2]Listas anexo 1'!$A$13:$B$15,2,FALSE),"")</f>
        <v>ADMINYCOOR</v>
      </c>
      <c r="D676" s="23" t="str">
        <f>+IFERROR(VLOOKUP(AT676,'[2]Listas anexo 1'!$A$13:$C$15,3,FALSE),"")</f>
        <v>CONTRIBUIR</v>
      </c>
      <c r="E676" s="23" t="str">
        <f>+IFERROR(VLOOKUP(AT676,'[2]Listas anexo 1'!$A$19:$B$21,2,FALSE),"")</f>
        <v>ADMINOB</v>
      </c>
      <c r="F676" s="23" t="str">
        <f>+IFERROR(VLOOKUP(AV676,'[2]Listas anexo 1'!$J$13:$K$21,2,FALSE),"")</f>
        <v>ADOBIV</v>
      </c>
      <c r="G676" s="23" t="str">
        <f>+IFERROR(VLOOKUP(AW676,'[2]LISTAS ANEXO 1. 2'!$A$9:$B$38,2,FALSE),"")</f>
        <v>AXVI</v>
      </c>
      <c r="H676" s="23" t="str">
        <f>+IFERROR(IF(C676="ADMINYCOOR",VLOOKUP(AY676,'[2]LISTAS ANEXO 1. 3'!$B$13:$C$42,2,FALSE),IF(C676="TASAS",VLOOKUP(AY676,'[2]LISTAS ANEXO 1. 3'!$B$43:$C$51,2,FALSE),IF(C676="FORTALECIMIENTO",VLOOKUP(AY676,'[2]LISTAS ANEXO 1. 3'!$B$52:$C$58,2,FALSE),""))),"")</f>
        <v>CD</v>
      </c>
      <c r="I676" s="23" t="str">
        <f>+IFERROR(VLOOKUP(#REF!,'[2]LISTAS ANEXO 1. 4'!$B$74:$C$90,2,FALSE),"")</f>
        <v/>
      </c>
      <c r="J676" s="23" t="str">
        <f>+IFERROR(VLOOKUP(X676,[2]ORDINALES!$B$2:$C$5,2,FALSE),"")</f>
        <v>CTADOS</v>
      </c>
      <c r="K676" s="23" t="str">
        <f>+IFERROR(VLOOKUP(#REF!,[2]REGION!$G$2:$I$1125,2,FALSE),"")</f>
        <v/>
      </c>
      <c r="L676" s="23" t="str">
        <f>+IFERROR(VLOOKUP(AI676,[2]REGION!$G$2:$I$1125,2,FALSE),"")</f>
        <v/>
      </c>
      <c r="M676" s="23" t="str">
        <f>+IFERROR(VLOOKUP(#REF!,[2]ORDINALES!$H$2:$I$382,2,FALSE),"")</f>
        <v/>
      </c>
      <c r="N676" s="23" t="str">
        <f>IFERROR(VLOOKUP(U676,'[2]Lista Willy'!$B$11:$D$14,3,FALSE),"")</f>
        <v>REC_11</v>
      </c>
      <c r="O676" s="24"/>
      <c r="P676" s="90">
        <v>31047</v>
      </c>
      <c r="Q676" s="90" t="s">
        <v>540</v>
      </c>
      <c r="R676" s="90" t="s">
        <v>541</v>
      </c>
      <c r="S676" s="90" t="s">
        <v>793</v>
      </c>
      <c r="T676" s="90" t="s">
        <v>541</v>
      </c>
      <c r="U676" s="90" t="s">
        <v>52</v>
      </c>
      <c r="V676" s="94" t="s">
        <v>53</v>
      </c>
      <c r="W676" s="90" t="s">
        <v>54</v>
      </c>
      <c r="X676" s="90" t="s">
        <v>55</v>
      </c>
      <c r="Y676" s="99" t="s">
        <v>830</v>
      </c>
      <c r="Z676" s="88">
        <v>15592000</v>
      </c>
      <c r="AA676" s="120"/>
      <c r="AB676" s="88"/>
      <c r="AC676" s="88"/>
      <c r="AD676" s="88"/>
      <c r="AE676" s="120">
        <v>15592000</v>
      </c>
      <c r="AF676" s="89"/>
      <c r="AG676" s="116"/>
      <c r="AH676" s="90" t="s">
        <v>57</v>
      </c>
      <c r="AI676" s="90"/>
      <c r="AJ676" s="90"/>
      <c r="AK676" s="90"/>
      <c r="AL676" s="90" t="s">
        <v>57</v>
      </c>
      <c r="AM676" s="90"/>
      <c r="AN676" s="90" t="s">
        <v>57</v>
      </c>
      <c r="AO676" s="90"/>
      <c r="AP676" s="90" t="s">
        <v>57</v>
      </c>
      <c r="AQ676" s="90"/>
      <c r="AR676" s="90" t="s">
        <v>57</v>
      </c>
      <c r="AS676" s="90" t="s">
        <v>60</v>
      </c>
      <c r="AT676" s="90" t="s">
        <v>61</v>
      </c>
      <c r="AU676" s="97" t="s">
        <v>62</v>
      </c>
      <c r="AV676" s="98" t="s">
        <v>63</v>
      </c>
      <c r="AW676" s="98" t="s">
        <v>64</v>
      </c>
      <c r="AX676" s="97">
        <v>3202008</v>
      </c>
      <c r="AY676" s="98" t="s">
        <v>65</v>
      </c>
      <c r="AZ676" s="90" t="s">
        <v>175</v>
      </c>
      <c r="BA676" s="24"/>
    </row>
    <row r="677" spans="1:53" ht="84.75" customHeight="1">
      <c r="A677" s="23" t="str">
        <f>+IFERROR(VLOOKUP(R677,'[2]Listas niveles'!$D$2:$E$11,2,FALSE),"")</f>
        <v>DTAM</v>
      </c>
      <c r="B677" s="23" t="str">
        <f>+IFERROR(VLOOKUP(AS677,'[2]Listas anexo 1'!$A$7:$B$8,2,FALSE),"")</f>
        <v>ADMIN</v>
      </c>
      <c r="C677" s="23" t="str">
        <f>+IFERROR(VLOOKUP(AT677,'[2]Listas anexo 1'!$A$13:$B$15,2,FALSE),"")</f>
        <v>ADMINYCOOR</v>
      </c>
      <c r="D677" s="23" t="str">
        <f>+IFERROR(VLOOKUP(AT677,'[2]Listas anexo 1'!$A$13:$C$15,3,FALSE),"")</f>
        <v>CONTRIBUIR</v>
      </c>
      <c r="E677" s="23" t="str">
        <f>+IFERROR(VLOOKUP(AT677,'[2]Listas anexo 1'!$A$19:$B$21,2,FALSE),"")</f>
        <v>ADMINOB</v>
      </c>
      <c r="F677" s="23" t="str">
        <f>+IFERROR(VLOOKUP(AV677,'[2]Listas anexo 1'!$J$13:$K$21,2,FALSE),"")</f>
        <v>ADOBIV</v>
      </c>
      <c r="G677" s="23" t="str">
        <f>+IFERROR(VLOOKUP(AW677,'[2]LISTAS ANEXO 1. 2'!$A$9:$B$38,2,FALSE),"")</f>
        <v>AXVI</v>
      </c>
      <c r="H677" s="23" t="str">
        <f>+IFERROR(IF(C677="ADMINYCOOR",VLOOKUP(AY677,'[2]LISTAS ANEXO 1. 3'!$B$13:$C$42,2,FALSE),IF(C677="TASAS",VLOOKUP(AY677,'[2]LISTAS ANEXO 1. 3'!$B$43:$C$51,2,FALSE),IF(C677="FORTALECIMIENTO",VLOOKUP(AY677,'[2]LISTAS ANEXO 1. 3'!$B$52:$C$58,2,FALSE),""))),"")</f>
        <v>CD</v>
      </c>
      <c r="I677" s="23" t="str">
        <f>+IFERROR(VLOOKUP(#REF!,'[2]LISTAS ANEXO 1. 4'!$B$74:$C$90,2,FALSE),"")</f>
        <v/>
      </c>
      <c r="J677" s="23" t="str">
        <f>+IFERROR(VLOOKUP(X677,[2]ORDINALES!$B$2:$C$5,2,FALSE),"")</f>
        <v>CTADOS</v>
      </c>
      <c r="K677" s="23" t="str">
        <f>+IFERROR(VLOOKUP(#REF!,[2]REGION!$G$2:$I$1125,2,FALSE),"")</f>
        <v/>
      </c>
      <c r="L677" s="23" t="str">
        <f>+IFERROR(VLOOKUP(AI677,[2]REGION!$G$2:$I$1125,2,FALSE),"")</f>
        <v/>
      </c>
      <c r="M677" s="23" t="str">
        <f>+IFERROR(VLOOKUP(#REF!,[2]ORDINALES!$H$2:$I$382,2,FALSE),"")</f>
        <v/>
      </c>
      <c r="N677" s="23" t="str">
        <f>IFERROR(VLOOKUP(U677,'[2]Lista Willy'!$B$11:$D$14,3,FALSE),"")</f>
        <v>REC_11</v>
      </c>
      <c r="O677" s="24"/>
      <c r="P677" s="90">
        <v>31048</v>
      </c>
      <c r="Q677" s="90" t="s">
        <v>540</v>
      </c>
      <c r="R677" s="90" t="s">
        <v>541</v>
      </c>
      <c r="S677" s="90" t="s">
        <v>793</v>
      </c>
      <c r="T677" s="90" t="s">
        <v>541</v>
      </c>
      <c r="U677" s="90" t="s">
        <v>52</v>
      </c>
      <c r="V677" s="94" t="s">
        <v>53</v>
      </c>
      <c r="W677" s="90" t="s">
        <v>54</v>
      </c>
      <c r="X677" s="90" t="s">
        <v>55</v>
      </c>
      <c r="Y677" s="99" t="s">
        <v>831</v>
      </c>
      <c r="Z677" s="88">
        <v>15592000</v>
      </c>
      <c r="AA677" s="120"/>
      <c r="AB677" s="88"/>
      <c r="AC677" s="88"/>
      <c r="AD677" s="88"/>
      <c r="AE677" s="120">
        <v>15592000</v>
      </c>
      <c r="AF677" s="89"/>
      <c r="AG677" s="116"/>
      <c r="AH677" s="90" t="s">
        <v>57</v>
      </c>
      <c r="AI677" s="90"/>
      <c r="AJ677" s="90"/>
      <c r="AK677" s="90"/>
      <c r="AL677" s="90" t="s">
        <v>57</v>
      </c>
      <c r="AM677" s="90"/>
      <c r="AN677" s="90" t="s">
        <v>57</v>
      </c>
      <c r="AO677" s="90"/>
      <c r="AP677" s="90" t="s">
        <v>57</v>
      </c>
      <c r="AQ677" s="90"/>
      <c r="AR677" s="90" t="s">
        <v>57</v>
      </c>
      <c r="AS677" s="90" t="s">
        <v>60</v>
      </c>
      <c r="AT677" s="90" t="s">
        <v>61</v>
      </c>
      <c r="AU677" s="97" t="s">
        <v>62</v>
      </c>
      <c r="AV677" s="98" t="s">
        <v>63</v>
      </c>
      <c r="AW677" s="98" t="s">
        <v>64</v>
      </c>
      <c r="AX677" s="97">
        <v>3202008</v>
      </c>
      <c r="AY677" s="98" t="s">
        <v>65</v>
      </c>
      <c r="AZ677" s="90" t="s">
        <v>175</v>
      </c>
      <c r="BA677" s="24"/>
    </row>
    <row r="678" spans="1:53" ht="84.75" customHeight="1">
      <c r="A678" s="23" t="str">
        <f>+IFERROR(VLOOKUP(R678,'[2]Listas niveles'!$D$2:$E$11,2,FALSE),"")</f>
        <v>DTAM</v>
      </c>
      <c r="B678" s="23" t="str">
        <f>+IFERROR(VLOOKUP(AS678,'[2]Listas anexo 1'!$A$7:$B$8,2,FALSE),"")</f>
        <v>ADMIN</v>
      </c>
      <c r="C678" s="23" t="str">
        <f>+IFERROR(VLOOKUP(AT678,'[2]Listas anexo 1'!$A$13:$B$15,2,FALSE),"")</f>
        <v>ADMINYCOOR</v>
      </c>
      <c r="D678" s="23" t="str">
        <f>+IFERROR(VLOOKUP(AT678,'[2]Listas anexo 1'!$A$13:$C$15,3,FALSE),"")</f>
        <v>CONTRIBUIR</v>
      </c>
      <c r="E678" s="23" t="str">
        <f>+IFERROR(VLOOKUP(AT678,'[2]Listas anexo 1'!$A$19:$B$21,2,FALSE),"")</f>
        <v>ADMINOB</v>
      </c>
      <c r="F678" s="23" t="str">
        <f>+IFERROR(VLOOKUP(AV678,'[2]Listas anexo 1'!$J$13:$K$21,2,FALSE),"")</f>
        <v>ADOBIV</v>
      </c>
      <c r="G678" s="23" t="str">
        <f>+IFERROR(VLOOKUP(AW678,'[2]LISTAS ANEXO 1. 2'!$A$9:$B$38,2,FALSE),"")</f>
        <v>AXVI</v>
      </c>
      <c r="H678" s="23" t="str">
        <f>+IFERROR(IF(C678="ADMINYCOOR",VLOOKUP(AY678,'[2]LISTAS ANEXO 1. 3'!$B$13:$C$42,2,FALSE),IF(C678="TASAS",VLOOKUP(AY678,'[2]LISTAS ANEXO 1. 3'!$B$43:$C$51,2,FALSE),IF(C678="FORTALECIMIENTO",VLOOKUP(AY678,'[2]LISTAS ANEXO 1. 3'!$B$52:$C$58,2,FALSE),""))),"")</f>
        <v>CD</v>
      </c>
      <c r="I678" s="23" t="str">
        <f>+IFERROR(VLOOKUP(#REF!,'[2]LISTAS ANEXO 1. 4'!$B$74:$C$90,2,FALSE),"")</f>
        <v/>
      </c>
      <c r="J678" s="23" t="str">
        <f>+IFERROR(VLOOKUP(X678,[2]ORDINALES!$B$2:$C$5,2,FALSE),"")</f>
        <v>CTADOS</v>
      </c>
      <c r="K678" s="23" t="str">
        <f>+IFERROR(VLOOKUP(#REF!,[2]REGION!$G$2:$I$1125,2,FALSE),"")</f>
        <v/>
      </c>
      <c r="L678" s="23" t="str">
        <f>+IFERROR(VLOOKUP(AI678,[2]REGION!$G$2:$I$1125,2,FALSE),"")</f>
        <v/>
      </c>
      <c r="M678" s="23" t="str">
        <f>+IFERROR(VLOOKUP(#REF!,[2]ORDINALES!$H$2:$I$382,2,FALSE),"")</f>
        <v/>
      </c>
      <c r="N678" s="23" t="str">
        <f>IFERROR(VLOOKUP(U678,'[2]Lista Willy'!$B$11:$D$14,3,FALSE),"")</f>
        <v>REC_11</v>
      </c>
      <c r="O678" s="24"/>
      <c r="P678" s="90">
        <v>31049</v>
      </c>
      <c r="Q678" s="90" t="s">
        <v>540</v>
      </c>
      <c r="R678" s="90" t="s">
        <v>541</v>
      </c>
      <c r="S678" s="90" t="s">
        <v>793</v>
      </c>
      <c r="T678" s="90" t="s">
        <v>541</v>
      </c>
      <c r="U678" s="90" t="s">
        <v>52</v>
      </c>
      <c r="V678" s="94" t="s">
        <v>53</v>
      </c>
      <c r="W678" s="90" t="s">
        <v>54</v>
      </c>
      <c r="X678" s="90" t="s">
        <v>55</v>
      </c>
      <c r="Y678" s="99" t="s">
        <v>831</v>
      </c>
      <c r="Z678" s="88">
        <v>15592000</v>
      </c>
      <c r="AA678" s="120"/>
      <c r="AB678" s="88"/>
      <c r="AC678" s="88"/>
      <c r="AD678" s="88"/>
      <c r="AE678" s="120">
        <v>15592000</v>
      </c>
      <c r="AF678" s="89"/>
      <c r="AG678" s="116"/>
      <c r="AH678" s="90" t="s">
        <v>57</v>
      </c>
      <c r="AI678" s="90"/>
      <c r="AJ678" s="90"/>
      <c r="AK678" s="90"/>
      <c r="AL678" s="90" t="s">
        <v>57</v>
      </c>
      <c r="AM678" s="90"/>
      <c r="AN678" s="90" t="s">
        <v>57</v>
      </c>
      <c r="AO678" s="90"/>
      <c r="AP678" s="90" t="s">
        <v>57</v>
      </c>
      <c r="AQ678" s="90"/>
      <c r="AR678" s="90" t="s">
        <v>57</v>
      </c>
      <c r="AS678" s="90" t="s">
        <v>60</v>
      </c>
      <c r="AT678" s="90" t="s">
        <v>61</v>
      </c>
      <c r="AU678" s="97" t="s">
        <v>62</v>
      </c>
      <c r="AV678" s="98" t="s">
        <v>63</v>
      </c>
      <c r="AW678" s="98" t="s">
        <v>64</v>
      </c>
      <c r="AX678" s="97">
        <v>3202008</v>
      </c>
      <c r="AY678" s="98" t="s">
        <v>65</v>
      </c>
      <c r="AZ678" s="90" t="s">
        <v>175</v>
      </c>
      <c r="BA678" s="24"/>
    </row>
    <row r="679" spans="1:53" ht="84.75" customHeight="1">
      <c r="A679" s="23" t="str">
        <f>+IFERROR(VLOOKUP(R679,'[2]Listas niveles'!$D$2:$E$11,2,FALSE),"")</f>
        <v>DTAM</v>
      </c>
      <c r="B679" s="23" t="str">
        <f>+IFERROR(VLOOKUP(AS679,'[2]Listas anexo 1'!$A$7:$B$8,2,FALSE),"")</f>
        <v>ADMIN</v>
      </c>
      <c r="C679" s="23" t="str">
        <f>+IFERROR(VLOOKUP(AT679,'[2]Listas anexo 1'!$A$13:$B$15,2,FALSE),"")</f>
        <v>ADMINYCOOR</v>
      </c>
      <c r="D679" s="23" t="str">
        <f>+IFERROR(VLOOKUP(AT679,'[2]Listas anexo 1'!$A$13:$C$15,3,FALSE),"")</f>
        <v>CONTRIBUIR</v>
      </c>
      <c r="E679" s="23" t="str">
        <f>+IFERROR(VLOOKUP(AT679,'[2]Listas anexo 1'!$A$19:$B$21,2,FALSE),"")</f>
        <v>ADMINOB</v>
      </c>
      <c r="F679" s="23" t="str">
        <f>+IFERROR(VLOOKUP(AV679,'[2]Listas anexo 1'!$J$13:$K$21,2,FALSE),"")</f>
        <v>ADOBIV</v>
      </c>
      <c r="G679" s="23" t="str">
        <f>+IFERROR(VLOOKUP(AW679,'[2]LISTAS ANEXO 1. 2'!$A$9:$B$38,2,FALSE),"")</f>
        <v>AXI</v>
      </c>
      <c r="H679" s="23" t="str">
        <f>+IFERROR(IF(C679="ADMINYCOOR",VLOOKUP(AY679,'[2]LISTAS ANEXO 1. 3'!$B$13:$C$42,2,FALSE),IF(C679="TASAS",VLOOKUP(AY679,'[2]LISTAS ANEXO 1. 3'!$B$43:$C$51,2,FALSE),IF(C679="FORTALECIMIENTO",VLOOKUP(AY679,'[2]LISTAS ANEXO 1. 3'!$B$52:$C$58,2,FALSE),""))),"")</f>
        <v>PP</v>
      </c>
      <c r="I679" s="23" t="str">
        <f>+IFERROR(VLOOKUP(#REF!,'[2]LISTAS ANEXO 1. 4'!$B$74:$C$90,2,FALSE),"")</f>
        <v/>
      </c>
      <c r="J679" s="23" t="str">
        <f>+IFERROR(VLOOKUP(X679,[2]ORDINALES!$B$2:$C$5,2,FALSE),"")</f>
        <v>CTADOS</v>
      </c>
      <c r="K679" s="23" t="str">
        <f>+IFERROR(VLOOKUP(#REF!,[2]REGION!$G$2:$I$1125,2,FALSE),"")</f>
        <v/>
      </c>
      <c r="L679" s="23" t="str">
        <f>+IFERROR(VLOOKUP(AI679,[2]REGION!$G$2:$I$1125,2,FALSE),"")</f>
        <v/>
      </c>
      <c r="M679" s="23" t="str">
        <f>+IFERROR(VLOOKUP(#REF!,[2]ORDINALES!$H$2:$I$382,2,FALSE),"")</f>
        <v/>
      </c>
      <c r="N679" s="23" t="str">
        <f>IFERROR(VLOOKUP(U679,'[2]Lista Willy'!$B$11:$D$14,3,FALSE),"")</f>
        <v>REC_11</v>
      </c>
      <c r="O679" s="24"/>
      <c r="P679" s="90">
        <v>32000</v>
      </c>
      <c r="Q679" s="90" t="s">
        <v>540</v>
      </c>
      <c r="R679" s="90" t="s">
        <v>541</v>
      </c>
      <c r="S679" s="90" t="s">
        <v>832</v>
      </c>
      <c r="T679" s="90" t="s">
        <v>541</v>
      </c>
      <c r="U679" s="90" t="s">
        <v>52</v>
      </c>
      <c r="V679" s="94" t="s">
        <v>53</v>
      </c>
      <c r="W679" s="90" t="s">
        <v>54</v>
      </c>
      <c r="X679" s="90" t="s">
        <v>55</v>
      </c>
      <c r="Y679" s="99" t="s">
        <v>833</v>
      </c>
      <c r="Z679" s="88">
        <v>60000000</v>
      </c>
      <c r="AA679" s="120"/>
      <c r="AB679" s="88"/>
      <c r="AC679" s="88"/>
      <c r="AD679" s="88"/>
      <c r="AE679" s="120">
        <v>60000000</v>
      </c>
      <c r="AF679" s="89"/>
      <c r="AG679" s="116"/>
      <c r="AH679" s="90" t="s">
        <v>57</v>
      </c>
      <c r="AI679" s="90"/>
      <c r="AJ679" s="90"/>
      <c r="AK679" s="90"/>
      <c r="AL679" s="90" t="s">
        <v>57</v>
      </c>
      <c r="AM679" s="90"/>
      <c r="AN679" s="90" t="s">
        <v>57</v>
      </c>
      <c r="AO679" s="90"/>
      <c r="AP679" s="90" t="s">
        <v>57</v>
      </c>
      <c r="AQ679" s="90"/>
      <c r="AR679" s="90" t="s">
        <v>57</v>
      </c>
      <c r="AS679" s="90" t="s">
        <v>60</v>
      </c>
      <c r="AT679" s="90" t="s">
        <v>61</v>
      </c>
      <c r="AU679" s="97" t="s">
        <v>62</v>
      </c>
      <c r="AV679" s="98" t="s">
        <v>63</v>
      </c>
      <c r="AW679" s="98" t="s">
        <v>442</v>
      </c>
      <c r="AX679" s="97">
        <v>3202002</v>
      </c>
      <c r="AY679" s="98" t="s">
        <v>211</v>
      </c>
      <c r="AZ679" s="98" t="s">
        <v>443</v>
      </c>
      <c r="BA679" s="24"/>
    </row>
    <row r="680" spans="1:53" ht="84.75" customHeight="1">
      <c r="A680" s="23" t="str">
        <f>+IFERROR(VLOOKUP(R680,'[2]Listas niveles'!$D$2:$E$11,2,FALSE),"")</f>
        <v>DTAM</v>
      </c>
      <c r="B680" s="23" t="str">
        <f>+IFERROR(VLOOKUP(AS680,'[2]Listas anexo 1'!$A$7:$B$8,2,FALSE),"")</f>
        <v>ADMIN</v>
      </c>
      <c r="C680" s="23" t="str">
        <f>+IFERROR(VLOOKUP(AT680,'[2]Listas anexo 1'!$A$13:$B$15,2,FALSE),"")</f>
        <v>ADMINYCOOR</v>
      </c>
      <c r="D680" s="23" t="str">
        <f>+IFERROR(VLOOKUP(AT680,'[2]Listas anexo 1'!$A$13:$C$15,3,FALSE),"")</f>
        <v>CONTRIBUIR</v>
      </c>
      <c r="E680" s="23" t="str">
        <f>+IFERROR(VLOOKUP(AT680,'[2]Listas anexo 1'!$A$19:$B$21,2,FALSE),"")</f>
        <v>ADMINOB</v>
      </c>
      <c r="F680" s="23" t="str">
        <f>+IFERROR(VLOOKUP(AV680,'[2]Listas anexo 1'!$J$13:$K$21,2,FALSE),"")</f>
        <v>ADOBIV</v>
      </c>
      <c r="G680" s="23" t="str">
        <f>+IFERROR(VLOOKUP(AW680,'[2]LISTAS ANEXO 1. 2'!$A$9:$B$38,2,FALSE),"")</f>
        <v>AXVI</v>
      </c>
      <c r="H680" s="23" t="str">
        <f>+IFERROR(IF(C680="ADMINYCOOR",VLOOKUP(AY680,'[2]LISTAS ANEXO 1. 3'!$B$13:$C$42,2,FALSE),IF(C680="TASAS",VLOOKUP(AY680,'[2]LISTAS ANEXO 1. 3'!$B$43:$C$51,2,FALSE),IF(C680="FORTALECIMIENTO",VLOOKUP(AY680,'[2]LISTAS ANEXO 1. 3'!$B$52:$C$58,2,FALSE),""))),"")</f>
        <v>CD</v>
      </c>
      <c r="I680" s="23" t="str">
        <f>+IFERROR(VLOOKUP(#REF!,'[2]LISTAS ANEXO 1. 4'!$B$74:$C$90,2,FALSE),"")</f>
        <v/>
      </c>
      <c r="J680" s="23" t="str">
        <f>+IFERROR(VLOOKUP(X680,[2]ORDINALES!$B$2:$C$5,2,FALSE),"")</f>
        <v>CTADOS</v>
      </c>
      <c r="K680" s="23" t="str">
        <f>+IFERROR(VLOOKUP(#REF!,[2]REGION!$G$2:$I$1125,2,FALSE),"")</f>
        <v/>
      </c>
      <c r="L680" s="23" t="str">
        <f>+IFERROR(VLOOKUP(AI680,[2]REGION!$G$2:$I$1125,2,FALSE),"")</f>
        <v/>
      </c>
      <c r="M680" s="23" t="str">
        <f>+IFERROR(VLOOKUP(#REF!,[2]ORDINALES!$H$2:$I$382,2,FALSE),"")</f>
        <v/>
      </c>
      <c r="N680" s="23" t="str">
        <f>IFERROR(VLOOKUP(U680,'[2]Lista Willy'!$B$11:$D$14,3,FALSE),"")</f>
        <v>REC_11</v>
      </c>
      <c r="O680" s="24"/>
      <c r="P680" s="90">
        <v>32001</v>
      </c>
      <c r="Q680" s="90" t="s">
        <v>540</v>
      </c>
      <c r="R680" s="90" t="s">
        <v>541</v>
      </c>
      <c r="S680" s="90" t="s">
        <v>832</v>
      </c>
      <c r="T680" s="90" t="s">
        <v>541</v>
      </c>
      <c r="U680" s="90" t="s">
        <v>52</v>
      </c>
      <c r="V680" s="94" t="s">
        <v>53</v>
      </c>
      <c r="W680" s="90" t="s">
        <v>54</v>
      </c>
      <c r="X680" s="90" t="s">
        <v>55</v>
      </c>
      <c r="Y680" s="99" t="s">
        <v>834</v>
      </c>
      <c r="Z680" s="88">
        <v>33400000</v>
      </c>
      <c r="AA680" s="120"/>
      <c r="AB680" s="88"/>
      <c r="AC680" s="88"/>
      <c r="AD680" s="88"/>
      <c r="AE680" s="120">
        <v>33400000</v>
      </c>
      <c r="AF680" s="89"/>
      <c r="AG680" s="116"/>
      <c r="AH680" s="90" t="s">
        <v>57</v>
      </c>
      <c r="AI680" s="90"/>
      <c r="AJ680" s="90"/>
      <c r="AK680" s="90"/>
      <c r="AL680" s="90" t="s">
        <v>57</v>
      </c>
      <c r="AM680" s="90"/>
      <c r="AN680" s="90" t="s">
        <v>57</v>
      </c>
      <c r="AO680" s="90"/>
      <c r="AP680" s="90" t="s">
        <v>57</v>
      </c>
      <c r="AQ680" s="90"/>
      <c r="AR680" s="90" t="s">
        <v>57</v>
      </c>
      <c r="AS680" s="90" t="s">
        <v>60</v>
      </c>
      <c r="AT680" s="90" t="s">
        <v>61</v>
      </c>
      <c r="AU680" s="97" t="s">
        <v>62</v>
      </c>
      <c r="AV680" s="98" t="s">
        <v>63</v>
      </c>
      <c r="AW680" s="98" t="s">
        <v>64</v>
      </c>
      <c r="AX680" s="97">
        <v>3202008</v>
      </c>
      <c r="AY680" s="98" t="s">
        <v>65</v>
      </c>
      <c r="AZ680" s="90" t="s">
        <v>66</v>
      </c>
      <c r="BA680" s="24"/>
    </row>
    <row r="681" spans="1:53" ht="84.75" customHeight="1">
      <c r="A681" s="23" t="str">
        <f>+IFERROR(VLOOKUP(R681,'[2]Listas niveles'!$D$2:$E$11,2,FALSE),"")</f>
        <v>DTAM</v>
      </c>
      <c r="B681" s="23" t="str">
        <f>+IFERROR(VLOOKUP(AS681,'[2]Listas anexo 1'!$A$7:$B$8,2,FALSE),"")</f>
        <v>ADMIN</v>
      </c>
      <c r="C681" s="23" t="str">
        <f>+IFERROR(VLOOKUP(AT681,'[2]Listas anexo 1'!$A$13:$B$15,2,FALSE),"")</f>
        <v>ADMINYCOOR</v>
      </c>
      <c r="D681" s="23" t="str">
        <f>+IFERROR(VLOOKUP(AT681,'[2]Listas anexo 1'!$A$13:$C$15,3,FALSE),"")</f>
        <v>CONTRIBUIR</v>
      </c>
      <c r="E681" s="23" t="str">
        <f>+IFERROR(VLOOKUP(AT681,'[2]Listas anexo 1'!$A$19:$B$21,2,FALSE),"")</f>
        <v>ADMINOB</v>
      </c>
      <c r="F681" s="23" t="str">
        <f>+IFERROR(VLOOKUP(AV681,'[2]Listas anexo 1'!$J$13:$K$21,2,FALSE),"")</f>
        <v>ADOBIV</v>
      </c>
      <c r="G681" s="23" t="str">
        <f>+IFERROR(VLOOKUP(AW681,'[2]LISTAS ANEXO 1. 2'!$A$9:$B$38,2,FALSE),"")</f>
        <v>AXVI</v>
      </c>
      <c r="H681" s="23" t="str">
        <f>+IFERROR(IF(C681="ADMINYCOOR",VLOOKUP(AY681,'[2]LISTAS ANEXO 1. 3'!$B$13:$C$42,2,FALSE),IF(C681="TASAS",VLOOKUP(AY681,'[2]LISTAS ANEXO 1. 3'!$B$43:$C$51,2,FALSE),IF(C681="FORTALECIMIENTO",VLOOKUP(AY681,'[2]LISTAS ANEXO 1. 3'!$B$52:$C$58,2,FALSE),""))),"")</f>
        <v>CD</v>
      </c>
      <c r="I681" s="23" t="str">
        <f>+IFERROR(VLOOKUP(#REF!,'[2]LISTAS ANEXO 1. 4'!$B$74:$C$90,2,FALSE),"")</f>
        <v/>
      </c>
      <c r="J681" s="23" t="str">
        <f>+IFERROR(VLOOKUP(X681,[2]ORDINALES!$B$2:$C$5,2,FALSE),"")</f>
        <v>CTADOS</v>
      </c>
      <c r="K681" s="23" t="str">
        <f>+IFERROR(VLOOKUP(#REF!,[2]REGION!$G$2:$I$1125,2,FALSE),"")</f>
        <v/>
      </c>
      <c r="L681" s="23" t="str">
        <f>+IFERROR(VLOOKUP(AI681,[2]REGION!$G$2:$I$1125,2,FALSE),"")</f>
        <v/>
      </c>
      <c r="M681" s="23" t="str">
        <f>+IFERROR(VLOOKUP(#REF!,[2]ORDINALES!$H$2:$I$382,2,FALSE),"")</f>
        <v/>
      </c>
      <c r="N681" s="23" t="str">
        <f>IFERROR(VLOOKUP(U681,'[2]Lista Willy'!$B$11:$D$14,3,FALSE),"")</f>
        <v>REC_20</v>
      </c>
      <c r="O681" s="24"/>
      <c r="P681" s="90">
        <v>32002</v>
      </c>
      <c r="Q681" s="90" t="s">
        <v>540</v>
      </c>
      <c r="R681" s="90" t="s">
        <v>541</v>
      </c>
      <c r="S681" s="90" t="s">
        <v>832</v>
      </c>
      <c r="T681" s="90" t="s">
        <v>541</v>
      </c>
      <c r="U681" s="90" t="s">
        <v>153</v>
      </c>
      <c r="V681" s="94" t="s">
        <v>154</v>
      </c>
      <c r="W681" s="90" t="s">
        <v>54</v>
      </c>
      <c r="X681" s="90" t="s">
        <v>55</v>
      </c>
      <c r="Y681" s="99" t="s">
        <v>835</v>
      </c>
      <c r="Z681" s="88">
        <v>155000000</v>
      </c>
      <c r="AA681" s="120"/>
      <c r="AB681" s="88"/>
      <c r="AC681" s="88"/>
      <c r="AD681" s="88"/>
      <c r="AE681" s="120">
        <v>155000000</v>
      </c>
      <c r="AF681" s="89"/>
      <c r="AG681" s="116"/>
      <c r="AH681" s="90" t="s">
        <v>57</v>
      </c>
      <c r="AI681" s="90"/>
      <c r="AJ681" s="90"/>
      <c r="AK681" s="90"/>
      <c r="AL681" s="90" t="s">
        <v>57</v>
      </c>
      <c r="AM681" s="90"/>
      <c r="AN681" s="90" t="s">
        <v>57</v>
      </c>
      <c r="AO681" s="90"/>
      <c r="AP681" s="90" t="s">
        <v>57</v>
      </c>
      <c r="AQ681" s="90"/>
      <c r="AR681" s="90" t="s">
        <v>57</v>
      </c>
      <c r="AS681" s="90" t="s">
        <v>60</v>
      </c>
      <c r="AT681" s="90" t="s">
        <v>61</v>
      </c>
      <c r="AU681" s="97" t="s">
        <v>62</v>
      </c>
      <c r="AV681" s="98" t="s">
        <v>63</v>
      </c>
      <c r="AW681" s="98" t="s">
        <v>64</v>
      </c>
      <c r="AX681" s="97">
        <v>3202008</v>
      </c>
      <c r="AY681" s="98" t="s">
        <v>65</v>
      </c>
      <c r="AZ681" s="90" t="s">
        <v>433</v>
      </c>
      <c r="BA681" s="24"/>
    </row>
    <row r="682" spans="1:53" ht="84.75" customHeight="1">
      <c r="A682" s="23" t="str">
        <f>+IFERROR(VLOOKUP(R682,'[2]Listas niveles'!$D$2:$E$11,2,FALSE),"")</f>
        <v>DTAM</v>
      </c>
      <c r="B682" s="23" t="str">
        <f>+IFERROR(VLOOKUP(AS682,'[2]Listas anexo 1'!$A$7:$B$8,2,FALSE),"")</f>
        <v>ADMIN</v>
      </c>
      <c r="C682" s="23" t="str">
        <f>+IFERROR(VLOOKUP(AT682,'[2]Listas anexo 1'!$A$13:$B$15,2,FALSE),"")</f>
        <v>ADMINYCOOR</v>
      </c>
      <c r="D682" s="23" t="str">
        <f>+IFERROR(VLOOKUP(AT682,'[2]Listas anexo 1'!$A$13:$C$15,3,FALSE),"")</f>
        <v>CONTRIBUIR</v>
      </c>
      <c r="E682" s="23" t="str">
        <f>+IFERROR(VLOOKUP(AT682,'[2]Listas anexo 1'!$A$19:$B$21,2,FALSE),"")</f>
        <v>ADMINOB</v>
      </c>
      <c r="F682" s="23" t="str">
        <f>+IFERROR(VLOOKUP(AV682,'[2]Listas anexo 1'!$J$13:$K$21,2,FALSE),"")</f>
        <v>ADOBIV</v>
      </c>
      <c r="G682" s="23" t="str">
        <f>+IFERROR(VLOOKUP(AW682,'[2]LISTAS ANEXO 1. 2'!$A$9:$B$38,2,FALSE),"")</f>
        <v>AXVI</v>
      </c>
      <c r="H682" s="23" t="str">
        <f>+IFERROR(IF(C682="ADMINYCOOR",VLOOKUP(AY682,'[2]LISTAS ANEXO 1. 3'!$B$13:$C$42,2,FALSE),IF(C682="TASAS",VLOOKUP(AY682,'[2]LISTAS ANEXO 1. 3'!$B$43:$C$51,2,FALSE),IF(C682="FORTALECIMIENTO",VLOOKUP(AY682,'[2]LISTAS ANEXO 1. 3'!$B$52:$C$58,2,FALSE),""))),"")</f>
        <v>CD</v>
      </c>
      <c r="I682" s="23" t="str">
        <f>+IFERROR(VLOOKUP(#REF!,'[2]LISTAS ANEXO 1. 4'!$B$74:$C$90,2,FALSE),"")</f>
        <v/>
      </c>
      <c r="J682" s="23" t="str">
        <f>+IFERROR(VLOOKUP(X682,[2]ORDINALES!$B$2:$C$5,2,FALSE),"")</f>
        <v>CTADOS</v>
      </c>
      <c r="K682" s="23" t="str">
        <f>+IFERROR(VLOOKUP(#REF!,[2]REGION!$G$2:$I$1125,2,FALSE),"")</f>
        <v/>
      </c>
      <c r="L682" s="23" t="str">
        <f>+IFERROR(VLOOKUP(AI682,[2]REGION!$G$2:$I$1125,2,FALSE),"")</f>
        <v/>
      </c>
      <c r="M682" s="23" t="str">
        <f>+IFERROR(VLOOKUP(#REF!,[2]ORDINALES!$H$2:$I$382,2,FALSE),"")</f>
        <v/>
      </c>
      <c r="N682" s="23" t="str">
        <f>IFERROR(VLOOKUP(U682,'[2]Lista Willy'!$B$11:$D$14,3,FALSE),"")</f>
        <v>REC_11</v>
      </c>
      <c r="O682" s="24"/>
      <c r="P682" s="90">
        <v>32004</v>
      </c>
      <c r="Q682" s="90" t="s">
        <v>540</v>
      </c>
      <c r="R682" s="90" t="s">
        <v>541</v>
      </c>
      <c r="S682" s="90" t="s">
        <v>832</v>
      </c>
      <c r="T682" s="90" t="s">
        <v>541</v>
      </c>
      <c r="U682" s="90" t="s">
        <v>52</v>
      </c>
      <c r="V682" s="94" t="s">
        <v>53</v>
      </c>
      <c r="W682" s="90" t="s">
        <v>54</v>
      </c>
      <c r="X682" s="90" t="s">
        <v>55</v>
      </c>
      <c r="Y682" s="99" t="s">
        <v>836</v>
      </c>
      <c r="Z682" s="88">
        <v>20000000</v>
      </c>
      <c r="AA682" s="120"/>
      <c r="AB682" s="88"/>
      <c r="AC682" s="88"/>
      <c r="AD682" s="88"/>
      <c r="AE682" s="120">
        <v>20000000</v>
      </c>
      <c r="AF682" s="89"/>
      <c r="AG682" s="116"/>
      <c r="AH682" s="90" t="s">
        <v>57</v>
      </c>
      <c r="AI682" s="90"/>
      <c r="AJ682" s="90"/>
      <c r="AK682" s="90"/>
      <c r="AL682" s="90" t="s">
        <v>57</v>
      </c>
      <c r="AM682" s="90"/>
      <c r="AN682" s="90" t="s">
        <v>57</v>
      </c>
      <c r="AO682" s="90"/>
      <c r="AP682" s="90" t="s">
        <v>57</v>
      </c>
      <c r="AQ682" s="90"/>
      <c r="AR682" s="90" t="s">
        <v>57</v>
      </c>
      <c r="AS682" s="90" t="s">
        <v>60</v>
      </c>
      <c r="AT682" s="90" t="s">
        <v>61</v>
      </c>
      <c r="AU682" s="97" t="s">
        <v>62</v>
      </c>
      <c r="AV682" s="98" t="s">
        <v>63</v>
      </c>
      <c r="AW682" s="98" t="s">
        <v>64</v>
      </c>
      <c r="AX682" s="97">
        <v>3202008</v>
      </c>
      <c r="AY682" s="98" t="s">
        <v>65</v>
      </c>
      <c r="AZ682" s="90" t="s">
        <v>66</v>
      </c>
      <c r="BA682" s="24"/>
    </row>
    <row r="683" spans="1:53" ht="84.75" customHeight="1">
      <c r="A683" s="23" t="str">
        <f>+IFERROR(VLOOKUP(R683,'[2]Listas niveles'!$D$2:$E$11,2,FALSE),"")</f>
        <v>DTAM</v>
      </c>
      <c r="B683" s="23" t="str">
        <f>+IFERROR(VLOOKUP(AS683,'[2]Listas anexo 1'!$A$7:$B$8,2,FALSE),"")</f>
        <v>ADMIN</v>
      </c>
      <c r="C683" s="23" t="str">
        <f>+IFERROR(VLOOKUP(AT683,'[2]Listas anexo 1'!$A$13:$B$15,2,FALSE),"")</f>
        <v>ADMINYCOOR</v>
      </c>
      <c r="D683" s="23" t="str">
        <f>+IFERROR(VLOOKUP(AT683,'[2]Listas anexo 1'!$A$13:$C$15,3,FALSE),"")</f>
        <v>CONTRIBUIR</v>
      </c>
      <c r="E683" s="23" t="str">
        <f>+IFERROR(VLOOKUP(AT683,'[2]Listas anexo 1'!$A$19:$B$21,2,FALSE),"")</f>
        <v>ADMINOB</v>
      </c>
      <c r="F683" s="23" t="str">
        <f>+IFERROR(VLOOKUP(AV683,'[2]Listas anexo 1'!$J$13:$K$21,2,FALSE),"")</f>
        <v>ADOBIII</v>
      </c>
      <c r="G683" s="23" t="str">
        <f>+IFERROR(VLOOKUP(AW683,'[2]LISTAS ANEXO 1. 2'!$A$9:$B$38,2,FALSE),"")</f>
        <v>AX</v>
      </c>
      <c r="H683" s="23" t="str">
        <f>+IFERROR(IF(C683="ADMINYCOOR",VLOOKUP(AY683,'[2]LISTAS ANEXO 1. 3'!$B$13:$C$42,2,FALSE),IF(C683="TASAS",VLOOKUP(AY683,'[2]LISTAS ANEXO 1. 3'!$B$43:$C$51,2,FALSE),IF(C683="FORTALECIMIENTO",VLOOKUP(AY683,'[2]LISTAS ANEXO 1. 3'!$B$52:$C$58,2,FALSE),""))),"")</f>
        <v>OO</v>
      </c>
      <c r="I683" s="23" t="str">
        <f>+IFERROR(VLOOKUP(#REF!,'[2]LISTAS ANEXO 1. 4'!$B$74:$C$90,2,FALSE),"")</f>
        <v/>
      </c>
      <c r="J683" s="23" t="str">
        <f>+IFERROR(VLOOKUP(X683,[2]ORDINALES!$B$2:$C$5,2,FALSE),"")</f>
        <v>CTADOS</v>
      </c>
      <c r="K683" s="23" t="str">
        <f>+IFERROR(VLOOKUP(#REF!,[2]REGION!$G$2:$I$1125,2,FALSE),"")</f>
        <v/>
      </c>
      <c r="L683" s="23" t="str">
        <f>+IFERROR(VLOOKUP(AI683,[2]REGION!$G$2:$I$1125,2,FALSE),"")</f>
        <v/>
      </c>
      <c r="M683" s="23" t="str">
        <f>+IFERROR(VLOOKUP(#REF!,[2]ORDINALES!$H$2:$I$382,2,FALSE),"")</f>
        <v/>
      </c>
      <c r="N683" s="23" t="str">
        <f>IFERROR(VLOOKUP(U683,'[2]Lista Willy'!$B$11:$D$14,3,FALSE),"")</f>
        <v>REC_11</v>
      </c>
      <c r="O683" s="24"/>
      <c r="P683" s="90">
        <v>32005</v>
      </c>
      <c r="Q683" s="90" t="s">
        <v>540</v>
      </c>
      <c r="R683" s="90" t="s">
        <v>541</v>
      </c>
      <c r="S683" s="90" t="s">
        <v>832</v>
      </c>
      <c r="T683" s="90" t="s">
        <v>541</v>
      </c>
      <c r="U683" s="90" t="s">
        <v>52</v>
      </c>
      <c r="V683" s="94" t="s">
        <v>53</v>
      </c>
      <c r="W683" s="90" t="s">
        <v>54</v>
      </c>
      <c r="X683" s="90" t="s">
        <v>55</v>
      </c>
      <c r="Y683" s="99" t="s">
        <v>837</v>
      </c>
      <c r="Z683" s="88">
        <v>85000000</v>
      </c>
      <c r="AA683" s="120"/>
      <c r="AB683" s="88"/>
      <c r="AC683" s="88"/>
      <c r="AD683" s="88"/>
      <c r="AE683" s="120">
        <v>85000000</v>
      </c>
      <c r="AF683" s="89"/>
      <c r="AG683" s="116"/>
      <c r="AH683" s="90" t="s">
        <v>57</v>
      </c>
      <c r="AI683" s="90"/>
      <c r="AJ683" s="90"/>
      <c r="AK683" s="90"/>
      <c r="AL683" s="90" t="s">
        <v>57</v>
      </c>
      <c r="AM683" s="90"/>
      <c r="AN683" s="90" t="s">
        <v>57</v>
      </c>
      <c r="AO683" s="90"/>
      <c r="AP683" s="90" t="s">
        <v>57</v>
      </c>
      <c r="AQ683" s="90"/>
      <c r="AR683" s="90" t="s">
        <v>57</v>
      </c>
      <c r="AS683" s="90" t="s">
        <v>60</v>
      </c>
      <c r="AT683" s="90" t="s">
        <v>61</v>
      </c>
      <c r="AU683" s="97" t="s">
        <v>62</v>
      </c>
      <c r="AV683" s="98" t="s">
        <v>272</v>
      </c>
      <c r="AW683" s="98" t="s">
        <v>335</v>
      </c>
      <c r="AX683" s="97">
        <v>3202004</v>
      </c>
      <c r="AY683" s="98" t="s">
        <v>336</v>
      </c>
      <c r="AZ683" s="90" t="s">
        <v>426</v>
      </c>
      <c r="BA683" s="24"/>
    </row>
    <row r="684" spans="1:53" ht="84.75" customHeight="1">
      <c r="A684" s="23" t="str">
        <f>+IFERROR(VLOOKUP(R684,'[2]Listas niveles'!$D$2:$E$11,2,FALSE),"")</f>
        <v>DTAM</v>
      </c>
      <c r="B684" s="23" t="str">
        <f>+IFERROR(VLOOKUP(AS684,'[2]Listas anexo 1'!$A$7:$B$8,2,FALSE),"")</f>
        <v>ADMIN</v>
      </c>
      <c r="C684" s="23" t="str">
        <f>+IFERROR(VLOOKUP(AT684,'[2]Listas anexo 1'!$A$13:$B$15,2,FALSE),"")</f>
        <v>ADMINYCOOR</v>
      </c>
      <c r="D684" s="23" t="str">
        <f>+IFERROR(VLOOKUP(AT684,'[2]Listas anexo 1'!$A$13:$C$15,3,FALSE),"")</f>
        <v>CONTRIBUIR</v>
      </c>
      <c r="E684" s="23" t="str">
        <f>+IFERROR(VLOOKUP(AT684,'[2]Listas anexo 1'!$A$19:$B$21,2,FALSE),"")</f>
        <v>ADMINOB</v>
      </c>
      <c r="F684" s="23" t="str">
        <f>+IFERROR(VLOOKUP(AV684,'[2]Listas anexo 1'!$J$13:$K$21,2,FALSE),"")</f>
        <v>ADOBI</v>
      </c>
      <c r="G684" s="23" t="str">
        <f>+IFERROR(VLOOKUP(AW684,'[2]LISTAS ANEXO 1. 2'!$A$9:$B$38,2,FALSE),"")</f>
        <v>AI</v>
      </c>
      <c r="H684" s="23" t="str">
        <f>+IFERROR(IF(C684="ADMINYCOOR",VLOOKUP(AY684,'[2]LISTAS ANEXO 1. 3'!$B$13:$C$42,2,FALSE),IF(C684="TASAS",VLOOKUP(AY684,'[2]LISTAS ANEXO 1. 3'!$B$43:$C$51,2,FALSE),IF(C684="FORTALECIMIENTO",VLOOKUP(AY684,'[2]LISTAS ANEXO 1. 3'!$B$52:$C$58,2,FALSE),""))),"")</f>
        <v>AA</v>
      </c>
      <c r="I684" s="23" t="str">
        <f>+IFERROR(VLOOKUP(#REF!,'[2]LISTAS ANEXO 1. 4'!$B$74:$C$90,2,FALSE),"")</f>
        <v/>
      </c>
      <c r="J684" s="23" t="str">
        <f>+IFERROR(VLOOKUP(X684,[2]ORDINALES!$B$2:$C$5,2,FALSE),"")</f>
        <v>CTADOS</v>
      </c>
      <c r="K684" s="23" t="str">
        <f>+IFERROR(VLOOKUP(#REF!,[2]REGION!$G$2:$I$1125,2,FALSE),"")</f>
        <v/>
      </c>
      <c r="L684" s="23" t="str">
        <f>+IFERROR(VLOOKUP(AI684,[2]REGION!$G$2:$I$1125,2,FALSE),"")</f>
        <v/>
      </c>
      <c r="M684" s="23" t="str">
        <f>+IFERROR(VLOOKUP(#REF!,[2]ORDINALES!$H$2:$I$382,2,FALSE),"")</f>
        <v/>
      </c>
      <c r="N684" s="23" t="str">
        <f>IFERROR(VLOOKUP(U684,'[2]Lista Willy'!$B$11:$D$14,3,FALSE),"")</f>
        <v>REC_11</v>
      </c>
      <c r="O684" s="24"/>
      <c r="P684" s="90">
        <v>32006</v>
      </c>
      <c r="Q684" s="90" t="s">
        <v>540</v>
      </c>
      <c r="R684" s="90" t="s">
        <v>541</v>
      </c>
      <c r="S684" s="90" t="s">
        <v>832</v>
      </c>
      <c r="T684" s="90" t="s">
        <v>541</v>
      </c>
      <c r="U684" s="90" t="s">
        <v>52</v>
      </c>
      <c r="V684" s="94" t="s">
        <v>53</v>
      </c>
      <c r="W684" s="90" t="s">
        <v>54</v>
      </c>
      <c r="X684" s="90" t="s">
        <v>55</v>
      </c>
      <c r="Y684" s="99" t="s">
        <v>838</v>
      </c>
      <c r="Z684" s="88">
        <v>47277810</v>
      </c>
      <c r="AA684" s="120"/>
      <c r="AB684" s="88"/>
      <c r="AC684" s="88"/>
      <c r="AD684" s="88"/>
      <c r="AE684" s="120">
        <v>47277810</v>
      </c>
      <c r="AF684" s="89"/>
      <c r="AG684" s="116"/>
      <c r="AH684" s="90" t="s">
        <v>57</v>
      </c>
      <c r="AI684" s="90"/>
      <c r="AJ684" s="90"/>
      <c r="AK684" s="90"/>
      <c r="AL684" s="90" t="s">
        <v>57</v>
      </c>
      <c r="AM684" s="90"/>
      <c r="AN684" s="90" t="s">
        <v>57</v>
      </c>
      <c r="AO684" s="90"/>
      <c r="AP684" s="90" t="s">
        <v>57</v>
      </c>
      <c r="AQ684" s="90"/>
      <c r="AR684" s="90" t="s">
        <v>57</v>
      </c>
      <c r="AS684" s="90" t="s">
        <v>60</v>
      </c>
      <c r="AT684" s="90" t="s">
        <v>61</v>
      </c>
      <c r="AU684" s="97" t="s">
        <v>62</v>
      </c>
      <c r="AV684" s="98" t="s">
        <v>125</v>
      </c>
      <c r="AW684" s="98" t="s">
        <v>126</v>
      </c>
      <c r="AX684" s="97">
        <v>3202032</v>
      </c>
      <c r="AY684" s="98" t="s">
        <v>127</v>
      </c>
      <c r="AZ684" s="98" t="s">
        <v>128</v>
      </c>
      <c r="BA684" s="24"/>
    </row>
    <row r="685" spans="1:53" ht="84.75" customHeight="1">
      <c r="A685" s="23" t="str">
        <f>+IFERROR(VLOOKUP(R685,'[2]Listas niveles'!$D$2:$E$11,2,FALSE),"")</f>
        <v>DTAM</v>
      </c>
      <c r="B685" s="23" t="str">
        <f>+IFERROR(VLOOKUP(AS685,'[2]Listas anexo 1'!$A$7:$B$8,2,FALSE),"")</f>
        <v>FORTA</v>
      </c>
      <c r="C685" s="23" t="str">
        <f>+IFERROR(VLOOKUP(AT685,'[2]Listas anexo 1'!$A$13:$B$15,2,FALSE),"")</f>
        <v>FORTALECIMIENTO</v>
      </c>
      <c r="D685" s="23" t="str">
        <f>+IFERROR(VLOOKUP(AT685,'[2]Listas anexo 1'!$A$13:$C$15,3,FALSE),"")</f>
        <v>FORTALECER</v>
      </c>
      <c r="E685" s="23" t="str">
        <f>+IFERROR(VLOOKUP(AT685,'[2]Listas anexo 1'!$A$19:$B$21,2,FALSE),"")</f>
        <v>FORTOB</v>
      </c>
      <c r="F685" s="23" t="str">
        <f>+IFERROR(VLOOKUP(AV685,'[2]Listas anexo 1'!$J$13:$K$21,2,FALSE),"")</f>
        <v>FORTOBI</v>
      </c>
      <c r="G685" s="23" t="str">
        <f>+IFERROR(VLOOKUP(AW685,'[2]LISTAS ANEXO 1. 2'!$A$9:$B$38,2,FALSE),"")</f>
        <v>TII</v>
      </c>
      <c r="H685" s="23" t="str">
        <f>+IFERROR(IF(C685="ADMINYCOOR",VLOOKUP(AY685,'[2]LISTAS ANEXO 1. 3'!$B$13:$C$42,2,FALSE),IF(C685="TASAS",VLOOKUP(AY685,'[2]LISTAS ANEXO 1. 3'!$B$43:$C$51,2,FALSE),IF(C685="FORTALECIMIENTO",VLOOKUP(AY685,'[2]LISTAS ANEXO 1. 3'!$B$52:$C$58,2,FALSE),""))),"")</f>
        <v>BBBB</v>
      </c>
      <c r="I685" s="23" t="str">
        <f>+IFERROR(VLOOKUP(#REF!,'[2]LISTAS ANEXO 1. 4'!$B$74:$C$90,2,FALSE),"")</f>
        <v/>
      </c>
      <c r="J685" s="23" t="str">
        <f>+IFERROR(VLOOKUP(X685,[2]ORDINALES!$B$2:$C$5,2,FALSE),"")</f>
        <v>CTADOS</v>
      </c>
      <c r="K685" s="23" t="str">
        <f>+IFERROR(VLOOKUP(#REF!,[2]REGION!$G$2:$I$1125,2,FALSE),"")</f>
        <v/>
      </c>
      <c r="L685" s="23" t="str">
        <f>+IFERROR(VLOOKUP(AI685,[2]REGION!$G$2:$I$1125,2,FALSE),"")</f>
        <v/>
      </c>
      <c r="M685" s="23" t="str">
        <f>+IFERROR(VLOOKUP(#REF!,[2]ORDINALES!$H$2:$I$382,2,FALSE),"")</f>
        <v/>
      </c>
      <c r="N685" s="23" t="str">
        <f>IFERROR(VLOOKUP(U685,'[2]Lista Willy'!$B$11:$D$14,3,FALSE),"")</f>
        <v>REC_11</v>
      </c>
      <c r="O685" s="24"/>
      <c r="P685" s="90">
        <v>32007</v>
      </c>
      <c r="Q685" s="90" t="s">
        <v>540</v>
      </c>
      <c r="R685" s="90" t="s">
        <v>541</v>
      </c>
      <c r="S685" s="90" t="s">
        <v>832</v>
      </c>
      <c r="T685" s="90" t="s">
        <v>541</v>
      </c>
      <c r="U685" s="90" t="s">
        <v>52</v>
      </c>
      <c r="V685" s="94" t="s">
        <v>53</v>
      </c>
      <c r="W685" s="90" t="s">
        <v>54</v>
      </c>
      <c r="X685" s="90" t="s">
        <v>55</v>
      </c>
      <c r="Y685" s="99" t="s">
        <v>839</v>
      </c>
      <c r="Z685" s="88">
        <v>29911192</v>
      </c>
      <c r="AA685" s="120"/>
      <c r="AB685" s="88"/>
      <c r="AC685" s="88"/>
      <c r="AD685" s="88"/>
      <c r="AE685" s="120">
        <v>29911192</v>
      </c>
      <c r="AF685" s="89"/>
      <c r="AG685" s="116"/>
      <c r="AH685" s="90" t="s">
        <v>57</v>
      </c>
      <c r="AI685" s="90"/>
      <c r="AJ685" s="90"/>
      <c r="AK685" s="90"/>
      <c r="AL685" s="90" t="s">
        <v>57</v>
      </c>
      <c r="AM685" s="90"/>
      <c r="AN685" s="90" t="s">
        <v>57</v>
      </c>
      <c r="AO685" s="90"/>
      <c r="AP685" s="90" t="s">
        <v>57</v>
      </c>
      <c r="AQ685" s="90"/>
      <c r="AR685" s="90" t="s">
        <v>57</v>
      </c>
      <c r="AS685" s="90" t="s">
        <v>73</v>
      </c>
      <c r="AT685" s="90" t="s">
        <v>74</v>
      </c>
      <c r="AU685" s="97" t="s">
        <v>75</v>
      </c>
      <c r="AV685" s="98" t="s">
        <v>76</v>
      </c>
      <c r="AW685" s="98" t="s">
        <v>77</v>
      </c>
      <c r="AX685" s="97">
        <v>3299060</v>
      </c>
      <c r="AY685" s="98" t="s">
        <v>78</v>
      </c>
      <c r="AZ685" s="90" t="s">
        <v>201</v>
      </c>
      <c r="BA685" s="24"/>
    </row>
    <row r="686" spans="1:53" ht="84.75" customHeight="1">
      <c r="A686" s="23" t="str">
        <f>+IFERROR(VLOOKUP(R686,'[2]Listas niveles'!$D$2:$E$11,2,FALSE),"")</f>
        <v>DTAM</v>
      </c>
      <c r="B686" s="23" t="str">
        <f>+IFERROR(VLOOKUP(AS686,'[2]Listas anexo 1'!$A$7:$B$8,2,FALSE),"")</f>
        <v>ADMIN</v>
      </c>
      <c r="C686" s="23" t="str">
        <f>+IFERROR(VLOOKUP(AT686,'[2]Listas anexo 1'!$A$13:$B$15,2,FALSE),"")</f>
        <v>ADMINYCOOR</v>
      </c>
      <c r="D686" s="23" t="str">
        <f>+IFERROR(VLOOKUP(AT686,'[2]Listas anexo 1'!$A$13:$C$15,3,FALSE),"")</f>
        <v>CONTRIBUIR</v>
      </c>
      <c r="E686" s="23" t="str">
        <f>+IFERROR(VLOOKUP(AT686,'[2]Listas anexo 1'!$A$19:$B$21,2,FALSE),"")</f>
        <v>ADMINOB</v>
      </c>
      <c r="F686" s="23" t="str">
        <f>+IFERROR(VLOOKUP(AV686,'[2]Listas anexo 1'!$J$13:$K$21,2,FALSE),"")</f>
        <v>ADOBI</v>
      </c>
      <c r="G686" s="23" t="str">
        <f>+IFERROR(VLOOKUP(AW686,'[2]LISTAS ANEXO 1. 2'!$A$9:$B$38,2,FALSE),"")</f>
        <v>AI</v>
      </c>
      <c r="H686" s="23" t="str">
        <f>+IFERROR(IF(C686="ADMINYCOOR",VLOOKUP(AY686,'[2]LISTAS ANEXO 1. 3'!$B$13:$C$42,2,FALSE),IF(C686="TASAS",VLOOKUP(AY686,'[2]LISTAS ANEXO 1. 3'!$B$43:$C$51,2,FALSE),IF(C686="FORTALECIMIENTO",VLOOKUP(AY686,'[2]LISTAS ANEXO 1. 3'!$B$52:$C$58,2,FALSE),""))),"")</f>
        <v>AA</v>
      </c>
      <c r="I686" s="23" t="str">
        <f>+IFERROR(VLOOKUP(#REF!,'[2]LISTAS ANEXO 1. 4'!$B$74:$C$90,2,FALSE),"")</f>
        <v/>
      </c>
      <c r="J686" s="23" t="str">
        <f>+IFERROR(VLOOKUP(X686,[2]ORDINALES!$B$2:$C$5,2,FALSE),"")</f>
        <v>CTADOS</v>
      </c>
      <c r="K686" s="23" t="str">
        <f>+IFERROR(VLOOKUP(#REF!,[2]REGION!$G$2:$I$1125,2,FALSE),"")</f>
        <v/>
      </c>
      <c r="L686" s="23" t="str">
        <f>+IFERROR(VLOOKUP(AI686,[2]REGION!$G$2:$I$1125,2,FALSE),"")</f>
        <v/>
      </c>
      <c r="M686" s="23" t="str">
        <f>+IFERROR(VLOOKUP(#REF!,[2]ORDINALES!$H$2:$I$382,2,FALSE),"")</f>
        <v/>
      </c>
      <c r="N686" s="23" t="str">
        <f>IFERROR(VLOOKUP(U686,'[2]Lista Willy'!$B$11:$D$14,3,FALSE),"")</f>
        <v>REC_11</v>
      </c>
      <c r="O686" s="24"/>
      <c r="P686" s="90">
        <v>32008</v>
      </c>
      <c r="Q686" s="90" t="s">
        <v>540</v>
      </c>
      <c r="R686" s="90" t="s">
        <v>541</v>
      </c>
      <c r="S686" s="90" t="s">
        <v>832</v>
      </c>
      <c r="T686" s="90" t="s">
        <v>541</v>
      </c>
      <c r="U686" s="90" t="s">
        <v>52</v>
      </c>
      <c r="V686" s="94" t="s">
        <v>53</v>
      </c>
      <c r="W686" s="90" t="s">
        <v>54</v>
      </c>
      <c r="X686" s="90" t="s">
        <v>55</v>
      </c>
      <c r="Y686" s="99" t="s">
        <v>840</v>
      </c>
      <c r="Z686" s="88">
        <v>18000000</v>
      </c>
      <c r="AA686" s="120"/>
      <c r="AB686" s="88"/>
      <c r="AC686" s="88"/>
      <c r="AD686" s="88"/>
      <c r="AE686" s="120">
        <v>18000000</v>
      </c>
      <c r="AF686" s="89"/>
      <c r="AG686" s="116"/>
      <c r="AH686" s="90" t="s">
        <v>57</v>
      </c>
      <c r="AI686" s="90"/>
      <c r="AJ686" s="90"/>
      <c r="AK686" s="90"/>
      <c r="AL686" s="90" t="s">
        <v>57</v>
      </c>
      <c r="AM686" s="90"/>
      <c r="AN686" s="90" t="s">
        <v>57</v>
      </c>
      <c r="AO686" s="90"/>
      <c r="AP686" s="90" t="s">
        <v>57</v>
      </c>
      <c r="AQ686" s="90"/>
      <c r="AR686" s="90" t="s">
        <v>57</v>
      </c>
      <c r="AS686" s="90" t="s">
        <v>60</v>
      </c>
      <c r="AT686" s="90" t="s">
        <v>61</v>
      </c>
      <c r="AU686" s="97" t="s">
        <v>62</v>
      </c>
      <c r="AV686" s="98" t="s">
        <v>125</v>
      </c>
      <c r="AW686" s="98" t="s">
        <v>126</v>
      </c>
      <c r="AX686" s="97">
        <v>3202032</v>
      </c>
      <c r="AY686" s="98" t="s">
        <v>127</v>
      </c>
      <c r="AZ686" s="98" t="s">
        <v>128</v>
      </c>
      <c r="BA686" s="24"/>
    </row>
    <row r="687" spans="1:53" ht="84.75" customHeight="1">
      <c r="A687" s="23" t="str">
        <f>+IFERROR(VLOOKUP(R687,'[2]Listas niveles'!$D$2:$E$11,2,FALSE),"")</f>
        <v>DTAM</v>
      </c>
      <c r="B687" s="23" t="str">
        <f>+IFERROR(VLOOKUP(AS687,'[2]Listas anexo 1'!$A$7:$B$8,2,FALSE),"")</f>
        <v>ADMIN</v>
      </c>
      <c r="C687" s="23" t="str">
        <f>+IFERROR(VLOOKUP(AT687,'[2]Listas anexo 1'!$A$13:$B$15,2,FALSE),"")</f>
        <v>ADMINYCOOR</v>
      </c>
      <c r="D687" s="23" t="str">
        <f>+IFERROR(VLOOKUP(AT687,'[2]Listas anexo 1'!$A$13:$C$15,3,FALSE),"")</f>
        <v>CONTRIBUIR</v>
      </c>
      <c r="E687" s="23" t="str">
        <f>+IFERROR(VLOOKUP(AT687,'[2]Listas anexo 1'!$A$19:$B$21,2,FALSE),"")</f>
        <v>ADMINOB</v>
      </c>
      <c r="F687" s="23" t="str">
        <f>+IFERROR(VLOOKUP(AV687,'[2]Listas anexo 1'!$J$13:$K$21,2,FALSE),"")</f>
        <v>ADOBI</v>
      </c>
      <c r="G687" s="23" t="str">
        <f>+IFERROR(VLOOKUP(AW687,'[2]LISTAS ANEXO 1. 2'!$A$9:$B$38,2,FALSE),"")</f>
        <v>AI</v>
      </c>
      <c r="H687" s="23" t="str">
        <f>+IFERROR(IF(C687="ADMINYCOOR",VLOOKUP(AY687,'[2]LISTAS ANEXO 1. 3'!$B$13:$C$42,2,FALSE),IF(C687="TASAS",VLOOKUP(AY687,'[2]LISTAS ANEXO 1. 3'!$B$43:$C$51,2,FALSE),IF(C687="FORTALECIMIENTO",VLOOKUP(AY687,'[2]LISTAS ANEXO 1. 3'!$B$52:$C$58,2,FALSE),""))),"")</f>
        <v>AA</v>
      </c>
      <c r="I687" s="23" t="str">
        <f>+IFERROR(VLOOKUP(#REF!,'[2]LISTAS ANEXO 1. 4'!$B$74:$C$90,2,FALSE),"")</f>
        <v/>
      </c>
      <c r="J687" s="23" t="str">
        <f>+IFERROR(VLOOKUP(X687,[2]ORDINALES!$B$2:$C$5,2,FALSE),"")</f>
        <v>CTADOS</v>
      </c>
      <c r="K687" s="23" t="str">
        <f>+IFERROR(VLOOKUP(#REF!,[2]REGION!$G$2:$I$1125,2,FALSE),"")</f>
        <v/>
      </c>
      <c r="L687" s="23" t="str">
        <f>+IFERROR(VLOOKUP(AI687,[2]REGION!$G$2:$I$1125,2,FALSE),"")</f>
        <v/>
      </c>
      <c r="M687" s="23" t="str">
        <f>+IFERROR(VLOOKUP(#REF!,[2]ORDINALES!$H$2:$I$382,2,FALSE),"")</f>
        <v/>
      </c>
      <c r="N687" s="23" t="str">
        <f>IFERROR(VLOOKUP(U687,'[2]Lista Willy'!$B$11:$D$14,3,FALSE),"")</f>
        <v>REC_11</v>
      </c>
      <c r="O687" s="24"/>
      <c r="P687" s="90">
        <v>32009</v>
      </c>
      <c r="Q687" s="90" t="s">
        <v>540</v>
      </c>
      <c r="R687" s="90" t="s">
        <v>541</v>
      </c>
      <c r="S687" s="90" t="s">
        <v>832</v>
      </c>
      <c r="T687" s="90" t="s">
        <v>541</v>
      </c>
      <c r="U687" s="90" t="s">
        <v>52</v>
      </c>
      <c r="V687" s="94" t="s">
        <v>53</v>
      </c>
      <c r="W687" s="90" t="s">
        <v>54</v>
      </c>
      <c r="X687" s="90" t="s">
        <v>55</v>
      </c>
      <c r="Y687" s="99" t="s">
        <v>841</v>
      </c>
      <c r="Z687" s="88">
        <v>6000000</v>
      </c>
      <c r="AA687" s="120"/>
      <c r="AB687" s="88"/>
      <c r="AC687" s="88"/>
      <c r="AD687" s="88"/>
      <c r="AE687" s="120">
        <v>6000000</v>
      </c>
      <c r="AF687" s="89"/>
      <c r="AG687" s="116"/>
      <c r="AH687" s="90" t="s">
        <v>57</v>
      </c>
      <c r="AI687" s="90"/>
      <c r="AJ687" s="90"/>
      <c r="AK687" s="90"/>
      <c r="AL687" s="90" t="s">
        <v>57</v>
      </c>
      <c r="AM687" s="90"/>
      <c r="AN687" s="90" t="s">
        <v>57</v>
      </c>
      <c r="AO687" s="90"/>
      <c r="AP687" s="90" t="s">
        <v>57</v>
      </c>
      <c r="AQ687" s="90"/>
      <c r="AR687" s="90" t="s">
        <v>57</v>
      </c>
      <c r="AS687" s="90" t="s">
        <v>60</v>
      </c>
      <c r="AT687" s="90" t="s">
        <v>61</v>
      </c>
      <c r="AU687" s="97" t="s">
        <v>62</v>
      </c>
      <c r="AV687" s="98" t="s">
        <v>125</v>
      </c>
      <c r="AW687" s="98" t="s">
        <v>126</v>
      </c>
      <c r="AX687" s="97">
        <v>3202032</v>
      </c>
      <c r="AY687" s="98" t="s">
        <v>127</v>
      </c>
      <c r="AZ687" s="98" t="s">
        <v>128</v>
      </c>
      <c r="BA687" s="24"/>
    </row>
    <row r="688" spans="1:53" ht="84.75" customHeight="1">
      <c r="A688" s="23" t="str">
        <f>+IFERROR(VLOOKUP(R688,'[2]Listas niveles'!$D$2:$E$11,2,FALSE),"")</f>
        <v>DTAM</v>
      </c>
      <c r="B688" s="23" t="str">
        <f>+IFERROR(VLOOKUP(AS688,'[2]Listas anexo 1'!$A$7:$B$8,2,FALSE),"")</f>
        <v>ADMIN</v>
      </c>
      <c r="C688" s="23" t="str">
        <f>+IFERROR(VLOOKUP(AT688,'[2]Listas anexo 1'!$A$13:$B$15,2,FALSE),"")</f>
        <v>ADMINYCOOR</v>
      </c>
      <c r="D688" s="23" t="str">
        <f>+IFERROR(VLOOKUP(AT688,'[2]Listas anexo 1'!$A$13:$C$15,3,FALSE),"")</f>
        <v>CONTRIBUIR</v>
      </c>
      <c r="E688" s="23" t="str">
        <f>+IFERROR(VLOOKUP(AT688,'[2]Listas anexo 1'!$A$19:$B$21,2,FALSE),"")</f>
        <v>ADMINOB</v>
      </c>
      <c r="F688" s="23" t="str">
        <f>+IFERROR(VLOOKUP(AV688,'[2]Listas anexo 1'!$J$13:$K$21,2,FALSE),"")</f>
        <v>ADOBI</v>
      </c>
      <c r="G688" s="23" t="str">
        <f>+IFERROR(VLOOKUP(AW688,'[2]LISTAS ANEXO 1. 2'!$A$9:$B$38,2,FALSE),"")</f>
        <v>AI</v>
      </c>
      <c r="H688" s="23" t="str">
        <f>+IFERROR(IF(C688="ADMINYCOOR",VLOOKUP(AY688,'[2]LISTAS ANEXO 1. 3'!$B$13:$C$42,2,FALSE),IF(C688="TASAS",VLOOKUP(AY688,'[2]LISTAS ANEXO 1. 3'!$B$43:$C$51,2,FALSE),IF(C688="FORTALECIMIENTO",VLOOKUP(AY688,'[2]LISTAS ANEXO 1. 3'!$B$52:$C$58,2,FALSE),""))),"")</f>
        <v>AA</v>
      </c>
      <c r="I688" s="23" t="str">
        <f>+IFERROR(VLOOKUP(#REF!,'[2]LISTAS ANEXO 1. 4'!$B$74:$C$90,2,FALSE),"")</f>
        <v/>
      </c>
      <c r="J688" s="23" t="str">
        <f>+IFERROR(VLOOKUP(X688,[2]ORDINALES!$B$2:$C$5,2,FALSE),"")</f>
        <v>CTADOS</v>
      </c>
      <c r="K688" s="23" t="str">
        <f>+IFERROR(VLOOKUP(#REF!,[2]REGION!$G$2:$I$1125,2,FALSE),"")</f>
        <v/>
      </c>
      <c r="L688" s="23" t="str">
        <f>+IFERROR(VLOOKUP(AI688,[2]REGION!$G$2:$I$1125,2,FALSE),"")</f>
        <v/>
      </c>
      <c r="M688" s="23" t="str">
        <f>+IFERROR(VLOOKUP(#REF!,[2]ORDINALES!$H$2:$I$382,2,FALSE),"")</f>
        <v/>
      </c>
      <c r="N688" s="23" t="str">
        <f>IFERROR(VLOOKUP(U688,'[2]Lista Willy'!$B$11:$D$14,3,FALSE),"")</f>
        <v>REC_11</v>
      </c>
      <c r="O688" s="24"/>
      <c r="P688" s="90">
        <v>33000</v>
      </c>
      <c r="Q688" s="90" t="s">
        <v>540</v>
      </c>
      <c r="R688" s="90" t="s">
        <v>541</v>
      </c>
      <c r="S688" s="90" t="s">
        <v>842</v>
      </c>
      <c r="T688" s="90" t="s">
        <v>541</v>
      </c>
      <c r="U688" s="90" t="s">
        <v>52</v>
      </c>
      <c r="V688" s="94" t="s">
        <v>53</v>
      </c>
      <c r="W688" s="90" t="s">
        <v>54</v>
      </c>
      <c r="X688" s="90" t="s">
        <v>55</v>
      </c>
      <c r="Y688" s="99" t="s">
        <v>843</v>
      </c>
      <c r="Z688" s="88">
        <v>15750000</v>
      </c>
      <c r="AA688" s="120"/>
      <c r="AB688" s="88"/>
      <c r="AC688" s="88"/>
      <c r="AD688" s="88"/>
      <c r="AE688" s="120">
        <v>15750000</v>
      </c>
      <c r="AF688" s="89"/>
      <c r="AG688" s="116"/>
      <c r="AH688" s="90" t="s">
        <v>57</v>
      </c>
      <c r="AI688" s="90"/>
      <c r="AJ688" s="90"/>
      <c r="AK688" s="90"/>
      <c r="AL688" s="90" t="s">
        <v>57</v>
      </c>
      <c r="AM688" s="90"/>
      <c r="AN688" s="90" t="s">
        <v>57</v>
      </c>
      <c r="AO688" s="90"/>
      <c r="AP688" s="90" t="s">
        <v>57</v>
      </c>
      <c r="AQ688" s="90"/>
      <c r="AR688" s="90" t="s">
        <v>57</v>
      </c>
      <c r="AS688" s="90" t="s">
        <v>60</v>
      </c>
      <c r="AT688" s="90" t="s">
        <v>61</v>
      </c>
      <c r="AU688" s="97" t="s">
        <v>62</v>
      </c>
      <c r="AV688" s="98" t="s">
        <v>125</v>
      </c>
      <c r="AW688" s="98" t="s">
        <v>126</v>
      </c>
      <c r="AX688" s="97">
        <v>3202032</v>
      </c>
      <c r="AY688" s="98" t="s">
        <v>127</v>
      </c>
      <c r="AZ688" s="98" t="s">
        <v>128</v>
      </c>
      <c r="BA688" s="24"/>
    </row>
    <row r="689" spans="1:53" ht="84.75" customHeight="1">
      <c r="A689" s="23" t="str">
        <f>+IFERROR(VLOOKUP(R689,'[2]Listas niveles'!$D$2:$E$11,2,FALSE),"")</f>
        <v>DTAM</v>
      </c>
      <c r="B689" s="23" t="str">
        <f>+IFERROR(VLOOKUP(AS689,'[2]Listas anexo 1'!$A$7:$B$8,2,FALSE),"")</f>
        <v>ADMIN</v>
      </c>
      <c r="C689" s="23" t="str">
        <f>+IFERROR(VLOOKUP(AT689,'[2]Listas anexo 1'!$A$13:$B$15,2,FALSE),"")</f>
        <v>ADMINYCOOR</v>
      </c>
      <c r="D689" s="23" t="str">
        <f>+IFERROR(VLOOKUP(AT689,'[2]Listas anexo 1'!$A$13:$C$15,3,FALSE),"")</f>
        <v>CONTRIBUIR</v>
      </c>
      <c r="E689" s="23" t="str">
        <f>+IFERROR(VLOOKUP(AT689,'[2]Listas anexo 1'!$A$19:$B$21,2,FALSE),"")</f>
        <v>ADMINOB</v>
      </c>
      <c r="F689" s="23" t="str">
        <f>+IFERROR(VLOOKUP(AV689,'[2]Listas anexo 1'!$J$13:$K$21,2,FALSE),"")</f>
        <v>ADOBI</v>
      </c>
      <c r="G689" s="23" t="str">
        <f>+IFERROR(VLOOKUP(AW689,'[2]LISTAS ANEXO 1. 2'!$A$9:$B$38,2,FALSE),"")</f>
        <v>AI</v>
      </c>
      <c r="H689" s="23" t="str">
        <f>+IFERROR(IF(C689="ADMINYCOOR",VLOOKUP(AY689,'[2]LISTAS ANEXO 1. 3'!$B$13:$C$42,2,FALSE),IF(C689="TASAS",VLOOKUP(AY689,'[2]LISTAS ANEXO 1. 3'!$B$43:$C$51,2,FALSE),IF(C689="FORTALECIMIENTO",VLOOKUP(AY689,'[2]LISTAS ANEXO 1. 3'!$B$52:$C$58,2,FALSE),""))),"")</f>
        <v>AA</v>
      </c>
      <c r="I689" s="23" t="str">
        <f>+IFERROR(VLOOKUP(#REF!,'[2]LISTAS ANEXO 1. 4'!$B$74:$C$90,2,FALSE),"")</f>
        <v/>
      </c>
      <c r="J689" s="23" t="str">
        <f>+IFERROR(VLOOKUP(X689,[2]ORDINALES!$B$2:$C$5,2,FALSE),"")</f>
        <v>CTADOS</v>
      </c>
      <c r="K689" s="23" t="str">
        <f>+IFERROR(VLOOKUP(#REF!,[2]REGION!$G$2:$I$1125,2,FALSE),"")</f>
        <v/>
      </c>
      <c r="L689" s="23" t="str">
        <f>+IFERROR(VLOOKUP(AI689,[2]REGION!$G$2:$I$1125,2,FALSE),"")</f>
        <v/>
      </c>
      <c r="M689" s="23" t="str">
        <f>+IFERROR(VLOOKUP(#REF!,[2]ORDINALES!$H$2:$I$382,2,FALSE),"")</f>
        <v/>
      </c>
      <c r="N689" s="23" t="str">
        <f>IFERROR(VLOOKUP(U689,'[2]Lista Willy'!$B$11:$D$14,3,FALSE),"")</f>
        <v>REC_20</v>
      </c>
      <c r="O689" s="24"/>
      <c r="P689" s="90">
        <v>33001</v>
      </c>
      <c r="Q689" s="90" t="s">
        <v>540</v>
      </c>
      <c r="R689" s="90" t="s">
        <v>541</v>
      </c>
      <c r="S689" s="90" t="s">
        <v>842</v>
      </c>
      <c r="T689" s="90" t="s">
        <v>541</v>
      </c>
      <c r="U689" s="90" t="s">
        <v>153</v>
      </c>
      <c r="V689" s="94" t="s">
        <v>154</v>
      </c>
      <c r="W689" s="90" t="s">
        <v>54</v>
      </c>
      <c r="X689" s="90" t="s">
        <v>55</v>
      </c>
      <c r="Y689" s="99" t="s">
        <v>844</v>
      </c>
      <c r="Z689" s="88">
        <v>54000000</v>
      </c>
      <c r="AA689" s="120"/>
      <c r="AB689" s="88"/>
      <c r="AC689" s="88"/>
      <c r="AD689" s="88"/>
      <c r="AE689" s="120">
        <v>54000000</v>
      </c>
      <c r="AF689" s="89"/>
      <c r="AG689" s="116"/>
      <c r="AH689" s="90" t="s">
        <v>57</v>
      </c>
      <c r="AI689" s="90"/>
      <c r="AJ689" s="90"/>
      <c r="AK689" s="90"/>
      <c r="AL689" s="90" t="s">
        <v>57</v>
      </c>
      <c r="AM689" s="90"/>
      <c r="AN689" s="90" t="s">
        <v>57</v>
      </c>
      <c r="AO689" s="90"/>
      <c r="AP689" s="90" t="s">
        <v>57</v>
      </c>
      <c r="AQ689" s="90"/>
      <c r="AR689" s="90" t="s">
        <v>57</v>
      </c>
      <c r="AS689" s="90" t="s">
        <v>60</v>
      </c>
      <c r="AT689" s="90" t="s">
        <v>61</v>
      </c>
      <c r="AU689" s="97" t="s">
        <v>62</v>
      </c>
      <c r="AV689" s="98" t="s">
        <v>125</v>
      </c>
      <c r="AW689" s="98" t="s">
        <v>126</v>
      </c>
      <c r="AX689" s="97">
        <v>3202032</v>
      </c>
      <c r="AY689" s="98" t="s">
        <v>127</v>
      </c>
      <c r="AZ689" s="98" t="s">
        <v>128</v>
      </c>
      <c r="BA689" s="24"/>
    </row>
    <row r="690" spans="1:53" ht="84.75" customHeight="1">
      <c r="A690" s="23" t="str">
        <f>+IFERROR(VLOOKUP(R690,'[2]Listas niveles'!$D$2:$E$11,2,FALSE),"")</f>
        <v>DTAM</v>
      </c>
      <c r="B690" s="23" t="str">
        <f>+IFERROR(VLOOKUP(AS690,'[2]Listas anexo 1'!$A$7:$B$8,2,FALSE),"")</f>
        <v>ADMIN</v>
      </c>
      <c r="C690" s="23" t="str">
        <f>+IFERROR(VLOOKUP(AT690,'[2]Listas anexo 1'!$A$13:$B$15,2,FALSE),"")</f>
        <v>ADMINYCOOR</v>
      </c>
      <c r="D690" s="23" t="str">
        <f>+IFERROR(VLOOKUP(AT690,'[2]Listas anexo 1'!$A$13:$C$15,3,FALSE),"")</f>
        <v>CONTRIBUIR</v>
      </c>
      <c r="E690" s="23" t="str">
        <f>+IFERROR(VLOOKUP(AT690,'[2]Listas anexo 1'!$A$19:$B$21,2,FALSE),"")</f>
        <v>ADMINOB</v>
      </c>
      <c r="F690" s="23" t="str">
        <f>+IFERROR(VLOOKUP(AV690,'[2]Listas anexo 1'!$J$13:$K$21,2,FALSE),"")</f>
        <v>ADOBI</v>
      </c>
      <c r="G690" s="23" t="str">
        <f>+IFERROR(VLOOKUP(AW690,'[2]LISTAS ANEXO 1. 2'!$A$9:$B$38,2,FALSE),"")</f>
        <v>AI</v>
      </c>
      <c r="H690" s="23" t="str">
        <f>+IFERROR(IF(C690="ADMINYCOOR",VLOOKUP(AY690,'[2]LISTAS ANEXO 1. 3'!$B$13:$C$42,2,FALSE),IF(C690="TASAS",VLOOKUP(AY690,'[2]LISTAS ANEXO 1. 3'!$B$43:$C$51,2,FALSE),IF(C690="FORTALECIMIENTO",VLOOKUP(AY690,'[2]LISTAS ANEXO 1. 3'!$B$52:$C$58,2,FALSE),""))),"")</f>
        <v>AA</v>
      </c>
      <c r="I690" s="23" t="str">
        <f>+IFERROR(VLOOKUP(#REF!,'[2]LISTAS ANEXO 1. 4'!$B$74:$C$90,2,FALSE),"")</f>
        <v/>
      </c>
      <c r="J690" s="23" t="str">
        <f>+IFERROR(VLOOKUP(X690,[2]ORDINALES!$B$2:$C$5,2,FALSE),"")</f>
        <v>CTADOS</v>
      </c>
      <c r="K690" s="23" t="str">
        <f>+IFERROR(VLOOKUP(#REF!,[2]REGION!$G$2:$I$1125,2,FALSE),"")</f>
        <v/>
      </c>
      <c r="L690" s="23" t="str">
        <f>+IFERROR(VLOOKUP(AI690,[2]REGION!$G$2:$I$1125,2,FALSE),"")</f>
        <v/>
      </c>
      <c r="M690" s="23" t="str">
        <f>+IFERROR(VLOOKUP(#REF!,[2]ORDINALES!$H$2:$I$382,2,FALSE),"")</f>
        <v/>
      </c>
      <c r="N690" s="23" t="str">
        <f>IFERROR(VLOOKUP(U690,'[2]Lista Willy'!$B$11:$D$14,3,FALSE),"")</f>
        <v>REC_11</v>
      </c>
      <c r="O690" s="24"/>
      <c r="P690" s="90">
        <v>33002</v>
      </c>
      <c r="Q690" s="90" t="s">
        <v>540</v>
      </c>
      <c r="R690" s="90" t="s">
        <v>541</v>
      </c>
      <c r="S690" s="90" t="s">
        <v>842</v>
      </c>
      <c r="T690" s="90" t="s">
        <v>541</v>
      </c>
      <c r="U690" s="90" t="s">
        <v>52</v>
      </c>
      <c r="V690" s="94" t="s">
        <v>53</v>
      </c>
      <c r="W690" s="90" t="s">
        <v>54</v>
      </c>
      <c r="X690" s="90" t="s">
        <v>55</v>
      </c>
      <c r="Y690" s="99" t="s">
        <v>845</v>
      </c>
      <c r="Z690" s="88">
        <v>5250000</v>
      </c>
      <c r="AA690" s="120"/>
      <c r="AB690" s="88"/>
      <c r="AC690" s="88"/>
      <c r="AD690" s="88"/>
      <c r="AE690" s="120">
        <v>5250000</v>
      </c>
      <c r="AF690" s="89"/>
      <c r="AG690" s="116"/>
      <c r="AH690" s="90" t="s">
        <v>57</v>
      </c>
      <c r="AI690" s="90"/>
      <c r="AJ690" s="90"/>
      <c r="AK690" s="90"/>
      <c r="AL690" s="90" t="s">
        <v>57</v>
      </c>
      <c r="AM690" s="90"/>
      <c r="AN690" s="90" t="s">
        <v>57</v>
      </c>
      <c r="AO690" s="90"/>
      <c r="AP690" s="90" t="s">
        <v>57</v>
      </c>
      <c r="AQ690" s="90"/>
      <c r="AR690" s="90" t="s">
        <v>57</v>
      </c>
      <c r="AS690" s="90" t="s">
        <v>60</v>
      </c>
      <c r="AT690" s="90" t="s">
        <v>61</v>
      </c>
      <c r="AU690" s="97" t="s">
        <v>62</v>
      </c>
      <c r="AV690" s="98" t="s">
        <v>125</v>
      </c>
      <c r="AW690" s="98" t="s">
        <v>126</v>
      </c>
      <c r="AX690" s="97">
        <v>3202032</v>
      </c>
      <c r="AY690" s="98" t="s">
        <v>127</v>
      </c>
      <c r="AZ690" s="98" t="s">
        <v>128</v>
      </c>
      <c r="BA690" s="24"/>
    </row>
    <row r="691" spans="1:53" ht="84.75" customHeight="1">
      <c r="A691" s="23" t="str">
        <f>+IFERROR(VLOOKUP(R691,'[2]Listas niveles'!$D$2:$E$11,2,FALSE),"")</f>
        <v>DTAM</v>
      </c>
      <c r="B691" s="23" t="str">
        <f>+IFERROR(VLOOKUP(AS691,'[2]Listas anexo 1'!$A$7:$B$8,2,FALSE),"")</f>
        <v>ADMIN</v>
      </c>
      <c r="C691" s="23" t="str">
        <f>+IFERROR(VLOOKUP(AT691,'[2]Listas anexo 1'!$A$13:$B$15,2,FALSE),"")</f>
        <v>ADMINYCOOR</v>
      </c>
      <c r="D691" s="23" t="str">
        <f>+IFERROR(VLOOKUP(AT691,'[2]Listas anexo 1'!$A$13:$C$15,3,FALSE),"")</f>
        <v>CONTRIBUIR</v>
      </c>
      <c r="E691" s="23" t="str">
        <f>+IFERROR(VLOOKUP(AT691,'[2]Listas anexo 1'!$A$19:$B$21,2,FALSE),"")</f>
        <v>ADMINOB</v>
      </c>
      <c r="F691" s="23" t="str">
        <f>+IFERROR(VLOOKUP(AV691,'[2]Listas anexo 1'!$J$13:$K$21,2,FALSE),"")</f>
        <v>ADOBI</v>
      </c>
      <c r="G691" s="23" t="str">
        <f>+IFERROR(VLOOKUP(AW691,'[2]LISTAS ANEXO 1. 2'!$A$9:$B$38,2,FALSE),"")</f>
        <v>AI</v>
      </c>
      <c r="H691" s="23" t="str">
        <f>+IFERROR(IF(C691="ADMINYCOOR",VLOOKUP(AY691,'[2]LISTAS ANEXO 1. 3'!$B$13:$C$42,2,FALSE),IF(C691="TASAS",VLOOKUP(AY691,'[2]LISTAS ANEXO 1. 3'!$B$43:$C$51,2,FALSE),IF(C691="FORTALECIMIENTO",VLOOKUP(AY691,'[2]LISTAS ANEXO 1. 3'!$B$52:$C$58,2,FALSE),""))),"")</f>
        <v>AA</v>
      </c>
      <c r="I691" s="23" t="str">
        <f>+IFERROR(VLOOKUP(#REF!,'[2]LISTAS ANEXO 1. 4'!$B$74:$C$90,2,FALSE),"")</f>
        <v/>
      </c>
      <c r="J691" s="23" t="str">
        <f>+IFERROR(VLOOKUP(X691,[2]ORDINALES!$B$2:$C$5,2,FALSE),"")</f>
        <v>CTADOS</v>
      </c>
      <c r="K691" s="23" t="str">
        <f>+IFERROR(VLOOKUP(#REF!,[2]REGION!$G$2:$I$1125,2,FALSE),"")</f>
        <v/>
      </c>
      <c r="L691" s="23" t="str">
        <f>+IFERROR(VLOOKUP(AI691,[2]REGION!$G$2:$I$1125,2,FALSE),"")</f>
        <v/>
      </c>
      <c r="M691" s="23" t="str">
        <f>+IFERROR(VLOOKUP(#REF!,[2]ORDINALES!$H$2:$I$382,2,FALSE),"")</f>
        <v/>
      </c>
      <c r="N691" s="23" t="str">
        <f>IFERROR(VLOOKUP(U691,'[2]Lista Willy'!$B$11:$D$14,3,FALSE),"")</f>
        <v>REC_11</v>
      </c>
      <c r="O691" s="24"/>
      <c r="P691" s="90">
        <v>33003</v>
      </c>
      <c r="Q691" s="90" t="s">
        <v>540</v>
      </c>
      <c r="R691" s="90" t="s">
        <v>541</v>
      </c>
      <c r="S691" s="90" t="s">
        <v>842</v>
      </c>
      <c r="T691" s="90" t="s">
        <v>541</v>
      </c>
      <c r="U691" s="90" t="s">
        <v>52</v>
      </c>
      <c r="V691" s="94" t="s">
        <v>53</v>
      </c>
      <c r="W691" s="90" t="s">
        <v>54</v>
      </c>
      <c r="X691" s="90" t="s">
        <v>55</v>
      </c>
      <c r="Y691" s="99" t="s">
        <v>846</v>
      </c>
      <c r="Z691" s="88">
        <v>3150000</v>
      </c>
      <c r="AA691" s="120"/>
      <c r="AB691" s="88"/>
      <c r="AC691" s="88"/>
      <c r="AD691" s="88"/>
      <c r="AE691" s="120">
        <v>3150000</v>
      </c>
      <c r="AF691" s="89"/>
      <c r="AG691" s="116"/>
      <c r="AH691" s="90" t="s">
        <v>57</v>
      </c>
      <c r="AI691" s="90"/>
      <c r="AJ691" s="90"/>
      <c r="AK691" s="90"/>
      <c r="AL691" s="90" t="s">
        <v>57</v>
      </c>
      <c r="AM691" s="90"/>
      <c r="AN691" s="90" t="s">
        <v>57</v>
      </c>
      <c r="AO691" s="90"/>
      <c r="AP691" s="90" t="s">
        <v>57</v>
      </c>
      <c r="AQ691" s="90"/>
      <c r="AR691" s="90" t="s">
        <v>57</v>
      </c>
      <c r="AS691" s="90" t="s">
        <v>60</v>
      </c>
      <c r="AT691" s="90" t="s">
        <v>61</v>
      </c>
      <c r="AU691" s="97" t="s">
        <v>62</v>
      </c>
      <c r="AV691" s="98" t="s">
        <v>125</v>
      </c>
      <c r="AW691" s="98" t="s">
        <v>126</v>
      </c>
      <c r="AX691" s="97">
        <v>3202032</v>
      </c>
      <c r="AY691" s="98" t="s">
        <v>127</v>
      </c>
      <c r="AZ691" s="98" t="s">
        <v>128</v>
      </c>
      <c r="BA691" s="24"/>
    </row>
    <row r="692" spans="1:53" ht="84.75" customHeight="1">
      <c r="A692" s="23" t="str">
        <f>+IFERROR(VLOOKUP(R692,'[2]Listas niveles'!$D$2:$E$11,2,FALSE),"")</f>
        <v>DTAM</v>
      </c>
      <c r="B692" s="23" t="str">
        <f>+IFERROR(VLOOKUP(AS692,'[2]Listas anexo 1'!$A$7:$B$8,2,FALSE),"")</f>
        <v>ADMIN</v>
      </c>
      <c r="C692" s="23" t="str">
        <f>+IFERROR(VLOOKUP(AT692,'[2]Listas anexo 1'!$A$13:$B$15,2,FALSE),"")</f>
        <v>ADMINYCOOR</v>
      </c>
      <c r="D692" s="23" t="str">
        <f>+IFERROR(VLOOKUP(AT692,'[2]Listas anexo 1'!$A$13:$C$15,3,FALSE),"")</f>
        <v>CONTRIBUIR</v>
      </c>
      <c r="E692" s="23" t="str">
        <f>+IFERROR(VLOOKUP(AT692,'[2]Listas anexo 1'!$A$19:$B$21,2,FALSE),"")</f>
        <v>ADMINOB</v>
      </c>
      <c r="F692" s="23" t="str">
        <f>+IFERROR(VLOOKUP(AV692,'[2]Listas anexo 1'!$J$13:$K$21,2,FALSE),"")</f>
        <v>ADOBI</v>
      </c>
      <c r="G692" s="23" t="str">
        <f>+IFERROR(VLOOKUP(AW692,'[2]LISTAS ANEXO 1. 2'!$A$9:$B$38,2,FALSE),"")</f>
        <v>AI</v>
      </c>
      <c r="H692" s="23" t="str">
        <f>+IFERROR(IF(C692="ADMINYCOOR",VLOOKUP(AY692,'[2]LISTAS ANEXO 1. 3'!$B$13:$C$42,2,FALSE),IF(C692="TASAS",VLOOKUP(AY692,'[2]LISTAS ANEXO 1. 3'!$B$43:$C$51,2,FALSE),IF(C692="FORTALECIMIENTO",VLOOKUP(AY692,'[2]LISTAS ANEXO 1. 3'!$B$52:$C$58,2,FALSE),""))),"")</f>
        <v>AA</v>
      </c>
      <c r="I692" s="23" t="str">
        <f>+IFERROR(VLOOKUP(#REF!,'[2]LISTAS ANEXO 1. 4'!$B$74:$C$90,2,FALSE),"")</f>
        <v/>
      </c>
      <c r="J692" s="23" t="str">
        <f>+IFERROR(VLOOKUP(X692,[2]ORDINALES!$B$2:$C$5,2,FALSE),"")</f>
        <v>CTADOS</v>
      </c>
      <c r="K692" s="23" t="str">
        <f>+IFERROR(VLOOKUP(#REF!,[2]REGION!$G$2:$I$1125,2,FALSE),"")</f>
        <v/>
      </c>
      <c r="L692" s="23" t="str">
        <f>+IFERROR(VLOOKUP(AI692,[2]REGION!$G$2:$I$1125,2,FALSE),"")</f>
        <v/>
      </c>
      <c r="M692" s="23" t="str">
        <f>+IFERROR(VLOOKUP(#REF!,[2]ORDINALES!$H$2:$I$382,2,FALSE),"")</f>
        <v/>
      </c>
      <c r="N692" s="23" t="str">
        <f>IFERROR(VLOOKUP(U692,'[2]Lista Willy'!$B$11:$D$14,3,FALSE),"")</f>
        <v>REC_20</v>
      </c>
      <c r="O692" s="24"/>
      <c r="P692" s="90">
        <v>33004</v>
      </c>
      <c r="Q692" s="90" t="s">
        <v>540</v>
      </c>
      <c r="R692" s="90" t="s">
        <v>541</v>
      </c>
      <c r="S692" s="90" t="s">
        <v>842</v>
      </c>
      <c r="T692" s="90" t="s">
        <v>541</v>
      </c>
      <c r="U692" s="90" t="s">
        <v>153</v>
      </c>
      <c r="V692" s="94" t="s">
        <v>154</v>
      </c>
      <c r="W692" s="90" t="s">
        <v>54</v>
      </c>
      <c r="X692" s="90" t="s">
        <v>55</v>
      </c>
      <c r="Y692" s="99" t="s">
        <v>847</v>
      </c>
      <c r="Z692" s="88">
        <v>4000000</v>
      </c>
      <c r="AA692" s="120"/>
      <c r="AB692" s="88"/>
      <c r="AC692" s="88"/>
      <c r="AD692" s="88"/>
      <c r="AE692" s="120">
        <v>4000000</v>
      </c>
      <c r="AF692" s="89"/>
      <c r="AG692" s="116"/>
      <c r="AH692" s="90" t="s">
        <v>57</v>
      </c>
      <c r="AI692" s="90"/>
      <c r="AJ692" s="90"/>
      <c r="AK692" s="90"/>
      <c r="AL692" s="90" t="s">
        <v>57</v>
      </c>
      <c r="AM692" s="90"/>
      <c r="AN692" s="90" t="s">
        <v>57</v>
      </c>
      <c r="AO692" s="90"/>
      <c r="AP692" s="90" t="s">
        <v>57</v>
      </c>
      <c r="AQ692" s="90"/>
      <c r="AR692" s="90" t="s">
        <v>57</v>
      </c>
      <c r="AS692" s="90" t="s">
        <v>60</v>
      </c>
      <c r="AT692" s="90" t="s">
        <v>61</v>
      </c>
      <c r="AU692" s="97" t="s">
        <v>62</v>
      </c>
      <c r="AV692" s="98" t="s">
        <v>125</v>
      </c>
      <c r="AW692" s="98" t="s">
        <v>126</v>
      </c>
      <c r="AX692" s="97">
        <v>3202032</v>
      </c>
      <c r="AY692" s="98" t="s">
        <v>127</v>
      </c>
      <c r="AZ692" s="98" t="s">
        <v>128</v>
      </c>
      <c r="BA692" s="24"/>
    </row>
    <row r="693" spans="1:53" ht="84.75" customHeight="1">
      <c r="A693" s="23" t="str">
        <f>+IFERROR(VLOOKUP(R693,'[2]Listas niveles'!$D$2:$E$11,2,FALSE),"")</f>
        <v>DTAM</v>
      </c>
      <c r="B693" s="23" t="str">
        <f>+IFERROR(VLOOKUP(AS693,'[2]Listas anexo 1'!$A$7:$B$8,2,FALSE),"")</f>
        <v>ADMIN</v>
      </c>
      <c r="C693" s="23" t="str">
        <f>+IFERROR(VLOOKUP(AT693,'[2]Listas anexo 1'!$A$13:$B$15,2,FALSE),"")</f>
        <v>ADMINYCOOR</v>
      </c>
      <c r="D693" s="23" t="str">
        <f>+IFERROR(VLOOKUP(AT693,'[2]Listas anexo 1'!$A$13:$C$15,3,FALSE),"")</f>
        <v>CONTRIBUIR</v>
      </c>
      <c r="E693" s="23" t="str">
        <f>+IFERROR(VLOOKUP(AT693,'[2]Listas anexo 1'!$A$19:$B$21,2,FALSE),"")</f>
        <v>ADMINOB</v>
      </c>
      <c r="F693" s="23" t="str">
        <f>+IFERROR(VLOOKUP(AV693,'[2]Listas anexo 1'!$J$13:$K$21,2,FALSE),"")</f>
        <v>ADOBI</v>
      </c>
      <c r="G693" s="23" t="str">
        <f>+IFERROR(VLOOKUP(AW693,'[2]LISTAS ANEXO 1. 2'!$A$9:$B$38,2,FALSE),"")</f>
        <v>AI</v>
      </c>
      <c r="H693" s="23" t="str">
        <f>+IFERROR(IF(C693="ADMINYCOOR",VLOOKUP(AY693,'[2]LISTAS ANEXO 1. 3'!$B$13:$C$42,2,FALSE),IF(C693="TASAS",VLOOKUP(AY693,'[2]LISTAS ANEXO 1. 3'!$B$43:$C$51,2,FALSE),IF(C693="FORTALECIMIENTO",VLOOKUP(AY693,'[2]LISTAS ANEXO 1. 3'!$B$52:$C$58,2,FALSE),""))),"")</f>
        <v>AA</v>
      </c>
      <c r="I693" s="23" t="str">
        <f>+IFERROR(VLOOKUP(#REF!,'[2]LISTAS ANEXO 1. 4'!$B$74:$C$90,2,FALSE),"")</f>
        <v/>
      </c>
      <c r="J693" s="23" t="str">
        <f>+IFERROR(VLOOKUP(X693,[2]ORDINALES!$B$2:$C$5,2,FALSE),"")</f>
        <v>CTADOS</v>
      </c>
      <c r="K693" s="23" t="str">
        <f>+IFERROR(VLOOKUP(#REF!,[2]REGION!$G$2:$I$1125,2,FALSE),"")</f>
        <v/>
      </c>
      <c r="L693" s="23" t="str">
        <f>+IFERROR(VLOOKUP(AI693,[2]REGION!$G$2:$I$1125,2,FALSE),"")</f>
        <v/>
      </c>
      <c r="M693" s="23" t="str">
        <f>+IFERROR(VLOOKUP(#REF!,[2]ORDINALES!$H$2:$I$382,2,FALSE),"")</f>
        <v/>
      </c>
      <c r="N693" s="23" t="str">
        <f>IFERROR(VLOOKUP(U693,'[2]Lista Willy'!$B$11:$D$14,3,FALSE),"")</f>
        <v>REC_11</v>
      </c>
      <c r="O693" s="24"/>
      <c r="P693" s="90">
        <v>33005</v>
      </c>
      <c r="Q693" s="90" t="s">
        <v>540</v>
      </c>
      <c r="R693" s="90" t="s">
        <v>541</v>
      </c>
      <c r="S693" s="90" t="s">
        <v>842</v>
      </c>
      <c r="T693" s="90" t="s">
        <v>541</v>
      </c>
      <c r="U693" s="90" t="s">
        <v>52</v>
      </c>
      <c r="V693" s="94" t="s">
        <v>53</v>
      </c>
      <c r="W693" s="90" t="s">
        <v>54</v>
      </c>
      <c r="X693" s="90" t="s">
        <v>55</v>
      </c>
      <c r="Y693" s="99" t="s">
        <v>848</v>
      </c>
      <c r="Z693" s="88">
        <v>24000000</v>
      </c>
      <c r="AA693" s="120"/>
      <c r="AB693" s="88"/>
      <c r="AC693" s="88"/>
      <c r="AD693" s="88"/>
      <c r="AE693" s="120">
        <v>24000000</v>
      </c>
      <c r="AF693" s="89"/>
      <c r="AG693" s="116"/>
      <c r="AH693" s="90" t="s">
        <v>57</v>
      </c>
      <c r="AI693" s="90"/>
      <c r="AJ693" s="90"/>
      <c r="AK693" s="90"/>
      <c r="AL693" s="90" t="s">
        <v>57</v>
      </c>
      <c r="AM693" s="90"/>
      <c r="AN693" s="90" t="s">
        <v>57</v>
      </c>
      <c r="AO693" s="90"/>
      <c r="AP693" s="90" t="s">
        <v>57</v>
      </c>
      <c r="AQ693" s="90"/>
      <c r="AR693" s="90" t="s">
        <v>57</v>
      </c>
      <c r="AS693" s="90" t="s">
        <v>60</v>
      </c>
      <c r="AT693" s="90" t="s">
        <v>61</v>
      </c>
      <c r="AU693" s="97" t="s">
        <v>62</v>
      </c>
      <c r="AV693" s="98" t="s">
        <v>125</v>
      </c>
      <c r="AW693" s="98" t="s">
        <v>126</v>
      </c>
      <c r="AX693" s="97">
        <v>3202032</v>
      </c>
      <c r="AY693" s="98" t="s">
        <v>127</v>
      </c>
      <c r="AZ693" s="98" t="s">
        <v>128</v>
      </c>
      <c r="BA693" s="24"/>
    </row>
    <row r="694" spans="1:53" ht="84.75" customHeight="1">
      <c r="A694" s="23" t="str">
        <f>+IFERROR(VLOOKUP(R694,'[2]Listas niveles'!$D$2:$E$11,2,FALSE),"")</f>
        <v>DTAM</v>
      </c>
      <c r="B694" s="23" t="str">
        <f>+IFERROR(VLOOKUP(AS694,'[2]Listas anexo 1'!$A$7:$B$8,2,FALSE),"")</f>
        <v>ADMIN</v>
      </c>
      <c r="C694" s="23" t="str">
        <f>+IFERROR(VLOOKUP(AT694,'[2]Listas anexo 1'!$A$13:$B$15,2,FALSE),"")</f>
        <v>ADMINYCOOR</v>
      </c>
      <c r="D694" s="23" t="str">
        <f>+IFERROR(VLOOKUP(AT694,'[2]Listas anexo 1'!$A$13:$C$15,3,FALSE),"")</f>
        <v>CONTRIBUIR</v>
      </c>
      <c r="E694" s="23" t="str">
        <f>+IFERROR(VLOOKUP(AT694,'[2]Listas anexo 1'!$A$19:$B$21,2,FALSE),"")</f>
        <v>ADMINOB</v>
      </c>
      <c r="F694" s="23" t="str">
        <f>+IFERROR(VLOOKUP(AV694,'[2]Listas anexo 1'!$J$13:$K$21,2,FALSE),"")</f>
        <v>ADOBI</v>
      </c>
      <c r="G694" s="23" t="str">
        <f>+IFERROR(VLOOKUP(AW694,'[2]LISTAS ANEXO 1. 2'!$A$9:$B$38,2,FALSE),"")</f>
        <v>AI</v>
      </c>
      <c r="H694" s="23" t="str">
        <f>+IFERROR(IF(C694="ADMINYCOOR",VLOOKUP(AY694,'[2]LISTAS ANEXO 1. 3'!$B$13:$C$42,2,FALSE),IF(C694="TASAS",VLOOKUP(AY694,'[2]LISTAS ANEXO 1. 3'!$B$43:$C$51,2,FALSE),IF(C694="FORTALECIMIENTO",VLOOKUP(AY694,'[2]LISTAS ANEXO 1. 3'!$B$52:$C$58,2,FALSE),""))),"")</f>
        <v>AA</v>
      </c>
      <c r="I694" s="23" t="str">
        <f>+IFERROR(VLOOKUP(#REF!,'[2]LISTAS ANEXO 1. 4'!$B$74:$C$90,2,FALSE),"")</f>
        <v/>
      </c>
      <c r="J694" s="23" t="str">
        <f>+IFERROR(VLOOKUP(X694,[2]ORDINALES!$B$2:$C$5,2,FALSE),"")</f>
        <v>CTADOS</v>
      </c>
      <c r="K694" s="23" t="str">
        <f>+IFERROR(VLOOKUP(#REF!,[2]REGION!$G$2:$I$1125,2,FALSE),"")</f>
        <v/>
      </c>
      <c r="L694" s="23" t="str">
        <f>+IFERROR(VLOOKUP(AI694,[2]REGION!$G$2:$I$1125,2,FALSE),"")</f>
        <v/>
      </c>
      <c r="M694" s="23" t="str">
        <f>+IFERROR(VLOOKUP(#REF!,[2]ORDINALES!$H$2:$I$382,2,FALSE),"")</f>
        <v/>
      </c>
      <c r="N694" s="23" t="str">
        <f>IFERROR(VLOOKUP(U694,'[2]Lista Willy'!$B$11:$D$14,3,FALSE),"")</f>
        <v>REC_11</v>
      </c>
      <c r="O694" s="24"/>
      <c r="P694" s="90">
        <v>33006</v>
      </c>
      <c r="Q694" s="90" t="s">
        <v>540</v>
      </c>
      <c r="R694" s="90" t="s">
        <v>541</v>
      </c>
      <c r="S694" s="90" t="s">
        <v>842</v>
      </c>
      <c r="T694" s="90" t="s">
        <v>541</v>
      </c>
      <c r="U694" s="90" t="s">
        <v>52</v>
      </c>
      <c r="V694" s="94" t="s">
        <v>53</v>
      </c>
      <c r="W694" s="90" t="s">
        <v>54</v>
      </c>
      <c r="X694" s="90" t="s">
        <v>55</v>
      </c>
      <c r="Y694" s="99" t="s">
        <v>849</v>
      </c>
      <c r="Z694" s="88">
        <v>12600000</v>
      </c>
      <c r="AA694" s="120"/>
      <c r="AB694" s="88"/>
      <c r="AC694" s="88"/>
      <c r="AD694" s="88"/>
      <c r="AE694" s="120">
        <v>12600000</v>
      </c>
      <c r="AF694" s="89"/>
      <c r="AG694" s="116"/>
      <c r="AH694" s="90" t="s">
        <v>57</v>
      </c>
      <c r="AI694" s="90"/>
      <c r="AJ694" s="90"/>
      <c r="AK694" s="90"/>
      <c r="AL694" s="90" t="s">
        <v>57</v>
      </c>
      <c r="AM694" s="90"/>
      <c r="AN694" s="90" t="s">
        <v>57</v>
      </c>
      <c r="AO694" s="90"/>
      <c r="AP694" s="90" t="s">
        <v>57</v>
      </c>
      <c r="AQ694" s="90"/>
      <c r="AR694" s="90" t="s">
        <v>57</v>
      </c>
      <c r="AS694" s="90" t="s">
        <v>60</v>
      </c>
      <c r="AT694" s="90" t="s">
        <v>61</v>
      </c>
      <c r="AU694" s="97" t="s">
        <v>62</v>
      </c>
      <c r="AV694" s="98" t="s">
        <v>125</v>
      </c>
      <c r="AW694" s="98" t="s">
        <v>126</v>
      </c>
      <c r="AX694" s="97">
        <v>3202032</v>
      </c>
      <c r="AY694" s="98" t="s">
        <v>127</v>
      </c>
      <c r="AZ694" s="98" t="s">
        <v>128</v>
      </c>
      <c r="BA694" s="24"/>
    </row>
    <row r="695" spans="1:53" ht="84.75" customHeight="1">
      <c r="A695" s="23" t="str">
        <f>+IFERROR(VLOOKUP(R695,'[2]Listas niveles'!$D$2:$E$11,2,FALSE),"")</f>
        <v>DTAM</v>
      </c>
      <c r="B695" s="23" t="str">
        <f>+IFERROR(VLOOKUP(AS695,'[2]Listas anexo 1'!$A$7:$B$8,2,FALSE),"")</f>
        <v>ADMIN</v>
      </c>
      <c r="C695" s="23" t="str">
        <f>+IFERROR(VLOOKUP(AT695,'[2]Listas anexo 1'!$A$13:$B$15,2,FALSE),"")</f>
        <v>ADMINYCOOR</v>
      </c>
      <c r="D695" s="23" t="str">
        <f>+IFERROR(VLOOKUP(AT695,'[2]Listas anexo 1'!$A$13:$C$15,3,FALSE),"")</f>
        <v>CONTRIBUIR</v>
      </c>
      <c r="E695" s="23" t="str">
        <f>+IFERROR(VLOOKUP(AT695,'[2]Listas anexo 1'!$A$19:$B$21,2,FALSE),"")</f>
        <v>ADMINOB</v>
      </c>
      <c r="F695" s="23" t="str">
        <f>+IFERROR(VLOOKUP(AV695,'[2]Listas anexo 1'!$J$13:$K$21,2,FALSE),"")</f>
        <v>ADOBIV</v>
      </c>
      <c r="G695" s="23" t="str">
        <f>+IFERROR(VLOOKUP(AW695,'[2]LISTAS ANEXO 1. 2'!$A$9:$B$38,2,FALSE),"")</f>
        <v>AXI</v>
      </c>
      <c r="H695" s="23" t="str">
        <f>+IFERROR(IF(C695="ADMINYCOOR",VLOOKUP(AY695,'[2]LISTAS ANEXO 1. 3'!$B$13:$C$42,2,FALSE),IF(C695="TASAS",VLOOKUP(AY695,'[2]LISTAS ANEXO 1. 3'!$B$43:$C$51,2,FALSE),IF(C695="FORTALECIMIENTO",VLOOKUP(AY695,'[2]LISTAS ANEXO 1. 3'!$B$52:$C$58,2,FALSE),""))),"")</f>
        <v>PP</v>
      </c>
      <c r="I695" s="23" t="str">
        <f>+IFERROR(VLOOKUP(#REF!,'[2]LISTAS ANEXO 1. 4'!$B$74:$C$90,2,FALSE),"")</f>
        <v/>
      </c>
      <c r="J695" s="23" t="str">
        <f>+IFERROR(VLOOKUP(X695,[2]ORDINALES!$B$2:$C$5,2,FALSE),"")</f>
        <v>CTADOS</v>
      </c>
      <c r="K695" s="23" t="str">
        <f>+IFERROR(VLOOKUP(#REF!,[2]REGION!$G$2:$I$1125,2,FALSE),"")</f>
        <v/>
      </c>
      <c r="L695" s="23" t="str">
        <f>+IFERROR(VLOOKUP(AI695,[2]REGION!$G$2:$I$1125,2,FALSE),"")</f>
        <v/>
      </c>
      <c r="M695" s="23" t="str">
        <f>+IFERROR(VLOOKUP(#REF!,[2]ORDINALES!$H$2:$I$382,2,FALSE),"")</f>
        <v/>
      </c>
      <c r="N695" s="23" t="str">
        <f>IFERROR(VLOOKUP(U695,'[2]Lista Willy'!$B$11:$D$14,3,FALSE),"")</f>
        <v>REC_20</v>
      </c>
      <c r="O695" s="24"/>
      <c r="P695" s="90">
        <v>33007</v>
      </c>
      <c r="Q695" s="90" t="s">
        <v>540</v>
      </c>
      <c r="R695" s="90" t="s">
        <v>541</v>
      </c>
      <c r="S695" s="90" t="s">
        <v>842</v>
      </c>
      <c r="T695" s="90" t="s">
        <v>541</v>
      </c>
      <c r="U695" s="90" t="s">
        <v>153</v>
      </c>
      <c r="V695" s="94" t="s">
        <v>154</v>
      </c>
      <c r="W695" s="90" t="s">
        <v>54</v>
      </c>
      <c r="X695" s="90" t="s">
        <v>55</v>
      </c>
      <c r="Y695" s="99" t="s">
        <v>850</v>
      </c>
      <c r="Z695" s="88">
        <v>2500000</v>
      </c>
      <c r="AA695" s="120"/>
      <c r="AB695" s="88"/>
      <c r="AC695" s="88"/>
      <c r="AD695" s="88"/>
      <c r="AE695" s="120">
        <v>2500000</v>
      </c>
      <c r="AF695" s="89"/>
      <c r="AG695" s="116"/>
      <c r="AH695" s="90" t="s">
        <v>57</v>
      </c>
      <c r="AI695" s="90"/>
      <c r="AJ695" s="90"/>
      <c r="AK695" s="90"/>
      <c r="AL695" s="90" t="s">
        <v>57</v>
      </c>
      <c r="AM695" s="90"/>
      <c r="AN695" s="90" t="s">
        <v>57</v>
      </c>
      <c r="AO695" s="90"/>
      <c r="AP695" s="90" t="s">
        <v>57</v>
      </c>
      <c r="AQ695" s="90"/>
      <c r="AR695" s="90" t="s">
        <v>57</v>
      </c>
      <c r="AS695" s="90" t="s">
        <v>60</v>
      </c>
      <c r="AT695" s="90" t="s">
        <v>61</v>
      </c>
      <c r="AU695" s="97" t="s">
        <v>62</v>
      </c>
      <c r="AV695" s="98" t="s">
        <v>63</v>
      </c>
      <c r="AW695" s="98" t="s">
        <v>442</v>
      </c>
      <c r="AX695" s="97">
        <v>3202002</v>
      </c>
      <c r="AY695" s="98" t="s">
        <v>211</v>
      </c>
      <c r="AZ695" s="98" t="s">
        <v>443</v>
      </c>
      <c r="BA695" s="24"/>
    </row>
    <row r="696" spans="1:53" ht="84.75" customHeight="1">
      <c r="A696" s="23" t="str">
        <f>+IFERROR(VLOOKUP(R696,'[2]Listas niveles'!$D$2:$E$11,2,FALSE),"")</f>
        <v>DTAM</v>
      </c>
      <c r="B696" s="23" t="str">
        <f>+IFERROR(VLOOKUP(AS696,'[2]Listas anexo 1'!$A$7:$B$8,2,FALSE),"")</f>
        <v>ADMIN</v>
      </c>
      <c r="C696" s="23" t="str">
        <f>+IFERROR(VLOOKUP(AT696,'[2]Listas anexo 1'!$A$13:$B$15,2,FALSE),"")</f>
        <v>ADMINYCOOR</v>
      </c>
      <c r="D696" s="23" t="str">
        <f>+IFERROR(VLOOKUP(AT696,'[2]Listas anexo 1'!$A$13:$C$15,3,FALSE),"")</f>
        <v>CONTRIBUIR</v>
      </c>
      <c r="E696" s="23" t="str">
        <f>+IFERROR(VLOOKUP(AT696,'[2]Listas anexo 1'!$A$19:$B$21,2,FALSE),"")</f>
        <v>ADMINOB</v>
      </c>
      <c r="F696" s="23" t="str">
        <f>+IFERROR(VLOOKUP(AV696,'[2]Listas anexo 1'!$J$13:$K$21,2,FALSE),"")</f>
        <v>ADOBIV</v>
      </c>
      <c r="G696" s="23" t="str">
        <f>+IFERROR(VLOOKUP(AW696,'[2]LISTAS ANEXO 1. 2'!$A$9:$B$38,2,FALSE),"")</f>
        <v>AXI</v>
      </c>
      <c r="H696" s="23" t="str">
        <f>+IFERROR(IF(C696="ADMINYCOOR",VLOOKUP(AY696,'[2]LISTAS ANEXO 1. 3'!$B$13:$C$42,2,FALSE),IF(C696="TASAS",VLOOKUP(AY696,'[2]LISTAS ANEXO 1. 3'!$B$43:$C$51,2,FALSE),IF(C696="FORTALECIMIENTO",VLOOKUP(AY696,'[2]LISTAS ANEXO 1. 3'!$B$52:$C$58,2,FALSE),""))),"")</f>
        <v>PP</v>
      </c>
      <c r="I696" s="23" t="str">
        <f>+IFERROR(VLOOKUP(#REF!,'[2]LISTAS ANEXO 1. 4'!$B$74:$C$90,2,FALSE),"")</f>
        <v/>
      </c>
      <c r="J696" s="23" t="str">
        <f>+IFERROR(VLOOKUP(X696,[2]ORDINALES!$B$2:$C$5,2,FALSE),"")</f>
        <v>CTADOS</v>
      </c>
      <c r="K696" s="23" t="str">
        <f>+IFERROR(VLOOKUP(#REF!,[2]REGION!$G$2:$I$1125,2,FALSE),"")</f>
        <v/>
      </c>
      <c r="L696" s="23" t="str">
        <f>+IFERROR(VLOOKUP(AI696,[2]REGION!$G$2:$I$1125,2,FALSE),"")</f>
        <v/>
      </c>
      <c r="M696" s="23" t="str">
        <f>+IFERROR(VLOOKUP(#REF!,[2]ORDINALES!$H$2:$I$382,2,FALSE),"")</f>
        <v/>
      </c>
      <c r="N696" s="23" t="str">
        <f>IFERROR(VLOOKUP(U696,'[2]Lista Willy'!$B$11:$D$14,3,FALSE),"")</f>
        <v>REC_11</v>
      </c>
      <c r="O696" s="24"/>
      <c r="P696" s="90">
        <v>33008</v>
      </c>
      <c r="Q696" s="90" t="s">
        <v>540</v>
      </c>
      <c r="R696" s="90" t="s">
        <v>541</v>
      </c>
      <c r="S696" s="90" t="s">
        <v>842</v>
      </c>
      <c r="T696" s="90" t="s">
        <v>541</v>
      </c>
      <c r="U696" s="90" t="s">
        <v>52</v>
      </c>
      <c r="V696" s="94" t="s">
        <v>53</v>
      </c>
      <c r="W696" s="90" t="s">
        <v>54</v>
      </c>
      <c r="X696" s="90" t="s">
        <v>55</v>
      </c>
      <c r="Y696" s="99" t="s">
        <v>851</v>
      </c>
      <c r="Z696" s="88">
        <v>3200000</v>
      </c>
      <c r="AA696" s="120"/>
      <c r="AB696" s="88"/>
      <c r="AC696" s="88"/>
      <c r="AD696" s="88"/>
      <c r="AE696" s="120">
        <v>3200000</v>
      </c>
      <c r="AF696" s="89"/>
      <c r="AG696" s="116"/>
      <c r="AH696" s="90" t="s">
        <v>57</v>
      </c>
      <c r="AI696" s="90"/>
      <c r="AJ696" s="90"/>
      <c r="AK696" s="90"/>
      <c r="AL696" s="90" t="s">
        <v>57</v>
      </c>
      <c r="AM696" s="90"/>
      <c r="AN696" s="90" t="s">
        <v>57</v>
      </c>
      <c r="AO696" s="90"/>
      <c r="AP696" s="90" t="s">
        <v>57</v>
      </c>
      <c r="AQ696" s="90"/>
      <c r="AR696" s="90" t="s">
        <v>57</v>
      </c>
      <c r="AS696" s="90" t="s">
        <v>60</v>
      </c>
      <c r="AT696" s="90" t="s">
        <v>61</v>
      </c>
      <c r="AU696" s="97" t="s">
        <v>62</v>
      </c>
      <c r="AV696" s="98" t="s">
        <v>63</v>
      </c>
      <c r="AW696" s="98" t="s">
        <v>442</v>
      </c>
      <c r="AX696" s="97">
        <v>3202002</v>
      </c>
      <c r="AY696" s="98" t="s">
        <v>211</v>
      </c>
      <c r="AZ696" s="98" t="s">
        <v>443</v>
      </c>
      <c r="BA696" s="24"/>
    </row>
    <row r="697" spans="1:53" ht="84.75" customHeight="1">
      <c r="A697" s="23" t="str">
        <f>+IFERROR(VLOOKUP(R697,'[2]Listas niveles'!$D$2:$E$11,2,FALSE),"")</f>
        <v>DTAM</v>
      </c>
      <c r="B697" s="23" t="str">
        <f>+IFERROR(VLOOKUP(AS697,'[2]Listas anexo 1'!$A$7:$B$8,2,FALSE),"")</f>
        <v>ADMIN</v>
      </c>
      <c r="C697" s="23" t="str">
        <f>+IFERROR(VLOOKUP(AT697,'[2]Listas anexo 1'!$A$13:$B$15,2,FALSE),"")</f>
        <v>ADMINYCOOR</v>
      </c>
      <c r="D697" s="23" t="str">
        <f>+IFERROR(VLOOKUP(AT697,'[2]Listas anexo 1'!$A$13:$C$15,3,FALSE),"")</f>
        <v>CONTRIBUIR</v>
      </c>
      <c r="E697" s="23" t="str">
        <f>+IFERROR(VLOOKUP(AT697,'[2]Listas anexo 1'!$A$19:$B$21,2,FALSE),"")</f>
        <v>ADMINOB</v>
      </c>
      <c r="F697" s="23" t="str">
        <f>+IFERROR(VLOOKUP(AV697,'[2]Listas anexo 1'!$J$13:$K$21,2,FALSE),"")</f>
        <v>ADOBI</v>
      </c>
      <c r="G697" s="23" t="str">
        <f>+IFERROR(VLOOKUP(AW697,'[2]LISTAS ANEXO 1. 2'!$A$9:$B$38,2,FALSE),"")</f>
        <v>AI</v>
      </c>
      <c r="H697" s="23" t="str">
        <f>+IFERROR(IF(C697="ADMINYCOOR",VLOOKUP(AY697,'[2]LISTAS ANEXO 1. 3'!$B$13:$C$42,2,FALSE),IF(C697="TASAS",VLOOKUP(AY697,'[2]LISTAS ANEXO 1. 3'!$B$43:$C$51,2,FALSE),IF(C697="FORTALECIMIENTO",VLOOKUP(AY697,'[2]LISTAS ANEXO 1. 3'!$B$52:$C$58,2,FALSE),""))),"")</f>
        <v>AA</v>
      </c>
      <c r="I697" s="23" t="str">
        <f>+IFERROR(VLOOKUP(#REF!,'[2]LISTAS ANEXO 1. 4'!$B$74:$C$90,2,FALSE),"")</f>
        <v/>
      </c>
      <c r="J697" s="23" t="str">
        <f>+IFERROR(VLOOKUP(X697,[2]ORDINALES!$B$2:$C$5,2,FALSE),"")</f>
        <v>CTADOS</v>
      </c>
      <c r="K697" s="23" t="str">
        <f>+IFERROR(VLOOKUP(#REF!,[2]REGION!$G$2:$I$1125,2,FALSE),"")</f>
        <v/>
      </c>
      <c r="L697" s="23" t="str">
        <f>+IFERROR(VLOOKUP(AI697,[2]REGION!$G$2:$I$1125,2,FALSE),"")</f>
        <v/>
      </c>
      <c r="M697" s="23" t="str">
        <f>+IFERROR(VLOOKUP(#REF!,[2]ORDINALES!$H$2:$I$382,2,FALSE),"")</f>
        <v/>
      </c>
      <c r="N697" s="23" t="str">
        <f>IFERROR(VLOOKUP(U697,'[2]Lista Willy'!$B$11:$D$14,3,FALSE),"")</f>
        <v>REC_11</v>
      </c>
      <c r="O697" s="24"/>
      <c r="P697" s="90">
        <v>33009</v>
      </c>
      <c r="Q697" s="90" t="s">
        <v>540</v>
      </c>
      <c r="R697" s="90" t="s">
        <v>541</v>
      </c>
      <c r="S697" s="90" t="s">
        <v>842</v>
      </c>
      <c r="T697" s="90" t="s">
        <v>541</v>
      </c>
      <c r="U697" s="90" t="s">
        <v>52</v>
      </c>
      <c r="V697" s="94" t="s">
        <v>53</v>
      </c>
      <c r="W697" s="90" t="s">
        <v>54</v>
      </c>
      <c r="X697" s="90" t="s">
        <v>55</v>
      </c>
      <c r="Y697" s="99" t="s">
        <v>852</v>
      </c>
      <c r="Z697" s="88">
        <v>4500000</v>
      </c>
      <c r="AA697" s="120"/>
      <c r="AB697" s="88"/>
      <c r="AC697" s="88"/>
      <c r="AD697" s="88"/>
      <c r="AE697" s="120">
        <v>4500000</v>
      </c>
      <c r="AF697" s="89"/>
      <c r="AG697" s="116"/>
      <c r="AH697" s="90" t="s">
        <v>57</v>
      </c>
      <c r="AI697" s="90"/>
      <c r="AJ697" s="90"/>
      <c r="AK697" s="90"/>
      <c r="AL697" s="90" t="s">
        <v>57</v>
      </c>
      <c r="AM697" s="90"/>
      <c r="AN697" s="90" t="s">
        <v>57</v>
      </c>
      <c r="AO697" s="90"/>
      <c r="AP697" s="90" t="s">
        <v>57</v>
      </c>
      <c r="AQ697" s="90"/>
      <c r="AR697" s="90" t="s">
        <v>57</v>
      </c>
      <c r="AS697" s="90" t="s">
        <v>60</v>
      </c>
      <c r="AT697" s="90" t="s">
        <v>61</v>
      </c>
      <c r="AU697" s="97" t="s">
        <v>62</v>
      </c>
      <c r="AV697" s="98" t="s">
        <v>125</v>
      </c>
      <c r="AW697" s="98" t="s">
        <v>126</v>
      </c>
      <c r="AX697" s="97">
        <v>3202032</v>
      </c>
      <c r="AY697" s="98" t="s">
        <v>127</v>
      </c>
      <c r="AZ697" s="98" t="s">
        <v>128</v>
      </c>
      <c r="BA697" s="24"/>
    </row>
    <row r="698" spans="1:53" ht="84.75" customHeight="1">
      <c r="A698" s="23" t="str">
        <f>+IFERROR(VLOOKUP(R698,'[2]Listas niveles'!$D$2:$E$11,2,FALSE),"")</f>
        <v>DTAM</v>
      </c>
      <c r="B698" s="23" t="str">
        <f>+IFERROR(VLOOKUP(AS698,'[2]Listas anexo 1'!$A$7:$B$8,2,FALSE),"")</f>
        <v>ADMIN</v>
      </c>
      <c r="C698" s="23" t="str">
        <f>+IFERROR(VLOOKUP(AT698,'[2]Listas anexo 1'!$A$13:$B$15,2,FALSE),"")</f>
        <v>ADMINYCOOR</v>
      </c>
      <c r="D698" s="23" t="str">
        <f>+IFERROR(VLOOKUP(AT698,'[2]Listas anexo 1'!$A$13:$C$15,3,FALSE),"")</f>
        <v>CONTRIBUIR</v>
      </c>
      <c r="E698" s="23" t="str">
        <f>+IFERROR(VLOOKUP(AT698,'[2]Listas anexo 1'!$A$19:$B$21,2,FALSE),"")</f>
        <v>ADMINOB</v>
      </c>
      <c r="F698" s="23" t="str">
        <f>+IFERROR(VLOOKUP(AV698,'[2]Listas anexo 1'!$J$13:$K$21,2,FALSE),"")</f>
        <v>ADOBI</v>
      </c>
      <c r="G698" s="23" t="str">
        <f>+IFERROR(VLOOKUP(AW698,'[2]LISTAS ANEXO 1. 2'!$A$9:$B$38,2,FALSE),"")</f>
        <v>AII</v>
      </c>
      <c r="H698" s="23" t="str">
        <f>+IFERROR(IF(C698="ADMINYCOOR",VLOOKUP(AY698,'[2]LISTAS ANEXO 1. 3'!$B$13:$C$42,2,FALSE),IF(C698="TASAS",VLOOKUP(AY698,'[2]LISTAS ANEXO 1. 3'!$B$43:$C$51,2,FALSE),IF(C698="FORTALECIMIENTO",VLOOKUP(AY698,'[2]LISTAS ANEXO 1. 3'!$B$52:$C$58,2,FALSE),""))),"")</f>
        <v>CC</v>
      </c>
      <c r="I698" s="23" t="str">
        <f>+IFERROR(VLOOKUP(#REF!,'[2]LISTAS ANEXO 1. 4'!$B$74:$C$90,2,FALSE),"")</f>
        <v/>
      </c>
      <c r="J698" s="23" t="str">
        <f>+IFERROR(VLOOKUP(X698,[2]ORDINALES!$B$2:$C$5,2,FALSE),"")</f>
        <v>CTADOS</v>
      </c>
      <c r="K698" s="23" t="str">
        <f>+IFERROR(VLOOKUP(#REF!,[2]REGION!$G$2:$I$1125,2,FALSE),"")</f>
        <v/>
      </c>
      <c r="L698" s="23" t="str">
        <f>+IFERROR(VLOOKUP(AI698,[2]REGION!$G$2:$I$1125,2,FALSE),"")</f>
        <v/>
      </c>
      <c r="M698" s="23" t="str">
        <f>+IFERROR(VLOOKUP(#REF!,[2]ORDINALES!$H$2:$I$382,2,FALSE),"")</f>
        <v/>
      </c>
      <c r="N698" s="23" t="str">
        <f>IFERROR(VLOOKUP(U698,'[2]Lista Willy'!$B$11:$D$14,3,FALSE),"")</f>
        <v>REC_11</v>
      </c>
      <c r="O698" s="24"/>
      <c r="P698" s="90">
        <v>33010</v>
      </c>
      <c r="Q698" s="90" t="s">
        <v>540</v>
      </c>
      <c r="R698" s="90" t="s">
        <v>541</v>
      </c>
      <c r="S698" s="90" t="s">
        <v>842</v>
      </c>
      <c r="T698" s="90" t="s">
        <v>541</v>
      </c>
      <c r="U698" s="90" t="s">
        <v>52</v>
      </c>
      <c r="V698" s="94" t="s">
        <v>53</v>
      </c>
      <c r="W698" s="90" t="s">
        <v>54</v>
      </c>
      <c r="X698" s="90" t="s">
        <v>55</v>
      </c>
      <c r="Y698" s="99" t="s">
        <v>853</v>
      </c>
      <c r="Z698" s="88">
        <v>30450000</v>
      </c>
      <c r="AA698" s="120"/>
      <c r="AB698" s="88"/>
      <c r="AC698" s="88"/>
      <c r="AD698" s="88"/>
      <c r="AE698" s="120">
        <v>30450000</v>
      </c>
      <c r="AF698" s="89"/>
      <c r="AG698" s="116"/>
      <c r="AH698" s="90" t="s">
        <v>57</v>
      </c>
      <c r="AI698" s="90"/>
      <c r="AJ698" s="90"/>
      <c r="AK698" s="90"/>
      <c r="AL698" s="90" t="s">
        <v>57</v>
      </c>
      <c r="AM698" s="90"/>
      <c r="AN698" s="90" t="s">
        <v>57</v>
      </c>
      <c r="AO698" s="90"/>
      <c r="AP698" s="90" t="s">
        <v>57</v>
      </c>
      <c r="AQ698" s="90"/>
      <c r="AR698" s="90" t="s">
        <v>57</v>
      </c>
      <c r="AS698" s="90" t="s">
        <v>60</v>
      </c>
      <c r="AT698" s="90" t="s">
        <v>61</v>
      </c>
      <c r="AU698" s="97" t="s">
        <v>62</v>
      </c>
      <c r="AV698" s="98" t="s">
        <v>125</v>
      </c>
      <c r="AW698" s="98" t="s">
        <v>168</v>
      </c>
      <c r="AX698" s="97">
        <v>3202031</v>
      </c>
      <c r="AY698" s="98" t="s">
        <v>169</v>
      </c>
      <c r="AZ698" s="90" t="s">
        <v>170</v>
      </c>
      <c r="BA698" s="24"/>
    </row>
    <row r="699" spans="1:53" ht="84.75" customHeight="1">
      <c r="A699" s="23" t="str">
        <f>+IFERROR(VLOOKUP(R699,'[2]Listas niveles'!$D$2:$E$11,2,FALSE),"")</f>
        <v>DTAM</v>
      </c>
      <c r="B699" s="23" t="str">
        <f>+IFERROR(VLOOKUP(AS699,'[2]Listas anexo 1'!$A$7:$B$8,2,FALSE),"")</f>
        <v>ADMIN</v>
      </c>
      <c r="C699" s="23" t="str">
        <f>+IFERROR(VLOOKUP(AT699,'[2]Listas anexo 1'!$A$13:$B$15,2,FALSE),"")</f>
        <v>ADMINYCOOR</v>
      </c>
      <c r="D699" s="23" t="str">
        <f>+IFERROR(VLOOKUP(AT699,'[2]Listas anexo 1'!$A$13:$C$15,3,FALSE),"")</f>
        <v>CONTRIBUIR</v>
      </c>
      <c r="E699" s="23" t="str">
        <f>+IFERROR(VLOOKUP(AT699,'[2]Listas anexo 1'!$A$19:$B$21,2,FALSE),"")</f>
        <v>ADMINOB</v>
      </c>
      <c r="F699" s="23" t="str">
        <f>+IFERROR(VLOOKUP(AV699,'[2]Listas anexo 1'!$J$13:$K$21,2,FALSE),"")</f>
        <v>ADOBIV</v>
      </c>
      <c r="G699" s="23" t="str">
        <f>+IFERROR(VLOOKUP(AW699,'[2]LISTAS ANEXO 1. 2'!$A$9:$B$38,2,FALSE),"")</f>
        <v>AXVI</v>
      </c>
      <c r="H699" s="23" t="str">
        <f>+IFERROR(IF(C699="ADMINYCOOR",VLOOKUP(AY699,'[2]LISTAS ANEXO 1. 3'!$B$13:$C$42,2,FALSE),IF(C699="TASAS",VLOOKUP(AY699,'[2]LISTAS ANEXO 1. 3'!$B$43:$C$51,2,FALSE),IF(C699="FORTALECIMIENTO",VLOOKUP(AY699,'[2]LISTAS ANEXO 1. 3'!$B$52:$C$58,2,FALSE),""))),"")</f>
        <v>CD</v>
      </c>
      <c r="I699" s="23" t="str">
        <f>+IFERROR(VLOOKUP(#REF!,'[2]LISTAS ANEXO 1. 4'!$B$74:$C$90,2,FALSE),"")</f>
        <v/>
      </c>
      <c r="J699" s="23" t="str">
        <f>+IFERROR(VLOOKUP(X699,[2]ORDINALES!$B$2:$C$5,2,FALSE),"")</f>
        <v>CTADOS</v>
      </c>
      <c r="K699" s="23" t="str">
        <f>+IFERROR(VLOOKUP(#REF!,[2]REGION!$G$2:$I$1125,2,FALSE),"")</f>
        <v/>
      </c>
      <c r="L699" s="23" t="str">
        <f>+IFERROR(VLOOKUP(AI699,[2]REGION!$G$2:$I$1125,2,FALSE),"")</f>
        <v/>
      </c>
      <c r="M699" s="23" t="str">
        <f>+IFERROR(VLOOKUP(#REF!,[2]ORDINALES!$H$2:$I$382,2,FALSE),"")</f>
        <v/>
      </c>
      <c r="N699" s="23" t="str">
        <f>IFERROR(VLOOKUP(U699,'[2]Lista Willy'!$B$11:$D$14,3,FALSE),"")</f>
        <v>REC_11</v>
      </c>
      <c r="O699" s="24"/>
      <c r="P699" s="90">
        <v>33011</v>
      </c>
      <c r="Q699" s="90" t="s">
        <v>540</v>
      </c>
      <c r="R699" s="90" t="s">
        <v>541</v>
      </c>
      <c r="S699" s="90" t="s">
        <v>842</v>
      </c>
      <c r="T699" s="90" t="s">
        <v>541</v>
      </c>
      <c r="U699" s="90" t="s">
        <v>52</v>
      </c>
      <c r="V699" s="94" t="s">
        <v>53</v>
      </c>
      <c r="W699" s="90" t="s">
        <v>54</v>
      </c>
      <c r="X699" s="90" t="s">
        <v>55</v>
      </c>
      <c r="Y699" s="99" t="s">
        <v>854</v>
      </c>
      <c r="Z699" s="88">
        <v>47250000</v>
      </c>
      <c r="AA699" s="120"/>
      <c r="AB699" s="88"/>
      <c r="AC699" s="88"/>
      <c r="AD699" s="88"/>
      <c r="AE699" s="120">
        <v>47250000</v>
      </c>
      <c r="AF699" s="89"/>
      <c r="AG699" s="116"/>
      <c r="AH699" s="90" t="s">
        <v>57</v>
      </c>
      <c r="AI699" s="90"/>
      <c r="AJ699" s="90"/>
      <c r="AK699" s="90"/>
      <c r="AL699" s="90" t="s">
        <v>57</v>
      </c>
      <c r="AM699" s="90"/>
      <c r="AN699" s="90" t="s">
        <v>57</v>
      </c>
      <c r="AO699" s="90"/>
      <c r="AP699" s="90" t="s">
        <v>57</v>
      </c>
      <c r="AQ699" s="90"/>
      <c r="AR699" s="90" t="s">
        <v>57</v>
      </c>
      <c r="AS699" s="90" t="s">
        <v>60</v>
      </c>
      <c r="AT699" s="90" t="s">
        <v>61</v>
      </c>
      <c r="AU699" s="97" t="s">
        <v>62</v>
      </c>
      <c r="AV699" s="98" t="s">
        <v>63</v>
      </c>
      <c r="AW699" s="98" t="s">
        <v>64</v>
      </c>
      <c r="AX699" s="97">
        <v>3202008</v>
      </c>
      <c r="AY699" s="98" t="s">
        <v>65</v>
      </c>
      <c r="AZ699" s="90" t="s">
        <v>66</v>
      </c>
      <c r="BA699" s="24"/>
    </row>
    <row r="700" spans="1:53" ht="84.75" customHeight="1">
      <c r="A700" s="23" t="str">
        <f>+IFERROR(VLOOKUP(R700,'[2]Listas niveles'!$D$2:$E$11,2,FALSE),"")</f>
        <v>DTAM</v>
      </c>
      <c r="B700" s="23" t="str">
        <f>+IFERROR(VLOOKUP(AS700,'[2]Listas anexo 1'!$A$7:$B$8,2,FALSE),"")</f>
        <v>ADMIN</v>
      </c>
      <c r="C700" s="23" t="str">
        <f>+IFERROR(VLOOKUP(AT700,'[2]Listas anexo 1'!$A$13:$B$15,2,FALSE),"")</f>
        <v>ADMINYCOOR</v>
      </c>
      <c r="D700" s="23" t="str">
        <f>+IFERROR(VLOOKUP(AT700,'[2]Listas anexo 1'!$A$13:$C$15,3,FALSE),"")</f>
        <v>CONTRIBUIR</v>
      </c>
      <c r="E700" s="23" t="str">
        <f>+IFERROR(VLOOKUP(AT700,'[2]Listas anexo 1'!$A$19:$B$21,2,FALSE),"")</f>
        <v>ADMINOB</v>
      </c>
      <c r="F700" s="23" t="str">
        <f>+IFERROR(VLOOKUP(AV700,'[2]Listas anexo 1'!$J$13:$K$21,2,FALSE),"")</f>
        <v>ADOBIV</v>
      </c>
      <c r="G700" s="23" t="str">
        <f>+IFERROR(VLOOKUP(AW700,'[2]LISTAS ANEXO 1. 2'!$A$9:$B$38,2,FALSE),"")</f>
        <v>AXVI</v>
      </c>
      <c r="H700" s="23" t="str">
        <f>+IFERROR(IF(C700="ADMINYCOOR",VLOOKUP(AY700,'[2]LISTAS ANEXO 1. 3'!$B$13:$C$42,2,FALSE),IF(C700="TASAS",VLOOKUP(AY700,'[2]LISTAS ANEXO 1. 3'!$B$43:$C$51,2,FALSE),IF(C700="FORTALECIMIENTO",VLOOKUP(AY700,'[2]LISTAS ANEXO 1. 3'!$B$52:$C$58,2,FALSE),""))),"")</f>
        <v>CD</v>
      </c>
      <c r="I700" s="23" t="str">
        <f>+IFERROR(VLOOKUP(#REF!,'[2]LISTAS ANEXO 1. 4'!$B$74:$C$90,2,FALSE),"")</f>
        <v/>
      </c>
      <c r="J700" s="23" t="str">
        <f>+IFERROR(VLOOKUP(X700,[2]ORDINALES!$B$2:$C$5,2,FALSE),"")</f>
        <v>CTADOS</v>
      </c>
      <c r="K700" s="23" t="str">
        <f>+IFERROR(VLOOKUP(#REF!,[2]REGION!$G$2:$I$1125,2,FALSE),"")</f>
        <v/>
      </c>
      <c r="L700" s="23" t="str">
        <f>+IFERROR(VLOOKUP(AI700,[2]REGION!$G$2:$I$1125,2,FALSE),"")</f>
        <v/>
      </c>
      <c r="M700" s="23" t="str">
        <f>+IFERROR(VLOOKUP(#REF!,[2]ORDINALES!$H$2:$I$382,2,FALSE),"")</f>
        <v/>
      </c>
      <c r="N700" s="23" t="str">
        <f>IFERROR(VLOOKUP(U700,'[2]Lista Willy'!$B$11:$D$14,3,FALSE),"")</f>
        <v>REC_11</v>
      </c>
      <c r="O700" s="24"/>
      <c r="P700" s="90">
        <v>33012</v>
      </c>
      <c r="Q700" s="90" t="s">
        <v>540</v>
      </c>
      <c r="R700" s="90" t="s">
        <v>541</v>
      </c>
      <c r="S700" s="90" t="s">
        <v>842</v>
      </c>
      <c r="T700" s="90" t="s">
        <v>541</v>
      </c>
      <c r="U700" s="90" t="s">
        <v>52</v>
      </c>
      <c r="V700" s="94" t="s">
        <v>53</v>
      </c>
      <c r="W700" s="90" t="s">
        <v>54</v>
      </c>
      <c r="X700" s="90" t="s">
        <v>55</v>
      </c>
      <c r="Y700" s="99" t="s">
        <v>855</v>
      </c>
      <c r="Z700" s="88">
        <v>3150000</v>
      </c>
      <c r="AA700" s="120"/>
      <c r="AB700" s="88"/>
      <c r="AC700" s="88"/>
      <c r="AD700" s="88"/>
      <c r="AE700" s="120">
        <v>3150000</v>
      </c>
      <c r="AF700" s="89"/>
      <c r="AG700" s="116"/>
      <c r="AH700" s="90" t="s">
        <v>57</v>
      </c>
      <c r="AI700" s="90"/>
      <c r="AJ700" s="90"/>
      <c r="AK700" s="90"/>
      <c r="AL700" s="90" t="s">
        <v>57</v>
      </c>
      <c r="AM700" s="90"/>
      <c r="AN700" s="90" t="s">
        <v>57</v>
      </c>
      <c r="AO700" s="90"/>
      <c r="AP700" s="90" t="s">
        <v>57</v>
      </c>
      <c r="AQ700" s="90"/>
      <c r="AR700" s="90" t="s">
        <v>57</v>
      </c>
      <c r="AS700" s="90" t="s">
        <v>60</v>
      </c>
      <c r="AT700" s="90" t="s">
        <v>61</v>
      </c>
      <c r="AU700" s="97" t="s">
        <v>62</v>
      </c>
      <c r="AV700" s="98" t="s">
        <v>63</v>
      </c>
      <c r="AW700" s="98" t="s">
        <v>64</v>
      </c>
      <c r="AX700" s="97">
        <v>3202008</v>
      </c>
      <c r="AY700" s="98" t="s">
        <v>65</v>
      </c>
      <c r="AZ700" s="90" t="s">
        <v>379</v>
      </c>
      <c r="BA700" s="24"/>
    </row>
    <row r="701" spans="1:53" ht="84.75" customHeight="1">
      <c r="A701" s="23" t="str">
        <f>+IFERROR(VLOOKUP(R701,'[2]Listas niveles'!$D$2:$E$11,2,FALSE),"")</f>
        <v>DTAM</v>
      </c>
      <c r="B701" s="23" t="str">
        <f>+IFERROR(VLOOKUP(AS701,'[2]Listas anexo 1'!$A$7:$B$8,2,FALSE),"")</f>
        <v>ADMIN</v>
      </c>
      <c r="C701" s="23" t="str">
        <f>+IFERROR(VLOOKUP(AT701,'[2]Listas anexo 1'!$A$13:$B$15,2,FALSE),"")</f>
        <v>ADMINYCOOR</v>
      </c>
      <c r="D701" s="23" t="str">
        <f>+IFERROR(VLOOKUP(AT701,'[2]Listas anexo 1'!$A$13:$C$15,3,FALSE),"")</f>
        <v>CONTRIBUIR</v>
      </c>
      <c r="E701" s="23" t="str">
        <f>+IFERROR(VLOOKUP(AT701,'[2]Listas anexo 1'!$A$19:$B$21,2,FALSE),"")</f>
        <v>ADMINOB</v>
      </c>
      <c r="F701" s="23" t="str">
        <f>+IFERROR(VLOOKUP(AV701,'[2]Listas anexo 1'!$J$13:$K$21,2,FALSE),"")</f>
        <v>ADOBIII</v>
      </c>
      <c r="G701" s="23" t="str">
        <f>+IFERROR(VLOOKUP(AW701,'[2]LISTAS ANEXO 1. 2'!$A$9:$B$38,2,FALSE),"")</f>
        <v>AX</v>
      </c>
      <c r="H701" s="23" t="str">
        <f>+IFERROR(IF(C701="ADMINYCOOR",VLOOKUP(AY701,'[2]LISTAS ANEXO 1. 3'!$B$13:$C$42,2,FALSE),IF(C701="TASAS",VLOOKUP(AY701,'[2]LISTAS ANEXO 1. 3'!$B$43:$C$51,2,FALSE),IF(C701="FORTALECIMIENTO",VLOOKUP(AY701,'[2]LISTAS ANEXO 1. 3'!$B$52:$C$58,2,FALSE),""))),"")</f>
        <v>OO</v>
      </c>
      <c r="I701" s="23" t="str">
        <f>+IFERROR(VLOOKUP(#REF!,'[2]LISTAS ANEXO 1. 4'!$B$74:$C$90,2,FALSE),"")</f>
        <v/>
      </c>
      <c r="J701" s="23" t="str">
        <f>+IFERROR(VLOOKUP(X701,[2]ORDINALES!$B$2:$C$5,2,FALSE),"")</f>
        <v>CTADOS</v>
      </c>
      <c r="K701" s="23" t="str">
        <f>+IFERROR(VLOOKUP(#REF!,[2]REGION!$G$2:$I$1125,2,FALSE),"")</f>
        <v/>
      </c>
      <c r="L701" s="23" t="str">
        <f>+IFERROR(VLOOKUP(AI701,[2]REGION!$G$2:$I$1125,2,FALSE),"")</f>
        <v/>
      </c>
      <c r="M701" s="23" t="str">
        <f>+IFERROR(VLOOKUP(#REF!,[2]ORDINALES!$H$2:$I$382,2,FALSE),"")</f>
        <v/>
      </c>
      <c r="N701" s="23" t="str">
        <f>IFERROR(VLOOKUP(U701,'[2]Lista Willy'!$B$11:$D$14,3,FALSE),"")</f>
        <v>REC_11</v>
      </c>
      <c r="O701" s="24"/>
      <c r="P701" s="90">
        <v>33013</v>
      </c>
      <c r="Q701" s="90" t="s">
        <v>540</v>
      </c>
      <c r="R701" s="90" t="s">
        <v>541</v>
      </c>
      <c r="S701" s="90" t="s">
        <v>842</v>
      </c>
      <c r="T701" s="90" t="s">
        <v>541</v>
      </c>
      <c r="U701" s="90" t="s">
        <v>52</v>
      </c>
      <c r="V701" s="94" t="s">
        <v>53</v>
      </c>
      <c r="W701" s="90" t="s">
        <v>54</v>
      </c>
      <c r="X701" s="90" t="s">
        <v>55</v>
      </c>
      <c r="Y701" s="99" t="s">
        <v>856</v>
      </c>
      <c r="Z701" s="88">
        <v>48564495</v>
      </c>
      <c r="AA701" s="120"/>
      <c r="AB701" s="88"/>
      <c r="AC701" s="88"/>
      <c r="AD701" s="88"/>
      <c r="AE701" s="120">
        <v>48564495</v>
      </c>
      <c r="AF701" s="89"/>
      <c r="AG701" s="116"/>
      <c r="AH701" s="90" t="s">
        <v>57</v>
      </c>
      <c r="AI701" s="90"/>
      <c r="AJ701" s="90"/>
      <c r="AK701" s="90"/>
      <c r="AL701" s="90" t="s">
        <v>57</v>
      </c>
      <c r="AM701" s="90"/>
      <c r="AN701" s="90" t="s">
        <v>57</v>
      </c>
      <c r="AO701" s="90"/>
      <c r="AP701" s="90" t="s">
        <v>57</v>
      </c>
      <c r="AQ701" s="90"/>
      <c r="AR701" s="90" t="s">
        <v>57</v>
      </c>
      <c r="AS701" s="90" t="s">
        <v>60</v>
      </c>
      <c r="AT701" s="90" t="s">
        <v>61</v>
      </c>
      <c r="AU701" s="97" t="s">
        <v>62</v>
      </c>
      <c r="AV701" s="98" t="s">
        <v>272</v>
      </c>
      <c r="AW701" s="98" t="s">
        <v>335</v>
      </c>
      <c r="AX701" s="97">
        <v>3202004</v>
      </c>
      <c r="AY701" s="98" t="s">
        <v>336</v>
      </c>
      <c r="AZ701" s="90" t="s">
        <v>426</v>
      </c>
      <c r="BA701" s="24"/>
    </row>
    <row r="702" spans="1:53" ht="84.75" customHeight="1">
      <c r="A702" s="23" t="str">
        <f>+IFERROR(VLOOKUP(R702,'[2]Listas niveles'!$D$2:$E$11,2,FALSE),"")</f>
        <v>DTAM</v>
      </c>
      <c r="B702" s="23" t="str">
        <f>+IFERROR(VLOOKUP(AS702,'[2]Listas anexo 1'!$A$7:$B$8,2,FALSE),"")</f>
        <v>ADMIN</v>
      </c>
      <c r="C702" s="23" t="str">
        <f>+IFERROR(VLOOKUP(AT702,'[2]Listas anexo 1'!$A$13:$B$15,2,FALSE),"")</f>
        <v>ADMINYCOOR</v>
      </c>
      <c r="D702" s="23" t="str">
        <f>+IFERROR(VLOOKUP(AT702,'[2]Listas anexo 1'!$A$13:$C$15,3,FALSE),"")</f>
        <v>CONTRIBUIR</v>
      </c>
      <c r="E702" s="23" t="str">
        <f>+IFERROR(VLOOKUP(AT702,'[2]Listas anexo 1'!$A$19:$B$21,2,FALSE),"")</f>
        <v>ADMINOB</v>
      </c>
      <c r="F702" s="23" t="str">
        <f>+IFERROR(VLOOKUP(AV702,'[2]Listas anexo 1'!$J$13:$K$21,2,FALSE),"")</f>
        <v>ADOBIV</v>
      </c>
      <c r="G702" s="23" t="str">
        <f>+IFERROR(VLOOKUP(AW702,'[2]LISTAS ANEXO 1. 2'!$A$9:$B$38,2,FALSE),"")</f>
        <v>AXI</v>
      </c>
      <c r="H702" s="23" t="str">
        <f>+IFERROR(IF(C702="ADMINYCOOR",VLOOKUP(AY702,'[2]LISTAS ANEXO 1. 3'!$B$13:$C$42,2,FALSE),IF(C702="TASAS",VLOOKUP(AY702,'[2]LISTAS ANEXO 1. 3'!$B$43:$C$51,2,FALSE),IF(C702="FORTALECIMIENTO",VLOOKUP(AY702,'[2]LISTAS ANEXO 1. 3'!$B$52:$C$58,2,FALSE),""))),"")</f>
        <v>PP</v>
      </c>
      <c r="I702" s="23" t="str">
        <f>+IFERROR(VLOOKUP(#REF!,'[2]LISTAS ANEXO 1. 4'!$B$74:$C$90,2,FALSE),"")</f>
        <v/>
      </c>
      <c r="J702" s="23" t="str">
        <f>+IFERROR(VLOOKUP(X702,[2]ORDINALES!$B$2:$C$5,2,FALSE),"")</f>
        <v>CTADOS</v>
      </c>
      <c r="K702" s="23" t="str">
        <f>+IFERROR(VLOOKUP(#REF!,[2]REGION!$G$2:$I$1125,2,FALSE),"")</f>
        <v/>
      </c>
      <c r="L702" s="23" t="str">
        <f>+IFERROR(VLOOKUP(AI702,[2]REGION!$G$2:$I$1125,2,FALSE),"")</f>
        <v/>
      </c>
      <c r="M702" s="23" t="str">
        <f>+IFERROR(VLOOKUP(#REF!,[2]ORDINALES!$H$2:$I$382,2,FALSE),"")</f>
        <v/>
      </c>
      <c r="N702" s="23" t="str">
        <f>IFERROR(VLOOKUP(U702,'[2]Lista Willy'!$B$11:$D$14,3,FALSE),"")</f>
        <v>REC_11</v>
      </c>
      <c r="O702" s="24"/>
      <c r="P702" s="90">
        <v>33014</v>
      </c>
      <c r="Q702" s="90" t="s">
        <v>540</v>
      </c>
      <c r="R702" s="90" t="s">
        <v>541</v>
      </c>
      <c r="S702" s="90" t="s">
        <v>842</v>
      </c>
      <c r="T702" s="90" t="s">
        <v>541</v>
      </c>
      <c r="U702" s="90" t="s">
        <v>52</v>
      </c>
      <c r="V702" s="94" t="s">
        <v>53</v>
      </c>
      <c r="W702" s="90" t="s">
        <v>54</v>
      </c>
      <c r="X702" s="90" t="s">
        <v>55</v>
      </c>
      <c r="Y702" s="99" t="s">
        <v>857</v>
      </c>
      <c r="Z702" s="88">
        <v>1500000</v>
      </c>
      <c r="AA702" s="120"/>
      <c r="AB702" s="88"/>
      <c r="AC702" s="88"/>
      <c r="AD702" s="88"/>
      <c r="AE702" s="120">
        <v>1500000</v>
      </c>
      <c r="AF702" s="89"/>
      <c r="AG702" s="116"/>
      <c r="AH702" s="90" t="s">
        <v>57</v>
      </c>
      <c r="AI702" s="90"/>
      <c r="AJ702" s="90"/>
      <c r="AK702" s="90"/>
      <c r="AL702" s="90" t="s">
        <v>57</v>
      </c>
      <c r="AM702" s="90"/>
      <c r="AN702" s="90" t="s">
        <v>57</v>
      </c>
      <c r="AO702" s="90"/>
      <c r="AP702" s="90" t="s">
        <v>57</v>
      </c>
      <c r="AQ702" s="90"/>
      <c r="AR702" s="90" t="s">
        <v>57</v>
      </c>
      <c r="AS702" s="90" t="s">
        <v>60</v>
      </c>
      <c r="AT702" s="90" t="s">
        <v>61</v>
      </c>
      <c r="AU702" s="97" t="s">
        <v>62</v>
      </c>
      <c r="AV702" s="98" t="s">
        <v>63</v>
      </c>
      <c r="AW702" s="98" t="s">
        <v>442</v>
      </c>
      <c r="AX702" s="97">
        <v>3202002</v>
      </c>
      <c r="AY702" s="98" t="s">
        <v>211</v>
      </c>
      <c r="AZ702" s="98" t="s">
        <v>443</v>
      </c>
      <c r="BA702" s="24"/>
    </row>
    <row r="703" spans="1:53" ht="84.75" customHeight="1">
      <c r="A703" s="23" t="str">
        <f>+IFERROR(VLOOKUP(R703,'[2]Listas niveles'!$D$2:$E$11,2,FALSE),"")</f>
        <v>DTAM</v>
      </c>
      <c r="B703" s="23" t="str">
        <f>+IFERROR(VLOOKUP(AS703,'[2]Listas anexo 1'!$A$7:$B$8,2,FALSE),"")</f>
        <v>ADMIN</v>
      </c>
      <c r="C703" s="23" t="str">
        <f>+IFERROR(VLOOKUP(AT703,'[2]Listas anexo 1'!$A$13:$B$15,2,FALSE),"")</f>
        <v>ADMINYCOOR</v>
      </c>
      <c r="D703" s="23" t="str">
        <f>+IFERROR(VLOOKUP(AT703,'[2]Listas anexo 1'!$A$13:$C$15,3,FALSE),"")</f>
        <v>CONTRIBUIR</v>
      </c>
      <c r="E703" s="23" t="str">
        <f>+IFERROR(VLOOKUP(AT703,'[2]Listas anexo 1'!$A$19:$B$21,2,FALSE),"")</f>
        <v>ADMINOB</v>
      </c>
      <c r="F703" s="23" t="str">
        <f>+IFERROR(VLOOKUP(AV703,'[2]Listas anexo 1'!$J$13:$K$21,2,FALSE),"")</f>
        <v>ADOBIV</v>
      </c>
      <c r="G703" s="23" t="str">
        <f>+IFERROR(VLOOKUP(AW703,'[2]LISTAS ANEXO 1. 2'!$A$9:$B$38,2,FALSE),"")</f>
        <v>AXVI</v>
      </c>
      <c r="H703" s="23" t="str">
        <f>+IFERROR(IF(C703="ADMINYCOOR",VLOOKUP(AY703,'[2]LISTAS ANEXO 1. 3'!$B$13:$C$42,2,FALSE),IF(C703="TASAS",VLOOKUP(AY703,'[2]LISTAS ANEXO 1. 3'!$B$43:$C$51,2,FALSE),IF(C703="FORTALECIMIENTO",VLOOKUP(AY703,'[2]LISTAS ANEXO 1. 3'!$B$52:$C$58,2,FALSE),""))),"")</f>
        <v>CD</v>
      </c>
      <c r="I703" s="23" t="str">
        <f>+IFERROR(VLOOKUP(#REF!,'[2]LISTAS ANEXO 1. 4'!$B$74:$C$90,2,FALSE),"")</f>
        <v/>
      </c>
      <c r="J703" s="23" t="str">
        <f>+IFERROR(VLOOKUP(X703,[2]ORDINALES!$B$2:$C$5,2,FALSE),"")</f>
        <v>CTADOS</v>
      </c>
      <c r="K703" s="23" t="str">
        <f>+IFERROR(VLOOKUP(#REF!,[2]REGION!$G$2:$I$1125,2,FALSE),"")</f>
        <v/>
      </c>
      <c r="L703" s="23" t="str">
        <f>+IFERROR(VLOOKUP(AI703,[2]REGION!$G$2:$I$1125,2,FALSE),"")</f>
        <v/>
      </c>
      <c r="M703" s="23" t="str">
        <f>+IFERROR(VLOOKUP(#REF!,[2]ORDINALES!$H$2:$I$382,2,FALSE),"")</f>
        <v/>
      </c>
      <c r="N703" s="23" t="str">
        <f>IFERROR(VLOOKUP(U703,'[2]Lista Willy'!$B$11:$D$14,3,FALSE),"")</f>
        <v>REC_11</v>
      </c>
      <c r="O703" s="24"/>
      <c r="P703" s="90">
        <v>33015</v>
      </c>
      <c r="Q703" s="90" t="s">
        <v>540</v>
      </c>
      <c r="R703" s="90" t="s">
        <v>541</v>
      </c>
      <c r="S703" s="90" t="s">
        <v>842</v>
      </c>
      <c r="T703" s="90" t="s">
        <v>541</v>
      </c>
      <c r="U703" s="90" t="s">
        <v>52</v>
      </c>
      <c r="V703" s="94" t="s">
        <v>53</v>
      </c>
      <c r="W703" s="90" t="s">
        <v>54</v>
      </c>
      <c r="X703" s="90" t="s">
        <v>55</v>
      </c>
      <c r="Y703" s="99" t="s">
        <v>858</v>
      </c>
      <c r="Z703" s="88">
        <v>16500000</v>
      </c>
      <c r="AA703" s="120"/>
      <c r="AB703" s="88"/>
      <c r="AC703" s="88"/>
      <c r="AD703" s="88"/>
      <c r="AE703" s="120">
        <v>16500000</v>
      </c>
      <c r="AF703" s="89"/>
      <c r="AG703" s="116"/>
      <c r="AH703" s="90" t="s">
        <v>57</v>
      </c>
      <c r="AI703" s="90"/>
      <c r="AJ703" s="90"/>
      <c r="AK703" s="90"/>
      <c r="AL703" s="90" t="s">
        <v>57</v>
      </c>
      <c r="AM703" s="90"/>
      <c r="AN703" s="90" t="s">
        <v>57</v>
      </c>
      <c r="AO703" s="90"/>
      <c r="AP703" s="90" t="s">
        <v>57</v>
      </c>
      <c r="AQ703" s="90"/>
      <c r="AR703" s="90" t="s">
        <v>57</v>
      </c>
      <c r="AS703" s="90" t="s">
        <v>60</v>
      </c>
      <c r="AT703" s="90" t="s">
        <v>61</v>
      </c>
      <c r="AU703" s="97" t="s">
        <v>62</v>
      </c>
      <c r="AV703" s="98" t="s">
        <v>63</v>
      </c>
      <c r="AW703" s="98" t="s">
        <v>64</v>
      </c>
      <c r="AX703" s="97">
        <v>3202008</v>
      </c>
      <c r="AY703" s="98" t="s">
        <v>65</v>
      </c>
      <c r="AZ703" s="90" t="s">
        <v>66</v>
      </c>
      <c r="BA703" s="24"/>
    </row>
    <row r="704" spans="1:53" ht="84.75" customHeight="1">
      <c r="A704" s="23" t="str">
        <f>+IFERROR(VLOOKUP(R704,'[2]Listas niveles'!$D$2:$E$11,2,FALSE),"")</f>
        <v>DTAM</v>
      </c>
      <c r="B704" s="23" t="str">
        <f>+IFERROR(VLOOKUP(AS704,'[2]Listas anexo 1'!$A$7:$B$8,2,FALSE),"")</f>
        <v>ADMIN</v>
      </c>
      <c r="C704" s="23" t="str">
        <f>+IFERROR(VLOOKUP(AT704,'[2]Listas anexo 1'!$A$13:$B$15,2,FALSE),"")</f>
        <v>ADMINYCOOR</v>
      </c>
      <c r="D704" s="23" t="str">
        <f>+IFERROR(VLOOKUP(AT704,'[2]Listas anexo 1'!$A$13:$C$15,3,FALSE),"")</f>
        <v>CONTRIBUIR</v>
      </c>
      <c r="E704" s="23" t="str">
        <f>+IFERROR(VLOOKUP(AT704,'[2]Listas anexo 1'!$A$19:$B$21,2,FALSE),"")</f>
        <v>ADMINOB</v>
      </c>
      <c r="F704" s="23" t="str">
        <f>+IFERROR(VLOOKUP(AV704,'[2]Listas anexo 1'!$J$13:$K$21,2,FALSE),"")</f>
        <v>ADOBIV</v>
      </c>
      <c r="G704" s="23" t="str">
        <f>+IFERROR(VLOOKUP(AW704,'[2]LISTAS ANEXO 1. 2'!$A$9:$B$38,2,FALSE),"")</f>
        <v>AXVI</v>
      </c>
      <c r="H704" s="23" t="str">
        <f>+IFERROR(IF(C704="ADMINYCOOR",VLOOKUP(AY704,'[2]LISTAS ANEXO 1. 3'!$B$13:$C$42,2,FALSE),IF(C704="TASAS",VLOOKUP(AY704,'[2]LISTAS ANEXO 1. 3'!$B$43:$C$51,2,FALSE),IF(C704="FORTALECIMIENTO",VLOOKUP(AY704,'[2]LISTAS ANEXO 1. 3'!$B$52:$C$58,2,FALSE),""))),"")</f>
        <v>CD</v>
      </c>
      <c r="I704" s="23" t="str">
        <f>+IFERROR(VLOOKUP(#REF!,'[2]LISTAS ANEXO 1. 4'!$B$74:$C$90,2,FALSE),"")</f>
        <v/>
      </c>
      <c r="J704" s="23" t="str">
        <f>+IFERROR(VLOOKUP(X704,[2]ORDINALES!$B$2:$C$5,2,FALSE),"")</f>
        <v>CTADOS</v>
      </c>
      <c r="K704" s="23" t="str">
        <f>+IFERROR(VLOOKUP(#REF!,[2]REGION!$G$2:$I$1125,2,FALSE),"")</f>
        <v/>
      </c>
      <c r="L704" s="23" t="str">
        <f>+IFERROR(VLOOKUP(AI704,[2]REGION!$G$2:$I$1125,2,FALSE),"")</f>
        <v/>
      </c>
      <c r="M704" s="23" t="str">
        <f>+IFERROR(VLOOKUP(#REF!,[2]ORDINALES!$H$2:$I$382,2,FALSE),"")</f>
        <v/>
      </c>
      <c r="N704" s="23" t="str">
        <f>IFERROR(VLOOKUP(U704,'[2]Lista Willy'!$B$11:$D$14,3,FALSE),"")</f>
        <v>REC_11</v>
      </c>
      <c r="O704" s="24"/>
      <c r="P704" s="90">
        <v>33018</v>
      </c>
      <c r="Q704" s="90" t="s">
        <v>540</v>
      </c>
      <c r="R704" s="90" t="s">
        <v>541</v>
      </c>
      <c r="S704" s="90" t="s">
        <v>842</v>
      </c>
      <c r="T704" s="90" t="s">
        <v>541</v>
      </c>
      <c r="U704" s="90" t="s">
        <v>52</v>
      </c>
      <c r="V704" s="94" t="s">
        <v>53</v>
      </c>
      <c r="W704" s="90" t="s">
        <v>54</v>
      </c>
      <c r="X704" s="90" t="s">
        <v>55</v>
      </c>
      <c r="Y704" s="99" t="s">
        <v>859</v>
      </c>
      <c r="Z704" s="88">
        <v>8400000</v>
      </c>
      <c r="AA704" s="120"/>
      <c r="AB704" s="88"/>
      <c r="AC704" s="88"/>
      <c r="AD704" s="88"/>
      <c r="AE704" s="120">
        <v>8400000</v>
      </c>
      <c r="AF704" s="89"/>
      <c r="AG704" s="116"/>
      <c r="AH704" s="90" t="s">
        <v>57</v>
      </c>
      <c r="AI704" s="90"/>
      <c r="AJ704" s="90"/>
      <c r="AK704" s="90"/>
      <c r="AL704" s="90" t="s">
        <v>57</v>
      </c>
      <c r="AM704" s="90"/>
      <c r="AN704" s="90" t="s">
        <v>57</v>
      </c>
      <c r="AO704" s="90"/>
      <c r="AP704" s="90" t="s">
        <v>57</v>
      </c>
      <c r="AQ704" s="90"/>
      <c r="AR704" s="90" t="s">
        <v>57</v>
      </c>
      <c r="AS704" s="90" t="s">
        <v>60</v>
      </c>
      <c r="AT704" s="90" t="s">
        <v>61</v>
      </c>
      <c r="AU704" s="97" t="s">
        <v>62</v>
      </c>
      <c r="AV704" s="98" t="s">
        <v>63</v>
      </c>
      <c r="AW704" s="98" t="s">
        <v>64</v>
      </c>
      <c r="AX704" s="97">
        <v>3202008</v>
      </c>
      <c r="AY704" s="98" t="s">
        <v>65</v>
      </c>
      <c r="AZ704" s="90" t="s">
        <v>379</v>
      </c>
      <c r="BA704" s="24"/>
    </row>
    <row r="705" spans="1:53" ht="84.75" customHeight="1">
      <c r="A705" s="23" t="str">
        <f>+IFERROR(VLOOKUP(R705,'[2]Listas niveles'!$D$2:$E$11,2,FALSE),"")</f>
        <v>DTAM</v>
      </c>
      <c r="B705" s="23" t="str">
        <f>+IFERROR(VLOOKUP(AS705,'[2]Listas anexo 1'!$A$7:$B$8,2,FALSE),"")</f>
        <v>ADMIN</v>
      </c>
      <c r="C705" s="23" t="str">
        <f>+IFERROR(VLOOKUP(AT705,'[2]Listas anexo 1'!$A$13:$B$15,2,FALSE),"")</f>
        <v>ADMINYCOOR</v>
      </c>
      <c r="D705" s="23" t="str">
        <f>+IFERROR(VLOOKUP(AT705,'[2]Listas anexo 1'!$A$13:$C$15,3,FALSE),"")</f>
        <v>CONTRIBUIR</v>
      </c>
      <c r="E705" s="23" t="str">
        <f>+IFERROR(VLOOKUP(AT705,'[2]Listas anexo 1'!$A$19:$B$21,2,FALSE),"")</f>
        <v>ADMINOB</v>
      </c>
      <c r="F705" s="23" t="str">
        <f>+IFERROR(VLOOKUP(AV705,'[2]Listas anexo 1'!$J$13:$K$21,2,FALSE),"")</f>
        <v>ADOBIV</v>
      </c>
      <c r="G705" s="23" t="str">
        <f>+IFERROR(VLOOKUP(AW705,'[2]LISTAS ANEXO 1. 2'!$A$9:$B$38,2,FALSE),"")</f>
        <v>AXVI</v>
      </c>
      <c r="H705" s="23" t="str">
        <f>+IFERROR(IF(C705="ADMINYCOOR",VLOOKUP(AY705,'[2]LISTAS ANEXO 1. 3'!$B$13:$C$42,2,FALSE),IF(C705="TASAS",VLOOKUP(AY705,'[2]LISTAS ANEXO 1. 3'!$B$43:$C$51,2,FALSE),IF(C705="FORTALECIMIENTO",VLOOKUP(AY705,'[2]LISTAS ANEXO 1. 3'!$B$52:$C$58,2,FALSE),""))),"")</f>
        <v>CD</v>
      </c>
      <c r="I705" s="23" t="str">
        <f>+IFERROR(VLOOKUP(#REF!,'[2]LISTAS ANEXO 1. 4'!$B$74:$C$90,2,FALSE),"")</f>
        <v/>
      </c>
      <c r="J705" s="23" t="str">
        <f>+IFERROR(VLOOKUP(X705,[2]ORDINALES!$B$2:$C$5,2,FALSE),"")</f>
        <v>CTADOS</v>
      </c>
      <c r="K705" s="23" t="str">
        <f>+IFERROR(VLOOKUP(#REF!,[2]REGION!$G$2:$I$1125,2,FALSE),"")</f>
        <v/>
      </c>
      <c r="L705" s="23" t="str">
        <f>+IFERROR(VLOOKUP(AI705,[2]REGION!$G$2:$I$1125,2,FALSE),"")</f>
        <v/>
      </c>
      <c r="M705" s="23" t="str">
        <f>+IFERROR(VLOOKUP(#REF!,[2]ORDINALES!$H$2:$I$382,2,FALSE),"")</f>
        <v/>
      </c>
      <c r="N705" s="23" t="str">
        <f>IFERROR(VLOOKUP(U705,'[2]Lista Willy'!$B$11:$D$14,3,FALSE),"")</f>
        <v>REC_20</v>
      </c>
      <c r="O705" s="24"/>
      <c r="P705" s="90">
        <v>33020</v>
      </c>
      <c r="Q705" s="90" t="s">
        <v>540</v>
      </c>
      <c r="R705" s="90" t="s">
        <v>541</v>
      </c>
      <c r="S705" s="90" t="s">
        <v>842</v>
      </c>
      <c r="T705" s="90" t="s">
        <v>541</v>
      </c>
      <c r="U705" s="90" t="s">
        <v>153</v>
      </c>
      <c r="V705" s="94" t="s">
        <v>154</v>
      </c>
      <c r="W705" s="90" t="s">
        <v>54</v>
      </c>
      <c r="X705" s="90" t="s">
        <v>55</v>
      </c>
      <c r="Y705" s="99" t="s">
        <v>860</v>
      </c>
      <c r="Z705" s="88">
        <v>64000000</v>
      </c>
      <c r="AA705" s="120"/>
      <c r="AB705" s="88"/>
      <c r="AC705" s="88"/>
      <c r="AD705" s="88"/>
      <c r="AE705" s="120">
        <v>64000000</v>
      </c>
      <c r="AF705" s="89"/>
      <c r="AG705" s="116"/>
      <c r="AH705" s="90" t="s">
        <v>57</v>
      </c>
      <c r="AI705" s="90"/>
      <c r="AJ705" s="90"/>
      <c r="AK705" s="90"/>
      <c r="AL705" s="90" t="s">
        <v>57</v>
      </c>
      <c r="AM705" s="90"/>
      <c r="AN705" s="90" t="s">
        <v>57</v>
      </c>
      <c r="AO705" s="90"/>
      <c r="AP705" s="90" t="s">
        <v>57</v>
      </c>
      <c r="AQ705" s="90"/>
      <c r="AR705" s="90" t="s">
        <v>57</v>
      </c>
      <c r="AS705" s="90" t="s">
        <v>60</v>
      </c>
      <c r="AT705" s="90" t="s">
        <v>61</v>
      </c>
      <c r="AU705" s="97" t="s">
        <v>62</v>
      </c>
      <c r="AV705" s="98" t="s">
        <v>63</v>
      </c>
      <c r="AW705" s="98" t="s">
        <v>64</v>
      </c>
      <c r="AX705" s="97">
        <v>3202008</v>
      </c>
      <c r="AY705" s="98" t="s">
        <v>65</v>
      </c>
      <c r="AZ705" s="90" t="s">
        <v>379</v>
      </c>
      <c r="BA705" s="24"/>
    </row>
    <row r="706" spans="1:53" ht="84.75" customHeight="1">
      <c r="A706" s="23" t="str">
        <f>+IFERROR(VLOOKUP(R706,'[2]Listas niveles'!$D$2:$E$11,2,FALSE),"")</f>
        <v>DTAM</v>
      </c>
      <c r="B706" s="23" t="str">
        <f>+IFERROR(VLOOKUP(AS706,'[2]Listas anexo 1'!$A$7:$B$8,2,FALSE),"")</f>
        <v>ADMIN</v>
      </c>
      <c r="C706" s="23" t="str">
        <f>+IFERROR(VLOOKUP(AT706,'[2]Listas anexo 1'!$A$13:$B$15,2,FALSE),"")</f>
        <v>ADMINYCOOR</v>
      </c>
      <c r="D706" s="23" t="str">
        <f>+IFERROR(VLOOKUP(AT706,'[2]Listas anexo 1'!$A$13:$C$15,3,FALSE),"")</f>
        <v>CONTRIBUIR</v>
      </c>
      <c r="E706" s="23" t="str">
        <f>+IFERROR(VLOOKUP(AT706,'[2]Listas anexo 1'!$A$19:$B$21,2,FALSE),"")</f>
        <v>ADMINOB</v>
      </c>
      <c r="F706" s="23" t="str">
        <f>+IFERROR(VLOOKUP(AV706,'[2]Listas anexo 1'!$J$13:$K$21,2,FALSE),"")</f>
        <v>ADOBIV</v>
      </c>
      <c r="G706" s="23" t="str">
        <f>+IFERROR(VLOOKUP(AW706,'[2]LISTAS ANEXO 1. 2'!$A$9:$B$38,2,FALSE),"")</f>
        <v>AXVI</v>
      </c>
      <c r="H706" s="23" t="str">
        <f>+IFERROR(IF(C706="ADMINYCOOR",VLOOKUP(AY706,'[2]LISTAS ANEXO 1. 3'!$B$13:$C$42,2,FALSE),IF(C706="TASAS",VLOOKUP(AY706,'[2]LISTAS ANEXO 1. 3'!$B$43:$C$51,2,FALSE),IF(C706="FORTALECIMIENTO",VLOOKUP(AY706,'[2]LISTAS ANEXO 1. 3'!$B$52:$C$58,2,FALSE),""))),"")</f>
        <v>CD</v>
      </c>
      <c r="I706" s="23" t="str">
        <f>+IFERROR(VLOOKUP(#REF!,'[2]LISTAS ANEXO 1. 4'!$B$74:$C$90,2,FALSE),"")</f>
        <v/>
      </c>
      <c r="J706" s="23" t="str">
        <f>+IFERROR(VLOOKUP(X706,[2]ORDINALES!$B$2:$C$5,2,FALSE),"")</f>
        <v>CTADOS</v>
      </c>
      <c r="K706" s="23" t="str">
        <f>+IFERROR(VLOOKUP(#REF!,[2]REGION!$G$2:$I$1125,2,FALSE),"")</f>
        <v/>
      </c>
      <c r="L706" s="23" t="str">
        <f>+IFERROR(VLOOKUP(AI706,[2]REGION!$G$2:$I$1125,2,FALSE),"")</f>
        <v/>
      </c>
      <c r="M706" s="23" t="str">
        <f>+IFERROR(VLOOKUP(#REF!,[2]ORDINALES!$H$2:$I$382,2,FALSE),"")</f>
        <v/>
      </c>
      <c r="N706" s="23" t="str">
        <f>IFERROR(VLOOKUP(U706,'[2]Lista Willy'!$B$11:$D$14,3,FALSE),"")</f>
        <v>REC_11</v>
      </c>
      <c r="O706" s="24"/>
      <c r="P706" s="90">
        <v>33021</v>
      </c>
      <c r="Q706" s="90" t="s">
        <v>540</v>
      </c>
      <c r="R706" s="90" t="s">
        <v>541</v>
      </c>
      <c r="S706" s="90" t="s">
        <v>842</v>
      </c>
      <c r="T706" s="90" t="s">
        <v>541</v>
      </c>
      <c r="U706" s="90" t="s">
        <v>52</v>
      </c>
      <c r="V706" s="94" t="s">
        <v>53</v>
      </c>
      <c r="W706" s="90" t="s">
        <v>54</v>
      </c>
      <c r="X706" s="90" t="s">
        <v>55</v>
      </c>
      <c r="Y706" s="99" t="s">
        <v>861</v>
      </c>
      <c r="Z706" s="88">
        <v>6000000</v>
      </c>
      <c r="AA706" s="120"/>
      <c r="AB706" s="88"/>
      <c r="AC706" s="88"/>
      <c r="AD706" s="88"/>
      <c r="AE706" s="120">
        <v>6000000</v>
      </c>
      <c r="AF706" s="89"/>
      <c r="AG706" s="116"/>
      <c r="AH706" s="90" t="s">
        <v>57</v>
      </c>
      <c r="AI706" s="90"/>
      <c r="AJ706" s="90"/>
      <c r="AK706" s="90"/>
      <c r="AL706" s="90" t="s">
        <v>57</v>
      </c>
      <c r="AM706" s="90"/>
      <c r="AN706" s="90" t="s">
        <v>57</v>
      </c>
      <c r="AO706" s="90"/>
      <c r="AP706" s="90" t="s">
        <v>57</v>
      </c>
      <c r="AQ706" s="90"/>
      <c r="AR706" s="90" t="s">
        <v>57</v>
      </c>
      <c r="AS706" s="90" t="s">
        <v>60</v>
      </c>
      <c r="AT706" s="90" t="s">
        <v>61</v>
      </c>
      <c r="AU706" s="97" t="s">
        <v>62</v>
      </c>
      <c r="AV706" s="98" t="s">
        <v>63</v>
      </c>
      <c r="AW706" s="98" t="s">
        <v>64</v>
      </c>
      <c r="AX706" s="97">
        <v>3202008</v>
      </c>
      <c r="AY706" s="98" t="s">
        <v>65</v>
      </c>
      <c r="AZ706" s="90" t="s">
        <v>379</v>
      </c>
      <c r="BA706" s="24"/>
    </row>
    <row r="707" spans="1:53" ht="84.75" customHeight="1">
      <c r="A707" s="23" t="str">
        <f>+IFERROR(VLOOKUP(R707,'[2]Listas niveles'!$D$2:$E$11,2,FALSE),"")</f>
        <v>DTAM</v>
      </c>
      <c r="B707" s="23" t="str">
        <f>+IFERROR(VLOOKUP(AS707,'[2]Listas anexo 1'!$A$7:$B$8,2,FALSE),"")</f>
        <v>ADMIN</v>
      </c>
      <c r="C707" s="23" t="str">
        <f>+IFERROR(VLOOKUP(AT707,'[2]Listas anexo 1'!$A$13:$B$15,2,FALSE),"")</f>
        <v>ADMINYCOOR</v>
      </c>
      <c r="D707" s="23" t="str">
        <f>+IFERROR(VLOOKUP(AT707,'[2]Listas anexo 1'!$A$13:$C$15,3,FALSE),"")</f>
        <v>CONTRIBUIR</v>
      </c>
      <c r="E707" s="23" t="str">
        <f>+IFERROR(VLOOKUP(AT707,'[2]Listas anexo 1'!$A$19:$B$21,2,FALSE),"")</f>
        <v>ADMINOB</v>
      </c>
      <c r="F707" s="23" t="str">
        <f>+IFERROR(VLOOKUP(AV707,'[2]Listas anexo 1'!$J$13:$K$21,2,FALSE),"")</f>
        <v>ADOBIV</v>
      </c>
      <c r="G707" s="23" t="str">
        <f>+IFERROR(VLOOKUP(AW707,'[2]LISTAS ANEXO 1. 2'!$A$9:$B$38,2,FALSE),"")</f>
        <v>AXVI</v>
      </c>
      <c r="H707" s="23" t="str">
        <f>+IFERROR(IF(C707="ADMINYCOOR",VLOOKUP(AY707,'[2]LISTAS ANEXO 1. 3'!$B$13:$C$42,2,FALSE),IF(C707="TASAS",VLOOKUP(AY707,'[2]LISTAS ANEXO 1. 3'!$B$43:$C$51,2,FALSE),IF(C707="FORTALECIMIENTO",VLOOKUP(AY707,'[2]LISTAS ANEXO 1. 3'!$B$52:$C$58,2,FALSE),""))),"")</f>
        <v>CD</v>
      </c>
      <c r="I707" s="23" t="str">
        <f>+IFERROR(VLOOKUP(#REF!,'[2]LISTAS ANEXO 1. 4'!$B$74:$C$90,2,FALSE),"")</f>
        <v/>
      </c>
      <c r="J707" s="23" t="str">
        <f>+IFERROR(VLOOKUP(X707,[2]ORDINALES!$B$2:$C$5,2,FALSE),"")</f>
        <v>CTADOS</v>
      </c>
      <c r="K707" s="23" t="str">
        <f>+IFERROR(VLOOKUP(#REF!,[2]REGION!$G$2:$I$1125,2,FALSE),"")</f>
        <v/>
      </c>
      <c r="L707" s="23" t="str">
        <f>+IFERROR(VLOOKUP(AI707,[2]REGION!$G$2:$I$1125,2,FALSE),"")</f>
        <v/>
      </c>
      <c r="M707" s="23" t="str">
        <f>+IFERROR(VLOOKUP(#REF!,[2]ORDINALES!$H$2:$I$382,2,FALSE),"")</f>
        <v/>
      </c>
      <c r="N707" s="23" t="str">
        <f>IFERROR(VLOOKUP(U707,'[2]Lista Willy'!$B$11:$D$14,3,FALSE),"")</f>
        <v>REC_11</v>
      </c>
      <c r="O707" s="24"/>
      <c r="P707" s="90">
        <v>33022</v>
      </c>
      <c r="Q707" s="90" t="s">
        <v>540</v>
      </c>
      <c r="R707" s="90" t="s">
        <v>541</v>
      </c>
      <c r="S707" s="90" t="s">
        <v>842</v>
      </c>
      <c r="T707" s="90" t="s">
        <v>541</v>
      </c>
      <c r="U707" s="90" t="s">
        <v>52</v>
      </c>
      <c r="V707" s="94" t="s">
        <v>53</v>
      </c>
      <c r="W707" s="90" t="s">
        <v>54</v>
      </c>
      <c r="X707" s="90" t="s">
        <v>55</v>
      </c>
      <c r="Y707" s="99" t="s">
        <v>862</v>
      </c>
      <c r="Z707" s="88">
        <v>16500000</v>
      </c>
      <c r="AA707" s="120"/>
      <c r="AB707" s="88"/>
      <c r="AC707" s="88"/>
      <c r="AD707" s="88"/>
      <c r="AE707" s="120">
        <v>16500000</v>
      </c>
      <c r="AF707" s="89"/>
      <c r="AG707" s="116"/>
      <c r="AH707" s="90" t="s">
        <v>57</v>
      </c>
      <c r="AI707" s="90"/>
      <c r="AJ707" s="90"/>
      <c r="AK707" s="90"/>
      <c r="AL707" s="90" t="s">
        <v>57</v>
      </c>
      <c r="AM707" s="90"/>
      <c r="AN707" s="90" t="s">
        <v>57</v>
      </c>
      <c r="AO707" s="90"/>
      <c r="AP707" s="90" t="s">
        <v>57</v>
      </c>
      <c r="AQ707" s="90"/>
      <c r="AR707" s="90" t="s">
        <v>57</v>
      </c>
      <c r="AS707" s="90" t="s">
        <v>60</v>
      </c>
      <c r="AT707" s="90" t="s">
        <v>61</v>
      </c>
      <c r="AU707" s="97" t="s">
        <v>62</v>
      </c>
      <c r="AV707" s="98" t="s">
        <v>63</v>
      </c>
      <c r="AW707" s="98" t="s">
        <v>64</v>
      </c>
      <c r="AX707" s="97">
        <v>3202008</v>
      </c>
      <c r="AY707" s="98" t="s">
        <v>65</v>
      </c>
      <c r="AZ707" s="90" t="s">
        <v>66</v>
      </c>
      <c r="BA707" s="24"/>
    </row>
    <row r="708" spans="1:53" ht="84.75" customHeight="1">
      <c r="A708" s="23" t="str">
        <f>+IFERROR(VLOOKUP(R708,'[2]Listas niveles'!$D$2:$E$11,2,FALSE),"")</f>
        <v>DTAM</v>
      </c>
      <c r="B708" s="23" t="str">
        <f>+IFERROR(VLOOKUP(AS708,'[2]Listas anexo 1'!$A$7:$B$8,2,FALSE),"")</f>
        <v>ADMIN</v>
      </c>
      <c r="C708" s="23" t="str">
        <f>+IFERROR(VLOOKUP(AT708,'[2]Listas anexo 1'!$A$13:$B$15,2,FALSE),"")</f>
        <v>ADMINYCOOR</v>
      </c>
      <c r="D708" s="23" t="str">
        <f>+IFERROR(VLOOKUP(AT708,'[2]Listas anexo 1'!$A$13:$C$15,3,FALSE),"")</f>
        <v>CONTRIBUIR</v>
      </c>
      <c r="E708" s="23" t="str">
        <f>+IFERROR(VLOOKUP(AT708,'[2]Listas anexo 1'!$A$19:$B$21,2,FALSE),"")</f>
        <v>ADMINOB</v>
      </c>
      <c r="F708" s="23" t="str">
        <f>+IFERROR(VLOOKUP(AV708,'[2]Listas anexo 1'!$J$13:$K$21,2,FALSE),"")</f>
        <v>ADOBIV</v>
      </c>
      <c r="G708" s="23" t="str">
        <f>+IFERROR(VLOOKUP(AW708,'[2]LISTAS ANEXO 1. 2'!$A$9:$B$38,2,FALSE),"")</f>
        <v>AXVI</v>
      </c>
      <c r="H708" s="23" t="str">
        <f>+IFERROR(IF(C708="ADMINYCOOR",VLOOKUP(AY708,'[2]LISTAS ANEXO 1. 3'!$B$13:$C$42,2,FALSE),IF(C708="TASAS",VLOOKUP(AY708,'[2]LISTAS ANEXO 1. 3'!$B$43:$C$51,2,FALSE),IF(C708="FORTALECIMIENTO",VLOOKUP(AY708,'[2]LISTAS ANEXO 1. 3'!$B$52:$C$58,2,FALSE),""))),"")</f>
        <v>CD</v>
      </c>
      <c r="I708" s="23" t="str">
        <f>+IFERROR(VLOOKUP(#REF!,'[2]LISTAS ANEXO 1. 4'!$B$74:$C$90,2,FALSE),"")</f>
        <v/>
      </c>
      <c r="J708" s="23" t="str">
        <f>+IFERROR(VLOOKUP(X708,[2]ORDINALES!$B$2:$C$5,2,FALSE),"")</f>
        <v>CTADOS</v>
      </c>
      <c r="K708" s="23" t="str">
        <f>+IFERROR(VLOOKUP(#REF!,[2]REGION!$G$2:$I$1125,2,FALSE),"")</f>
        <v/>
      </c>
      <c r="L708" s="23" t="str">
        <f>+IFERROR(VLOOKUP(AI708,[2]REGION!$G$2:$I$1125,2,FALSE),"")</f>
        <v/>
      </c>
      <c r="M708" s="23" t="str">
        <f>+IFERROR(VLOOKUP(#REF!,[2]ORDINALES!$H$2:$I$382,2,FALSE),"")</f>
        <v/>
      </c>
      <c r="N708" s="23" t="str">
        <f>IFERROR(VLOOKUP(U708,'[2]Lista Willy'!$B$11:$D$14,3,FALSE),"")</f>
        <v>REC_11</v>
      </c>
      <c r="O708" s="24"/>
      <c r="P708" s="90">
        <v>33024</v>
      </c>
      <c r="Q708" s="90" t="s">
        <v>540</v>
      </c>
      <c r="R708" s="90" t="s">
        <v>541</v>
      </c>
      <c r="S708" s="90" t="s">
        <v>842</v>
      </c>
      <c r="T708" s="90" t="s">
        <v>541</v>
      </c>
      <c r="U708" s="90" t="s">
        <v>52</v>
      </c>
      <c r="V708" s="94" t="s">
        <v>53</v>
      </c>
      <c r="W708" s="90" t="s">
        <v>54</v>
      </c>
      <c r="X708" s="90" t="s">
        <v>55</v>
      </c>
      <c r="Y708" s="99" t="s">
        <v>863</v>
      </c>
      <c r="Z708" s="88">
        <v>45000000</v>
      </c>
      <c r="AA708" s="120"/>
      <c r="AB708" s="88"/>
      <c r="AC708" s="88"/>
      <c r="AD708" s="88"/>
      <c r="AE708" s="120">
        <v>45000000</v>
      </c>
      <c r="AF708" s="89"/>
      <c r="AG708" s="116"/>
      <c r="AH708" s="90" t="s">
        <v>57</v>
      </c>
      <c r="AI708" s="90"/>
      <c r="AJ708" s="90"/>
      <c r="AK708" s="90"/>
      <c r="AL708" s="90" t="s">
        <v>57</v>
      </c>
      <c r="AM708" s="90"/>
      <c r="AN708" s="90" t="s">
        <v>57</v>
      </c>
      <c r="AO708" s="90"/>
      <c r="AP708" s="90" t="s">
        <v>57</v>
      </c>
      <c r="AQ708" s="90"/>
      <c r="AR708" s="90" t="s">
        <v>57</v>
      </c>
      <c r="AS708" s="90" t="s">
        <v>60</v>
      </c>
      <c r="AT708" s="90" t="s">
        <v>61</v>
      </c>
      <c r="AU708" s="97" t="s">
        <v>62</v>
      </c>
      <c r="AV708" s="98" t="s">
        <v>63</v>
      </c>
      <c r="AW708" s="98" t="s">
        <v>64</v>
      </c>
      <c r="AX708" s="97">
        <v>3202008</v>
      </c>
      <c r="AY708" s="98" t="s">
        <v>65</v>
      </c>
      <c r="AZ708" s="90" t="s">
        <v>66</v>
      </c>
      <c r="BA708" s="24"/>
    </row>
    <row r="709" spans="1:53" ht="84.75" customHeight="1">
      <c r="A709" s="23" t="str">
        <f>+IFERROR(VLOOKUP(R709,'[2]Listas niveles'!$D$2:$E$11,2,FALSE),"")</f>
        <v>DTAM</v>
      </c>
      <c r="B709" s="23" t="str">
        <f>+IFERROR(VLOOKUP(AS709,'[2]Listas anexo 1'!$A$7:$B$8,2,FALSE),"")</f>
        <v>ADMIN</v>
      </c>
      <c r="C709" s="23" t="str">
        <f>+IFERROR(VLOOKUP(AT709,'[2]Listas anexo 1'!$A$13:$B$15,2,FALSE),"")</f>
        <v>ADMINYCOOR</v>
      </c>
      <c r="D709" s="23" t="str">
        <f>+IFERROR(VLOOKUP(AT709,'[2]Listas anexo 1'!$A$13:$C$15,3,FALSE),"")</f>
        <v>CONTRIBUIR</v>
      </c>
      <c r="E709" s="23" t="str">
        <f>+IFERROR(VLOOKUP(AT709,'[2]Listas anexo 1'!$A$19:$B$21,2,FALSE),"")</f>
        <v>ADMINOB</v>
      </c>
      <c r="F709" s="23" t="str">
        <f>+IFERROR(VLOOKUP(AV709,'[2]Listas anexo 1'!$J$13:$K$21,2,FALSE),"")</f>
        <v>ADOBIII</v>
      </c>
      <c r="G709" s="23" t="str">
        <f>+IFERROR(VLOOKUP(AW709,'[2]LISTAS ANEXO 1. 2'!$A$9:$B$38,2,FALSE),"")</f>
        <v>AX</v>
      </c>
      <c r="H709" s="23" t="str">
        <f>+IFERROR(IF(C709="ADMINYCOOR",VLOOKUP(AY709,'[2]LISTAS ANEXO 1. 3'!$B$13:$C$42,2,FALSE),IF(C709="TASAS",VLOOKUP(AY709,'[2]LISTAS ANEXO 1. 3'!$B$43:$C$51,2,FALSE),IF(C709="FORTALECIMIENTO",VLOOKUP(AY709,'[2]LISTAS ANEXO 1. 3'!$B$52:$C$58,2,FALSE),""))),"")</f>
        <v>OO</v>
      </c>
      <c r="I709" s="23" t="str">
        <f>+IFERROR(VLOOKUP(#REF!,'[2]LISTAS ANEXO 1. 4'!$B$74:$C$90,2,FALSE),"")</f>
        <v/>
      </c>
      <c r="J709" s="23" t="str">
        <f>+IFERROR(VLOOKUP(X709,[2]ORDINALES!$B$2:$C$5,2,FALSE),"")</f>
        <v>CTADOS</v>
      </c>
      <c r="K709" s="23" t="str">
        <f>+IFERROR(VLOOKUP(#REF!,[2]REGION!$G$2:$I$1125,2,FALSE),"")</f>
        <v/>
      </c>
      <c r="L709" s="23" t="str">
        <f>+IFERROR(VLOOKUP(AI709,[2]REGION!$G$2:$I$1125,2,FALSE),"")</f>
        <v/>
      </c>
      <c r="M709" s="23" t="str">
        <f>+IFERROR(VLOOKUP(#REF!,[2]ORDINALES!$H$2:$I$382,2,FALSE),"")</f>
        <v/>
      </c>
      <c r="N709" s="23" t="str">
        <f>IFERROR(VLOOKUP(U709,'[2]Lista Willy'!$B$11:$D$14,3,FALSE),"")</f>
        <v>REC_11</v>
      </c>
      <c r="O709" s="24"/>
      <c r="P709" s="90">
        <v>33025</v>
      </c>
      <c r="Q709" s="90" t="s">
        <v>540</v>
      </c>
      <c r="R709" s="90" t="s">
        <v>541</v>
      </c>
      <c r="S709" s="90" t="s">
        <v>842</v>
      </c>
      <c r="T709" s="90" t="s">
        <v>541</v>
      </c>
      <c r="U709" s="90" t="s">
        <v>52</v>
      </c>
      <c r="V709" s="94" t="s">
        <v>53</v>
      </c>
      <c r="W709" s="90" t="s">
        <v>54</v>
      </c>
      <c r="X709" s="90" t="s">
        <v>55</v>
      </c>
      <c r="Y709" s="99" t="s">
        <v>864</v>
      </c>
      <c r="Z709" s="88">
        <v>3500000</v>
      </c>
      <c r="AA709" s="120"/>
      <c r="AB709" s="88"/>
      <c r="AC709" s="88"/>
      <c r="AD709" s="88"/>
      <c r="AE709" s="120">
        <v>3500000</v>
      </c>
      <c r="AF709" s="89"/>
      <c r="AG709" s="116"/>
      <c r="AH709" s="90" t="s">
        <v>57</v>
      </c>
      <c r="AI709" s="90"/>
      <c r="AJ709" s="90"/>
      <c r="AK709" s="90"/>
      <c r="AL709" s="90" t="s">
        <v>57</v>
      </c>
      <c r="AM709" s="90"/>
      <c r="AN709" s="90" t="s">
        <v>57</v>
      </c>
      <c r="AO709" s="90"/>
      <c r="AP709" s="90" t="s">
        <v>57</v>
      </c>
      <c r="AQ709" s="90"/>
      <c r="AR709" s="90" t="s">
        <v>57</v>
      </c>
      <c r="AS709" s="90" t="s">
        <v>60</v>
      </c>
      <c r="AT709" s="90" t="s">
        <v>61</v>
      </c>
      <c r="AU709" s="97" t="s">
        <v>62</v>
      </c>
      <c r="AV709" s="98" t="s">
        <v>272</v>
      </c>
      <c r="AW709" s="98" t="s">
        <v>335</v>
      </c>
      <c r="AX709" s="97">
        <v>3202004</v>
      </c>
      <c r="AY709" s="98" t="s">
        <v>336</v>
      </c>
      <c r="AZ709" s="90" t="s">
        <v>426</v>
      </c>
      <c r="BA709" s="24"/>
    </row>
    <row r="710" spans="1:53" ht="84.75" customHeight="1">
      <c r="A710" s="23" t="str">
        <f>+IFERROR(VLOOKUP(R710,'[2]Listas niveles'!$D$2:$E$11,2,FALSE),"")</f>
        <v>DTAM</v>
      </c>
      <c r="B710" s="23" t="str">
        <f>+IFERROR(VLOOKUP(AS710,'[2]Listas anexo 1'!$A$7:$B$8,2,FALSE),"")</f>
        <v>ADMIN</v>
      </c>
      <c r="C710" s="23" t="str">
        <f>+IFERROR(VLOOKUP(AT710,'[2]Listas anexo 1'!$A$13:$B$15,2,FALSE),"")</f>
        <v>ADMINYCOOR</v>
      </c>
      <c r="D710" s="23" t="str">
        <f>+IFERROR(VLOOKUP(AT710,'[2]Listas anexo 1'!$A$13:$C$15,3,FALSE),"")</f>
        <v>CONTRIBUIR</v>
      </c>
      <c r="E710" s="23" t="str">
        <f>+IFERROR(VLOOKUP(AT710,'[2]Listas anexo 1'!$A$19:$B$21,2,FALSE),"")</f>
        <v>ADMINOB</v>
      </c>
      <c r="F710" s="23" t="str">
        <f>+IFERROR(VLOOKUP(AV710,'[2]Listas anexo 1'!$J$13:$K$21,2,FALSE),"")</f>
        <v>ADOBIII</v>
      </c>
      <c r="G710" s="23" t="str">
        <f>+IFERROR(VLOOKUP(AW710,'[2]LISTAS ANEXO 1. 2'!$A$9:$B$38,2,FALSE),"")</f>
        <v>AX</v>
      </c>
      <c r="H710" s="23" t="str">
        <f>+IFERROR(IF(C710="ADMINYCOOR",VLOOKUP(AY710,'[2]LISTAS ANEXO 1. 3'!$B$13:$C$42,2,FALSE),IF(C710="TASAS",VLOOKUP(AY710,'[2]LISTAS ANEXO 1. 3'!$B$43:$C$51,2,FALSE),IF(C710="FORTALECIMIENTO",VLOOKUP(AY710,'[2]LISTAS ANEXO 1. 3'!$B$52:$C$58,2,FALSE),""))),"")</f>
        <v>OO</v>
      </c>
      <c r="I710" s="23" t="str">
        <f>+IFERROR(VLOOKUP(#REF!,'[2]LISTAS ANEXO 1. 4'!$B$74:$C$90,2,FALSE),"")</f>
        <v/>
      </c>
      <c r="J710" s="23" t="str">
        <f>+IFERROR(VLOOKUP(X710,[2]ORDINALES!$B$2:$C$5,2,FALSE),"")</f>
        <v>CTADOS</v>
      </c>
      <c r="K710" s="23" t="str">
        <f>+IFERROR(VLOOKUP(#REF!,[2]REGION!$G$2:$I$1125,2,FALSE),"")</f>
        <v/>
      </c>
      <c r="L710" s="23" t="str">
        <f>+IFERROR(VLOOKUP(AI710,[2]REGION!$G$2:$I$1125,2,FALSE),"")</f>
        <v/>
      </c>
      <c r="M710" s="23" t="str">
        <f>+IFERROR(VLOOKUP(#REF!,[2]ORDINALES!$H$2:$I$382,2,FALSE),"")</f>
        <v/>
      </c>
      <c r="N710" s="23" t="str">
        <f>IFERROR(VLOOKUP(U710,'[2]Lista Willy'!$B$11:$D$14,3,FALSE),"")</f>
        <v>REC_11</v>
      </c>
      <c r="O710" s="24"/>
      <c r="P710" s="90">
        <v>33028</v>
      </c>
      <c r="Q710" s="90" t="s">
        <v>540</v>
      </c>
      <c r="R710" s="90" t="s">
        <v>541</v>
      </c>
      <c r="S710" s="90" t="s">
        <v>842</v>
      </c>
      <c r="T710" s="90" t="s">
        <v>541</v>
      </c>
      <c r="U710" s="90" t="s">
        <v>52</v>
      </c>
      <c r="V710" s="94" t="s">
        <v>53</v>
      </c>
      <c r="W710" s="90" t="s">
        <v>54</v>
      </c>
      <c r="X710" s="90" t="s">
        <v>55</v>
      </c>
      <c r="Y710" s="99" t="s">
        <v>865</v>
      </c>
      <c r="Z710" s="88">
        <v>6000000</v>
      </c>
      <c r="AA710" s="120"/>
      <c r="AB710" s="88"/>
      <c r="AC710" s="88"/>
      <c r="AD710" s="88"/>
      <c r="AE710" s="120">
        <v>6000000</v>
      </c>
      <c r="AF710" s="89"/>
      <c r="AG710" s="116"/>
      <c r="AH710" s="90" t="s">
        <v>57</v>
      </c>
      <c r="AI710" s="90"/>
      <c r="AJ710" s="90"/>
      <c r="AK710" s="90"/>
      <c r="AL710" s="90" t="s">
        <v>57</v>
      </c>
      <c r="AM710" s="90"/>
      <c r="AN710" s="90" t="s">
        <v>57</v>
      </c>
      <c r="AO710" s="90"/>
      <c r="AP710" s="90" t="s">
        <v>57</v>
      </c>
      <c r="AQ710" s="90"/>
      <c r="AR710" s="90" t="s">
        <v>57</v>
      </c>
      <c r="AS710" s="90" t="s">
        <v>60</v>
      </c>
      <c r="AT710" s="90" t="s">
        <v>61</v>
      </c>
      <c r="AU710" s="97" t="s">
        <v>62</v>
      </c>
      <c r="AV710" s="98" t="s">
        <v>272</v>
      </c>
      <c r="AW710" s="98" t="s">
        <v>335</v>
      </c>
      <c r="AX710" s="97">
        <v>3202004</v>
      </c>
      <c r="AY710" s="98" t="s">
        <v>336</v>
      </c>
      <c r="AZ710" s="90" t="s">
        <v>426</v>
      </c>
      <c r="BA710" s="24"/>
    </row>
    <row r="711" spans="1:53" ht="84.75" customHeight="1">
      <c r="A711" s="23" t="str">
        <f>+IFERROR(VLOOKUP(R711,'[2]Listas niveles'!$D$2:$E$11,2,FALSE),"")</f>
        <v>DTAM</v>
      </c>
      <c r="B711" s="23" t="str">
        <f>+IFERROR(VLOOKUP(AS711,'[2]Listas anexo 1'!$A$7:$B$8,2,FALSE),"")</f>
        <v>ADMIN</v>
      </c>
      <c r="C711" s="23" t="str">
        <f>+IFERROR(VLOOKUP(AT711,'[2]Listas anexo 1'!$A$13:$B$15,2,FALSE),"")</f>
        <v>ADMINYCOOR</v>
      </c>
      <c r="D711" s="23" t="str">
        <f>+IFERROR(VLOOKUP(AT711,'[2]Listas anexo 1'!$A$13:$C$15,3,FALSE),"")</f>
        <v>CONTRIBUIR</v>
      </c>
      <c r="E711" s="23" t="str">
        <f>+IFERROR(VLOOKUP(AT711,'[2]Listas anexo 1'!$A$19:$B$21,2,FALSE),"")</f>
        <v>ADMINOB</v>
      </c>
      <c r="F711" s="23" t="str">
        <f>+IFERROR(VLOOKUP(AV711,'[2]Listas anexo 1'!$J$13:$K$21,2,FALSE),"")</f>
        <v>ADOBI</v>
      </c>
      <c r="G711" s="23" t="str">
        <f>+IFERROR(VLOOKUP(AW711,'[2]LISTAS ANEXO 1. 2'!$A$9:$B$38,2,FALSE),"")</f>
        <v>AI</v>
      </c>
      <c r="H711" s="23" t="str">
        <f>+IFERROR(IF(C711="ADMINYCOOR",VLOOKUP(AY711,'[2]LISTAS ANEXO 1. 3'!$B$13:$C$42,2,FALSE),IF(C711="TASAS",VLOOKUP(AY711,'[2]LISTAS ANEXO 1. 3'!$B$43:$C$51,2,FALSE),IF(C711="FORTALECIMIENTO",VLOOKUP(AY711,'[2]LISTAS ANEXO 1. 3'!$B$52:$C$58,2,FALSE),""))),"")</f>
        <v>AA</v>
      </c>
      <c r="I711" s="23" t="str">
        <f>+IFERROR(VLOOKUP(#REF!,'[2]LISTAS ANEXO 1. 4'!$B$74:$C$90,2,FALSE),"")</f>
        <v/>
      </c>
      <c r="J711" s="23" t="str">
        <f>+IFERROR(VLOOKUP(X711,[2]ORDINALES!$B$2:$C$5,2,FALSE),"")</f>
        <v>CTADOS</v>
      </c>
      <c r="K711" s="23" t="str">
        <f>+IFERROR(VLOOKUP(#REF!,[2]REGION!$G$2:$I$1125,2,FALSE),"")</f>
        <v/>
      </c>
      <c r="L711" s="23" t="str">
        <f>+IFERROR(VLOOKUP(AI711,[2]REGION!$G$2:$I$1125,2,FALSE),"")</f>
        <v/>
      </c>
      <c r="M711" s="23" t="str">
        <f>+IFERROR(VLOOKUP(#REF!,[2]ORDINALES!$H$2:$I$382,2,FALSE),"")</f>
        <v/>
      </c>
      <c r="N711" s="23" t="str">
        <f>IFERROR(VLOOKUP(U711,'[2]Lista Willy'!$B$11:$D$14,3,FALSE),"")</f>
        <v>REC_11</v>
      </c>
      <c r="O711" s="24"/>
      <c r="P711" s="90">
        <v>33030</v>
      </c>
      <c r="Q711" s="90" t="s">
        <v>540</v>
      </c>
      <c r="R711" s="90" t="s">
        <v>541</v>
      </c>
      <c r="S711" s="90" t="s">
        <v>842</v>
      </c>
      <c r="T711" s="90" t="s">
        <v>541</v>
      </c>
      <c r="U711" s="90" t="s">
        <v>52</v>
      </c>
      <c r="V711" s="94" t="s">
        <v>53</v>
      </c>
      <c r="W711" s="90" t="s">
        <v>54</v>
      </c>
      <c r="X711" s="90" t="s">
        <v>55</v>
      </c>
      <c r="Y711" s="99" t="s">
        <v>866</v>
      </c>
      <c r="Z711" s="88">
        <v>42646120</v>
      </c>
      <c r="AA711" s="120"/>
      <c r="AB711" s="88"/>
      <c r="AC711" s="88"/>
      <c r="AD711" s="88"/>
      <c r="AE711" s="120">
        <v>42646120</v>
      </c>
      <c r="AF711" s="89"/>
      <c r="AG711" s="116"/>
      <c r="AH711" s="90" t="s">
        <v>57</v>
      </c>
      <c r="AI711" s="90"/>
      <c r="AJ711" s="90"/>
      <c r="AK711" s="90"/>
      <c r="AL711" s="90" t="s">
        <v>57</v>
      </c>
      <c r="AM711" s="90"/>
      <c r="AN711" s="90" t="s">
        <v>57</v>
      </c>
      <c r="AO711" s="90"/>
      <c r="AP711" s="90" t="s">
        <v>57</v>
      </c>
      <c r="AQ711" s="90"/>
      <c r="AR711" s="90" t="s">
        <v>57</v>
      </c>
      <c r="AS711" s="90" t="s">
        <v>60</v>
      </c>
      <c r="AT711" s="90" t="s">
        <v>61</v>
      </c>
      <c r="AU711" s="97" t="s">
        <v>62</v>
      </c>
      <c r="AV711" s="98" t="s">
        <v>125</v>
      </c>
      <c r="AW711" s="98" t="s">
        <v>126</v>
      </c>
      <c r="AX711" s="97">
        <v>3202032</v>
      </c>
      <c r="AY711" s="98" t="s">
        <v>127</v>
      </c>
      <c r="AZ711" s="98" t="s">
        <v>128</v>
      </c>
      <c r="BA711" s="24"/>
    </row>
    <row r="712" spans="1:53" ht="84.75" customHeight="1">
      <c r="A712" s="23" t="str">
        <f>+IFERROR(VLOOKUP(R712,'[2]Listas niveles'!$D$2:$E$11,2,FALSE),"")</f>
        <v>DTAM</v>
      </c>
      <c r="B712" s="23" t="str">
        <f>+IFERROR(VLOOKUP(AS712,'[2]Listas anexo 1'!$A$7:$B$8,2,FALSE),"")</f>
        <v>ADMIN</v>
      </c>
      <c r="C712" s="23" t="str">
        <f>+IFERROR(VLOOKUP(AT712,'[2]Listas anexo 1'!$A$13:$B$15,2,FALSE),"")</f>
        <v>ADMINYCOOR</v>
      </c>
      <c r="D712" s="23" t="str">
        <f>+IFERROR(VLOOKUP(AT712,'[2]Listas anexo 1'!$A$13:$C$15,3,FALSE),"")</f>
        <v>CONTRIBUIR</v>
      </c>
      <c r="E712" s="23" t="str">
        <f>+IFERROR(VLOOKUP(AT712,'[2]Listas anexo 1'!$A$19:$B$21,2,FALSE),"")</f>
        <v>ADMINOB</v>
      </c>
      <c r="F712" s="23" t="str">
        <f>+IFERROR(VLOOKUP(AV712,'[2]Listas anexo 1'!$J$13:$K$21,2,FALSE),"")</f>
        <v>ADOBI</v>
      </c>
      <c r="G712" s="23" t="str">
        <f>+IFERROR(VLOOKUP(AW712,'[2]LISTAS ANEXO 1. 2'!$A$9:$B$38,2,FALSE),"")</f>
        <v>AI</v>
      </c>
      <c r="H712" s="23" t="str">
        <f>+IFERROR(IF(C712="ADMINYCOOR",VLOOKUP(AY712,'[2]LISTAS ANEXO 1. 3'!$B$13:$C$42,2,FALSE),IF(C712="TASAS",VLOOKUP(AY712,'[2]LISTAS ANEXO 1. 3'!$B$43:$C$51,2,FALSE),IF(C712="FORTALECIMIENTO",VLOOKUP(AY712,'[2]LISTAS ANEXO 1. 3'!$B$52:$C$58,2,FALSE),""))),"")</f>
        <v>AA</v>
      </c>
      <c r="I712" s="23" t="str">
        <f>+IFERROR(VLOOKUP(#REF!,'[2]LISTAS ANEXO 1. 4'!$B$74:$C$90,2,FALSE),"")</f>
        <v/>
      </c>
      <c r="J712" s="23" t="str">
        <f>+IFERROR(VLOOKUP(X712,[2]ORDINALES!$B$2:$C$5,2,FALSE),"")</f>
        <v>CTADOS</v>
      </c>
      <c r="K712" s="23" t="str">
        <f>+IFERROR(VLOOKUP(#REF!,[2]REGION!$G$2:$I$1125,2,FALSE),"")</f>
        <v/>
      </c>
      <c r="L712" s="23" t="str">
        <f>+IFERROR(VLOOKUP(AI712,[2]REGION!$G$2:$I$1125,2,FALSE),"")</f>
        <v/>
      </c>
      <c r="M712" s="23" t="str">
        <f>+IFERROR(VLOOKUP(#REF!,[2]ORDINALES!$H$2:$I$382,2,FALSE),"")</f>
        <v/>
      </c>
      <c r="N712" s="23" t="str">
        <f>IFERROR(VLOOKUP(U712,'[2]Lista Willy'!$B$11:$D$14,3,FALSE),"")</f>
        <v>REC_11</v>
      </c>
      <c r="O712" s="24"/>
      <c r="P712" s="90">
        <v>33031</v>
      </c>
      <c r="Q712" s="90" t="s">
        <v>540</v>
      </c>
      <c r="R712" s="90" t="s">
        <v>541</v>
      </c>
      <c r="S712" s="90" t="s">
        <v>842</v>
      </c>
      <c r="T712" s="90" t="s">
        <v>541</v>
      </c>
      <c r="U712" s="90" t="s">
        <v>52</v>
      </c>
      <c r="V712" s="94" t="s">
        <v>53</v>
      </c>
      <c r="W712" s="90" t="s">
        <v>54</v>
      </c>
      <c r="X712" s="90" t="s">
        <v>55</v>
      </c>
      <c r="Y712" s="99" t="s">
        <v>867</v>
      </c>
      <c r="Z712" s="88">
        <v>15000000</v>
      </c>
      <c r="AA712" s="120"/>
      <c r="AB712" s="88"/>
      <c r="AC712" s="88"/>
      <c r="AD712" s="88"/>
      <c r="AE712" s="120">
        <v>15000000</v>
      </c>
      <c r="AF712" s="89"/>
      <c r="AG712" s="116"/>
      <c r="AH712" s="90" t="s">
        <v>57</v>
      </c>
      <c r="AI712" s="90"/>
      <c r="AJ712" s="90"/>
      <c r="AK712" s="90"/>
      <c r="AL712" s="90" t="s">
        <v>57</v>
      </c>
      <c r="AM712" s="90"/>
      <c r="AN712" s="90" t="s">
        <v>57</v>
      </c>
      <c r="AO712" s="90"/>
      <c r="AP712" s="90" t="s">
        <v>57</v>
      </c>
      <c r="AQ712" s="90"/>
      <c r="AR712" s="90" t="s">
        <v>57</v>
      </c>
      <c r="AS712" s="90" t="s">
        <v>60</v>
      </c>
      <c r="AT712" s="90" t="s">
        <v>61</v>
      </c>
      <c r="AU712" s="97" t="s">
        <v>62</v>
      </c>
      <c r="AV712" s="98" t="s">
        <v>125</v>
      </c>
      <c r="AW712" s="98" t="s">
        <v>126</v>
      </c>
      <c r="AX712" s="97">
        <v>3202032</v>
      </c>
      <c r="AY712" s="98" t="s">
        <v>127</v>
      </c>
      <c r="AZ712" s="98" t="s">
        <v>128</v>
      </c>
      <c r="BA712" s="24"/>
    </row>
    <row r="713" spans="1:53" ht="84.75" customHeight="1">
      <c r="A713" s="23" t="str">
        <f>+IFERROR(VLOOKUP(R713,'[2]Listas niveles'!$D$2:$E$11,2,FALSE),"")</f>
        <v>DTAM</v>
      </c>
      <c r="B713" s="23" t="str">
        <f>+IFERROR(VLOOKUP(AS713,'[2]Listas anexo 1'!$A$7:$B$8,2,FALSE),"")</f>
        <v>ADMIN</v>
      </c>
      <c r="C713" s="23" t="str">
        <f>+IFERROR(VLOOKUP(AT713,'[2]Listas anexo 1'!$A$13:$B$15,2,FALSE),"")</f>
        <v>ADMINYCOOR</v>
      </c>
      <c r="D713" s="23" t="str">
        <f>+IFERROR(VLOOKUP(AT713,'[2]Listas anexo 1'!$A$13:$C$15,3,FALSE),"")</f>
        <v>CONTRIBUIR</v>
      </c>
      <c r="E713" s="23" t="str">
        <f>+IFERROR(VLOOKUP(AT713,'[2]Listas anexo 1'!$A$19:$B$21,2,FALSE),"")</f>
        <v>ADMINOB</v>
      </c>
      <c r="F713" s="23" t="str">
        <f>+IFERROR(VLOOKUP(AV713,'[2]Listas anexo 1'!$J$13:$K$21,2,FALSE),"")</f>
        <v>ADOBI</v>
      </c>
      <c r="G713" s="23" t="str">
        <f>+IFERROR(VLOOKUP(AW713,'[2]LISTAS ANEXO 1. 2'!$A$9:$B$38,2,FALSE),"")</f>
        <v>AI</v>
      </c>
      <c r="H713" s="23" t="str">
        <f>+IFERROR(IF(C713="ADMINYCOOR",VLOOKUP(AY713,'[2]LISTAS ANEXO 1. 3'!$B$13:$C$42,2,FALSE),IF(C713="TASAS",VLOOKUP(AY713,'[2]LISTAS ANEXO 1. 3'!$B$43:$C$51,2,FALSE),IF(C713="FORTALECIMIENTO",VLOOKUP(AY713,'[2]LISTAS ANEXO 1. 3'!$B$52:$C$58,2,FALSE),""))),"")</f>
        <v>AA</v>
      </c>
      <c r="I713" s="23" t="str">
        <f>+IFERROR(VLOOKUP(#REF!,'[2]LISTAS ANEXO 1. 4'!$B$74:$C$90,2,FALSE),"")</f>
        <v/>
      </c>
      <c r="J713" s="23" t="str">
        <f>+IFERROR(VLOOKUP(X713,[2]ORDINALES!$B$2:$C$5,2,FALSE),"")</f>
        <v>CTADOS</v>
      </c>
      <c r="K713" s="23" t="str">
        <f>+IFERROR(VLOOKUP(#REF!,[2]REGION!$G$2:$I$1125,2,FALSE),"")</f>
        <v/>
      </c>
      <c r="L713" s="23" t="str">
        <f>+IFERROR(VLOOKUP(AI713,[2]REGION!$G$2:$I$1125,2,FALSE),"")</f>
        <v/>
      </c>
      <c r="M713" s="23" t="str">
        <f>+IFERROR(VLOOKUP(#REF!,[2]ORDINALES!$H$2:$I$382,2,FALSE),"")</f>
        <v/>
      </c>
      <c r="N713" s="23" t="str">
        <f>IFERROR(VLOOKUP(U713,'[2]Lista Willy'!$B$11:$D$14,3,FALSE),"")</f>
        <v>REC_11</v>
      </c>
      <c r="O713" s="24"/>
      <c r="P713" s="90">
        <v>33032</v>
      </c>
      <c r="Q713" s="90" t="s">
        <v>540</v>
      </c>
      <c r="R713" s="90" t="s">
        <v>541</v>
      </c>
      <c r="S713" s="90" t="s">
        <v>842</v>
      </c>
      <c r="T713" s="90" t="s">
        <v>541</v>
      </c>
      <c r="U713" s="90" t="s">
        <v>52</v>
      </c>
      <c r="V713" s="94" t="s">
        <v>53</v>
      </c>
      <c r="W713" s="90" t="s">
        <v>54</v>
      </c>
      <c r="X713" s="90" t="s">
        <v>55</v>
      </c>
      <c r="Y713" s="99" t="s">
        <v>868</v>
      </c>
      <c r="Z713" s="88">
        <v>15000000</v>
      </c>
      <c r="AA713" s="120"/>
      <c r="AB713" s="88"/>
      <c r="AC713" s="88"/>
      <c r="AD713" s="88"/>
      <c r="AE713" s="120">
        <v>15000000</v>
      </c>
      <c r="AF713" s="89"/>
      <c r="AG713" s="116"/>
      <c r="AH713" s="90" t="s">
        <v>57</v>
      </c>
      <c r="AI713" s="90"/>
      <c r="AJ713" s="90"/>
      <c r="AK713" s="90"/>
      <c r="AL713" s="90" t="s">
        <v>57</v>
      </c>
      <c r="AM713" s="90"/>
      <c r="AN713" s="90" t="s">
        <v>57</v>
      </c>
      <c r="AO713" s="90"/>
      <c r="AP713" s="90" t="s">
        <v>57</v>
      </c>
      <c r="AQ713" s="90"/>
      <c r="AR713" s="90" t="s">
        <v>57</v>
      </c>
      <c r="AS713" s="90" t="s">
        <v>60</v>
      </c>
      <c r="AT713" s="90" t="s">
        <v>61</v>
      </c>
      <c r="AU713" s="97" t="s">
        <v>62</v>
      </c>
      <c r="AV713" s="98" t="s">
        <v>125</v>
      </c>
      <c r="AW713" s="98" t="s">
        <v>126</v>
      </c>
      <c r="AX713" s="97">
        <v>3202032</v>
      </c>
      <c r="AY713" s="98" t="s">
        <v>127</v>
      </c>
      <c r="AZ713" s="98" t="s">
        <v>128</v>
      </c>
      <c r="BA713" s="24"/>
    </row>
    <row r="714" spans="1:53" ht="84.75" customHeight="1">
      <c r="A714" s="23" t="str">
        <f>+IFERROR(VLOOKUP(R714,'[2]Listas niveles'!$D$2:$E$11,2,FALSE),"")</f>
        <v>DTAM</v>
      </c>
      <c r="B714" s="23" t="str">
        <f>+IFERROR(VLOOKUP(AS714,'[2]Listas anexo 1'!$A$7:$B$8,2,FALSE),"")</f>
        <v>ADMIN</v>
      </c>
      <c r="C714" s="23" t="str">
        <f>+IFERROR(VLOOKUP(AT714,'[2]Listas anexo 1'!$A$13:$B$15,2,FALSE),"")</f>
        <v>ADMINYCOOR</v>
      </c>
      <c r="D714" s="23" t="str">
        <f>+IFERROR(VLOOKUP(AT714,'[2]Listas anexo 1'!$A$13:$C$15,3,FALSE),"")</f>
        <v>CONTRIBUIR</v>
      </c>
      <c r="E714" s="23" t="str">
        <f>+IFERROR(VLOOKUP(AT714,'[2]Listas anexo 1'!$A$19:$B$21,2,FALSE),"")</f>
        <v>ADMINOB</v>
      </c>
      <c r="F714" s="23" t="str">
        <f>+IFERROR(VLOOKUP(AV714,'[2]Listas anexo 1'!$J$13:$K$21,2,FALSE),"")</f>
        <v>ADOBI</v>
      </c>
      <c r="G714" s="23" t="str">
        <f>+IFERROR(VLOOKUP(AW714,'[2]LISTAS ANEXO 1. 2'!$A$9:$B$38,2,FALSE),"")</f>
        <v>AI</v>
      </c>
      <c r="H714" s="23" t="str">
        <f>+IFERROR(IF(C714="ADMINYCOOR",VLOOKUP(AY714,'[2]LISTAS ANEXO 1. 3'!$B$13:$C$42,2,FALSE),IF(C714="TASAS",VLOOKUP(AY714,'[2]LISTAS ANEXO 1. 3'!$B$43:$C$51,2,FALSE),IF(C714="FORTALECIMIENTO",VLOOKUP(AY714,'[2]LISTAS ANEXO 1. 3'!$B$52:$C$58,2,FALSE),""))),"")</f>
        <v>AA</v>
      </c>
      <c r="I714" s="23" t="str">
        <f>+IFERROR(VLOOKUP(#REF!,'[2]LISTAS ANEXO 1. 4'!$B$74:$C$90,2,FALSE),"")</f>
        <v/>
      </c>
      <c r="J714" s="23" t="str">
        <f>+IFERROR(VLOOKUP(X714,[2]ORDINALES!$B$2:$C$5,2,FALSE),"")</f>
        <v>CTADOS</v>
      </c>
      <c r="K714" s="23" t="str">
        <f>+IFERROR(VLOOKUP(#REF!,[2]REGION!$G$2:$I$1125,2,FALSE),"")</f>
        <v/>
      </c>
      <c r="L714" s="23" t="str">
        <f>+IFERROR(VLOOKUP(AI714,[2]REGION!$G$2:$I$1125,2,FALSE),"")</f>
        <v/>
      </c>
      <c r="M714" s="23" t="str">
        <f>+IFERROR(VLOOKUP(#REF!,[2]ORDINALES!$H$2:$I$382,2,FALSE),"")</f>
        <v/>
      </c>
      <c r="N714" s="23" t="str">
        <f>IFERROR(VLOOKUP(U714,'[2]Lista Willy'!$B$11:$D$14,3,FALSE),"")</f>
        <v>REC_11</v>
      </c>
      <c r="O714" s="24"/>
      <c r="P714" s="90">
        <v>33033</v>
      </c>
      <c r="Q714" s="90" t="s">
        <v>540</v>
      </c>
      <c r="R714" s="90" t="s">
        <v>541</v>
      </c>
      <c r="S714" s="90" t="s">
        <v>842</v>
      </c>
      <c r="T714" s="90" t="s">
        <v>541</v>
      </c>
      <c r="U714" s="90" t="s">
        <v>52</v>
      </c>
      <c r="V714" s="94" t="s">
        <v>53</v>
      </c>
      <c r="W714" s="90" t="s">
        <v>54</v>
      </c>
      <c r="X714" s="90" t="s">
        <v>55</v>
      </c>
      <c r="Y714" s="99" t="s">
        <v>869</v>
      </c>
      <c r="Z714" s="88">
        <v>15000000</v>
      </c>
      <c r="AA714" s="120"/>
      <c r="AB714" s="88"/>
      <c r="AC714" s="88"/>
      <c r="AD714" s="88"/>
      <c r="AE714" s="120">
        <v>15000000</v>
      </c>
      <c r="AF714" s="89"/>
      <c r="AG714" s="116"/>
      <c r="AH714" s="90" t="s">
        <v>57</v>
      </c>
      <c r="AI714" s="90"/>
      <c r="AJ714" s="90"/>
      <c r="AK714" s="90"/>
      <c r="AL714" s="90" t="s">
        <v>57</v>
      </c>
      <c r="AM714" s="90"/>
      <c r="AN714" s="90" t="s">
        <v>57</v>
      </c>
      <c r="AO714" s="90"/>
      <c r="AP714" s="90" t="s">
        <v>57</v>
      </c>
      <c r="AQ714" s="90"/>
      <c r="AR714" s="90" t="s">
        <v>57</v>
      </c>
      <c r="AS714" s="90" t="s">
        <v>60</v>
      </c>
      <c r="AT714" s="90" t="s">
        <v>61</v>
      </c>
      <c r="AU714" s="97" t="s">
        <v>62</v>
      </c>
      <c r="AV714" s="98" t="s">
        <v>125</v>
      </c>
      <c r="AW714" s="98" t="s">
        <v>126</v>
      </c>
      <c r="AX714" s="97">
        <v>3202032</v>
      </c>
      <c r="AY714" s="98" t="s">
        <v>127</v>
      </c>
      <c r="AZ714" s="98" t="s">
        <v>128</v>
      </c>
      <c r="BA714" s="24"/>
    </row>
    <row r="715" spans="1:53" ht="84.75" customHeight="1">
      <c r="A715" s="23" t="str">
        <f>+IFERROR(VLOOKUP(R715,'[2]Listas niveles'!$D$2:$E$11,2,FALSE),"")</f>
        <v>DTAM</v>
      </c>
      <c r="B715" s="23" t="str">
        <f>+IFERROR(VLOOKUP(AS715,'[2]Listas anexo 1'!$A$7:$B$8,2,FALSE),"")</f>
        <v>ADMIN</v>
      </c>
      <c r="C715" s="23" t="str">
        <f>+IFERROR(VLOOKUP(AT715,'[2]Listas anexo 1'!$A$13:$B$15,2,FALSE),"")</f>
        <v>ADMINYCOOR</v>
      </c>
      <c r="D715" s="23" t="str">
        <f>+IFERROR(VLOOKUP(AT715,'[2]Listas anexo 1'!$A$13:$C$15,3,FALSE),"")</f>
        <v>CONTRIBUIR</v>
      </c>
      <c r="E715" s="23" t="str">
        <f>+IFERROR(VLOOKUP(AT715,'[2]Listas anexo 1'!$A$19:$B$21,2,FALSE),"")</f>
        <v>ADMINOB</v>
      </c>
      <c r="F715" s="23" t="str">
        <f>+IFERROR(VLOOKUP(AV715,'[2]Listas anexo 1'!$J$13:$K$21,2,FALSE),"")</f>
        <v>ADOBIV</v>
      </c>
      <c r="G715" s="23" t="str">
        <f>+IFERROR(VLOOKUP(AW715,'[2]LISTAS ANEXO 1. 2'!$A$9:$B$38,2,FALSE),"")</f>
        <v>AXVI</v>
      </c>
      <c r="H715" s="23" t="str">
        <f>+IFERROR(IF(C715="ADMINYCOOR",VLOOKUP(AY715,'[2]LISTAS ANEXO 1. 3'!$B$13:$C$42,2,FALSE),IF(C715="TASAS",VLOOKUP(AY715,'[2]LISTAS ANEXO 1. 3'!$B$43:$C$51,2,FALSE),IF(C715="FORTALECIMIENTO",VLOOKUP(AY715,'[2]LISTAS ANEXO 1. 3'!$B$52:$C$58,2,FALSE),""))),"")</f>
        <v>CD</v>
      </c>
      <c r="I715" s="23" t="str">
        <f>+IFERROR(VLOOKUP(#REF!,'[2]LISTAS ANEXO 1. 4'!$B$74:$C$90,2,FALSE),"")</f>
        <v/>
      </c>
      <c r="J715" s="23" t="str">
        <f>+IFERROR(VLOOKUP(X715,[2]ORDINALES!$B$2:$C$5,2,FALSE),"")</f>
        <v>CTADOS</v>
      </c>
      <c r="K715" s="23" t="str">
        <f>+IFERROR(VLOOKUP(#REF!,[2]REGION!$G$2:$I$1125,2,FALSE),"")</f>
        <v/>
      </c>
      <c r="L715" s="23" t="str">
        <f>+IFERROR(VLOOKUP(AI715,[2]REGION!$G$2:$I$1125,2,FALSE),"")</f>
        <v/>
      </c>
      <c r="M715" s="23" t="str">
        <f>+IFERROR(VLOOKUP(#REF!,[2]ORDINALES!$H$2:$I$382,2,FALSE),"")</f>
        <v/>
      </c>
      <c r="N715" s="23" t="str">
        <f>IFERROR(VLOOKUP(U715,'[2]Lista Willy'!$B$11:$D$14,3,FALSE),"")</f>
        <v>REC_11</v>
      </c>
      <c r="O715" s="24"/>
      <c r="P715" s="90">
        <v>33034</v>
      </c>
      <c r="Q715" s="90" t="s">
        <v>540</v>
      </c>
      <c r="R715" s="90" t="s">
        <v>541</v>
      </c>
      <c r="S715" s="90" t="s">
        <v>842</v>
      </c>
      <c r="T715" s="90" t="s">
        <v>541</v>
      </c>
      <c r="U715" s="90" t="s">
        <v>52</v>
      </c>
      <c r="V715" s="94" t="s">
        <v>53</v>
      </c>
      <c r="W715" s="90" t="s">
        <v>54</v>
      </c>
      <c r="X715" s="90" t="s">
        <v>55</v>
      </c>
      <c r="Y715" s="99" t="s">
        <v>870</v>
      </c>
      <c r="Z715" s="88">
        <v>16500000</v>
      </c>
      <c r="AA715" s="120"/>
      <c r="AB715" s="88"/>
      <c r="AC715" s="88"/>
      <c r="AD715" s="88"/>
      <c r="AE715" s="120">
        <v>16500000</v>
      </c>
      <c r="AF715" s="89"/>
      <c r="AG715" s="116"/>
      <c r="AH715" s="90" t="s">
        <v>57</v>
      </c>
      <c r="AI715" s="90"/>
      <c r="AJ715" s="90"/>
      <c r="AK715" s="90"/>
      <c r="AL715" s="90" t="s">
        <v>57</v>
      </c>
      <c r="AM715" s="90"/>
      <c r="AN715" s="90" t="s">
        <v>57</v>
      </c>
      <c r="AO715" s="90"/>
      <c r="AP715" s="90" t="s">
        <v>57</v>
      </c>
      <c r="AQ715" s="90"/>
      <c r="AR715" s="90" t="s">
        <v>57</v>
      </c>
      <c r="AS715" s="90" t="s">
        <v>60</v>
      </c>
      <c r="AT715" s="90" t="s">
        <v>61</v>
      </c>
      <c r="AU715" s="97" t="s">
        <v>62</v>
      </c>
      <c r="AV715" s="98" t="s">
        <v>63</v>
      </c>
      <c r="AW715" s="98" t="s">
        <v>64</v>
      </c>
      <c r="AX715" s="97">
        <v>3202008</v>
      </c>
      <c r="AY715" s="98" t="s">
        <v>65</v>
      </c>
      <c r="AZ715" s="90" t="s">
        <v>66</v>
      </c>
      <c r="BA715" s="24"/>
    </row>
    <row r="716" spans="1:53" ht="84.75" customHeight="1">
      <c r="A716" s="23" t="str">
        <f>+IFERROR(VLOOKUP(R716,'[2]Listas niveles'!$D$2:$E$11,2,FALSE),"")</f>
        <v>DTAM</v>
      </c>
      <c r="B716" s="23" t="str">
        <f>+IFERROR(VLOOKUP(AS716,'[2]Listas anexo 1'!$A$7:$B$8,2,FALSE),"")</f>
        <v>ADMIN</v>
      </c>
      <c r="C716" s="23" t="str">
        <f>+IFERROR(VLOOKUP(AT716,'[2]Listas anexo 1'!$A$13:$B$15,2,FALSE),"")</f>
        <v>ADMINYCOOR</v>
      </c>
      <c r="D716" s="23" t="str">
        <f>+IFERROR(VLOOKUP(AT716,'[2]Listas anexo 1'!$A$13:$C$15,3,FALSE),"")</f>
        <v>CONTRIBUIR</v>
      </c>
      <c r="E716" s="23" t="str">
        <f>+IFERROR(VLOOKUP(AT716,'[2]Listas anexo 1'!$A$19:$B$21,2,FALSE),"")</f>
        <v>ADMINOB</v>
      </c>
      <c r="F716" s="23" t="str">
        <f>+IFERROR(VLOOKUP(AV716,'[2]Listas anexo 1'!$J$13:$K$21,2,FALSE),"")</f>
        <v>ADOBIV</v>
      </c>
      <c r="G716" s="23" t="str">
        <f>+IFERROR(VLOOKUP(AW716,'[2]LISTAS ANEXO 1. 2'!$A$9:$B$38,2,FALSE),"")</f>
        <v>AXVI</v>
      </c>
      <c r="H716" s="23" t="str">
        <f>+IFERROR(IF(C716="ADMINYCOOR",VLOOKUP(AY716,'[2]LISTAS ANEXO 1. 3'!$B$13:$C$42,2,FALSE),IF(C716="TASAS",VLOOKUP(AY716,'[2]LISTAS ANEXO 1. 3'!$B$43:$C$51,2,FALSE),IF(C716="FORTALECIMIENTO",VLOOKUP(AY716,'[2]LISTAS ANEXO 1. 3'!$B$52:$C$58,2,FALSE),""))),"")</f>
        <v>CD</v>
      </c>
      <c r="I716" s="23" t="str">
        <f>+IFERROR(VLOOKUP(#REF!,'[2]LISTAS ANEXO 1. 4'!$B$74:$C$90,2,FALSE),"")</f>
        <v/>
      </c>
      <c r="J716" s="23" t="str">
        <f>+IFERROR(VLOOKUP(X716,[2]ORDINALES!$B$2:$C$5,2,FALSE),"")</f>
        <v>CTADOS</v>
      </c>
      <c r="K716" s="23" t="str">
        <f>+IFERROR(VLOOKUP(#REF!,[2]REGION!$G$2:$I$1125,2,FALSE),"")</f>
        <v/>
      </c>
      <c r="L716" s="23" t="str">
        <f>+IFERROR(VLOOKUP(AI716,[2]REGION!$G$2:$I$1125,2,FALSE),"")</f>
        <v/>
      </c>
      <c r="M716" s="23" t="str">
        <f>+IFERROR(VLOOKUP(#REF!,[2]ORDINALES!$H$2:$I$382,2,FALSE),"")</f>
        <v/>
      </c>
      <c r="N716" s="23" t="str">
        <f>IFERROR(VLOOKUP(U716,'[2]Lista Willy'!$B$11:$D$14,3,FALSE),"")</f>
        <v>REC_11</v>
      </c>
      <c r="O716" s="24"/>
      <c r="P716" s="90">
        <v>33035</v>
      </c>
      <c r="Q716" s="90" t="s">
        <v>540</v>
      </c>
      <c r="R716" s="90" t="s">
        <v>541</v>
      </c>
      <c r="S716" s="90" t="s">
        <v>842</v>
      </c>
      <c r="T716" s="90" t="s">
        <v>541</v>
      </c>
      <c r="U716" s="90" t="s">
        <v>52</v>
      </c>
      <c r="V716" s="94" t="s">
        <v>53</v>
      </c>
      <c r="W716" s="90" t="s">
        <v>54</v>
      </c>
      <c r="X716" s="90" t="s">
        <v>55</v>
      </c>
      <c r="Y716" s="99" t="s">
        <v>871</v>
      </c>
      <c r="Z716" s="88">
        <v>16500000</v>
      </c>
      <c r="AA716" s="120"/>
      <c r="AB716" s="88"/>
      <c r="AC716" s="88"/>
      <c r="AD716" s="88"/>
      <c r="AE716" s="120">
        <v>16500000</v>
      </c>
      <c r="AF716" s="89"/>
      <c r="AG716" s="116"/>
      <c r="AH716" s="90" t="s">
        <v>57</v>
      </c>
      <c r="AI716" s="90"/>
      <c r="AJ716" s="90"/>
      <c r="AK716" s="90"/>
      <c r="AL716" s="90" t="s">
        <v>57</v>
      </c>
      <c r="AM716" s="90"/>
      <c r="AN716" s="90" t="s">
        <v>57</v>
      </c>
      <c r="AO716" s="90"/>
      <c r="AP716" s="90" t="s">
        <v>57</v>
      </c>
      <c r="AQ716" s="90"/>
      <c r="AR716" s="90" t="s">
        <v>57</v>
      </c>
      <c r="AS716" s="90" t="s">
        <v>60</v>
      </c>
      <c r="AT716" s="90" t="s">
        <v>61</v>
      </c>
      <c r="AU716" s="97" t="s">
        <v>62</v>
      </c>
      <c r="AV716" s="98" t="s">
        <v>63</v>
      </c>
      <c r="AW716" s="98" t="s">
        <v>64</v>
      </c>
      <c r="AX716" s="97">
        <v>3202008</v>
      </c>
      <c r="AY716" s="98" t="s">
        <v>65</v>
      </c>
      <c r="AZ716" s="90" t="s">
        <v>66</v>
      </c>
      <c r="BA716" s="24"/>
    </row>
    <row r="717" spans="1:53" ht="84.75" customHeight="1">
      <c r="A717" s="23" t="str">
        <f>+IFERROR(VLOOKUP(R717,'[2]Listas niveles'!$D$2:$E$11,2,FALSE),"")</f>
        <v>DTAM</v>
      </c>
      <c r="B717" s="23" t="str">
        <f>+IFERROR(VLOOKUP(AS717,'[2]Listas anexo 1'!$A$7:$B$8,2,FALSE),"")</f>
        <v>ADMIN</v>
      </c>
      <c r="C717" s="23" t="str">
        <f>+IFERROR(VLOOKUP(AT717,'[2]Listas anexo 1'!$A$13:$B$15,2,FALSE),"")</f>
        <v>ADMINYCOOR</v>
      </c>
      <c r="D717" s="23" t="str">
        <f>+IFERROR(VLOOKUP(AT717,'[2]Listas anexo 1'!$A$13:$C$15,3,FALSE),"")</f>
        <v>CONTRIBUIR</v>
      </c>
      <c r="E717" s="23" t="str">
        <f>+IFERROR(VLOOKUP(AT717,'[2]Listas anexo 1'!$A$19:$B$21,2,FALSE),"")</f>
        <v>ADMINOB</v>
      </c>
      <c r="F717" s="23" t="str">
        <f>+IFERROR(VLOOKUP(AV717,'[2]Listas anexo 1'!$J$13:$K$21,2,FALSE),"")</f>
        <v>ADOBIV</v>
      </c>
      <c r="G717" s="23" t="str">
        <f>+IFERROR(VLOOKUP(AW717,'[2]LISTAS ANEXO 1. 2'!$A$9:$B$38,2,FALSE),"")</f>
        <v>AXVI</v>
      </c>
      <c r="H717" s="23" t="str">
        <f>+IFERROR(IF(C717="ADMINYCOOR",VLOOKUP(AY717,'[2]LISTAS ANEXO 1. 3'!$B$13:$C$42,2,FALSE),IF(C717="TASAS",VLOOKUP(AY717,'[2]LISTAS ANEXO 1. 3'!$B$43:$C$51,2,FALSE),IF(C717="FORTALECIMIENTO",VLOOKUP(AY717,'[2]LISTAS ANEXO 1. 3'!$B$52:$C$58,2,FALSE),""))),"")</f>
        <v>CD</v>
      </c>
      <c r="I717" s="23" t="str">
        <f>+IFERROR(VLOOKUP(#REF!,'[2]LISTAS ANEXO 1. 4'!$B$74:$C$90,2,FALSE),"")</f>
        <v/>
      </c>
      <c r="J717" s="23" t="str">
        <f>+IFERROR(VLOOKUP(X717,[2]ORDINALES!$B$2:$C$5,2,FALSE),"")</f>
        <v>CTADOS</v>
      </c>
      <c r="K717" s="23" t="str">
        <f>+IFERROR(VLOOKUP(#REF!,[2]REGION!$G$2:$I$1125,2,FALSE),"")</f>
        <v/>
      </c>
      <c r="L717" s="23" t="str">
        <f>+IFERROR(VLOOKUP(AI717,[2]REGION!$G$2:$I$1125,2,FALSE),"")</f>
        <v/>
      </c>
      <c r="M717" s="23" t="str">
        <f>+IFERROR(VLOOKUP(#REF!,[2]ORDINALES!$H$2:$I$382,2,FALSE),"")</f>
        <v/>
      </c>
      <c r="N717" s="23" t="str">
        <f>IFERROR(VLOOKUP(U717,'[2]Lista Willy'!$B$11:$D$14,3,FALSE),"")</f>
        <v>REC_11</v>
      </c>
      <c r="O717" s="24"/>
      <c r="P717" s="90">
        <v>33036</v>
      </c>
      <c r="Q717" s="90" t="s">
        <v>540</v>
      </c>
      <c r="R717" s="90" t="s">
        <v>541</v>
      </c>
      <c r="S717" s="90" t="s">
        <v>842</v>
      </c>
      <c r="T717" s="90" t="s">
        <v>541</v>
      </c>
      <c r="U717" s="90" t="s">
        <v>52</v>
      </c>
      <c r="V717" s="94" t="s">
        <v>53</v>
      </c>
      <c r="W717" s="90" t="s">
        <v>54</v>
      </c>
      <c r="X717" s="90" t="s">
        <v>55</v>
      </c>
      <c r="Y717" s="99" t="s">
        <v>872</v>
      </c>
      <c r="Z717" s="88">
        <v>29000000</v>
      </c>
      <c r="AA717" s="120"/>
      <c r="AB717" s="88"/>
      <c r="AC717" s="88"/>
      <c r="AD717" s="88"/>
      <c r="AE717" s="120">
        <v>29000000</v>
      </c>
      <c r="AF717" s="89"/>
      <c r="AG717" s="116"/>
      <c r="AH717" s="90" t="s">
        <v>57</v>
      </c>
      <c r="AI717" s="90"/>
      <c r="AJ717" s="90"/>
      <c r="AK717" s="90"/>
      <c r="AL717" s="90" t="s">
        <v>57</v>
      </c>
      <c r="AM717" s="90"/>
      <c r="AN717" s="90" t="s">
        <v>57</v>
      </c>
      <c r="AO717" s="90"/>
      <c r="AP717" s="90" t="s">
        <v>57</v>
      </c>
      <c r="AQ717" s="90"/>
      <c r="AR717" s="90" t="s">
        <v>57</v>
      </c>
      <c r="AS717" s="90" t="s">
        <v>60</v>
      </c>
      <c r="AT717" s="90" t="s">
        <v>61</v>
      </c>
      <c r="AU717" s="97" t="s">
        <v>62</v>
      </c>
      <c r="AV717" s="98" t="s">
        <v>63</v>
      </c>
      <c r="AW717" s="98" t="s">
        <v>64</v>
      </c>
      <c r="AX717" s="97">
        <v>3202008</v>
      </c>
      <c r="AY717" s="98" t="s">
        <v>65</v>
      </c>
      <c r="AZ717" s="90" t="s">
        <v>66</v>
      </c>
      <c r="BA717" s="24"/>
    </row>
    <row r="718" spans="1:53" ht="84.75" customHeight="1">
      <c r="A718" s="23" t="str">
        <f>+IFERROR(VLOOKUP(R718,'[2]Listas niveles'!$D$2:$E$11,2,FALSE),"")</f>
        <v>DTAN</v>
      </c>
      <c r="B718" s="23" t="str">
        <f>+IFERROR(VLOOKUP(AS718,'[2]Listas anexo 1'!$A$7:$B$8,2,FALSE),"")</f>
        <v>ADMIN</v>
      </c>
      <c r="C718" s="23" t="str">
        <f>+IFERROR(VLOOKUP(AT718,'[2]Listas anexo 1'!$A$13:$B$15,2,FALSE),"")</f>
        <v>ADMINYCOOR</v>
      </c>
      <c r="D718" s="23" t="str">
        <f>+IFERROR(VLOOKUP(AT718,'[2]Listas anexo 1'!$A$13:$C$15,3,FALSE),"")</f>
        <v>CONTRIBUIR</v>
      </c>
      <c r="E718" s="23" t="str">
        <f>+IFERROR(VLOOKUP(AT718,'[2]Listas anexo 1'!$A$19:$B$21,2,FALSE),"")</f>
        <v>ADMINOB</v>
      </c>
      <c r="F718" s="23" t="str">
        <f>+IFERROR(VLOOKUP(AV718,'[2]Listas anexo 1'!$J$13:$K$21,2,FALSE),"")</f>
        <v>ADOBI</v>
      </c>
      <c r="G718" s="23" t="str">
        <f>+IFERROR(VLOOKUP(AW718,'[2]LISTAS ANEXO 1. 2'!$A$9:$B$38,2,FALSE),"")</f>
        <v>AIII</v>
      </c>
      <c r="H718" s="23" t="str">
        <f>+IFERROR(IF(C718="ADMINYCOOR",VLOOKUP(AY718,'[2]LISTAS ANEXO 1. 3'!$B$13:$C$42,2,FALSE),IF(C718="TASAS",VLOOKUP(AY718,'[2]LISTAS ANEXO 1. 3'!$B$43:$C$51,2,FALSE),IF(C718="FORTALECIMIENTO",VLOOKUP(AY718,'[2]LISTAS ANEXO 1. 3'!$B$52:$C$58,2,FALSE),""))),"")</f>
        <v>DD</v>
      </c>
      <c r="I718" s="23" t="str">
        <f>+IFERROR(VLOOKUP(#REF!,'[2]LISTAS ANEXO 1. 4'!$B$74:$C$90,2,FALSE),"")</f>
        <v/>
      </c>
      <c r="J718" s="23" t="str">
        <f>+IFERROR(VLOOKUP(X718,[2]ORDINALES!$B$2:$C$5,2,FALSE),"")</f>
        <v>CTADOS</v>
      </c>
      <c r="K718" s="23" t="str">
        <f>+IFERROR(VLOOKUP(#REF!,[2]REGION!$G$2:$I$1125,2,FALSE),"")</f>
        <v/>
      </c>
      <c r="L718" s="23" t="str">
        <f>+IFERROR(VLOOKUP(AI718,[2]REGION!$G$2:$I$1125,2,FALSE),"")</f>
        <v>NORTESANTA</v>
      </c>
      <c r="M718" s="23" t="str">
        <f>+IFERROR(VLOOKUP(#REF!,[2]ORDINALES!$H$2:$I$382,2,FALSE),"")</f>
        <v/>
      </c>
      <c r="N718" s="23" t="str">
        <f>IFERROR(VLOOKUP(U718,'[2]Lista Willy'!$B$11:$D$14,3,FALSE),"")</f>
        <v>REC_11</v>
      </c>
      <c r="O718" s="24"/>
      <c r="P718" s="94">
        <v>34000</v>
      </c>
      <c r="Q718" s="94" t="s">
        <v>540</v>
      </c>
      <c r="R718" s="94" t="s">
        <v>873</v>
      </c>
      <c r="S718" s="94" t="s">
        <v>874</v>
      </c>
      <c r="T718" s="94" t="s">
        <v>873</v>
      </c>
      <c r="U718" s="94" t="s">
        <v>52</v>
      </c>
      <c r="V718" s="94" t="s">
        <v>53</v>
      </c>
      <c r="W718" s="94" t="s">
        <v>54</v>
      </c>
      <c r="X718" s="90" t="s">
        <v>55</v>
      </c>
      <c r="Y718" s="94" t="s">
        <v>875</v>
      </c>
      <c r="Z718" s="119">
        <v>195700000</v>
      </c>
      <c r="AA718" s="120"/>
      <c r="AB718" s="119"/>
      <c r="AC718" s="119"/>
      <c r="AD718" s="119"/>
      <c r="AE718" s="120">
        <v>195700000</v>
      </c>
      <c r="AF718" s="119"/>
      <c r="AG718" s="131">
        <v>0</v>
      </c>
      <c r="AH718" s="94" t="s">
        <v>57</v>
      </c>
      <c r="AI718" s="94" t="s">
        <v>876</v>
      </c>
      <c r="AJ718" s="94" t="s">
        <v>877</v>
      </c>
      <c r="AK718" s="94"/>
      <c r="AL718" s="94" t="s">
        <v>57</v>
      </c>
      <c r="AM718" s="94"/>
      <c r="AN718" s="94" t="s">
        <v>57</v>
      </c>
      <c r="AO718" s="94"/>
      <c r="AP718" s="94" t="s">
        <v>57</v>
      </c>
      <c r="AQ718" s="94"/>
      <c r="AR718" s="94" t="s">
        <v>57</v>
      </c>
      <c r="AS718" s="94" t="s">
        <v>60</v>
      </c>
      <c r="AT718" s="94" t="s">
        <v>61</v>
      </c>
      <c r="AU718" s="97" t="s">
        <v>62</v>
      </c>
      <c r="AV718" s="98" t="s">
        <v>125</v>
      </c>
      <c r="AW718" s="97" t="s">
        <v>324</v>
      </c>
      <c r="AX718" s="97">
        <v>3202005</v>
      </c>
      <c r="AY718" s="98" t="s">
        <v>325</v>
      </c>
      <c r="AZ718" s="98" t="s">
        <v>389</v>
      </c>
      <c r="BA718" s="24"/>
    </row>
    <row r="719" spans="1:53" ht="84.75" customHeight="1">
      <c r="A719" s="23" t="str">
        <f>+IFERROR(VLOOKUP(R719,'[2]Listas niveles'!$D$2:$E$11,2,FALSE),"")</f>
        <v>DTAN</v>
      </c>
      <c r="B719" s="23" t="str">
        <f>+IFERROR(VLOOKUP(AS719,'[2]Listas anexo 1'!$A$7:$B$8,2,FALSE),"")</f>
        <v>ADMIN</v>
      </c>
      <c r="C719" s="23" t="str">
        <f>+IFERROR(VLOOKUP(AT719,'[2]Listas anexo 1'!$A$13:$B$15,2,FALSE),"")</f>
        <v>ADMINYCOOR</v>
      </c>
      <c r="D719" s="23" t="str">
        <f>+IFERROR(VLOOKUP(AT719,'[2]Listas anexo 1'!$A$13:$C$15,3,FALSE),"")</f>
        <v>CONTRIBUIR</v>
      </c>
      <c r="E719" s="23" t="str">
        <f>+IFERROR(VLOOKUP(AT719,'[2]Listas anexo 1'!$A$19:$B$21,2,FALSE),"")</f>
        <v>ADMINOB</v>
      </c>
      <c r="F719" s="23" t="str">
        <f>+IFERROR(VLOOKUP(AV719,'[2]Listas anexo 1'!$J$13:$K$21,2,FALSE),"")</f>
        <v>ADOBI</v>
      </c>
      <c r="G719" s="23" t="str">
        <f>+IFERROR(VLOOKUP(AW719,'[2]LISTAS ANEXO 1. 2'!$A$9:$B$38,2,FALSE),"")</f>
        <v>AIII</v>
      </c>
      <c r="H719" s="23" t="str">
        <f>+IFERROR(IF(C719="ADMINYCOOR",VLOOKUP(AY719,'[2]LISTAS ANEXO 1. 3'!$B$13:$C$42,2,FALSE),IF(C719="TASAS",VLOOKUP(AY719,'[2]LISTAS ANEXO 1. 3'!$B$43:$C$51,2,FALSE),IF(C719="FORTALECIMIENTO",VLOOKUP(AY719,'[2]LISTAS ANEXO 1. 3'!$B$52:$C$58,2,FALSE),""))),"")</f>
        <v>DD</v>
      </c>
      <c r="I719" s="23" t="str">
        <f>+IFERROR(VLOOKUP(#REF!,'[2]LISTAS ANEXO 1. 4'!$B$74:$C$90,2,FALSE),"")</f>
        <v/>
      </c>
      <c r="J719" s="23" t="str">
        <f>+IFERROR(VLOOKUP(X719,[2]ORDINALES!$B$2:$C$5,2,FALSE),"")</f>
        <v>CTADOS</v>
      </c>
      <c r="K719" s="23" t="str">
        <f>+IFERROR(VLOOKUP(#REF!,[2]REGION!$G$2:$I$1125,2,FALSE),"")</f>
        <v/>
      </c>
      <c r="L719" s="23" t="str">
        <f>+IFERROR(VLOOKUP(AI719,[2]REGION!$G$2:$I$1125,2,FALSE),"")</f>
        <v>NORTESANTA</v>
      </c>
      <c r="M719" s="23" t="str">
        <f>+IFERROR(VLOOKUP(#REF!,[2]ORDINALES!$H$2:$I$382,2,FALSE),"")</f>
        <v/>
      </c>
      <c r="N719" s="23" t="str">
        <f>IFERROR(VLOOKUP(U719,'[2]Lista Willy'!$B$11:$D$14,3,FALSE),"")</f>
        <v>REC_11</v>
      </c>
      <c r="O719" s="24"/>
      <c r="P719" s="94">
        <v>34001</v>
      </c>
      <c r="Q719" s="94" t="s">
        <v>540</v>
      </c>
      <c r="R719" s="94" t="s">
        <v>873</v>
      </c>
      <c r="S719" s="94" t="s">
        <v>874</v>
      </c>
      <c r="T719" s="94" t="s">
        <v>873</v>
      </c>
      <c r="U719" s="94" t="s">
        <v>52</v>
      </c>
      <c r="V719" s="94" t="s">
        <v>53</v>
      </c>
      <c r="W719" s="94" t="s">
        <v>54</v>
      </c>
      <c r="X719" s="90" t="s">
        <v>55</v>
      </c>
      <c r="Y719" s="94" t="s">
        <v>878</v>
      </c>
      <c r="Z719" s="119">
        <v>42646120</v>
      </c>
      <c r="AA719" s="120"/>
      <c r="AB719" s="119"/>
      <c r="AC719" s="119"/>
      <c r="AD719" s="119"/>
      <c r="AE719" s="120">
        <v>42646120</v>
      </c>
      <c r="AF719" s="119"/>
      <c r="AG719" s="131">
        <v>0</v>
      </c>
      <c r="AH719" s="94" t="s">
        <v>57</v>
      </c>
      <c r="AI719" s="94" t="s">
        <v>876</v>
      </c>
      <c r="AJ719" s="94" t="s">
        <v>877</v>
      </c>
      <c r="AK719" s="94"/>
      <c r="AL719" s="94" t="s">
        <v>57</v>
      </c>
      <c r="AM719" s="94"/>
      <c r="AN719" s="94" t="s">
        <v>57</v>
      </c>
      <c r="AO719" s="94"/>
      <c r="AP719" s="94" t="s">
        <v>57</v>
      </c>
      <c r="AQ719" s="94"/>
      <c r="AR719" s="94" t="s">
        <v>57</v>
      </c>
      <c r="AS719" s="94" t="s">
        <v>60</v>
      </c>
      <c r="AT719" s="94" t="s">
        <v>61</v>
      </c>
      <c r="AU719" s="97" t="s">
        <v>62</v>
      </c>
      <c r="AV719" s="98" t="s">
        <v>125</v>
      </c>
      <c r="AW719" s="97" t="s">
        <v>324</v>
      </c>
      <c r="AX719" s="97">
        <v>3202005</v>
      </c>
      <c r="AY719" s="98" t="s">
        <v>325</v>
      </c>
      <c r="AZ719" s="98" t="s">
        <v>389</v>
      </c>
      <c r="BA719" s="24"/>
    </row>
    <row r="720" spans="1:53" ht="84.75" customHeight="1">
      <c r="A720" s="23" t="str">
        <f>+IFERROR(VLOOKUP(R720,'[2]Listas niveles'!$D$2:$E$11,2,FALSE),"")</f>
        <v>DTAN</v>
      </c>
      <c r="B720" s="23" t="str">
        <f>+IFERROR(VLOOKUP(AS720,'[2]Listas anexo 1'!$A$7:$B$8,2,FALSE),"")</f>
        <v>ADMIN</v>
      </c>
      <c r="C720" s="23" t="str">
        <f>+IFERROR(VLOOKUP(AT720,'[2]Listas anexo 1'!$A$13:$B$15,2,FALSE),"")</f>
        <v>ADMINYCOOR</v>
      </c>
      <c r="D720" s="23" t="str">
        <f>+IFERROR(VLOOKUP(AT720,'[2]Listas anexo 1'!$A$13:$C$15,3,FALSE),"")</f>
        <v>CONTRIBUIR</v>
      </c>
      <c r="E720" s="23" t="str">
        <f>+IFERROR(VLOOKUP(AT720,'[2]Listas anexo 1'!$A$19:$B$21,2,FALSE),"")</f>
        <v>ADMINOB</v>
      </c>
      <c r="F720" s="23" t="str">
        <f>+IFERROR(VLOOKUP(AV720,'[2]Listas anexo 1'!$J$13:$K$21,2,FALSE),"")</f>
        <v>ADOBI</v>
      </c>
      <c r="G720" s="23" t="str">
        <f>+IFERROR(VLOOKUP(AW720,'[2]LISTAS ANEXO 1. 2'!$A$9:$B$38,2,FALSE),"")</f>
        <v>AIII</v>
      </c>
      <c r="H720" s="23" t="str">
        <f>+IFERROR(IF(C720="ADMINYCOOR",VLOOKUP(AY720,'[2]LISTAS ANEXO 1. 3'!$B$13:$C$42,2,FALSE),IF(C720="TASAS",VLOOKUP(AY720,'[2]LISTAS ANEXO 1. 3'!$B$43:$C$51,2,FALSE),IF(C720="FORTALECIMIENTO",VLOOKUP(AY720,'[2]LISTAS ANEXO 1. 3'!$B$52:$C$58,2,FALSE),""))),"")</f>
        <v>DD</v>
      </c>
      <c r="I720" s="23" t="str">
        <f>+IFERROR(VLOOKUP(#REF!,'[2]LISTAS ANEXO 1. 4'!$B$74:$C$90,2,FALSE),"")</f>
        <v/>
      </c>
      <c r="J720" s="23" t="str">
        <f>+IFERROR(VLOOKUP(X720,[2]ORDINALES!$B$2:$C$5,2,FALSE),"")</f>
        <v>CTADOS</v>
      </c>
      <c r="K720" s="23" t="str">
        <f>+IFERROR(VLOOKUP(#REF!,[2]REGION!$G$2:$I$1125,2,FALSE),"")</f>
        <v/>
      </c>
      <c r="L720" s="23" t="str">
        <f>+IFERROR(VLOOKUP(AI720,[2]REGION!$G$2:$I$1125,2,FALSE),"")</f>
        <v>NORTESANTA</v>
      </c>
      <c r="M720" s="23" t="str">
        <f>+IFERROR(VLOOKUP(#REF!,[2]ORDINALES!$H$2:$I$382,2,FALSE),"")</f>
        <v/>
      </c>
      <c r="N720" s="23" t="str">
        <f>IFERROR(VLOOKUP(U720,'[2]Lista Willy'!$B$11:$D$14,3,FALSE),"")</f>
        <v>REC_11</v>
      </c>
      <c r="O720" s="24"/>
      <c r="P720" s="94">
        <v>34002</v>
      </c>
      <c r="Q720" s="94" t="s">
        <v>540</v>
      </c>
      <c r="R720" s="94" t="s">
        <v>873</v>
      </c>
      <c r="S720" s="94" t="s">
        <v>874</v>
      </c>
      <c r="T720" s="94" t="s">
        <v>873</v>
      </c>
      <c r="U720" s="94" t="s">
        <v>52</v>
      </c>
      <c r="V720" s="94" t="s">
        <v>53</v>
      </c>
      <c r="W720" s="94" t="s">
        <v>54</v>
      </c>
      <c r="X720" s="90" t="s">
        <v>55</v>
      </c>
      <c r="Y720" s="94" t="s">
        <v>879</v>
      </c>
      <c r="Z720" s="119">
        <v>26398900</v>
      </c>
      <c r="AA720" s="120"/>
      <c r="AB720" s="119"/>
      <c r="AC720" s="119"/>
      <c r="AD720" s="119"/>
      <c r="AE720" s="120">
        <v>26398900</v>
      </c>
      <c r="AF720" s="119"/>
      <c r="AG720" s="131">
        <v>0</v>
      </c>
      <c r="AH720" s="94" t="s">
        <v>57</v>
      </c>
      <c r="AI720" s="94" t="s">
        <v>876</v>
      </c>
      <c r="AJ720" s="94" t="s">
        <v>877</v>
      </c>
      <c r="AK720" s="94"/>
      <c r="AL720" s="94" t="s">
        <v>57</v>
      </c>
      <c r="AM720" s="94"/>
      <c r="AN720" s="94" t="s">
        <v>57</v>
      </c>
      <c r="AO720" s="94"/>
      <c r="AP720" s="94" t="s">
        <v>57</v>
      </c>
      <c r="AQ720" s="94"/>
      <c r="AR720" s="94" t="s">
        <v>57</v>
      </c>
      <c r="AS720" s="94" t="s">
        <v>60</v>
      </c>
      <c r="AT720" s="94" t="s">
        <v>61</v>
      </c>
      <c r="AU720" s="97" t="s">
        <v>62</v>
      </c>
      <c r="AV720" s="98" t="s">
        <v>125</v>
      </c>
      <c r="AW720" s="97" t="s">
        <v>324</v>
      </c>
      <c r="AX720" s="97">
        <v>3202005</v>
      </c>
      <c r="AY720" s="98" t="s">
        <v>325</v>
      </c>
      <c r="AZ720" s="98" t="s">
        <v>389</v>
      </c>
      <c r="BA720" s="24"/>
    </row>
    <row r="721" spans="1:53" ht="84.75" customHeight="1">
      <c r="A721" s="23" t="str">
        <f>+IFERROR(VLOOKUP(R721,'[2]Listas niveles'!$D$2:$E$11,2,FALSE),"")</f>
        <v>DTAN</v>
      </c>
      <c r="B721" s="23" t="str">
        <f>+IFERROR(VLOOKUP(AS721,'[2]Listas anexo 1'!$A$7:$B$8,2,FALSE),"")</f>
        <v>ADMIN</v>
      </c>
      <c r="C721" s="23" t="str">
        <f>+IFERROR(VLOOKUP(AT721,'[2]Listas anexo 1'!$A$13:$B$15,2,FALSE),"")</f>
        <v>ADMINYCOOR</v>
      </c>
      <c r="D721" s="23" t="str">
        <f>+IFERROR(VLOOKUP(AT721,'[2]Listas anexo 1'!$A$13:$C$15,3,FALSE),"")</f>
        <v>CONTRIBUIR</v>
      </c>
      <c r="E721" s="23" t="str">
        <f>+IFERROR(VLOOKUP(AT721,'[2]Listas anexo 1'!$A$19:$B$21,2,FALSE),"")</f>
        <v>ADMINOB</v>
      </c>
      <c r="F721" s="23" t="str">
        <f>+IFERROR(VLOOKUP(AV721,'[2]Listas anexo 1'!$J$13:$K$21,2,FALSE),"")</f>
        <v>ADOBI</v>
      </c>
      <c r="G721" s="23" t="str">
        <f>+IFERROR(VLOOKUP(AW721,'[2]LISTAS ANEXO 1. 2'!$A$9:$B$38,2,FALSE),"")</f>
        <v>AIII</v>
      </c>
      <c r="H721" s="23" t="str">
        <f>+IFERROR(IF(C721="ADMINYCOOR",VLOOKUP(AY721,'[2]LISTAS ANEXO 1. 3'!$B$13:$C$42,2,FALSE),IF(C721="TASAS",VLOOKUP(AY721,'[2]LISTAS ANEXO 1. 3'!$B$43:$C$51,2,FALSE),IF(C721="FORTALECIMIENTO",VLOOKUP(AY721,'[2]LISTAS ANEXO 1. 3'!$B$52:$C$58,2,FALSE),""))),"")</f>
        <v>DD</v>
      </c>
      <c r="I721" s="23" t="str">
        <f>+IFERROR(VLOOKUP(#REF!,'[2]LISTAS ANEXO 1. 4'!$B$74:$C$90,2,FALSE),"")</f>
        <v/>
      </c>
      <c r="J721" s="23" t="str">
        <f>+IFERROR(VLOOKUP(X721,[2]ORDINALES!$B$2:$C$5,2,FALSE),"")</f>
        <v>CTADOS</v>
      </c>
      <c r="K721" s="23" t="str">
        <f>+IFERROR(VLOOKUP(#REF!,[2]REGION!$G$2:$I$1125,2,FALSE),"")</f>
        <v/>
      </c>
      <c r="L721" s="23" t="str">
        <f>+IFERROR(VLOOKUP(AI721,[2]REGION!$G$2:$I$1125,2,FALSE),"")</f>
        <v>NORTESANTA</v>
      </c>
      <c r="M721" s="23" t="str">
        <f>+IFERROR(VLOOKUP(#REF!,[2]ORDINALES!$H$2:$I$382,2,FALSE),"")</f>
        <v/>
      </c>
      <c r="N721" s="23" t="str">
        <f>IFERROR(VLOOKUP(U721,'[2]Lista Willy'!$B$11:$D$14,3,FALSE),"")</f>
        <v>REC_11</v>
      </c>
      <c r="O721" s="24"/>
      <c r="P721" s="94">
        <v>34003</v>
      </c>
      <c r="Q721" s="94" t="s">
        <v>540</v>
      </c>
      <c r="R721" s="94" t="s">
        <v>873</v>
      </c>
      <c r="S721" s="94" t="s">
        <v>874</v>
      </c>
      <c r="T721" s="94" t="s">
        <v>873</v>
      </c>
      <c r="U721" s="94" t="s">
        <v>52</v>
      </c>
      <c r="V721" s="94" t="s">
        <v>53</v>
      </c>
      <c r="W721" s="94" t="s">
        <v>54</v>
      </c>
      <c r="X721" s="90" t="s">
        <v>55</v>
      </c>
      <c r="Y721" s="94" t="s">
        <v>880</v>
      </c>
      <c r="Z721" s="119">
        <v>15997960</v>
      </c>
      <c r="AA721" s="120"/>
      <c r="AB721" s="119"/>
      <c r="AC721" s="119"/>
      <c r="AD721" s="119"/>
      <c r="AE721" s="120">
        <v>15997960</v>
      </c>
      <c r="AF721" s="119"/>
      <c r="AG721" s="131">
        <v>14543600</v>
      </c>
      <c r="AH721" s="94" t="s">
        <v>57</v>
      </c>
      <c r="AI721" s="94" t="s">
        <v>876</v>
      </c>
      <c r="AJ721" s="94" t="s">
        <v>877</v>
      </c>
      <c r="AK721" s="94"/>
      <c r="AL721" s="94" t="s">
        <v>57</v>
      </c>
      <c r="AM721" s="94"/>
      <c r="AN721" s="94" t="s">
        <v>57</v>
      </c>
      <c r="AO721" s="94"/>
      <c r="AP721" s="94" t="s">
        <v>57</v>
      </c>
      <c r="AQ721" s="94"/>
      <c r="AR721" s="94" t="s">
        <v>57</v>
      </c>
      <c r="AS721" s="94" t="s">
        <v>60</v>
      </c>
      <c r="AT721" s="94" t="s">
        <v>61</v>
      </c>
      <c r="AU721" s="97" t="s">
        <v>62</v>
      </c>
      <c r="AV721" s="98" t="s">
        <v>125</v>
      </c>
      <c r="AW721" s="97" t="s">
        <v>324</v>
      </c>
      <c r="AX721" s="97">
        <v>3202005</v>
      </c>
      <c r="AY721" s="98" t="s">
        <v>325</v>
      </c>
      <c r="AZ721" s="98" t="s">
        <v>389</v>
      </c>
      <c r="BA721" s="24"/>
    </row>
    <row r="722" spans="1:53" ht="84.75" customHeight="1">
      <c r="A722" s="23" t="str">
        <f>+IFERROR(VLOOKUP(R722,'[2]Listas niveles'!$D$2:$E$11,2,FALSE),"")</f>
        <v>DTAN</v>
      </c>
      <c r="B722" s="23" t="str">
        <f>+IFERROR(VLOOKUP(AS722,'[2]Listas anexo 1'!$A$7:$B$8,2,FALSE),"")</f>
        <v>ADMIN</v>
      </c>
      <c r="C722" s="23" t="str">
        <f>+IFERROR(VLOOKUP(AT722,'[2]Listas anexo 1'!$A$13:$B$15,2,FALSE),"")</f>
        <v>ADMINYCOOR</v>
      </c>
      <c r="D722" s="23" t="str">
        <f>+IFERROR(VLOOKUP(AT722,'[2]Listas anexo 1'!$A$13:$C$15,3,FALSE),"")</f>
        <v>CONTRIBUIR</v>
      </c>
      <c r="E722" s="23" t="str">
        <f>+IFERROR(VLOOKUP(AT722,'[2]Listas anexo 1'!$A$19:$B$21,2,FALSE),"")</f>
        <v>ADMINOB</v>
      </c>
      <c r="F722" s="23" t="str">
        <f>+IFERROR(VLOOKUP(AV722,'[2]Listas anexo 1'!$J$13:$K$21,2,FALSE),"")</f>
        <v>ADOBI</v>
      </c>
      <c r="G722" s="23" t="str">
        <f>+IFERROR(VLOOKUP(AW722,'[2]LISTAS ANEXO 1. 2'!$A$9:$B$38,2,FALSE),"")</f>
        <v>AIII</v>
      </c>
      <c r="H722" s="23" t="str">
        <f>+IFERROR(IF(C722="ADMINYCOOR",VLOOKUP(AY722,'[2]LISTAS ANEXO 1. 3'!$B$13:$C$42,2,FALSE),IF(C722="TASAS",VLOOKUP(AY722,'[2]LISTAS ANEXO 1. 3'!$B$43:$C$51,2,FALSE),IF(C722="FORTALECIMIENTO",VLOOKUP(AY722,'[2]LISTAS ANEXO 1. 3'!$B$52:$C$58,2,FALSE),""))),"")</f>
        <v>DD</v>
      </c>
      <c r="I722" s="23" t="str">
        <f>+IFERROR(VLOOKUP(#REF!,'[2]LISTAS ANEXO 1. 4'!$B$74:$C$90,2,FALSE),"")</f>
        <v/>
      </c>
      <c r="J722" s="23" t="str">
        <f>+IFERROR(VLOOKUP(X722,[2]ORDINALES!$B$2:$C$5,2,FALSE),"")</f>
        <v>CTADOS</v>
      </c>
      <c r="K722" s="23" t="str">
        <f>+IFERROR(VLOOKUP(#REF!,[2]REGION!$G$2:$I$1125,2,FALSE),"")</f>
        <v/>
      </c>
      <c r="L722" s="23" t="str">
        <f>+IFERROR(VLOOKUP(AI722,[2]REGION!$G$2:$I$1125,2,FALSE),"")</f>
        <v>NORTESANTA</v>
      </c>
      <c r="M722" s="23" t="str">
        <f>+IFERROR(VLOOKUP(#REF!,[2]ORDINALES!$H$2:$I$382,2,FALSE),"")</f>
        <v/>
      </c>
      <c r="N722" s="23" t="str">
        <f>IFERROR(VLOOKUP(U722,'[2]Lista Willy'!$B$11:$D$14,3,FALSE),"")</f>
        <v>REC_11</v>
      </c>
      <c r="O722" s="24"/>
      <c r="P722" s="94">
        <v>34004</v>
      </c>
      <c r="Q722" s="94" t="s">
        <v>540</v>
      </c>
      <c r="R722" s="94" t="s">
        <v>873</v>
      </c>
      <c r="S722" s="94" t="s">
        <v>874</v>
      </c>
      <c r="T722" s="94" t="s">
        <v>873</v>
      </c>
      <c r="U722" s="94" t="s">
        <v>52</v>
      </c>
      <c r="V722" s="94" t="s">
        <v>53</v>
      </c>
      <c r="W722" s="94" t="s">
        <v>54</v>
      </c>
      <c r="X722" s="90" t="s">
        <v>55</v>
      </c>
      <c r="Y722" s="94" t="s">
        <v>881</v>
      </c>
      <c r="Z722" s="119">
        <v>15997960</v>
      </c>
      <c r="AA722" s="120"/>
      <c r="AB722" s="119"/>
      <c r="AC722" s="119"/>
      <c r="AD722" s="119"/>
      <c r="AE722" s="120">
        <v>15997960</v>
      </c>
      <c r="AF722" s="119"/>
      <c r="AG722" s="131">
        <v>0</v>
      </c>
      <c r="AH722" s="94" t="s">
        <v>57</v>
      </c>
      <c r="AI722" s="94" t="s">
        <v>876</v>
      </c>
      <c r="AJ722" s="94" t="s">
        <v>877</v>
      </c>
      <c r="AK722" s="94"/>
      <c r="AL722" s="94" t="s">
        <v>57</v>
      </c>
      <c r="AM722" s="94"/>
      <c r="AN722" s="94" t="s">
        <v>57</v>
      </c>
      <c r="AO722" s="94"/>
      <c r="AP722" s="94" t="s">
        <v>57</v>
      </c>
      <c r="AQ722" s="94"/>
      <c r="AR722" s="94" t="s">
        <v>57</v>
      </c>
      <c r="AS722" s="94" t="s">
        <v>60</v>
      </c>
      <c r="AT722" s="94" t="s">
        <v>61</v>
      </c>
      <c r="AU722" s="97" t="s">
        <v>62</v>
      </c>
      <c r="AV722" s="98" t="s">
        <v>125</v>
      </c>
      <c r="AW722" s="97" t="s">
        <v>324</v>
      </c>
      <c r="AX722" s="97">
        <v>3202005</v>
      </c>
      <c r="AY722" s="98" t="s">
        <v>325</v>
      </c>
      <c r="AZ722" s="98" t="s">
        <v>389</v>
      </c>
      <c r="BA722" s="24"/>
    </row>
    <row r="723" spans="1:53" ht="84.75" customHeight="1">
      <c r="A723" s="23" t="str">
        <f>+IFERROR(VLOOKUP(R723,'[2]Listas niveles'!$D$2:$E$11,2,FALSE),"")</f>
        <v>DTAN</v>
      </c>
      <c r="B723" s="23" t="str">
        <f>+IFERROR(VLOOKUP(AS723,'[2]Listas anexo 1'!$A$7:$B$8,2,FALSE),"")</f>
        <v>ADMIN</v>
      </c>
      <c r="C723" s="23" t="str">
        <f>+IFERROR(VLOOKUP(AT723,'[2]Listas anexo 1'!$A$13:$B$15,2,FALSE),"")</f>
        <v>ADMINYCOOR</v>
      </c>
      <c r="D723" s="23" t="str">
        <f>+IFERROR(VLOOKUP(AT723,'[2]Listas anexo 1'!$A$13:$C$15,3,FALSE),"")</f>
        <v>CONTRIBUIR</v>
      </c>
      <c r="E723" s="23" t="str">
        <f>+IFERROR(VLOOKUP(AT723,'[2]Listas anexo 1'!$A$19:$B$21,2,FALSE),"")</f>
        <v>ADMINOB</v>
      </c>
      <c r="F723" s="23" t="str">
        <f>+IFERROR(VLOOKUP(AV723,'[2]Listas anexo 1'!$J$13:$K$21,2,FALSE),"")</f>
        <v>ADOBI</v>
      </c>
      <c r="G723" s="23" t="str">
        <f>+IFERROR(VLOOKUP(AW723,'[2]LISTAS ANEXO 1. 2'!$A$9:$B$38,2,FALSE),"")</f>
        <v>AIII</v>
      </c>
      <c r="H723" s="23" t="str">
        <f>+IFERROR(IF(C723="ADMINYCOOR",VLOOKUP(AY723,'[2]LISTAS ANEXO 1. 3'!$B$13:$C$42,2,FALSE),IF(C723="TASAS",VLOOKUP(AY723,'[2]LISTAS ANEXO 1. 3'!$B$43:$C$51,2,FALSE),IF(C723="FORTALECIMIENTO",VLOOKUP(AY723,'[2]LISTAS ANEXO 1. 3'!$B$52:$C$58,2,FALSE),""))),"")</f>
        <v>DD</v>
      </c>
      <c r="I723" s="23" t="str">
        <f>+IFERROR(VLOOKUP(#REF!,'[2]LISTAS ANEXO 1. 4'!$B$74:$C$90,2,FALSE),"")</f>
        <v/>
      </c>
      <c r="J723" s="23" t="str">
        <f>+IFERROR(VLOOKUP(X723,[2]ORDINALES!$B$2:$C$5,2,FALSE),"")</f>
        <v>CTADOS</v>
      </c>
      <c r="K723" s="23" t="str">
        <f>+IFERROR(VLOOKUP(#REF!,[2]REGION!$G$2:$I$1125,2,FALSE),"")</f>
        <v/>
      </c>
      <c r="L723" s="23" t="str">
        <f>+IFERROR(VLOOKUP(AI723,[2]REGION!$G$2:$I$1125,2,FALSE),"")</f>
        <v>NORTESANTA</v>
      </c>
      <c r="M723" s="23" t="str">
        <f>+IFERROR(VLOOKUP(#REF!,[2]ORDINALES!$H$2:$I$382,2,FALSE),"")</f>
        <v/>
      </c>
      <c r="N723" s="23" t="str">
        <f>IFERROR(VLOOKUP(U723,'[2]Lista Willy'!$B$11:$D$14,3,FALSE),"")</f>
        <v>REC_11</v>
      </c>
      <c r="O723" s="24"/>
      <c r="P723" s="94">
        <v>34005</v>
      </c>
      <c r="Q723" s="94" t="s">
        <v>540</v>
      </c>
      <c r="R723" s="94" t="s">
        <v>873</v>
      </c>
      <c r="S723" s="94" t="s">
        <v>874</v>
      </c>
      <c r="T723" s="94" t="s">
        <v>873</v>
      </c>
      <c r="U723" s="94" t="s">
        <v>52</v>
      </c>
      <c r="V723" s="94" t="s">
        <v>53</v>
      </c>
      <c r="W723" s="94" t="s">
        <v>54</v>
      </c>
      <c r="X723" s="90" t="s">
        <v>55</v>
      </c>
      <c r="Y723" s="94" t="s">
        <v>882</v>
      </c>
      <c r="Z723" s="119">
        <v>15997960</v>
      </c>
      <c r="AA723" s="120"/>
      <c r="AB723" s="119"/>
      <c r="AC723" s="119"/>
      <c r="AD723" s="119"/>
      <c r="AE723" s="120">
        <v>15997960</v>
      </c>
      <c r="AF723" s="119"/>
      <c r="AG723" s="131">
        <v>0</v>
      </c>
      <c r="AH723" s="94" t="s">
        <v>57</v>
      </c>
      <c r="AI723" s="94" t="s">
        <v>876</v>
      </c>
      <c r="AJ723" s="94" t="s">
        <v>877</v>
      </c>
      <c r="AK723" s="94"/>
      <c r="AL723" s="94" t="s">
        <v>57</v>
      </c>
      <c r="AM723" s="94"/>
      <c r="AN723" s="94" t="s">
        <v>57</v>
      </c>
      <c r="AO723" s="94"/>
      <c r="AP723" s="94" t="s">
        <v>57</v>
      </c>
      <c r="AQ723" s="94"/>
      <c r="AR723" s="94" t="s">
        <v>57</v>
      </c>
      <c r="AS723" s="94" t="s">
        <v>60</v>
      </c>
      <c r="AT723" s="94" t="s">
        <v>61</v>
      </c>
      <c r="AU723" s="97" t="s">
        <v>62</v>
      </c>
      <c r="AV723" s="98" t="s">
        <v>125</v>
      </c>
      <c r="AW723" s="97" t="s">
        <v>324</v>
      </c>
      <c r="AX723" s="97">
        <v>3202005</v>
      </c>
      <c r="AY723" s="98" t="s">
        <v>325</v>
      </c>
      <c r="AZ723" s="98" t="s">
        <v>389</v>
      </c>
      <c r="BA723" s="24"/>
    </row>
    <row r="724" spans="1:53" ht="84.75" customHeight="1">
      <c r="A724" s="23" t="str">
        <f>+IFERROR(VLOOKUP(R724,'[2]Listas niveles'!$D$2:$E$11,2,FALSE),"")</f>
        <v>DTAN</v>
      </c>
      <c r="B724" s="23" t="str">
        <f>+IFERROR(VLOOKUP(AS724,'[2]Listas anexo 1'!$A$7:$B$8,2,FALSE),"")</f>
        <v>ADMIN</v>
      </c>
      <c r="C724" s="23" t="str">
        <f>+IFERROR(VLOOKUP(AT724,'[2]Listas anexo 1'!$A$13:$B$15,2,FALSE),"")</f>
        <v>ADMINYCOOR</v>
      </c>
      <c r="D724" s="23" t="str">
        <f>+IFERROR(VLOOKUP(AT724,'[2]Listas anexo 1'!$A$13:$C$15,3,FALSE),"")</f>
        <v>CONTRIBUIR</v>
      </c>
      <c r="E724" s="23" t="str">
        <f>+IFERROR(VLOOKUP(AT724,'[2]Listas anexo 1'!$A$19:$B$21,2,FALSE),"")</f>
        <v>ADMINOB</v>
      </c>
      <c r="F724" s="23" t="str">
        <f>+IFERROR(VLOOKUP(AV724,'[2]Listas anexo 1'!$J$13:$K$21,2,FALSE),"")</f>
        <v>ADOBI</v>
      </c>
      <c r="G724" s="23" t="str">
        <f>+IFERROR(VLOOKUP(AW724,'[2]LISTAS ANEXO 1. 2'!$A$9:$B$38,2,FALSE),"")</f>
        <v>AIII</v>
      </c>
      <c r="H724" s="23" t="str">
        <f>+IFERROR(IF(C724="ADMINYCOOR",VLOOKUP(AY724,'[2]LISTAS ANEXO 1. 3'!$B$13:$C$42,2,FALSE),IF(C724="TASAS",VLOOKUP(AY724,'[2]LISTAS ANEXO 1. 3'!$B$43:$C$51,2,FALSE),IF(C724="FORTALECIMIENTO",VLOOKUP(AY724,'[2]LISTAS ANEXO 1. 3'!$B$52:$C$58,2,FALSE),""))),"")</f>
        <v>DD</v>
      </c>
      <c r="I724" s="23" t="str">
        <f>+IFERROR(VLOOKUP(#REF!,'[2]LISTAS ANEXO 1. 4'!$B$74:$C$90,2,FALSE),"")</f>
        <v/>
      </c>
      <c r="J724" s="23" t="str">
        <f>+IFERROR(VLOOKUP(X724,[2]ORDINALES!$B$2:$C$5,2,FALSE),"")</f>
        <v>CTADOS</v>
      </c>
      <c r="K724" s="23" t="str">
        <f>+IFERROR(VLOOKUP(#REF!,[2]REGION!$G$2:$I$1125,2,FALSE),"")</f>
        <v/>
      </c>
      <c r="L724" s="23" t="str">
        <f>+IFERROR(VLOOKUP(AI724,[2]REGION!$G$2:$I$1125,2,FALSE),"")</f>
        <v>NORTESANTA</v>
      </c>
      <c r="M724" s="23" t="str">
        <f>+IFERROR(VLOOKUP(#REF!,[2]ORDINALES!$H$2:$I$382,2,FALSE),"")</f>
        <v/>
      </c>
      <c r="N724" s="23" t="str">
        <f>IFERROR(VLOOKUP(U724,'[2]Lista Willy'!$B$11:$D$14,3,FALSE),"")</f>
        <v>REC_11</v>
      </c>
      <c r="O724" s="24"/>
      <c r="P724" s="94">
        <v>34006</v>
      </c>
      <c r="Q724" s="94" t="s">
        <v>540</v>
      </c>
      <c r="R724" s="94" t="s">
        <v>873</v>
      </c>
      <c r="S724" s="94" t="s">
        <v>874</v>
      </c>
      <c r="T724" s="94" t="s">
        <v>873</v>
      </c>
      <c r="U724" s="94" t="s">
        <v>52</v>
      </c>
      <c r="V724" s="94" t="s">
        <v>53</v>
      </c>
      <c r="W724" s="94" t="s">
        <v>54</v>
      </c>
      <c r="X724" s="90" t="s">
        <v>55</v>
      </c>
      <c r="Y724" s="94" t="s">
        <v>883</v>
      </c>
      <c r="Z724" s="119">
        <v>15997960</v>
      </c>
      <c r="AA724" s="120"/>
      <c r="AB724" s="119"/>
      <c r="AC724" s="119"/>
      <c r="AD724" s="119"/>
      <c r="AE724" s="120">
        <v>15997960</v>
      </c>
      <c r="AF724" s="119"/>
      <c r="AG724" s="131">
        <v>0</v>
      </c>
      <c r="AH724" s="94" t="s">
        <v>57</v>
      </c>
      <c r="AI724" s="94" t="s">
        <v>876</v>
      </c>
      <c r="AJ724" s="94" t="s">
        <v>877</v>
      </c>
      <c r="AK724" s="94"/>
      <c r="AL724" s="94" t="s">
        <v>57</v>
      </c>
      <c r="AM724" s="94"/>
      <c r="AN724" s="94" t="s">
        <v>57</v>
      </c>
      <c r="AO724" s="94"/>
      <c r="AP724" s="94" t="s">
        <v>57</v>
      </c>
      <c r="AQ724" s="94"/>
      <c r="AR724" s="94" t="s">
        <v>57</v>
      </c>
      <c r="AS724" s="94" t="s">
        <v>60</v>
      </c>
      <c r="AT724" s="94" t="s">
        <v>61</v>
      </c>
      <c r="AU724" s="97" t="s">
        <v>62</v>
      </c>
      <c r="AV724" s="98" t="s">
        <v>125</v>
      </c>
      <c r="AW724" s="97" t="s">
        <v>324</v>
      </c>
      <c r="AX724" s="97">
        <v>3202005</v>
      </c>
      <c r="AY724" s="98" t="s">
        <v>325</v>
      </c>
      <c r="AZ724" s="98" t="s">
        <v>389</v>
      </c>
      <c r="BA724" s="24"/>
    </row>
    <row r="725" spans="1:53" ht="84.75" customHeight="1">
      <c r="A725" s="23" t="str">
        <f>+IFERROR(VLOOKUP(R725,'[2]Listas niveles'!$D$2:$E$11,2,FALSE),"")</f>
        <v>DTAN</v>
      </c>
      <c r="B725" s="23" t="str">
        <f>+IFERROR(VLOOKUP(AS725,'[2]Listas anexo 1'!$A$7:$B$8,2,FALSE),"")</f>
        <v>ADMIN</v>
      </c>
      <c r="C725" s="23" t="str">
        <f>+IFERROR(VLOOKUP(AT725,'[2]Listas anexo 1'!$A$13:$B$15,2,FALSE),"")</f>
        <v>ADMINYCOOR</v>
      </c>
      <c r="D725" s="23" t="str">
        <f>+IFERROR(VLOOKUP(AT725,'[2]Listas anexo 1'!$A$13:$C$15,3,FALSE),"")</f>
        <v>CONTRIBUIR</v>
      </c>
      <c r="E725" s="23" t="str">
        <f>+IFERROR(VLOOKUP(AT725,'[2]Listas anexo 1'!$A$19:$B$21,2,FALSE),"")</f>
        <v>ADMINOB</v>
      </c>
      <c r="F725" s="23" t="str">
        <f>+IFERROR(VLOOKUP(AV725,'[2]Listas anexo 1'!$J$13:$K$21,2,FALSE),"")</f>
        <v>ADOBI</v>
      </c>
      <c r="G725" s="23" t="str">
        <f>+IFERROR(VLOOKUP(AW725,'[2]LISTAS ANEXO 1. 2'!$A$9:$B$38,2,FALSE),"")</f>
        <v>AIII</v>
      </c>
      <c r="H725" s="23" t="str">
        <f>+IFERROR(IF(C725="ADMINYCOOR",VLOOKUP(AY725,'[2]LISTAS ANEXO 1. 3'!$B$13:$C$42,2,FALSE),IF(C725="TASAS",VLOOKUP(AY725,'[2]LISTAS ANEXO 1. 3'!$B$43:$C$51,2,FALSE),IF(C725="FORTALECIMIENTO",VLOOKUP(AY725,'[2]LISTAS ANEXO 1. 3'!$B$52:$C$58,2,FALSE),""))),"")</f>
        <v>DD</v>
      </c>
      <c r="I725" s="23" t="str">
        <f>+IFERROR(VLOOKUP(#REF!,'[2]LISTAS ANEXO 1. 4'!$B$74:$C$90,2,FALSE),"")</f>
        <v/>
      </c>
      <c r="J725" s="23" t="str">
        <f>+IFERROR(VLOOKUP(X725,[2]ORDINALES!$B$2:$C$5,2,FALSE),"")</f>
        <v>CTADOS</v>
      </c>
      <c r="K725" s="23" t="str">
        <f>+IFERROR(VLOOKUP(#REF!,[2]REGION!$G$2:$I$1125,2,FALSE),"")</f>
        <v/>
      </c>
      <c r="L725" s="23" t="str">
        <f>+IFERROR(VLOOKUP(AI725,[2]REGION!$G$2:$I$1125,2,FALSE),"")</f>
        <v>NORTESANTA</v>
      </c>
      <c r="M725" s="23" t="str">
        <f>+IFERROR(VLOOKUP(#REF!,[2]ORDINALES!$H$2:$I$382,2,FALSE),"")</f>
        <v/>
      </c>
      <c r="N725" s="23" t="str">
        <f>IFERROR(VLOOKUP(U725,'[2]Lista Willy'!$B$11:$D$14,3,FALSE),"")</f>
        <v>REC_20</v>
      </c>
      <c r="O725" s="24"/>
      <c r="P725" s="94">
        <v>34007</v>
      </c>
      <c r="Q725" s="94" t="s">
        <v>540</v>
      </c>
      <c r="R725" s="94" t="s">
        <v>873</v>
      </c>
      <c r="S725" s="94" t="s">
        <v>874</v>
      </c>
      <c r="T725" s="94" t="s">
        <v>873</v>
      </c>
      <c r="U725" s="94" t="s">
        <v>153</v>
      </c>
      <c r="V725" s="94" t="s">
        <v>154</v>
      </c>
      <c r="W725" s="94" t="s">
        <v>54</v>
      </c>
      <c r="X725" s="90" t="s">
        <v>55</v>
      </c>
      <c r="Y725" s="94" t="s">
        <v>884</v>
      </c>
      <c r="Z725" s="119">
        <v>9400000</v>
      </c>
      <c r="AA725" s="120"/>
      <c r="AB725" s="119"/>
      <c r="AC725" s="119"/>
      <c r="AD725" s="119"/>
      <c r="AE725" s="120">
        <v>9400000</v>
      </c>
      <c r="AF725" s="119"/>
      <c r="AG725" s="131">
        <v>0</v>
      </c>
      <c r="AH725" s="94" t="s">
        <v>57</v>
      </c>
      <c r="AI725" s="94" t="s">
        <v>876</v>
      </c>
      <c r="AJ725" s="94" t="s">
        <v>877</v>
      </c>
      <c r="AK725" s="94"/>
      <c r="AL725" s="94" t="s">
        <v>57</v>
      </c>
      <c r="AM725" s="94"/>
      <c r="AN725" s="94" t="s">
        <v>57</v>
      </c>
      <c r="AO725" s="94"/>
      <c r="AP725" s="94" t="s">
        <v>57</v>
      </c>
      <c r="AQ725" s="94"/>
      <c r="AR725" s="94" t="s">
        <v>57</v>
      </c>
      <c r="AS725" s="94" t="s">
        <v>60</v>
      </c>
      <c r="AT725" s="94" t="s">
        <v>61</v>
      </c>
      <c r="AU725" s="97" t="s">
        <v>62</v>
      </c>
      <c r="AV725" s="98" t="s">
        <v>125</v>
      </c>
      <c r="AW725" s="97" t="s">
        <v>324</v>
      </c>
      <c r="AX725" s="97">
        <v>3202005</v>
      </c>
      <c r="AY725" s="98" t="s">
        <v>325</v>
      </c>
      <c r="AZ725" s="98" t="s">
        <v>389</v>
      </c>
      <c r="BA725" s="24"/>
    </row>
    <row r="726" spans="1:53" ht="84.75" customHeight="1">
      <c r="A726" s="23" t="str">
        <f>+IFERROR(VLOOKUP(R726,'[2]Listas niveles'!$D$2:$E$11,2,FALSE),"")</f>
        <v>DTAN</v>
      </c>
      <c r="B726" s="23" t="str">
        <f>+IFERROR(VLOOKUP(AS726,'[2]Listas anexo 1'!$A$7:$B$8,2,FALSE),"")</f>
        <v>ADMIN</v>
      </c>
      <c r="C726" s="23" t="str">
        <f>+IFERROR(VLOOKUP(AT726,'[2]Listas anexo 1'!$A$13:$B$15,2,FALSE),"")</f>
        <v>ADMINYCOOR</v>
      </c>
      <c r="D726" s="23" t="str">
        <f>+IFERROR(VLOOKUP(AT726,'[2]Listas anexo 1'!$A$13:$C$15,3,FALSE),"")</f>
        <v>CONTRIBUIR</v>
      </c>
      <c r="E726" s="23" t="str">
        <f>+IFERROR(VLOOKUP(AT726,'[2]Listas anexo 1'!$A$19:$B$21,2,FALSE),"")</f>
        <v>ADMINOB</v>
      </c>
      <c r="F726" s="23" t="str">
        <f>+IFERROR(VLOOKUP(AV726,'[2]Listas anexo 1'!$J$13:$K$21,2,FALSE),"")</f>
        <v>ADOBI</v>
      </c>
      <c r="G726" s="23" t="str">
        <f>+IFERROR(VLOOKUP(AW726,'[2]LISTAS ANEXO 1. 2'!$A$9:$B$38,2,FALSE),"")</f>
        <v>AIII</v>
      </c>
      <c r="H726" s="23" t="str">
        <f>+IFERROR(IF(C726="ADMINYCOOR",VLOOKUP(AY726,'[2]LISTAS ANEXO 1. 3'!$B$13:$C$42,2,FALSE),IF(C726="TASAS",VLOOKUP(AY726,'[2]LISTAS ANEXO 1. 3'!$B$43:$C$51,2,FALSE),IF(C726="FORTALECIMIENTO",VLOOKUP(AY726,'[2]LISTAS ANEXO 1. 3'!$B$52:$C$58,2,FALSE),""))),"")</f>
        <v>DD</v>
      </c>
      <c r="I726" s="23" t="str">
        <f>+IFERROR(VLOOKUP(#REF!,'[2]LISTAS ANEXO 1. 4'!$B$74:$C$90,2,FALSE),"")</f>
        <v/>
      </c>
      <c r="J726" s="23" t="str">
        <f>+IFERROR(VLOOKUP(X726,[2]ORDINALES!$B$2:$C$5,2,FALSE),"")</f>
        <v>CTADOS</v>
      </c>
      <c r="K726" s="23" t="str">
        <f>+IFERROR(VLOOKUP(#REF!,[2]REGION!$G$2:$I$1125,2,FALSE),"")</f>
        <v/>
      </c>
      <c r="L726" s="23" t="str">
        <f>+IFERROR(VLOOKUP(AI726,[2]REGION!$G$2:$I$1125,2,FALSE),"")</f>
        <v>NORTESANTA</v>
      </c>
      <c r="M726" s="23" t="str">
        <f>+IFERROR(VLOOKUP(#REF!,[2]ORDINALES!$H$2:$I$382,2,FALSE),"")</f>
        <v/>
      </c>
      <c r="N726" s="23" t="str">
        <f>IFERROR(VLOOKUP(U726,'[2]Lista Willy'!$B$11:$D$14,3,FALSE),"")</f>
        <v>REC_11</v>
      </c>
      <c r="O726" s="24"/>
      <c r="P726" s="94">
        <v>34008</v>
      </c>
      <c r="Q726" s="94" t="s">
        <v>540</v>
      </c>
      <c r="R726" s="94" t="s">
        <v>873</v>
      </c>
      <c r="S726" s="94" t="s">
        <v>874</v>
      </c>
      <c r="T726" s="94" t="s">
        <v>873</v>
      </c>
      <c r="U726" s="94" t="s">
        <v>52</v>
      </c>
      <c r="V726" s="94" t="s">
        <v>53</v>
      </c>
      <c r="W726" s="94" t="s">
        <v>54</v>
      </c>
      <c r="X726" s="90" t="s">
        <v>55</v>
      </c>
      <c r="Y726" s="94" t="s">
        <v>2813</v>
      </c>
      <c r="Z726" s="119">
        <v>4000000</v>
      </c>
      <c r="AA726" s="120"/>
      <c r="AB726" s="119"/>
      <c r="AC726" s="119"/>
      <c r="AD726" s="119"/>
      <c r="AE726" s="120">
        <v>4000000</v>
      </c>
      <c r="AF726" s="119"/>
      <c r="AG726" s="131">
        <v>0</v>
      </c>
      <c r="AH726" s="94" t="s">
        <v>57</v>
      </c>
      <c r="AI726" s="94" t="s">
        <v>876</v>
      </c>
      <c r="AJ726" s="94" t="s">
        <v>877</v>
      </c>
      <c r="AK726" s="94"/>
      <c r="AL726" s="94" t="s">
        <v>57</v>
      </c>
      <c r="AM726" s="94"/>
      <c r="AN726" s="94" t="s">
        <v>57</v>
      </c>
      <c r="AO726" s="94"/>
      <c r="AP726" s="94" t="s">
        <v>57</v>
      </c>
      <c r="AQ726" s="94"/>
      <c r="AR726" s="94" t="s">
        <v>57</v>
      </c>
      <c r="AS726" s="94" t="s">
        <v>60</v>
      </c>
      <c r="AT726" s="94" t="s">
        <v>61</v>
      </c>
      <c r="AU726" s="97" t="s">
        <v>62</v>
      </c>
      <c r="AV726" s="98" t="s">
        <v>125</v>
      </c>
      <c r="AW726" s="97" t="s">
        <v>324</v>
      </c>
      <c r="AX726" s="97">
        <v>3202005</v>
      </c>
      <c r="AY726" s="98" t="s">
        <v>325</v>
      </c>
      <c r="AZ726" s="98" t="s">
        <v>389</v>
      </c>
      <c r="BA726" s="24"/>
    </row>
    <row r="727" spans="1:53" ht="84.75" customHeight="1">
      <c r="A727" s="23" t="str">
        <f>+IFERROR(VLOOKUP(R727,'[2]Listas niveles'!$D$2:$E$11,2,FALSE),"")</f>
        <v>DTAN</v>
      </c>
      <c r="B727" s="23" t="str">
        <f>+IFERROR(VLOOKUP(AS727,'[2]Listas anexo 1'!$A$7:$B$8,2,FALSE),"")</f>
        <v>ADMIN</v>
      </c>
      <c r="C727" s="23" t="str">
        <f>+IFERROR(VLOOKUP(AT727,'[2]Listas anexo 1'!$A$13:$B$15,2,FALSE),"")</f>
        <v>ADMINYCOOR</v>
      </c>
      <c r="D727" s="23" t="str">
        <f>+IFERROR(VLOOKUP(AT727,'[2]Listas anexo 1'!$A$13:$C$15,3,FALSE),"")</f>
        <v>CONTRIBUIR</v>
      </c>
      <c r="E727" s="23" t="str">
        <f>+IFERROR(VLOOKUP(AT727,'[2]Listas anexo 1'!$A$19:$B$21,2,FALSE),"")</f>
        <v>ADMINOB</v>
      </c>
      <c r="F727" s="23" t="str">
        <f>+IFERROR(VLOOKUP(AV727,'[2]Listas anexo 1'!$J$13:$K$21,2,FALSE),"")</f>
        <v>ADOBI</v>
      </c>
      <c r="G727" s="23" t="str">
        <f>+IFERROR(VLOOKUP(AW727,'[2]LISTAS ANEXO 1. 2'!$A$9:$B$38,2,FALSE),"")</f>
        <v>AIII</v>
      </c>
      <c r="H727" s="23" t="str">
        <f>+IFERROR(IF(C727="ADMINYCOOR",VLOOKUP(AY727,'[2]LISTAS ANEXO 1. 3'!$B$13:$C$42,2,FALSE),IF(C727="TASAS",VLOOKUP(AY727,'[2]LISTAS ANEXO 1. 3'!$B$43:$C$51,2,FALSE),IF(C727="FORTALECIMIENTO",VLOOKUP(AY727,'[2]LISTAS ANEXO 1. 3'!$B$52:$C$58,2,FALSE),""))),"")</f>
        <v>DD</v>
      </c>
      <c r="I727" s="23" t="str">
        <f>+IFERROR(VLOOKUP(#REF!,'[2]LISTAS ANEXO 1. 4'!$B$74:$C$90,2,FALSE),"")</f>
        <v/>
      </c>
      <c r="J727" s="23" t="str">
        <f>+IFERROR(VLOOKUP(X727,[2]ORDINALES!$B$2:$C$5,2,FALSE),"")</f>
        <v>CTADOS</v>
      </c>
      <c r="K727" s="23" t="str">
        <f>+IFERROR(VLOOKUP(#REF!,[2]REGION!$G$2:$I$1125,2,FALSE),"")</f>
        <v/>
      </c>
      <c r="L727" s="23" t="str">
        <f>+IFERROR(VLOOKUP(AI727,[2]REGION!$G$2:$I$1125,2,FALSE),"")</f>
        <v>NORTESANTA</v>
      </c>
      <c r="M727" s="23" t="str">
        <f>+IFERROR(VLOOKUP(#REF!,[2]ORDINALES!$H$2:$I$382,2,FALSE),"")</f>
        <v/>
      </c>
      <c r="N727" s="23" t="str">
        <f>IFERROR(VLOOKUP(U727,'[2]Lista Willy'!$B$11:$D$14,3,FALSE),"")</f>
        <v>REC_11</v>
      </c>
      <c r="O727" s="24"/>
      <c r="P727" s="94">
        <v>34009</v>
      </c>
      <c r="Q727" s="94" t="s">
        <v>540</v>
      </c>
      <c r="R727" s="94" t="s">
        <v>873</v>
      </c>
      <c r="S727" s="94" t="s">
        <v>874</v>
      </c>
      <c r="T727" s="94" t="s">
        <v>873</v>
      </c>
      <c r="U727" s="94" t="s">
        <v>52</v>
      </c>
      <c r="V727" s="94" t="s">
        <v>53</v>
      </c>
      <c r="W727" s="94" t="s">
        <v>54</v>
      </c>
      <c r="X727" s="90" t="s">
        <v>55</v>
      </c>
      <c r="Y727" s="94" t="s">
        <v>885</v>
      </c>
      <c r="Z727" s="119">
        <v>40000000</v>
      </c>
      <c r="AA727" s="120"/>
      <c r="AB727" s="119"/>
      <c r="AC727" s="119"/>
      <c r="AD727" s="119"/>
      <c r="AE727" s="120">
        <v>40000000</v>
      </c>
      <c r="AF727" s="119"/>
      <c r="AG727" s="131">
        <v>0</v>
      </c>
      <c r="AH727" s="94" t="s">
        <v>57</v>
      </c>
      <c r="AI727" s="94" t="s">
        <v>876</v>
      </c>
      <c r="AJ727" s="94" t="s">
        <v>877</v>
      </c>
      <c r="AK727" s="94"/>
      <c r="AL727" s="94" t="s">
        <v>57</v>
      </c>
      <c r="AM727" s="94"/>
      <c r="AN727" s="94" t="s">
        <v>57</v>
      </c>
      <c r="AO727" s="94"/>
      <c r="AP727" s="94" t="s">
        <v>57</v>
      </c>
      <c r="AQ727" s="94"/>
      <c r="AR727" s="94" t="s">
        <v>57</v>
      </c>
      <c r="AS727" s="94" t="s">
        <v>60</v>
      </c>
      <c r="AT727" s="94" t="s">
        <v>61</v>
      </c>
      <c r="AU727" s="97" t="s">
        <v>62</v>
      </c>
      <c r="AV727" s="98" t="s">
        <v>125</v>
      </c>
      <c r="AW727" s="97" t="s">
        <v>324</v>
      </c>
      <c r="AX727" s="97">
        <v>3202005</v>
      </c>
      <c r="AY727" s="98" t="s">
        <v>325</v>
      </c>
      <c r="AZ727" s="98" t="s">
        <v>389</v>
      </c>
      <c r="BA727" s="24"/>
    </row>
    <row r="728" spans="1:53" ht="84.75" customHeight="1">
      <c r="A728" s="23" t="str">
        <f>+IFERROR(VLOOKUP(R728,'[2]Listas niveles'!$D$2:$E$11,2,FALSE),"")</f>
        <v>DTAN</v>
      </c>
      <c r="B728" s="23" t="str">
        <f>+IFERROR(VLOOKUP(AS728,'[2]Listas anexo 1'!$A$7:$B$8,2,FALSE),"")</f>
        <v>ADMIN</v>
      </c>
      <c r="C728" s="23" t="str">
        <f>+IFERROR(VLOOKUP(AT728,'[2]Listas anexo 1'!$A$13:$B$15,2,FALSE),"")</f>
        <v>ADMINYCOOR</v>
      </c>
      <c r="D728" s="23" t="str">
        <f>+IFERROR(VLOOKUP(AT728,'[2]Listas anexo 1'!$A$13:$C$15,3,FALSE),"")</f>
        <v>CONTRIBUIR</v>
      </c>
      <c r="E728" s="23" t="str">
        <f>+IFERROR(VLOOKUP(AT728,'[2]Listas anexo 1'!$A$19:$B$21,2,FALSE),"")</f>
        <v>ADMINOB</v>
      </c>
      <c r="F728" s="23" t="str">
        <f>+IFERROR(VLOOKUP(AV728,'[2]Listas anexo 1'!$J$13:$K$21,2,FALSE),"")</f>
        <v>ADOBI</v>
      </c>
      <c r="G728" s="23" t="str">
        <f>+IFERROR(VLOOKUP(AW728,'[2]LISTAS ANEXO 1. 2'!$A$9:$B$38,2,FALSE),"")</f>
        <v>AIII</v>
      </c>
      <c r="H728" s="23" t="str">
        <f>+IFERROR(IF(C728="ADMINYCOOR",VLOOKUP(AY728,'[2]LISTAS ANEXO 1. 3'!$B$13:$C$42,2,FALSE),IF(C728="TASAS",VLOOKUP(AY728,'[2]LISTAS ANEXO 1. 3'!$B$43:$C$51,2,FALSE),IF(C728="FORTALECIMIENTO",VLOOKUP(AY728,'[2]LISTAS ANEXO 1. 3'!$B$52:$C$58,2,FALSE),""))),"")</f>
        <v>DD</v>
      </c>
      <c r="I728" s="23" t="str">
        <f>+IFERROR(VLOOKUP(#REF!,'[2]LISTAS ANEXO 1. 4'!$B$74:$C$90,2,FALSE),"")</f>
        <v/>
      </c>
      <c r="J728" s="23" t="str">
        <f>+IFERROR(VLOOKUP(X728,[2]ORDINALES!$B$2:$C$5,2,FALSE),"")</f>
        <v>CTADOS</v>
      </c>
      <c r="K728" s="23" t="str">
        <f>+IFERROR(VLOOKUP(#REF!,[2]REGION!$G$2:$I$1125,2,FALSE),"")</f>
        <v/>
      </c>
      <c r="L728" s="23" t="str">
        <f>+IFERROR(VLOOKUP(AI728,[2]REGION!$G$2:$I$1125,2,FALSE),"")</f>
        <v>NORTESANTA</v>
      </c>
      <c r="M728" s="23" t="str">
        <f>+IFERROR(VLOOKUP(#REF!,[2]ORDINALES!$H$2:$I$382,2,FALSE),"")</f>
        <v/>
      </c>
      <c r="N728" s="23" t="str">
        <f>IFERROR(VLOOKUP(U728,'[2]Lista Willy'!$B$11:$D$14,3,FALSE),"")</f>
        <v>REC_11</v>
      </c>
      <c r="O728" s="24"/>
      <c r="P728" s="94">
        <v>34010</v>
      </c>
      <c r="Q728" s="94" t="s">
        <v>540</v>
      </c>
      <c r="R728" s="94" t="s">
        <v>873</v>
      </c>
      <c r="S728" s="94" t="s">
        <v>874</v>
      </c>
      <c r="T728" s="94" t="s">
        <v>873</v>
      </c>
      <c r="U728" s="94" t="s">
        <v>52</v>
      </c>
      <c r="V728" s="94" t="s">
        <v>53</v>
      </c>
      <c r="W728" s="94" t="s">
        <v>54</v>
      </c>
      <c r="X728" s="90" t="s">
        <v>55</v>
      </c>
      <c r="Y728" s="94" t="s">
        <v>886</v>
      </c>
      <c r="Z728" s="119">
        <v>14000000</v>
      </c>
      <c r="AA728" s="120"/>
      <c r="AB728" s="119"/>
      <c r="AC728" s="119"/>
      <c r="AD728" s="119"/>
      <c r="AE728" s="120">
        <v>14000000</v>
      </c>
      <c r="AF728" s="119"/>
      <c r="AG728" s="131">
        <v>0</v>
      </c>
      <c r="AH728" s="94" t="s">
        <v>57</v>
      </c>
      <c r="AI728" s="94" t="s">
        <v>876</v>
      </c>
      <c r="AJ728" s="94" t="s">
        <v>877</v>
      </c>
      <c r="AK728" s="94"/>
      <c r="AL728" s="94" t="s">
        <v>57</v>
      </c>
      <c r="AM728" s="94"/>
      <c r="AN728" s="94" t="s">
        <v>57</v>
      </c>
      <c r="AO728" s="94"/>
      <c r="AP728" s="94" t="s">
        <v>57</v>
      </c>
      <c r="AQ728" s="94"/>
      <c r="AR728" s="94" t="s">
        <v>57</v>
      </c>
      <c r="AS728" s="94" t="s">
        <v>60</v>
      </c>
      <c r="AT728" s="94" t="s">
        <v>61</v>
      </c>
      <c r="AU728" s="97" t="s">
        <v>62</v>
      </c>
      <c r="AV728" s="98" t="s">
        <v>125</v>
      </c>
      <c r="AW728" s="97" t="s">
        <v>324</v>
      </c>
      <c r="AX728" s="97">
        <v>3202005</v>
      </c>
      <c r="AY728" s="98" t="s">
        <v>325</v>
      </c>
      <c r="AZ728" s="98" t="s">
        <v>389</v>
      </c>
      <c r="BA728" s="24"/>
    </row>
    <row r="729" spans="1:53" ht="84.75" customHeight="1">
      <c r="A729" s="23" t="str">
        <f>+IFERROR(VLOOKUP(R729,'[2]Listas niveles'!$D$2:$E$11,2,FALSE),"")</f>
        <v>DTAN</v>
      </c>
      <c r="B729" s="23" t="str">
        <f>+IFERROR(VLOOKUP(AS729,'[2]Listas anexo 1'!$A$7:$B$8,2,FALSE),"")</f>
        <v>ADMIN</v>
      </c>
      <c r="C729" s="23" t="str">
        <f>+IFERROR(VLOOKUP(AT729,'[2]Listas anexo 1'!$A$13:$B$15,2,FALSE),"")</f>
        <v>ADMINYCOOR</v>
      </c>
      <c r="D729" s="23" t="str">
        <f>+IFERROR(VLOOKUP(AT729,'[2]Listas anexo 1'!$A$13:$C$15,3,FALSE),"")</f>
        <v>CONTRIBUIR</v>
      </c>
      <c r="E729" s="23" t="str">
        <f>+IFERROR(VLOOKUP(AT729,'[2]Listas anexo 1'!$A$19:$B$21,2,FALSE),"")</f>
        <v>ADMINOB</v>
      </c>
      <c r="F729" s="23" t="str">
        <f>+IFERROR(VLOOKUP(AV729,'[2]Listas anexo 1'!$J$13:$K$21,2,FALSE),"")</f>
        <v>ADOBI</v>
      </c>
      <c r="G729" s="23" t="str">
        <f>+IFERROR(VLOOKUP(AW729,'[2]LISTAS ANEXO 1. 2'!$A$9:$B$38,2,FALSE),"")</f>
        <v>AIII</v>
      </c>
      <c r="H729" s="23" t="str">
        <f>+IFERROR(IF(C729="ADMINYCOOR",VLOOKUP(AY729,'[2]LISTAS ANEXO 1. 3'!$B$13:$C$42,2,FALSE),IF(C729="TASAS",VLOOKUP(AY729,'[2]LISTAS ANEXO 1. 3'!$B$43:$C$51,2,FALSE),IF(C729="FORTALECIMIENTO",VLOOKUP(AY729,'[2]LISTAS ANEXO 1. 3'!$B$52:$C$58,2,FALSE),""))),"")</f>
        <v>DD</v>
      </c>
      <c r="I729" s="23" t="str">
        <f>+IFERROR(VLOOKUP(#REF!,'[2]LISTAS ANEXO 1. 4'!$B$74:$C$90,2,FALSE),"")</f>
        <v/>
      </c>
      <c r="J729" s="23" t="str">
        <f>+IFERROR(VLOOKUP(X729,[2]ORDINALES!$B$2:$C$5,2,FALSE),"")</f>
        <v>CTADOS</v>
      </c>
      <c r="K729" s="23" t="str">
        <f>+IFERROR(VLOOKUP(#REF!,[2]REGION!$G$2:$I$1125,2,FALSE),"")</f>
        <v/>
      </c>
      <c r="L729" s="23" t="str">
        <f>+IFERROR(VLOOKUP(AI729,[2]REGION!$G$2:$I$1125,2,FALSE),"")</f>
        <v>NORTESANTA</v>
      </c>
      <c r="M729" s="23" t="str">
        <f>+IFERROR(VLOOKUP(#REF!,[2]ORDINALES!$H$2:$I$382,2,FALSE),"")</f>
        <v/>
      </c>
      <c r="N729" s="23" t="str">
        <f>IFERROR(VLOOKUP(U729,'[2]Lista Willy'!$B$11:$D$14,3,FALSE),"")</f>
        <v>REC_11</v>
      </c>
      <c r="O729" s="24"/>
      <c r="P729" s="94">
        <v>34011</v>
      </c>
      <c r="Q729" s="94" t="s">
        <v>540</v>
      </c>
      <c r="R729" s="94" t="s">
        <v>873</v>
      </c>
      <c r="S729" s="94" t="s">
        <v>874</v>
      </c>
      <c r="T729" s="94" t="s">
        <v>873</v>
      </c>
      <c r="U729" s="94" t="s">
        <v>52</v>
      </c>
      <c r="V729" s="94" t="s">
        <v>53</v>
      </c>
      <c r="W729" s="94" t="s">
        <v>54</v>
      </c>
      <c r="X729" s="90" t="s">
        <v>55</v>
      </c>
      <c r="Y729" s="94" t="s">
        <v>2814</v>
      </c>
      <c r="Z729" s="119">
        <v>3000000</v>
      </c>
      <c r="AA729" s="120"/>
      <c r="AB729" s="119"/>
      <c r="AC729" s="119"/>
      <c r="AD729" s="119"/>
      <c r="AE729" s="120">
        <v>3000000</v>
      </c>
      <c r="AF729" s="119"/>
      <c r="AG729" s="131">
        <v>0</v>
      </c>
      <c r="AH729" s="94" t="s">
        <v>57</v>
      </c>
      <c r="AI729" s="94" t="s">
        <v>876</v>
      </c>
      <c r="AJ729" s="94" t="s">
        <v>877</v>
      </c>
      <c r="AK729" s="94"/>
      <c r="AL729" s="94" t="s">
        <v>57</v>
      </c>
      <c r="AM729" s="94"/>
      <c r="AN729" s="94" t="s">
        <v>57</v>
      </c>
      <c r="AO729" s="94"/>
      <c r="AP729" s="94" t="s">
        <v>57</v>
      </c>
      <c r="AQ729" s="94"/>
      <c r="AR729" s="94" t="s">
        <v>57</v>
      </c>
      <c r="AS729" s="94" t="s">
        <v>60</v>
      </c>
      <c r="AT729" s="94" t="s">
        <v>61</v>
      </c>
      <c r="AU729" s="97" t="s">
        <v>62</v>
      </c>
      <c r="AV729" s="98" t="s">
        <v>125</v>
      </c>
      <c r="AW729" s="97" t="s">
        <v>324</v>
      </c>
      <c r="AX729" s="97">
        <v>3202005</v>
      </c>
      <c r="AY729" s="98" t="s">
        <v>325</v>
      </c>
      <c r="AZ729" s="98" t="s">
        <v>389</v>
      </c>
      <c r="BA729" s="24"/>
    </row>
    <row r="730" spans="1:53" ht="84.75" customHeight="1">
      <c r="A730" s="23" t="str">
        <f>+IFERROR(VLOOKUP(R730,'[2]Listas niveles'!$D$2:$E$11,2,FALSE),"")</f>
        <v>DTAN</v>
      </c>
      <c r="B730" s="23" t="str">
        <f>+IFERROR(VLOOKUP(AS730,'[2]Listas anexo 1'!$A$7:$B$8,2,FALSE),"")</f>
        <v>ADMIN</v>
      </c>
      <c r="C730" s="23" t="str">
        <f>+IFERROR(VLOOKUP(AT730,'[2]Listas anexo 1'!$A$13:$B$15,2,FALSE),"")</f>
        <v>ADMINYCOOR</v>
      </c>
      <c r="D730" s="23" t="str">
        <f>+IFERROR(VLOOKUP(AT730,'[2]Listas anexo 1'!$A$13:$C$15,3,FALSE),"")</f>
        <v>CONTRIBUIR</v>
      </c>
      <c r="E730" s="23" t="str">
        <f>+IFERROR(VLOOKUP(AT730,'[2]Listas anexo 1'!$A$19:$B$21,2,FALSE),"")</f>
        <v>ADMINOB</v>
      </c>
      <c r="F730" s="23" t="str">
        <f>+IFERROR(VLOOKUP(AV730,'[2]Listas anexo 1'!$J$13:$K$21,2,FALSE),"")</f>
        <v>ADOBIII</v>
      </c>
      <c r="G730" s="23" t="str">
        <f>+IFERROR(VLOOKUP(AW730,'[2]LISTAS ANEXO 1. 2'!$A$9:$B$38,2,FALSE),"")</f>
        <v>AX</v>
      </c>
      <c r="H730" s="23" t="str">
        <f>+IFERROR(IF(C730="ADMINYCOOR",VLOOKUP(AY730,'[2]LISTAS ANEXO 1. 3'!$B$13:$C$42,2,FALSE),IF(C730="TASAS",VLOOKUP(AY730,'[2]LISTAS ANEXO 1. 3'!$B$43:$C$51,2,FALSE),IF(C730="FORTALECIMIENTO",VLOOKUP(AY730,'[2]LISTAS ANEXO 1. 3'!$B$52:$C$58,2,FALSE),""))),"")</f>
        <v>OO</v>
      </c>
      <c r="I730" s="23" t="str">
        <f>+IFERROR(VLOOKUP(#REF!,'[2]LISTAS ANEXO 1. 4'!$B$74:$C$90,2,FALSE),"")</f>
        <v/>
      </c>
      <c r="J730" s="23" t="str">
        <f>+IFERROR(VLOOKUP(X730,[2]ORDINALES!$B$2:$C$5,2,FALSE),"")</f>
        <v>CTADOS</v>
      </c>
      <c r="K730" s="23" t="str">
        <f>+IFERROR(VLOOKUP(#REF!,[2]REGION!$G$2:$I$1125,2,FALSE),"")</f>
        <v/>
      </c>
      <c r="L730" s="23" t="str">
        <f>+IFERROR(VLOOKUP(AI730,[2]REGION!$G$2:$I$1125,2,FALSE),"")</f>
        <v>NORTESANTA</v>
      </c>
      <c r="M730" s="23" t="str">
        <f>+IFERROR(VLOOKUP(#REF!,[2]ORDINALES!$H$2:$I$382,2,FALSE),"")</f>
        <v/>
      </c>
      <c r="N730" s="23" t="str">
        <f>IFERROR(VLOOKUP(U730,'[2]Lista Willy'!$B$11:$D$14,3,FALSE),"")</f>
        <v>REC_11</v>
      </c>
      <c r="O730" s="24"/>
      <c r="P730" s="94">
        <v>34012</v>
      </c>
      <c r="Q730" s="94" t="s">
        <v>540</v>
      </c>
      <c r="R730" s="94" t="s">
        <v>873</v>
      </c>
      <c r="S730" s="94" t="s">
        <v>874</v>
      </c>
      <c r="T730" s="94" t="s">
        <v>873</v>
      </c>
      <c r="U730" s="94" t="s">
        <v>52</v>
      </c>
      <c r="V730" s="94" t="s">
        <v>53</v>
      </c>
      <c r="W730" s="94" t="s">
        <v>54</v>
      </c>
      <c r="X730" s="90" t="s">
        <v>55</v>
      </c>
      <c r="Y730" s="94" t="s">
        <v>887</v>
      </c>
      <c r="Z730" s="119">
        <v>31859960</v>
      </c>
      <c r="AA730" s="120"/>
      <c r="AB730" s="119"/>
      <c r="AC730" s="119"/>
      <c r="AD730" s="119"/>
      <c r="AE730" s="120">
        <v>31859960</v>
      </c>
      <c r="AF730" s="119"/>
      <c r="AG730" s="131">
        <v>0</v>
      </c>
      <c r="AH730" s="94" t="s">
        <v>57</v>
      </c>
      <c r="AI730" s="94" t="s">
        <v>876</v>
      </c>
      <c r="AJ730" s="94" t="s">
        <v>877</v>
      </c>
      <c r="AK730" s="94"/>
      <c r="AL730" s="94" t="s">
        <v>57</v>
      </c>
      <c r="AM730" s="94"/>
      <c r="AN730" s="94" t="s">
        <v>57</v>
      </c>
      <c r="AO730" s="94"/>
      <c r="AP730" s="94" t="s">
        <v>57</v>
      </c>
      <c r="AQ730" s="94"/>
      <c r="AR730" s="94" t="s">
        <v>57</v>
      </c>
      <c r="AS730" s="94" t="s">
        <v>60</v>
      </c>
      <c r="AT730" s="94" t="s">
        <v>61</v>
      </c>
      <c r="AU730" s="97" t="s">
        <v>62</v>
      </c>
      <c r="AV730" s="98" t="s">
        <v>272</v>
      </c>
      <c r="AW730" s="97" t="s">
        <v>335</v>
      </c>
      <c r="AX730" s="97">
        <v>3202004</v>
      </c>
      <c r="AY730" s="97" t="s">
        <v>336</v>
      </c>
      <c r="AZ730" s="97" t="s">
        <v>888</v>
      </c>
      <c r="BA730" s="24"/>
    </row>
    <row r="731" spans="1:53" ht="84.75" customHeight="1">
      <c r="A731" s="23" t="str">
        <f>+IFERROR(VLOOKUP(R731,'[2]Listas niveles'!$D$2:$E$11,2,FALSE),"")</f>
        <v>DTAN</v>
      </c>
      <c r="B731" s="23" t="str">
        <f>+IFERROR(VLOOKUP(AS731,'[2]Listas anexo 1'!$A$7:$B$8,2,FALSE),"")</f>
        <v>ADMIN</v>
      </c>
      <c r="C731" s="23" t="str">
        <f>+IFERROR(VLOOKUP(AT731,'[2]Listas anexo 1'!$A$13:$B$15,2,FALSE),"")</f>
        <v>ADMINYCOOR</v>
      </c>
      <c r="D731" s="23" t="str">
        <f>+IFERROR(VLOOKUP(AT731,'[2]Listas anexo 1'!$A$13:$C$15,3,FALSE),"")</f>
        <v>CONTRIBUIR</v>
      </c>
      <c r="E731" s="23" t="str">
        <f>+IFERROR(VLOOKUP(AT731,'[2]Listas anexo 1'!$A$19:$B$21,2,FALSE),"")</f>
        <v>ADMINOB</v>
      </c>
      <c r="F731" s="23" t="str">
        <f>+IFERROR(VLOOKUP(AV731,'[2]Listas anexo 1'!$J$13:$K$21,2,FALSE),"")</f>
        <v>ADOBIII</v>
      </c>
      <c r="G731" s="23" t="str">
        <f>+IFERROR(VLOOKUP(AW731,'[2]LISTAS ANEXO 1. 2'!$A$9:$B$38,2,FALSE),"")</f>
        <v>AX</v>
      </c>
      <c r="H731" s="23" t="str">
        <f>+IFERROR(IF(C731="ADMINYCOOR",VLOOKUP(AY731,'[2]LISTAS ANEXO 1. 3'!$B$13:$C$42,2,FALSE),IF(C731="TASAS",VLOOKUP(AY731,'[2]LISTAS ANEXO 1. 3'!$B$43:$C$51,2,FALSE),IF(C731="FORTALECIMIENTO",VLOOKUP(AY731,'[2]LISTAS ANEXO 1. 3'!$B$52:$C$58,2,FALSE),""))),"")</f>
        <v>OO</v>
      </c>
      <c r="I731" s="23" t="str">
        <f>+IFERROR(VLOOKUP(#REF!,'[2]LISTAS ANEXO 1. 4'!$B$74:$C$90,2,FALSE),"")</f>
        <v/>
      </c>
      <c r="J731" s="23" t="str">
        <f>+IFERROR(VLOOKUP(X731,[2]ORDINALES!$B$2:$C$5,2,FALSE),"")</f>
        <v>CTADOS</v>
      </c>
      <c r="K731" s="23" t="str">
        <f>+IFERROR(VLOOKUP(#REF!,[2]REGION!$G$2:$I$1125,2,FALSE),"")</f>
        <v/>
      </c>
      <c r="L731" s="23" t="str">
        <f>+IFERROR(VLOOKUP(AI731,[2]REGION!$G$2:$I$1125,2,FALSE),"")</f>
        <v>NORTESANTA</v>
      </c>
      <c r="M731" s="23" t="str">
        <f>+IFERROR(VLOOKUP(#REF!,[2]ORDINALES!$H$2:$I$382,2,FALSE),"")</f>
        <v/>
      </c>
      <c r="N731" s="23" t="str">
        <f>IFERROR(VLOOKUP(U731,'[2]Lista Willy'!$B$11:$D$14,3,FALSE),"")</f>
        <v>REC_11</v>
      </c>
      <c r="O731" s="24"/>
      <c r="P731" s="94">
        <v>34013</v>
      </c>
      <c r="Q731" s="94" t="s">
        <v>540</v>
      </c>
      <c r="R731" s="94" t="s">
        <v>873</v>
      </c>
      <c r="S731" s="94" t="s">
        <v>874</v>
      </c>
      <c r="T731" s="94" t="s">
        <v>873</v>
      </c>
      <c r="U731" s="94" t="s">
        <v>52</v>
      </c>
      <c r="V731" s="94" t="s">
        <v>53</v>
      </c>
      <c r="W731" s="94" t="s">
        <v>54</v>
      </c>
      <c r="X731" s="90" t="s">
        <v>55</v>
      </c>
      <c r="Y731" s="94" t="s">
        <v>889</v>
      </c>
      <c r="Z731" s="119">
        <v>42646120</v>
      </c>
      <c r="AA731" s="120"/>
      <c r="AB731" s="119"/>
      <c r="AC731" s="119"/>
      <c r="AD731" s="119"/>
      <c r="AE731" s="120">
        <v>42646120</v>
      </c>
      <c r="AF731" s="119"/>
      <c r="AG731" s="131">
        <v>0</v>
      </c>
      <c r="AH731" s="94" t="s">
        <v>57</v>
      </c>
      <c r="AI731" s="94" t="s">
        <v>876</v>
      </c>
      <c r="AJ731" s="94" t="s">
        <v>877</v>
      </c>
      <c r="AK731" s="94"/>
      <c r="AL731" s="94" t="s">
        <v>57</v>
      </c>
      <c r="AM731" s="94"/>
      <c r="AN731" s="94" t="s">
        <v>57</v>
      </c>
      <c r="AO731" s="94"/>
      <c r="AP731" s="94" t="s">
        <v>57</v>
      </c>
      <c r="AQ731" s="94"/>
      <c r="AR731" s="94" t="s">
        <v>57</v>
      </c>
      <c r="AS731" s="94" t="s">
        <v>60</v>
      </c>
      <c r="AT731" s="94" t="s">
        <v>61</v>
      </c>
      <c r="AU731" s="97" t="s">
        <v>62</v>
      </c>
      <c r="AV731" s="98" t="s">
        <v>272</v>
      </c>
      <c r="AW731" s="97" t="s">
        <v>335</v>
      </c>
      <c r="AX731" s="97">
        <v>3202004</v>
      </c>
      <c r="AY731" s="97" t="s">
        <v>336</v>
      </c>
      <c r="AZ731" s="97" t="s">
        <v>422</v>
      </c>
      <c r="BA731" s="24"/>
    </row>
    <row r="732" spans="1:53" ht="84.75" customHeight="1">
      <c r="A732" s="23" t="str">
        <f>+IFERROR(VLOOKUP(R732,'[2]Listas niveles'!$D$2:$E$11,2,FALSE),"")</f>
        <v>DTAN</v>
      </c>
      <c r="B732" s="23" t="str">
        <f>+IFERROR(VLOOKUP(AS732,'[2]Listas anexo 1'!$A$7:$B$8,2,FALSE),"")</f>
        <v>ADMIN</v>
      </c>
      <c r="C732" s="23" t="str">
        <f>+IFERROR(VLOOKUP(AT732,'[2]Listas anexo 1'!$A$13:$B$15,2,FALSE),"")</f>
        <v>ADMINYCOOR</v>
      </c>
      <c r="D732" s="23" t="str">
        <f>+IFERROR(VLOOKUP(AT732,'[2]Listas anexo 1'!$A$13:$C$15,3,FALSE),"")</f>
        <v>CONTRIBUIR</v>
      </c>
      <c r="E732" s="23" t="str">
        <f>+IFERROR(VLOOKUP(AT732,'[2]Listas anexo 1'!$A$19:$B$21,2,FALSE),"")</f>
        <v>ADMINOB</v>
      </c>
      <c r="F732" s="23" t="str">
        <f>+IFERROR(VLOOKUP(AV732,'[2]Listas anexo 1'!$J$13:$K$21,2,FALSE),"")</f>
        <v>ADOBIII</v>
      </c>
      <c r="G732" s="23" t="str">
        <f>+IFERROR(VLOOKUP(AW732,'[2]LISTAS ANEXO 1. 2'!$A$9:$B$38,2,FALSE),"")</f>
        <v>AX</v>
      </c>
      <c r="H732" s="23" t="str">
        <f>+IFERROR(IF(C732="ADMINYCOOR",VLOOKUP(AY732,'[2]LISTAS ANEXO 1. 3'!$B$13:$C$42,2,FALSE),IF(C732="TASAS",VLOOKUP(AY732,'[2]LISTAS ANEXO 1. 3'!$B$43:$C$51,2,FALSE),IF(C732="FORTALECIMIENTO",VLOOKUP(AY732,'[2]LISTAS ANEXO 1. 3'!$B$52:$C$58,2,FALSE),""))),"")</f>
        <v>OO</v>
      </c>
      <c r="I732" s="23" t="str">
        <f>+IFERROR(VLOOKUP(#REF!,'[2]LISTAS ANEXO 1. 4'!$B$74:$C$90,2,FALSE),"")</f>
        <v/>
      </c>
      <c r="J732" s="23" t="str">
        <f>+IFERROR(VLOOKUP(X732,[2]ORDINALES!$B$2:$C$5,2,FALSE),"")</f>
        <v>CTADOS</v>
      </c>
      <c r="K732" s="23" t="str">
        <f>+IFERROR(VLOOKUP(#REF!,[2]REGION!$G$2:$I$1125,2,FALSE),"")</f>
        <v/>
      </c>
      <c r="L732" s="23" t="str">
        <f>+IFERROR(VLOOKUP(AI732,[2]REGION!$G$2:$I$1125,2,FALSE),"")</f>
        <v>NORTESANTA</v>
      </c>
      <c r="M732" s="23" t="str">
        <f>+IFERROR(VLOOKUP(#REF!,[2]ORDINALES!$H$2:$I$382,2,FALSE),"")</f>
        <v/>
      </c>
      <c r="N732" s="23" t="str">
        <f>IFERROR(VLOOKUP(U732,'[2]Lista Willy'!$B$11:$D$14,3,FALSE),"")</f>
        <v>REC_11</v>
      </c>
      <c r="O732" s="24"/>
      <c r="P732" s="94">
        <v>34014</v>
      </c>
      <c r="Q732" s="94" t="s">
        <v>540</v>
      </c>
      <c r="R732" s="94" t="s">
        <v>873</v>
      </c>
      <c r="S732" s="94" t="s">
        <v>874</v>
      </c>
      <c r="T732" s="94" t="s">
        <v>873</v>
      </c>
      <c r="U732" s="94" t="s">
        <v>52</v>
      </c>
      <c r="V732" s="94" t="s">
        <v>53</v>
      </c>
      <c r="W732" s="94" t="s">
        <v>54</v>
      </c>
      <c r="X732" s="90" t="s">
        <v>55</v>
      </c>
      <c r="Y732" s="94" t="s">
        <v>2815</v>
      </c>
      <c r="Z732" s="119">
        <v>5000000</v>
      </c>
      <c r="AA732" s="120"/>
      <c r="AB732" s="119"/>
      <c r="AC732" s="119"/>
      <c r="AD732" s="119"/>
      <c r="AE732" s="120">
        <v>5000000</v>
      </c>
      <c r="AF732" s="119"/>
      <c r="AG732" s="131">
        <v>0</v>
      </c>
      <c r="AH732" s="94" t="s">
        <v>57</v>
      </c>
      <c r="AI732" s="94" t="s">
        <v>876</v>
      </c>
      <c r="AJ732" s="94" t="s">
        <v>877</v>
      </c>
      <c r="AK732" s="94"/>
      <c r="AL732" s="94" t="s">
        <v>57</v>
      </c>
      <c r="AM732" s="94"/>
      <c r="AN732" s="94" t="s">
        <v>57</v>
      </c>
      <c r="AO732" s="94"/>
      <c r="AP732" s="94" t="s">
        <v>57</v>
      </c>
      <c r="AQ732" s="94"/>
      <c r="AR732" s="94" t="s">
        <v>57</v>
      </c>
      <c r="AS732" s="94" t="s">
        <v>60</v>
      </c>
      <c r="AT732" s="94" t="s">
        <v>61</v>
      </c>
      <c r="AU732" s="97" t="s">
        <v>62</v>
      </c>
      <c r="AV732" s="98" t="s">
        <v>272</v>
      </c>
      <c r="AW732" s="97" t="s">
        <v>335</v>
      </c>
      <c r="AX732" s="97">
        <v>3202004</v>
      </c>
      <c r="AY732" s="97" t="s">
        <v>336</v>
      </c>
      <c r="AZ732" s="97" t="s">
        <v>422</v>
      </c>
      <c r="BA732" s="24"/>
    </row>
    <row r="733" spans="1:53" ht="84.75" customHeight="1">
      <c r="A733" s="23" t="str">
        <f>+IFERROR(VLOOKUP(R733,'[2]Listas niveles'!$D$2:$E$11,2,FALSE),"")</f>
        <v>DTAN</v>
      </c>
      <c r="B733" s="23" t="str">
        <f>+IFERROR(VLOOKUP(AS733,'[2]Listas anexo 1'!$A$7:$B$8,2,FALSE),"")</f>
        <v>ADMIN</v>
      </c>
      <c r="C733" s="23" t="str">
        <f>+IFERROR(VLOOKUP(AT733,'[2]Listas anexo 1'!$A$13:$B$15,2,FALSE),"")</f>
        <v>ADMINYCOOR</v>
      </c>
      <c r="D733" s="23" t="str">
        <f>+IFERROR(VLOOKUP(AT733,'[2]Listas anexo 1'!$A$13:$C$15,3,FALSE),"")</f>
        <v>CONTRIBUIR</v>
      </c>
      <c r="E733" s="23" t="str">
        <f>+IFERROR(VLOOKUP(AT733,'[2]Listas anexo 1'!$A$19:$B$21,2,FALSE),"")</f>
        <v>ADMINOB</v>
      </c>
      <c r="F733" s="23" t="str">
        <f>+IFERROR(VLOOKUP(AV733,'[2]Listas anexo 1'!$J$13:$K$21,2,FALSE),"")</f>
        <v>ADOBIII</v>
      </c>
      <c r="G733" s="23" t="str">
        <f>+IFERROR(VLOOKUP(AW733,'[2]LISTAS ANEXO 1. 2'!$A$9:$B$38,2,FALSE),"")</f>
        <v>AX</v>
      </c>
      <c r="H733" s="23" t="str">
        <f>+IFERROR(IF(C733="ADMINYCOOR",VLOOKUP(AY733,'[2]LISTAS ANEXO 1. 3'!$B$13:$C$42,2,FALSE),IF(C733="TASAS",VLOOKUP(AY733,'[2]LISTAS ANEXO 1. 3'!$B$43:$C$51,2,FALSE),IF(C733="FORTALECIMIENTO",VLOOKUP(AY733,'[2]LISTAS ANEXO 1. 3'!$B$52:$C$58,2,FALSE),""))),"")</f>
        <v>OO</v>
      </c>
      <c r="I733" s="23" t="str">
        <f>+IFERROR(VLOOKUP(#REF!,'[2]LISTAS ANEXO 1. 4'!$B$74:$C$90,2,FALSE),"")</f>
        <v/>
      </c>
      <c r="J733" s="23" t="str">
        <f>+IFERROR(VLOOKUP(X733,[2]ORDINALES!$B$2:$C$5,2,FALSE),"")</f>
        <v>CTADOS</v>
      </c>
      <c r="K733" s="23" t="str">
        <f>+IFERROR(VLOOKUP(#REF!,[2]REGION!$G$2:$I$1125,2,FALSE),"")</f>
        <v/>
      </c>
      <c r="L733" s="23" t="str">
        <f>+IFERROR(VLOOKUP(AI733,[2]REGION!$G$2:$I$1125,2,FALSE),"")</f>
        <v>NORTESANTA</v>
      </c>
      <c r="M733" s="23" t="str">
        <f>+IFERROR(VLOOKUP(#REF!,[2]ORDINALES!$H$2:$I$382,2,FALSE),"")</f>
        <v/>
      </c>
      <c r="N733" s="23" t="str">
        <f>IFERROR(VLOOKUP(U733,'[2]Lista Willy'!$B$11:$D$14,3,FALSE),"")</f>
        <v>REC_11</v>
      </c>
      <c r="O733" s="24"/>
      <c r="P733" s="94">
        <v>34016</v>
      </c>
      <c r="Q733" s="94" t="s">
        <v>540</v>
      </c>
      <c r="R733" s="94" t="s">
        <v>873</v>
      </c>
      <c r="S733" s="94" t="s">
        <v>874</v>
      </c>
      <c r="T733" s="94" t="s">
        <v>873</v>
      </c>
      <c r="U733" s="94" t="s">
        <v>52</v>
      </c>
      <c r="V733" s="94" t="s">
        <v>53</v>
      </c>
      <c r="W733" s="94" t="s">
        <v>54</v>
      </c>
      <c r="X733" s="90" t="s">
        <v>55</v>
      </c>
      <c r="Y733" s="94" t="s">
        <v>890</v>
      </c>
      <c r="Z733" s="119">
        <v>15000000</v>
      </c>
      <c r="AA733" s="120"/>
      <c r="AB733" s="119"/>
      <c r="AC733" s="119"/>
      <c r="AD733" s="119"/>
      <c r="AE733" s="120">
        <v>15000000</v>
      </c>
      <c r="AF733" s="119"/>
      <c r="AG733" s="131">
        <v>0</v>
      </c>
      <c r="AH733" s="94" t="s">
        <v>57</v>
      </c>
      <c r="AI733" s="94" t="s">
        <v>876</v>
      </c>
      <c r="AJ733" s="94" t="s">
        <v>877</v>
      </c>
      <c r="AK733" s="94"/>
      <c r="AL733" s="94" t="s">
        <v>57</v>
      </c>
      <c r="AM733" s="94"/>
      <c r="AN733" s="94" t="s">
        <v>57</v>
      </c>
      <c r="AO733" s="94"/>
      <c r="AP733" s="94" t="s">
        <v>57</v>
      </c>
      <c r="AQ733" s="94"/>
      <c r="AR733" s="94" t="s">
        <v>57</v>
      </c>
      <c r="AS733" s="94" t="s">
        <v>60</v>
      </c>
      <c r="AT733" s="94" t="s">
        <v>61</v>
      </c>
      <c r="AU733" s="97" t="s">
        <v>62</v>
      </c>
      <c r="AV733" s="98" t="s">
        <v>272</v>
      </c>
      <c r="AW733" s="97" t="s">
        <v>335</v>
      </c>
      <c r="AX733" s="97">
        <v>3202004</v>
      </c>
      <c r="AY733" s="97" t="s">
        <v>336</v>
      </c>
      <c r="AZ733" s="97" t="s">
        <v>422</v>
      </c>
      <c r="BA733" s="24"/>
    </row>
    <row r="734" spans="1:53" ht="84.75" customHeight="1">
      <c r="A734" s="23" t="str">
        <f>+IFERROR(VLOOKUP(R734,'[2]Listas niveles'!$D$2:$E$11,2,FALSE),"")</f>
        <v>DTAN</v>
      </c>
      <c r="B734" s="23" t="str">
        <f>+IFERROR(VLOOKUP(AS734,'[2]Listas anexo 1'!$A$7:$B$8,2,FALSE),"")</f>
        <v>ADMIN</v>
      </c>
      <c r="C734" s="23" t="str">
        <f>+IFERROR(VLOOKUP(AT734,'[2]Listas anexo 1'!$A$13:$B$15,2,FALSE),"")</f>
        <v>ADMINYCOOR</v>
      </c>
      <c r="D734" s="23" t="str">
        <f>+IFERROR(VLOOKUP(AT734,'[2]Listas anexo 1'!$A$13:$C$15,3,FALSE),"")</f>
        <v>CONTRIBUIR</v>
      </c>
      <c r="E734" s="23" t="str">
        <f>+IFERROR(VLOOKUP(AT734,'[2]Listas anexo 1'!$A$19:$B$21,2,FALSE),"")</f>
        <v>ADMINOB</v>
      </c>
      <c r="F734" s="23" t="str">
        <f>+IFERROR(VLOOKUP(AV734,'[2]Listas anexo 1'!$J$13:$K$21,2,FALSE),"")</f>
        <v>ADOBIII</v>
      </c>
      <c r="G734" s="23" t="str">
        <f>+IFERROR(VLOOKUP(AW734,'[2]LISTAS ANEXO 1. 2'!$A$9:$B$38,2,FALSE),"")</f>
        <v>AX</v>
      </c>
      <c r="H734" s="23" t="str">
        <f>+IFERROR(IF(C734="ADMINYCOOR",VLOOKUP(AY734,'[2]LISTAS ANEXO 1. 3'!$B$13:$C$42,2,FALSE),IF(C734="TASAS",VLOOKUP(AY734,'[2]LISTAS ANEXO 1. 3'!$B$43:$C$51,2,FALSE),IF(C734="FORTALECIMIENTO",VLOOKUP(AY734,'[2]LISTAS ANEXO 1. 3'!$B$52:$C$58,2,FALSE),""))),"")</f>
        <v>OO</v>
      </c>
      <c r="I734" s="23" t="str">
        <f>+IFERROR(VLOOKUP(#REF!,'[2]LISTAS ANEXO 1. 4'!$B$74:$C$90,2,FALSE),"")</f>
        <v/>
      </c>
      <c r="J734" s="23" t="str">
        <f>+IFERROR(VLOOKUP(X734,[2]ORDINALES!$B$2:$C$5,2,FALSE),"")</f>
        <v>CTADOS</v>
      </c>
      <c r="K734" s="23" t="str">
        <f>+IFERROR(VLOOKUP(#REF!,[2]REGION!$G$2:$I$1125,2,FALSE),"")</f>
        <v/>
      </c>
      <c r="L734" s="23" t="str">
        <f>+IFERROR(VLOOKUP(AI734,[2]REGION!$G$2:$I$1125,2,FALSE),"")</f>
        <v>NORTESANTA</v>
      </c>
      <c r="M734" s="23" t="str">
        <f>+IFERROR(VLOOKUP(#REF!,[2]ORDINALES!$H$2:$I$382,2,FALSE),"")</f>
        <v/>
      </c>
      <c r="N734" s="23" t="str">
        <f>IFERROR(VLOOKUP(U734,'[2]Lista Willy'!$B$11:$D$14,3,FALSE),"")</f>
        <v>REC_20</v>
      </c>
      <c r="O734" s="24"/>
      <c r="P734" s="94">
        <v>34017</v>
      </c>
      <c r="Q734" s="94" t="s">
        <v>540</v>
      </c>
      <c r="R734" s="94" t="s">
        <v>873</v>
      </c>
      <c r="S734" s="94" t="s">
        <v>874</v>
      </c>
      <c r="T734" s="94" t="s">
        <v>873</v>
      </c>
      <c r="U734" s="94" t="s">
        <v>153</v>
      </c>
      <c r="V734" s="94" t="s">
        <v>154</v>
      </c>
      <c r="W734" s="94" t="s">
        <v>54</v>
      </c>
      <c r="X734" s="90" t="s">
        <v>55</v>
      </c>
      <c r="Y734" s="94" t="s">
        <v>891</v>
      </c>
      <c r="Z734" s="119">
        <v>10000000</v>
      </c>
      <c r="AA734" s="120"/>
      <c r="AB734" s="119"/>
      <c r="AC734" s="119"/>
      <c r="AD734" s="119"/>
      <c r="AE734" s="120">
        <v>10000000</v>
      </c>
      <c r="AF734" s="119"/>
      <c r="AG734" s="131">
        <v>0</v>
      </c>
      <c r="AH734" s="94" t="s">
        <v>57</v>
      </c>
      <c r="AI734" s="94" t="s">
        <v>876</v>
      </c>
      <c r="AJ734" s="94" t="s">
        <v>877</v>
      </c>
      <c r="AK734" s="94"/>
      <c r="AL734" s="94" t="s">
        <v>57</v>
      </c>
      <c r="AM734" s="94"/>
      <c r="AN734" s="94" t="s">
        <v>57</v>
      </c>
      <c r="AO734" s="94"/>
      <c r="AP734" s="94" t="s">
        <v>57</v>
      </c>
      <c r="AQ734" s="94"/>
      <c r="AR734" s="94" t="s">
        <v>57</v>
      </c>
      <c r="AS734" s="94" t="s">
        <v>60</v>
      </c>
      <c r="AT734" s="94" t="s">
        <v>61</v>
      </c>
      <c r="AU734" s="97" t="s">
        <v>62</v>
      </c>
      <c r="AV734" s="98" t="s">
        <v>272</v>
      </c>
      <c r="AW734" s="97" t="s">
        <v>335</v>
      </c>
      <c r="AX734" s="97">
        <v>3202004</v>
      </c>
      <c r="AY734" s="97" t="s">
        <v>336</v>
      </c>
      <c r="AZ734" s="97" t="s">
        <v>422</v>
      </c>
      <c r="BA734" s="24"/>
    </row>
    <row r="735" spans="1:53" ht="84.75" customHeight="1">
      <c r="A735" s="23" t="str">
        <f>+IFERROR(VLOOKUP(R735,'[2]Listas niveles'!$D$2:$E$11,2,FALSE),"")</f>
        <v>DTAN</v>
      </c>
      <c r="B735" s="23" t="str">
        <f>+IFERROR(VLOOKUP(AS735,'[2]Listas anexo 1'!$A$7:$B$8,2,FALSE),"")</f>
        <v>ADMIN</v>
      </c>
      <c r="C735" s="23" t="str">
        <f>+IFERROR(VLOOKUP(AT735,'[2]Listas anexo 1'!$A$13:$B$15,2,FALSE),"")</f>
        <v>ADMINYCOOR</v>
      </c>
      <c r="D735" s="23" t="str">
        <f>+IFERROR(VLOOKUP(AT735,'[2]Listas anexo 1'!$A$13:$C$15,3,FALSE),"")</f>
        <v>CONTRIBUIR</v>
      </c>
      <c r="E735" s="23" t="str">
        <f>+IFERROR(VLOOKUP(AT735,'[2]Listas anexo 1'!$A$19:$B$21,2,FALSE),"")</f>
        <v>ADMINOB</v>
      </c>
      <c r="F735" s="23" t="str">
        <f>+IFERROR(VLOOKUP(AV735,'[2]Listas anexo 1'!$J$13:$K$21,2,FALSE),"")</f>
        <v>ADOBIII</v>
      </c>
      <c r="G735" s="23" t="str">
        <f>+IFERROR(VLOOKUP(AW735,'[2]LISTAS ANEXO 1. 2'!$A$9:$B$38,2,FALSE),"")</f>
        <v>AX</v>
      </c>
      <c r="H735" s="23" t="str">
        <f>+IFERROR(IF(C735="ADMINYCOOR",VLOOKUP(AY735,'[2]LISTAS ANEXO 1. 3'!$B$13:$C$42,2,FALSE),IF(C735="TASAS",VLOOKUP(AY735,'[2]LISTAS ANEXO 1. 3'!$B$43:$C$51,2,FALSE),IF(C735="FORTALECIMIENTO",VLOOKUP(AY735,'[2]LISTAS ANEXO 1. 3'!$B$52:$C$58,2,FALSE),""))),"")</f>
        <v>OO</v>
      </c>
      <c r="I735" s="23" t="str">
        <f>+IFERROR(VLOOKUP(#REF!,'[2]LISTAS ANEXO 1. 4'!$B$74:$C$90,2,FALSE),"")</f>
        <v/>
      </c>
      <c r="J735" s="23" t="str">
        <f>+IFERROR(VLOOKUP(X735,[2]ORDINALES!$B$2:$C$5,2,FALSE),"")</f>
        <v>CTADOS</v>
      </c>
      <c r="K735" s="23" t="str">
        <f>+IFERROR(VLOOKUP(#REF!,[2]REGION!$G$2:$I$1125,2,FALSE),"")</f>
        <v/>
      </c>
      <c r="L735" s="23" t="str">
        <f>+IFERROR(VLOOKUP(AI735,[2]REGION!$G$2:$I$1125,2,FALSE),"")</f>
        <v>NORTESANTA</v>
      </c>
      <c r="M735" s="23" t="str">
        <f>+IFERROR(VLOOKUP(#REF!,[2]ORDINALES!$H$2:$I$382,2,FALSE),"")</f>
        <v/>
      </c>
      <c r="N735" s="23" t="str">
        <f>IFERROR(VLOOKUP(U735,'[2]Lista Willy'!$B$11:$D$14,3,FALSE),"")</f>
        <v>REC_11</v>
      </c>
      <c r="O735" s="24"/>
      <c r="P735" s="94">
        <v>34018</v>
      </c>
      <c r="Q735" s="94" t="s">
        <v>540</v>
      </c>
      <c r="R735" s="94" t="s">
        <v>873</v>
      </c>
      <c r="S735" s="94" t="s">
        <v>874</v>
      </c>
      <c r="T735" s="94" t="s">
        <v>873</v>
      </c>
      <c r="U735" s="94" t="s">
        <v>52</v>
      </c>
      <c r="V735" s="94" t="s">
        <v>53</v>
      </c>
      <c r="W735" s="94" t="s">
        <v>54</v>
      </c>
      <c r="X735" s="90" t="s">
        <v>55</v>
      </c>
      <c r="Y735" s="94" t="s">
        <v>892</v>
      </c>
      <c r="Z735" s="119">
        <v>2000000</v>
      </c>
      <c r="AA735" s="120"/>
      <c r="AB735" s="119"/>
      <c r="AC735" s="119"/>
      <c r="AD735" s="119"/>
      <c r="AE735" s="120">
        <v>2000000</v>
      </c>
      <c r="AF735" s="119"/>
      <c r="AG735" s="131">
        <v>0</v>
      </c>
      <c r="AH735" s="94" t="s">
        <v>57</v>
      </c>
      <c r="AI735" s="94" t="s">
        <v>876</v>
      </c>
      <c r="AJ735" s="94" t="s">
        <v>877</v>
      </c>
      <c r="AK735" s="94"/>
      <c r="AL735" s="94" t="s">
        <v>57</v>
      </c>
      <c r="AM735" s="94"/>
      <c r="AN735" s="94" t="s">
        <v>57</v>
      </c>
      <c r="AO735" s="94"/>
      <c r="AP735" s="94" t="s">
        <v>57</v>
      </c>
      <c r="AQ735" s="94"/>
      <c r="AR735" s="94" t="s">
        <v>57</v>
      </c>
      <c r="AS735" s="94" t="s">
        <v>60</v>
      </c>
      <c r="AT735" s="94" t="s">
        <v>61</v>
      </c>
      <c r="AU735" s="97" t="s">
        <v>62</v>
      </c>
      <c r="AV735" s="98" t="s">
        <v>272</v>
      </c>
      <c r="AW735" s="97" t="s">
        <v>335</v>
      </c>
      <c r="AX735" s="97">
        <v>3202004</v>
      </c>
      <c r="AY735" s="97" t="s">
        <v>336</v>
      </c>
      <c r="AZ735" s="97" t="s">
        <v>422</v>
      </c>
      <c r="BA735" s="24"/>
    </row>
    <row r="736" spans="1:53" ht="84.75" customHeight="1">
      <c r="A736" s="23" t="str">
        <f>+IFERROR(VLOOKUP(R736,'[2]Listas niveles'!$D$2:$E$11,2,FALSE),"")</f>
        <v>DTAN</v>
      </c>
      <c r="B736" s="23" t="str">
        <f>+IFERROR(VLOOKUP(AS736,'[2]Listas anexo 1'!$A$7:$B$8,2,FALSE),"")</f>
        <v>ADMIN</v>
      </c>
      <c r="C736" s="23" t="str">
        <f>+IFERROR(VLOOKUP(AT736,'[2]Listas anexo 1'!$A$13:$B$15,2,FALSE),"")</f>
        <v>ADMINYCOOR</v>
      </c>
      <c r="D736" s="23" t="str">
        <f>+IFERROR(VLOOKUP(AT736,'[2]Listas anexo 1'!$A$13:$C$15,3,FALSE),"")</f>
        <v>CONTRIBUIR</v>
      </c>
      <c r="E736" s="23" t="str">
        <f>+IFERROR(VLOOKUP(AT736,'[2]Listas anexo 1'!$A$19:$B$21,2,FALSE),"")</f>
        <v>ADMINOB</v>
      </c>
      <c r="F736" s="23" t="str">
        <f>+IFERROR(VLOOKUP(AV736,'[2]Listas anexo 1'!$J$13:$K$21,2,FALSE),"")</f>
        <v>ADOBIII</v>
      </c>
      <c r="G736" s="23" t="str">
        <f>+IFERROR(VLOOKUP(AW736,'[2]LISTAS ANEXO 1. 2'!$A$9:$B$38,2,FALSE),"")</f>
        <v>AX</v>
      </c>
      <c r="H736" s="23" t="str">
        <f>+IFERROR(IF(C736="ADMINYCOOR",VLOOKUP(AY736,'[2]LISTAS ANEXO 1. 3'!$B$13:$C$42,2,FALSE),IF(C736="TASAS",VLOOKUP(AY736,'[2]LISTAS ANEXO 1. 3'!$B$43:$C$51,2,FALSE),IF(C736="FORTALECIMIENTO",VLOOKUP(AY736,'[2]LISTAS ANEXO 1. 3'!$B$52:$C$58,2,FALSE),""))),"")</f>
        <v>OO</v>
      </c>
      <c r="I736" s="23" t="str">
        <f>+IFERROR(VLOOKUP(#REF!,'[2]LISTAS ANEXO 1. 4'!$B$74:$C$90,2,FALSE),"")</f>
        <v/>
      </c>
      <c r="J736" s="23" t="str">
        <f>+IFERROR(VLOOKUP(X736,[2]ORDINALES!$B$2:$C$5,2,FALSE),"")</f>
        <v>CTADOS</v>
      </c>
      <c r="K736" s="23" t="str">
        <f>+IFERROR(VLOOKUP(#REF!,[2]REGION!$G$2:$I$1125,2,FALSE),"")</f>
        <v/>
      </c>
      <c r="L736" s="23" t="str">
        <f>+IFERROR(VLOOKUP(AI736,[2]REGION!$G$2:$I$1125,2,FALSE),"")</f>
        <v>NORTESANTA</v>
      </c>
      <c r="M736" s="23" t="str">
        <f>+IFERROR(VLOOKUP(#REF!,[2]ORDINALES!$H$2:$I$382,2,FALSE),"")</f>
        <v/>
      </c>
      <c r="N736" s="23" t="str">
        <f>IFERROR(VLOOKUP(U736,'[2]Lista Willy'!$B$11:$D$14,3,FALSE),"")</f>
        <v>REC_11</v>
      </c>
      <c r="O736" s="24"/>
      <c r="P736" s="94">
        <v>34019</v>
      </c>
      <c r="Q736" s="94" t="s">
        <v>540</v>
      </c>
      <c r="R736" s="94" t="s">
        <v>873</v>
      </c>
      <c r="S736" s="94" t="s">
        <v>874</v>
      </c>
      <c r="T736" s="94" t="s">
        <v>873</v>
      </c>
      <c r="U736" s="94" t="s">
        <v>52</v>
      </c>
      <c r="V736" s="94" t="s">
        <v>53</v>
      </c>
      <c r="W736" s="94" t="s">
        <v>54</v>
      </c>
      <c r="X736" s="90" t="s">
        <v>55</v>
      </c>
      <c r="Y736" s="94" t="s">
        <v>893</v>
      </c>
      <c r="Z736" s="119">
        <v>3000000</v>
      </c>
      <c r="AA736" s="120"/>
      <c r="AB736" s="119"/>
      <c r="AC736" s="119"/>
      <c r="AD736" s="119"/>
      <c r="AE736" s="120">
        <v>3000000</v>
      </c>
      <c r="AF736" s="119"/>
      <c r="AG736" s="131">
        <v>0</v>
      </c>
      <c r="AH736" s="94" t="s">
        <v>57</v>
      </c>
      <c r="AI736" s="94" t="s">
        <v>876</v>
      </c>
      <c r="AJ736" s="94" t="s">
        <v>877</v>
      </c>
      <c r="AK736" s="94"/>
      <c r="AL736" s="94" t="s">
        <v>57</v>
      </c>
      <c r="AM736" s="94"/>
      <c r="AN736" s="94" t="s">
        <v>57</v>
      </c>
      <c r="AO736" s="94"/>
      <c r="AP736" s="94" t="s">
        <v>57</v>
      </c>
      <c r="AQ736" s="94"/>
      <c r="AR736" s="94" t="s">
        <v>57</v>
      </c>
      <c r="AS736" s="94" t="s">
        <v>60</v>
      </c>
      <c r="AT736" s="94" t="s">
        <v>61</v>
      </c>
      <c r="AU736" s="97" t="s">
        <v>62</v>
      </c>
      <c r="AV736" s="98" t="s">
        <v>272</v>
      </c>
      <c r="AW736" s="97" t="s">
        <v>335</v>
      </c>
      <c r="AX736" s="97">
        <v>3202004</v>
      </c>
      <c r="AY736" s="97" t="s">
        <v>336</v>
      </c>
      <c r="AZ736" s="97" t="s">
        <v>422</v>
      </c>
      <c r="BA736" s="24"/>
    </row>
    <row r="737" spans="1:53" ht="84.75" customHeight="1">
      <c r="A737" s="23" t="str">
        <f>+IFERROR(VLOOKUP(R737,'[2]Listas niveles'!$D$2:$E$11,2,FALSE),"")</f>
        <v>DTAN</v>
      </c>
      <c r="B737" s="23" t="str">
        <f>+IFERROR(VLOOKUP(AS737,'[2]Listas anexo 1'!$A$7:$B$8,2,FALSE),"")</f>
        <v>ADMIN</v>
      </c>
      <c r="C737" s="23" t="str">
        <f>+IFERROR(VLOOKUP(AT737,'[2]Listas anexo 1'!$A$13:$B$15,2,FALSE),"")</f>
        <v>ADMINYCOOR</v>
      </c>
      <c r="D737" s="23" t="str">
        <f>+IFERROR(VLOOKUP(AT737,'[2]Listas anexo 1'!$A$13:$C$15,3,FALSE),"")</f>
        <v>CONTRIBUIR</v>
      </c>
      <c r="E737" s="23" t="str">
        <f>+IFERROR(VLOOKUP(AT737,'[2]Listas anexo 1'!$A$19:$B$21,2,FALSE),"")</f>
        <v>ADMINOB</v>
      </c>
      <c r="F737" s="23" t="str">
        <f>+IFERROR(VLOOKUP(AV737,'[2]Listas anexo 1'!$J$13:$K$21,2,FALSE),"")</f>
        <v>ADOBIII</v>
      </c>
      <c r="G737" s="23" t="str">
        <f>+IFERROR(VLOOKUP(AW737,'[2]LISTAS ANEXO 1. 2'!$A$9:$B$38,2,FALSE),"")</f>
        <v>AX</v>
      </c>
      <c r="H737" s="23" t="str">
        <f>+IFERROR(IF(C737="ADMINYCOOR",VLOOKUP(AY737,'[2]LISTAS ANEXO 1. 3'!$B$13:$C$42,2,FALSE),IF(C737="TASAS",VLOOKUP(AY737,'[2]LISTAS ANEXO 1. 3'!$B$43:$C$51,2,FALSE),IF(C737="FORTALECIMIENTO",VLOOKUP(AY737,'[2]LISTAS ANEXO 1. 3'!$B$52:$C$58,2,FALSE),""))),"")</f>
        <v>OO</v>
      </c>
      <c r="I737" s="23" t="str">
        <f>+IFERROR(VLOOKUP(#REF!,'[2]LISTAS ANEXO 1. 4'!$B$74:$C$90,2,FALSE),"")</f>
        <v/>
      </c>
      <c r="J737" s="23" t="str">
        <f>+IFERROR(VLOOKUP(X737,[2]ORDINALES!$B$2:$C$5,2,FALSE),"")</f>
        <v>CTADOS</v>
      </c>
      <c r="K737" s="23" t="str">
        <f>+IFERROR(VLOOKUP(#REF!,[2]REGION!$G$2:$I$1125,2,FALSE),"")</f>
        <v/>
      </c>
      <c r="L737" s="23" t="str">
        <f>+IFERROR(VLOOKUP(AI737,[2]REGION!$G$2:$I$1125,2,FALSE),"")</f>
        <v>NORTESANTA</v>
      </c>
      <c r="M737" s="23" t="str">
        <f>+IFERROR(VLOOKUP(#REF!,[2]ORDINALES!$H$2:$I$382,2,FALSE),"")</f>
        <v/>
      </c>
      <c r="N737" s="23" t="str">
        <f>IFERROR(VLOOKUP(U737,'[2]Lista Willy'!$B$11:$D$14,3,FALSE),"")</f>
        <v>REC_11</v>
      </c>
      <c r="O737" s="24"/>
      <c r="P737" s="94">
        <v>34020</v>
      </c>
      <c r="Q737" s="94" t="s">
        <v>540</v>
      </c>
      <c r="R737" s="94" t="s">
        <v>873</v>
      </c>
      <c r="S737" s="94" t="s">
        <v>874</v>
      </c>
      <c r="T737" s="94" t="s">
        <v>873</v>
      </c>
      <c r="U737" s="94" t="s">
        <v>52</v>
      </c>
      <c r="V737" s="94" t="s">
        <v>53</v>
      </c>
      <c r="W737" s="94" t="s">
        <v>54</v>
      </c>
      <c r="X737" s="90" t="s">
        <v>55</v>
      </c>
      <c r="Y737" s="94" t="s">
        <v>894</v>
      </c>
      <c r="Z737" s="119">
        <v>10000000</v>
      </c>
      <c r="AA737" s="120"/>
      <c r="AB737" s="119"/>
      <c r="AC737" s="119"/>
      <c r="AD737" s="119"/>
      <c r="AE737" s="120">
        <v>10000000</v>
      </c>
      <c r="AF737" s="119"/>
      <c r="AG737" s="131">
        <v>0</v>
      </c>
      <c r="AH737" s="94" t="s">
        <v>57</v>
      </c>
      <c r="AI737" s="94" t="s">
        <v>876</v>
      </c>
      <c r="AJ737" s="94" t="s">
        <v>877</v>
      </c>
      <c r="AK737" s="94"/>
      <c r="AL737" s="94" t="s">
        <v>57</v>
      </c>
      <c r="AM737" s="94"/>
      <c r="AN737" s="94" t="s">
        <v>57</v>
      </c>
      <c r="AO737" s="94"/>
      <c r="AP737" s="94" t="s">
        <v>57</v>
      </c>
      <c r="AQ737" s="94"/>
      <c r="AR737" s="94" t="s">
        <v>57</v>
      </c>
      <c r="AS737" s="94" t="s">
        <v>60</v>
      </c>
      <c r="AT737" s="94" t="s">
        <v>61</v>
      </c>
      <c r="AU737" s="97" t="s">
        <v>62</v>
      </c>
      <c r="AV737" s="98" t="s">
        <v>272</v>
      </c>
      <c r="AW737" s="97" t="s">
        <v>335</v>
      </c>
      <c r="AX737" s="97">
        <v>3202004</v>
      </c>
      <c r="AY737" s="97" t="s">
        <v>336</v>
      </c>
      <c r="AZ737" s="97" t="s">
        <v>422</v>
      </c>
      <c r="BA737" s="24"/>
    </row>
    <row r="738" spans="1:53" ht="84.75" customHeight="1">
      <c r="A738" s="23" t="str">
        <f>+IFERROR(VLOOKUP(R738,'[2]Listas niveles'!$D$2:$E$11,2,FALSE),"")</f>
        <v>DTAN</v>
      </c>
      <c r="B738" s="23" t="str">
        <f>+IFERROR(VLOOKUP(AS738,'[2]Listas anexo 1'!$A$7:$B$8,2,FALSE),"")</f>
        <v>ADMIN</v>
      </c>
      <c r="C738" s="23" t="str">
        <f>+IFERROR(VLOOKUP(AT738,'[2]Listas anexo 1'!$A$13:$B$15,2,FALSE),"")</f>
        <v>ADMINYCOOR</v>
      </c>
      <c r="D738" s="23" t="str">
        <f>+IFERROR(VLOOKUP(AT738,'[2]Listas anexo 1'!$A$13:$C$15,3,FALSE),"")</f>
        <v>CONTRIBUIR</v>
      </c>
      <c r="E738" s="23" t="str">
        <f>+IFERROR(VLOOKUP(AT738,'[2]Listas anexo 1'!$A$19:$B$21,2,FALSE),"")</f>
        <v>ADMINOB</v>
      </c>
      <c r="F738" s="23" t="str">
        <f>+IFERROR(VLOOKUP(AV738,'[2]Listas anexo 1'!$J$13:$K$21,2,FALSE),"")</f>
        <v>ADOBI</v>
      </c>
      <c r="G738" s="23" t="str">
        <f>+IFERROR(VLOOKUP(AW738,'[2]LISTAS ANEXO 1. 2'!$A$9:$B$38,2,FALSE),"")</f>
        <v>AII</v>
      </c>
      <c r="H738" s="23" t="str">
        <f>+IFERROR(IF(C738="ADMINYCOOR",VLOOKUP(AY738,'[2]LISTAS ANEXO 1. 3'!$B$13:$C$42,2,FALSE),IF(C738="TASAS",VLOOKUP(AY738,'[2]LISTAS ANEXO 1. 3'!$B$43:$C$51,2,FALSE),IF(C738="FORTALECIMIENTO",VLOOKUP(AY738,'[2]LISTAS ANEXO 1. 3'!$B$52:$C$58,2,FALSE),""))),"")</f>
        <v>CC</v>
      </c>
      <c r="I738" s="23" t="str">
        <f>+IFERROR(VLOOKUP(#REF!,'[2]LISTAS ANEXO 1. 4'!$B$74:$C$90,2,FALSE),"")</f>
        <v/>
      </c>
      <c r="J738" s="23" t="str">
        <f>+IFERROR(VLOOKUP(X738,[2]ORDINALES!$B$2:$C$5,2,FALSE),"")</f>
        <v>CTADOS</v>
      </c>
      <c r="K738" s="23" t="str">
        <f>+IFERROR(VLOOKUP(#REF!,[2]REGION!$G$2:$I$1125,2,FALSE),"")</f>
        <v/>
      </c>
      <c r="L738" s="23" t="str">
        <f>+IFERROR(VLOOKUP(AI738,[2]REGION!$G$2:$I$1125,2,FALSE),"")</f>
        <v>NORTESANTA</v>
      </c>
      <c r="M738" s="23" t="str">
        <f>+IFERROR(VLOOKUP(#REF!,[2]ORDINALES!$H$2:$I$382,2,FALSE),"")</f>
        <v/>
      </c>
      <c r="N738" s="23" t="str">
        <f>IFERROR(VLOOKUP(U738,'[2]Lista Willy'!$B$11:$D$14,3,FALSE),"")</f>
        <v>REC_11</v>
      </c>
      <c r="O738" s="24"/>
      <c r="P738" s="94">
        <v>34021</v>
      </c>
      <c r="Q738" s="94" t="s">
        <v>540</v>
      </c>
      <c r="R738" s="94" t="s">
        <v>873</v>
      </c>
      <c r="S738" s="94" t="s">
        <v>874</v>
      </c>
      <c r="T738" s="94" t="s">
        <v>873</v>
      </c>
      <c r="U738" s="94" t="s">
        <v>52</v>
      </c>
      <c r="V738" s="94" t="s">
        <v>53</v>
      </c>
      <c r="W738" s="94" t="s">
        <v>54</v>
      </c>
      <c r="X738" s="90" t="s">
        <v>55</v>
      </c>
      <c r="Y738" s="94" t="s">
        <v>895</v>
      </c>
      <c r="Z738" s="119">
        <v>31859960</v>
      </c>
      <c r="AA738" s="120"/>
      <c r="AB738" s="119"/>
      <c r="AC738" s="119"/>
      <c r="AD738" s="119"/>
      <c r="AE738" s="120">
        <v>31859960</v>
      </c>
      <c r="AF738" s="119"/>
      <c r="AG738" s="131">
        <v>0</v>
      </c>
      <c r="AH738" s="94" t="s">
        <v>57</v>
      </c>
      <c r="AI738" s="94" t="s">
        <v>876</v>
      </c>
      <c r="AJ738" s="94" t="s">
        <v>877</v>
      </c>
      <c r="AK738" s="94"/>
      <c r="AL738" s="94" t="s">
        <v>57</v>
      </c>
      <c r="AM738" s="94"/>
      <c r="AN738" s="94" t="s">
        <v>57</v>
      </c>
      <c r="AO738" s="94"/>
      <c r="AP738" s="94" t="s">
        <v>57</v>
      </c>
      <c r="AQ738" s="94"/>
      <c r="AR738" s="94" t="s">
        <v>57</v>
      </c>
      <c r="AS738" s="94" t="s">
        <v>60</v>
      </c>
      <c r="AT738" s="94" t="s">
        <v>61</v>
      </c>
      <c r="AU738" s="97" t="s">
        <v>62</v>
      </c>
      <c r="AV738" s="98" t="s">
        <v>125</v>
      </c>
      <c r="AW738" s="97" t="s">
        <v>168</v>
      </c>
      <c r="AX738" s="97">
        <v>3202031</v>
      </c>
      <c r="AY738" s="97" t="s">
        <v>169</v>
      </c>
      <c r="AZ738" s="97" t="s">
        <v>549</v>
      </c>
      <c r="BA738" s="24"/>
    </row>
    <row r="739" spans="1:53" ht="84.75" customHeight="1">
      <c r="A739" s="23" t="str">
        <f>+IFERROR(VLOOKUP(R739,'[2]Listas niveles'!$D$2:$E$11,2,FALSE),"")</f>
        <v>DTAN</v>
      </c>
      <c r="B739" s="23" t="str">
        <f>+IFERROR(VLOOKUP(AS739,'[2]Listas anexo 1'!$A$7:$B$8,2,FALSE),"")</f>
        <v>ADMIN</v>
      </c>
      <c r="C739" s="23" t="str">
        <f>+IFERROR(VLOOKUP(AT739,'[2]Listas anexo 1'!$A$13:$B$15,2,FALSE),"")</f>
        <v>ADMINYCOOR</v>
      </c>
      <c r="D739" s="23" t="str">
        <f>+IFERROR(VLOOKUP(AT739,'[2]Listas anexo 1'!$A$13:$C$15,3,FALSE),"")</f>
        <v>CONTRIBUIR</v>
      </c>
      <c r="E739" s="23" t="str">
        <f>+IFERROR(VLOOKUP(AT739,'[2]Listas anexo 1'!$A$19:$B$21,2,FALSE),"")</f>
        <v>ADMINOB</v>
      </c>
      <c r="F739" s="23" t="str">
        <f>+IFERROR(VLOOKUP(AV739,'[2]Listas anexo 1'!$J$13:$K$21,2,FALSE),"")</f>
        <v>ADOBIV</v>
      </c>
      <c r="G739" s="23" t="str">
        <f>+IFERROR(VLOOKUP(AW739,'[2]LISTAS ANEXO 1. 2'!$A$9:$B$38,2,FALSE),"")</f>
        <v>AXI</v>
      </c>
      <c r="H739" s="23" t="str">
        <f>+IFERROR(IF(C739="ADMINYCOOR",VLOOKUP(AY739,'[2]LISTAS ANEXO 1. 3'!$B$13:$C$42,2,FALSE),IF(C739="TASAS",VLOOKUP(AY739,'[2]LISTAS ANEXO 1. 3'!$B$43:$C$51,2,FALSE),IF(C739="FORTALECIMIENTO",VLOOKUP(AY739,'[2]LISTAS ANEXO 1. 3'!$B$52:$C$58,2,FALSE),""))),"")</f>
        <v>PP</v>
      </c>
      <c r="I739" s="23" t="str">
        <f>+IFERROR(VLOOKUP(#REF!,'[2]LISTAS ANEXO 1. 4'!$B$74:$C$90,2,FALSE),"")</f>
        <v/>
      </c>
      <c r="J739" s="23" t="str">
        <f>+IFERROR(VLOOKUP(X739,[2]ORDINALES!$B$2:$C$5,2,FALSE),"")</f>
        <v>CTADOS</v>
      </c>
      <c r="K739" s="23" t="str">
        <f>+IFERROR(VLOOKUP(#REF!,[2]REGION!$G$2:$I$1125,2,FALSE),"")</f>
        <v/>
      </c>
      <c r="L739" s="23" t="str">
        <f>+IFERROR(VLOOKUP(AI739,[2]REGION!$G$2:$I$1125,2,FALSE),"")</f>
        <v>NORTESANTA</v>
      </c>
      <c r="M739" s="23" t="str">
        <f>+IFERROR(VLOOKUP(#REF!,[2]ORDINALES!$H$2:$I$382,2,FALSE),"")</f>
        <v/>
      </c>
      <c r="N739" s="23" t="str">
        <f>IFERROR(VLOOKUP(U739,'[2]Lista Willy'!$B$11:$D$14,3,FALSE),"")</f>
        <v>REC_11</v>
      </c>
      <c r="O739" s="24"/>
      <c r="P739" s="94">
        <v>34022</v>
      </c>
      <c r="Q739" s="94" t="s">
        <v>540</v>
      </c>
      <c r="R739" s="94" t="s">
        <v>873</v>
      </c>
      <c r="S739" s="94" t="s">
        <v>874</v>
      </c>
      <c r="T739" s="94" t="s">
        <v>873</v>
      </c>
      <c r="U739" s="94" t="s">
        <v>52</v>
      </c>
      <c r="V739" s="94" t="s">
        <v>53</v>
      </c>
      <c r="W739" s="94" t="s">
        <v>54</v>
      </c>
      <c r="X739" s="90" t="s">
        <v>55</v>
      </c>
      <c r="Y739" s="94" t="s">
        <v>2816</v>
      </c>
      <c r="Z739" s="119">
        <v>2000000</v>
      </c>
      <c r="AA739" s="120"/>
      <c r="AB739" s="119"/>
      <c r="AC739" s="119"/>
      <c r="AD739" s="119"/>
      <c r="AE739" s="120">
        <v>2000000</v>
      </c>
      <c r="AF739" s="119"/>
      <c r="AG739" s="131">
        <v>0</v>
      </c>
      <c r="AH739" s="94" t="s">
        <v>57</v>
      </c>
      <c r="AI739" s="94" t="s">
        <v>876</v>
      </c>
      <c r="AJ739" s="94" t="s">
        <v>877</v>
      </c>
      <c r="AK739" s="94"/>
      <c r="AL739" s="94" t="s">
        <v>57</v>
      </c>
      <c r="AM739" s="94"/>
      <c r="AN739" s="94" t="s">
        <v>57</v>
      </c>
      <c r="AO739" s="94"/>
      <c r="AP739" s="94" t="s">
        <v>57</v>
      </c>
      <c r="AQ739" s="94"/>
      <c r="AR739" s="94" t="s">
        <v>57</v>
      </c>
      <c r="AS739" s="94" t="s">
        <v>60</v>
      </c>
      <c r="AT739" s="94" t="s">
        <v>61</v>
      </c>
      <c r="AU739" s="97" t="s">
        <v>62</v>
      </c>
      <c r="AV739" s="97" t="s">
        <v>63</v>
      </c>
      <c r="AW739" s="97" t="s">
        <v>442</v>
      </c>
      <c r="AX739" s="97">
        <v>3202002</v>
      </c>
      <c r="AY739" s="97" t="s">
        <v>211</v>
      </c>
      <c r="AZ739" s="97" t="s">
        <v>447</v>
      </c>
      <c r="BA739" s="24"/>
    </row>
    <row r="740" spans="1:53" ht="84.75" customHeight="1">
      <c r="A740" s="23" t="str">
        <f>+IFERROR(VLOOKUP(R740,'[2]Listas niveles'!$D$2:$E$11,2,FALSE),"")</f>
        <v>DTAN</v>
      </c>
      <c r="B740" s="23" t="str">
        <f>+IFERROR(VLOOKUP(AS740,'[2]Listas anexo 1'!$A$7:$B$8,2,FALSE),"")</f>
        <v>ADMIN</v>
      </c>
      <c r="C740" s="23" t="str">
        <f>+IFERROR(VLOOKUP(AT740,'[2]Listas anexo 1'!$A$13:$B$15,2,FALSE),"")</f>
        <v>ADMINYCOOR</v>
      </c>
      <c r="D740" s="23" t="str">
        <f>+IFERROR(VLOOKUP(AT740,'[2]Listas anexo 1'!$A$13:$C$15,3,FALSE),"")</f>
        <v>CONTRIBUIR</v>
      </c>
      <c r="E740" s="23" t="str">
        <f>+IFERROR(VLOOKUP(AT740,'[2]Listas anexo 1'!$A$19:$B$21,2,FALSE),"")</f>
        <v>ADMINOB</v>
      </c>
      <c r="F740" s="23" t="str">
        <f>+IFERROR(VLOOKUP(AV740,'[2]Listas anexo 1'!$J$13:$K$21,2,FALSE),"")</f>
        <v>ADOBIII</v>
      </c>
      <c r="G740" s="23" t="str">
        <f>+IFERROR(VLOOKUP(AW740,'[2]LISTAS ANEXO 1. 2'!$A$9:$B$38,2,FALSE),"")</f>
        <v>AVI</v>
      </c>
      <c r="H740" s="23" t="str">
        <f>+IFERROR(IF(C740="ADMINYCOOR",VLOOKUP(AY740,'[2]LISTAS ANEXO 1. 3'!$B$13:$C$42,2,FALSE),IF(C740="TASAS",VLOOKUP(AY740,'[2]LISTAS ANEXO 1. 3'!$B$43:$C$51,2,FALSE),IF(C740="FORTALECIMIENTO",VLOOKUP(AY740,'[2]LISTAS ANEXO 1. 3'!$B$52:$C$58,2,FALSE),""))),"")</f>
        <v>HH</v>
      </c>
      <c r="I740" s="23" t="str">
        <f>+IFERROR(VLOOKUP(#REF!,'[2]LISTAS ANEXO 1. 4'!$B$74:$C$90,2,FALSE),"")</f>
        <v/>
      </c>
      <c r="J740" s="23" t="str">
        <f>+IFERROR(VLOOKUP(X740,[2]ORDINALES!$B$2:$C$5,2,FALSE),"")</f>
        <v>CTADOS</v>
      </c>
      <c r="K740" s="23" t="str">
        <f>+IFERROR(VLOOKUP(#REF!,[2]REGION!$G$2:$I$1125,2,FALSE),"")</f>
        <v/>
      </c>
      <c r="L740" s="23" t="str">
        <f>+IFERROR(VLOOKUP(AI740,[2]REGION!$G$2:$I$1125,2,FALSE),"")</f>
        <v>NORTESANTA</v>
      </c>
      <c r="M740" s="23" t="str">
        <f>+IFERROR(VLOOKUP(#REF!,[2]ORDINALES!$H$2:$I$382,2,FALSE),"")</f>
        <v/>
      </c>
      <c r="N740" s="23" t="str">
        <f>IFERROR(VLOOKUP(U740,'[2]Lista Willy'!$B$11:$D$14,3,FALSE),"")</f>
        <v>REC_11</v>
      </c>
      <c r="O740" s="24"/>
      <c r="P740" s="94">
        <v>34023</v>
      </c>
      <c r="Q740" s="94" t="s">
        <v>540</v>
      </c>
      <c r="R740" s="94" t="s">
        <v>873</v>
      </c>
      <c r="S740" s="94" t="s">
        <v>874</v>
      </c>
      <c r="T740" s="94" t="s">
        <v>873</v>
      </c>
      <c r="U740" s="94" t="s">
        <v>52</v>
      </c>
      <c r="V740" s="94" t="s">
        <v>53</v>
      </c>
      <c r="W740" s="94" t="s">
        <v>54</v>
      </c>
      <c r="X740" s="90" t="s">
        <v>55</v>
      </c>
      <c r="Y740" s="94" t="s">
        <v>896</v>
      </c>
      <c r="Z740" s="119">
        <v>53024400</v>
      </c>
      <c r="AA740" s="120"/>
      <c r="AB740" s="119"/>
      <c r="AC740" s="119"/>
      <c r="AD740" s="119"/>
      <c r="AE740" s="120">
        <v>53024400</v>
      </c>
      <c r="AF740" s="119"/>
      <c r="AG740" s="131">
        <v>0</v>
      </c>
      <c r="AH740" s="94" t="s">
        <v>57</v>
      </c>
      <c r="AI740" s="94" t="s">
        <v>876</v>
      </c>
      <c r="AJ740" s="94" t="s">
        <v>877</v>
      </c>
      <c r="AK740" s="94"/>
      <c r="AL740" s="94" t="s">
        <v>57</v>
      </c>
      <c r="AM740" s="94"/>
      <c r="AN740" s="94" t="s">
        <v>57</v>
      </c>
      <c r="AO740" s="94"/>
      <c r="AP740" s="94" t="s">
        <v>57</v>
      </c>
      <c r="AQ740" s="94"/>
      <c r="AR740" s="94" t="s">
        <v>57</v>
      </c>
      <c r="AS740" s="94" t="s">
        <v>60</v>
      </c>
      <c r="AT740" s="94" t="s">
        <v>61</v>
      </c>
      <c r="AU740" s="97" t="s">
        <v>62</v>
      </c>
      <c r="AV740" s="97" t="s">
        <v>272</v>
      </c>
      <c r="AW740" s="97" t="s">
        <v>273</v>
      </c>
      <c r="AX740" s="97">
        <v>3202010</v>
      </c>
      <c r="AY740" s="97" t="s">
        <v>274</v>
      </c>
      <c r="AZ740" s="97" t="s">
        <v>405</v>
      </c>
      <c r="BA740" s="24"/>
    </row>
    <row r="741" spans="1:53" ht="84.75" customHeight="1">
      <c r="A741" s="23" t="str">
        <f>+IFERROR(VLOOKUP(R741,'[2]Listas niveles'!$D$2:$E$11,2,FALSE),"")</f>
        <v>DTAN</v>
      </c>
      <c r="B741" s="23" t="str">
        <f>+IFERROR(VLOOKUP(AS741,'[2]Listas anexo 1'!$A$7:$B$8,2,FALSE),"")</f>
        <v>ADMIN</v>
      </c>
      <c r="C741" s="23" t="str">
        <f>+IFERROR(VLOOKUP(AT741,'[2]Listas anexo 1'!$A$13:$B$15,2,FALSE),"")</f>
        <v>ADMINYCOOR</v>
      </c>
      <c r="D741" s="23" t="str">
        <f>+IFERROR(VLOOKUP(AT741,'[2]Listas anexo 1'!$A$13:$C$15,3,FALSE),"")</f>
        <v>CONTRIBUIR</v>
      </c>
      <c r="E741" s="23" t="str">
        <f>+IFERROR(VLOOKUP(AT741,'[2]Listas anexo 1'!$A$19:$B$21,2,FALSE),"")</f>
        <v>ADMINOB</v>
      </c>
      <c r="F741" s="23" t="str">
        <f>+IFERROR(VLOOKUP(AV741,'[2]Listas anexo 1'!$J$13:$K$21,2,FALSE),"")</f>
        <v>ADOBIII</v>
      </c>
      <c r="G741" s="23" t="str">
        <f>+IFERROR(VLOOKUP(AW741,'[2]LISTAS ANEXO 1. 2'!$A$9:$B$38,2,FALSE),"")</f>
        <v>AVI</v>
      </c>
      <c r="H741" s="23" t="str">
        <f>+IFERROR(IF(C741="ADMINYCOOR",VLOOKUP(AY741,'[2]LISTAS ANEXO 1. 3'!$B$13:$C$42,2,FALSE),IF(C741="TASAS",VLOOKUP(AY741,'[2]LISTAS ANEXO 1. 3'!$B$43:$C$51,2,FALSE),IF(C741="FORTALECIMIENTO",VLOOKUP(AY741,'[2]LISTAS ANEXO 1. 3'!$B$52:$C$58,2,FALSE),""))),"")</f>
        <v>HH</v>
      </c>
      <c r="I741" s="23" t="str">
        <f>+IFERROR(VLOOKUP(#REF!,'[2]LISTAS ANEXO 1. 4'!$B$74:$C$90,2,FALSE),"")</f>
        <v/>
      </c>
      <c r="J741" s="23" t="str">
        <f>+IFERROR(VLOOKUP(X741,[2]ORDINALES!$B$2:$C$5,2,FALSE),"")</f>
        <v>CTADOS</v>
      </c>
      <c r="K741" s="23" t="str">
        <f>+IFERROR(VLOOKUP(#REF!,[2]REGION!$G$2:$I$1125,2,FALSE),"")</f>
        <v/>
      </c>
      <c r="L741" s="23" t="str">
        <f>+IFERROR(VLOOKUP(AI741,[2]REGION!$G$2:$I$1125,2,FALSE),"")</f>
        <v>NORTESANTA</v>
      </c>
      <c r="M741" s="23" t="str">
        <f>+IFERROR(VLOOKUP(#REF!,[2]ORDINALES!$H$2:$I$382,2,FALSE),"")</f>
        <v/>
      </c>
      <c r="N741" s="23" t="str">
        <f>IFERROR(VLOOKUP(U741,'[2]Lista Willy'!$B$11:$D$14,3,FALSE),"")</f>
        <v>REC_11</v>
      </c>
      <c r="O741" s="24"/>
      <c r="P741" s="94">
        <v>34024</v>
      </c>
      <c r="Q741" s="94" t="s">
        <v>540</v>
      </c>
      <c r="R741" s="94" t="s">
        <v>873</v>
      </c>
      <c r="S741" s="94" t="s">
        <v>874</v>
      </c>
      <c r="T741" s="94" t="s">
        <v>873</v>
      </c>
      <c r="U741" s="94" t="s">
        <v>52</v>
      </c>
      <c r="V741" s="94" t="s">
        <v>53</v>
      </c>
      <c r="W741" s="94" t="s">
        <v>54</v>
      </c>
      <c r="X741" s="90" t="s">
        <v>55</v>
      </c>
      <c r="Y741" s="94" t="s">
        <v>897</v>
      </c>
      <c r="Z741" s="119">
        <v>26398900</v>
      </c>
      <c r="AA741" s="120"/>
      <c r="AB741" s="119"/>
      <c r="AC741" s="119"/>
      <c r="AD741" s="119"/>
      <c r="AE741" s="120">
        <v>26398900</v>
      </c>
      <c r="AF741" s="119"/>
      <c r="AG741" s="131">
        <v>0</v>
      </c>
      <c r="AH741" s="94" t="s">
        <v>57</v>
      </c>
      <c r="AI741" s="94" t="s">
        <v>876</v>
      </c>
      <c r="AJ741" s="94" t="s">
        <v>877</v>
      </c>
      <c r="AK741" s="94"/>
      <c r="AL741" s="94" t="s">
        <v>57</v>
      </c>
      <c r="AM741" s="94"/>
      <c r="AN741" s="94" t="s">
        <v>57</v>
      </c>
      <c r="AO741" s="94"/>
      <c r="AP741" s="94" t="s">
        <v>57</v>
      </c>
      <c r="AQ741" s="94"/>
      <c r="AR741" s="94" t="s">
        <v>57</v>
      </c>
      <c r="AS741" s="94" t="s">
        <v>60</v>
      </c>
      <c r="AT741" s="94" t="s">
        <v>61</v>
      </c>
      <c r="AU741" s="97" t="s">
        <v>62</v>
      </c>
      <c r="AV741" s="97" t="s">
        <v>272</v>
      </c>
      <c r="AW741" s="97" t="s">
        <v>273</v>
      </c>
      <c r="AX741" s="97">
        <v>3202010</v>
      </c>
      <c r="AY741" s="97" t="s">
        <v>274</v>
      </c>
      <c r="AZ741" s="97" t="s">
        <v>405</v>
      </c>
      <c r="BA741" s="24"/>
    </row>
    <row r="742" spans="1:53" ht="84.75" customHeight="1">
      <c r="A742" s="23" t="str">
        <f>+IFERROR(VLOOKUP(R742,'[2]Listas niveles'!$D$2:$E$11,2,FALSE),"")</f>
        <v>DTAN</v>
      </c>
      <c r="B742" s="23" t="str">
        <f>+IFERROR(VLOOKUP(AS742,'[2]Listas anexo 1'!$A$7:$B$8,2,FALSE),"")</f>
        <v>ADMIN</v>
      </c>
      <c r="C742" s="23" t="str">
        <f>+IFERROR(VLOOKUP(AT742,'[2]Listas anexo 1'!$A$13:$B$15,2,FALSE),"")</f>
        <v>ADMINYCOOR</v>
      </c>
      <c r="D742" s="23" t="str">
        <f>+IFERROR(VLOOKUP(AT742,'[2]Listas anexo 1'!$A$13:$C$15,3,FALSE),"")</f>
        <v>CONTRIBUIR</v>
      </c>
      <c r="E742" s="23" t="str">
        <f>+IFERROR(VLOOKUP(AT742,'[2]Listas anexo 1'!$A$19:$B$21,2,FALSE),"")</f>
        <v>ADMINOB</v>
      </c>
      <c r="F742" s="23" t="str">
        <f>+IFERROR(VLOOKUP(AV742,'[2]Listas anexo 1'!$J$13:$K$21,2,FALSE),"")</f>
        <v>ADOBIII</v>
      </c>
      <c r="G742" s="23" t="str">
        <f>+IFERROR(VLOOKUP(AW742,'[2]LISTAS ANEXO 1. 2'!$A$9:$B$38,2,FALSE),"")</f>
        <v>AVI</v>
      </c>
      <c r="H742" s="23" t="str">
        <f>+IFERROR(IF(C742="ADMINYCOOR",VLOOKUP(AY742,'[2]LISTAS ANEXO 1. 3'!$B$13:$C$42,2,FALSE),IF(C742="TASAS",VLOOKUP(AY742,'[2]LISTAS ANEXO 1. 3'!$B$43:$C$51,2,FALSE),IF(C742="FORTALECIMIENTO",VLOOKUP(AY742,'[2]LISTAS ANEXO 1. 3'!$B$52:$C$58,2,FALSE),""))),"")</f>
        <v>HH</v>
      </c>
      <c r="I742" s="23" t="str">
        <f>+IFERROR(VLOOKUP(#REF!,'[2]LISTAS ANEXO 1. 4'!$B$74:$C$90,2,FALSE),"")</f>
        <v/>
      </c>
      <c r="J742" s="23" t="str">
        <f>+IFERROR(VLOOKUP(X742,[2]ORDINALES!$B$2:$C$5,2,FALSE),"")</f>
        <v>CTADOS</v>
      </c>
      <c r="K742" s="23" t="str">
        <f>+IFERROR(VLOOKUP(#REF!,[2]REGION!$G$2:$I$1125,2,FALSE),"")</f>
        <v/>
      </c>
      <c r="L742" s="23" t="str">
        <f>+IFERROR(VLOOKUP(AI742,[2]REGION!$G$2:$I$1125,2,FALSE),"")</f>
        <v>NORTESANTA</v>
      </c>
      <c r="M742" s="23" t="str">
        <f>+IFERROR(VLOOKUP(#REF!,[2]ORDINALES!$H$2:$I$382,2,FALSE),"")</f>
        <v/>
      </c>
      <c r="N742" s="23" t="str">
        <f>IFERROR(VLOOKUP(U742,'[2]Lista Willy'!$B$11:$D$14,3,FALSE),"")</f>
        <v>REC_20</v>
      </c>
      <c r="O742" s="24"/>
      <c r="P742" s="94">
        <v>34025</v>
      </c>
      <c r="Q742" s="94" t="s">
        <v>540</v>
      </c>
      <c r="R742" s="94" t="s">
        <v>873</v>
      </c>
      <c r="S742" s="94" t="s">
        <v>874</v>
      </c>
      <c r="T742" s="94" t="s">
        <v>873</v>
      </c>
      <c r="U742" s="94" t="s">
        <v>153</v>
      </c>
      <c r="V742" s="94" t="s">
        <v>154</v>
      </c>
      <c r="W742" s="94" t="s">
        <v>54</v>
      </c>
      <c r="X742" s="90" t="s">
        <v>55</v>
      </c>
      <c r="Y742" s="94" t="s">
        <v>898</v>
      </c>
      <c r="Z742" s="119">
        <v>6000000</v>
      </c>
      <c r="AA742" s="120"/>
      <c r="AB742" s="119"/>
      <c r="AC742" s="119"/>
      <c r="AD742" s="119"/>
      <c r="AE742" s="120">
        <v>6000000</v>
      </c>
      <c r="AF742" s="119"/>
      <c r="AG742" s="131">
        <v>0</v>
      </c>
      <c r="AH742" s="94" t="s">
        <v>57</v>
      </c>
      <c r="AI742" s="94" t="s">
        <v>876</v>
      </c>
      <c r="AJ742" s="94" t="s">
        <v>877</v>
      </c>
      <c r="AK742" s="94"/>
      <c r="AL742" s="94" t="s">
        <v>57</v>
      </c>
      <c r="AM742" s="94"/>
      <c r="AN742" s="94" t="s">
        <v>57</v>
      </c>
      <c r="AO742" s="94"/>
      <c r="AP742" s="94" t="s">
        <v>57</v>
      </c>
      <c r="AQ742" s="94"/>
      <c r="AR742" s="94" t="s">
        <v>57</v>
      </c>
      <c r="AS742" s="94" t="s">
        <v>60</v>
      </c>
      <c r="AT742" s="94" t="s">
        <v>61</v>
      </c>
      <c r="AU742" s="97" t="s">
        <v>62</v>
      </c>
      <c r="AV742" s="97" t="s">
        <v>272</v>
      </c>
      <c r="AW742" s="97" t="s">
        <v>273</v>
      </c>
      <c r="AX742" s="97">
        <v>3202010</v>
      </c>
      <c r="AY742" s="97" t="s">
        <v>274</v>
      </c>
      <c r="AZ742" s="97" t="s">
        <v>405</v>
      </c>
      <c r="BA742" s="24"/>
    </row>
    <row r="743" spans="1:53" ht="84.75" customHeight="1">
      <c r="A743" s="23" t="str">
        <f>+IFERROR(VLOOKUP(R743,'[2]Listas niveles'!$D$2:$E$11,2,FALSE),"")</f>
        <v>DTAN</v>
      </c>
      <c r="B743" s="23" t="str">
        <f>+IFERROR(VLOOKUP(AS743,'[2]Listas anexo 1'!$A$7:$B$8,2,FALSE),"")</f>
        <v>ADMIN</v>
      </c>
      <c r="C743" s="23" t="str">
        <f>+IFERROR(VLOOKUP(AT743,'[2]Listas anexo 1'!$A$13:$B$15,2,FALSE),"")</f>
        <v>ADMINYCOOR</v>
      </c>
      <c r="D743" s="23" t="str">
        <f>+IFERROR(VLOOKUP(AT743,'[2]Listas anexo 1'!$A$13:$C$15,3,FALSE),"")</f>
        <v>CONTRIBUIR</v>
      </c>
      <c r="E743" s="23" t="str">
        <f>+IFERROR(VLOOKUP(AT743,'[2]Listas anexo 1'!$A$19:$B$21,2,FALSE),"")</f>
        <v>ADMINOB</v>
      </c>
      <c r="F743" s="23" t="str">
        <f>+IFERROR(VLOOKUP(AV743,'[2]Listas anexo 1'!$J$13:$K$21,2,FALSE),"")</f>
        <v>ADOBIII</v>
      </c>
      <c r="G743" s="23" t="str">
        <f>+IFERROR(VLOOKUP(AW743,'[2]LISTAS ANEXO 1. 2'!$A$9:$B$38,2,FALSE),"")</f>
        <v>AVI</v>
      </c>
      <c r="H743" s="23" t="str">
        <f>+IFERROR(IF(C743="ADMINYCOOR",VLOOKUP(AY743,'[2]LISTAS ANEXO 1. 3'!$B$13:$C$42,2,FALSE),IF(C743="TASAS",VLOOKUP(AY743,'[2]LISTAS ANEXO 1. 3'!$B$43:$C$51,2,FALSE),IF(C743="FORTALECIMIENTO",VLOOKUP(AY743,'[2]LISTAS ANEXO 1. 3'!$B$52:$C$58,2,FALSE),""))),"")</f>
        <v>HH</v>
      </c>
      <c r="I743" s="23" t="str">
        <f>+IFERROR(VLOOKUP(#REF!,'[2]LISTAS ANEXO 1. 4'!$B$74:$C$90,2,FALSE),"")</f>
        <v/>
      </c>
      <c r="J743" s="23" t="str">
        <f>+IFERROR(VLOOKUP(X743,[2]ORDINALES!$B$2:$C$5,2,FALSE),"")</f>
        <v>CTADOS</v>
      </c>
      <c r="K743" s="23" t="str">
        <f>+IFERROR(VLOOKUP(#REF!,[2]REGION!$G$2:$I$1125,2,FALSE),"")</f>
        <v/>
      </c>
      <c r="L743" s="23" t="str">
        <f>+IFERROR(VLOOKUP(AI743,[2]REGION!$G$2:$I$1125,2,FALSE),"")</f>
        <v>NORTESANTA</v>
      </c>
      <c r="M743" s="23" t="str">
        <f>+IFERROR(VLOOKUP(#REF!,[2]ORDINALES!$H$2:$I$382,2,FALSE),"")</f>
        <v/>
      </c>
      <c r="N743" s="23" t="str">
        <f>IFERROR(VLOOKUP(U743,'[2]Lista Willy'!$B$11:$D$14,3,FALSE),"")</f>
        <v>REC_20</v>
      </c>
      <c r="O743" s="24"/>
      <c r="P743" s="94">
        <v>34026</v>
      </c>
      <c r="Q743" s="94" t="s">
        <v>540</v>
      </c>
      <c r="R743" s="94" t="s">
        <v>873</v>
      </c>
      <c r="S743" s="94" t="s">
        <v>874</v>
      </c>
      <c r="T743" s="94" t="s">
        <v>873</v>
      </c>
      <c r="U743" s="94" t="s">
        <v>153</v>
      </c>
      <c r="V743" s="94" t="s">
        <v>154</v>
      </c>
      <c r="W743" s="94" t="s">
        <v>54</v>
      </c>
      <c r="X743" s="90" t="s">
        <v>55</v>
      </c>
      <c r="Y743" s="94" t="s">
        <v>899</v>
      </c>
      <c r="Z743" s="119">
        <v>6000000</v>
      </c>
      <c r="AA743" s="120"/>
      <c r="AB743" s="119"/>
      <c r="AC743" s="119"/>
      <c r="AD743" s="119"/>
      <c r="AE743" s="120">
        <v>6000000</v>
      </c>
      <c r="AF743" s="119"/>
      <c r="AG743" s="131">
        <v>0</v>
      </c>
      <c r="AH743" s="94" t="s">
        <v>57</v>
      </c>
      <c r="AI743" s="94" t="s">
        <v>876</v>
      </c>
      <c r="AJ743" s="94" t="s">
        <v>877</v>
      </c>
      <c r="AK743" s="94"/>
      <c r="AL743" s="94" t="s">
        <v>57</v>
      </c>
      <c r="AM743" s="94"/>
      <c r="AN743" s="94" t="s">
        <v>57</v>
      </c>
      <c r="AO743" s="94"/>
      <c r="AP743" s="94" t="s">
        <v>57</v>
      </c>
      <c r="AQ743" s="94"/>
      <c r="AR743" s="94" t="s">
        <v>57</v>
      </c>
      <c r="AS743" s="94" t="s">
        <v>60</v>
      </c>
      <c r="AT743" s="94" t="s">
        <v>61</v>
      </c>
      <c r="AU743" s="97" t="s">
        <v>62</v>
      </c>
      <c r="AV743" s="97" t="s">
        <v>272</v>
      </c>
      <c r="AW743" s="97" t="s">
        <v>273</v>
      </c>
      <c r="AX743" s="97">
        <v>3202010</v>
      </c>
      <c r="AY743" s="97" t="s">
        <v>274</v>
      </c>
      <c r="AZ743" s="97" t="s">
        <v>405</v>
      </c>
      <c r="BA743" s="24"/>
    </row>
    <row r="744" spans="1:53" ht="84.75" customHeight="1">
      <c r="A744" s="23" t="str">
        <f>+IFERROR(VLOOKUP(R744,'[2]Listas niveles'!$D$2:$E$11,2,FALSE),"")</f>
        <v>DTAN</v>
      </c>
      <c r="B744" s="23" t="str">
        <f>+IFERROR(VLOOKUP(AS744,'[2]Listas anexo 1'!$A$7:$B$8,2,FALSE),"")</f>
        <v>ADMIN</v>
      </c>
      <c r="C744" s="23" t="str">
        <f>+IFERROR(VLOOKUP(AT744,'[2]Listas anexo 1'!$A$13:$B$15,2,FALSE),"")</f>
        <v>ADMINYCOOR</v>
      </c>
      <c r="D744" s="23" t="str">
        <f>+IFERROR(VLOOKUP(AT744,'[2]Listas anexo 1'!$A$13:$C$15,3,FALSE),"")</f>
        <v>CONTRIBUIR</v>
      </c>
      <c r="E744" s="23" t="str">
        <f>+IFERROR(VLOOKUP(AT744,'[2]Listas anexo 1'!$A$19:$B$21,2,FALSE),"")</f>
        <v>ADMINOB</v>
      </c>
      <c r="F744" s="23" t="str">
        <f>+IFERROR(VLOOKUP(AV744,'[2]Listas anexo 1'!$J$13:$K$21,2,FALSE),"")</f>
        <v>ADOBIII</v>
      </c>
      <c r="G744" s="23" t="str">
        <f>+IFERROR(VLOOKUP(AW744,'[2]LISTAS ANEXO 1. 2'!$A$9:$B$38,2,FALSE),"")</f>
        <v>AVI</v>
      </c>
      <c r="H744" s="23" t="str">
        <f>+IFERROR(IF(C744="ADMINYCOOR",VLOOKUP(AY744,'[2]LISTAS ANEXO 1. 3'!$B$13:$C$42,2,FALSE),IF(C744="TASAS",VLOOKUP(AY744,'[2]LISTAS ANEXO 1. 3'!$B$43:$C$51,2,FALSE),IF(C744="FORTALECIMIENTO",VLOOKUP(AY744,'[2]LISTAS ANEXO 1. 3'!$B$52:$C$58,2,FALSE),""))),"")</f>
        <v>HH</v>
      </c>
      <c r="I744" s="23" t="str">
        <f>+IFERROR(VLOOKUP(#REF!,'[2]LISTAS ANEXO 1. 4'!$B$74:$C$90,2,FALSE),"")</f>
        <v/>
      </c>
      <c r="J744" s="23" t="str">
        <f>+IFERROR(VLOOKUP(X744,[2]ORDINALES!$B$2:$C$5,2,FALSE),"")</f>
        <v>CTADOS</v>
      </c>
      <c r="K744" s="23" t="str">
        <f>+IFERROR(VLOOKUP(#REF!,[2]REGION!$G$2:$I$1125,2,FALSE),"")</f>
        <v/>
      </c>
      <c r="L744" s="23" t="str">
        <f>+IFERROR(VLOOKUP(AI744,[2]REGION!$G$2:$I$1125,2,FALSE),"")</f>
        <v>NORTESANTA</v>
      </c>
      <c r="M744" s="23" t="str">
        <f>+IFERROR(VLOOKUP(#REF!,[2]ORDINALES!$H$2:$I$382,2,FALSE),"")</f>
        <v/>
      </c>
      <c r="N744" s="23" t="str">
        <f>IFERROR(VLOOKUP(U744,'[2]Lista Willy'!$B$11:$D$14,3,FALSE),"")</f>
        <v>REC_20</v>
      </c>
      <c r="O744" s="24"/>
      <c r="P744" s="94">
        <v>34027</v>
      </c>
      <c r="Q744" s="94" t="s">
        <v>540</v>
      </c>
      <c r="R744" s="94" t="s">
        <v>873</v>
      </c>
      <c r="S744" s="94" t="s">
        <v>874</v>
      </c>
      <c r="T744" s="94" t="s">
        <v>873</v>
      </c>
      <c r="U744" s="94" t="s">
        <v>153</v>
      </c>
      <c r="V744" s="94" t="s">
        <v>154</v>
      </c>
      <c r="W744" s="94" t="s">
        <v>54</v>
      </c>
      <c r="X744" s="90" t="s">
        <v>55</v>
      </c>
      <c r="Y744" s="94" t="s">
        <v>900</v>
      </c>
      <c r="Z744" s="119">
        <v>15000000</v>
      </c>
      <c r="AA744" s="120"/>
      <c r="AB744" s="119"/>
      <c r="AC744" s="119"/>
      <c r="AD744" s="119"/>
      <c r="AE744" s="120">
        <v>15000000</v>
      </c>
      <c r="AF744" s="119"/>
      <c r="AG744" s="131">
        <v>0</v>
      </c>
      <c r="AH744" s="94" t="s">
        <v>57</v>
      </c>
      <c r="AI744" s="94" t="s">
        <v>876</v>
      </c>
      <c r="AJ744" s="94" t="s">
        <v>877</v>
      </c>
      <c r="AK744" s="94"/>
      <c r="AL744" s="94" t="s">
        <v>57</v>
      </c>
      <c r="AM744" s="94"/>
      <c r="AN744" s="94" t="s">
        <v>57</v>
      </c>
      <c r="AO744" s="94"/>
      <c r="AP744" s="94" t="s">
        <v>57</v>
      </c>
      <c r="AQ744" s="94"/>
      <c r="AR744" s="94" t="s">
        <v>57</v>
      </c>
      <c r="AS744" s="94" t="s">
        <v>60</v>
      </c>
      <c r="AT744" s="94" t="s">
        <v>61</v>
      </c>
      <c r="AU744" s="97" t="s">
        <v>62</v>
      </c>
      <c r="AV744" s="97" t="s">
        <v>272</v>
      </c>
      <c r="AW744" s="97" t="s">
        <v>273</v>
      </c>
      <c r="AX744" s="97">
        <v>3202010</v>
      </c>
      <c r="AY744" s="97" t="s">
        <v>274</v>
      </c>
      <c r="AZ744" s="97" t="s">
        <v>405</v>
      </c>
      <c r="BA744" s="24"/>
    </row>
    <row r="745" spans="1:53" ht="84.75" customHeight="1">
      <c r="A745" s="23" t="str">
        <f>+IFERROR(VLOOKUP(R745,'[2]Listas niveles'!$D$2:$E$11,2,FALSE),"")</f>
        <v>DTAN</v>
      </c>
      <c r="B745" s="23" t="str">
        <f>+IFERROR(VLOOKUP(AS745,'[2]Listas anexo 1'!$A$7:$B$8,2,FALSE),"")</f>
        <v>ADMIN</v>
      </c>
      <c r="C745" s="23" t="str">
        <f>+IFERROR(VLOOKUP(AT745,'[2]Listas anexo 1'!$A$13:$B$15,2,FALSE),"")</f>
        <v>ADMINYCOOR</v>
      </c>
      <c r="D745" s="23" t="str">
        <f>+IFERROR(VLOOKUP(AT745,'[2]Listas anexo 1'!$A$13:$C$15,3,FALSE),"")</f>
        <v>CONTRIBUIR</v>
      </c>
      <c r="E745" s="23" t="str">
        <f>+IFERROR(VLOOKUP(AT745,'[2]Listas anexo 1'!$A$19:$B$21,2,FALSE),"")</f>
        <v>ADMINOB</v>
      </c>
      <c r="F745" s="23" t="str">
        <f>+IFERROR(VLOOKUP(AV745,'[2]Listas anexo 1'!$J$13:$K$21,2,FALSE),"")</f>
        <v>ADOBIII</v>
      </c>
      <c r="G745" s="23" t="str">
        <f>+IFERROR(VLOOKUP(AW745,'[2]LISTAS ANEXO 1. 2'!$A$9:$B$38,2,FALSE),"")</f>
        <v>AVI</v>
      </c>
      <c r="H745" s="23" t="str">
        <f>+IFERROR(IF(C745="ADMINYCOOR",VLOOKUP(AY745,'[2]LISTAS ANEXO 1. 3'!$B$13:$C$42,2,FALSE),IF(C745="TASAS",VLOOKUP(AY745,'[2]LISTAS ANEXO 1. 3'!$B$43:$C$51,2,FALSE),IF(C745="FORTALECIMIENTO",VLOOKUP(AY745,'[2]LISTAS ANEXO 1. 3'!$B$52:$C$58,2,FALSE),""))),"")</f>
        <v>HH</v>
      </c>
      <c r="I745" s="23" t="str">
        <f>+IFERROR(VLOOKUP(#REF!,'[2]LISTAS ANEXO 1. 4'!$B$74:$C$90,2,FALSE),"")</f>
        <v/>
      </c>
      <c r="J745" s="23" t="str">
        <f>+IFERROR(VLOOKUP(X745,[2]ORDINALES!$B$2:$C$5,2,FALSE),"")</f>
        <v>CTADOS</v>
      </c>
      <c r="K745" s="23" t="str">
        <f>+IFERROR(VLOOKUP(#REF!,[2]REGION!$G$2:$I$1125,2,FALSE),"")</f>
        <v/>
      </c>
      <c r="L745" s="23" t="str">
        <f>+IFERROR(VLOOKUP(AI745,[2]REGION!$G$2:$I$1125,2,FALSE),"")</f>
        <v>NORTESANTA</v>
      </c>
      <c r="M745" s="23" t="str">
        <f>+IFERROR(VLOOKUP(#REF!,[2]ORDINALES!$H$2:$I$382,2,FALSE),"")</f>
        <v/>
      </c>
      <c r="N745" s="23" t="str">
        <f>IFERROR(VLOOKUP(U745,'[2]Lista Willy'!$B$11:$D$14,3,FALSE),"")</f>
        <v>REC_11</v>
      </c>
      <c r="O745" s="24"/>
      <c r="P745" s="94">
        <v>34028</v>
      </c>
      <c r="Q745" s="94" t="s">
        <v>540</v>
      </c>
      <c r="R745" s="94" t="s">
        <v>873</v>
      </c>
      <c r="S745" s="94" t="s">
        <v>874</v>
      </c>
      <c r="T745" s="94" t="s">
        <v>873</v>
      </c>
      <c r="U745" s="94" t="s">
        <v>52</v>
      </c>
      <c r="V745" s="94" t="s">
        <v>53</v>
      </c>
      <c r="W745" s="94" t="s">
        <v>54</v>
      </c>
      <c r="X745" s="90" t="s">
        <v>55</v>
      </c>
      <c r="Y745" s="94" t="s">
        <v>901</v>
      </c>
      <c r="Z745" s="119">
        <v>90000000</v>
      </c>
      <c r="AA745" s="120"/>
      <c r="AB745" s="119"/>
      <c r="AC745" s="119"/>
      <c r="AD745" s="119"/>
      <c r="AE745" s="120">
        <v>90000000</v>
      </c>
      <c r="AF745" s="119"/>
      <c r="AG745" s="131">
        <v>0</v>
      </c>
      <c r="AH745" s="94" t="s">
        <v>57</v>
      </c>
      <c r="AI745" s="94" t="s">
        <v>876</v>
      </c>
      <c r="AJ745" s="94" t="s">
        <v>877</v>
      </c>
      <c r="AK745" s="94"/>
      <c r="AL745" s="94" t="s">
        <v>57</v>
      </c>
      <c r="AM745" s="94"/>
      <c r="AN745" s="94" t="s">
        <v>57</v>
      </c>
      <c r="AO745" s="94"/>
      <c r="AP745" s="94" t="s">
        <v>57</v>
      </c>
      <c r="AQ745" s="94"/>
      <c r="AR745" s="94" t="s">
        <v>57</v>
      </c>
      <c r="AS745" s="94" t="s">
        <v>60</v>
      </c>
      <c r="AT745" s="94" t="s">
        <v>61</v>
      </c>
      <c r="AU745" s="97" t="s">
        <v>62</v>
      </c>
      <c r="AV745" s="97" t="s">
        <v>272</v>
      </c>
      <c r="AW745" s="97" t="s">
        <v>273</v>
      </c>
      <c r="AX745" s="97">
        <v>3202010</v>
      </c>
      <c r="AY745" s="97" t="s">
        <v>274</v>
      </c>
      <c r="AZ745" s="97" t="s">
        <v>405</v>
      </c>
      <c r="BA745" s="24"/>
    </row>
    <row r="746" spans="1:53" ht="84.75" customHeight="1">
      <c r="A746" s="23" t="str">
        <f>+IFERROR(VLOOKUP(R746,'[2]Listas niveles'!$D$2:$E$11,2,FALSE),"")</f>
        <v>DTAN</v>
      </c>
      <c r="B746" s="23" t="str">
        <f>+IFERROR(VLOOKUP(AS746,'[2]Listas anexo 1'!$A$7:$B$8,2,FALSE),"")</f>
        <v>ADMIN</v>
      </c>
      <c r="C746" s="23" t="str">
        <f>+IFERROR(VLOOKUP(AT746,'[2]Listas anexo 1'!$A$13:$B$15,2,FALSE),"")</f>
        <v>ADMINYCOOR</v>
      </c>
      <c r="D746" s="23" t="str">
        <f>+IFERROR(VLOOKUP(AT746,'[2]Listas anexo 1'!$A$13:$C$15,3,FALSE),"")</f>
        <v>CONTRIBUIR</v>
      </c>
      <c r="E746" s="23" t="str">
        <f>+IFERROR(VLOOKUP(AT746,'[2]Listas anexo 1'!$A$19:$B$21,2,FALSE),"")</f>
        <v>ADMINOB</v>
      </c>
      <c r="F746" s="23" t="str">
        <f>+IFERROR(VLOOKUP(AV746,'[2]Listas anexo 1'!$J$13:$K$21,2,FALSE),"")</f>
        <v>ADOBIII</v>
      </c>
      <c r="G746" s="23" t="str">
        <f>+IFERROR(VLOOKUP(AW746,'[2]LISTAS ANEXO 1. 2'!$A$9:$B$38,2,FALSE),"")</f>
        <v>AVI</v>
      </c>
      <c r="H746" s="23" t="str">
        <f>+IFERROR(IF(C746="ADMINYCOOR",VLOOKUP(AY746,'[2]LISTAS ANEXO 1. 3'!$B$13:$C$42,2,FALSE),IF(C746="TASAS",VLOOKUP(AY746,'[2]LISTAS ANEXO 1. 3'!$B$43:$C$51,2,FALSE),IF(C746="FORTALECIMIENTO",VLOOKUP(AY746,'[2]LISTAS ANEXO 1. 3'!$B$52:$C$58,2,FALSE),""))),"")</f>
        <v>HH</v>
      </c>
      <c r="I746" s="23" t="str">
        <f>+IFERROR(VLOOKUP(#REF!,'[2]LISTAS ANEXO 1. 4'!$B$74:$C$90,2,FALSE),"")</f>
        <v/>
      </c>
      <c r="J746" s="23" t="str">
        <f>+IFERROR(VLOOKUP(X746,[2]ORDINALES!$B$2:$C$5,2,FALSE),"")</f>
        <v>CTADOS</v>
      </c>
      <c r="K746" s="23" t="str">
        <f>+IFERROR(VLOOKUP(#REF!,[2]REGION!$G$2:$I$1125,2,FALSE),"")</f>
        <v/>
      </c>
      <c r="L746" s="23" t="str">
        <f>+IFERROR(VLOOKUP(AI746,[2]REGION!$G$2:$I$1125,2,FALSE),"")</f>
        <v>NORTESANTA</v>
      </c>
      <c r="M746" s="23" t="str">
        <f>+IFERROR(VLOOKUP(#REF!,[2]ORDINALES!$H$2:$I$382,2,FALSE),"")</f>
        <v/>
      </c>
      <c r="N746" s="23" t="str">
        <f>IFERROR(VLOOKUP(U746,'[2]Lista Willy'!$B$11:$D$14,3,FALSE),"")</f>
        <v>REC_11</v>
      </c>
      <c r="O746" s="24"/>
      <c r="P746" s="94">
        <v>34029</v>
      </c>
      <c r="Q746" s="94" t="s">
        <v>540</v>
      </c>
      <c r="R746" s="94" t="s">
        <v>873</v>
      </c>
      <c r="S746" s="94" t="s">
        <v>874</v>
      </c>
      <c r="T746" s="94" t="s">
        <v>873</v>
      </c>
      <c r="U746" s="94" t="s">
        <v>52</v>
      </c>
      <c r="V746" s="94" t="s">
        <v>53</v>
      </c>
      <c r="W746" s="94" t="s">
        <v>54</v>
      </c>
      <c r="X746" s="90" t="s">
        <v>55</v>
      </c>
      <c r="Y746" s="94" t="s">
        <v>902</v>
      </c>
      <c r="Z746" s="119">
        <v>2000000</v>
      </c>
      <c r="AA746" s="120"/>
      <c r="AB746" s="119"/>
      <c r="AC746" s="119"/>
      <c r="AD746" s="119"/>
      <c r="AE746" s="120">
        <v>2000000</v>
      </c>
      <c r="AF746" s="119"/>
      <c r="AG746" s="131">
        <v>0</v>
      </c>
      <c r="AH746" s="94" t="s">
        <v>57</v>
      </c>
      <c r="AI746" s="94" t="s">
        <v>876</v>
      </c>
      <c r="AJ746" s="94" t="s">
        <v>877</v>
      </c>
      <c r="AK746" s="94"/>
      <c r="AL746" s="94" t="s">
        <v>57</v>
      </c>
      <c r="AM746" s="94"/>
      <c r="AN746" s="94" t="s">
        <v>57</v>
      </c>
      <c r="AO746" s="94"/>
      <c r="AP746" s="94" t="s">
        <v>57</v>
      </c>
      <c r="AQ746" s="94"/>
      <c r="AR746" s="94" t="s">
        <v>57</v>
      </c>
      <c r="AS746" s="94" t="s">
        <v>60</v>
      </c>
      <c r="AT746" s="94" t="s">
        <v>61</v>
      </c>
      <c r="AU746" s="97" t="s">
        <v>62</v>
      </c>
      <c r="AV746" s="97" t="s">
        <v>272</v>
      </c>
      <c r="AW746" s="97" t="s">
        <v>273</v>
      </c>
      <c r="AX746" s="97">
        <v>3202010</v>
      </c>
      <c r="AY746" s="97" t="s">
        <v>274</v>
      </c>
      <c r="AZ746" s="97" t="s">
        <v>405</v>
      </c>
      <c r="BA746" s="24"/>
    </row>
    <row r="747" spans="1:53" ht="84.75" customHeight="1">
      <c r="A747" s="23" t="str">
        <f>+IFERROR(VLOOKUP(R747,'[2]Listas niveles'!$D$2:$E$11,2,FALSE),"")</f>
        <v>DTAN</v>
      </c>
      <c r="B747" s="23" t="str">
        <f>+IFERROR(VLOOKUP(AS747,'[2]Listas anexo 1'!$A$7:$B$8,2,FALSE),"")</f>
        <v>ADMIN</v>
      </c>
      <c r="C747" s="23" t="str">
        <f>+IFERROR(VLOOKUP(AT747,'[2]Listas anexo 1'!$A$13:$B$15,2,FALSE),"")</f>
        <v>ADMINYCOOR</v>
      </c>
      <c r="D747" s="23" t="str">
        <f>+IFERROR(VLOOKUP(AT747,'[2]Listas anexo 1'!$A$13:$C$15,3,FALSE),"")</f>
        <v>CONTRIBUIR</v>
      </c>
      <c r="E747" s="23" t="str">
        <f>+IFERROR(VLOOKUP(AT747,'[2]Listas anexo 1'!$A$19:$B$21,2,FALSE),"")</f>
        <v>ADMINOB</v>
      </c>
      <c r="F747" s="23" t="str">
        <f>+IFERROR(VLOOKUP(AV747,'[2]Listas anexo 1'!$J$13:$K$21,2,FALSE),"")</f>
        <v>ADOBIII</v>
      </c>
      <c r="G747" s="23" t="str">
        <f>+IFERROR(VLOOKUP(AW747,'[2]LISTAS ANEXO 1. 2'!$A$9:$B$38,2,FALSE),"")</f>
        <v>AIX</v>
      </c>
      <c r="H747" s="23" t="str">
        <f>+IFERROR(IF(C747="ADMINYCOOR",VLOOKUP(AY747,'[2]LISTAS ANEXO 1. 3'!$B$13:$C$42,2,FALSE),IF(C747="TASAS",VLOOKUP(AY747,'[2]LISTAS ANEXO 1. 3'!$B$43:$C$51,2,FALSE),IF(C747="FORTALECIMIENTO",VLOOKUP(AY747,'[2]LISTAS ANEXO 1. 3'!$B$52:$C$58,2,FALSE),""))),"")</f>
        <v>NN</v>
      </c>
      <c r="I747" s="23" t="str">
        <f>+IFERROR(VLOOKUP(#REF!,'[2]LISTAS ANEXO 1. 4'!$B$74:$C$90,2,FALSE),"")</f>
        <v/>
      </c>
      <c r="J747" s="23" t="str">
        <f>+IFERROR(VLOOKUP(X747,[2]ORDINALES!$B$2:$C$5,2,FALSE),"")</f>
        <v>CTADOS</v>
      </c>
      <c r="K747" s="23" t="str">
        <f>+IFERROR(VLOOKUP(#REF!,[2]REGION!$G$2:$I$1125,2,FALSE),"")</f>
        <v/>
      </c>
      <c r="L747" s="23" t="str">
        <f>+IFERROR(VLOOKUP(AI747,[2]REGION!$G$2:$I$1125,2,FALSE),"")</f>
        <v>NORTESANTA</v>
      </c>
      <c r="M747" s="23" t="str">
        <f>+IFERROR(VLOOKUP(#REF!,[2]ORDINALES!$H$2:$I$382,2,FALSE),"")</f>
        <v/>
      </c>
      <c r="N747" s="23" t="str">
        <f>IFERROR(VLOOKUP(U747,'[2]Lista Willy'!$B$11:$D$14,3,FALSE),"")</f>
        <v>REC_11</v>
      </c>
      <c r="O747" s="24"/>
      <c r="P747" s="94">
        <v>34030</v>
      </c>
      <c r="Q747" s="94" t="s">
        <v>540</v>
      </c>
      <c r="R747" s="94" t="s">
        <v>873</v>
      </c>
      <c r="S747" s="94" t="s">
        <v>874</v>
      </c>
      <c r="T747" s="94" t="s">
        <v>873</v>
      </c>
      <c r="U747" s="94" t="s">
        <v>52</v>
      </c>
      <c r="V747" s="94" t="s">
        <v>53</v>
      </c>
      <c r="W747" s="94" t="s">
        <v>54</v>
      </c>
      <c r="X747" s="90" t="s">
        <v>55</v>
      </c>
      <c r="Y747" s="94" t="s">
        <v>903</v>
      </c>
      <c r="Z747" s="119">
        <v>40707660</v>
      </c>
      <c r="AA747" s="120"/>
      <c r="AB747" s="119"/>
      <c r="AC747" s="119"/>
      <c r="AD747" s="119"/>
      <c r="AE747" s="120">
        <v>40707660</v>
      </c>
      <c r="AF747" s="119"/>
      <c r="AG747" s="131">
        <v>0</v>
      </c>
      <c r="AH747" s="94" t="s">
        <v>57</v>
      </c>
      <c r="AI747" s="94" t="s">
        <v>876</v>
      </c>
      <c r="AJ747" s="94" t="s">
        <v>877</v>
      </c>
      <c r="AK747" s="94"/>
      <c r="AL747" s="94" t="s">
        <v>57</v>
      </c>
      <c r="AM747" s="94"/>
      <c r="AN747" s="94" t="s">
        <v>57</v>
      </c>
      <c r="AO747" s="94"/>
      <c r="AP747" s="94" t="s">
        <v>57</v>
      </c>
      <c r="AQ747" s="94"/>
      <c r="AR747" s="94" t="s">
        <v>57</v>
      </c>
      <c r="AS747" s="94" t="s">
        <v>60</v>
      </c>
      <c r="AT747" s="94" t="s">
        <v>61</v>
      </c>
      <c r="AU747" s="97" t="s">
        <v>62</v>
      </c>
      <c r="AV747" s="98" t="s">
        <v>272</v>
      </c>
      <c r="AW747" s="97" t="s">
        <v>413</v>
      </c>
      <c r="AX747" s="97">
        <v>3202014</v>
      </c>
      <c r="AY747" s="97" t="s">
        <v>418</v>
      </c>
      <c r="AZ747" s="98" t="s">
        <v>415</v>
      </c>
      <c r="BA747" s="24"/>
    </row>
    <row r="748" spans="1:53" ht="84.75" customHeight="1">
      <c r="A748" s="23" t="str">
        <f>+IFERROR(VLOOKUP(R748,'[2]Listas niveles'!$D$2:$E$11,2,FALSE),"")</f>
        <v>DTAN</v>
      </c>
      <c r="B748" s="23" t="str">
        <f>+IFERROR(VLOOKUP(AS748,'[2]Listas anexo 1'!$A$7:$B$8,2,FALSE),"")</f>
        <v>ADMIN</v>
      </c>
      <c r="C748" s="23" t="str">
        <f>+IFERROR(VLOOKUP(AT748,'[2]Listas anexo 1'!$A$13:$B$15,2,FALSE),"")</f>
        <v>ADMINYCOOR</v>
      </c>
      <c r="D748" s="23" t="str">
        <f>+IFERROR(VLOOKUP(AT748,'[2]Listas anexo 1'!$A$13:$C$15,3,FALSE),"")</f>
        <v>CONTRIBUIR</v>
      </c>
      <c r="E748" s="23" t="str">
        <f>+IFERROR(VLOOKUP(AT748,'[2]Listas anexo 1'!$A$19:$B$21,2,FALSE),"")</f>
        <v>ADMINOB</v>
      </c>
      <c r="F748" s="23" t="str">
        <f>+IFERROR(VLOOKUP(AV748,'[2]Listas anexo 1'!$J$13:$K$21,2,FALSE),"")</f>
        <v>ADOBIII</v>
      </c>
      <c r="G748" s="23" t="str">
        <f>+IFERROR(VLOOKUP(AW748,'[2]LISTAS ANEXO 1. 2'!$A$9:$B$38,2,FALSE),"")</f>
        <v>AIX</v>
      </c>
      <c r="H748" s="23" t="str">
        <f>+IFERROR(IF(C748="ADMINYCOOR",VLOOKUP(AY748,'[2]LISTAS ANEXO 1. 3'!$B$13:$C$42,2,FALSE),IF(C748="TASAS",VLOOKUP(AY748,'[2]LISTAS ANEXO 1. 3'!$B$43:$C$51,2,FALSE),IF(C748="FORTALECIMIENTO",VLOOKUP(AY748,'[2]LISTAS ANEXO 1. 3'!$B$52:$C$58,2,FALSE),""))),"")</f>
        <v>NN</v>
      </c>
      <c r="I748" s="23" t="str">
        <f>+IFERROR(VLOOKUP(#REF!,'[2]LISTAS ANEXO 1. 4'!$B$74:$C$90,2,FALSE),"")</f>
        <v/>
      </c>
      <c r="J748" s="23" t="str">
        <f>+IFERROR(VLOOKUP(X748,[2]ORDINALES!$B$2:$C$5,2,FALSE),"")</f>
        <v>CTADOS</v>
      </c>
      <c r="K748" s="23" t="str">
        <f>+IFERROR(VLOOKUP(#REF!,[2]REGION!$G$2:$I$1125,2,FALSE),"")</f>
        <v/>
      </c>
      <c r="L748" s="23" t="str">
        <f>+IFERROR(VLOOKUP(AI748,[2]REGION!$G$2:$I$1125,2,FALSE),"")</f>
        <v>NORTESANTA</v>
      </c>
      <c r="M748" s="23" t="str">
        <f>+IFERROR(VLOOKUP(#REF!,[2]ORDINALES!$H$2:$I$382,2,FALSE),"")</f>
        <v/>
      </c>
      <c r="N748" s="23" t="str">
        <f>IFERROR(VLOOKUP(U748,'[2]Lista Willy'!$B$11:$D$14,3,FALSE),"")</f>
        <v>REC_20</v>
      </c>
      <c r="O748" s="24"/>
      <c r="P748" s="94">
        <v>34031</v>
      </c>
      <c r="Q748" s="94" t="s">
        <v>540</v>
      </c>
      <c r="R748" s="94" t="s">
        <v>873</v>
      </c>
      <c r="S748" s="94" t="s">
        <v>874</v>
      </c>
      <c r="T748" s="94" t="s">
        <v>873</v>
      </c>
      <c r="U748" s="94" t="s">
        <v>153</v>
      </c>
      <c r="V748" s="94" t="s">
        <v>154</v>
      </c>
      <c r="W748" s="94" t="s">
        <v>54</v>
      </c>
      <c r="X748" s="90" t="s">
        <v>55</v>
      </c>
      <c r="Y748" s="94" t="s">
        <v>2817</v>
      </c>
      <c r="Z748" s="119">
        <v>10000000</v>
      </c>
      <c r="AA748" s="120"/>
      <c r="AB748" s="119"/>
      <c r="AC748" s="119"/>
      <c r="AD748" s="119"/>
      <c r="AE748" s="120">
        <v>10000000</v>
      </c>
      <c r="AF748" s="119"/>
      <c r="AG748" s="131">
        <v>0</v>
      </c>
      <c r="AH748" s="94" t="s">
        <v>57</v>
      </c>
      <c r="AI748" s="94" t="s">
        <v>876</v>
      </c>
      <c r="AJ748" s="94" t="s">
        <v>877</v>
      </c>
      <c r="AK748" s="94"/>
      <c r="AL748" s="94" t="s">
        <v>57</v>
      </c>
      <c r="AM748" s="94"/>
      <c r="AN748" s="94" t="s">
        <v>57</v>
      </c>
      <c r="AO748" s="94"/>
      <c r="AP748" s="94" t="s">
        <v>57</v>
      </c>
      <c r="AQ748" s="94"/>
      <c r="AR748" s="94" t="s">
        <v>57</v>
      </c>
      <c r="AS748" s="94" t="s">
        <v>60</v>
      </c>
      <c r="AT748" s="94" t="s">
        <v>61</v>
      </c>
      <c r="AU748" s="97" t="s">
        <v>62</v>
      </c>
      <c r="AV748" s="98" t="s">
        <v>272</v>
      </c>
      <c r="AW748" s="97" t="s">
        <v>413</v>
      </c>
      <c r="AX748" s="97">
        <v>3202014</v>
      </c>
      <c r="AY748" s="97" t="s">
        <v>418</v>
      </c>
      <c r="AZ748" s="98" t="s">
        <v>415</v>
      </c>
      <c r="BA748" s="24"/>
    </row>
    <row r="749" spans="1:53" ht="84.75" customHeight="1">
      <c r="A749" s="23" t="str">
        <f>+IFERROR(VLOOKUP(R749,'[2]Listas niveles'!$D$2:$E$11,2,FALSE),"")</f>
        <v>DTAN</v>
      </c>
      <c r="B749" s="23" t="str">
        <f>+IFERROR(VLOOKUP(AS749,'[2]Listas anexo 1'!$A$7:$B$8,2,FALSE),"")</f>
        <v>ADMIN</v>
      </c>
      <c r="C749" s="23" t="str">
        <f>+IFERROR(VLOOKUP(AT749,'[2]Listas anexo 1'!$A$13:$B$15,2,FALSE),"")</f>
        <v>ADMINYCOOR</v>
      </c>
      <c r="D749" s="23" t="str">
        <f>+IFERROR(VLOOKUP(AT749,'[2]Listas anexo 1'!$A$13:$C$15,3,FALSE),"")</f>
        <v>CONTRIBUIR</v>
      </c>
      <c r="E749" s="23" t="str">
        <f>+IFERROR(VLOOKUP(AT749,'[2]Listas anexo 1'!$A$19:$B$21,2,FALSE),"")</f>
        <v>ADMINOB</v>
      </c>
      <c r="F749" s="23" t="str">
        <f>+IFERROR(VLOOKUP(AV749,'[2]Listas anexo 1'!$J$13:$K$21,2,FALSE),"")</f>
        <v>ADOBIII</v>
      </c>
      <c r="G749" s="23" t="str">
        <f>+IFERROR(VLOOKUP(AW749,'[2]LISTAS ANEXO 1. 2'!$A$9:$B$38,2,FALSE),"")</f>
        <v>AIX</v>
      </c>
      <c r="H749" s="23" t="str">
        <f>+IFERROR(IF(C749="ADMINYCOOR",VLOOKUP(AY749,'[2]LISTAS ANEXO 1. 3'!$B$13:$C$42,2,FALSE),IF(C749="TASAS",VLOOKUP(AY749,'[2]LISTAS ANEXO 1. 3'!$B$43:$C$51,2,FALSE),IF(C749="FORTALECIMIENTO",VLOOKUP(AY749,'[2]LISTAS ANEXO 1. 3'!$B$52:$C$58,2,FALSE),""))),"")</f>
        <v>NN</v>
      </c>
      <c r="I749" s="23" t="str">
        <f>+IFERROR(VLOOKUP(#REF!,'[2]LISTAS ANEXO 1. 4'!$B$74:$C$90,2,FALSE),"")</f>
        <v/>
      </c>
      <c r="J749" s="23" t="str">
        <f>+IFERROR(VLOOKUP(X749,[2]ORDINALES!$B$2:$C$5,2,FALSE),"")</f>
        <v>CTADOS</v>
      </c>
      <c r="K749" s="23" t="str">
        <f>+IFERROR(VLOOKUP(#REF!,[2]REGION!$G$2:$I$1125,2,FALSE),"")</f>
        <v/>
      </c>
      <c r="L749" s="23" t="str">
        <f>+IFERROR(VLOOKUP(AI749,[2]REGION!$G$2:$I$1125,2,FALSE),"")</f>
        <v>NORTESANTA</v>
      </c>
      <c r="M749" s="23" t="str">
        <f>+IFERROR(VLOOKUP(#REF!,[2]ORDINALES!$H$2:$I$382,2,FALSE),"")</f>
        <v/>
      </c>
      <c r="N749" s="23" t="str">
        <f>IFERROR(VLOOKUP(U749,'[2]Lista Willy'!$B$11:$D$14,3,FALSE),"")</f>
        <v>REC_20</v>
      </c>
      <c r="O749" s="24"/>
      <c r="P749" s="94">
        <v>34032</v>
      </c>
      <c r="Q749" s="94" t="s">
        <v>540</v>
      </c>
      <c r="R749" s="94" t="s">
        <v>873</v>
      </c>
      <c r="S749" s="94" t="s">
        <v>874</v>
      </c>
      <c r="T749" s="94" t="s">
        <v>873</v>
      </c>
      <c r="U749" s="94" t="s">
        <v>153</v>
      </c>
      <c r="V749" s="94" t="s">
        <v>154</v>
      </c>
      <c r="W749" s="94" t="s">
        <v>54</v>
      </c>
      <c r="X749" s="90" t="s">
        <v>55</v>
      </c>
      <c r="Y749" s="94" t="s">
        <v>2818</v>
      </c>
      <c r="Z749" s="119">
        <v>1000000</v>
      </c>
      <c r="AA749" s="120"/>
      <c r="AB749" s="119"/>
      <c r="AC749" s="119"/>
      <c r="AD749" s="119"/>
      <c r="AE749" s="120">
        <v>1000000</v>
      </c>
      <c r="AF749" s="119"/>
      <c r="AG749" s="131">
        <v>0</v>
      </c>
      <c r="AH749" s="94" t="s">
        <v>57</v>
      </c>
      <c r="AI749" s="94" t="s">
        <v>876</v>
      </c>
      <c r="AJ749" s="94" t="s">
        <v>877</v>
      </c>
      <c r="AK749" s="94"/>
      <c r="AL749" s="94" t="s">
        <v>57</v>
      </c>
      <c r="AM749" s="94"/>
      <c r="AN749" s="94" t="s">
        <v>57</v>
      </c>
      <c r="AO749" s="94"/>
      <c r="AP749" s="94" t="s">
        <v>57</v>
      </c>
      <c r="AQ749" s="94"/>
      <c r="AR749" s="94" t="s">
        <v>57</v>
      </c>
      <c r="AS749" s="94" t="s">
        <v>60</v>
      </c>
      <c r="AT749" s="94" t="s">
        <v>61</v>
      </c>
      <c r="AU749" s="97" t="s">
        <v>62</v>
      </c>
      <c r="AV749" s="98" t="s">
        <v>272</v>
      </c>
      <c r="AW749" s="97" t="s">
        <v>413</v>
      </c>
      <c r="AX749" s="97">
        <v>3202014</v>
      </c>
      <c r="AY749" s="97" t="s">
        <v>418</v>
      </c>
      <c r="AZ749" s="98" t="s">
        <v>415</v>
      </c>
      <c r="BA749" s="24"/>
    </row>
    <row r="750" spans="1:53" ht="84.75" customHeight="1">
      <c r="A750" s="23" t="str">
        <f>+IFERROR(VLOOKUP(R750,'[2]Listas niveles'!$D$2:$E$11,2,FALSE),"")</f>
        <v>DTAN</v>
      </c>
      <c r="B750" s="23" t="str">
        <f>+IFERROR(VLOOKUP(AS750,'[2]Listas anexo 1'!$A$7:$B$8,2,FALSE),"")</f>
        <v>ADMIN</v>
      </c>
      <c r="C750" s="23" t="str">
        <f>+IFERROR(VLOOKUP(AT750,'[2]Listas anexo 1'!$A$13:$B$15,2,FALSE),"")</f>
        <v>ADMINYCOOR</v>
      </c>
      <c r="D750" s="23" t="str">
        <f>+IFERROR(VLOOKUP(AT750,'[2]Listas anexo 1'!$A$13:$C$15,3,FALSE),"")</f>
        <v>CONTRIBUIR</v>
      </c>
      <c r="E750" s="23" t="str">
        <f>+IFERROR(VLOOKUP(AT750,'[2]Listas anexo 1'!$A$19:$B$21,2,FALSE),"")</f>
        <v>ADMINOB</v>
      </c>
      <c r="F750" s="23" t="str">
        <f>+IFERROR(VLOOKUP(AV750,'[2]Listas anexo 1'!$J$13:$K$21,2,FALSE),"")</f>
        <v>ADOBI</v>
      </c>
      <c r="G750" s="23" t="str">
        <f>+IFERROR(VLOOKUP(AW750,'[2]LISTAS ANEXO 1. 2'!$A$9:$B$38,2,FALSE),"")</f>
        <v>AI</v>
      </c>
      <c r="H750" s="23" t="str">
        <f>+IFERROR(IF(C750="ADMINYCOOR",VLOOKUP(AY750,'[2]LISTAS ANEXO 1. 3'!$B$13:$C$42,2,FALSE),IF(C750="TASAS",VLOOKUP(AY750,'[2]LISTAS ANEXO 1. 3'!$B$43:$C$51,2,FALSE),IF(C750="FORTALECIMIENTO",VLOOKUP(AY750,'[2]LISTAS ANEXO 1. 3'!$B$52:$C$58,2,FALSE),""))),"")</f>
        <v>AA</v>
      </c>
      <c r="I750" s="23" t="str">
        <f>+IFERROR(VLOOKUP(#REF!,'[2]LISTAS ANEXO 1. 4'!$B$74:$C$90,2,FALSE),"")</f>
        <v/>
      </c>
      <c r="J750" s="23" t="str">
        <f>+IFERROR(VLOOKUP(X750,[2]ORDINALES!$B$2:$C$5,2,FALSE),"")</f>
        <v>CTADOS</v>
      </c>
      <c r="K750" s="23" t="str">
        <f>+IFERROR(VLOOKUP(#REF!,[2]REGION!$G$2:$I$1125,2,FALSE),"")</f>
        <v/>
      </c>
      <c r="L750" s="23" t="str">
        <f>+IFERROR(VLOOKUP(AI750,[2]REGION!$G$2:$I$1125,2,FALSE),"")</f>
        <v>NORTESANTA</v>
      </c>
      <c r="M750" s="23" t="str">
        <f>+IFERROR(VLOOKUP(#REF!,[2]ORDINALES!$H$2:$I$382,2,FALSE),"")</f>
        <v/>
      </c>
      <c r="N750" s="23" t="str">
        <f>IFERROR(VLOOKUP(U750,'[2]Lista Willy'!$B$11:$D$14,3,FALSE),"")</f>
        <v>REC_11</v>
      </c>
      <c r="O750" s="24"/>
      <c r="P750" s="94">
        <v>34033</v>
      </c>
      <c r="Q750" s="94" t="s">
        <v>540</v>
      </c>
      <c r="R750" s="94" t="s">
        <v>873</v>
      </c>
      <c r="S750" s="94" t="s">
        <v>874</v>
      </c>
      <c r="T750" s="94" t="s">
        <v>873</v>
      </c>
      <c r="U750" s="94" t="s">
        <v>52</v>
      </c>
      <c r="V750" s="94" t="s">
        <v>53</v>
      </c>
      <c r="W750" s="94" t="s">
        <v>54</v>
      </c>
      <c r="X750" s="90" t="s">
        <v>55</v>
      </c>
      <c r="Y750" s="94" t="s">
        <v>904</v>
      </c>
      <c r="Z750" s="119">
        <v>15532000</v>
      </c>
      <c r="AA750" s="120"/>
      <c r="AB750" s="119"/>
      <c r="AC750" s="119"/>
      <c r="AD750" s="119"/>
      <c r="AE750" s="120">
        <v>15532000</v>
      </c>
      <c r="AF750" s="119"/>
      <c r="AG750" s="131">
        <v>0</v>
      </c>
      <c r="AH750" s="94" t="s">
        <v>57</v>
      </c>
      <c r="AI750" s="94" t="s">
        <v>876</v>
      </c>
      <c r="AJ750" s="94" t="s">
        <v>877</v>
      </c>
      <c r="AK750" s="94"/>
      <c r="AL750" s="94" t="s">
        <v>57</v>
      </c>
      <c r="AM750" s="94"/>
      <c r="AN750" s="94" t="s">
        <v>57</v>
      </c>
      <c r="AO750" s="94"/>
      <c r="AP750" s="94" t="s">
        <v>57</v>
      </c>
      <c r="AQ750" s="94"/>
      <c r="AR750" s="94" t="s">
        <v>57</v>
      </c>
      <c r="AS750" s="94" t="s">
        <v>60</v>
      </c>
      <c r="AT750" s="94" t="s">
        <v>61</v>
      </c>
      <c r="AU750" s="97" t="s">
        <v>62</v>
      </c>
      <c r="AV750" s="98" t="s">
        <v>125</v>
      </c>
      <c r="AW750" s="97" t="s">
        <v>126</v>
      </c>
      <c r="AX750" s="97">
        <v>3202032</v>
      </c>
      <c r="AY750" s="97" t="s">
        <v>127</v>
      </c>
      <c r="AZ750" s="97" t="s">
        <v>293</v>
      </c>
      <c r="BA750" s="24"/>
    </row>
    <row r="751" spans="1:53" ht="84.75" customHeight="1">
      <c r="A751" s="23" t="str">
        <f>+IFERROR(VLOOKUP(R751,'[2]Listas niveles'!$D$2:$E$11,2,FALSE),"")</f>
        <v>DTAN</v>
      </c>
      <c r="B751" s="23" t="str">
        <f>+IFERROR(VLOOKUP(AS751,'[2]Listas anexo 1'!$A$7:$B$8,2,FALSE),"")</f>
        <v>ADMIN</v>
      </c>
      <c r="C751" s="23" t="str">
        <f>+IFERROR(VLOOKUP(AT751,'[2]Listas anexo 1'!$A$13:$B$15,2,FALSE),"")</f>
        <v>ADMINYCOOR</v>
      </c>
      <c r="D751" s="23" t="str">
        <f>+IFERROR(VLOOKUP(AT751,'[2]Listas anexo 1'!$A$13:$C$15,3,FALSE),"")</f>
        <v>CONTRIBUIR</v>
      </c>
      <c r="E751" s="23" t="str">
        <f>+IFERROR(VLOOKUP(AT751,'[2]Listas anexo 1'!$A$19:$B$21,2,FALSE),"")</f>
        <v>ADMINOB</v>
      </c>
      <c r="F751" s="23" t="str">
        <f>+IFERROR(VLOOKUP(AV751,'[2]Listas anexo 1'!$J$13:$K$21,2,FALSE),"")</f>
        <v>ADOBI</v>
      </c>
      <c r="G751" s="23" t="str">
        <f>+IFERROR(VLOOKUP(AW751,'[2]LISTAS ANEXO 1. 2'!$A$9:$B$38,2,FALSE),"")</f>
        <v>AI</v>
      </c>
      <c r="H751" s="23" t="str">
        <f>+IFERROR(IF(C751="ADMINYCOOR",VLOOKUP(AY751,'[2]LISTAS ANEXO 1. 3'!$B$13:$C$42,2,FALSE),IF(C751="TASAS",VLOOKUP(AY751,'[2]LISTAS ANEXO 1. 3'!$B$43:$C$51,2,FALSE),IF(C751="FORTALECIMIENTO",VLOOKUP(AY751,'[2]LISTAS ANEXO 1. 3'!$B$52:$C$58,2,FALSE),""))),"")</f>
        <v>AA</v>
      </c>
      <c r="I751" s="23" t="str">
        <f>+IFERROR(VLOOKUP(#REF!,'[2]LISTAS ANEXO 1. 4'!$B$74:$C$90,2,FALSE),"")</f>
        <v/>
      </c>
      <c r="J751" s="23" t="str">
        <f>+IFERROR(VLOOKUP(X751,[2]ORDINALES!$B$2:$C$5,2,FALSE),"")</f>
        <v>CTADOS</v>
      </c>
      <c r="K751" s="23" t="str">
        <f>+IFERROR(VLOOKUP(#REF!,[2]REGION!$G$2:$I$1125,2,FALSE),"")</f>
        <v/>
      </c>
      <c r="L751" s="23" t="str">
        <f>+IFERROR(VLOOKUP(AI751,[2]REGION!$G$2:$I$1125,2,FALSE),"")</f>
        <v>NORTESANTA</v>
      </c>
      <c r="M751" s="23" t="str">
        <f>+IFERROR(VLOOKUP(#REF!,[2]ORDINALES!$H$2:$I$382,2,FALSE),"")</f>
        <v/>
      </c>
      <c r="N751" s="23" t="str">
        <f>IFERROR(VLOOKUP(U751,'[2]Lista Willy'!$B$11:$D$14,3,FALSE),"")</f>
        <v>REC_11</v>
      </c>
      <c r="O751" s="24"/>
      <c r="P751" s="94">
        <v>34034</v>
      </c>
      <c r="Q751" s="94" t="s">
        <v>540</v>
      </c>
      <c r="R751" s="94" t="s">
        <v>873</v>
      </c>
      <c r="S751" s="94" t="s">
        <v>874</v>
      </c>
      <c r="T751" s="94" t="s">
        <v>873</v>
      </c>
      <c r="U751" s="94" t="s">
        <v>52</v>
      </c>
      <c r="V751" s="94" t="s">
        <v>53</v>
      </c>
      <c r="W751" s="94" t="s">
        <v>54</v>
      </c>
      <c r="X751" s="90" t="s">
        <v>55</v>
      </c>
      <c r="Y751" s="94" t="s">
        <v>905</v>
      </c>
      <c r="Z751" s="119">
        <v>15532000</v>
      </c>
      <c r="AA751" s="120"/>
      <c r="AB751" s="119"/>
      <c r="AC751" s="119"/>
      <c r="AD751" s="119"/>
      <c r="AE751" s="120">
        <v>15532000</v>
      </c>
      <c r="AF751" s="119"/>
      <c r="AG751" s="131">
        <v>0</v>
      </c>
      <c r="AH751" s="94" t="s">
        <v>57</v>
      </c>
      <c r="AI751" s="94" t="s">
        <v>876</v>
      </c>
      <c r="AJ751" s="94" t="s">
        <v>877</v>
      </c>
      <c r="AK751" s="94"/>
      <c r="AL751" s="94" t="s">
        <v>57</v>
      </c>
      <c r="AM751" s="94"/>
      <c r="AN751" s="94" t="s">
        <v>57</v>
      </c>
      <c r="AO751" s="94"/>
      <c r="AP751" s="94" t="s">
        <v>57</v>
      </c>
      <c r="AQ751" s="94"/>
      <c r="AR751" s="94" t="s">
        <v>57</v>
      </c>
      <c r="AS751" s="94" t="s">
        <v>60</v>
      </c>
      <c r="AT751" s="94" t="s">
        <v>61</v>
      </c>
      <c r="AU751" s="97" t="s">
        <v>62</v>
      </c>
      <c r="AV751" s="98" t="s">
        <v>125</v>
      </c>
      <c r="AW751" s="97" t="s">
        <v>126</v>
      </c>
      <c r="AX751" s="97">
        <v>3202032</v>
      </c>
      <c r="AY751" s="97" t="s">
        <v>127</v>
      </c>
      <c r="AZ751" s="97" t="s">
        <v>293</v>
      </c>
      <c r="BA751" s="24"/>
    </row>
    <row r="752" spans="1:53" ht="84.75" customHeight="1">
      <c r="A752" s="23" t="str">
        <f>+IFERROR(VLOOKUP(R752,'[2]Listas niveles'!$D$2:$E$11,2,FALSE),"")</f>
        <v>DTAN</v>
      </c>
      <c r="B752" s="23" t="str">
        <f>+IFERROR(VLOOKUP(AS752,'[2]Listas anexo 1'!$A$7:$B$8,2,FALSE),"")</f>
        <v>ADMIN</v>
      </c>
      <c r="C752" s="23" t="str">
        <f>+IFERROR(VLOOKUP(AT752,'[2]Listas anexo 1'!$A$13:$B$15,2,FALSE),"")</f>
        <v>ADMINYCOOR</v>
      </c>
      <c r="D752" s="23" t="str">
        <f>+IFERROR(VLOOKUP(AT752,'[2]Listas anexo 1'!$A$13:$C$15,3,FALSE),"")</f>
        <v>CONTRIBUIR</v>
      </c>
      <c r="E752" s="23" t="str">
        <f>+IFERROR(VLOOKUP(AT752,'[2]Listas anexo 1'!$A$19:$B$21,2,FALSE),"")</f>
        <v>ADMINOB</v>
      </c>
      <c r="F752" s="23" t="str">
        <f>+IFERROR(VLOOKUP(AV752,'[2]Listas anexo 1'!$J$13:$K$21,2,FALSE),"")</f>
        <v>ADOBI</v>
      </c>
      <c r="G752" s="23" t="str">
        <f>+IFERROR(VLOOKUP(AW752,'[2]LISTAS ANEXO 1. 2'!$A$9:$B$38,2,FALSE),"")</f>
        <v>AI</v>
      </c>
      <c r="H752" s="23" t="str">
        <f>+IFERROR(IF(C752="ADMINYCOOR",VLOOKUP(AY752,'[2]LISTAS ANEXO 1. 3'!$B$13:$C$42,2,FALSE),IF(C752="TASAS",VLOOKUP(AY752,'[2]LISTAS ANEXO 1. 3'!$B$43:$C$51,2,FALSE),IF(C752="FORTALECIMIENTO",VLOOKUP(AY752,'[2]LISTAS ANEXO 1. 3'!$B$52:$C$58,2,FALSE),""))),"")</f>
        <v>AA</v>
      </c>
      <c r="I752" s="23" t="str">
        <f>+IFERROR(VLOOKUP(#REF!,'[2]LISTAS ANEXO 1. 4'!$B$74:$C$90,2,FALSE),"")</f>
        <v/>
      </c>
      <c r="J752" s="23" t="str">
        <f>+IFERROR(VLOOKUP(X752,[2]ORDINALES!$B$2:$C$5,2,FALSE),"")</f>
        <v>CTADOS</v>
      </c>
      <c r="K752" s="23" t="str">
        <f>+IFERROR(VLOOKUP(#REF!,[2]REGION!$G$2:$I$1125,2,FALSE),"")</f>
        <v/>
      </c>
      <c r="L752" s="23" t="str">
        <f>+IFERROR(VLOOKUP(AI752,[2]REGION!$G$2:$I$1125,2,FALSE),"")</f>
        <v>NORTESANTA</v>
      </c>
      <c r="M752" s="23" t="str">
        <f>+IFERROR(VLOOKUP(#REF!,[2]ORDINALES!$H$2:$I$382,2,FALSE),"")</f>
        <v/>
      </c>
      <c r="N752" s="23" t="str">
        <f>IFERROR(VLOOKUP(U752,'[2]Lista Willy'!$B$11:$D$14,3,FALSE),"")</f>
        <v>REC_11</v>
      </c>
      <c r="O752" s="24"/>
      <c r="P752" s="94">
        <v>34035</v>
      </c>
      <c r="Q752" s="94" t="s">
        <v>540</v>
      </c>
      <c r="R752" s="94" t="s">
        <v>873</v>
      </c>
      <c r="S752" s="94" t="s">
        <v>874</v>
      </c>
      <c r="T752" s="94" t="s">
        <v>873</v>
      </c>
      <c r="U752" s="94" t="s">
        <v>52</v>
      </c>
      <c r="V752" s="94" t="s">
        <v>53</v>
      </c>
      <c r="W752" s="94" t="s">
        <v>54</v>
      </c>
      <c r="X752" s="90" t="s">
        <v>55</v>
      </c>
      <c r="Y752" s="94" t="s">
        <v>906</v>
      </c>
      <c r="Z752" s="119">
        <v>15532000</v>
      </c>
      <c r="AA752" s="120"/>
      <c r="AB752" s="119"/>
      <c r="AC752" s="119"/>
      <c r="AD752" s="119"/>
      <c r="AE752" s="120">
        <v>15532000</v>
      </c>
      <c r="AF752" s="119"/>
      <c r="AG752" s="131">
        <v>0</v>
      </c>
      <c r="AH752" s="94" t="s">
        <v>57</v>
      </c>
      <c r="AI752" s="94" t="s">
        <v>876</v>
      </c>
      <c r="AJ752" s="94" t="s">
        <v>877</v>
      </c>
      <c r="AK752" s="94"/>
      <c r="AL752" s="94" t="s">
        <v>57</v>
      </c>
      <c r="AM752" s="94"/>
      <c r="AN752" s="94" t="s">
        <v>57</v>
      </c>
      <c r="AO752" s="94"/>
      <c r="AP752" s="94" t="s">
        <v>57</v>
      </c>
      <c r="AQ752" s="94"/>
      <c r="AR752" s="94" t="s">
        <v>57</v>
      </c>
      <c r="AS752" s="94" t="s">
        <v>60</v>
      </c>
      <c r="AT752" s="94" t="s">
        <v>61</v>
      </c>
      <c r="AU752" s="97" t="s">
        <v>62</v>
      </c>
      <c r="AV752" s="98" t="s">
        <v>125</v>
      </c>
      <c r="AW752" s="97" t="s">
        <v>126</v>
      </c>
      <c r="AX752" s="97">
        <v>3202032</v>
      </c>
      <c r="AY752" s="97" t="s">
        <v>127</v>
      </c>
      <c r="AZ752" s="97" t="s">
        <v>293</v>
      </c>
      <c r="BA752" s="24"/>
    </row>
    <row r="753" spans="1:53" ht="84.75" customHeight="1">
      <c r="A753" s="23" t="str">
        <f>+IFERROR(VLOOKUP(R753,'[2]Listas niveles'!$D$2:$E$11,2,FALSE),"")</f>
        <v>DTAN</v>
      </c>
      <c r="B753" s="23" t="str">
        <f>+IFERROR(VLOOKUP(AS753,'[2]Listas anexo 1'!$A$7:$B$8,2,FALSE),"")</f>
        <v>ADMIN</v>
      </c>
      <c r="C753" s="23" t="str">
        <f>+IFERROR(VLOOKUP(AT753,'[2]Listas anexo 1'!$A$13:$B$15,2,FALSE),"")</f>
        <v>ADMINYCOOR</v>
      </c>
      <c r="D753" s="23" t="str">
        <f>+IFERROR(VLOOKUP(AT753,'[2]Listas anexo 1'!$A$13:$C$15,3,FALSE),"")</f>
        <v>CONTRIBUIR</v>
      </c>
      <c r="E753" s="23" t="str">
        <f>+IFERROR(VLOOKUP(AT753,'[2]Listas anexo 1'!$A$19:$B$21,2,FALSE),"")</f>
        <v>ADMINOB</v>
      </c>
      <c r="F753" s="23" t="str">
        <f>+IFERROR(VLOOKUP(AV753,'[2]Listas anexo 1'!$J$13:$K$21,2,FALSE),"")</f>
        <v>ADOBI</v>
      </c>
      <c r="G753" s="23" t="str">
        <f>+IFERROR(VLOOKUP(AW753,'[2]LISTAS ANEXO 1. 2'!$A$9:$B$38,2,FALSE),"")</f>
        <v>AI</v>
      </c>
      <c r="H753" s="23" t="str">
        <f>+IFERROR(IF(C753="ADMINYCOOR",VLOOKUP(AY753,'[2]LISTAS ANEXO 1. 3'!$B$13:$C$42,2,FALSE),IF(C753="TASAS",VLOOKUP(AY753,'[2]LISTAS ANEXO 1. 3'!$B$43:$C$51,2,FALSE),IF(C753="FORTALECIMIENTO",VLOOKUP(AY753,'[2]LISTAS ANEXO 1. 3'!$B$52:$C$58,2,FALSE),""))),"")</f>
        <v>AA</v>
      </c>
      <c r="I753" s="23" t="str">
        <f>+IFERROR(VLOOKUP(#REF!,'[2]LISTAS ANEXO 1. 4'!$B$74:$C$90,2,FALSE),"")</f>
        <v/>
      </c>
      <c r="J753" s="23" t="str">
        <f>+IFERROR(VLOOKUP(X753,[2]ORDINALES!$B$2:$C$5,2,FALSE),"")</f>
        <v>CTADOS</v>
      </c>
      <c r="K753" s="23" t="str">
        <f>+IFERROR(VLOOKUP(#REF!,[2]REGION!$G$2:$I$1125,2,FALSE),"")</f>
        <v/>
      </c>
      <c r="L753" s="23" t="str">
        <f>+IFERROR(VLOOKUP(AI753,[2]REGION!$G$2:$I$1125,2,FALSE),"")</f>
        <v>NORTESANTA</v>
      </c>
      <c r="M753" s="23" t="str">
        <f>+IFERROR(VLOOKUP(#REF!,[2]ORDINALES!$H$2:$I$382,2,FALSE),"")</f>
        <v/>
      </c>
      <c r="N753" s="23" t="str">
        <f>IFERROR(VLOOKUP(U753,'[2]Lista Willy'!$B$11:$D$14,3,FALSE),"")</f>
        <v>REC_11</v>
      </c>
      <c r="O753" s="24"/>
      <c r="P753" s="94">
        <v>34036</v>
      </c>
      <c r="Q753" s="94" t="s">
        <v>540</v>
      </c>
      <c r="R753" s="94" t="s">
        <v>873</v>
      </c>
      <c r="S753" s="94" t="s">
        <v>874</v>
      </c>
      <c r="T753" s="94" t="s">
        <v>873</v>
      </c>
      <c r="U753" s="94" t="s">
        <v>52</v>
      </c>
      <c r="V753" s="94" t="s">
        <v>53</v>
      </c>
      <c r="W753" s="94" t="s">
        <v>54</v>
      </c>
      <c r="X753" s="90" t="s">
        <v>55</v>
      </c>
      <c r="Y753" s="94" t="s">
        <v>907</v>
      </c>
      <c r="Z753" s="119">
        <v>15532000</v>
      </c>
      <c r="AA753" s="120"/>
      <c r="AB753" s="119"/>
      <c r="AC753" s="119"/>
      <c r="AD753" s="119"/>
      <c r="AE753" s="120">
        <v>15532000</v>
      </c>
      <c r="AF753" s="119"/>
      <c r="AG753" s="131">
        <v>0</v>
      </c>
      <c r="AH753" s="94" t="s">
        <v>57</v>
      </c>
      <c r="AI753" s="94" t="s">
        <v>876</v>
      </c>
      <c r="AJ753" s="94" t="s">
        <v>877</v>
      </c>
      <c r="AK753" s="94"/>
      <c r="AL753" s="94" t="s">
        <v>57</v>
      </c>
      <c r="AM753" s="94"/>
      <c r="AN753" s="94" t="s">
        <v>57</v>
      </c>
      <c r="AO753" s="94"/>
      <c r="AP753" s="94" t="s">
        <v>57</v>
      </c>
      <c r="AQ753" s="94"/>
      <c r="AR753" s="94" t="s">
        <v>57</v>
      </c>
      <c r="AS753" s="94" t="s">
        <v>60</v>
      </c>
      <c r="AT753" s="94" t="s">
        <v>61</v>
      </c>
      <c r="AU753" s="97" t="s">
        <v>62</v>
      </c>
      <c r="AV753" s="98" t="s">
        <v>125</v>
      </c>
      <c r="AW753" s="97" t="s">
        <v>126</v>
      </c>
      <c r="AX753" s="97">
        <v>3202032</v>
      </c>
      <c r="AY753" s="97" t="s">
        <v>127</v>
      </c>
      <c r="AZ753" s="97" t="s">
        <v>293</v>
      </c>
      <c r="BA753" s="24"/>
    </row>
    <row r="754" spans="1:53" ht="84.75" customHeight="1">
      <c r="A754" s="23" t="str">
        <f>+IFERROR(VLOOKUP(R754,'[2]Listas niveles'!$D$2:$E$11,2,FALSE),"")</f>
        <v>DTAN</v>
      </c>
      <c r="B754" s="23" t="str">
        <f>+IFERROR(VLOOKUP(AS754,'[2]Listas anexo 1'!$A$7:$B$8,2,FALSE),"")</f>
        <v>ADMIN</v>
      </c>
      <c r="C754" s="23" t="str">
        <f>+IFERROR(VLOOKUP(AT754,'[2]Listas anexo 1'!$A$13:$B$15,2,FALSE),"")</f>
        <v>ADMINYCOOR</v>
      </c>
      <c r="D754" s="23" t="str">
        <f>+IFERROR(VLOOKUP(AT754,'[2]Listas anexo 1'!$A$13:$C$15,3,FALSE),"")</f>
        <v>CONTRIBUIR</v>
      </c>
      <c r="E754" s="23" t="str">
        <f>+IFERROR(VLOOKUP(AT754,'[2]Listas anexo 1'!$A$19:$B$21,2,FALSE),"")</f>
        <v>ADMINOB</v>
      </c>
      <c r="F754" s="23" t="str">
        <f>+IFERROR(VLOOKUP(AV754,'[2]Listas anexo 1'!$J$13:$K$21,2,FALSE),"")</f>
        <v>ADOBI</v>
      </c>
      <c r="G754" s="23" t="str">
        <f>+IFERROR(VLOOKUP(AW754,'[2]LISTAS ANEXO 1. 2'!$A$9:$B$38,2,FALSE),"")</f>
        <v>AI</v>
      </c>
      <c r="H754" s="23" t="str">
        <f>+IFERROR(IF(C754="ADMINYCOOR",VLOOKUP(AY754,'[2]LISTAS ANEXO 1. 3'!$B$13:$C$42,2,FALSE),IF(C754="TASAS",VLOOKUP(AY754,'[2]LISTAS ANEXO 1. 3'!$B$43:$C$51,2,FALSE),IF(C754="FORTALECIMIENTO",VLOOKUP(AY754,'[2]LISTAS ANEXO 1. 3'!$B$52:$C$58,2,FALSE),""))),"")</f>
        <v>AA</v>
      </c>
      <c r="I754" s="23" t="str">
        <f>+IFERROR(VLOOKUP(#REF!,'[2]LISTAS ANEXO 1. 4'!$B$74:$C$90,2,FALSE),"")</f>
        <v/>
      </c>
      <c r="J754" s="23" t="str">
        <f>+IFERROR(VLOOKUP(X754,[2]ORDINALES!$B$2:$C$5,2,FALSE),"")</f>
        <v>CTADOS</v>
      </c>
      <c r="K754" s="23" t="str">
        <f>+IFERROR(VLOOKUP(#REF!,[2]REGION!$G$2:$I$1125,2,FALSE),"")</f>
        <v/>
      </c>
      <c r="L754" s="23" t="str">
        <f>+IFERROR(VLOOKUP(AI754,[2]REGION!$G$2:$I$1125,2,FALSE),"")</f>
        <v>NORTESANTA</v>
      </c>
      <c r="M754" s="23" t="str">
        <f>+IFERROR(VLOOKUP(#REF!,[2]ORDINALES!$H$2:$I$382,2,FALSE),"")</f>
        <v/>
      </c>
      <c r="N754" s="23" t="str">
        <f>IFERROR(VLOOKUP(U754,'[2]Lista Willy'!$B$11:$D$14,3,FALSE),"")</f>
        <v>REC_11</v>
      </c>
      <c r="O754" s="24"/>
      <c r="P754" s="94">
        <v>34037</v>
      </c>
      <c r="Q754" s="94" t="s">
        <v>540</v>
      </c>
      <c r="R754" s="94" t="s">
        <v>873</v>
      </c>
      <c r="S754" s="94" t="s">
        <v>874</v>
      </c>
      <c r="T754" s="94" t="s">
        <v>873</v>
      </c>
      <c r="U754" s="94" t="s">
        <v>52</v>
      </c>
      <c r="V754" s="94" t="s">
        <v>53</v>
      </c>
      <c r="W754" s="94" t="s">
        <v>54</v>
      </c>
      <c r="X754" s="90" t="s">
        <v>55</v>
      </c>
      <c r="Y754" s="94" t="s">
        <v>908</v>
      </c>
      <c r="Z754" s="119">
        <v>15532000</v>
      </c>
      <c r="AA754" s="120"/>
      <c r="AB754" s="119"/>
      <c r="AC754" s="119"/>
      <c r="AD754" s="119"/>
      <c r="AE754" s="120">
        <v>15532000</v>
      </c>
      <c r="AF754" s="119"/>
      <c r="AG754" s="131">
        <v>0</v>
      </c>
      <c r="AH754" s="94" t="s">
        <v>57</v>
      </c>
      <c r="AI754" s="94" t="s">
        <v>876</v>
      </c>
      <c r="AJ754" s="94" t="s">
        <v>877</v>
      </c>
      <c r="AK754" s="94"/>
      <c r="AL754" s="94" t="s">
        <v>57</v>
      </c>
      <c r="AM754" s="94"/>
      <c r="AN754" s="94" t="s">
        <v>57</v>
      </c>
      <c r="AO754" s="94"/>
      <c r="AP754" s="94" t="s">
        <v>57</v>
      </c>
      <c r="AQ754" s="94"/>
      <c r="AR754" s="94" t="s">
        <v>57</v>
      </c>
      <c r="AS754" s="94" t="s">
        <v>60</v>
      </c>
      <c r="AT754" s="94" t="s">
        <v>61</v>
      </c>
      <c r="AU754" s="97" t="s">
        <v>62</v>
      </c>
      <c r="AV754" s="98" t="s">
        <v>125</v>
      </c>
      <c r="AW754" s="97" t="s">
        <v>126</v>
      </c>
      <c r="AX754" s="97">
        <v>3202032</v>
      </c>
      <c r="AY754" s="97" t="s">
        <v>127</v>
      </c>
      <c r="AZ754" s="97" t="s">
        <v>293</v>
      </c>
      <c r="BA754" s="24"/>
    </row>
    <row r="755" spans="1:53" ht="84.75" customHeight="1">
      <c r="A755" s="23" t="str">
        <f>+IFERROR(VLOOKUP(R755,'[2]Listas niveles'!$D$2:$E$11,2,FALSE),"")</f>
        <v>DTAN</v>
      </c>
      <c r="B755" s="23" t="str">
        <f>+IFERROR(VLOOKUP(AS755,'[2]Listas anexo 1'!$A$7:$B$8,2,FALSE),"")</f>
        <v>ADMIN</v>
      </c>
      <c r="C755" s="23" t="str">
        <f>+IFERROR(VLOOKUP(AT755,'[2]Listas anexo 1'!$A$13:$B$15,2,FALSE),"")</f>
        <v>ADMINYCOOR</v>
      </c>
      <c r="D755" s="23" t="str">
        <f>+IFERROR(VLOOKUP(AT755,'[2]Listas anexo 1'!$A$13:$C$15,3,FALSE),"")</f>
        <v>CONTRIBUIR</v>
      </c>
      <c r="E755" s="23" t="str">
        <f>+IFERROR(VLOOKUP(AT755,'[2]Listas anexo 1'!$A$19:$B$21,2,FALSE),"")</f>
        <v>ADMINOB</v>
      </c>
      <c r="F755" s="23" t="str">
        <f>+IFERROR(VLOOKUP(AV755,'[2]Listas anexo 1'!$J$13:$K$21,2,FALSE),"")</f>
        <v>ADOBI</v>
      </c>
      <c r="G755" s="23" t="str">
        <f>+IFERROR(VLOOKUP(AW755,'[2]LISTAS ANEXO 1. 2'!$A$9:$B$38,2,FALSE),"")</f>
        <v>AI</v>
      </c>
      <c r="H755" s="23" t="str">
        <f>+IFERROR(IF(C755="ADMINYCOOR",VLOOKUP(AY755,'[2]LISTAS ANEXO 1. 3'!$B$13:$C$42,2,FALSE),IF(C755="TASAS",VLOOKUP(AY755,'[2]LISTAS ANEXO 1. 3'!$B$43:$C$51,2,FALSE),IF(C755="FORTALECIMIENTO",VLOOKUP(AY755,'[2]LISTAS ANEXO 1. 3'!$B$52:$C$58,2,FALSE),""))),"")</f>
        <v>AA</v>
      </c>
      <c r="I755" s="23" t="str">
        <f>+IFERROR(VLOOKUP(#REF!,'[2]LISTAS ANEXO 1. 4'!$B$74:$C$90,2,FALSE),"")</f>
        <v/>
      </c>
      <c r="J755" s="23" t="str">
        <f>+IFERROR(VLOOKUP(X755,[2]ORDINALES!$B$2:$C$5,2,FALSE),"")</f>
        <v>CTADOS</v>
      </c>
      <c r="K755" s="23" t="str">
        <f>+IFERROR(VLOOKUP(#REF!,[2]REGION!$G$2:$I$1125,2,FALSE),"")</f>
        <v/>
      </c>
      <c r="L755" s="23" t="str">
        <f>+IFERROR(VLOOKUP(AI755,[2]REGION!$G$2:$I$1125,2,FALSE),"")</f>
        <v>NORTESANTA</v>
      </c>
      <c r="M755" s="23" t="str">
        <f>+IFERROR(VLOOKUP(#REF!,[2]ORDINALES!$H$2:$I$382,2,FALSE),"")</f>
        <v/>
      </c>
      <c r="N755" s="23" t="str">
        <f>IFERROR(VLOOKUP(U755,'[2]Lista Willy'!$B$11:$D$14,3,FALSE),"")</f>
        <v>REC_20</v>
      </c>
      <c r="O755" s="24"/>
      <c r="P755" s="94">
        <v>34038</v>
      </c>
      <c r="Q755" s="94" t="s">
        <v>540</v>
      </c>
      <c r="R755" s="94" t="s">
        <v>873</v>
      </c>
      <c r="S755" s="94" t="s">
        <v>874</v>
      </c>
      <c r="T755" s="94" t="s">
        <v>873</v>
      </c>
      <c r="U755" s="94" t="s">
        <v>153</v>
      </c>
      <c r="V755" s="94" t="s">
        <v>154</v>
      </c>
      <c r="W755" s="94" t="s">
        <v>54</v>
      </c>
      <c r="X755" s="90" t="s">
        <v>55</v>
      </c>
      <c r="Y755" s="94" t="s">
        <v>909</v>
      </c>
      <c r="Z755" s="119">
        <v>18800000</v>
      </c>
      <c r="AA755" s="120"/>
      <c r="AB755" s="119"/>
      <c r="AC755" s="119"/>
      <c r="AD755" s="119"/>
      <c r="AE755" s="120">
        <v>18800000</v>
      </c>
      <c r="AF755" s="119"/>
      <c r="AG755" s="131">
        <v>0</v>
      </c>
      <c r="AH755" s="94" t="s">
        <v>57</v>
      </c>
      <c r="AI755" s="94" t="s">
        <v>876</v>
      </c>
      <c r="AJ755" s="94" t="s">
        <v>877</v>
      </c>
      <c r="AK755" s="94"/>
      <c r="AL755" s="94" t="s">
        <v>57</v>
      </c>
      <c r="AM755" s="94"/>
      <c r="AN755" s="94" t="s">
        <v>57</v>
      </c>
      <c r="AO755" s="94"/>
      <c r="AP755" s="94" t="s">
        <v>57</v>
      </c>
      <c r="AQ755" s="94"/>
      <c r="AR755" s="94" t="s">
        <v>57</v>
      </c>
      <c r="AS755" s="94" t="s">
        <v>60</v>
      </c>
      <c r="AT755" s="94" t="s">
        <v>61</v>
      </c>
      <c r="AU755" s="97" t="s">
        <v>62</v>
      </c>
      <c r="AV755" s="98" t="s">
        <v>125</v>
      </c>
      <c r="AW755" s="97" t="s">
        <v>126</v>
      </c>
      <c r="AX755" s="97">
        <v>3202032</v>
      </c>
      <c r="AY755" s="97" t="s">
        <v>127</v>
      </c>
      <c r="AZ755" s="97" t="s">
        <v>293</v>
      </c>
      <c r="BA755" s="24"/>
    </row>
    <row r="756" spans="1:53" ht="84.75" customHeight="1">
      <c r="A756" s="23" t="str">
        <f>+IFERROR(VLOOKUP(R756,'[2]Listas niveles'!$D$2:$E$11,2,FALSE),"")</f>
        <v>DTAN</v>
      </c>
      <c r="B756" s="23" t="str">
        <f>+IFERROR(VLOOKUP(AS756,'[2]Listas anexo 1'!$A$7:$B$8,2,FALSE),"")</f>
        <v>ADMIN</v>
      </c>
      <c r="C756" s="23" t="str">
        <f>+IFERROR(VLOOKUP(AT756,'[2]Listas anexo 1'!$A$13:$B$15,2,FALSE),"")</f>
        <v>ADMINYCOOR</v>
      </c>
      <c r="D756" s="23" t="str">
        <f>+IFERROR(VLOOKUP(AT756,'[2]Listas anexo 1'!$A$13:$C$15,3,FALSE),"")</f>
        <v>CONTRIBUIR</v>
      </c>
      <c r="E756" s="23" t="str">
        <f>+IFERROR(VLOOKUP(AT756,'[2]Listas anexo 1'!$A$19:$B$21,2,FALSE),"")</f>
        <v>ADMINOB</v>
      </c>
      <c r="F756" s="23" t="str">
        <f>+IFERROR(VLOOKUP(AV756,'[2]Listas anexo 1'!$J$13:$K$21,2,FALSE),"")</f>
        <v>ADOBI</v>
      </c>
      <c r="G756" s="23" t="str">
        <f>+IFERROR(VLOOKUP(AW756,'[2]LISTAS ANEXO 1. 2'!$A$9:$B$38,2,FALSE),"")</f>
        <v>AI</v>
      </c>
      <c r="H756" s="23" t="str">
        <f>+IFERROR(IF(C756="ADMINYCOOR",VLOOKUP(AY756,'[2]LISTAS ANEXO 1. 3'!$B$13:$C$42,2,FALSE),IF(C756="TASAS",VLOOKUP(AY756,'[2]LISTAS ANEXO 1. 3'!$B$43:$C$51,2,FALSE),IF(C756="FORTALECIMIENTO",VLOOKUP(AY756,'[2]LISTAS ANEXO 1. 3'!$B$52:$C$58,2,FALSE),""))),"")</f>
        <v>AA</v>
      </c>
      <c r="I756" s="23" t="str">
        <f>+IFERROR(VLOOKUP(#REF!,'[2]LISTAS ANEXO 1. 4'!$B$74:$C$90,2,FALSE),"")</f>
        <v/>
      </c>
      <c r="J756" s="23" t="str">
        <f>+IFERROR(VLOOKUP(X756,[2]ORDINALES!$B$2:$C$5,2,FALSE),"")</f>
        <v>CTADOS</v>
      </c>
      <c r="K756" s="23" t="str">
        <f>+IFERROR(VLOOKUP(#REF!,[2]REGION!$G$2:$I$1125,2,FALSE),"")</f>
        <v/>
      </c>
      <c r="L756" s="23" t="str">
        <f>+IFERROR(VLOOKUP(AI756,[2]REGION!$G$2:$I$1125,2,FALSE),"")</f>
        <v>NORTESANTA</v>
      </c>
      <c r="M756" s="23" t="str">
        <f>+IFERROR(VLOOKUP(#REF!,[2]ORDINALES!$H$2:$I$382,2,FALSE),"")</f>
        <v/>
      </c>
      <c r="N756" s="23" t="str">
        <f>IFERROR(VLOOKUP(U756,'[2]Lista Willy'!$B$11:$D$14,3,FALSE),"")</f>
        <v>REC_20</v>
      </c>
      <c r="O756" s="24"/>
      <c r="P756" s="94">
        <v>34039</v>
      </c>
      <c r="Q756" s="94" t="s">
        <v>540</v>
      </c>
      <c r="R756" s="94" t="s">
        <v>873</v>
      </c>
      <c r="S756" s="94" t="s">
        <v>874</v>
      </c>
      <c r="T756" s="94" t="s">
        <v>873</v>
      </c>
      <c r="U756" s="94" t="s">
        <v>153</v>
      </c>
      <c r="V756" s="94" t="s">
        <v>154</v>
      </c>
      <c r="W756" s="94" t="s">
        <v>54</v>
      </c>
      <c r="X756" s="90" t="s">
        <v>55</v>
      </c>
      <c r="Y756" s="94" t="s">
        <v>910</v>
      </c>
      <c r="Z756" s="119">
        <v>6000000</v>
      </c>
      <c r="AA756" s="120"/>
      <c r="AB756" s="119"/>
      <c r="AC756" s="119"/>
      <c r="AD756" s="119"/>
      <c r="AE756" s="120">
        <v>6000000</v>
      </c>
      <c r="AF756" s="119"/>
      <c r="AG756" s="131">
        <v>0</v>
      </c>
      <c r="AH756" s="94" t="s">
        <v>57</v>
      </c>
      <c r="AI756" s="94" t="s">
        <v>876</v>
      </c>
      <c r="AJ756" s="94" t="s">
        <v>877</v>
      </c>
      <c r="AK756" s="94"/>
      <c r="AL756" s="94" t="s">
        <v>57</v>
      </c>
      <c r="AM756" s="94"/>
      <c r="AN756" s="94" t="s">
        <v>57</v>
      </c>
      <c r="AO756" s="94"/>
      <c r="AP756" s="94" t="s">
        <v>57</v>
      </c>
      <c r="AQ756" s="94"/>
      <c r="AR756" s="94" t="s">
        <v>57</v>
      </c>
      <c r="AS756" s="94" t="s">
        <v>60</v>
      </c>
      <c r="AT756" s="94" t="s">
        <v>61</v>
      </c>
      <c r="AU756" s="97" t="s">
        <v>62</v>
      </c>
      <c r="AV756" s="98" t="s">
        <v>125</v>
      </c>
      <c r="AW756" s="97" t="s">
        <v>126</v>
      </c>
      <c r="AX756" s="97">
        <v>3202032</v>
      </c>
      <c r="AY756" s="97" t="s">
        <v>127</v>
      </c>
      <c r="AZ756" s="97" t="s">
        <v>293</v>
      </c>
      <c r="BA756" s="24"/>
    </row>
    <row r="757" spans="1:53" ht="84.75" customHeight="1">
      <c r="A757" s="23" t="str">
        <f>+IFERROR(VLOOKUP(R757,'[2]Listas niveles'!$D$2:$E$11,2,FALSE),"")</f>
        <v>DTAN</v>
      </c>
      <c r="B757" s="23" t="str">
        <f>+IFERROR(VLOOKUP(AS757,'[2]Listas anexo 1'!$A$7:$B$8,2,FALSE),"")</f>
        <v>ADMIN</v>
      </c>
      <c r="C757" s="23" t="str">
        <f>+IFERROR(VLOOKUP(AT757,'[2]Listas anexo 1'!$A$13:$B$15,2,FALSE),"")</f>
        <v>ADMINYCOOR</v>
      </c>
      <c r="D757" s="23" t="str">
        <f>+IFERROR(VLOOKUP(AT757,'[2]Listas anexo 1'!$A$13:$C$15,3,FALSE),"")</f>
        <v>CONTRIBUIR</v>
      </c>
      <c r="E757" s="23" t="str">
        <f>+IFERROR(VLOOKUP(AT757,'[2]Listas anexo 1'!$A$19:$B$21,2,FALSE),"")</f>
        <v>ADMINOB</v>
      </c>
      <c r="F757" s="23" t="str">
        <f>+IFERROR(VLOOKUP(AV757,'[2]Listas anexo 1'!$J$13:$K$21,2,FALSE),"")</f>
        <v>ADOBI</v>
      </c>
      <c r="G757" s="23" t="str">
        <f>+IFERROR(VLOOKUP(AW757,'[2]LISTAS ANEXO 1. 2'!$A$9:$B$38,2,FALSE),"")</f>
        <v>AI</v>
      </c>
      <c r="H757" s="23" t="str">
        <f>+IFERROR(IF(C757="ADMINYCOOR",VLOOKUP(AY757,'[2]LISTAS ANEXO 1. 3'!$B$13:$C$42,2,FALSE),IF(C757="TASAS",VLOOKUP(AY757,'[2]LISTAS ANEXO 1. 3'!$B$43:$C$51,2,FALSE),IF(C757="FORTALECIMIENTO",VLOOKUP(AY757,'[2]LISTAS ANEXO 1. 3'!$B$52:$C$58,2,FALSE),""))),"")</f>
        <v>AA</v>
      </c>
      <c r="I757" s="23" t="str">
        <f>+IFERROR(VLOOKUP(#REF!,'[2]LISTAS ANEXO 1. 4'!$B$74:$C$90,2,FALSE),"")</f>
        <v/>
      </c>
      <c r="J757" s="23" t="str">
        <f>+IFERROR(VLOOKUP(X757,[2]ORDINALES!$B$2:$C$5,2,FALSE),"")</f>
        <v>CTADOS</v>
      </c>
      <c r="K757" s="23" t="str">
        <f>+IFERROR(VLOOKUP(#REF!,[2]REGION!$G$2:$I$1125,2,FALSE),"")</f>
        <v/>
      </c>
      <c r="L757" s="23" t="str">
        <f>+IFERROR(VLOOKUP(AI757,[2]REGION!$G$2:$I$1125,2,FALSE),"")</f>
        <v>NORTESANTA</v>
      </c>
      <c r="M757" s="23" t="str">
        <f>+IFERROR(VLOOKUP(#REF!,[2]ORDINALES!$H$2:$I$382,2,FALSE),"")</f>
        <v/>
      </c>
      <c r="N757" s="23" t="str">
        <f>IFERROR(VLOOKUP(U757,'[2]Lista Willy'!$B$11:$D$14,3,FALSE),"")</f>
        <v>REC_11</v>
      </c>
      <c r="O757" s="24"/>
      <c r="P757" s="94">
        <v>34041</v>
      </c>
      <c r="Q757" s="94" t="s">
        <v>540</v>
      </c>
      <c r="R757" s="94" t="s">
        <v>873</v>
      </c>
      <c r="S757" s="94" t="s">
        <v>874</v>
      </c>
      <c r="T757" s="94" t="s">
        <v>873</v>
      </c>
      <c r="U757" s="94" t="s">
        <v>52</v>
      </c>
      <c r="V757" s="94" t="s">
        <v>53</v>
      </c>
      <c r="W757" s="94" t="s">
        <v>54</v>
      </c>
      <c r="X757" s="90" t="s">
        <v>55</v>
      </c>
      <c r="Y757" s="94" t="s">
        <v>911</v>
      </c>
      <c r="Z757" s="119">
        <v>6000000</v>
      </c>
      <c r="AA757" s="120"/>
      <c r="AB757" s="119"/>
      <c r="AC757" s="119"/>
      <c r="AD757" s="119"/>
      <c r="AE757" s="120">
        <v>6000000</v>
      </c>
      <c r="AF757" s="119"/>
      <c r="AG757" s="131">
        <v>0</v>
      </c>
      <c r="AH757" s="94" t="s">
        <v>57</v>
      </c>
      <c r="AI757" s="94" t="s">
        <v>876</v>
      </c>
      <c r="AJ757" s="94" t="s">
        <v>877</v>
      </c>
      <c r="AK757" s="94"/>
      <c r="AL757" s="94" t="s">
        <v>57</v>
      </c>
      <c r="AM757" s="94"/>
      <c r="AN757" s="94" t="s">
        <v>57</v>
      </c>
      <c r="AO757" s="94"/>
      <c r="AP757" s="94" t="s">
        <v>57</v>
      </c>
      <c r="AQ757" s="94"/>
      <c r="AR757" s="94" t="s">
        <v>57</v>
      </c>
      <c r="AS757" s="94" t="s">
        <v>60</v>
      </c>
      <c r="AT757" s="94" t="s">
        <v>61</v>
      </c>
      <c r="AU757" s="97" t="s">
        <v>62</v>
      </c>
      <c r="AV757" s="98" t="s">
        <v>125</v>
      </c>
      <c r="AW757" s="97" t="s">
        <v>126</v>
      </c>
      <c r="AX757" s="97">
        <v>3202032</v>
      </c>
      <c r="AY757" s="97" t="s">
        <v>127</v>
      </c>
      <c r="AZ757" s="97" t="s">
        <v>293</v>
      </c>
      <c r="BA757" s="24"/>
    </row>
    <row r="758" spans="1:53" ht="84.75" customHeight="1">
      <c r="A758" s="23" t="str">
        <f>+IFERROR(VLOOKUP(R758,'[2]Listas niveles'!$D$2:$E$11,2,FALSE),"")</f>
        <v>DTAN</v>
      </c>
      <c r="B758" s="23" t="str">
        <f>+IFERROR(VLOOKUP(AS758,'[2]Listas anexo 1'!$A$7:$B$8,2,FALSE),"")</f>
        <v>ADMIN</v>
      </c>
      <c r="C758" s="23" t="str">
        <f>+IFERROR(VLOOKUP(AT758,'[2]Listas anexo 1'!$A$13:$B$15,2,FALSE),"")</f>
        <v>ADMINYCOOR</v>
      </c>
      <c r="D758" s="23" t="str">
        <f>+IFERROR(VLOOKUP(AT758,'[2]Listas anexo 1'!$A$13:$C$15,3,FALSE),"")</f>
        <v>CONTRIBUIR</v>
      </c>
      <c r="E758" s="23" t="str">
        <f>+IFERROR(VLOOKUP(AT758,'[2]Listas anexo 1'!$A$19:$B$21,2,FALSE),"")</f>
        <v>ADMINOB</v>
      </c>
      <c r="F758" s="23" t="str">
        <f>+IFERROR(VLOOKUP(AV758,'[2]Listas anexo 1'!$J$13:$K$21,2,FALSE),"")</f>
        <v>ADOBI</v>
      </c>
      <c r="G758" s="23" t="str">
        <f>+IFERROR(VLOOKUP(AW758,'[2]LISTAS ANEXO 1. 2'!$A$9:$B$38,2,FALSE),"")</f>
        <v>AI</v>
      </c>
      <c r="H758" s="23" t="str">
        <f>+IFERROR(IF(C758="ADMINYCOOR",VLOOKUP(AY758,'[2]LISTAS ANEXO 1. 3'!$B$13:$C$42,2,FALSE),IF(C758="TASAS",VLOOKUP(AY758,'[2]LISTAS ANEXO 1. 3'!$B$43:$C$51,2,FALSE),IF(C758="FORTALECIMIENTO",VLOOKUP(AY758,'[2]LISTAS ANEXO 1. 3'!$B$52:$C$58,2,FALSE),""))),"")</f>
        <v>AA</v>
      </c>
      <c r="I758" s="23" t="str">
        <f>+IFERROR(VLOOKUP(#REF!,'[2]LISTAS ANEXO 1. 4'!$B$74:$C$90,2,FALSE),"")</f>
        <v/>
      </c>
      <c r="J758" s="23" t="str">
        <f>+IFERROR(VLOOKUP(X758,[2]ORDINALES!$B$2:$C$5,2,FALSE),"")</f>
        <v>CTADOS</v>
      </c>
      <c r="K758" s="23" t="str">
        <f>+IFERROR(VLOOKUP(#REF!,[2]REGION!$G$2:$I$1125,2,FALSE),"")</f>
        <v/>
      </c>
      <c r="L758" s="23" t="str">
        <f>+IFERROR(VLOOKUP(AI758,[2]REGION!$G$2:$I$1125,2,FALSE),"")</f>
        <v>NORTESANTA</v>
      </c>
      <c r="M758" s="23" t="str">
        <f>+IFERROR(VLOOKUP(#REF!,[2]ORDINALES!$H$2:$I$382,2,FALSE),"")</f>
        <v/>
      </c>
      <c r="N758" s="23" t="str">
        <f>IFERROR(VLOOKUP(U758,'[2]Lista Willy'!$B$11:$D$14,3,FALSE),"")</f>
        <v>REC_11</v>
      </c>
      <c r="O758" s="24"/>
      <c r="P758" s="94">
        <v>34042</v>
      </c>
      <c r="Q758" s="94" t="s">
        <v>540</v>
      </c>
      <c r="R758" s="94" t="s">
        <v>873</v>
      </c>
      <c r="S758" s="94" t="s">
        <v>874</v>
      </c>
      <c r="T758" s="94" t="s">
        <v>873</v>
      </c>
      <c r="U758" s="94" t="s">
        <v>52</v>
      </c>
      <c r="V758" s="94" t="s">
        <v>53</v>
      </c>
      <c r="W758" s="94" t="s">
        <v>54</v>
      </c>
      <c r="X758" s="90" t="s">
        <v>55</v>
      </c>
      <c r="Y758" s="94" t="s">
        <v>912</v>
      </c>
      <c r="Z758" s="119">
        <v>5000000</v>
      </c>
      <c r="AA758" s="120"/>
      <c r="AB758" s="119"/>
      <c r="AC758" s="119"/>
      <c r="AD758" s="119"/>
      <c r="AE758" s="120">
        <v>5000000</v>
      </c>
      <c r="AF758" s="119"/>
      <c r="AG758" s="131">
        <v>0</v>
      </c>
      <c r="AH758" s="94" t="s">
        <v>57</v>
      </c>
      <c r="AI758" s="94" t="s">
        <v>876</v>
      </c>
      <c r="AJ758" s="94" t="s">
        <v>877</v>
      </c>
      <c r="AK758" s="94"/>
      <c r="AL758" s="94" t="s">
        <v>57</v>
      </c>
      <c r="AM758" s="94"/>
      <c r="AN758" s="94" t="s">
        <v>57</v>
      </c>
      <c r="AO758" s="94"/>
      <c r="AP758" s="94" t="s">
        <v>57</v>
      </c>
      <c r="AQ758" s="94"/>
      <c r="AR758" s="94" t="s">
        <v>57</v>
      </c>
      <c r="AS758" s="94" t="s">
        <v>60</v>
      </c>
      <c r="AT758" s="94" t="s">
        <v>61</v>
      </c>
      <c r="AU758" s="97" t="s">
        <v>62</v>
      </c>
      <c r="AV758" s="98" t="s">
        <v>125</v>
      </c>
      <c r="AW758" s="97" t="s">
        <v>126</v>
      </c>
      <c r="AX758" s="97">
        <v>3202032</v>
      </c>
      <c r="AY758" s="97" t="s">
        <v>127</v>
      </c>
      <c r="AZ758" s="97" t="s">
        <v>293</v>
      </c>
      <c r="BA758" s="24"/>
    </row>
    <row r="759" spans="1:53" ht="84.75" customHeight="1">
      <c r="A759" s="23" t="str">
        <f>+IFERROR(VLOOKUP(R759,'[2]Listas niveles'!$D$2:$E$11,2,FALSE),"")</f>
        <v>DTAN</v>
      </c>
      <c r="B759" s="23" t="str">
        <f>+IFERROR(VLOOKUP(AS759,'[2]Listas anexo 1'!$A$7:$B$8,2,FALSE),"")</f>
        <v>ADMIN</v>
      </c>
      <c r="C759" s="23" t="str">
        <f>+IFERROR(VLOOKUP(AT759,'[2]Listas anexo 1'!$A$13:$B$15,2,FALSE),"")</f>
        <v>ADMINYCOOR</v>
      </c>
      <c r="D759" s="23" t="str">
        <f>+IFERROR(VLOOKUP(AT759,'[2]Listas anexo 1'!$A$13:$C$15,3,FALSE),"")</f>
        <v>CONTRIBUIR</v>
      </c>
      <c r="E759" s="23" t="str">
        <f>+IFERROR(VLOOKUP(AT759,'[2]Listas anexo 1'!$A$19:$B$21,2,FALSE),"")</f>
        <v>ADMINOB</v>
      </c>
      <c r="F759" s="23" t="str">
        <f>+IFERROR(VLOOKUP(AV759,'[2]Listas anexo 1'!$J$13:$K$21,2,FALSE),"")</f>
        <v>ADOBI</v>
      </c>
      <c r="G759" s="23" t="str">
        <f>+IFERROR(VLOOKUP(AW759,'[2]LISTAS ANEXO 1. 2'!$A$9:$B$38,2,FALSE),"")</f>
        <v>AI</v>
      </c>
      <c r="H759" s="23" t="str">
        <f>+IFERROR(IF(C759="ADMINYCOOR",VLOOKUP(AY759,'[2]LISTAS ANEXO 1. 3'!$B$13:$C$42,2,FALSE),IF(C759="TASAS",VLOOKUP(AY759,'[2]LISTAS ANEXO 1. 3'!$B$43:$C$51,2,FALSE),IF(C759="FORTALECIMIENTO",VLOOKUP(AY759,'[2]LISTAS ANEXO 1. 3'!$B$52:$C$58,2,FALSE),""))),"")</f>
        <v>AA</v>
      </c>
      <c r="I759" s="23" t="str">
        <f>+IFERROR(VLOOKUP(#REF!,'[2]LISTAS ANEXO 1. 4'!$B$74:$C$90,2,FALSE),"")</f>
        <v/>
      </c>
      <c r="J759" s="23" t="str">
        <f>+IFERROR(VLOOKUP(X759,[2]ORDINALES!$B$2:$C$5,2,FALSE),"")</f>
        <v>CTADOS</v>
      </c>
      <c r="K759" s="23" t="str">
        <f>+IFERROR(VLOOKUP(#REF!,[2]REGION!$G$2:$I$1125,2,FALSE),"")</f>
        <v/>
      </c>
      <c r="L759" s="23" t="str">
        <f>+IFERROR(VLOOKUP(AI759,[2]REGION!$G$2:$I$1125,2,FALSE),"")</f>
        <v>NORTESANTA</v>
      </c>
      <c r="M759" s="23" t="str">
        <f>+IFERROR(VLOOKUP(#REF!,[2]ORDINALES!$H$2:$I$382,2,FALSE),"")</f>
        <v/>
      </c>
      <c r="N759" s="23" t="str">
        <f>IFERROR(VLOOKUP(U759,'[2]Lista Willy'!$B$11:$D$14,3,FALSE),"")</f>
        <v>REC_11</v>
      </c>
      <c r="O759" s="24"/>
      <c r="P759" s="94">
        <v>34043</v>
      </c>
      <c r="Q759" s="94" t="s">
        <v>540</v>
      </c>
      <c r="R759" s="94" t="s">
        <v>873</v>
      </c>
      <c r="S759" s="94" t="s">
        <v>874</v>
      </c>
      <c r="T759" s="94" t="s">
        <v>873</v>
      </c>
      <c r="U759" s="94" t="s">
        <v>52</v>
      </c>
      <c r="V759" s="94" t="s">
        <v>53</v>
      </c>
      <c r="W759" s="94" t="s">
        <v>54</v>
      </c>
      <c r="X759" s="90" t="s">
        <v>55</v>
      </c>
      <c r="Y759" s="94" t="s">
        <v>913</v>
      </c>
      <c r="Z759" s="119">
        <v>15000000</v>
      </c>
      <c r="AA759" s="120"/>
      <c r="AB759" s="119"/>
      <c r="AC759" s="119"/>
      <c r="AD759" s="119"/>
      <c r="AE759" s="120">
        <v>15000000</v>
      </c>
      <c r="AF759" s="119"/>
      <c r="AG759" s="131">
        <v>0</v>
      </c>
      <c r="AH759" s="94" t="s">
        <v>57</v>
      </c>
      <c r="AI759" s="94" t="s">
        <v>876</v>
      </c>
      <c r="AJ759" s="94" t="s">
        <v>877</v>
      </c>
      <c r="AK759" s="94"/>
      <c r="AL759" s="94" t="s">
        <v>57</v>
      </c>
      <c r="AM759" s="94"/>
      <c r="AN759" s="94" t="s">
        <v>57</v>
      </c>
      <c r="AO759" s="94"/>
      <c r="AP759" s="94" t="s">
        <v>57</v>
      </c>
      <c r="AQ759" s="94"/>
      <c r="AR759" s="94" t="s">
        <v>57</v>
      </c>
      <c r="AS759" s="94" t="s">
        <v>60</v>
      </c>
      <c r="AT759" s="94" t="s">
        <v>61</v>
      </c>
      <c r="AU759" s="97" t="s">
        <v>62</v>
      </c>
      <c r="AV759" s="98" t="s">
        <v>125</v>
      </c>
      <c r="AW759" s="97" t="s">
        <v>126</v>
      </c>
      <c r="AX759" s="97">
        <v>3202032</v>
      </c>
      <c r="AY759" s="97" t="s">
        <v>127</v>
      </c>
      <c r="AZ759" s="98" t="s">
        <v>128</v>
      </c>
      <c r="BA759" s="24"/>
    </row>
    <row r="760" spans="1:53" ht="84.75" customHeight="1">
      <c r="A760" s="23" t="str">
        <f>+IFERROR(VLOOKUP(R760,'[2]Listas niveles'!$D$2:$E$11,2,FALSE),"")</f>
        <v>DTAN</v>
      </c>
      <c r="B760" s="23" t="str">
        <f>+IFERROR(VLOOKUP(AS760,'[2]Listas anexo 1'!$A$7:$B$8,2,FALSE),"")</f>
        <v>ADMIN</v>
      </c>
      <c r="C760" s="23" t="str">
        <f>+IFERROR(VLOOKUP(AT760,'[2]Listas anexo 1'!$A$13:$B$15,2,FALSE),"")</f>
        <v>ADMINYCOOR</v>
      </c>
      <c r="D760" s="23" t="str">
        <f>+IFERROR(VLOOKUP(AT760,'[2]Listas anexo 1'!$A$13:$C$15,3,FALSE),"")</f>
        <v>CONTRIBUIR</v>
      </c>
      <c r="E760" s="23" t="str">
        <f>+IFERROR(VLOOKUP(AT760,'[2]Listas anexo 1'!$A$19:$B$21,2,FALSE),"")</f>
        <v>ADMINOB</v>
      </c>
      <c r="F760" s="23" t="str">
        <f>+IFERROR(VLOOKUP(AV760,'[2]Listas anexo 1'!$J$13:$K$21,2,FALSE),"")</f>
        <v>ADOBI</v>
      </c>
      <c r="G760" s="23" t="str">
        <f>+IFERROR(VLOOKUP(AW760,'[2]LISTAS ANEXO 1. 2'!$A$9:$B$38,2,FALSE),"")</f>
        <v>AI</v>
      </c>
      <c r="H760" s="23" t="str">
        <f>+IFERROR(IF(C760="ADMINYCOOR",VLOOKUP(AY760,'[2]LISTAS ANEXO 1. 3'!$B$13:$C$42,2,FALSE),IF(C760="TASAS",VLOOKUP(AY760,'[2]LISTAS ANEXO 1. 3'!$B$43:$C$51,2,FALSE),IF(C760="FORTALECIMIENTO",VLOOKUP(AY760,'[2]LISTAS ANEXO 1. 3'!$B$52:$C$58,2,FALSE),""))),"")</f>
        <v>AA</v>
      </c>
      <c r="I760" s="23" t="str">
        <f>+IFERROR(VLOOKUP(#REF!,'[2]LISTAS ANEXO 1. 4'!$B$74:$C$90,2,FALSE),"")</f>
        <v/>
      </c>
      <c r="J760" s="23" t="str">
        <f>+IFERROR(VLOOKUP(X760,[2]ORDINALES!$B$2:$C$5,2,FALSE),"")</f>
        <v>CTADOS</v>
      </c>
      <c r="K760" s="23" t="str">
        <f>+IFERROR(VLOOKUP(#REF!,[2]REGION!$G$2:$I$1125,2,FALSE),"")</f>
        <v/>
      </c>
      <c r="L760" s="23" t="str">
        <f>+IFERROR(VLOOKUP(AI760,[2]REGION!$G$2:$I$1125,2,FALSE),"")</f>
        <v>NORTESANTA</v>
      </c>
      <c r="M760" s="23" t="str">
        <f>+IFERROR(VLOOKUP(#REF!,[2]ORDINALES!$H$2:$I$382,2,FALSE),"")</f>
        <v/>
      </c>
      <c r="N760" s="23" t="str">
        <f>IFERROR(VLOOKUP(U760,'[2]Lista Willy'!$B$11:$D$14,3,FALSE),"")</f>
        <v>REC_11</v>
      </c>
      <c r="O760" s="24"/>
      <c r="P760" s="94">
        <v>34044</v>
      </c>
      <c r="Q760" s="94" t="s">
        <v>540</v>
      </c>
      <c r="R760" s="94" t="s">
        <v>873</v>
      </c>
      <c r="S760" s="94" t="s">
        <v>874</v>
      </c>
      <c r="T760" s="94" t="s">
        <v>873</v>
      </c>
      <c r="U760" s="94" t="s">
        <v>52</v>
      </c>
      <c r="V760" s="94" t="s">
        <v>53</v>
      </c>
      <c r="W760" s="94" t="s">
        <v>54</v>
      </c>
      <c r="X760" s="90" t="s">
        <v>55</v>
      </c>
      <c r="Y760" s="94" t="s">
        <v>914</v>
      </c>
      <c r="Z760" s="119">
        <v>90000000</v>
      </c>
      <c r="AA760" s="120"/>
      <c r="AB760" s="119"/>
      <c r="AC760" s="119"/>
      <c r="AD760" s="119"/>
      <c r="AE760" s="120">
        <v>90000000</v>
      </c>
      <c r="AF760" s="119"/>
      <c r="AG760" s="131">
        <v>0</v>
      </c>
      <c r="AH760" s="94" t="s">
        <v>57</v>
      </c>
      <c r="AI760" s="94" t="s">
        <v>876</v>
      </c>
      <c r="AJ760" s="94" t="s">
        <v>877</v>
      </c>
      <c r="AK760" s="94"/>
      <c r="AL760" s="94" t="s">
        <v>57</v>
      </c>
      <c r="AM760" s="94"/>
      <c r="AN760" s="94" t="s">
        <v>57</v>
      </c>
      <c r="AO760" s="94"/>
      <c r="AP760" s="94" t="s">
        <v>57</v>
      </c>
      <c r="AQ760" s="94"/>
      <c r="AR760" s="94" t="s">
        <v>57</v>
      </c>
      <c r="AS760" s="94" t="s">
        <v>60</v>
      </c>
      <c r="AT760" s="94" t="s">
        <v>61</v>
      </c>
      <c r="AU760" s="97" t="s">
        <v>62</v>
      </c>
      <c r="AV760" s="98" t="s">
        <v>125</v>
      </c>
      <c r="AW760" s="97" t="s">
        <v>126</v>
      </c>
      <c r="AX760" s="97">
        <v>3202032</v>
      </c>
      <c r="AY760" s="97" t="s">
        <v>127</v>
      </c>
      <c r="AZ760" s="98" t="s">
        <v>128</v>
      </c>
      <c r="BA760" s="24"/>
    </row>
    <row r="761" spans="1:53" ht="84.75" customHeight="1">
      <c r="A761" s="23" t="str">
        <f>+IFERROR(VLOOKUP(R761,'[2]Listas niveles'!$D$2:$E$11,2,FALSE),"")</f>
        <v>DTAN</v>
      </c>
      <c r="B761" s="23" t="str">
        <f>+IFERROR(VLOOKUP(AS761,'[2]Listas anexo 1'!$A$7:$B$8,2,FALSE),"")</f>
        <v>ADMIN</v>
      </c>
      <c r="C761" s="23" t="str">
        <f>+IFERROR(VLOOKUP(AT761,'[2]Listas anexo 1'!$A$13:$B$15,2,FALSE),"")</f>
        <v>ADMINYCOOR</v>
      </c>
      <c r="D761" s="23" t="str">
        <f>+IFERROR(VLOOKUP(AT761,'[2]Listas anexo 1'!$A$13:$C$15,3,FALSE),"")</f>
        <v>CONTRIBUIR</v>
      </c>
      <c r="E761" s="23" t="str">
        <f>+IFERROR(VLOOKUP(AT761,'[2]Listas anexo 1'!$A$19:$B$21,2,FALSE),"")</f>
        <v>ADMINOB</v>
      </c>
      <c r="F761" s="23" t="str">
        <f>+IFERROR(VLOOKUP(AV761,'[2]Listas anexo 1'!$J$13:$K$21,2,FALSE),"")</f>
        <v>ADOBI</v>
      </c>
      <c r="G761" s="23" t="str">
        <f>+IFERROR(VLOOKUP(AW761,'[2]LISTAS ANEXO 1. 2'!$A$9:$B$38,2,FALSE),"")</f>
        <v>AI</v>
      </c>
      <c r="H761" s="23" t="str">
        <f>+IFERROR(IF(C761="ADMINYCOOR",VLOOKUP(AY761,'[2]LISTAS ANEXO 1. 3'!$B$13:$C$42,2,FALSE),IF(C761="TASAS",VLOOKUP(AY761,'[2]LISTAS ANEXO 1. 3'!$B$43:$C$51,2,FALSE),IF(C761="FORTALECIMIENTO",VLOOKUP(AY761,'[2]LISTAS ANEXO 1. 3'!$B$52:$C$58,2,FALSE),""))),"")</f>
        <v>BB</v>
      </c>
      <c r="I761" s="23" t="str">
        <f>+IFERROR(VLOOKUP(#REF!,'[2]LISTAS ANEXO 1. 4'!$B$74:$C$90,2,FALSE),"")</f>
        <v/>
      </c>
      <c r="J761" s="23" t="str">
        <f>+IFERROR(VLOOKUP(X761,[2]ORDINALES!$B$2:$C$5,2,FALSE),"")</f>
        <v>CTADOS</v>
      </c>
      <c r="K761" s="23" t="str">
        <f>+IFERROR(VLOOKUP(#REF!,[2]REGION!$G$2:$I$1125,2,FALSE),"")</f>
        <v/>
      </c>
      <c r="L761" s="23" t="str">
        <f>+IFERROR(VLOOKUP(AI761,[2]REGION!$G$2:$I$1125,2,FALSE),"")</f>
        <v>NORTESANTA</v>
      </c>
      <c r="M761" s="23" t="str">
        <f>+IFERROR(VLOOKUP(#REF!,[2]ORDINALES!$H$2:$I$382,2,FALSE),"")</f>
        <v/>
      </c>
      <c r="N761" s="23" t="str">
        <f>IFERROR(VLOOKUP(U761,'[2]Lista Willy'!$B$11:$D$14,3,FALSE),"")</f>
        <v>REC_20</v>
      </c>
      <c r="O761" s="24"/>
      <c r="P761" s="94">
        <v>34045</v>
      </c>
      <c r="Q761" s="94" t="s">
        <v>540</v>
      </c>
      <c r="R761" s="94" t="s">
        <v>873</v>
      </c>
      <c r="S761" s="94" t="s">
        <v>874</v>
      </c>
      <c r="T761" s="94" t="s">
        <v>873</v>
      </c>
      <c r="U761" s="94" t="s">
        <v>153</v>
      </c>
      <c r="V761" s="94" t="s">
        <v>154</v>
      </c>
      <c r="W761" s="94" t="s">
        <v>54</v>
      </c>
      <c r="X761" s="90" t="s">
        <v>55</v>
      </c>
      <c r="Y761" s="94" t="s">
        <v>915</v>
      </c>
      <c r="Z761" s="119">
        <v>5000000</v>
      </c>
      <c r="AA761" s="120"/>
      <c r="AB761" s="119"/>
      <c r="AC761" s="119"/>
      <c r="AD761" s="119"/>
      <c r="AE761" s="120">
        <v>5000000</v>
      </c>
      <c r="AF761" s="119"/>
      <c r="AG761" s="131">
        <v>0</v>
      </c>
      <c r="AH761" s="94" t="s">
        <v>57</v>
      </c>
      <c r="AI761" s="94" t="s">
        <v>876</v>
      </c>
      <c r="AJ761" s="94" t="s">
        <v>877</v>
      </c>
      <c r="AK761" s="94"/>
      <c r="AL761" s="94" t="s">
        <v>57</v>
      </c>
      <c r="AM761" s="94"/>
      <c r="AN761" s="94" t="s">
        <v>57</v>
      </c>
      <c r="AO761" s="94"/>
      <c r="AP761" s="94" t="s">
        <v>57</v>
      </c>
      <c r="AQ761" s="94"/>
      <c r="AR761" s="94" t="s">
        <v>57</v>
      </c>
      <c r="AS761" s="94" t="s">
        <v>60</v>
      </c>
      <c r="AT761" s="94" t="s">
        <v>61</v>
      </c>
      <c r="AU761" s="97" t="s">
        <v>62</v>
      </c>
      <c r="AV761" s="98" t="s">
        <v>125</v>
      </c>
      <c r="AW761" s="97" t="s">
        <v>126</v>
      </c>
      <c r="AX761" s="97">
        <v>3202032</v>
      </c>
      <c r="AY761" s="97" t="s">
        <v>163</v>
      </c>
      <c r="AZ761" s="98" t="s">
        <v>164</v>
      </c>
      <c r="BA761" s="24"/>
    </row>
    <row r="762" spans="1:53" ht="84.75" customHeight="1">
      <c r="A762" s="23" t="str">
        <f>+IFERROR(VLOOKUP(R762,'[2]Listas niveles'!$D$2:$E$11,2,FALSE),"")</f>
        <v>DTAN</v>
      </c>
      <c r="B762" s="23" t="str">
        <f>+IFERROR(VLOOKUP(AS762,'[2]Listas anexo 1'!$A$7:$B$8,2,FALSE),"")</f>
        <v>ADMIN</v>
      </c>
      <c r="C762" s="23" t="str">
        <f>+IFERROR(VLOOKUP(AT762,'[2]Listas anexo 1'!$A$13:$B$15,2,FALSE),"")</f>
        <v>ADMINYCOOR</v>
      </c>
      <c r="D762" s="23" t="str">
        <f>+IFERROR(VLOOKUP(AT762,'[2]Listas anexo 1'!$A$13:$C$15,3,FALSE),"")</f>
        <v>CONTRIBUIR</v>
      </c>
      <c r="E762" s="23" t="str">
        <f>+IFERROR(VLOOKUP(AT762,'[2]Listas anexo 1'!$A$19:$B$21,2,FALSE),"")</f>
        <v>ADMINOB</v>
      </c>
      <c r="F762" s="23" t="str">
        <f>+IFERROR(VLOOKUP(AV762,'[2]Listas anexo 1'!$J$13:$K$21,2,FALSE),"")</f>
        <v>ADOBI</v>
      </c>
      <c r="G762" s="23" t="str">
        <f>+IFERROR(VLOOKUP(AW762,'[2]LISTAS ANEXO 1. 2'!$A$9:$B$38,2,FALSE),"")</f>
        <v>AI</v>
      </c>
      <c r="H762" s="23" t="str">
        <f>+IFERROR(IF(C762="ADMINYCOOR",VLOOKUP(AY762,'[2]LISTAS ANEXO 1. 3'!$B$13:$C$42,2,FALSE),IF(C762="TASAS",VLOOKUP(AY762,'[2]LISTAS ANEXO 1. 3'!$B$43:$C$51,2,FALSE),IF(C762="FORTALECIMIENTO",VLOOKUP(AY762,'[2]LISTAS ANEXO 1. 3'!$B$52:$C$58,2,FALSE),""))),"")</f>
        <v>AA</v>
      </c>
      <c r="I762" s="23" t="str">
        <f>+IFERROR(VLOOKUP(#REF!,'[2]LISTAS ANEXO 1. 4'!$B$74:$C$90,2,FALSE),"")</f>
        <v/>
      </c>
      <c r="J762" s="23" t="str">
        <f>+IFERROR(VLOOKUP(X762,[2]ORDINALES!$B$2:$C$5,2,FALSE),"")</f>
        <v>CTADOS</v>
      </c>
      <c r="K762" s="23" t="str">
        <f>+IFERROR(VLOOKUP(#REF!,[2]REGION!$G$2:$I$1125,2,FALSE),"")</f>
        <v/>
      </c>
      <c r="L762" s="23" t="str">
        <f>+IFERROR(VLOOKUP(AI762,[2]REGION!$G$2:$I$1125,2,FALSE),"")</f>
        <v>NORTESANTA</v>
      </c>
      <c r="M762" s="23" t="str">
        <f>+IFERROR(VLOOKUP(#REF!,[2]ORDINALES!$H$2:$I$382,2,FALSE),"")</f>
        <v/>
      </c>
      <c r="N762" s="23" t="str">
        <f>IFERROR(VLOOKUP(U762,'[2]Lista Willy'!$B$11:$D$14,3,FALSE),"")</f>
        <v>REC_11</v>
      </c>
      <c r="O762" s="24"/>
      <c r="P762" s="94">
        <v>34046</v>
      </c>
      <c r="Q762" s="94" t="s">
        <v>540</v>
      </c>
      <c r="R762" s="94" t="s">
        <v>873</v>
      </c>
      <c r="S762" s="94" t="s">
        <v>874</v>
      </c>
      <c r="T762" s="94" t="s">
        <v>873</v>
      </c>
      <c r="U762" s="94" t="s">
        <v>52</v>
      </c>
      <c r="V762" s="94" t="s">
        <v>53</v>
      </c>
      <c r="W762" s="94" t="s">
        <v>54</v>
      </c>
      <c r="X762" s="90" t="s">
        <v>55</v>
      </c>
      <c r="Y762" s="94" t="s">
        <v>916</v>
      </c>
      <c r="Z762" s="119">
        <v>2000000</v>
      </c>
      <c r="AA762" s="120"/>
      <c r="AB762" s="119"/>
      <c r="AC762" s="119"/>
      <c r="AD762" s="119"/>
      <c r="AE762" s="120">
        <v>2000000</v>
      </c>
      <c r="AF762" s="119"/>
      <c r="AG762" s="131">
        <v>0</v>
      </c>
      <c r="AH762" s="94" t="s">
        <v>57</v>
      </c>
      <c r="AI762" s="94" t="s">
        <v>876</v>
      </c>
      <c r="AJ762" s="94" t="s">
        <v>877</v>
      </c>
      <c r="AK762" s="94"/>
      <c r="AL762" s="94" t="s">
        <v>57</v>
      </c>
      <c r="AM762" s="94"/>
      <c r="AN762" s="94" t="s">
        <v>57</v>
      </c>
      <c r="AO762" s="94"/>
      <c r="AP762" s="94" t="s">
        <v>57</v>
      </c>
      <c r="AQ762" s="94"/>
      <c r="AR762" s="94" t="s">
        <v>57</v>
      </c>
      <c r="AS762" s="94" t="s">
        <v>60</v>
      </c>
      <c r="AT762" s="94" t="s">
        <v>61</v>
      </c>
      <c r="AU762" s="97" t="s">
        <v>62</v>
      </c>
      <c r="AV762" s="98" t="s">
        <v>125</v>
      </c>
      <c r="AW762" s="97" t="s">
        <v>126</v>
      </c>
      <c r="AX762" s="97">
        <v>3202032</v>
      </c>
      <c r="AY762" s="97" t="s">
        <v>127</v>
      </c>
      <c r="AZ762" s="97" t="s">
        <v>293</v>
      </c>
      <c r="BA762" s="24"/>
    </row>
    <row r="763" spans="1:53" ht="84.75" customHeight="1">
      <c r="A763" s="23" t="str">
        <f>+IFERROR(VLOOKUP(R763,'[2]Listas niveles'!$D$2:$E$11,2,FALSE),"")</f>
        <v>DTAN</v>
      </c>
      <c r="B763" s="23" t="str">
        <f>+IFERROR(VLOOKUP(AS763,'[2]Listas anexo 1'!$A$7:$B$8,2,FALSE),"")</f>
        <v>ADMIN</v>
      </c>
      <c r="C763" s="23" t="str">
        <f>+IFERROR(VLOOKUP(AT763,'[2]Listas anexo 1'!$A$13:$B$15,2,FALSE),"")</f>
        <v>ADMINYCOOR</v>
      </c>
      <c r="D763" s="23" t="str">
        <f>+IFERROR(VLOOKUP(AT763,'[2]Listas anexo 1'!$A$13:$C$15,3,FALSE),"")</f>
        <v>CONTRIBUIR</v>
      </c>
      <c r="E763" s="23" t="str">
        <f>+IFERROR(VLOOKUP(AT763,'[2]Listas anexo 1'!$A$19:$B$21,2,FALSE),"")</f>
        <v>ADMINOB</v>
      </c>
      <c r="F763" s="23" t="str">
        <f>+IFERROR(VLOOKUP(AV763,'[2]Listas anexo 1'!$J$13:$K$21,2,FALSE),"")</f>
        <v>ADOBIV</v>
      </c>
      <c r="G763" s="23" t="str">
        <f>+IFERROR(VLOOKUP(AW763,'[2]LISTAS ANEXO 1. 2'!$A$9:$B$38,2,FALSE),"")</f>
        <v>AXV</v>
      </c>
      <c r="H763" s="23" t="str">
        <f>+IFERROR(IF(C763="ADMINYCOOR",VLOOKUP(AY763,'[2]LISTAS ANEXO 1. 3'!$B$13:$C$42,2,FALSE),IF(C763="TASAS",VLOOKUP(AY763,'[2]LISTAS ANEXO 1. 3'!$B$43:$C$51,2,FALSE),IF(C763="FORTALECIMIENTO",VLOOKUP(AY763,'[2]LISTAS ANEXO 1. 3'!$B$52:$C$58,2,FALSE),""))),"")</f>
        <v>BC</v>
      </c>
      <c r="I763" s="23" t="str">
        <f>+IFERROR(VLOOKUP(#REF!,'[2]LISTAS ANEXO 1. 4'!$B$74:$C$90,2,FALSE),"")</f>
        <v/>
      </c>
      <c r="J763" s="23" t="str">
        <f>+IFERROR(VLOOKUP(X763,[2]ORDINALES!$B$2:$C$5,2,FALSE),"")</f>
        <v>CTADOS</v>
      </c>
      <c r="K763" s="23" t="str">
        <f>+IFERROR(VLOOKUP(#REF!,[2]REGION!$G$2:$I$1125,2,FALSE),"")</f>
        <v/>
      </c>
      <c r="L763" s="23" t="str">
        <f>+IFERROR(VLOOKUP(AI763,[2]REGION!$G$2:$I$1125,2,FALSE),"")</f>
        <v>NORTESANTA</v>
      </c>
      <c r="M763" s="23" t="str">
        <f>+IFERROR(VLOOKUP(#REF!,[2]ORDINALES!$H$2:$I$382,2,FALSE),"")</f>
        <v/>
      </c>
      <c r="N763" s="23" t="str">
        <f>IFERROR(VLOOKUP(U763,'[2]Lista Willy'!$B$11:$D$14,3,FALSE),"")</f>
        <v>REC_11</v>
      </c>
      <c r="O763" s="24"/>
      <c r="P763" s="94">
        <v>34047</v>
      </c>
      <c r="Q763" s="94" t="s">
        <v>540</v>
      </c>
      <c r="R763" s="94" t="s">
        <v>873</v>
      </c>
      <c r="S763" s="94" t="s">
        <v>874</v>
      </c>
      <c r="T763" s="94" t="s">
        <v>873</v>
      </c>
      <c r="U763" s="94" t="s">
        <v>52</v>
      </c>
      <c r="V763" s="94" t="s">
        <v>53</v>
      </c>
      <c r="W763" s="94" t="s">
        <v>54</v>
      </c>
      <c r="X763" s="90" t="s">
        <v>55</v>
      </c>
      <c r="Y763" s="94" t="s">
        <v>917</v>
      </c>
      <c r="Z763" s="119">
        <v>405212633</v>
      </c>
      <c r="AA763" s="120"/>
      <c r="AB763" s="119"/>
      <c r="AC763" s="119"/>
      <c r="AD763" s="119"/>
      <c r="AE763" s="120">
        <v>405212633</v>
      </c>
      <c r="AF763" s="119"/>
      <c r="AG763" s="131">
        <v>0</v>
      </c>
      <c r="AH763" s="94" t="s">
        <v>57</v>
      </c>
      <c r="AI763" s="94" t="s">
        <v>876</v>
      </c>
      <c r="AJ763" s="94" t="s">
        <v>877</v>
      </c>
      <c r="AK763" s="94"/>
      <c r="AL763" s="94" t="s">
        <v>57</v>
      </c>
      <c r="AM763" s="94"/>
      <c r="AN763" s="94" t="s">
        <v>57</v>
      </c>
      <c r="AO763" s="94"/>
      <c r="AP763" s="94" t="s">
        <v>57</v>
      </c>
      <c r="AQ763" s="94"/>
      <c r="AR763" s="94" t="s">
        <v>57</v>
      </c>
      <c r="AS763" s="94" t="s">
        <v>60</v>
      </c>
      <c r="AT763" s="94" t="s">
        <v>61</v>
      </c>
      <c r="AU763" s="97" t="s">
        <v>62</v>
      </c>
      <c r="AV763" s="97" t="s">
        <v>63</v>
      </c>
      <c r="AW763" s="97" t="s">
        <v>288</v>
      </c>
      <c r="AX763" s="97">
        <v>3202036</v>
      </c>
      <c r="AY763" s="97" t="s">
        <v>289</v>
      </c>
      <c r="AZ763" s="97" t="s">
        <v>290</v>
      </c>
      <c r="BA763" s="24"/>
    </row>
    <row r="764" spans="1:53" ht="84.75" customHeight="1">
      <c r="A764" s="23" t="str">
        <f>+IFERROR(VLOOKUP(R764,'[2]Listas niveles'!$D$2:$E$11,2,FALSE),"")</f>
        <v>DTAN</v>
      </c>
      <c r="B764" s="23" t="str">
        <f>+IFERROR(VLOOKUP(AS764,'[2]Listas anexo 1'!$A$7:$B$8,2,FALSE),"")</f>
        <v>FORTA</v>
      </c>
      <c r="C764" s="23" t="str">
        <f>+IFERROR(VLOOKUP(AT764,'[2]Listas anexo 1'!$A$13:$B$15,2,FALSE),"")</f>
        <v>FORTALECIMIENTO</v>
      </c>
      <c r="D764" s="23" t="str">
        <f>+IFERROR(VLOOKUP(AT764,'[2]Listas anexo 1'!$A$13:$C$15,3,FALSE),"")</f>
        <v>FORTALECER</v>
      </c>
      <c r="E764" s="23" t="str">
        <f>+IFERROR(VLOOKUP(AT764,'[2]Listas anexo 1'!$A$19:$B$21,2,FALSE),"")</f>
        <v>FORTOB</v>
      </c>
      <c r="F764" s="23" t="str">
        <f>+IFERROR(VLOOKUP(AV764,'[2]Listas anexo 1'!$J$13:$K$21,2,FALSE),"")</f>
        <v>FORTOBI</v>
      </c>
      <c r="G764" s="23" t="str">
        <f>+IFERROR(VLOOKUP(AW764,'[2]LISTAS ANEXO 1. 2'!$A$9:$B$38,2,FALSE),"")</f>
        <v>TII</v>
      </c>
      <c r="H764" s="23" t="str">
        <f>+IFERROR(IF(C764="ADMINYCOOR",VLOOKUP(AY764,'[2]LISTAS ANEXO 1. 3'!$B$13:$C$42,2,FALSE),IF(C764="TASAS",VLOOKUP(AY764,'[2]LISTAS ANEXO 1. 3'!$B$43:$C$51,2,FALSE),IF(C764="FORTALECIMIENTO",VLOOKUP(AY764,'[2]LISTAS ANEXO 1. 3'!$B$52:$C$58,2,FALSE),""))),"")</f>
        <v>BBBB</v>
      </c>
      <c r="I764" s="23" t="str">
        <f>+IFERROR(VLOOKUP(#REF!,'[2]LISTAS ANEXO 1. 4'!$B$74:$C$90,2,FALSE),"")</f>
        <v/>
      </c>
      <c r="J764" s="23" t="str">
        <f>+IFERROR(VLOOKUP(X764,[2]ORDINALES!$B$2:$C$5,2,FALSE),"")</f>
        <v>CTADOS</v>
      </c>
      <c r="K764" s="23" t="str">
        <f>+IFERROR(VLOOKUP(#REF!,[2]REGION!$G$2:$I$1125,2,FALSE),"")</f>
        <v/>
      </c>
      <c r="L764" s="23" t="str">
        <f>+IFERROR(VLOOKUP(AI764,[2]REGION!$G$2:$I$1125,2,FALSE),"")</f>
        <v>NORTESANTA</v>
      </c>
      <c r="M764" s="23" t="str">
        <f>+IFERROR(VLOOKUP(#REF!,[2]ORDINALES!$H$2:$I$382,2,FALSE),"")</f>
        <v/>
      </c>
      <c r="N764" s="23" t="str">
        <f>IFERROR(VLOOKUP(U764,'[2]Lista Willy'!$B$11:$D$14,3,FALSE),"")</f>
        <v>REC_11</v>
      </c>
      <c r="O764" s="24"/>
      <c r="P764" s="94">
        <v>34048</v>
      </c>
      <c r="Q764" s="94" t="s">
        <v>540</v>
      </c>
      <c r="R764" s="94" t="s">
        <v>873</v>
      </c>
      <c r="S764" s="94" t="s">
        <v>874</v>
      </c>
      <c r="T764" s="94" t="s">
        <v>873</v>
      </c>
      <c r="U764" s="94" t="s">
        <v>52</v>
      </c>
      <c r="V764" s="94" t="s">
        <v>53</v>
      </c>
      <c r="W764" s="94" t="s">
        <v>54</v>
      </c>
      <c r="X764" s="90" t="s">
        <v>55</v>
      </c>
      <c r="Y764" s="94" t="s">
        <v>918</v>
      </c>
      <c r="Z764" s="119">
        <v>33990000</v>
      </c>
      <c r="AA764" s="120"/>
      <c r="AB764" s="119"/>
      <c r="AC764" s="119"/>
      <c r="AD764" s="119"/>
      <c r="AE764" s="120">
        <v>33990000</v>
      </c>
      <c r="AF764" s="119"/>
      <c r="AG764" s="131">
        <v>0</v>
      </c>
      <c r="AH764" s="94" t="s">
        <v>57</v>
      </c>
      <c r="AI764" s="94" t="s">
        <v>876</v>
      </c>
      <c r="AJ764" s="94" t="s">
        <v>877</v>
      </c>
      <c r="AK764" s="94"/>
      <c r="AL764" s="94" t="s">
        <v>57</v>
      </c>
      <c r="AM764" s="94"/>
      <c r="AN764" s="94" t="s">
        <v>57</v>
      </c>
      <c r="AO764" s="94"/>
      <c r="AP764" s="94" t="s">
        <v>57</v>
      </c>
      <c r="AQ764" s="94"/>
      <c r="AR764" s="94" t="s">
        <v>57</v>
      </c>
      <c r="AS764" s="94" t="s">
        <v>73</v>
      </c>
      <c r="AT764" s="94" t="s">
        <v>74</v>
      </c>
      <c r="AU764" s="97" t="s">
        <v>75</v>
      </c>
      <c r="AV764" s="97" t="s">
        <v>76</v>
      </c>
      <c r="AW764" s="97" t="s">
        <v>77</v>
      </c>
      <c r="AX764" s="97">
        <v>3299060</v>
      </c>
      <c r="AY764" s="97" t="s">
        <v>78</v>
      </c>
      <c r="AZ764" s="97" t="s">
        <v>201</v>
      </c>
      <c r="BA764" s="24"/>
    </row>
    <row r="765" spans="1:53" ht="84.75" customHeight="1">
      <c r="A765" s="23" t="str">
        <f>+IFERROR(VLOOKUP(R765,'[2]Listas niveles'!$D$2:$E$11,2,FALSE),"")</f>
        <v>DTAN</v>
      </c>
      <c r="B765" s="23" t="str">
        <f>+IFERROR(VLOOKUP(AS765,'[2]Listas anexo 1'!$A$7:$B$8,2,FALSE),"")</f>
        <v>FORTA</v>
      </c>
      <c r="C765" s="23" t="str">
        <f>+IFERROR(VLOOKUP(AT765,'[2]Listas anexo 1'!$A$13:$B$15,2,FALSE),"")</f>
        <v>FORTALECIMIENTO</v>
      </c>
      <c r="D765" s="23" t="str">
        <f>+IFERROR(VLOOKUP(AT765,'[2]Listas anexo 1'!$A$13:$C$15,3,FALSE),"")</f>
        <v>FORTALECER</v>
      </c>
      <c r="E765" s="23" t="str">
        <f>+IFERROR(VLOOKUP(AT765,'[2]Listas anexo 1'!$A$19:$B$21,2,FALSE),"")</f>
        <v>FORTOB</v>
      </c>
      <c r="F765" s="23" t="str">
        <f>+IFERROR(VLOOKUP(AV765,'[2]Listas anexo 1'!$J$13:$K$21,2,FALSE),"")</f>
        <v>FORTOBI</v>
      </c>
      <c r="G765" s="23" t="str">
        <f>+IFERROR(VLOOKUP(AW765,'[2]LISTAS ANEXO 1. 2'!$A$9:$B$38,2,FALSE),"")</f>
        <v>TII</v>
      </c>
      <c r="H765" s="23" t="str">
        <f>+IFERROR(IF(C765="ADMINYCOOR",VLOOKUP(AY765,'[2]LISTAS ANEXO 1. 3'!$B$13:$C$42,2,FALSE),IF(C765="TASAS",VLOOKUP(AY765,'[2]LISTAS ANEXO 1. 3'!$B$43:$C$51,2,FALSE),IF(C765="FORTALECIMIENTO",VLOOKUP(AY765,'[2]LISTAS ANEXO 1. 3'!$B$52:$C$58,2,FALSE),""))),"")</f>
        <v>BBBB</v>
      </c>
      <c r="I765" s="23" t="str">
        <f>+IFERROR(VLOOKUP(#REF!,'[2]LISTAS ANEXO 1. 4'!$B$74:$C$90,2,FALSE),"")</f>
        <v/>
      </c>
      <c r="J765" s="23" t="str">
        <f>+IFERROR(VLOOKUP(X765,[2]ORDINALES!$B$2:$C$5,2,FALSE),"")</f>
        <v>CTADOS</v>
      </c>
      <c r="K765" s="23" t="str">
        <f>+IFERROR(VLOOKUP(#REF!,[2]REGION!$G$2:$I$1125,2,FALSE),"")</f>
        <v/>
      </c>
      <c r="L765" s="23" t="str">
        <f>+IFERROR(VLOOKUP(AI765,[2]REGION!$G$2:$I$1125,2,FALSE),"")</f>
        <v>NORTESANTA</v>
      </c>
      <c r="M765" s="23" t="str">
        <f>+IFERROR(VLOOKUP(#REF!,[2]ORDINALES!$H$2:$I$382,2,FALSE),"")</f>
        <v/>
      </c>
      <c r="N765" s="23" t="str">
        <f>IFERROR(VLOOKUP(U765,'[2]Lista Willy'!$B$11:$D$14,3,FALSE),"")</f>
        <v>REC_11</v>
      </c>
      <c r="O765" s="24"/>
      <c r="P765" s="94">
        <v>34049</v>
      </c>
      <c r="Q765" s="94" t="s">
        <v>540</v>
      </c>
      <c r="R765" s="94" t="s">
        <v>873</v>
      </c>
      <c r="S765" s="94" t="s">
        <v>874</v>
      </c>
      <c r="T765" s="94" t="s">
        <v>873</v>
      </c>
      <c r="U765" s="94" t="s">
        <v>52</v>
      </c>
      <c r="V765" s="94" t="s">
        <v>53</v>
      </c>
      <c r="W765" s="94" t="s">
        <v>54</v>
      </c>
      <c r="X765" s="90" t="s">
        <v>55</v>
      </c>
      <c r="Y765" s="94" t="s">
        <v>2819</v>
      </c>
      <c r="Z765" s="119">
        <v>3706646</v>
      </c>
      <c r="AA765" s="120"/>
      <c r="AB765" s="119"/>
      <c r="AC765" s="119"/>
      <c r="AD765" s="119"/>
      <c r="AE765" s="120">
        <v>3706646</v>
      </c>
      <c r="AF765" s="119"/>
      <c r="AG765" s="131">
        <v>0</v>
      </c>
      <c r="AH765" s="94" t="s">
        <v>57</v>
      </c>
      <c r="AI765" s="94" t="s">
        <v>876</v>
      </c>
      <c r="AJ765" s="94" t="s">
        <v>877</v>
      </c>
      <c r="AK765" s="94"/>
      <c r="AL765" s="94" t="s">
        <v>57</v>
      </c>
      <c r="AM765" s="94"/>
      <c r="AN765" s="94" t="s">
        <v>57</v>
      </c>
      <c r="AO765" s="94"/>
      <c r="AP765" s="94" t="s">
        <v>57</v>
      </c>
      <c r="AQ765" s="94"/>
      <c r="AR765" s="94" t="s">
        <v>57</v>
      </c>
      <c r="AS765" s="94" t="s">
        <v>73</v>
      </c>
      <c r="AT765" s="94" t="s">
        <v>74</v>
      </c>
      <c r="AU765" s="97" t="s">
        <v>75</v>
      </c>
      <c r="AV765" s="97" t="s">
        <v>76</v>
      </c>
      <c r="AW765" s="97" t="s">
        <v>77</v>
      </c>
      <c r="AX765" s="97">
        <v>3299060</v>
      </c>
      <c r="AY765" s="97" t="s">
        <v>78</v>
      </c>
      <c r="AZ765" s="97" t="s">
        <v>201</v>
      </c>
      <c r="BA765" s="24"/>
    </row>
    <row r="766" spans="1:53" ht="84.75" customHeight="1">
      <c r="A766" s="23" t="str">
        <f>+IFERROR(VLOOKUP(R766,'[2]Listas niveles'!$D$2:$E$11,2,FALSE),"")</f>
        <v>DTAN</v>
      </c>
      <c r="B766" s="23" t="str">
        <f>+IFERROR(VLOOKUP(AS766,'[2]Listas anexo 1'!$A$7:$B$8,2,FALSE),"")</f>
        <v>ADMIN</v>
      </c>
      <c r="C766" s="23" t="str">
        <f>+IFERROR(VLOOKUP(AT766,'[2]Listas anexo 1'!$A$13:$B$15,2,FALSE),"")</f>
        <v>ADMINYCOOR</v>
      </c>
      <c r="D766" s="23" t="str">
        <f>+IFERROR(VLOOKUP(AT766,'[2]Listas anexo 1'!$A$13:$C$15,3,FALSE),"")</f>
        <v>CONTRIBUIR</v>
      </c>
      <c r="E766" s="23" t="str">
        <f>+IFERROR(VLOOKUP(AT766,'[2]Listas anexo 1'!$A$19:$B$21,2,FALSE),"")</f>
        <v>ADMINOB</v>
      </c>
      <c r="F766" s="23" t="str">
        <f>+IFERROR(VLOOKUP(AV766,'[2]Listas anexo 1'!$J$13:$K$21,2,FALSE),"")</f>
        <v>ADOBI</v>
      </c>
      <c r="G766" s="23" t="str">
        <f>+IFERROR(VLOOKUP(AW766,'[2]LISTAS ANEXO 1. 2'!$A$9:$B$38,2,FALSE),"")</f>
        <v>AI</v>
      </c>
      <c r="H766" s="23" t="str">
        <f>+IFERROR(IF(C766="ADMINYCOOR",VLOOKUP(AY766,'[2]LISTAS ANEXO 1. 3'!$B$13:$C$42,2,FALSE),IF(C766="TASAS",VLOOKUP(AY766,'[2]LISTAS ANEXO 1. 3'!$B$43:$C$51,2,FALSE),IF(C766="FORTALECIMIENTO",VLOOKUP(AY766,'[2]LISTAS ANEXO 1. 3'!$B$52:$C$58,2,FALSE),""))),"")</f>
        <v>BB</v>
      </c>
      <c r="I766" s="23" t="str">
        <f>+IFERROR(VLOOKUP(#REF!,'[2]LISTAS ANEXO 1. 4'!$B$74:$C$90,2,FALSE),"")</f>
        <v/>
      </c>
      <c r="J766" s="23" t="str">
        <f>+IFERROR(VLOOKUP(X766,[2]ORDINALES!$B$2:$C$5,2,FALSE),"")</f>
        <v>CTADOS</v>
      </c>
      <c r="K766" s="23" t="str">
        <f>+IFERROR(VLOOKUP(#REF!,[2]REGION!$G$2:$I$1125,2,FALSE),"")</f>
        <v/>
      </c>
      <c r="L766" s="23" t="str">
        <f>+IFERROR(VLOOKUP(AI766,[2]REGION!$G$2:$I$1125,2,FALSE),"")</f>
        <v>SANTANDER</v>
      </c>
      <c r="M766" s="23" t="str">
        <f>+IFERROR(VLOOKUP(#REF!,[2]ORDINALES!$H$2:$I$382,2,FALSE),"")</f>
        <v/>
      </c>
      <c r="N766" s="23" t="str">
        <f>IFERROR(VLOOKUP(U766,'[2]Lista Willy'!$B$11:$D$14,3,FALSE),"")</f>
        <v>REC_20</v>
      </c>
      <c r="O766" s="24"/>
      <c r="P766" s="94">
        <v>35000</v>
      </c>
      <c r="Q766" s="94" t="s">
        <v>540</v>
      </c>
      <c r="R766" s="94" t="s">
        <v>873</v>
      </c>
      <c r="S766" s="94" t="s">
        <v>873</v>
      </c>
      <c r="T766" s="94" t="s">
        <v>873</v>
      </c>
      <c r="U766" s="94" t="s">
        <v>153</v>
      </c>
      <c r="V766" s="94" t="s">
        <v>154</v>
      </c>
      <c r="W766" s="94" t="s">
        <v>54</v>
      </c>
      <c r="X766" s="90" t="s">
        <v>55</v>
      </c>
      <c r="Y766" s="94" t="s">
        <v>919</v>
      </c>
      <c r="Z766" s="119">
        <v>50000000</v>
      </c>
      <c r="AA766" s="120"/>
      <c r="AB766" s="119"/>
      <c r="AC766" s="119"/>
      <c r="AD766" s="119"/>
      <c r="AE766" s="120">
        <v>50000000</v>
      </c>
      <c r="AF766" s="119"/>
      <c r="AG766" s="131">
        <v>0</v>
      </c>
      <c r="AH766" s="94" t="s">
        <v>57</v>
      </c>
      <c r="AI766" s="94" t="s">
        <v>920</v>
      </c>
      <c r="AJ766" s="94" t="s">
        <v>921</v>
      </c>
      <c r="AK766" s="94"/>
      <c r="AL766" s="94" t="s">
        <v>57</v>
      </c>
      <c r="AM766" s="94"/>
      <c r="AN766" s="94" t="s">
        <v>57</v>
      </c>
      <c r="AO766" s="94"/>
      <c r="AP766" s="94" t="s">
        <v>57</v>
      </c>
      <c r="AQ766" s="94"/>
      <c r="AR766" s="94" t="s">
        <v>57</v>
      </c>
      <c r="AS766" s="94" t="s">
        <v>60</v>
      </c>
      <c r="AT766" s="94" t="s">
        <v>61</v>
      </c>
      <c r="AU766" s="97" t="s">
        <v>62</v>
      </c>
      <c r="AV766" s="98" t="s">
        <v>125</v>
      </c>
      <c r="AW766" s="97" t="s">
        <v>126</v>
      </c>
      <c r="AX766" s="97">
        <v>3202032</v>
      </c>
      <c r="AY766" s="97" t="s">
        <v>163</v>
      </c>
      <c r="AZ766" s="98" t="s">
        <v>164</v>
      </c>
      <c r="BA766" s="24"/>
    </row>
    <row r="767" spans="1:53" ht="84.75" customHeight="1">
      <c r="A767" s="23" t="str">
        <f>+IFERROR(VLOOKUP(R767,'[2]Listas niveles'!$D$2:$E$11,2,FALSE),"")</f>
        <v>DTAN</v>
      </c>
      <c r="B767" s="23" t="str">
        <f>+IFERROR(VLOOKUP(AS767,'[2]Listas anexo 1'!$A$7:$B$8,2,FALSE),"")</f>
        <v>ADMIN</v>
      </c>
      <c r="C767" s="23" t="str">
        <f>+IFERROR(VLOOKUP(AT767,'[2]Listas anexo 1'!$A$13:$B$15,2,FALSE),"")</f>
        <v>ADMINYCOOR</v>
      </c>
      <c r="D767" s="23" t="str">
        <f>+IFERROR(VLOOKUP(AT767,'[2]Listas anexo 1'!$A$13:$C$15,3,FALSE),"")</f>
        <v>CONTRIBUIR</v>
      </c>
      <c r="E767" s="23" t="str">
        <f>+IFERROR(VLOOKUP(AT767,'[2]Listas anexo 1'!$A$19:$B$21,2,FALSE),"")</f>
        <v>ADMINOB</v>
      </c>
      <c r="F767" s="23" t="str">
        <f>+IFERROR(VLOOKUP(AV767,'[2]Listas anexo 1'!$J$13:$K$21,2,FALSE),"")</f>
        <v>ADOBI</v>
      </c>
      <c r="G767" s="23" t="str">
        <f>+IFERROR(VLOOKUP(AW767,'[2]LISTAS ANEXO 1. 2'!$A$9:$B$38,2,FALSE),"")</f>
        <v>AI</v>
      </c>
      <c r="H767" s="23" t="str">
        <f>+IFERROR(IF(C767="ADMINYCOOR",VLOOKUP(AY767,'[2]LISTAS ANEXO 1. 3'!$B$13:$C$42,2,FALSE),IF(C767="TASAS",VLOOKUP(AY767,'[2]LISTAS ANEXO 1. 3'!$B$43:$C$51,2,FALSE),IF(C767="FORTALECIMIENTO",VLOOKUP(AY767,'[2]LISTAS ANEXO 1. 3'!$B$52:$C$58,2,FALSE),""))),"")</f>
        <v>AA</v>
      </c>
      <c r="I767" s="23" t="str">
        <f>+IFERROR(VLOOKUP(#REF!,'[2]LISTAS ANEXO 1. 4'!$B$74:$C$90,2,FALSE),"")</f>
        <v/>
      </c>
      <c r="J767" s="23" t="str">
        <f>+IFERROR(VLOOKUP(X767,[2]ORDINALES!$B$2:$C$5,2,FALSE),"")</f>
        <v>CTADOS</v>
      </c>
      <c r="K767" s="23" t="str">
        <f>+IFERROR(VLOOKUP(#REF!,[2]REGION!$G$2:$I$1125,2,FALSE),"")</f>
        <v/>
      </c>
      <c r="L767" s="23" t="str">
        <f>+IFERROR(VLOOKUP(AI767,[2]REGION!$G$2:$I$1125,2,FALSE),"")</f>
        <v>SANTANDER</v>
      </c>
      <c r="M767" s="23" t="str">
        <f>+IFERROR(VLOOKUP(#REF!,[2]ORDINALES!$H$2:$I$382,2,FALSE),"")</f>
        <v/>
      </c>
      <c r="N767" s="23" t="str">
        <f>IFERROR(VLOOKUP(U767,'[2]Lista Willy'!$B$11:$D$14,3,FALSE),"")</f>
        <v>REC_11</v>
      </c>
      <c r="O767" s="24"/>
      <c r="P767" s="94">
        <v>35001</v>
      </c>
      <c r="Q767" s="94" t="s">
        <v>540</v>
      </c>
      <c r="R767" s="94" t="s">
        <v>873</v>
      </c>
      <c r="S767" s="94" t="s">
        <v>873</v>
      </c>
      <c r="T767" s="94" t="s">
        <v>873</v>
      </c>
      <c r="U767" s="94" t="s">
        <v>52</v>
      </c>
      <c r="V767" s="94" t="s">
        <v>53</v>
      </c>
      <c r="W767" s="94" t="s">
        <v>54</v>
      </c>
      <c r="X767" s="90" t="s">
        <v>55</v>
      </c>
      <c r="Y767" s="94" t="s">
        <v>922</v>
      </c>
      <c r="Z767" s="119">
        <v>71424320</v>
      </c>
      <c r="AA767" s="120"/>
      <c r="AB767" s="119"/>
      <c r="AC767" s="119"/>
      <c r="AD767" s="119"/>
      <c r="AE767" s="120">
        <v>71424320</v>
      </c>
      <c r="AF767" s="119"/>
      <c r="AG767" s="131">
        <v>0</v>
      </c>
      <c r="AH767" s="94" t="s">
        <v>57</v>
      </c>
      <c r="AI767" s="94" t="s">
        <v>920</v>
      </c>
      <c r="AJ767" s="94" t="s">
        <v>921</v>
      </c>
      <c r="AK767" s="94"/>
      <c r="AL767" s="94" t="s">
        <v>57</v>
      </c>
      <c r="AM767" s="94"/>
      <c r="AN767" s="94" t="s">
        <v>57</v>
      </c>
      <c r="AO767" s="94"/>
      <c r="AP767" s="94" t="s">
        <v>57</v>
      </c>
      <c r="AQ767" s="94"/>
      <c r="AR767" s="94" t="s">
        <v>57</v>
      </c>
      <c r="AS767" s="94" t="s">
        <v>60</v>
      </c>
      <c r="AT767" s="94" t="s">
        <v>61</v>
      </c>
      <c r="AU767" s="97" t="s">
        <v>62</v>
      </c>
      <c r="AV767" s="98" t="s">
        <v>125</v>
      </c>
      <c r="AW767" s="97" t="s">
        <v>126</v>
      </c>
      <c r="AX767" s="97">
        <v>3202032</v>
      </c>
      <c r="AY767" s="97" t="s">
        <v>127</v>
      </c>
      <c r="AZ767" s="97" t="s">
        <v>293</v>
      </c>
      <c r="BA767" s="24"/>
    </row>
    <row r="768" spans="1:53" ht="84.75" customHeight="1">
      <c r="A768" s="23" t="str">
        <f>+IFERROR(VLOOKUP(R768,'[2]Listas niveles'!$D$2:$E$11,2,FALSE),"")</f>
        <v>DTAN</v>
      </c>
      <c r="B768" s="23" t="str">
        <f>+IFERROR(VLOOKUP(AS768,'[2]Listas anexo 1'!$A$7:$B$8,2,FALSE),"")</f>
        <v>ADMIN</v>
      </c>
      <c r="C768" s="23" t="str">
        <f>+IFERROR(VLOOKUP(AT768,'[2]Listas anexo 1'!$A$13:$B$15,2,FALSE),"")</f>
        <v>ADMINYCOOR</v>
      </c>
      <c r="D768" s="23" t="str">
        <f>+IFERROR(VLOOKUP(AT768,'[2]Listas anexo 1'!$A$13:$C$15,3,FALSE),"")</f>
        <v>CONTRIBUIR</v>
      </c>
      <c r="E768" s="23" t="str">
        <f>+IFERROR(VLOOKUP(AT768,'[2]Listas anexo 1'!$A$19:$B$21,2,FALSE),"")</f>
        <v>ADMINOB</v>
      </c>
      <c r="F768" s="23" t="str">
        <f>+IFERROR(VLOOKUP(AV768,'[2]Listas anexo 1'!$J$13:$K$21,2,FALSE),"")</f>
        <v>ADOBI</v>
      </c>
      <c r="G768" s="23" t="str">
        <f>+IFERROR(VLOOKUP(AW768,'[2]LISTAS ANEXO 1. 2'!$A$9:$B$38,2,FALSE),"")</f>
        <v>AI</v>
      </c>
      <c r="H768" s="23" t="str">
        <f>+IFERROR(IF(C768="ADMINYCOOR",VLOOKUP(AY768,'[2]LISTAS ANEXO 1. 3'!$B$13:$C$42,2,FALSE),IF(C768="TASAS",VLOOKUP(AY768,'[2]LISTAS ANEXO 1. 3'!$B$43:$C$51,2,FALSE),IF(C768="FORTALECIMIENTO",VLOOKUP(AY768,'[2]LISTAS ANEXO 1. 3'!$B$52:$C$58,2,FALSE),""))),"")</f>
        <v>AA</v>
      </c>
      <c r="I768" s="23" t="str">
        <f>+IFERROR(VLOOKUP(#REF!,'[2]LISTAS ANEXO 1. 4'!$B$74:$C$90,2,FALSE),"")</f>
        <v/>
      </c>
      <c r="J768" s="23" t="str">
        <f>+IFERROR(VLOOKUP(X768,[2]ORDINALES!$B$2:$C$5,2,FALSE),"")</f>
        <v>CTADOS</v>
      </c>
      <c r="K768" s="23" t="str">
        <f>+IFERROR(VLOOKUP(#REF!,[2]REGION!$G$2:$I$1125,2,FALSE),"")</f>
        <v/>
      </c>
      <c r="L768" s="23" t="str">
        <f>+IFERROR(VLOOKUP(AI768,[2]REGION!$G$2:$I$1125,2,FALSE),"")</f>
        <v>SANTANDER</v>
      </c>
      <c r="M768" s="23" t="str">
        <f>+IFERROR(VLOOKUP(#REF!,[2]ORDINALES!$H$2:$I$382,2,FALSE),"")</f>
        <v/>
      </c>
      <c r="N768" s="23" t="str">
        <f>IFERROR(VLOOKUP(U768,'[2]Lista Willy'!$B$11:$D$14,3,FALSE),"")</f>
        <v>REC_11</v>
      </c>
      <c r="O768" s="24"/>
      <c r="P768" s="94">
        <v>35002</v>
      </c>
      <c r="Q768" s="94" t="s">
        <v>540</v>
      </c>
      <c r="R768" s="94" t="s">
        <v>873</v>
      </c>
      <c r="S768" s="94" t="s">
        <v>873</v>
      </c>
      <c r="T768" s="94" t="s">
        <v>873</v>
      </c>
      <c r="U768" s="94" t="s">
        <v>52</v>
      </c>
      <c r="V768" s="94" t="s">
        <v>53</v>
      </c>
      <c r="W768" s="94" t="s">
        <v>54</v>
      </c>
      <c r="X768" s="90" t="s">
        <v>55</v>
      </c>
      <c r="Y768" s="94" t="s">
        <v>923</v>
      </c>
      <c r="Z768" s="119">
        <v>53024400</v>
      </c>
      <c r="AA768" s="120"/>
      <c r="AB768" s="119"/>
      <c r="AC768" s="119"/>
      <c r="AD768" s="119"/>
      <c r="AE768" s="120">
        <v>53024400</v>
      </c>
      <c r="AF768" s="119"/>
      <c r="AG768" s="131">
        <v>0</v>
      </c>
      <c r="AH768" s="94" t="s">
        <v>57</v>
      </c>
      <c r="AI768" s="94" t="s">
        <v>920</v>
      </c>
      <c r="AJ768" s="94" t="s">
        <v>921</v>
      </c>
      <c r="AK768" s="94"/>
      <c r="AL768" s="94" t="s">
        <v>57</v>
      </c>
      <c r="AM768" s="94"/>
      <c r="AN768" s="94" t="s">
        <v>57</v>
      </c>
      <c r="AO768" s="94"/>
      <c r="AP768" s="94" t="s">
        <v>57</v>
      </c>
      <c r="AQ768" s="94"/>
      <c r="AR768" s="94" t="s">
        <v>57</v>
      </c>
      <c r="AS768" s="94" t="s">
        <v>60</v>
      </c>
      <c r="AT768" s="94" t="s">
        <v>61</v>
      </c>
      <c r="AU768" s="97" t="s">
        <v>62</v>
      </c>
      <c r="AV768" s="98" t="s">
        <v>125</v>
      </c>
      <c r="AW768" s="97" t="s">
        <v>126</v>
      </c>
      <c r="AX768" s="97">
        <v>3202032</v>
      </c>
      <c r="AY768" s="97" t="s">
        <v>127</v>
      </c>
      <c r="AZ768" s="97" t="s">
        <v>293</v>
      </c>
      <c r="BA768" s="24"/>
    </row>
    <row r="769" spans="1:53" ht="84.75" customHeight="1">
      <c r="A769" s="23" t="str">
        <f>+IFERROR(VLOOKUP(R769,'[2]Listas niveles'!$D$2:$E$11,2,FALSE),"")</f>
        <v>DTAN</v>
      </c>
      <c r="B769" s="23" t="str">
        <f>+IFERROR(VLOOKUP(AS769,'[2]Listas anexo 1'!$A$7:$B$8,2,FALSE),"")</f>
        <v>ADMIN</v>
      </c>
      <c r="C769" s="23" t="str">
        <f>+IFERROR(VLOOKUP(AT769,'[2]Listas anexo 1'!$A$13:$B$15,2,FALSE),"")</f>
        <v>ADMINYCOOR</v>
      </c>
      <c r="D769" s="23" t="str">
        <f>+IFERROR(VLOOKUP(AT769,'[2]Listas anexo 1'!$A$13:$C$15,3,FALSE),"")</f>
        <v>CONTRIBUIR</v>
      </c>
      <c r="E769" s="23" t="str">
        <f>+IFERROR(VLOOKUP(AT769,'[2]Listas anexo 1'!$A$19:$B$21,2,FALSE),"")</f>
        <v>ADMINOB</v>
      </c>
      <c r="F769" s="23" t="str">
        <f>+IFERROR(VLOOKUP(AV769,'[2]Listas anexo 1'!$J$13:$K$21,2,FALSE),"")</f>
        <v>ADOBI</v>
      </c>
      <c r="G769" s="23" t="str">
        <f>+IFERROR(VLOOKUP(AW769,'[2]LISTAS ANEXO 1. 2'!$A$9:$B$38,2,FALSE),"")</f>
        <v>AI</v>
      </c>
      <c r="H769" s="23" t="str">
        <f>+IFERROR(IF(C769="ADMINYCOOR",VLOOKUP(AY769,'[2]LISTAS ANEXO 1. 3'!$B$13:$C$42,2,FALSE),IF(C769="TASAS",VLOOKUP(AY769,'[2]LISTAS ANEXO 1. 3'!$B$43:$C$51,2,FALSE),IF(C769="FORTALECIMIENTO",VLOOKUP(AY769,'[2]LISTAS ANEXO 1. 3'!$B$52:$C$58,2,FALSE),""))),"")</f>
        <v>AA</v>
      </c>
      <c r="I769" s="23" t="str">
        <f>+IFERROR(VLOOKUP(#REF!,'[2]LISTAS ANEXO 1. 4'!$B$74:$C$90,2,FALSE),"")</f>
        <v/>
      </c>
      <c r="J769" s="23" t="str">
        <f>+IFERROR(VLOOKUP(X769,[2]ORDINALES!$B$2:$C$5,2,FALSE),"")</f>
        <v>CTADOS</v>
      </c>
      <c r="K769" s="23" t="str">
        <f>+IFERROR(VLOOKUP(#REF!,[2]REGION!$G$2:$I$1125,2,FALSE),"")</f>
        <v/>
      </c>
      <c r="L769" s="23" t="str">
        <f>+IFERROR(VLOOKUP(AI769,[2]REGION!$G$2:$I$1125,2,FALSE),"")</f>
        <v>SANTANDER</v>
      </c>
      <c r="M769" s="23" t="str">
        <f>+IFERROR(VLOOKUP(#REF!,[2]ORDINALES!$H$2:$I$382,2,FALSE),"")</f>
        <v/>
      </c>
      <c r="N769" s="23" t="str">
        <f>IFERROR(VLOOKUP(U769,'[2]Lista Willy'!$B$11:$D$14,3,FALSE),"")</f>
        <v>REC_11</v>
      </c>
      <c r="O769" s="24"/>
      <c r="P769" s="94">
        <v>35003</v>
      </c>
      <c r="Q769" s="94" t="s">
        <v>540</v>
      </c>
      <c r="R769" s="94" t="s">
        <v>873</v>
      </c>
      <c r="S769" s="94" t="s">
        <v>873</v>
      </c>
      <c r="T769" s="94" t="s">
        <v>873</v>
      </c>
      <c r="U769" s="94" t="s">
        <v>52</v>
      </c>
      <c r="V769" s="94" t="s">
        <v>53</v>
      </c>
      <c r="W769" s="94" t="s">
        <v>54</v>
      </c>
      <c r="X769" s="90" t="s">
        <v>55</v>
      </c>
      <c r="Y769" s="94" t="s">
        <v>924</v>
      </c>
      <c r="Z769" s="119">
        <v>76976020</v>
      </c>
      <c r="AA769" s="120"/>
      <c r="AB769" s="119">
        <v>8575680</v>
      </c>
      <c r="AC769" s="119"/>
      <c r="AD769" s="119"/>
      <c r="AE769" s="120">
        <v>68400340</v>
      </c>
      <c r="AF769" s="119"/>
      <c r="AG769" s="131">
        <v>0</v>
      </c>
      <c r="AH769" s="94" t="s">
        <v>57</v>
      </c>
      <c r="AI769" s="94" t="s">
        <v>920</v>
      </c>
      <c r="AJ769" s="94" t="s">
        <v>921</v>
      </c>
      <c r="AK769" s="94"/>
      <c r="AL769" s="94" t="s">
        <v>57</v>
      </c>
      <c r="AM769" s="94"/>
      <c r="AN769" s="94" t="s">
        <v>57</v>
      </c>
      <c r="AO769" s="94"/>
      <c r="AP769" s="94" t="s">
        <v>57</v>
      </c>
      <c r="AQ769" s="94"/>
      <c r="AR769" s="94" t="s">
        <v>57</v>
      </c>
      <c r="AS769" s="94" t="s">
        <v>60</v>
      </c>
      <c r="AT769" s="94" t="s">
        <v>61</v>
      </c>
      <c r="AU769" s="97" t="s">
        <v>62</v>
      </c>
      <c r="AV769" s="98" t="s">
        <v>125</v>
      </c>
      <c r="AW769" s="97" t="s">
        <v>126</v>
      </c>
      <c r="AX769" s="97">
        <v>3202032</v>
      </c>
      <c r="AY769" s="97" t="s">
        <v>127</v>
      </c>
      <c r="AZ769" s="97" t="s">
        <v>293</v>
      </c>
      <c r="BA769" s="24"/>
    </row>
    <row r="770" spans="1:53" ht="84.75" customHeight="1">
      <c r="A770" s="23" t="str">
        <f>+IFERROR(VLOOKUP(R770,'[2]Listas niveles'!$D$2:$E$11,2,FALSE),"")</f>
        <v>DTAN</v>
      </c>
      <c r="B770" s="23" t="str">
        <f>+IFERROR(VLOOKUP(AS770,'[2]Listas anexo 1'!$A$7:$B$8,2,FALSE),"")</f>
        <v>ADMIN</v>
      </c>
      <c r="C770" s="23" t="str">
        <f>+IFERROR(VLOOKUP(AT770,'[2]Listas anexo 1'!$A$13:$B$15,2,FALSE),"")</f>
        <v>ADMINYCOOR</v>
      </c>
      <c r="D770" s="23" t="str">
        <f>+IFERROR(VLOOKUP(AT770,'[2]Listas anexo 1'!$A$13:$C$15,3,FALSE),"")</f>
        <v>CONTRIBUIR</v>
      </c>
      <c r="E770" s="23" t="str">
        <f>+IFERROR(VLOOKUP(AT770,'[2]Listas anexo 1'!$A$19:$B$21,2,FALSE),"")</f>
        <v>ADMINOB</v>
      </c>
      <c r="F770" s="23" t="str">
        <f>+IFERROR(VLOOKUP(AV770,'[2]Listas anexo 1'!$J$13:$K$21,2,FALSE),"")</f>
        <v>ADOBI</v>
      </c>
      <c r="G770" s="23" t="str">
        <f>+IFERROR(VLOOKUP(AW770,'[2]LISTAS ANEXO 1. 2'!$A$9:$B$38,2,FALSE),"")</f>
        <v>AI</v>
      </c>
      <c r="H770" s="23" t="str">
        <f>+IFERROR(IF(C770="ADMINYCOOR",VLOOKUP(AY770,'[2]LISTAS ANEXO 1. 3'!$B$13:$C$42,2,FALSE),IF(C770="TASAS",VLOOKUP(AY770,'[2]LISTAS ANEXO 1. 3'!$B$43:$C$51,2,FALSE),IF(C770="FORTALECIMIENTO",VLOOKUP(AY770,'[2]LISTAS ANEXO 1. 3'!$B$52:$C$58,2,FALSE),""))),"")</f>
        <v>BB</v>
      </c>
      <c r="I770" s="23" t="str">
        <f>+IFERROR(VLOOKUP(#REF!,'[2]LISTAS ANEXO 1. 4'!$B$74:$C$90,2,FALSE),"")</f>
        <v/>
      </c>
      <c r="J770" s="23" t="str">
        <f>+IFERROR(VLOOKUP(X770,[2]ORDINALES!$B$2:$C$5,2,FALSE),"")</f>
        <v>CTADOS</v>
      </c>
      <c r="K770" s="23" t="str">
        <f>+IFERROR(VLOOKUP(#REF!,[2]REGION!$G$2:$I$1125,2,FALSE),"")</f>
        <v/>
      </c>
      <c r="L770" s="23" t="str">
        <f>+IFERROR(VLOOKUP(AI770,[2]REGION!$G$2:$I$1125,2,FALSE),"")</f>
        <v>SANTANDER</v>
      </c>
      <c r="M770" s="23" t="str">
        <f>+IFERROR(VLOOKUP(#REF!,[2]ORDINALES!$H$2:$I$382,2,FALSE),"")</f>
        <v/>
      </c>
      <c r="N770" s="23" t="str">
        <f>IFERROR(VLOOKUP(U770,'[2]Lista Willy'!$B$11:$D$14,3,FALSE),"")</f>
        <v>REC_11</v>
      </c>
      <c r="O770" s="24"/>
      <c r="P770" s="94">
        <v>35004</v>
      </c>
      <c r="Q770" s="94" t="s">
        <v>540</v>
      </c>
      <c r="R770" s="94" t="s">
        <v>873</v>
      </c>
      <c r="S770" s="94" t="s">
        <v>873</v>
      </c>
      <c r="T770" s="94" t="s">
        <v>873</v>
      </c>
      <c r="U770" s="94" t="s">
        <v>52</v>
      </c>
      <c r="V770" s="94" t="s">
        <v>53</v>
      </c>
      <c r="W770" s="94" t="s">
        <v>54</v>
      </c>
      <c r="X770" s="90" t="s">
        <v>55</v>
      </c>
      <c r="Y770" s="94" t="s">
        <v>2820</v>
      </c>
      <c r="Z770" s="119">
        <v>71424320</v>
      </c>
      <c r="AA770" s="120"/>
      <c r="AB770" s="119"/>
      <c r="AC770" s="119"/>
      <c r="AD770" s="119">
        <v>8575680</v>
      </c>
      <c r="AE770" s="120">
        <v>80000000</v>
      </c>
      <c r="AF770" s="119"/>
      <c r="AG770" s="131">
        <v>0</v>
      </c>
      <c r="AH770" s="94" t="s">
        <v>57</v>
      </c>
      <c r="AI770" s="94" t="s">
        <v>920</v>
      </c>
      <c r="AJ770" s="94" t="s">
        <v>921</v>
      </c>
      <c r="AK770" s="94"/>
      <c r="AL770" s="94" t="s">
        <v>57</v>
      </c>
      <c r="AM770" s="94"/>
      <c r="AN770" s="94" t="s">
        <v>57</v>
      </c>
      <c r="AO770" s="94"/>
      <c r="AP770" s="94" t="s">
        <v>57</v>
      </c>
      <c r="AQ770" s="94"/>
      <c r="AR770" s="94" t="s">
        <v>57</v>
      </c>
      <c r="AS770" s="94" t="s">
        <v>60</v>
      </c>
      <c r="AT770" s="94" t="s">
        <v>61</v>
      </c>
      <c r="AU770" s="97" t="s">
        <v>62</v>
      </c>
      <c r="AV770" s="98" t="s">
        <v>125</v>
      </c>
      <c r="AW770" s="97" t="s">
        <v>126</v>
      </c>
      <c r="AX770" s="97">
        <v>3202032</v>
      </c>
      <c r="AY770" s="97" t="s">
        <v>163</v>
      </c>
      <c r="AZ770" s="98" t="s">
        <v>164</v>
      </c>
      <c r="BA770" s="24"/>
    </row>
    <row r="771" spans="1:53" ht="84.75" customHeight="1">
      <c r="A771" s="23" t="str">
        <f>+IFERROR(VLOOKUP(R771,'[2]Listas niveles'!$D$2:$E$11,2,FALSE),"")</f>
        <v>DTAN</v>
      </c>
      <c r="B771" s="23" t="str">
        <f>+IFERROR(VLOOKUP(AS771,'[2]Listas anexo 1'!$A$7:$B$8,2,FALSE),"")</f>
        <v>ADMIN</v>
      </c>
      <c r="C771" s="23" t="str">
        <f>+IFERROR(VLOOKUP(AT771,'[2]Listas anexo 1'!$A$13:$B$15,2,FALSE),"")</f>
        <v>ADMINYCOOR</v>
      </c>
      <c r="D771" s="23" t="str">
        <f>+IFERROR(VLOOKUP(AT771,'[2]Listas anexo 1'!$A$13:$C$15,3,FALSE),"")</f>
        <v>CONTRIBUIR</v>
      </c>
      <c r="E771" s="23" t="str">
        <f>+IFERROR(VLOOKUP(AT771,'[2]Listas anexo 1'!$A$19:$B$21,2,FALSE),"")</f>
        <v>ADMINOB</v>
      </c>
      <c r="F771" s="23" t="str">
        <f>+IFERROR(VLOOKUP(AV771,'[2]Listas anexo 1'!$J$13:$K$21,2,FALSE),"")</f>
        <v>ADOBI</v>
      </c>
      <c r="G771" s="23" t="str">
        <f>+IFERROR(VLOOKUP(AW771,'[2]LISTAS ANEXO 1. 2'!$A$9:$B$38,2,FALSE),"")</f>
        <v>AI</v>
      </c>
      <c r="H771" s="23" t="str">
        <f>+IFERROR(IF(C771="ADMINYCOOR",VLOOKUP(AY771,'[2]LISTAS ANEXO 1. 3'!$B$13:$C$42,2,FALSE),IF(C771="TASAS",VLOOKUP(AY771,'[2]LISTAS ANEXO 1. 3'!$B$43:$C$51,2,FALSE),IF(C771="FORTALECIMIENTO",VLOOKUP(AY771,'[2]LISTAS ANEXO 1. 3'!$B$52:$C$58,2,FALSE),""))),"")</f>
        <v>BB</v>
      </c>
      <c r="I771" s="23" t="str">
        <f>+IFERROR(VLOOKUP(#REF!,'[2]LISTAS ANEXO 1. 4'!$B$74:$C$90,2,FALSE),"")</f>
        <v/>
      </c>
      <c r="J771" s="23" t="str">
        <f>+IFERROR(VLOOKUP(X771,[2]ORDINALES!$B$2:$C$5,2,FALSE),"")</f>
        <v>CTADOS</v>
      </c>
      <c r="K771" s="23" t="str">
        <f>+IFERROR(VLOOKUP(#REF!,[2]REGION!$G$2:$I$1125,2,FALSE),"")</f>
        <v/>
      </c>
      <c r="L771" s="23" t="str">
        <f>+IFERROR(VLOOKUP(AI771,[2]REGION!$G$2:$I$1125,2,FALSE),"")</f>
        <v>SANTANDER</v>
      </c>
      <c r="M771" s="23" t="str">
        <f>+IFERROR(VLOOKUP(#REF!,[2]ORDINALES!$H$2:$I$382,2,FALSE),"")</f>
        <v/>
      </c>
      <c r="N771" s="23" t="str">
        <f>IFERROR(VLOOKUP(U771,'[2]Lista Willy'!$B$11:$D$14,3,FALSE),"")</f>
        <v>REC_11</v>
      </c>
      <c r="O771" s="24"/>
      <c r="P771" s="94">
        <v>35005</v>
      </c>
      <c r="Q771" s="94" t="s">
        <v>540</v>
      </c>
      <c r="R771" s="94" t="s">
        <v>873</v>
      </c>
      <c r="S771" s="94" t="s">
        <v>873</v>
      </c>
      <c r="T771" s="94" t="s">
        <v>873</v>
      </c>
      <c r="U771" s="94" t="s">
        <v>52</v>
      </c>
      <c r="V771" s="94" t="s">
        <v>53</v>
      </c>
      <c r="W771" s="94" t="s">
        <v>54</v>
      </c>
      <c r="X771" s="90" t="s">
        <v>55</v>
      </c>
      <c r="Y771" s="99" t="s">
        <v>925</v>
      </c>
      <c r="Z771" s="119">
        <v>31859960</v>
      </c>
      <c r="AA771" s="120"/>
      <c r="AB771" s="119"/>
      <c r="AC771" s="119"/>
      <c r="AD771" s="119"/>
      <c r="AE771" s="120">
        <v>31859960</v>
      </c>
      <c r="AF771" s="119"/>
      <c r="AG771" s="131">
        <v>0</v>
      </c>
      <c r="AH771" s="94" t="s">
        <v>57</v>
      </c>
      <c r="AI771" s="94" t="s">
        <v>920</v>
      </c>
      <c r="AJ771" s="94" t="s">
        <v>921</v>
      </c>
      <c r="AK771" s="94"/>
      <c r="AL771" s="94" t="s">
        <v>57</v>
      </c>
      <c r="AM771" s="94"/>
      <c r="AN771" s="94" t="s">
        <v>57</v>
      </c>
      <c r="AO771" s="94"/>
      <c r="AP771" s="94" t="s">
        <v>57</v>
      </c>
      <c r="AQ771" s="94"/>
      <c r="AR771" s="94" t="s">
        <v>57</v>
      </c>
      <c r="AS771" s="94" t="s">
        <v>60</v>
      </c>
      <c r="AT771" s="94" t="s">
        <v>61</v>
      </c>
      <c r="AU771" s="97" t="s">
        <v>62</v>
      </c>
      <c r="AV771" s="98" t="s">
        <v>125</v>
      </c>
      <c r="AW771" s="97" t="s">
        <v>126</v>
      </c>
      <c r="AX771" s="97">
        <v>3202032</v>
      </c>
      <c r="AY771" s="97" t="s">
        <v>163</v>
      </c>
      <c r="AZ771" s="98" t="s">
        <v>164</v>
      </c>
      <c r="BA771" s="24"/>
    </row>
    <row r="772" spans="1:53" ht="84.75" customHeight="1">
      <c r="A772" s="23" t="str">
        <f>+IFERROR(VLOOKUP(R772,'[2]Listas niveles'!$D$2:$E$11,2,FALSE),"")</f>
        <v>DTAN</v>
      </c>
      <c r="B772" s="23" t="str">
        <f>+IFERROR(VLOOKUP(AS772,'[2]Listas anexo 1'!$A$7:$B$8,2,FALSE),"")</f>
        <v>ADMIN</v>
      </c>
      <c r="C772" s="23" t="str">
        <f>+IFERROR(VLOOKUP(AT772,'[2]Listas anexo 1'!$A$13:$B$15,2,FALSE),"")</f>
        <v>ADMINYCOOR</v>
      </c>
      <c r="D772" s="23" t="str">
        <f>+IFERROR(VLOOKUP(AT772,'[2]Listas anexo 1'!$A$13:$C$15,3,FALSE),"")</f>
        <v>CONTRIBUIR</v>
      </c>
      <c r="E772" s="23" t="str">
        <f>+IFERROR(VLOOKUP(AT772,'[2]Listas anexo 1'!$A$19:$B$21,2,FALSE),"")</f>
        <v>ADMINOB</v>
      </c>
      <c r="F772" s="23" t="str">
        <f>+IFERROR(VLOOKUP(AV772,'[2]Listas anexo 1'!$J$13:$K$21,2,FALSE),"")</f>
        <v>ADOBI</v>
      </c>
      <c r="G772" s="23" t="str">
        <f>+IFERROR(VLOOKUP(AW772,'[2]LISTAS ANEXO 1. 2'!$A$9:$B$38,2,FALSE),"")</f>
        <v>AI</v>
      </c>
      <c r="H772" s="23" t="str">
        <f>+IFERROR(IF(C772="ADMINYCOOR",VLOOKUP(AY772,'[2]LISTAS ANEXO 1. 3'!$B$13:$C$42,2,FALSE),IF(C772="TASAS",VLOOKUP(AY772,'[2]LISTAS ANEXO 1. 3'!$B$43:$C$51,2,FALSE),IF(C772="FORTALECIMIENTO",VLOOKUP(AY772,'[2]LISTAS ANEXO 1. 3'!$B$52:$C$58,2,FALSE),""))),"")</f>
        <v>AA</v>
      </c>
      <c r="I772" s="23" t="str">
        <f>+IFERROR(VLOOKUP(#REF!,'[2]LISTAS ANEXO 1. 4'!$B$74:$C$90,2,FALSE),"")</f>
        <v/>
      </c>
      <c r="J772" s="23" t="str">
        <f>+IFERROR(VLOOKUP(X772,[2]ORDINALES!$B$2:$C$5,2,FALSE),"")</f>
        <v>CTADOS</v>
      </c>
      <c r="K772" s="23" t="str">
        <f>+IFERROR(VLOOKUP(#REF!,[2]REGION!$G$2:$I$1125,2,FALSE),"")</f>
        <v/>
      </c>
      <c r="L772" s="23" t="str">
        <f>+IFERROR(VLOOKUP(AI772,[2]REGION!$G$2:$I$1125,2,FALSE),"")</f>
        <v>SANTANDER</v>
      </c>
      <c r="M772" s="23" t="str">
        <f>+IFERROR(VLOOKUP(#REF!,[2]ORDINALES!$H$2:$I$382,2,FALSE),"")</f>
        <v/>
      </c>
      <c r="N772" s="23" t="str">
        <f>IFERROR(VLOOKUP(U772,'[2]Lista Willy'!$B$11:$D$14,3,FALSE),"")</f>
        <v>REC_11</v>
      </c>
      <c r="O772" s="24"/>
      <c r="P772" s="94">
        <v>35006</v>
      </c>
      <c r="Q772" s="94" t="s">
        <v>540</v>
      </c>
      <c r="R772" s="94" t="s">
        <v>873</v>
      </c>
      <c r="S772" s="94" t="s">
        <v>873</v>
      </c>
      <c r="T772" s="94" t="s">
        <v>873</v>
      </c>
      <c r="U772" s="94" t="s">
        <v>52</v>
      </c>
      <c r="V772" s="94" t="s">
        <v>53</v>
      </c>
      <c r="W772" s="94" t="s">
        <v>54</v>
      </c>
      <c r="X772" s="90" t="s">
        <v>55</v>
      </c>
      <c r="Y772" s="94" t="s">
        <v>2821</v>
      </c>
      <c r="Z772" s="119">
        <v>19000000</v>
      </c>
      <c r="AA772" s="120"/>
      <c r="AB772" s="119"/>
      <c r="AC772" s="119"/>
      <c r="AD772" s="119"/>
      <c r="AE772" s="120">
        <v>19000000</v>
      </c>
      <c r="AF772" s="119"/>
      <c r="AG772" s="131">
        <v>0</v>
      </c>
      <c r="AH772" s="94" t="s">
        <v>57</v>
      </c>
      <c r="AI772" s="94" t="s">
        <v>920</v>
      </c>
      <c r="AJ772" s="94" t="s">
        <v>921</v>
      </c>
      <c r="AK772" s="94"/>
      <c r="AL772" s="94" t="s">
        <v>57</v>
      </c>
      <c r="AM772" s="94"/>
      <c r="AN772" s="94" t="s">
        <v>57</v>
      </c>
      <c r="AO772" s="94"/>
      <c r="AP772" s="94" t="s">
        <v>57</v>
      </c>
      <c r="AQ772" s="94"/>
      <c r="AR772" s="94" t="s">
        <v>57</v>
      </c>
      <c r="AS772" s="94" t="s">
        <v>60</v>
      </c>
      <c r="AT772" s="94" t="s">
        <v>61</v>
      </c>
      <c r="AU772" s="97" t="s">
        <v>62</v>
      </c>
      <c r="AV772" s="98" t="s">
        <v>125</v>
      </c>
      <c r="AW772" s="97" t="s">
        <v>126</v>
      </c>
      <c r="AX772" s="97">
        <v>3202032</v>
      </c>
      <c r="AY772" s="97" t="s">
        <v>127</v>
      </c>
      <c r="AZ772" s="97" t="s">
        <v>293</v>
      </c>
      <c r="BA772" s="24"/>
    </row>
    <row r="773" spans="1:53" ht="84.75" customHeight="1">
      <c r="A773" s="23" t="str">
        <f>+IFERROR(VLOOKUP(R773,'[2]Listas niveles'!$D$2:$E$11,2,FALSE),"")</f>
        <v>DTAN</v>
      </c>
      <c r="B773" s="23" t="str">
        <f>+IFERROR(VLOOKUP(AS773,'[2]Listas anexo 1'!$A$7:$B$8,2,FALSE),"")</f>
        <v>ADMIN</v>
      </c>
      <c r="C773" s="23" t="str">
        <f>+IFERROR(VLOOKUP(AT773,'[2]Listas anexo 1'!$A$13:$B$15,2,FALSE),"")</f>
        <v>ADMINYCOOR</v>
      </c>
      <c r="D773" s="23" t="str">
        <f>+IFERROR(VLOOKUP(AT773,'[2]Listas anexo 1'!$A$13:$C$15,3,FALSE),"")</f>
        <v>CONTRIBUIR</v>
      </c>
      <c r="E773" s="23" t="str">
        <f>+IFERROR(VLOOKUP(AT773,'[2]Listas anexo 1'!$A$19:$B$21,2,FALSE),"")</f>
        <v>ADMINOB</v>
      </c>
      <c r="F773" s="23" t="str">
        <f>+IFERROR(VLOOKUP(AV773,'[2]Listas anexo 1'!$J$13:$K$21,2,FALSE),"")</f>
        <v>ADOBI</v>
      </c>
      <c r="G773" s="23" t="str">
        <f>+IFERROR(VLOOKUP(AW773,'[2]LISTAS ANEXO 1. 2'!$A$9:$B$38,2,FALSE),"")</f>
        <v>AI</v>
      </c>
      <c r="H773" s="23" t="str">
        <f>+IFERROR(IF(C773="ADMINYCOOR",VLOOKUP(AY773,'[2]LISTAS ANEXO 1. 3'!$B$13:$C$42,2,FALSE),IF(C773="TASAS",VLOOKUP(AY773,'[2]LISTAS ANEXO 1. 3'!$B$43:$C$51,2,FALSE),IF(C773="FORTALECIMIENTO",VLOOKUP(AY773,'[2]LISTAS ANEXO 1. 3'!$B$52:$C$58,2,FALSE),""))),"")</f>
        <v>AA</v>
      </c>
      <c r="I773" s="23" t="str">
        <f>+IFERROR(VLOOKUP(#REF!,'[2]LISTAS ANEXO 1. 4'!$B$74:$C$90,2,FALSE),"")</f>
        <v/>
      </c>
      <c r="J773" s="23" t="str">
        <f>+IFERROR(VLOOKUP(X773,[2]ORDINALES!$B$2:$C$5,2,FALSE),"")</f>
        <v>CTADOS</v>
      </c>
      <c r="K773" s="23" t="str">
        <f>+IFERROR(VLOOKUP(#REF!,[2]REGION!$G$2:$I$1125,2,FALSE),"")</f>
        <v/>
      </c>
      <c r="L773" s="23" t="str">
        <f>+IFERROR(VLOOKUP(AI773,[2]REGION!$G$2:$I$1125,2,FALSE),"")</f>
        <v>SANTANDER</v>
      </c>
      <c r="M773" s="23" t="str">
        <f>+IFERROR(VLOOKUP(#REF!,[2]ORDINALES!$H$2:$I$382,2,FALSE),"")</f>
        <v/>
      </c>
      <c r="N773" s="23" t="str">
        <f>IFERROR(VLOOKUP(U773,'[2]Lista Willy'!$B$11:$D$14,3,FALSE),"")</f>
        <v>REC_11</v>
      </c>
      <c r="O773" s="24"/>
      <c r="P773" s="94">
        <v>35007</v>
      </c>
      <c r="Q773" s="94" t="s">
        <v>540</v>
      </c>
      <c r="R773" s="94" t="s">
        <v>873</v>
      </c>
      <c r="S773" s="94" t="s">
        <v>873</v>
      </c>
      <c r="T773" s="94" t="s">
        <v>873</v>
      </c>
      <c r="U773" s="94" t="s">
        <v>52</v>
      </c>
      <c r="V773" s="94" t="s">
        <v>53</v>
      </c>
      <c r="W773" s="94" t="s">
        <v>54</v>
      </c>
      <c r="X773" s="90" t="s">
        <v>55</v>
      </c>
      <c r="Y773" s="99" t="s">
        <v>926</v>
      </c>
      <c r="Z773" s="119">
        <v>4000000</v>
      </c>
      <c r="AA773" s="120"/>
      <c r="AB773" s="119"/>
      <c r="AC773" s="119"/>
      <c r="AD773" s="119"/>
      <c r="AE773" s="120">
        <v>4000000</v>
      </c>
      <c r="AF773" s="119"/>
      <c r="AG773" s="131">
        <v>3090000</v>
      </c>
      <c r="AH773" s="94" t="s">
        <v>57</v>
      </c>
      <c r="AI773" s="94" t="s">
        <v>920</v>
      </c>
      <c r="AJ773" s="94" t="s">
        <v>921</v>
      </c>
      <c r="AK773" s="94"/>
      <c r="AL773" s="94" t="s">
        <v>57</v>
      </c>
      <c r="AM773" s="94"/>
      <c r="AN773" s="94" t="s">
        <v>57</v>
      </c>
      <c r="AO773" s="94"/>
      <c r="AP773" s="94" t="s">
        <v>57</v>
      </c>
      <c r="AQ773" s="94"/>
      <c r="AR773" s="94" t="s">
        <v>57</v>
      </c>
      <c r="AS773" s="94" t="s">
        <v>60</v>
      </c>
      <c r="AT773" s="94" t="s">
        <v>61</v>
      </c>
      <c r="AU773" s="97" t="s">
        <v>62</v>
      </c>
      <c r="AV773" s="98" t="s">
        <v>125</v>
      </c>
      <c r="AW773" s="97" t="s">
        <v>126</v>
      </c>
      <c r="AX773" s="97">
        <v>3202032</v>
      </c>
      <c r="AY773" s="97" t="s">
        <v>127</v>
      </c>
      <c r="AZ773" s="97" t="s">
        <v>293</v>
      </c>
      <c r="BA773" s="24"/>
    </row>
    <row r="774" spans="1:53" ht="84.75" customHeight="1">
      <c r="A774" s="23" t="str">
        <f>+IFERROR(VLOOKUP(R774,'[2]Listas niveles'!$D$2:$E$11,2,FALSE),"")</f>
        <v>DTAN</v>
      </c>
      <c r="B774" s="23" t="str">
        <f>+IFERROR(VLOOKUP(AS774,'[2]Listas anexo 1'!$A$7:$B$8,2,FALSE),"")</f>
        <v>ADMIN</v>
      </c>
      <c r="C774" s="23" t="str">
        <f>+IFERROR(VLOOKUP(AT774,'[2]Listas anexo 1'!$A$13:$B$15,2,FALSE),"")</f>
        <v>ADMINYCOOR</v>
      </c>
      <c r="D774" s="23" t="str">
        <f>+IFERROR(VLOOKUP(AT774,'[2]Listas anexo 1'!$A$13:$C$15,3,FALSE),"")</f>
        <v>CONTRIBUIR</v>
      </c>
      <c r="E774" s="23" t="str">
        <f>+IFERROR(VLOOKUP(AT774,'[2]Listas anexo 1'!$A$19:$B$21,2,FALSE),"")</f>
        <v>ADMINOB</v>
      </c>
      <c r="F774" s="23" t="str">
        <f>+IFERROR(VLOOKUP(AV774,'[2]Listas anexo 1'!$J$13:$K$21,2,FALSE),"")</f>
        <v>ADOBI</v>
      </c>
      <c r="G774" s="23" t="str">
        <f>+IFERROR(VLOOKUP(AW774,'[2]LISTAS ANEXO 1. 2'!$A$9:$B$38,2,FALSE),"")</f>
        <v>AI</v>
      </c>
      <c r="H774" s="23" t="str">
        <f>+IFERROR(IF(C774="ADMINYCOOR",VLOOKUP(AY774,'[2]LISTAS ANEXO 1. 3'!$B$13:$C$42,2,FALSE),IF(C774="TASAS",VLOOKUP(AY774,'[2]LISTAS ANEXO 1. 3'!$B$43:$C$51,2,FALSE),IF(C774="FORTALECIMIENTO",VLOOKUP(AY774,'[2]LISTAS ANEXO 1. 3'!$B$52:$C$58,2,FALSE),""))),"")</f>
        <v>BB</v>
      </c>
      <c r="I774" s="23" t="str">
        <f>+IFERROR(VLOOKUP(#REF!,'[2]LISTAS ANEXO 1. 4'!$B$74:$C$90,2,FALSE),"")</f>
        <v/>
      </c>
      <c r="J774" s="23" t="str">
        <f>+IFERROR(VLOOKUP(X774,[2]ORDINALES!$B$2:$C$5,2,FALSE),"")</f>
        <v>CTADOS</v>
      </c>
      <c r="K774" s="23" t="str">
        <f>+IFERROR(VLOOKUP(#REF!,[2]REGION!$G$2:$I$1125,2,FALSE),"")</f>
        <v/>
      </c>
      <c r="L774" s="23" t="str">
        <f>+IFERROR(VLOOKUP(AI774,[2]REGION!$G$2:$I$1125,2,FALSE),"")</f>
        <v>SANTANDER</v>
      </c>
      <c r="M774" s="23" t="str">
        <f>+IFERROR(VLOOKUP(#REF!,[2]ORDINALES!$H$2:$I$382,2,FALSE),"")</f>
        <v/>
      </c>
      <c r="N774" s="23" t="str">
        <f>IFERROR(VLOOKUP(U774,'[2]Lista Willy'!$B$11:$D$14,3,FALSE),"")</f>
        <v>REC_11</v>
      </c>
      <c r="O774" s="24"/>
      <c r="P774" s="94">
        <v>35008</v>
      </c>
      <c r="Q774" s="94" t="s">
        <v>540</v>
      </c>
      <c r="R774" s="94" t="s">
        <v>873</v>
      </c>
      <c r="S774" s="94" t="s">
        <v>873</v>
      </c>
      <c r="T774" s="94" t="s">
        <v>873</v>
      </c>
      <c r="U774" s="94" t="s">
        <v>52</v>
      </c>
      <c r="V774" s="94" t="s">
        <v>53</v>
      </c>
      <c r="W774" s="94" t="s">
        <v>54</v>
      </c>
      <c r="X774" s="90" t="s">
        <v>55</v>
      </c>
      <c r="Y774" s="94" t="s">
        <v>2822</v>
      </c>
      <c r="Z774" s="119">
        <v>21421200</v>
      </c>
      <c r="AA774" s="120"/>
      <c r="AB774" s="119"/>
      <c r="AC774" s="119"/>
      <c r="AD774" s="119"/>
      <c r="AE774" s="120">
        <v>21421200</v>
      </c>
      <c r="AF774" s="119"/>
      <c r="AG774" s="131">
        <v>0</v>
      </c>
      <c r="AH774" s="94" t="s">
        <v>57</v>
      </c>
      <c r="AI774" s="94" t="s">
        <v>920</v>
      </c>
      <c r="AJ774" s="94" t="s">
        <v>921</v>
      </c>
      <c r="AK774" s="94"/>
      <c r="AL774" s="94" t="s">
        <v>57</v>
      </c>
      <c r="AM774" s="94"/>
      <c r="AN774" s="94" t="s">
        <v>57</v>
      </c>
      <c r="AO774" s="94"/>
      <c r="AP774" s="94" t="s">
        <v>57</v>
      </c>
      <c r="AQ774" s="94"/>
      <c r="AR774" s="94" t="s">
        <v>57</v>
      </c>
      <c r="AS774" s="94" t="s">
        <v>60</v>
      </c>
      <c r="AT774" s="94" t="s">
        <v>61</v>
      </c>
      <c r="AU774" s="97" t="s">
        <v>62</v>
      </c>
      <c r="AV774" s="98" t="s">
        <v>125</v>
      </c>
      <c r="AW774" s="97" t="s">
        <v>126</v>
      </c>
      <c r="AX774" s="97">
        <v>3202032</v>
      </c>
      <c r="AY774" s="97" t="s">
        <v>163</v>
      </c>
      <c r="AZ774" s="98" t="s">
        <v>164</v>
      </c>
      <c r="BA774" s="24"/>
    </row>
    <row r="775" spans="1:53" ht="84.75" customHeight="1">
      <c r="A775" s="23" t="str">
        <f>+IFERROR(VLOOKUP(R775,'[2]Listas niveles'!$D$2:$E$11,2,FALSE),"")</f>
        <v>DTAN</v>
      </c>
      <c r="B775" s="23" t="str">
        <f>+IFERROR(VLOOKUP(AS775,'[2]Listas anexo 1'!$A$7:$B$8,2,FALSE),"")</f>
        <v>ADMIN</v>
      </c>
      <c r="C775" s="23" t="str">
        <f>+IFERROR(VLOOKUP(AT775,'[2]Listas anexo 1'!$A$13:$B$15,2,FALSE),"")</f>
        <v>ADMINYCOOR</v>
      </c>
      <c r="D775" s="23" t="str">
        <f>+IFERROR(VLOOKUP(AT775,'[2]Listas anexo 1'!$A$13:$C$15,3,FALSE),"")</f>
        <v>CONTRIBUIR</v>
      </c>
      <c r="E775" s="23" t="str">
        <f>+IFERROR(VLOOKUP(AT775,'[2]Listas anexo 1'!$A$19:$B$21,2,FALSE),"")</f>
        <v>ADMINOB</v>
      </c>
      <c r="F775" s="23" t="str">
        <f>+IFERROR(VLOOKUP(AV775,'[2]Listas anexo 1'!$J$13:$K$21,2,FALSE),"")</f>
        <v>ADOBI</v>
      </c>
      <c r="G775" s="23" t="str">
        <f>+IFERROR(VLOOKUP(AW775,'[2]LISTAS ANEXO 1. 2'!$A$9:$B$38,2,FALSE),"")</f>
        <v>AII</v>
      </c>
      <c r="H775" s="23" t="str">
        <f>+IFERROR(IF(C775="ADMINYCOOR",VLOOKUP(AY775,'[2]LISTAS ANEXO 1. 3'!$B$13:$C$42,2,FALSE),IF(C775="TASAS",VLOOKUP(AY775,'[2]LISTAS ANEXO 1. 3'!$B$43:$C$51,2,FALSE),IF(C775="FORTALECIMIENTO",VLOOKUP(AY775,'[2]LISTAS ANEXO 1. 3'!$B$52:$C$58,2,FALSE),""))),"")</f>
        <v>CC</v>
      </c>
      <c r="I775" s="23" t="str">
        <f>+IFERROR(VLOOKUP(#REF!,'[2]LISTAS ANEXO 1. 4'!$B$74:$C$90,2,FALSE),"")</f>
        <v/>
      </c>
      <c r="J775" s="23" t="str">
        <f>+IFERROR(VLOOKUP(X775,[2]ORDINALES!$B$2:$C$5,2,FALSE),"")</f>
        <v>CTADOS</v>
      </c>
      <c r="K775" s="23" t="str">
        <f>+IFERROR(VLOOKUP(#REF!,[2]REGION!$G$2:$I$1125,2,FALSE),"")</f>
        <v/>
      </c>
      <c r="L775" s="23" t="str">
        <f>+IFERROR(VLOOKUP(AI775,[2]REGION!$G$2:$I$1125,2,FALSE),"")</f>
        <v>SANTANDER</v>
      </c>
      <c r="M775" s="23" t="str">
        <f>+IFERROR(VLOOKUP(#REF!,[2]ORDINALES!$H$2:$I$382,2,FALSE),"")</f>
        <v/>
      </c>
      <c r="N775" s="23" t="str">
        <f>IFERROR(VLOOKUP(U775,'[2]Lista Willy'!$B$11:$D$14,3,FALSE),"")</f>
        <v>REC_11</v>
      </c>
      <c r="O775" s="24"/>
      <c r="P775" s="94">
        <v>35009</v>
      </c>
      <c r="Q775" s="94" t="s">
        <v>540</v>
      </c>
      <c r="R775" s="94" t="s">
        <v>873</v>
      </c>
      <c r="S775" s="94" t="s">
        <v>873</v>
      </c>
      <c r="T775" s="94" t="s">
        <v>873</v>
      </c>
      <c r="U775" s="94" t="s">
        <v>52</v>
      </c>
      <c r="V775" s="94" t="s">
        <v>53</v>
      </c>
      <c r="W775" s="94" t="s">
        <v>54</v>
      </c>
      <c r="X775" s="90" t="s">
        <v>55</v>
      </c>
      <c r="Y775" s="99" t="s">
        <v>927</v>
      </c>
      <c r="Z775" s="119">
        <v>71424320</v>
      </c>
      <c r="AA775" s="120"/>
      <c r="AB775" s="119"/>
      <c r="AC775" s="119"/>
      <c r="AD775" s="119"/>
      <c r="AE775" s="120">
        <v>71424320</v>
      </c>
      <c r="AF775" s="119"/>
      <c r="AG775" s="131">
        <v>0</v>
      </c>
      <c r="AH775" s="94" t="s">
        <v>57</v>
      </c>
      <c r="AI775" s="94" t="s">
        <v>920</v>
      </c>
      <c r="AJ775" s="94" t="s">
        <v>921</v>
      </c>
      <c r="AK775" s="94"/>
      <c r="AL775" s="94" t="s">
        <v>57</v>
      </c>
      <c r="AM775" s="94"/>
      <c r="AN775" s="94" t="s">
        <v>57</v>
      </c>
      <c r="AO775" s="94"/>
      <c r="AP775" s="94" t="s">
        <v>57</v>
      </c>
      <c r="AQ775" s="94"/>
      <c r="AR775" s="94" t="s">
        <v>57</v>
      </c>
      <c r="AS775" s="94" t="s">
        <v>60</v>
      </c>
      <c r="AT775" s="94" t="s">
        <v>61</v>
      </c>
      <c r="AU775" s="97" t="s">
        <v>62</v>
      </c>
      <c r="AV775" s="98" t="s">
        <v>125</v>
      </c>
      <c r="AW775" s="97" t="s">
        <v>168</v>
      </c>
      <c r="AX775" s="97">
        <v>3202031</v>
      </c>
      <c r="AY775" s="97" t="s">
        <v>169</v>
      </c>
      <c r="AZ775" s="97" t="s">
        <v>549</v>
      </c>
      <c r="BA775" s="24"/>
    </row>
    <row r="776" spans="1:53" ht="84.75" customHeight="1">
      <c r="A776" s="23" t="str">
        <f>+IFERROR(VLOOKUP(R776,'[2]Listas niveles'!$D$2:$E$11,2,FALSE),"")</f>
        <v>DTAN</v>
      </c>
      <c r="B776" s="23" t="str">
        <f>+IFERROR(VLOOKUP(AS776,'[2]Listas anexo 1'!$A$7:$B$8,2,FALSE),"")</f>
        <v>ADMIN</v>
      </c>
      <c r="C776" s="23" t="str">
        <f>+IFERROR(VLOOKUP(AT776,'[2]Listas anexo 1'!$A$13:$B$15,2,FALSE),"")</f>
        <v>ADMINYCOOR</v>
      </c>
      <c r="D776" s="23" t="str">
        <f>+IFERROR(VLOOKUP(AT776,'[2]Listas anexo 1'!$A$13:$C$15,3,FALSE),"")</f>
        <v>CONTRIBUIR</v>
      </c>
      <c r="E776" s="23" t="str">
        <f>+IFERROR(VLOOKUP(AT776,'[2]Listas anexo 1'!$A$19:$B$21,2,FALSE),"")</f>
        <v>ADMINOB</v>
      </c>
      <c r="F776" s="23" t="str">
        <f>+IFERROR(VLOOKUP(AV776,'[2]Listas anexo 1'!$J$13:$K$21,2,FALSE),"")</f>
        <v>ADOBI</v>
      </c>
      <c r="G776" s="23" t="str">
        <f>+IFERROR(VLOOKUP(AW776,'[2]LISTAS ANEXO 1. 2'!$A$9:$B$38,2,FALSE),"")</f>
        <v>AII</v>
      </c>
      <c r="H776" s="23" t="str">
        <f>+IFERROR(IF(C776="ADMINYCOOR",VLOOKUP(AY776,'[2]LISTAS ANEXO 1. 3'!$B$13:$C$42,2,FALSE),IF(C776="TASAS",VLOOKUP(AY776,'[2]LISTAS ANEXO 1. 3'!$B$43:$C$51,2,FALSE),IF(C776="FORTALECIMIENTO",VLOOKUP(AY776,'[2]LISTAS ANEXO 1. 3'!$B$52:$C$58,2,FALSE),""))),"")</f>
        <v>CC</v>
      </c>
      <c r="I776" s="23" t="str">
        <f>+IFERROR(VLOOKUP(#REF!,'[2]LISTAS ANEXO 1. 4'!$B$74:$C$90,2,FALSE),"")</f>
        <v/>
      </c>
      <c r="J776" s="23" t="str">
        <f>+IFERROR(VLOOKUP(X776,[2]ORDINALES!$B$2:$C$5,2,FALSE),"")</f>
        <v>CTADOS</v>
      </c>
      <c r="K776" s="23" t="str">
        <f>+IFERROR(VLOOKUP(#REF!,[2]REGION!$G$2:$I$1125,2,FALSE),"")</f>
        <v/>
      </c>
      <c r="L776" s="23" t="str">
        <f>+IFERROR(VLOOKUP(AI776,[2]REGION!$G$2:$I$1125,2,FALSE),"")</f>
        <v>SANTANDER</v>
      </c>
      <c r="M776" s="23" t="str">
        <f>+IFERROR(VLOOKUP(#REF!,[2]ORDINALES!$H$2:$I$382,2,FALSE),"")</f>
        <v/>
      </c>
      <c r="N776" s="23" t="str">
        <f>IFERROR(VLOOKUP(U776,'[2]Lista Willy'!$B$11:$D$14,3,FALSE),"")</f>
        <v>REC_11</v>
      </c>
      <c r="O776" s="24"/>
      <c r="P776" s="94">
        <v>35010</v>
      </c>
      <c r="Q776" s="94" t="s">
        <v>540</v>
      </c>
      <c r="R776" s="94" t="s">
        <v>873</v>
      </c>
      <c r="S776" s="94" t="s">
        <v>873</v>
      </c>
      <c r="T776" s="94" t="s">
        <v>873</v>
      </c>
      <c r="U776" s="94" t="s">
        <v>52</v>
      </c>
      <c r="V776" s="94" t="s">
        <v>53</v>
      </c>
      <c r="W776" s="94" t="s">
        <v>54</v>
      </c>
      <c r="X776" s="90" t="s">
        <v>55</v>
      </c>
      <c r="Y776" s="94" t="s">
        <v>2823</v>
      </c>
      <c r="Z776" s="119">
        <v>5000000</v>
      </c>
      <c r="AA776" s="120"/>
      <c r="AB776" s="119"/>
      <c r="AC776" s="119"/>
      <c r="AD776" s="119"/>
      <c r="AE776" s="120">
        <v>5000000</v>
      </c>
      <c r="AF776" s="119"/>
      <c r="AG776" s="131">
        <v>0</v>
      </c>
      <c r="AH776" s="94" t="s">
        <v>57</v>
      </c>
      <c r="AI776" s="94" t="s">
        <v>920</v>
      </c>
      <c r="AJ776" s="94" t="s">
        <v>921</v>
      </c>
      <c r="AK776" s="94"/>
      <c r="AL776" s="94" t="s">
        <v>57</v>
      </c>
      <c r="AM776" s="94"/>
      <c r="AN776" s="94" t="s">
        <v>57</v>
      </c>
      <c r="AO776" s="94"/>
      <c r="AP776" s="94" t="s">
        <v>57</v>
      </c>
      <c r="AQ776" s="94"/>
      <c r="AR776" s="94" t="s">
        <v>57</v>
      </c>
      <c r="AS776" s="94" t="s">
        <v>60</v>
      </c>
      <c r="AT776" s="94" t="s">
        <v>61</v>
      </c>
      <c r="AU776" s="97" t="s">
        <v>62</v>
      </c>
      <c r="AV776" s="98" t="s">
        <v>125</v>
      </c>
      <c r="AW776" s="97" t="s">
        <v>168</v>
      </c>
      <c r="AX776" s="97">
        <v>3202031</v>
      </c>
      <c r="AY776" s="97" t="s">
        <v>169</v>
      </c>
      <c r="AZ776" s="97" t="s">
        <v>549</v>
      </c>
      <c r="BA776" s="24"/>
    </row>
    <row r="777" spans="1:53" ht="84.75" customHeight="1">
      <c r="A777" s="23" t="str">
        <f>+IFERROR(VLOOKUP(R777,'[2]Listas niveles'!$D$2:$E$11,2,FALSE),"")</f>
        <v>DTAN</v>
      </c>
      <c r="B777" s="23" t="str">
        <f>+IFERROR(VLOOKUP(AS777,'[2]Listas anexo 1'!$A$7:$B$8,2,FALSE),"")</f>
        <v>ADMIN</v>
      </c>
      <c r="C777" s="23" t="str">
        <f>+IFERROR(VLOOKUP(AT777,'[2]Listas anexo 1'!$A$13:$B$15,2,FALSE),"")</f>
        <v>ADMINYCOOR</v>
      </c>
      <c r="D777" s="23" t="str">
        <f>+IFERROR(VLOOKUP(AT777,'[2]Listas anexo 1'!$A$13:$C$15,3,FALSE),"")</f>
        <v>CONTRIBUIR</v>
      </c>
      <c r="E777" s="23" t="str">
        <f>+IFERROR(VLOOKUP(AT777,'[2]Listas anexo 1'!$A$19:$B$21,2,FALSE),"")</f>
        <v>ADMINOB</v>
      </c>
      <c r="F777" s="23" t="str">
        <f>+IFERROR(VLOOKUP(AV777,'[2]Listas anexo 1'!$J$13:$K$21,2,FALSE),"")</f>
        <v>ADOBI</v>
      </c>
      <c r="G777" s="23" t="str">
        <f>+IFERROR(VLOOKUP(AW777,'[2]LISTAS ANEXO 1. 2'!$A$9:$B$38,2,FALSE),"")</f>
        <v>AIII</v>
      </c>
      <c r="H777" s="23" t="str">
        <f>+IFERROR(IF(C777="ADMINYCOOR",VLOOKUP(AY777,'[2]LISTAS ANEXO 1. 3'!$B$13:$C$42,2,FALSE),IF(C777="TASAS",VLOOKUP(AY777,'[2]LISTAS ANEXO 1. 3'!$B$43:$C$51,2,FALSE),IF(C777="FORTALECIMIENTO",VLOOKUP(AY777,'[2]LISTAS ANEXO 1. 3'!$B$52:$C$58,2,FALSE),""))),"")</f>
        <v>DD</v>
      </c>
      <c r="I777" s="23" t="str">
        <f>+IFERROR(VLOOKUP(#REF!,'[2]LISTAS ANEXO 1. 4'!$B$74:$C$90,2,FALSE),"")</f>
        <v/>
      </c>
      <c r="J777" s="23" t="str">
        <f>+IFERROR(VLOOKUP(X777,[2]ORDINALES!$B$2:$C$5,2,FALSE),"")</f>
        <v>CTADOS</v>
      </c>
      <c r="K777" s="23" t="str">
        <f>+IFERROR(VLOOKUP(#REF!,[2]REGION!$G$2:$I$1125,2,FALSE),"")</f>
        <v/>
      </c>
      <c r="L777" s="23" t="str">
        <f>+IFERROR(VLOOKUP(AI777,[2]REGION!$G$2:$I$1125,2,FALSE),"")</f>
        <v>SANTANDER</v>
      </c>
      <c r="M777" s="23" t="str">
        <f>+IFERROR(VLOOKUP(#REF!,[2]ORDINALES!$H$2:$I$382,2,FALSE),"")</f>
        <v/>
      </c>
      <c r="N777" s="23" t="str">
        <f>IFERROR(VLOOKUP(U777,'[2]Lista Willy'!$B$11:$D$14,3,FALSE),"")</f>
        <v>REC_11</v>
      </c>
      <c r="O777" s="24"/>
      <c r="P777" s="94">
        <v>35011</v>
      </c>
      <c r="Q777" s="94" t="s">
        <v>540</v>
      </c>
      <c r="R777" s="94" t="s">
        <v>873</v>
      </c>
      <c r="S777" s="94" t="s">
        <v>873</v>
      </c>
      <c r="T777" s="94" t="s">
        <v>873</v>
      </c>
      <c r="U777" s="94" t="s">
        <v>52</v>
      </c>
      <c r="V777" s="94" t="s">
        <v>53</v>
      </c>
      <c r="W777" s="94" t="s">
        <v>54</v>
      </c>
      <c r="X777" s="90" t="s">
        <v>55</v>
      </c>
      <c r="Y777" s="99" t="s">
        <v>928</v>
      </c>
      <c r="Z777" s="119">
        <v>75514450</v>
      </c>
      <c r="AA777" s="120"/>
      <c r="AB777" s="119"/>
      <c r="AC777" s="119"/>
      <c r="AD777" s="119"/>
      <c r="AE777" s="120">
        <v>75514450</v>
      </c>
      <c r="AF777" s="119"/>
      <c r="AG777" s="131">
        <v>0</v>
      </c>
      <c r="AH777" s="94" t="s">
        <v>57</v>
      </c>
      <c r="AI777" s="94" t="s">
        <v>920</v>
      </c>
      <c r="AJ777" s="94" t="s">
        <v>921</v>
      </c>
      <c r="AK777" s="94"/>
      <c r="AL777" s="94" t="s">
        <v>57</v>
      </c>
      <c r="AM777" s="94"/>
      <c r="AN777" s="94" t="s">
        <v>57</v>
      </c>
      <c r="AO777" s="94"/>
      <c r="AP777" s="94" t="s">
        <v>57</v>
      </c>
      <c r="AQ777" s="94"/>
      <c r="AR777" s="94" t="s">
        <v>57</v>
      </c>
      <c r="AS777" s="94" t="s">
        <v>60</v>
      </c>
      <c r="AT777" s="94" t="s">
        <v>61</v>
      </c>
      <c r="AU777" s="97" t="s">
        <v>62</v>
      </c>
      <c r="AV777" s="98" t="s">
        <v>125</v>
      </c>
      <c r="AW777" s="97" t="s">
        <v>324</v>
      </c>
      <c r="AX777" s="97">
        <v>3202005</v>
      </c>
      <c r="AY777" s="98" t="s">
        <v>325</v>
      </c>
      <c r="AZ777" s="98" t="s">
        <v>326</v>
      </c>
      <c r="BA777" s="24"/>
    </row>
    <row r="778" spans="1:53" ht="84.75" customHeight="1">
      <c r="A778" s="23" t="str">
        <f>+IFERROR(VLOOKUP(R778,'[2]Listas niveles'!$D$2:$E$11,2,FALSE),"")</f>
        <v>DTAN</v>
      </c>
      <c r="B778" s="23" t="str">
        <f>+IFERROR(VLOOKUP(AS778,'[2]Listas anexo 1'!$A$7:$B$8,2,FALSE),"")</f>
        <v>ADMIN</v>
      </c>
      <c r="C778" s="23" t="str">
        <f>+IFERROR(VLOOKUP(AT778,'[2]Listas anexo 1'!$A$13:$B$15,2,FALSE),"")</f>
        <v>ADMINYCOOR</v>
      </c>
      <c r="D778" s="23" t="str">
        <f>+IFERROR(VLOOKUP(AT778,'[2]Listas anexo 1'!$A$13:$C$15,3,FALSE),"")</f>
        <v>CONTRIBUIR</v>
      </c>
      <c r="E778" s="23" t="str">
        <f>+IFERROR(VLOOKUP(AT778,'[2]Listas anexo 1'!$A$19:$B$21,2,FALSE),"")</f>
        <v>ADMINOB</v>
      </c>
      <c r="F778" s="23" t="str">
        <f>+IFERROR(VLOOKUP(AV778,'[2]Listas anexo 1'!$J$13:$K$21,2,FALSE),"")</f>
        <v>ADOBI</v>
      </c>
      <c r="G778" s="23" t="str">
        <f>+IFERROR(VLOOKUP(AW778,'[2]LISTAS ANEXO 1. 2'!$A$9:$B$38,2,FALSE),"")</f>
        <v>AIII</v>
      </c>
      <c r="H778" s="23" t="str">
        <f>+IFERROR(IF(C778="ADMINYCOOR",VLOOKUP(AY778,'[2]LISTAS ANEXO 1. 3'!$B$13:$C$42,2,FALSE),IF(C778="TASAS",VLOOKUP(AY778,'[2]LISTAS ANEXO 1. 3'!$B$43:$C$51,2,FALSE),IF(C778="FORTALECIMIENTO",VLOOKUP(AY778,'[2]LISTAS ANEXO 1. 3'!$B$52:$C$58,2,FALSE),""))),"")</f>
        <v>DD</v>
      </c>
      <c r="I778" s="23" t="str">
        <f>+IFERROR(VLOOKUP(#REF!,'[2]LISTAS ANEXO 1. 4'!$B$74:$C$90,2,FALSE),"")</f>
        <v/>
      </c>
      <c r="J778" s="23" t="str">
        <f>+IFERROR(VLOOKUP(X778,[2]ORDINALES!$B$2:$C$5,2,FALSE),"")</f>
        <v>CTADOS</v>
      </c>
      <c r="K778" s="23" t="str">
        <f>+IFERROR(VLOOKUP(#REF!,[2]REGION!$G$2:$I$1125,2,FALSE),"")</f>
        <v/>
      </c>
      <c r="L778" s="23" t="str">
        <f>+IFERROR(VLOOKUP(AI778,[2]REGION!$G$2:$I$1125,2,FALSE),"")</f>
        <v>SANTANDER</v>
      </c>
      <c r="M778" s="23" t="str">
        <f>+IFERROR(VLOOKUP(#REF!,[2]ORDINALES!$H$2:$I$382,2,FALSE),"")</f>
        <v/>
      </c>
      <c r="N778" s="23" t="str">
        <f>IFERROR(VLOOKUP(U778,'[2]Lista Willy'!$B$11:$D$14,3,FALSE),"")</f>
        <v>REC_11</v>
      </c>
      <c r="O778" s="24"/>
      <c r="P778" s="94">
        <v>35012</v>
      </c>
      <c r="Q778" s="94" t="s">
        <v>540</v>
      </c>
      <c r="R778" s="94" t="s">
        <v>873</v>
      </c>
      <c r="S778" s="94" t="s">
        <v>873</v>
      </c>
      <c r="T778" s="94" t="s">
        <v>873</v>
      </c>
      <c r="U778" s="94" t="s">
        <v>52</v>
      </c>
      <c r="V778" s="94" t="s">
        <v>53</v>
      </c>
      <c r="W778" s="94" t="s">
        <v>54</v>
      </c>
      <c r="X778" s="90" t="s">
        <v>55</v>
      </c>
      <c r="Y778" s="94" t="s">
        <v>2824</v>
      </c>
      <c r="Z778" s="119">
        <v>10000000</v>
      </c>
      <c r="AA778" s="120"/>
      <c r="AB778" s="119"/>
      <c r="AC778" s="119"/>
      <c r="AD778" s="119"/>
      <c r="AE778" s="120">
        <v>10000000</v>
      </c>
      <c r="AF778" s="119"/>
      <c r="AG778" s="131">
        <v>0</v>
      </c>
      <c r="AH778" s="94" t="s">
        <v>57</v>
      </c>
      <c r="AI778" s="94" t="s">
        <v>920</v>
      </c>
      <c r="AJ778" s="94" t="s">
        <v>921</v>
      </c>
      <c r="AK778" s="94"/>
      <c r="AL778" s="94" t="s">
        <v>57</v>
      </c>
      <c r="AM778" s="94"/>
      <c r="AN778" s="94" t="s">
        <v>57</v>
      </c>
      <c r="AO778" s="94"/>
      <c r="AP778" s="94" t="s">
        <v>57</v>
      </c>
      <c r="AQ778" s="94"/>
      <c r="AR778" s="94" t="s">
        <v>57</v>
      </c>
      <c r="AS778" s="94" t="s">
        <v>60</v>
      </c>
      <c r="AT778" s="94" t="s">
        <v>61</v>
      </c>
      <c r="AU778" s="97" t="s">
        <v>62</v>
      </c>
      <c r="AV778" s="98" t="s">
        <v>125</v>
      </c>
      <c r="AW778" s="97" t="s">
        <v>324</v>
      </c>
      <c r="AX778" s="97">
        <v>3202005</v>
      </c>
      <c r="AY778" s="98" t="s">
        <v>325</v>
      </c>
      <c r="AZ778" s="98" t="s">
        <v>326</v>
      </c>
      <c r="BA778" s="24"/>
    </row>
    <row r="779" spans="1:53" ht="84.75" customHeight="1">
      <c r="A779" s="23" t="str">
        <f>+IFERROR(VLOOKUP(R779,'[2]Listas niveles'!$D$2:$E$11,2,FALSE),"")</f>
        <v>DTAN</v>
      </c>
      <c r="B779" s="23" t="str">
        <f>+IFERROR(VLOOKUP(AS779,'[2]Listas anexo 1'!$A$7:$B$8,2,FALSE),"")</f>
        <v>ADMIN</v>
      </c>
      <c r="C779" s="23" t="str">
        <f>+IFERROR(VLOOKUP(AT779,'[2]Listas anexo 1'!$A$13:$B$15,2,FALSE),"")</f>
        <v>ADMINYCOOR</v>
      </c>
      <c r="D779" s="23" t="str">
        <f>+IFERROR(VLOOKUP(AT779,'[2]Listas anexo 1'!$A$13:$C$15,3,FALSE),"")</f>
        <v>CONTRIBUIR</v>
      </c>
      <c r="E779" s="23" t="str">
        <f>+IFERROR(VLOOKUP(AT779,'[2]Listas anexo 1'!$A$19:$B$21,2,FALSE),"")</f>
        <v>ADMINOB</v>
      </c>
      <c r="F779" s="23" t="str">
        <f>+IFERROR(VLOOKUP(AV779,'[2]Listas anexo 1'!$J$13:$K$21,2,FALSE),"")</f>
        <v>ADOBIII</v>
      </c>
      <c r="G779" s="23" t="str">
        <f>+IFERROR(VLOOKUP(AW779,'[2]LISTAS ANEXO 1. 2'!$A$9:$B$38,2,FALSE),"")</f>
        <v>AVI</v>
      </c>
      <c r="H779" s="23" t="str">
        <f>+IFERROR(IF(C779="ADMINYCOOR",VLOOKUP(AY779,'[2]LISTAS ANEXO 1. 3'!$B$13:$C$42,2,FALSE),IF(C779="TASAS",VLOOKUP(AY779,'[2]LISTAS ANEXO 1. 3'!$B$43:$C$51,2,FALSE),IF(C779="FORTALECIMIENTO",VLOOKUP(AY779,'[2]LISTAS ANEXO 1. 3'!$B$52:$C$58,2,FALSE),""))),"")</f>
        <v>HH</v>
      </c>
      <c r="I779" s="23" t="str">
        <f>+IFERROR(VLOOKUP(#REF!,'[2]LISTAS ANEXO 1. 4'!$B$74:$C$90,2,FALSE),"")</f>
        <v/>
      </c>
      <c r="J779" s="23" t="str">
        <f>+IFERROR(VLOOKUP(X779,[2]ORDINALES!$B$2:$C$5,2,FALSE),"")</f>
        <v>CTADOS</v>
      </c>
      <c r="K779" s="23" t="str">
        <f>+IFERROR(VLOOKUP(#REF!,[2]REGION!$G$2:$I$1125,2,FALSE),"")</f>
        <v/>
      </c>
      <c r="L779" s="23" t="str">
        <f>+IFERROR(VLOOKUP(AI779,[2]REGION!$G$2:$I$1125,2,FALSE),"")</f>
        <v>SANTANDER</v>
      </c>
      <c r="M779" s="23" t="str">
        <f>+IFERROR(VLOOKUP(#REF!,[2]ORDINALES!$H$2:$I$382,2,FALSE),"")</f>
        <v/>
      </c>
      <c r="N779" s="23" t="str">
        <f>IFERROR(VLOOKUP(U779,'[2]Lista Willy'!$B$11:$D$14,3,FALSE),"")</f>
        <v>REC_11</v>
      </c>
      <c r="O779" s="24"/>
      <c r="P779" s="94">
        <v>35013</v>
      </c>
      <c r="Q779" s="94" t="s">
        <v>540</v>
      </c>
      <c r="R779" s="94" t="s">
        <v>873</v>
      </c>
      <c r="S779" s="94" t="s">
        <v>873</v>
      </c>
      <c r="T779" s="94" t="s">
        <v>873</v>
      </c>
      <c r="U779" s="94" t="s">
        <v>52</v>
      </c>
      <c r="V779" s="94" t="s">
        <v>53</v>
      </c>
      <c r="W779" s="94" t="s">
        <v>54</v>
      </c>
      <c r="X779" s="90" t="s">
        <v>55</v>
      </c>
      <c r="Y779" s="94" t="s">
        <v>929</v>
      </c>
      <c r="Z779" s="119">
        <v>57783000</v>
      </c>
      <c r="AA779" s="120"/>
      <c r="AB779" s="119"/>
      <c r="AC779" s="119"/>
      <c r="AD779" s="119"/>
      <c r="AE779" s="120">
        <v>57783000</v>
      </c>
      <c r="AF779" s="119"/>
      <c r="AG779" s="131">
        <v>0</v>
      </c>
      <c r="AH779" s="94" t="s">
        <v>57</v>
      </c>
      <c r="AI779" s="94" t="s">
        <v>920</v>
      </c>
      <c r="AJ779" s="94" t="s">
        <v>921</v>
      </c>
      <c r="AK779" s="94"/>
      <c r="AL779" s="94" t="s">
        <v>57</v>
      </c>
      <c r="AM779" s="94"/>
      <c r="AN779" s="94" t="s">
        <v>57</v>
      </c>
      <c r="AO779" s="94"/>
      <c r="AP779" s="94" t="s">
        <v>57</v>
      </c>
      <c r="AQ779" s="94"/>
      <c r="AR779" s="94" t="s">
        <v>57</v>
      </c>
      <c r="AS779" s="94" t="s">
        <v>60</v>
      </c>
      <c r="AT779" s="94" t="s">
        <v>61</v>
      </c>
      <c r="AU779" s="97" t="s">
        <v>62</v>
      </c>
      <c r="AV779" s="97" t="s">
        <v>272</v>
      </c>
      <c r="AW779" s="97" t="s">
        <v>273</v>
      </c>
      <c r="AX779" s="97">
        <v>3202010</v>
      </c>
      <c r="AY779" s="97" t="s">
        <v>274</v>
      </c>
      <c r="AZ779" s="97" t="s">
        <v>275</v>
      </c>
      <c r="BA779" s="24"/>
    </row>
    <row r="780" spans="1:53" ht="84.75" customHeight="1">
      <c r="A780" s="23" t="str">
        <f>+IFERROR(VLOOKUP(R780,'[2]Listas niveles'!$D$2:$E$11,2,FALSE),"")</f>
        <v>DTAN</v>
      </c>
      <c r="B780" s="23" t="str">
        <f>+IFERROR(VLOOKUP(AS780,'[2]Listas anexo 1'!$A$7:$B$8,2,FALSE),"")</f>
        <v>ADMIN</v>
      </c>
      <c r="C780" s="23" t="str">
        <f>+IFERROR(VLOOKUP(AT780,'[2]Listas anexo 1'!$A$13:$B$15,2,FALSE),"")</f>
        <v>ADMINYCOOR</v>
      </c>
      <c r="D780" s="23" t="str">
        <f>+IFERROR(VLOOKUP(AT780,'[2]Listas anexo 1'!$A$13:$C$15,3,FALSE),"")</f>
        <v>CONTRIBUIR</v>
      </c>
      <c r="E780" s="23" t="str">
        <f>+IFERROR(VLOOKUP(AT780,'[2]Listas anexo 1'!$A$19:$B$21,2,FALSE),"")</f>
        <v>ADMINOB</v>
      </c>
      <c r="F780" s="23" t="str">
        <f>+IFERROR(VLOOKUP(AV780,'[2]Listas anexo 1'!$J$13:$K$21,2,FALSE),"")</f>
        <v>ADOBIII</v>
      </c>
      <c r="G780" s="23" t="str">
        <f>+IFERROR(VLOOKUP(AW780,'[2]LISTAS ANEXO 1. 2'!$A$9:$B$38,2,FALSE),"")</f>
        <v>AVI</v>
      </c>
      <c r="H780" s="23" t="str">
        <f>+IFERROR(IF(C780="ADMINYCOOR",VLOOKUP(AY780,'[2]LISTAS ANEXO 1. 3'!$B$13:$C$42,2,FALSE),IF(C780="TASAS",VLOOKUP(AY780,'[2]LISTAS ANEXO 1. 3'!$B$43:$C$51,2,FALSE),IF(C780="FORTALECIMIENTO",VLOOKUP(AY780,'[2]LISTAS ANEXO 1. 3'!$B$52:$C$58,2,FALSE),""))),"")</f>
        <v>HH</v>
      </c>
      <c r="I780" s="23" t="str">
        <f>+IFERROR(VLOOKUP(#REF!,'[2]LISTAS ANEXO 1. 4'!$B$74:$C$90,2,FALSE),"")</f>
        <v/>
      </c>
      <c r="J780" s="23" t="str">
        <f>+IFERROR(VLOOKUP(X780,[2]ORDINALES!$B$2:$C$5,2,FALSE),"")</f>
        <v>CTADOS</v>
      </c>
      <c r="K780" s="23" t="str">
        <f>+IFERROR(VLOOKUP(#REF!,[2]REGION!$G$2:$I$1125,2,FALSE),"")</f>
        <v/>
      </c>
      <c r="L780" s="23" t="str">
        <f>+IFERROR(VLOOKUP(AI780,[2]REGION!$G$2:$I$1125,2,FALSE),"")</f>
        <v>SANTANDER</v>
      </c>
      <c r="M780" s="23" t="str">
        <f>+IFERROR(VLOOKUP(#REF!,[2]ORDINALES!$H$2:$I$382,2,FALSE),"")</f>
        <v/>
      </c>
      <c r="N780" s="23" t="str">
        <f>IFERROR(VLOOKUP(U780,'[2]Lista Willy'!$B$11:$D$14,3,FALSE),"")</f>
        <v>REC_11</v>
      </c>
      <c r="O780" s="24"/>
      <c r="P780" s="94">
        <v>35014</v>
      </c>
      <c r="Q780" s="94" t="s">
        <v>540</v>
      </c>
      <c r="R780" s="94" t="s">
        <v>873</v>
      </c>
      <c r="S780" s="94" t="s">
        <v>873</v>
      </c>
      <c r="T780" s="94" t="s">
        <v>873</v>
      </c>
      <c r="U780" s="94" t="s">
        <v>52</v>
      </c>
      <c r="V780" s="94" t="s">
        <v>53</v>
      </c>
      <c r="W780" s="94" t="s">
        <v>54</v>
      </c>
      <c r="X780" s="90" t="s">
        <v>55</v>
      </c>
      <c r="Y780" s="94" t="s">
        <v>2825</v>
      </c>
      <c r="Z780" s="119">
        <v>5000000</v>
      </c>
      <c r="AA780" s="120"/>
      <c r="AB780" s="119"/>
      <c r="AC780" s="119"/>
      <c r="AD780" s="119"/>
      <c r="AE780" s="120">
        <v>5000000</v>
      </c>
      <c r="AF780" s="119"/>
      <c r="AG780" s="131">
        <v>0</v>
      </c>
      <c r="AH780" s="94" t="s">
        <v>57</v>
      </c>
      <c r="AI780" s="94" t="s">
        <v>920</v>
      </c>
      <c r="AJ780" s="94" t="s">
        <v>921</v>
      </c>
      <c r="AK780" s="94"/>
      <c r="AL780" s="94" t="s">
        <v>57</v>
      </c>
      <c r="AM780" s="94"/>
      <c r="AN780" s="94" t="s">
        <v>57</v>
      </c>
      <c r="AO780" s="94"/>
      <c r="AP780" s="94" t="s">
        <v>57</v>
      </c>
      <c r="AQ780" s="94"/>
      <c r="AR780" s="94" t="s">
        <v>57</v>
      </c>
      <c r="AS780" s="94" t="s">
        <v>60</v>
      </c>
      <c r="AT780" s="94" t="s">
        <v>61</v>
      </c>
      <c r="AU780" s="97" t="s">
        <v>62</v>
      </c>
      <c r="AV780" s="97" t="s">
        <v>272</v>
      </c>
      <c r="AW780" s="97" t="s">
        <v>273</v>
      </c>
      <c r="AX780" s="97">
        <v>3202010</v>
      </c>
      <c r="AY780" s="97" t="s">
        <v>274</v>
      </c>
      <c r="AZ780" s="97" t="s">
        <v>275</v>
      </c>
      <c r="BA780" s="24"/>
    </row>
    <row r="781" spans="1:53" ht="84.75" customHeight="1">
      <c r="A781" s="23" t="str">
        <f>+IFERROR(VLOOKUP(R781,'[2]Listas niveles'!$D$2:$E$11,2,FALSE),"")</f>
        <v>DTAN</v>
      </c>
      <c r="B781" s="23" t="str">
        <f>+IFERROR(VLOOKUP(AS781,'[2]Listas anexo 1'!$A$7:$B$8,2,FALSE),"")</f>
        <v>ADMIN</v>
      </c>
      <c r="C781" s="23" t="str">
        <f>+IFERROR(VLOOKUP(AT781,'[2]Listas anexo 1'!$A$13:$B$15,2,FALSE),"")</f>
        <v>ADMINYCOOR</v>
      </c>
      <c r="D781" s="23" t="str">
        <f>+IFERROR(VLOOKUP(AT781,'[2]Listas anexo 1'!$A$13:$C$15,3,FALSE),"")</f>
        <v>CONTRIBUIR</v>
      </c>
      <c r="E781" s="23" t="str">
        <f>+IFERROR(VLOOKUP(AT781,'[2]Listas anexo 1'!$A$19:$B$21,2,FALSE),"")</f>
        <v>ADMINOB</v>
      </c>
      <c r="F781" s="23" t="str">
        <f>+IFERROR(VLOOKUP(AV781,'[2]Listas anexo 1'!$J$13:$K$21,2,FALSE),"")</f>
        <v>ADOBIII</v>
      </c>
      <c r="G781" s="23" t="str">
        <f>+IFERROR(VLOOKUP(AW781,'[2]LISTAS ANEXO 1. 2'!$A$9:$B$38,2,FALSE),"")</f>
        <v>AX</v>
      </c>
      <c r="H781" s="23" t="str">
        <f>+IFERROR(IF(C781="ADMINYCOOR",VLOOKUP(AY781,'[2]LISTAS ANEXO 1. 3'!$B$13:$C$42,2,FALSE),IF(C781="TASAS",VLOOKUP(AY781,'[2]LISTAS ANEXO 1. 3'!$B$43:$C$51,2,FALSE),IF(C781="FORTALECIMIENTO",VLOOKUP(AY781,'[2]LISTAS ANEXO 1. 3'!$B$52:$C$58,2,FALSE),""))),"")</f>
        <v>OO</v>
      </c>
      <c r="I781" s="23" t="str">
        <f>+IFERROR(VLOOKUP(#REF!,'[2]LISTAS ANEXO 1. 4'!$B$74:$C$90,2,FALSE),"")</f>
        <v/>
      </c>
      <c r="J781" s="23" t="str">
        <f>+IFERROR(VLOOKUP(X781,[2]ORDINALES!$B$2:$C$5,2,FALSE),"")</f>
        <v>CTADOS</v>
      </c>
      <c r="K781" s="23" t="str">
        <f>+IFERROR(VLOOKUP(#REF!,[2]REGION!$G$2:$I$1125,2,FALSE),"")</f>
        <v/>
      </c>
      <c r="L781" s="23" t="str">
        <f>+IFERROR(VLOOKUP(AI781,[2]REGION!$G$2:$I$1125,2,FALSE),"")</f>
        <v>SANTANDER</v>
      </c>
      <c r="M781" s="23" t="str">
        <f>+IFERROR(VLOOKUP(#REF!,[2]ORDINALES!$H$2:$I$382,2,FALSE),"")</f>
        <v/>
      </c>
      <c r="N781" s="23" t="str">
        <f>IFERROR(VLOOKUP(U781,'[2]Lista Willy'!$B$11:$D$14,3,FALSE),"")</f>
        <v>REC_11</v>
      </c>
      <c r="O781" s="24"/>
      <c r="P781" s="94">
        <v>35015</v>
      </c>
      <c r="Q781" s="94" t="s">
        <v>540</v>
      </c>
      <c r="R781" s="94" t="s">
        <v>873</v>
      </c>
      <c r="S781" s="94" t="s">
        <v>873</v>
      </c>
      <c r="T781" s="94" t="s">
        <v>873</v>
      </c>
      <c r="U781" s="94" t="s">
        <v>52</v>
      </c>
      <c r="V781" s="94" t="s">
        <v>53</v>
      </c>
      <c r="W781" s="94" t="s">
        <v>54</v>
      </c>
      <c r="X781" s="90" t="s">
        <v>55</v>
      </c>
      <c r="Y781" s="99" t="s">
        <v>930</v>
      </c>
      <c r="Z781" s="119">
        <v>53024400</v>
      </c>
      <c r="AA781" s="120"/>
      <c r="AB781" s="119"/>
      <c r="AC781" s="119"/>
      <c r="AD781" s="119"/>
      <c r="AE781" s="120">
        <v>53024400</v>
      </c>
      <c r="AF781" s="119"/>
      <c r="AG781" s="131">
        <v>0</v>
      </c>
      <c r="AH781" s="94" t="s">
        <v>57</v>
      </c>
      <c r="AI781" s="94" t="s">
        <v>920</v>
      </c>
      <c r="AJ781" s="94" t="s">
        <v>921</v>
      </c>
      <c r="AK781" s="94"/>
      <c r="AL781" s="94" t="s">
        <v>57</v>
      </c>
      <c r="AM781" s="94"/>
      <c r="AN781" s="94" t="s">
        <v>57</v>
      </c>
      <c r="AO781" s="94"/>
      <c r="AP781" s="94" t="s">
        <v>57</v>
      </c>
      <c r="AQ781" s="94"/>
      <c r="AR781" s="94" t="s">
        <v>57</v>
      </c>
      <c r="AS781" s="94" t="s">
        <v>60</v>
      </c>
      <c r="AT781" s="94" t="s">
        <v>61</v>
      </c>
      <c r="AU781" s="97" t="s">
        <v>62</v>
      </c>
      <c r="AV781" s="98" t="s">
        <v>272</v>
      </c>
      <c r="AW781" s="97" t="s">
        <v>335</v>
      </c>
      <c r="AX781" s="97">
        <v>3202004</v>
      </c>
      <c r="AY781" s="97" t="s">
        <v>336</v>
      </c>
      <c r="AZ781" s="97" t="s">
        <v>426</v>
      </c>
      <c r="BA781" s="24"/>
    </row>
    <row r="782" spans="1:53" ht="84.75" customHeight="1">
      <c r="A782" s="23" t="str">
        <f>+IFERROR(VLOOKUP(R782,'[2]Listas niveles'!$D$2:$E$11,2,FALSE),"")</f>
        <v>DTAN</v>
      </c>
      <c r="B782" s="23" t="str">
        <f>+IFERROR(VLOOKUP(AS782,'[2]Listas anexo 1'!$A$7:$B$8,2,FALSE),"")</f>
        <v>ADMIN</v>
      </c>
      <c r="C782" s="23" t="str">
        <f>+IFERROR(VLOOKUP(AT782,'[2]Listas anexo 1'!$A$13:$B$15,2,FALSE),"")</f>
        <v>ADMINYCOOR</v>
      </c>
      <c r="D782" s="23" t="str">
        <f>+IFERROR(VLOOKUP(AT782,'[2]Listas anexo 1'!$A$13:$C$15,3,FALSE),"")</f>
        <v>CONTRIBUIR</v>
      </c>
      <c r="E782" s="23" t="str">
        <f>+IFERROR(VLOOKUP(AT782,'[2]Listas anexo 1'!$A$19:$B$21,2,FALSE),"")</f>
        <v>ADMINOB</v>
      </c>
      <c r="F782" s="23" t="str">
        <f>+IFERROR(VLOOKUP(AV782,'[2]Listas anexo 1'!$J$13:$K$21,2,FALSE),"")</f>
        <v>ADOBIII</v>
      </c>
      <c r="G782" s="23" t="str">
        <f>+IFERROR(VLOOKUP(AW782,'[2]LISTAS ANEXO 1. 2'!$A$9:$B$38,2,FALSE),"")</f>
        <v>AX</v>
      </c>
      <c r="H782" s="23" t="str">
        <f>+IFERROR(IF(C782="ADMINYCOOR",VLOOKUP(AY782,'[2]LISTAS ANEXO 1. 3'!$B$13:$C$42,2,FALSE),IF(C782="TASAS",VLOOKUP(AY782,'[2]LISTAS ANEXO 1. 3'!$B$43:$C$51,2,FALSE),IF(C782="FORTALECIMIENTO",VLOOKUP(AY782,'[2]LISTAS ANEXO 1. 3'!$B$52:$C$58,2,FALSE),""))),"")</f>
        <v>OO</v>
      </c>
      <c r="I782" s="23" t="str">
        <f>+IFERROR(VLOOKUP(#REF!,'[2]LISTAS ANEXO 1. 4'!$B$74:$C$90,2,FALSE),"")</f>
        <v/>
      </c>
      <c r="J782" s="23" t="str">
        <f>+IFERROR(VLOOKUP(X782,[2]ORDINALES!$B$2:$C$5,2,FALSE),"")</f>
        <v>CTADOS</v>
      </c>
      <c r="K782" s="23" t="str">
        <f>+IFERROR(VLOOKUP(#REF!,[2]REGION!$G$2:$I$1125,2,FALSE),"")</f>
        <v/>
      </c>
      <c r="L782" s="23" t="str">
        <f>+IFERROR(VLOOKUP(AI782,[2]REGION!$G$2:$I$1125,2,FALSE),"")</f>
        <v>SANTANDER</v>
      </c>
      <c r="M782" s="23" t="str">
        <f>+IFERROR(VLOOKUP(#REF!,[2]ORDINALES!$H$2:$I$382,2,FALSE),"")</f>
        <v/>
      </c>
      <c r="N782" s="23" t="str">
        <f>IFERROR(VLOOKUP(U782,'[2]Lista Willy'!$B$11:$D$14,3,FALSE),"")</f>
        <v>REC_11</v>
      </c>
      <c r="O782" s="24"/>
      <c r="P782" s="94">
        <v>35016</v>
      </c>
      <c r="Q782" s="94" t="s">
        <v>540</v>
      </c>
      <c r="R782" s="94" t="s">
        <v>873</v>
      </c>
      <c r="S782" s="94" t="s">
        <v>873</v>
      </c>
      <c r="T782" s="94" t="s">
        <v>873</v>
      </c>
      <c r="U782" s="94" t="s">
        <v>52</v>
      </c>
      <c r="V782" s="94" t="s">
        <v>53</v>
      </c>
      <c r="W782" s="94" t="s">
        <v>54</v>
      </c>
      <c r="X782" s="90" t="s">
        <v>55</v>
      </c>
      <c r="Y782" s="94" t="s">
        <v>2826</v>
      </c>
      <c r="Z782" s="119">
        <v>5000000</v>
      </c>
      <c r="AA782" s="120"/>
      <c r="AB782" s="119"/>
      <c r="AC782" s="119"/>
      <c r="AD782" s="119"/>
      <c r="AE782" s="120">
        <v>5000000</v>
      </c>
      <c r="AF782" s="119"/>
      <c r="AG782" s="131">
        <v>0</v>
      </c>
      <c r="AH782" s="94" t="s">
        <v>57</v>
      </c>
      <c r="AI782" s="94" t="s">
        <v>920</v>
      </c>
      <c r="AJ782" s="94" t="s">
        <v>921</v>
      </c>
      <c r="AK782" s="94"/>
      <c r="AL782" s="94" t="s">
        <v>57</v>
      </c>
      <c r="AM782" s="94"/>
      <c r="AN782" s="94" t="s">
        <v>57</v>
      </c>
      <c r="AO782" s="94"/>
      <c r="AP782" s="94" t="s">
        <v>57</v>
      </c>
      <c r="AQ782" s="94"/>
      <c r="AR782" s="94" t="s">
        <v>57</v>
      </c>
      <c r="AS782" s="94" t="s">
        <v>60</v>
      </c>
      <c r="AT782" s="94" t="s">
        <v>61</v>
      </c>
      <c r="AU782" s="97" t="s">
        <v>62</v>
      </c>
      <c r="AV782" s="98" t="s">
        <v>272</v>
      </c>
      <c r="AW782" s="97" t="s">
        <v>335</v>
      </c>
      <c r="AX782" s="97">
        <v>3202004</v>
      </c>
      <c r="AY782" s="97" t="s">
        <v>336</v>
      </c>
      <c r="AZ782" s="97" t="s">
        <v>426</v>
      </c>
      <c r="BA782" s="24"/>
    </row>
    <row r="783" spans="1:53" ht="84.75" customHeight="1">
      <c r="A783" s="23" t="str">
        <f>+IFERROR(VLOOKUP(R783,'[2]Listas niveles'!$D$2:$E$11,2,FALSE),"")</f>
        <v>DTAN</v>
      </c>
      <c r="B783" s="23" t="str">
        <f>+IFERROR(VLOOKUP(AS783,'[2]Listas anexo 1'!$A$7:$B$8,2,FALSE),"")</f>
        <v>ADMIN</v>
      </c>
      <c r="C783" s="23" t="str">
        <f>+IFERROR(VLOOKUP(AT783,'[2]Listas anexo 1'!$A$13:$B$15,2,FALSE),"")</f>
        <v>ADMINYCOOR</v>
      </c>
      <c r="D783" s="23" t="str">
        <f>+IFERROR(VLOOKUP(AT783,'[2]Listas anexo 1'!$A$13:$C$15,3,FALSE),"")</f>
        <v>CONTRIBUIR</v>
      </c>
      <c r="E783" s="23" t="str">
        <f>+IFERROR(VLOOKUP(AT783,'[2]Listas anexo 1'!$A$19:$B$21,2,FALSE),"")</f>
        <v>ADMINOB</v>
      </c>
      <c r="F783" s="23" t="str">
        <f>+IFERROR(VLOOKUP(AV783,'[2]Listas anexo 1'!$J$13:$K$21,2,FALSE),"")</f>
        <v>ADOBIV</v>
      </c>
      <c r="G783" s="23" t="str">
        <f>+IFERROR(VLOOKUP(AW783,'[2]LISTAS ANEXO 1. 2'!$A$9:$B$38,2,FALSE),"")</f>
        <v>AXVI</v>
      </c>
      <c r="H783" s="23" t="str">
        <f>+IFERROR(IF(C783="ADMINYCOOR",VLOOKUP(AY783,'[2]LISTAS ANEXO 1. 3'!$B$13:$C$42,2,FALSE),IF(C783="TASAS",VLOOKUP(AY783,'[2]LISTAS ANEXO 1. 3'!$B$43:$C$51,2,FALSE),IF(C783="FORTALECIMIENTO",VLOOKUP(AY783,'[2]LISTAS ANEXO 1. 3'!$B$52:$C$58,2,FALSE),""))),"")</f>
        <v>CD</v>
      </c>
      <c r="I783" s="23" t="str">
        <f>+IFERROR(VLOOKUP(#REF!,'[2]LISTAS ANEXO 1. 4'!$B$74:$C$90,2,FALSE),"")</f>
        <v/>
      </c>
      <c r="J783" s="23" t="str">
        <f>+IFERROR(VLOOKUP(X783,[2]ORDINALES!$B$2:$C$5,2,FALSE),"")</f>
        <v>CTADOS</v>
      </c>
      <c r="K783" s="23" t="str">
        <f>+IFERROR(VLOOKUP(#REF!,[2]REGION!$G$2:$I$1125,2,FALSE),"")</f>
        <v/>
      </c>
      <c r="L783" s="23" t="str">
        <f>+IFERROR(VLOOKUP(AI783,[2]REGION!$G$2:$I$1125,2,FALSE),"")</f>
        <v>SANTANDER</v>
      </c>
      <c r="M783" s="23" t="str">
        <f>+IFERROR(VLOOKUP(#REF!,[2]ORDINALES!$H$2:$I$382,2,FALSE),"")</f>
        <v/>
      </c>
      <c r="N783" s="23" t="str">
        <f>IFERROR(VLOOKUP(U783,'[2]Lista Willy'!$B$11:$D$14,3,FALSE),"")</f>
        <v>REC_11</v>
      </c>
      <c r="O783" s="24"/>
      <c r="P783" s="94">
        <v>35017</v>
      </c>
      <c r="Q783" s="94" t="s">
        <v>540</v>
      </c>
      <c r="R783" s="94" t="s">
        <v>873</v>
      </c>
      <c r="S783" s="94" t="s">
        <v>873</v>
      </c>
      <c r="T783" s="94" t="s">
        <v>873</v>
      </c>
      <c r="U783" s="94" t="s">
        <v>52</v>
      </c>
      <c r="V783" s="94" t="s">
        <v>53</v>
      </c>
      <c r="W783" s="94" t="s">
        <v>54</v>
      </c>
      <c r="X783" s="90" t="s">
        <v>55</v>
      </c>
      <c r="Y783" s="99" t="s">
        <v>931</v>
      </c>
      <c r="Z783" s="119">
        <v>53024400</v>
      </c>
      <c r="AA783" s="120"/>
      <c r="AB783" s="119"/>
      <c r="AC783" s="119"/>
      <c r="AD783" s="119"/>
      <c r="AE783" s="120">
        <v>53024400</v>
      </c>
      <c r="AF783" s="119"/>
      <c r="AG783" s="131">
        <v>0</v>
      </c>
      <c r="AH783" s="94" t="s">
        <v>57</v>
      </c>
      <c r="AI783" s="94" t="s">
        <v>920</v>
      </c>
      <c r="AJ783" s="94" t="s">
        <v>921</v>
      </c>
      <c r="AK783" s="94"/>
      <c r="AL783" s="94" t="s">
        <v>57</v>
      </c>
      <c r="AM783" s="94"/>
      <c r="AN783" s="94" t="s">
        <v>57</v>
      </c>
      <c r="AO783" s="94"/>
      <c r="AP783" s="94" t="s">
        <v>57</v>
      </c>
      <c r="AQ783" s="94"/>
      <c r="AR783" s="94" t="s">
        <v>57</v>
      </c>
      <c r="AS783" s="94" t="s">
        <v>60</v>
      </c>
      <c r="AT783" s="94" t="s">
        <v>61</v>
      </c>
      <c r="AU783" s="97" t="s">
        <v>62</v>
      </c>
      <c r="AV783" s="98" t="s">
        <v>63</v>
      </c>
      <c r="AW783" s="97" t="s">
        <v>64</v>
      </c>
      <c r="AX783" s="97">
        <v>3202008</v>
      </c>
      <c r="AY783" s="97" t="s">
        <v>65</v>
      </c>
      <c r="AZ783" s="97" t="s">
        <v>379</v>
      </c>
      <c r="BA783" s="24"/>
    </row>
    <row r="784" spans="1:53" ht="84.75" customHeight="1">
      <c r="A784" s="23" t="str">
        <f>+IFERROR(VLOOKUP(R784,'[2]Listas niveles'!$D$2:$E$11,2,FALSE),"")</f>
        <v>DTAN</v>
      </c>
      <c r="B784" s="23" t="str">
        <f>+IFERROR(VLOOKUP(AS784,'[2]Listas anexo 1'!$A$7:$B$8,2,FALSE),"")</f>
        <v>ADMIN</v>
      </c>
      <c r="C784" s="23" t="str">
        <f>+IFERROR(VLOOKUP(AT784,'[2]Listas anexo 1'!$A$13:$B$15,2,FALSE),"")</f>
        <v>ADMINYCOOR</v>
      </c>
      <c r="D784" s="23" t="str">
        <f>+IFERROR(VLOOKUP(AT784,'[2]Listas anexo 1'!$A$13:$C$15,3,FALSE),"")</f>
        <v>CONTRIBUIR</v>
      </c>
      <c r="E784" s="23" t="str">
        <f>+IFERROR(VLOOKUP(AT784,'[2]Listas anexo 1'!$A$19:$B$21,2,FALSE),"")</f>
        <v>ADMINOB</v>
      </c>
      <c r="F784" s="23" t="str">
        <f>+IFERROR(VLOOKUP(AV784,'[2]Listas anexo 1'!$J$13:$K$21,2,FALSE),"")</f>
        <v>ADOBIV</v>
      </c>
      <c r="G784" s="23" t="str">
        <f>+IFERROR(VLOOKUP(AW784,'[2]LISTAS ANEXO 1. 2'!$A$9:$B$38,2,FALSE),"")</f>
        <v>AXVI</v>
      </c>
      <c r="H784" s="23" t="str">
        <f>+IFERROR(IF(C784="ADMINYCOOR",VLOOKUP(AY784,'[2]LISTAS ANEXO 1. 3'!$B$13:$C$42,2,FALSE),IF(C784="TASAS",VLOOKUP(AY784,'[2]LISTAS ANEXO 1. 3'!$B$43:$C$51,2,FALSE),IF(C784="FORTALECIMIENTO",VLOOKUP(AY784,'[2]LISTAS ANEXO 1. 3'!$B$52:$C$58,2,FALSE),""))),"")</f>
        <v>CD</v>
      </c>
      <c r="I784" s="23" t="str">
        <f>+IFERROR(VLOOKUP(#REF!,'[2]LISTAS ANEXO 1. 4'!$B$74:$C$90,2,FALSE),"")</f>
        <v/>
      </c>
      <c r="J784" s="23" t="str">
        <f>+IFERROR(VLOOKUP(X784,[2]ORDINALES!$B$2:$C$5,2,FALSE),"")</f>
        <v>CTADOS</v>
      </c>
      <c r="K784" s="23" t="str">
        <f>+IFERROR(VLOOKUP(#REF!,[2]REGION!$G$2:$I$1125,2,FALSE),"")</f>
        <v/>
      </c>
      <c r="L784" s="23" t="str">
        <f>+IFERROR(VLOOKUP(AI784,[2]REGION!$G$2:$I$1125,2,FALSE),"")</f>
        <v>SANTANDER</v>
      </c>
      <c r="M784" s="23" t="str">
        <f>+IFERROR(VLOOKUP(#REF!,[2]ORDINALES!$H$2:$I$382,2,FALSE),"")</f>
        <v/>
      </c>
      <c r="N784" s="23" t="str">
        <f>IFERROR(VLOOKUP(U784,'[2]Lista Willy'!$B$11:$D$14,3,FALSE),"")</f>
        <v>REC_11</v>
      </c>
      <c r="O784" s="24"/>
      <c r="P784" s="94">
        <v>35018</v>
      </c>
      <c r="Q784" s="94" t="s">
        <v>540</v>
      </c>
      <c r="R784" s="94" t="s">
        <v>873</v>
      </c>
      <c r="S784" s="94" t="s">
        <v>873</v>
      </c>
      <c r="T784" s="94" t="s">
        <v>873</v>
      </c>
      <c r="U784" s="94" t="s">
        <v>52</v>
      </c>
      <c r="V784" s="94" t="s">
        <v>53</v>
      </c>
      <c r="W784" s="94" t="s">
        <v>54</v>
      </c>
      <c r="X784" s="90" t="s">
        <v>55</v>
      </c>
      <c r="Y784" s="99" t="s">
        <v>932</v>
      </c>
      <c r="Z784" s="119">
        <v>17378160</v>
      </c>
      <c r="AA784" s="120"/>
      <c r="AB784" s="119"/>
      <c r="AC784" s="119"/>
      <c r="AD784" s="119"/>
      <c r="AE784" s="120">
        <v>17378160</v>
      </c>
      <c r="AF784" s="119"/>
      <c r="AG784" s="131">
        <v>0</v>
      </c>
      <c r="AH784" s="94" t="s">
        <v>57</v>
      </c>
      <c r="AI784" s="94" t="s">
        <v>920</v>
      </c>
      <c r="AJ784" s="94" t="s">
        <v>921</v>
      </c>
      <c r="AK784" s="94"/>
      <c r="AL784" s="94" t="s">
        <v>57</v>
      </c>
      <c r="AM784" s="94"/>
      <c r="AN784" s="94" t="s">
        <v>57</v>
      </c>
      <c r="AO784" s="94"/>
      <c r="AP784" s="94" t="s">
        <v>57</v>
      </c>
      <c r="AQ784" s="94"/>
      <c r="AR784" s="94" t="s">
        <v>57</v>
      </c>
      <c r="AS784" s="94" t="s">
        <v>60</v>
      </c>
      <c r="AT784" s="94" t="s">
        <v>61</v>
      </c>
      <c r="AU784" s="97" t="s">
        <v>62</v>
      </c>
      <c r="AV784" s="98" t="s">
        <v>63</v>
      </c>
      <c r="AW784" s="97" t="s">
        <v>64</v>
      </c>
      <c r="AX784" s="97">
        <v>3202008</v>
      </c>
      <c r="AY784" s="97" t="s">
        <v>65</v>
      </c>
      <c r="AZ784" s="97" t="s">
        <v>379</v>
      </c>
      <c r="BA784" s="24"/>
    </row>
    <row r="785" spans="1:53" ht="84.75" customHeight="1">
      <c r="A785" s="23" t="str">
        <f>+IFERROR(VLOOKUP(R785,'[2]Listas niveles'!$D$2:$E$11,2,FALSE),"")</f>
        <v>DTAN</v>
      </c>
      <c r="B785" s="23" t="str">
        <f>+IFERROR(VLOOKUP(AS785,'[2]Listas anexo 1'!$A$7:$B$8,2,FALSE),"")</f>
        <v>ADMIN</v>
      </c>
      <c r="C785" s="23" t="str">
        <f>+IFERROR(VLOOKUP(AT785,'[2]Listas anexo 1'!$A$13:$B$15,2,FALSE),"")</f>
        <v>ADMINYCOOR</v>
      </c>
      <c r="D785" s="23" t="str">
        <f>+IFERROR(VLOOKUP(AT785,'[2]Listas anexo 1'!$A$13:$C$15,3,FALSE),"")</f>
        <v>CONTRIBUIR</v>
      </c>
      <c r="E785" s="23" t="str">
        <f>+IFERROR(VLOOKUP(AT785,'[2]Listas anexo 1'!$A$19:$B$21,2,FALSE),"")</f>
        <v>ADMINOB</v>
      </c>
      <c r="F785" s="23" t="str">
        <f>+IFERROR(VLOOKUP(AV785,'[2]Listas anexo 1'!$J$13:$K$21,2,FALSE),"")</f>
        <v>ADOBIV</v>
      </c>
      <c r="G785" s="23" t="str">
        <f>+IFERROR(VLOOKUP(AW785,'[2]LISTAS ANEXO 1. 2'!$A$9:$B$38,2,FALSE),"")</f>
        <v>AXVI</v>
      </c>
      <c r="H785" s="23" t="str">
        <f>+IFERROR(IF(C785="ADMINYCOOR",VLOOKUP(AY785,'[2]LISTAS ANEXO 1. 3'!$B$13:$C$42,2,FALSE),IF(C785="TASAS",VLOOKUP(AY785,'[2]LISTAS ANEXO 1. 3'!$B$43:$C$51,2,FALSE),IF(C785="FORTALECIMIENTO",VLOOKUP(AY785,'[2]LISTAS ANEXO 1. 3'!$B$52:$C$58,2,FALSE),""))),"")</f>
        <v>CD</v>
      </c>
      <c r="I785" s="23" t="str">
        <f>+IFERROR(VLOOKUP(#REF!,'[2]LISTAS ANEXO 1. 4'!$B$74:$C$90,2,FALSE),"")</f>
        <v/>
      </c>
      <c r="J785" s="23" t="str">
        <f>+IFERROR(VLOOKUP(X785,[2]ORDINALES!$B$2:$C$5,2,FALSE),"")</f>
        <v>CTADOS</v>
      </c>
      <c r="K785" s="23" t="str">
        <f>+IFERROR(VLOOKUP(#REF!,[2]REGION!$G$2:$I$1125,2,FALSE),"")</f>
        <v/>
      </c>
      <c r="L785" s="23" t="str">
        <f>+IFERROR(VLOOKUP(AI785,[2]REGION!$G$2:$I$1125,2,FALSE),"")</f>
        <v>SANTANDER</v>
      </c>
      <c r="M785" s="23" t="str">
        <f>+IFERROR(VLOOKUP(#REF!,[2]ORDINALES!$H$2:$I$382,2,FALSE),"")</f>
        <v/>
      </c>
      <c r="N785" s="23" t="str">
        <f>IFERROR(VLOOKUP(U785,'[2]Lista Willy'!$B$11:$D$14,3,FALSE),"")</f>
        <v>REC_11</v>
      </c>
      <c r="O785" s="24"/>
      <c r="P785" s="94">
        <v>35019</v>
      </c>
      <c r="Q785" s="94" t="s">
        <v>540</v>
      </c>
      <c r="R785" s="94" t="s">
        <v>873</v>
      </c>
      <c r="S785" s="94" t="s">
        <v>873</v>
      </c>
      <c r="T785" s="94" t="s">
        <v>873</v>
      </c>
      <c r="U785" s="94" t="s">
        <v>52</v>
      </c>
      <c r="V785" s="94" t="s">
        <v>53</v>
      </c>
      <c r="W785" s="94" t="s">
        <v>54</v>
      </c>
      <c r="X785" s="90" t="s">
        <v>55</v>
      </c>
      <c r="Y785" s="99" t="s">
        <v>933</v>
      </c>
      <c r="Z785" s="119">
        <v>75514450</v>
      </c>
      <c r="AA785" s="120"/>
      <c r="AB785" s="119"/>
      <c r="AC785" s="119"/>
      <c r="AD785" s="119"/>
      <c r="AE785" s="120">
        <v>75514450</v>
      </c>
      <c r="AF785" s="119"/>
      <c r="AG785" s="131">
        <v>0</v>
      </c>
      <c r="AH785" s="94" t="s">
        <v>57</v>
      </c>
      <c r="AI785" s="94" t="s">
        <v>920</v>
      </c>
      <c r="AJ785" s="94" t="s">
        <v>921</v>
      </c>
      <c r="AK785" s="94"/>
      <c r="AL785" s="94" t="s">
        <v>57</v>
      </c>
      <c r="AM785" s="94"/>
      <c r="AN785" s="94" t="s">
        <v>57</v>
      </c>
      <c r="AO785" s="94"/>
      <c r="AP785" s="94" t="s">
        <v>57</v>
      </c>
      <c r="AQ785" s="94"/>
      <c r="AR785" s="94" t="s">
        <v>57</v>
      </c>
      <c r="AS785" s="94" t="s">
        <v>60</v>
      </c>
      <c r="AT785" s="94" t="s">
        <v>61</v>
      </c>
      <c r="AU785" s="97" t="s">
        <v>62</v>
      </c>
      <c r="AV785" s="98" t="s">
        <v>63</v>
      </c>
      <c r="AW785" s="97" t="s">
        <v>64</v>
      </c>
      <c r="AX785" s="97">
        <v>3202008</v>
      </c>
      <c r="AY785" s="97" t="s">
        <v>65</v>
      </c>
      <c r="AZ785" s="97" t="s">
        <v>379</v>
      </c>
      <c r="BA785" s="24"/>
    </row>
    <row r="786" spans="1:53" ht="84.75" customHeight="1">
      <c r="A786" s="23" t="str">
        <f>+IFERROR(VLOOKUP(R786,'[2]Listas niveles'!$D$2:$E$11,2,FALSE),"")</f>
        <v>DTAN</v>
      </c>
      <c r="B786" s="23" t="str">
        <f>+IFERROR(VLOOKUP(AS786,'[2]Listas anexo 1'!$A$7:$B$8,2,FALSE),"")</f>
        <v>ADMIN</v>
      </c>
      <c r="C786" s="23" t="str">
        <f>+IFERROR(VLOOKUP(AT786,'[2]Listas anexo 1'!$A$13:$B$15,2,FALSE),"")</f>
        <v>ADMINYCOOR</v>
      </c>
      <c r="D786" s="23" t="str">
        <f>+IFERROR(VLOOKUP(AT786,'[2]Listas anexo 1'!$A$13:$C$15,3,FALSE),"")</f>
        <v>CONTRIBUIR</v>
      </c>
      <c r="E786" s="23" t="str">
        <f>+IFERROR(VLOOKUP(AT786,'[2]Listas anexo 1'!$A$19:$B$21,2,FALSE),"")</f>
        <v>ADMINOB</v>
      </c>
      <c r="F786" s="23" t="str">
        <f>+IFERROR(VLOOKUP(AV786,'[2]Listas anexo 1'!$J$13:$K$21,2,FALSE),"")</f>
        <v>ADOBIV</v>
      </c>
      <c r="G786" s="23" t="str">
        <f>+IFERROR(VLOOKUP(AW786,'[2]LISTAS ANEXO 1. 2'!$A$9:$B$38,2,FALSE),"")</f>
        <v>AXVI</v>
      </c>
      <c r="H786" s="23" t="str">
        <f>+IFERROR(IF(C786="ADMINYCOOR",VLOOKUP(AY786,'[2]LISTAS ANEXO 1. 3'!$B$13:$C$42,2,FALSE),IF(C786="TASAS",VLOOKUP(AY786,'[2]LISTAS ANEXO 1. 3'!$B$43:$C$51,2,FALSE),IF(C786="FORTALECIMIENTO",VLOOKUP(AY786,'[2]LISTAS ANEXO 1. 3'!$B$52:$C$58,2,FALSE),""))),"")</f>
        <v>CD</v>
      </c>
      <c r="I786" s="23" t="str">
        <f>+IFERROR(VLOOKUP(#REF!,'[2]LISTAS ANEXO 1. 4'!$B$74:$C$90,2,FALSE),"")</f>
        <v/>
      </c>
      <c r="J786" s="23" t="str">
        <f>+IFERROR(VLOOKUP(X786,[2]ORDINALES!$B$2:$C$5,2,FALSE),"")</f>
        <v>CTADOS</v>
      </c>
      <c r="K786" s="23" t="str">
        <f>+IFERROR(VLOOKUP(#REF!,[2]REGION!$G$2:$I$1125,2,FALSE),"")</f>
        <v/>
      </c>
      <c r="L786" s="23" t="str">
        <f>+IFERROR(VLOOKUP(AI786,[2]REGION!$G$2:$I$1125,2,FALSE),"")</f>
        <v>SANTANDER</v>
      </c>
      <c r="M786" s="23" t="str">
        <f>+IFERROR(VLOOKUP(#REF!,[2]ORDINALES!$H$2:$I$382,2,FALSE),"")</f>
        <v/>
      </c>
      <c r="N786" s="23" t="str">
        <f>IFERROR(VLOOKUP(U786,'[2]Lista Willy'!$B$11:$D$14,3,FALSE),"")</f>
        <v>REC_20</v>
      </c>
      <c r="O786" s="24"/>
      <c r="P786" s="94">
        <v>35020</v>
      </c>
      <c r="Q786" s="94" t="s">
        <v>540</v>
      </c>
      <c r="R786" s="94" t="s">
        <v>873</v>
      </c>
      <c r="S786" s="94" t="s">
        <v>873</v>
      </c>
      <c r="T786" s="94" t="s">
        <v>873</v>
      </c>
      <c r="U786" s="94" t="s">
        <v>153</v>
      </c>
      <c r="V786" s="94" t="s">
        <v>154</v>
      </c>
      <c r="W786" s="94" t="s">
        <v>54</v>
      </c>
      <c r="X786" s="90" t="s">
        <v>55</v>
      </c>
      <c r="Y786" s="99" t="s">
        <v>2827</v>
      </c>
      <c r="Z786" s="119">
        <v>52000000</v>
      </c>
      <c r="AA786" s="120"/>
      <c r="AB786" s="119"/>
      <c r="AC786" s="119"/>
      <c r="AD786" s="119"/>
      <c r="AE786" s="120">
        <v>52000000</v>
      </c>
      <c r="AF786" s="119"/>
      <c r="AG786" s="131">
        <v>0</v>
      </c>
      <c r="AH786" s="94" t="s">
        <v>57</v>
      </c>
      <c r="AI786" s="94" t="s">
        <v>920</v>
      </c>
      <c r="AJ786" s="94" t="s">
        <v>921</v>
      </c>
      <c r="AK786" s="94"/>
      <c r="AL786" s="94" t="s">
        <v>57</v>
      </c>
      <c r="AM786" s="94"/>
      <c r="AN786" s="94" t="s">
        <v>57</v>
      </c>
      <c r="AO786" s="94"/>
      <c r="AP786" s="94" t="s">
        <v>57</v>
      </c>
      <c r="AQ786" s="94"/>
      <c r="AR786" s="94" t="s">
        <v>57</v>
      </c>
      <c r="AS786" s="94" t="s">
        <v>60</v>
      </c>
      <c r="AT786" s="94" t="s">
        <v>61</v>
      </c>
      <c r="AU786" s="97" t="s">
        <v>62</v>
      </c>
      <c r="AV786" s="98" t="s">
        <v>63</v>
      </c>
      <c r="AW786" s="97" t="s">
        <v>64</v>
      </c>
      <c r="AX786" s="97">
        <v>3202008</v>
      </c>
      <c r="AY786" s="97" t="s">
        <v>65</v>
      </c>
      <c r="AZ786" s="97" t="s">
        <v>379</v>
      </c>
      <c r="BA786" s="24"/>
    </row>
    <row r="787" spans="1:53" ht="84.75" customHeight="1">
      <c r="A787" s="23" t="str">
        <f>+IFERROR(VLOOKUP(R787,'[2]Listas niveles'!$D$2:$E$11,2,FALSE),"")</f>
        <v>DTAN</v>
      </c>
      <c r="B787" s="23" t="str">
        <f>+IFERROR(VLOOKUP(AS787,'[2]Listas anexo 1'!$A$7:$B$8,2,FALSE),"")</f>
        <v>ADMIN</v>
      </c>
      <c r="C787" s="23" t="str">
        <f>+IFERROR(VLOOKUP(AT787,'[2]Listas anexo 1'!$A$13:$B$15,2,FALSE),"")</f>
        <v>ADMINYCOOR</v>
      </c>
      <c r="D787" s="23" t="str">
        <f>+IFERROR(VLOOKUP(AT787,'[2]Listas anexo 1'!$A$13:$C$15,3,FALSE),"")</f>
        <v>CONTRIBUIR</v>
      </c>
      <c r="E787" s="23" t="str">
        <f>+IFERROR(VLOOKUP(AT787,'[2]Listas anexo 1'!$A$19:$B$21,2,FALSE),"")</f>
        <v>ADMINOB</v>
      </c>
      <c r="F787" s="23" t="str">
        <f>+IFERROR(VLOOKUP(AV787,'[2]Listas anexo 1'!$J$13:$K$21,2,FALSE),"")</f>
        <v>ADOBIV</v>
      </c>
      <c r="G787" s="23" t="str">
        <f>+IFERROR(VLOOKUP(AW787,'[2]LISTAS ANEXO 1. 2'!$A$9:$B$38,2,FALSE),"")</f>
        <v>AXVI</v>
      </c>
      <c r="H787" s="23" t="str">
        <f>+IFERROR(IF(C787="ADMINYCOOR",VLOOKUP(AY787,'[2]LISTAS ANEXO 1. 3'!$B$13:$C$42,2,FALSE),IF(C787="TASAS",VLOOKUP(AY787,'[2]LISTAS ANEXO 1. 3'!$B$43:$C$51,2,FALSE),IF(C787="FORTALECIMIENTO",VLOOKUP(AY787,'[2]LISTAS ANEXO 1. 3'!$B$52:$C$58,2,FALSE),""))),"")</f>
        <v>CD</v>
      </c>
      <c r="I787" s="23" t="str">
        <f>+IFERROR(VLOOKUP(#REF!,'[2]LISTAS ANEXO 1. 4'!$B$74:$C$90,2,FALSE),"")</f>
        <v/>
      </c>
      <c r="J787" s="23" t="str">
        <f>+IFERROR(VLOOKUP(X787,[2]ORDINALES!$B$2:$C$5,2,FALSE),"")</f>
        <v>CTADOS</v>
      </c>
      <c r="K787" s="23" t="str">
        <f>+IFERROR(VLOOKUP(#REF!,[2]REGION!$G$2:$I$1125,2,FALSE),"")</f>
        <v/>
      </c>
      <c r="L787" s="23" t="str">
        <f>+IFERROR(VLOOKUP(AI787,[2]REGION!$G$2:$I$1125,2,FALSE),"")</f>
        <v>SANTANDER</v>
      </c>
      <c r="M787" s="23" t="str">
        <f>+IFERROR(VLOOKUP(#REF!,[2]ORDINALES!$H$2:$I$382,2,FALSE),"")</f>
        <v/>
      </c>
      <c r="N787" s="23" t="str">
        <f>IFERROR(VLOOKUP(U787,'[2]Lista Willy'!$B$11:$D$14,3,FALSE),"")</f>
        <v>REC_11</v>
      </c>
      <c r="O787" s="24"/>
      <c r="P787" s="94">
        <v>35021</v>
      </c>
      <c r="Q787" s="94" t="s">
        <v>540</v>
      </c>
      <c r="R787" s="94" t="s">
        <v>873</v>
      </c>
      <c r="S787" s="94" t="s">
        <v>873</v>
      </c>
      <c r="T787" s="94" t="s">
        <v>873</v>
      </c>
      <c r="U787" s="94" t="s">
        <v>52</v>
      </c>
      <c r="V787" s="94" t="s">
        <v>53</v>
      </c>
      <c r="W787" s="94" t="s">
        <v>54</v>
      </c>
      <c r="X787" s="90" t="s">
        <v>55</v>
      </c>
      <c r="Y787" s="94" t="s">
        <v>2828</v>
      </c>
      <c r="Z787" s="119">
        <v>8540000</v>
      </c>
      <c r="AA787" s="120"/>
      <c r="AB787" s="119"/>
      <c r="AC787" s="119"/>
      <c r="AD787" s="119"/>
      <c r="AE787" s="120">
        <v>8540000</v>
      </c>
      <c r="AF787" s="119"/>
      <c r="AG787" s="131">
        <v>0</v>
      </c>
      <c r="AH787" s="94" t="s">
        <v>57</v>
      </c>
      <c r="AI787" s="94" t="s">
        <v>920</v>
      </c>
      <c r="AJ787" s="94" t="s">
        <v>921</v>
      </c>
      <c r="AK787" s="94"/>
      <c r="AL787" s="94" t="s">
        <v>57</v>
      </c>
      <c r="AM787" s="94"/>
      <c r="AN787" s="94" t="s">
        <v>57</v>
      </c>
      <c r="AO787" s="94"/>
      <c r="AP787" s="94" t="s">
        <v>57</v>
      </c>
      <c r="AQ787" s="94"/>
      <c r="AR787" s="94" t="s">
        <v>57</v>
      </c>
      <c r="AS787" s="94" t="s">
        <v>60</v>
      </c>
      <c r="AT787" s="94" t="s">
        <v>61</v>
      </c>
      <c r="AU787" s="97" t="s">
        <v>62</v>
      </c>
      <c r="AV787" s="98" t="s">
        <v>63</v>
      </c>
      <c r="AW787" s="97" t="s">
        <v>64</v>
      </c>
      <c r="AX787" s="97">
        <v>3202008</v>
      </c>
      <c r="AY787" s="97" t="s">
        <v>65</v>
      </c>
      <c r="AZ787" s="97" t="s">
        <v>379</v>
      </c>
      <c r="BA787" s="24"/>
    </row>
    <row r="788" spans="1:53" ht="84.75" customHeight="1">
      <c r="A788" s="23" t="str">
        <f>+IFERROR(VLOOKUP(R788,'[2]Listas niveles'!$D$2:$E$11,2,FALSE),"")</f>
        <v>DTAN</v>
      </c>
      <c r="B788" s="23" t="str">
        <f>+IFERROR(VLOOKUP(AS788,'[2]Listas anexo 1'!$A$7:$B$8,2,FALSE),"")</f>
        <v>ADMIN</v>
      </c>
      <c r="C788" s="23" t="str">
        <f>+IFERROR(VLOOKUP(AT788,'[2]Listas anexo 1'!$A$13:$B$15,2,FALSE),"")</f>
        <v>ADMINYCOOR</v>
      </c>
      <c r="D788" s="23" t="str">
        <f>+IFERROR(VLOOKUP(AT788,'[2]Listas anexo 1'!$A$13:$C$15,3,FALSE),"")</f>
        <v>CONTRIBUIR</v>
      </c>
      <c r="E788" s="23" t="str">
        <f>+IFERROR(VLOOKUP(AT788,'[2]Listas anexo 1'!$A$19:$B$21,2,FALSE),"")</f>
        <v>ADMINOB</v>
      </c>
      <c r="F788" s="23" t="str">
        <f>+IFERROR(VLOOKUP(AV788,'[2]Listas anexo 1'!$J$13:$K$21,2,FALSE),"")</f>
        <v>ADOBIV</v>
      </c>
      <c r="G788" s="23" t="str">
        <f>+IFERROR(VLOOKUP(AW788,'[2]LISTAS ANEXO 1. 2'!$A$9:$B$38,2,FALSE),"")</f>
        <v>AXVI</v>
      </c>
      <c r="H788" s="23" t="str">
        <f>+IFERROR(IF(C788="ADMINYCOOR",VLOOKUP(AY788,'[2]LISTAS ANEXO 1. 3'!$B$13:$C$42,2,FALSE),IF(C788="TASAS",VLOOKUP(AY788,'[2]LISTAS ANEXO 1. 3'!$B$43:$C$51,2,FALSE),IF(C788="FORTALECIMIENTO",VLOOKUP(AY788,'[2]LISTAS ANEXO 1. 3'!$B$52:$C$58,2,FALSE),""))),"")</f>
        <v>CD</v>
      </c>
      <c r="I788" s="23" t="str">
        <f>+IFERROR(VLOOKUP(#REF!,'[2]LISTAS ANEXO 1. 4'!$B$74:$C$90,2,FALSE),"")</f>
        <v/>
      </c>
      <c r="J788" s="23" t="str">
        <f>+IFERROR(VLOOKUP(X788,[2]ORDINALES!$B$2:$C$5,2,FALSE),"")</f>
        <v>CTADOS</v>
      </c>
      <c r="K788" s="23" t="str">
        <f>+IFERROR(VLOOKUP(#REF!,[2]REGION!$G$2:$I$1125,2,FALSE),"")</f>
        <v/>
      </c>
      <c r="L788" s="23" t="str">
        <f>+IFERROR(VLOOKUP(AI788,[2]REGION!$G$2:$I$1125,2,FALSE),"")</f>
        <v>SANTANDER</v>
      </c>
      <c r="M788" s="23" t="str">
        <f>+IFERROR(VLOOKUP(#REF!,[2]ORDINALES!$H$2:$I$382,2,FALSE),"")</f>
        <v/>
      </c>
      <c r="N788" s="23" t="str">
        <f>IFERROR(VLOOKUP(U788,'[2]Lista Willy'!$B$11:$D$14,3,FALSE),"")</f>
        <v>REC_11</v>
      </c>
      <c r="O788" s="24"/>
      <c r="P788" s="94">
        <v>35022</v>
      </c>
      <c r="Q788" s="94" t="s">
        <v>540</v>
      </c>
      <c r="R788" s="94" t="s">
        <v>873</v>
      </c>
      <c r="S788" s="94" t="s">
        <v>873</v>
      </c>
      <c r="T788" s="94" t="s">
        <v>873</v>
      </c>
      <c r="U788" s="94" t="s">
        <v>52</v>
      </c>
      <c r="V788" s="94" t="s">
        <v>53</v>
      </c>
      <c r="W788" s="94" t="s">
        <v>54</v>
      </c>
      <c r="X788" s="90" t="s">
        <v>55</v>
      </c>
      <c r="Y788" s="94" t="s">
        <v>2829</v>
      </c>
      <c r="Z788" s="119">
        <v>6150000</v>
      </c>
      <c r="AA788" s="120"/>
      <c r="AB788" s="119"/>
      <c r="AC788" s="119"/>
      <c r="AD788" s="119"/>
      <c r="AE788" s="120">
        <v>6150000</v>
      </c>
      <c r="AF788" s="119"/>
      <c r="AG788" s="131">
        <v>0</v>
      </c>
      <c r="AH788" s="94" t="s">
        <v>57</v>
      </c>
      <c r="AI788" s="94" t="s">
        <v>920</v>
      </c>
      <c r="AJ788" s="94" t="s">
        <v>921</v>
      </c>
      <c r="AK788" s="94"/>
      <c r="AL788" s="94" t="s">
        <v>57</v>
      </c>
      <c r="AM788" s="94"/>
      <c r="AN788" s="94" t="s">
        <v>57</v>
      </c>
      <c r="AO788" s="94"/>
      <c r="AP788" s="94" t="s">
        <v>57</v>
      </c>
      <c r="AQ788" s="94"/>
      <c r="AR788" s="94" t="s">
        <v>57</v>
      </c>
      <c r="AS788" s="94" t="s">
        <v>60</v>
      </c>
      <c r="AT788" s="94" t="s">
        <v>61</v>
      </c>
      <c r="AU788" s="97" t="s">
        <v>62</v>
      </c>
      <c r="AV788" s="98" t="s">
        <v>63</v>
      </c>
      <c r="AW788" s="97" t="s">
        <v>64</v>
      </c>
      <c r="AX788" s="97">
        <v>3202008</v>
      </c>
      <c r="AY788" s="97" t="s">
        <v>65</v>
      </c>
      <c r="AZ788" s="97" t="s">
        <v>379</v>
      </c>
      <c r="BA788" s="24"/>
    </row>
    <row r="789" spans="1:53" ht="84.75" customHeight="1">
      <c r="A789" s="23" t="str">
        <f>+IFERROR(VLOOKUP(R789,'[2]Listas niveles'!$D$2:$E$11,2,FALSE),"")</f>
        <v>DTAN</v>
      </c>
      <c r="B789" s="23" t="str">
        <f>+IFERROR(VLOOKUP(AS789,'[2]Listas anexo 1'!$A$7:$B$8,2,FALSE),"")</f>
        <v>ADMIN</v>
      </c>
      <c r="C789" s="23" t="str">
        <f>+IFERROR(VLOOKUP(AT789,'[2]Listas anexo 1'!$A$13:$B$15,2,FALSE),"")</f>
        <v>ADMINYCOOR</v>
      </c>
      <c r="D789" s="23" t="str">
        <f>+IFERROR(VLOOKUP(AT789,'[2]Listas anexo 1'!$A$13:$C$15,3,FALSE),"")</f>
        <v>CONTRIBUIR</v>
      </c>
      <c r="E789" s="23" t="str">
        <f>+IFERROR(VLOOKUP(AT789,'[2]Listas anexo 1'!$A$19:$B$21,2,FALSE),"")</f>
        <v>ADMINOB</v>
      </c>
      <c r="F789" s="23" t="str">
        <f>+IFERROR(VLOOKUP(AV789,'[2]Listas anexo 1'!$J$13:$K$21,2,FALSE),"")</f>
        <v>ADOBIV</v>
      </c>
      <c r="G789" s="23" t="str">
        <f>+IFERROR(VLOOKUP(AW789,'[2]LISTAS ANEXO 1. 2'!$A$9:$B$38,2,FALSE),"")</f>
        <v>AXVI</v>
      </c>
      <c r="H789" s="23" t="str">
        <f>+IFERROR(IF(C789="ADMINYCOOR",VLOOKUP(AY789,'[2]LISTAS ANEXO 1. 3'!$B$13:$C$42,2,FALSE),IF(C789="TASAS",VLOOKUP(AY789,'[2]LISTAS ANEXO 1. 3'!$B$43:$C$51,2,FALSE),IF(C789="FORTALECIMIENTO",VLOOKUP(AY789,'[2]LISTAS ANEXO 1. 3'!$B$52:$C$58,2,FALSE),""))),"")</f>
        <v>CD</v>
      </c>
      <c r="I789" s="23" t="str">
        <f>+IFERROR(VLOOKUP(#REF!,'[2]LISTAS ANEXO 1. 4'!$B$74:$C$90,2,FALSE),"")</f>
        <v/>
      </c>
      <c r="J789" s="23" t="str">
        <f>+IFERROR(VLOOKUP(X789,[2]ORDINALES!$B$2:$C$5,2,FALSE),"")</f>
        <v>CTADOS</v>
      </c>
      <c r="K789" s="23" t="str">
        <f>+IFERROR(VLOOKUP(#REF!,[2]REGION!$G$2:$I$1125,2,FALSE),"")</f>
        <v/>
      </c>
      <c r="L789" s="23" t="str">
        <f>+IFERROR(VLOOKUP(AI789,[2]REGION!$G$2:$I$1125,2,FALSE),"")</f>
        <v>SANTANDER</v>
      </c>
      <c r="M789" s="23" t="str">
        <f>+IFERROR(VLOOKUP(#REF!,[2]ORDINALES!$H$2:$I$382,2,FALSE),"")</f>
        <v/>
      </c>
      <c r="N789" s="23" t="str">
        <f>IFERROR(VLOOKUP(U789,'[2]Lista Willy'!$B$11:$D$14,3,FALSE),"")</f>
        <v>REC_11</v>
      </c>
      <c r="O789" s="24"/>
      <c r="P789" s="94">
        <v>35023</v>
      </c>
      <c r="Q789" s="94" t="s">
        <v>540</v>
      </c>
      <c r="R789" s="94" t="s">
        <v>873</v>
      </c>
      <c r="S789" s="94" t="s">
        <v>873</v>
      </c>
      <c r="T789" s="94" t="s">
        <v>873</v>
      </c>
      <c r="U789" s="94" t="s">
        <v>52</v>
      </c>
      <c r="V789" s="94" t="s">
        <v>53</v>
      </c>
      <c r="W789" s="94" t="s">
        <v>54</v>
      </c>
      <c r="X789" s="90" t="s">
        <v>55</v>
      </c>
      <c r="Y789" s="94" t="s">
        <v>2830</v>
      </c>
      <c r="Z789" s="119">
        <v>3000000</v>
      </c>
      <c r="AA789" s="120"/>
      <c r="AB789" s="119"/>
      <c r="AC789" s="119"/>
      <c r="AD789" s="119"/>
      <c r="AE789" s="120">
        <v>3000000</v>
      </c>
      <c r="AF789" s="119"/>
      <c r="AG789" s="131">
        <v>0</v>
      </c>
      <c r="AH789" s="94" t="s">
        <v>57</v>
      </c>
      <c r="AI789" s="94" t="s">
        <v>920</v>
      </c>
      <c r="AJ789" s="94" t="s">
        <v>921</v>
      </c>
      <c r="AK789" s="94"/>
      <c r="AL789" s="94" t="s">
        <v>57</v>
      </c>
      <c r="AM789" s="94"/>
      <c r="AN789" s="94" t="s">
        <v>57</v>
      </c>
      <c r="AO789" s="94"/>
      <c r="AP789" s="94" t="s">
        <v>57</v>
      </c>
      <c r="AQ789" s="94"/>
      <c r="AR789" s="94" t="s">
        <v>57</v>
      </c>
      <c r="AS789" s="94" t="s">
        <v>60</v>
      </c>
      <c r="AT789" s="94" t="s">
        <v>61</v>
      </c>
      <c r="AU789" s="97" t="s">
        <v>62</v>
      </c>
      <c r="AV789" s="98" t="s">
        <v>63</v>
      </c>
      <c r="AW789" s="97" t="s">
        <v>64</v>
      </c>
      <c r="AX789" s="97">
        <v>3202008</v>
      </c>
      <c r="AY789" s="97" t="s">
        <v>65</v>
      </c>
      <c r="AZ789" s="97" t="s">
        <v>379</v>
      </c>
      <c r="BA789" s="24"/>
    </row>
    <row r="790" spans="1:53" ht="84.75" customHeight="1">
      <c r="A790" s="23" t="str">
        <f>+IFERROR(VLOOKUP(R790,'[2]Listas niveles'!$D$2:$E$11,2,FALSE),"")</f>
        <v>DTAN</v>
      </c>
      <c r="B790" s="23" t="str">
        <f>+IFERROR(VLOOKUP(AS790,'[2]Listas anexo 1'!$A$7:$B$8,2,FALSE),"")</f>
        <v>ADMIN</v>
      </c>
      <c r="C790" s="23" t="str">
        <f>+IFERROR(VLOOKUP(AT790,'[2]Listas anexo 1'!$A$13:$B$15,2,FALSE),"")</f>
        <v>ADMINYCOOR</v>
      </c>
      <c r="D790" s="23" t="str">
        <f>+IFERROR(VLOOKUP(AT790,'[2]Listas anexo 1'!$A$13:$C$15,3,FALSE),"")</f>
        <v>CONTRIBUIR</v>
      </c>
      <c r="E790" s="23" t="str">
        <f>+IFERROR(VLOOKUP(AT790,'[2]Listas anexo 1'!$A$19:$B$21,2,FALSE),"")</f>
        <v>ADMINOB</v>
      </c>
      <c r="F790" s="23" t="str">
        <f>+IFERROR(VLOOKUP(AV790,'[2]Listas anexo 1'!$J$13:$K$21,2,FALSE),"")</f>
        <v>ADOBIV</v>
      </c>
      <c r="G790" s="23" t="str">
        <f>+IFERROR(VLOOKUP(AW790,'[2]LISTAS ANEXO 1. 2'!$A$9:$B$38,2,FALSE),"")</f>
        <v>AXVI</v>
      </c>
      <c r="H790" s="23" t="str">
        <f>+IFERROR(IF(C790="ADMINYCOOR",VLOOKUP(AY790,'[2]LISTAS ANEXO 1. 3'!$B$13:$C$42,2,FALSE),IF(C790="TASAS",VLOOKUP(AY790,'[2]LISTAS ANEXO 1. 3'!$B$43:$C$51,2,FALSE),IF(C790="FORTALECIMIENTO",VLOOKUP(AY790,'[2]LISTAS ANEXO 1. 3'!$B$52:$C$58,2,FALSE),""))),"")</f>
        <v>CD</v>
      </c>
      <c r="I790" s="23" t="str">
        <f>+IFERROR(VLOOKUP(#REF!,'[2]LISTAS ANEXO 1. 4'!$B$74:$C$90,2,FALSE),"")</f>
        <v/>
      </c>
      <c r="J790" s="23" t="str">
        <f>+IFERROR(VLOOKUP(X790,[2]ORDINALES!$B$2:$C$5,2,FALSE),"")</f>
        <v>CTADOS</v>
      </c>
      <c r="K790" s="23" t="str">
        <f>+IFERROR(VLOOKUP(#REF!,[2]REGION!$G$2:$I$1125,2,FALSE),"")</f>
        <v/>
      </c>
      <c r="L790" s="23" t="str">
        <f>+IFERROR(VLOOKUP(AI790,[2]REGION!$G$2:$I$1125,2,FALSE),"")</f>
        <v>SANTANDER</v>
      </c>
      <c r="M790" s="23" t="str">
        <f>+IFERROR(VLOOKUP(#REF!,[2]ORDINALES!$H$2:$I$382,2,FALSE),"")</f>
        <v/>
      </c>
      <c r="N790" s="23" t="str">
        <f>IFERROR(VLOOKUP(U790,'[2]Lista Willy'!$B$11:$D$14,3,FALSE),"")</f>
        <v>REC_20</v>
      </c>
      <c r="O790" s="24"/>
      <c r="P790" s="94">
        <v>35024</v>
      </c>
      <c r="Q790" s="94" t="s">
        <v>540</v>
      </c>
      <c r="R790" s="94" t="s">
        <v>873</v>
      </c>
      <c r="S790" s="94" t="s">
        <v>873</v>
      </c>
      <c r="T790" s="94" t="s">
        <v>873</v>
      </c>
      <c r="U790" s="94" t="s">
        <v>153</v>
      </c>
      <c r="V790" s="94" t="s">
        <v>154</v>
      </c>
      <c r="W790" s="94" t="s">
        <v>54</v>
      </c>
      <c r="X790" s="90" t="s">
        <v>55</v>
      </c>
      <c r="Y790" s="99" t="s">
        <v>934</v>
      </c>
      <c r="Z790" s="119">
        <v>1000000</v>
      </c>
      <c r="AA790" s="120"/>
      <c r="AB790" s="119"/>
      <c r="AC790" s="119"/>
      <c r="AD790" s="119"/>
      <c r="AE790" s="120">
        <v>1000000</v>
      </c>
      <c r="AF790" s="119"/>
      <c r="AG790" s="131">
        <v>0</v>
      </c>
      <c r="AH790" s="94" t="s">
        <v>57</v>
      </c>
      <c r="AI790" s="94" t="s">
        <v>920</v>
      </c>
      <c r="AJ790" s="94" t="s">
        <v>921</v>
      </c>
      <c r="AK790" s="94"/>
      <c r="AL790" s="94" t="s">
        <v>57</v>
      </c>
      <c r="AM790" s="94"/>
      <c r="AN790" s="94" t="s">
        <v>57</v>
      </c>
      <c r="AO790" s="94"/>
      <c r="AP790" s="94" t="s">
        <v>57</v>
      </c>
      <c r="AQ790" s="94"/>
      <c r="AR790" s="94" t="s">
        <v>57</v>
      </c>
      <c r="AS790" s="94" t="s">
        <v>60</v>
      </c>
      <c r="AT790" s="94" t="s">
        <v>61</v>
      </c>
      <c r="AU790" s="97" t="s">
        <v>62</v>
      </c>
      <c r="AV790" s="98" t="s">
        <v>63</v>
      </c>
      <c r="AW790" s="97" t="s">
        <v>64</v>
      </c>
      <c r="AX790" s="97">
        <v>3202008</v>
      </c>
      <c r="AY790" s="97" t="s">
        <v>65</v>
      </c>
      <c r="AZ790" s="97" t="s">
        <v>379</v>
      </c>
      <c r="BA790" s="24"/>
    </row>
    <row r="791" spans="1:53" ht="84.75" customHeight="1">
      <c r="A791" s="23" t="str">
        <f>+IFERROR(VLOOKUP(R791,'[2]Listas niveles'!$D$2:$E$11,2,FALSE),"")</f>
        <v>DTAN</v>
      </c>
      <c r="B791" s="23" t="str">
        <f>+IFERROR(VLOOKUP(AS791,'[2]Listas anexo 1'!$A$7:$B$8,2,FALSE),"")</f>
        <v>ADMIN</v>
      </c>
      <c r="C791" s="23" t="str">
        <f>+IFERROR(VLOOKUP(AT791,'[2]Listas anexo 1'!$A$13:$B$15,2,FALSE),"")</f>
        <v>ADMINYCOOR</v>
      </c>
      <c r="D791" s="23" t="str">
        <f>+IFERROR(VLOOKUP(AT791,'[2]Listas anexo 1'!$A$13:$C$15,3,FALSE),"")</f>
        <v>CONTRIBUIR</v>
      </c>
      <c r="E791" s="23" t="str">
        <f>+IFERROR(VLOOKUP(AT791,'[2]Listas anexo 1'!$A$19:$B$21,2,FALSE),"")</f>
        <v>ADMINOB</v>
      </c>
      <c r="F791" s="23" t="str">
        <f>+IFERROR(VLOOKUP(AV791,'[2]Listas anexo 1'!$J$13:$K$21,2,FALSE),"")</f>
        <v>ADOBIV</v>
      </c>
      <c r="G791" s="23" t="str">
        <f>+IFERROR(VLOOKUP(AW791,'[2]LISTAS ANEXO 1. 2'!$A$9:$B$38,2,FALSE),"")</f>
        <v>AXV</v>
      </c>
      <c r="H791" s="23" t="str">
        <f>+IFERROR(IF(C791="ADMINYCOOR",VLOOKUP(AY791,'[2]LISTAS ANEXO 1. 3'!$B$13:$C$42,2,FALSE),IF(C791="TASAS",VLOOKUP(AY791,'[2]LISTAS ANEXO 1. 3'!$B$43:$C$51,2,FALSE),IF(C791="FORTALECIMIENTO",VLOOKUP(AY791,'[2]LISTAS ANEXO 1. 3'!$B$52:$C$58,2,FALSE),""))),"")</f>
        <v>BC</v>
      </c>
      <c r="I791" s="23" t="str">
        <f>+IFERROR(VLOOKUP(#REF!,'[2]LISTAS ANEXO 1. 4'!$B$74:$C$90,2,FALSE),"")</f>
        <v/>
      </c>
      <c r="J791" s="23" t="str">
        <f>+IFERROR(VLOOKUP(X791,[2]ORDINALES!$B$2:$C$5,2,FALSE),"")</f>
        <v>CTADOS</v>
      </c>
      <c r="K791" s="23" t="str">
        <f>+IFERROR(VLOOKUP(#REF!,[2]REGION!$G$2:$I$1125,2,FALSE),"")</f>
        <v/>
      </c>
      <c r="L791" s="23" t="str">
        <f>+IFERROR(VLOOKUP(AI791,[2]REGION!$G$2:$I$1125,2,FALSE),"")</f>
        <v>SANTANDER</v>
      </c>
      <c r="M791" s="23" t="str">
        <f>+IFERROR(VLOOKUP(#REF!,[2]ORDINALES!$H$2:$I$382,2,FALSE),"")</f>
        <v/>
      </c>
      <c r="N791" s="23" t="str">
        <f>IFERROR(VLOOKUP(U791,'[2]Lista Willy'!$B$11:$D$14,3,FALSE),"")</f>
        <v>REC_11</v>
      </c>
      <c r="O791" s="24"/>
      <c r="P791" s="94">
        <v>35025</v>
      </c>
      <c r="Q791" s="94" t="s">
        <v>540</v>
      </c>
      <c r="R791" s="94" t="s">
        <v>873</v>
      </c>
      <c r="S791" s="94" t="s">
        <v>873</v>
      </c>
      <c r="T791" s="94" t="s">
        <v>873</v>
      </c>
      <c r="U791" s="94" t="s">
        <v>52</v>
      </c>
      <c r="V791" s="94" t="s">
        <v>53</v>
      </c>
      <c r="W791" s="94" t="s">
        <v>54</v>
      </c>
      <c r="X791" s="90" t="s">
        <v>55</v>
      </c>
      <c r="Y791" s="99" t="s">
        <v>935</v>
      </c>
      <c r="Z791" s="119">
        <v>68649500</v>
      </c>
      <c r="AA791" s="120"/>
      <c r="AB791" s="119"/>
      <c r="AC791" s="119"/>
      <c r="AD791" s="119"/>
      <c r="AE791" s="120">
        <v>68649500</v>
      </c>
      <c r="AF791" s="119"/>
      <c r="AG791" s="131">
        <v>0</v>
      </c>
      <c r="AH791" s="94" t="s">
        <v>57</v>
      </c>
      <c r="AI791" s="94" t="s">
        <v>920</v>
      </c>
      <c r="AJ791" s="94" t="s">
        <v>921</v>
      </c>
      <c r="AK791" s="94"/>
      <c r="AL791" s="94" t="s">
        <v>57</v>
      </c>
      <c r="AM791" s="94"/>
      <c r="AN791" s="94" t="s">
        <v>57</v>
      </c>
      <c r="AO791" s="94"/>
      <c r="AP791" s="94" t="s">
        <v>57</v>
      </c>
      <c r="AQ791" s="94"/>
      <c r="AR791" s="94" t="s">
        <v>57</v>
      </c>
      <c r="AS791" s="94" t="s">
        <v>60</v>
      </c>
      <c r="AT791" s="94" t="s">
        <v>61</v>
      </c>
      <c r="AU791" s="97" t="s">
        <v>62</v>
      </c>
      <c r="AV791" s="97" t="s">
        <v>63</v>
      </c>
      <c r="AW791" s="97" t="s">
        <v>288</v>
      </c>
      <c r="AX791" s="97">
        <v>3202036</v>
      </c>
      <c r="AY791" s="97" t="s">
        <v>289</v>
      </c>
      <c r="AZ791" s="97" t="s">
        <v>290</v>
      </c>
      <c r="BA791" s="24"/>
    </row>
    <row r="792" spans="1:53" ht="84.75" customHeight="1">
      <c r="A792" s="23" t="str">
        <f>+IFERROR(VLOOKUP(R792,'[2]Listas niveles'!$D$2:$E$11,2,FALSE),"")</f>
        <v>DTAN</v>
      </c>
      <c r="B792" s="23" t="str">
        <f>+IFERROR(VLOOKUP(AS792,'[2]Listas anexo 1'!$A$7:$B$8,2,FALSE),"")</f>
        <v>ADMIN</v>
      </c>
      <c r="C792" s="23" t="str">
        <f>+IFERROR(VLOOKUP(AT792,'[2]Listas anexo 1'!$A$13:$B$15,2,FALSE),"")</f>
        <v>ADMINYCOOR</v>
      </c>
      <c r="D792" s="23" t="str">
        <f>+IFERROR(VLOOKUP(AT792,'[2]Listas anexo 1'!$A$13:$C$15,3,FALSE),"")</f>
        <v>CONTRIBUIR</v>
      </c>
      <c r="E792" s="23" t="str">
        <f>+IFERROR(VLOOKUP(AT792,'[2]Listas anexo 1'!$A$19:$B$21,2,FALSE),"")</f>
        <v>ADMINOB</v>
      </c>
      <c r="F792" s="23" t="str">
        <f>+IFERROR(VLOOKUP(AV792,'[2]Listas anexo 1'!$J$13:$K$21,2,FALSE),"")</f>
        <v>ADOBIII</v>
      </c>
      <c r="G792" s="23" t="str">
        <f>+IFERROR(VLOOKUP(AW792,'[2]LISTAS ANEXO 1. 2'!$A$9:$B$38,2,FALSE),"")</f>
        <v>AIX</v>
      </c>
      <c r="H792" s="23" t="str">
        <f>+IFERROR(IF(C792="ADMINYCOOR",VLOOKUP(AY792,'[2]LISTAS ANEXO 1. 3'!$B$13:$C$42,2,FALSE),IF(C792="TASAS",VLOOKUP(AY792,'[2]LISTAS ANEXO 1. 3'!$B$43:$C$51,2,FALSE),IF(C792="FORTALECIMIENTO",VLOOKUP(AY792,'[2]LISTAS ANEXO 1. 3'!$B$52:$C$58,2,FALSE),""))),"")</f>
        <v>NN</v>
      </c>
      <c r="I792" s="23" t="str">
        <f>+IFERROR(VLOOKUP(#REF!,'[2]LISTAS ANEXO 1. 4'!$B$74:$C$90,2,FALSE),"")</f>
        <v/>
      </c>
      <c r="J792" s="23" t="str">
        <f>+IFERROR(VLOOKUP(X792,[2]ORDINALES!$B$2:$C$5,2,FALSE),"")</f>
        <v>CTADOS</v>
      </c>
      <c r="K792" s="23" t="str">
        <f>+IFERROR(VLOOKUP(#REF!,[2]REGION!$G$2:$I$1125,2,FALSE),"")</f>
        <v/>
      </c>
      <c r="L792" s="23" t="str">
        <f>+IFERROR(VLOOKUP(AI792,[2]REGION!$G$2:$I$1125,2,FALSE),"")</f>
        <v>SANTANDER</v>
      </c>
      <c r="M792" s="23" t="str">
        <f>+IFERROR(VLOOKUP(#REF!,[2]ORDINALES!$H$2:$I$382,2,FALSE),"")</f>
        <v/>
      </c>
      <c r="N792" s="23" t="str">
        <f>IFERROR(VLOOKUP(U792,'[2]Lista Willy'!$B$11:$D$14,3,FALSE),"")</f>
        <v>REC_11</v>
      </c>
      <c r="O792" s="24"/>
      <c r="P792" s="94">
        <v>35026</v>
      </c>
      <c r="Q792" s="94" t="s">
        <v>540</v>
      </c>
      <c r="R792" s="94" t="s">
        <v>873</v>
      </c>
      <c r="S792" s="94" t="s">
        <v>873</v>
      </c>
      <c r="T792" s="94" t="s">
        <v>873</v>
      </c>
      <c r="U792" s="94" t="s">
        <v>52</v>
      </c>
      <c r="V792" s="94" t="s">
        <v>53</v>
      </c>
      <c r="W792" s="94" t="s">
        <v>54</v>
      </c>
      <c r="X792" s="90" t="s">
        <v>55</v>
      </c>
      <c r="Y792" s="99" t="s">
        <v>936</v>
      </c>
      <c r="Z792" s="119">
        <v>44341500</v>
      </c>
      <c r="AA792" s="120"/>
      <c r="AB792" s="119"/>
      <c r="AC792" s="119"/>
      <c r="AD792" s="119"/>
      <c r="AE792" s="120">
        <v>44341500</v>
      </c>
      <c r="AF792" s="119"/>
      <c r="AG792" s="131">
        <v>0</v>
      </c>
      <c r="AH792" s="94" t="s">
        <v>57</v>
      </c>
      <c r="AI792" s="94" t="s">
        <v>920</v>
      </c>
      <c r="AJ792" s="94" t="s">
        <v>921</v>
      </c>
      <c r="AK792" s="94"/>
      <c r="AL792" s="94" t="s">
        <v>57</v>
      </c>
      <c r="AM792" s="94"/>
      <c r="AN792" s="94" t="s">
        <v>57</v>
      </c>
      <c r="AO792" s="94"/>
      <c r="AP792" s="94" t="s">
        <v>57</v>
      </c>
      <c r="AQ792" s="94"/>
      <c r="AR792" s="94" t="s">
        <v>57</v>
      </c>
      <c r="AS792" s="94" t="s">
        <v>60</v>
      </c>
      <c r="AT792" s="94" t="s">
        <v>61</v>
      </c>
      <c r="AU792" s="97" t="s">
        <v>62</v>
      </c>
      <c r="AV792" s="98" t="s">
        <v>272</v>
      </c>
      <c r="AW792" s="97" t="s">
        <v>413</v>
      </c>
      <c r="AX792" s="97">
        <v>3202014</v>
      </c>
      <c r="AY792" s="97" t="s">
        <v>418</v>
      </c>
      <c r="AZ792" s="98" t="s">
        <v>415</v>
      </c>
      <c r="BA792" s="24"/>
    </row>
    <row r="793" spans="1:53" ht="84.75" customHeight="1">
      <c r="A793" s="23" t="str">
        <f>+IFERROR(VLOOKUP(R793,'[2]Listas niveles'!$D$2:$E$11,2,FALSE),"")</f>
        <v>DTAN</v>
      </c>
      <c r="B793" s="23" t="str">
        <f>+IFERROR(VLOOKUP(AS793,'[2]Listas anexo 1'!$A$7:$B$8,2,FALSE),"")</f>
        <v>ADMIN</v>
      </c>
      <c r="C793" s="23" t="str">
        <f>+IFERROR(VLOOKUP(AT793,'[2]Listas anexo 1'!$A$13:$B$15,2,FALSE),"")</f>
        <v>ADMINYCOOR</v>
      </c>
      <c r="D793" s="23" t="str">
        <f>+IFERROR(VLOOKUP(AT793,'[2]Listas anexo 1'!$A$13:$C$15,3,FALSE),"")</f>
        <v>CONTRIBUIR</v>
      </c>
      <c r="E793" s="23" t="str">
        <f>+IFERROR(VLOOKUP(AT793,'[2]Listas anexo 1'!$A$19:$B$21,2,FALSE),"")</f>
        <v>ADMINOB</v>
      </c>
      <c r="F793" s="23" t="str">
        <f>+IFERROR(VLOOKUP(AV793,'[2]Listas anexo 1'!$J$13:$K$21,2,FALSE),"")</f>
        <v>ADOBIV</v>
      </c>
      <c r="G793" s="23" t="str">
        <f>+IFERROR(VLOOKUP(AW793,'[2]LISTAS ANEXO 1. 2'!$A$9:$B$38,2,FALSE),"")</f>
        <v>AXV</v>
      </c>
      <c r="H793" s="23" t="str">
        <f>+IFERROR(IF(C793="ADMINYCOOR",VLOOKUP(AY793,'[2]LISTAS ANEXO 1. 3'!$B$13:$C$42,2,FALSE),IF(C793="TASAS",VLOOKUP(AY793,'[2]LISTAS ANEXO 1. 3'!$B$43:$C$51,2,FALSE),IF(C793="FORTALECIMIENTO",VLOOKUP(AY793,'[2]LISTAS ANEXO 1. 3'!$B$52:$C$58,2,FALSE),""))),"")</f>
        <v>BC</v>
      </c>
      <c r="I793" s="23" t="str">
        <f>+IFERROR(VLOOKUP(#REF!,'[2]LISTAS ANEXO 1. 4'!$B$74:$C$90,2,FALSE),"")</f>
        <v/>
      </c>
      <c r="J793" s="23" t="str">
        <f>+IFERROR(VLOOKUP(X793,[2]ORDINALES!$B$2:$C$5,2,FALSE),"")</f>
        <v>CTADOS</v>
      </c>
      <c r="K793" s="23" t="str">
        <f>+IFERROR(VLOOKUP(#REF!,[2]REGION!$G$2:$I$1125,2,FALSE),"")</f>
        <v/>
      </c>
      <c r="L793" s="23" t="str">
        <f>+IFERROR(VLOOKUP(AI793,[2]REGION!$G$2:$I$1125,2,FALSE),"")</f>
        <v>SANTANDER</v>
      </c>
      <c r="M793" s="23" t="str">
        <f>+IFERROR(VLOOKUP(#REF!,[2]ORDINALES!$H$2:$I$382,2,FALSE),"")</f>
        <v/>
      </c>
      <c r="N793" s="23" t="str">
        <f>IFERROR(VLOOKUP(U793,'[2]Lista Willy'!$B$11:$D$14,3,FALSE),"")</f>
        <v>REC_11</v>
      </c>
      <c r="O793" s="24"/>
      <c r="P793" s="94">
        <v>35027</v>
      </c>
      <c r="Q793" s="94" t="s">
        <v>540</v>
      </c>
      <c r="R793" s="94" t="s">
        <v>873</v>
      </c>
      <c r="S793" s="94" t="s">
        <v>873</v>
      </c>
      <c r="T793" s="94" t="s">
        <v>873</v>
      </c>
      <c r="U793" s="94" t="s">
        <v>52</v>
      </c>
      <c r="V793" s="94" t="s">
        <v>53</v>
      </c>
      <c r="W793" s="94" t="s">
        <v>54</v>
      </c>
      <c r="X793" s="90" t="s">
        <v>55</v>
      </c>
      <c r="Y793" s="99" t="s">
        <v>2831</v>
      </c>
      <c r="Z793" s="119">
        <v>200000000</v>
      </c>
      <c r="AA793" s="120"/>
      <c r="AB793" s="119"/>
      <c r="AC793" s="119"/>
      <c r="AD793" s="119"/>
      <c r="AE793" s="120">
        <v>200000000</v>
      </c>
      <c r="AF793" s="119"/>
      <c r="AG793" s="131">
        <v>0</v>
      </c>
      <c r="AH793" s="94" t="s">
        <v>57</v>
      </c>
      <c r="AI793" s="94" t="s">
        <v>920</v>
      </c>
      <c r="AJ793" s="94" t="s">
        <v>921</v>
      </c>
      <c r="AK793" s="94"/>
      <c r="AL793" s="94" t="s">
        <v>57</v>
      </c>
      <c r="AM793" s="94"/>
      <c r="AN793" s="94" t="s">
        <v>57</v>
      </c>
      <c r="AO793" s="94"/>
      <c r="AP793" s="94" t="s">
        <v>57</v>
      </c>
      <c r="AQ793" s="94"/>
      <c r="AR793" s="94" t="s">
        <v>57</v>
      </c>
      <c r="AS793" s="94" t="s">
        <v>60</v>
      </c>
      <c r="AT793" s="94" t="s">
        <v>61</v>
      </c>
      <c r="AU793" s="97" t="s">
        <v>62</v>
      </c>
      <c r="AV793" s="97" t="s">
        <v>63</v>
      </c>
      <c r="AW793" s="97" t="s">
        <v>288</v>
      </c>
      <c r="AX793" s="97">
        <v>3202036</v>
      </c>
      <c r="AY793" s="97" t="s">
        <v>289</v>
      </c>
      <c r="AZ793" s="97" t="s">
        <v>290</v>
      </c>
      <c r="BA793" s="24"/>
    </row>
    <row r="794" spans="1:53" ht="84.75" customHeight="1">
      <c r="A794" s="23" t="str">
        <f>+IFERROR(VLOOKUP(R794,'[2]Listas niveles'!$D$2:$E$11,2,FALSE),"")</f>
        <v>DTAN</v>
      </c>
      <c r="B794" s="23" t="str">
        <f>+IFERROR(VLOOKUP(AS794,'[2]Listas anexo 1'!$A$7:$B$8,2,FALSE),"")</f>
        <v>ADMIN</v>
      </c>
      <c r="C794" s="23" t="str">
        <f>+IFERROR(VLOOKUP(AT794,'[2]Listas anexo 1'!$A$13:$B$15,2,FALSE),"")</f>
        <v>ADMINYCOOR</v>
      </c>
      <c r="D794" s="23" t="str">
        <f>+IFERROR(VLOOKUP(AT794,'[2]Listas anexo 1'!$A$13:$C$15,3,FALSE),"")</f>
        <v>CONTRIBUIR</v>
      </c>
      <c r="E794" s="23" t="str">
        <f>+IFERROR(VLOOKUP(AT794,'[2]Listas anexo 1'!$A$19:$B$21,2,FALSE),"")</f>
        <v>ADMINOB</v>
      </c>
      <c r="F794" s="23" t="str">
        <f>+IFERROR(VLOOKUP(AV794,'[2]Listas anexo 1'!$J$13:$K$21,2,FALSE),"")</f>
        <v>ADOBIV</v>
      </c>
      <c r="G794" s="23" t="str">
        <f>+IFERROR(VLOOKUP(AW794,'[2]LISTAS ANEXO 1. 2'!$A$9:$B$38,2,FALSE),"")</f>
        <v>AXV</v>
      </c>
      <c r="H794" s="23" t="str">
        <f>+IFERROR(IF(C794="ADMINYCOOR",VLOOKUP(AY794,'[2]LISTAS ANEXO 1. 3'!$B$13:$C$42,2,FALSE),IF(C794="TASAS",VLOOKUP(AY794,'[2]LISTAS ANEXO 1. 3'!$B$43:$C$51,2,FALSE),IF(C794="FORTALECIMIENTO",VLOOKUP(AY794,'[2]LISTAS ANEXO 1. 3'!$B$52:$C$58,2,FALSE),""))),"")</f>
        <v>BC</v>
      </c>
      <c r="I794" s="23" t="str">
        <f>+IFERROR(VLOOKUP(#REF!,'[2]LISTAS ANEXO 1. 4'!$B$74:$C$90,2,FALSE),"")</f>
        <v/>
      </c>
      <c r="J794" s="23" t="str">
        <f>+IFERROR(VLOOKUP(X794,[2]ORDINALES!$B$2:$C$5,2,FALSE),"")</f>
        <v>CTADOS</v>
      </c>
      <c r="K794" s="23" t="str">
        <f>+IFERROR(VLOOKUP(#REF!,[2]REGION!$G$2:$I$1125,2,FALSE),"")</f>
        <v/>
      </c>
      <c r="L794" s="23" t="str">
        <f>+IFERROR(VLOOKUP(AI794,[2]REGION!$G$2:$I$1125,2,FALSE),"")</f>
        <v>SANTANDER</v>
      </c>
      <c r="M794" s="23" t="str">
        <f>+IFERROR(VLOOKUP(#REF!,[2]ORDINALES!$H$2:$I$382,2,FALSE),"")</f>
        <v/>
      </c>
      <c r="N794" s="23" t="str">
        <f>IFERROR(VLOOKUP(U794,'[2]Lista Willy'!$B$11:$D$14,3,FALSE),"")</f>
        <v>REC_11</v>
      </c>
      <c r="O794" s="24"/>
      <c r="P794" s="94">
        <v>35028</v>
      </c>
      <c r="Q794" s="94" t="s">
        <v>540</v>
      </c>
      <c r="R794" s="94" t="s">
        <v>873</v>
      </c>
      <c r="S794" s="94" t="s">
        <v>873</v>
      </c>
      <c r="T794" s="94" t="s">
        <v>873</v>
      </c>
      <c r="U794" s="94" t="s">
        <v>52</v>
      </c>
      <c r="V794" s="94" t="s">
        <v>53</v>
      </c>
      <c r="W794" s="94" t="s">
        <v>54</v>
      </c>
      <c r="X794" s="90" t="s">
        <v>55</v>
      </c>
      <c r="Y794" s="99" t="s">
        <v>937</v>
      </c>
      <c r="Z794" s="119">
        <v>80000000</v>
      </c>
      <c r="AA794" s="120"/>
      <c r="AB794" s="119"/>
      <c r="AC794" s="119"/>
      <c r="AD794" s="119"/>
      <c r="AE794" s="120">
        <v>80000000</v>
      </c>
      <c r="AF794" s="119"/>
      <c r="AG794" s="131">
        <v>0</v>
      </c>
      <c r="AH794" s="94" t="s">
        <v>57</v>
      </c>
      <c r="AI794" s="94" t="s">
        <v>920</v>
      </c>
      <c r="AJ794" s="94" t="s">
        <v>921</v>
      </c>
      <c r="AK794" s="94"/>
      <c r="AL794" s="94" t="s">
        <v>57</v>
      </c>
      <c r="AM794" s="94"/>
      <c r="AN794" s="94" t="s">
        <v>57</v>
      </c>
      <c r="AO794" s="94"/>
      <c r="AP794" s="94" t="s">
        <v>57</v>
      </c>
      <c r="AQ794" s="94"/>
      <c r="AR794" s="94" t="s">
        <v>57</v>
      </c>
      <c r="AS794" s="94" t="s">
        <v>60</v>
      </c>
      <c r="AT794" s="94" t="s">
        <v>61</v>
      </c>
      <c r="AU794" s="97" t="s">
        <v>62</v>
      </c>
      <c r="AV794" s="97" t="s">
        <v>63</v>
      </c>
      <c r="AW794" s="97" t="s">
        <v>288</v>
      </c>
      <c r="AX794" s="97">
        <v>3202036</v>
      </c>
      <c r="AY794" s="97" t="s">
        <v>289</v>
      </c>
      <c r="AZ794" s="97" t="s">
        <v>290</v>
      </c>
      <c r="BA794" s="24"/>
    </row>
    <row r="795" spans="1:53" ht="84.75" customHeight="1">
      <c r="A795" s="23" t="str">
        <f>+IFERROR(VLOOKUP(R795,'[2]Listas niveles'!$D$2:$E$11,2,FALSE),"")</f>
        <v>DTAN</v>
      </c>
      <c r="B795" s="23" t="str">
        <f>+IFERROR(VLOOKUP(AS795,'[2]Listas anexo 1'!$A$7:$B$8,2,FALSE),"")</f>
        <v>ADMIN</v>
      </c>
      <c r="C795" s="23" t="str">
        <f>+IFERROR(VLOOKUP(AT795,'[2]Listas anexo 1'!$A$13:$B$15,2,FALSE),"")</f>
        <v>ADMINYCOOR</v>
      </c>
      <c r="D795" s="23" t="str">
        <f>+IFERROR(VLOOKUP(AT795,'[2]Listas anexo 1'!$A$13:$C$15,3,FALSE),"")</f>
        <v>CONTRIBUIR</v>
      </c>
      <c r="E795" s="23" t="str">
        <f>+IFERROR(VLOOKUP(AT795,'[2]Listas anexo 1'!$A$19:$B$21,2,FALSE),"")</f>
        <v>ADMINOB</v>
      </c>
      <c r="F795" s="23" t="str">
        <f>+IFERROR(VLOOKUP(AV795,'[2]Listas anexo 1'!$J$13:$K$21,2,FALSE),"")</f>
        <v>ADOBIV</v>
      </c>
      <c r="G795" s="23" t="str">
        <f>+IFERROR(VLOOKUP(AW795,'[2]LISTAS ANEXO 1. 2'!$A$9:$B$38,2,FALSE),"")</f>
        <v>AXV</v>
      </c>
      <c r="H795" s="23" t="str">
        <f>+IFERROR(IF(C795="ADMINYCOOR",VLOOKUP(AY795,'[2]LISTAS ANEXO 1. 3'!$B$13:$C$42,2,FALSE),IF(C795="TASAS",VLOOKUP(AY795,'[2]LISTAS ANEXO 1. 3'!$B$43:$C$51,2,FALSE),IF(C795="FORTALECIMIENTO",VLOOKUP(AY795,'[2]LISTAS ANEXO 1. 3'!$B$52:$C$58,2,FALSE),""))),"")</f>
        <v>BC</v>
      </c>
      <c r="I795" s="23" t="str">
        <f>+IFERROR(VLOOKUP(#REF!,'[2]LISTAS ANEXO 1. 4'!$B$74:$C$90,2,FALSE),"")</f>
        <v/>
      </c>
      <c r="J795" s="23" t="str">
        <f>+IFERROR(VLOOKUP(X795,[2]ORDINALES!$B$2:$C$5,2,FALSE),"")</f>
        <v>CTADOS</v>
      </c>
      <c r="K795" s="23" t="str">
        <f>+IFERROR(VLOOKUP(#REF!,[2]REGION!$G$2:$I$1125,2,FALSE),"")</f>
        <v/>
      </c>
      <c r="L795" s="23" t="str">
        <f>+IFERROR(VLOOKUP(AI795,[2]REGION!$G$2:$I$1125,2,FALSE),"")</f>
        <v>SANTANDER</v>
      </c>
      <c r="M795" s="23" t="str">
        <f>+IFERROR(VLOOKUP(#REF!,[2]ORDINALES!$H$2:$I$382,2,FALSE),"")</f>
        <v/>
      </c>
      <c r="N795" s="23" t="str">
        <f>IFERROR(VLOOKUP(U795,'[2]Lista Willy'!$B$11:$D$14,3,FALSE),"")</f>
        <v>REC_11</v>
      </c>
      <c r="O795" s="24"/>
      <c r="P795" s="94">
        <v>35029</v>
      </c>
      <c r="Q795" s="94" t="s">
        <v>540</v>
      </c>
      <c r="R795" s="94" t="s">
        <v>873</v>
      </c>
      <c r="S795" s="94" t="s">
        <v>873</v>
      </c>
      <c r="T795" s="94" t="s">
        <v>873</v>
      </c>
      <c r="U795" s="94" t="s">
        <v>52</v>
      </c>
      <c r="V795" s="94" t="s">
        <v>53</v>
      </c>
      <c r="W795" s="94" t="s">
        <v>54</v>
      </c>
      <c r="X795" s="90" t="s">
        <v>55</v>
      </c>
      <c r="Y795" s="99" t="s">
        <v>938</v>
      </c>
      <c r="Z795" s="119">
        <v>3000000</v>
      </c>
      <c r="AA795" s="120"/>
      <c r="AB795" s="119"/>
      <c r="AC795" s="119"/>
      <c r="AD795" s="119"/>
      <c r="AE795" s="120">
        <v>3000000</v>
      </c>
      <c r="AF795" s="119"/>
      <c r="AG795" s="131">
        <v>0</v>
      </c>
      <c r="AH795" s="94" t="s">
        <v>57</v>
      </c>
      <c r="AI795" s="94" t="s">
        <v>920</v>
      </c>
      <c r="AJ795" s="94" t="s">
        <v>921</v>
      </c>
      <c r="AK795" s="94"/>
      <c r="AL795" s="94" t="s">
        <v>57</v>
      </c>
      <c r="AM795" s="94"/>
      <c r="AN795" s="94" t="s">
        <v>57</v>
      </c>
      <c r="AO795" s="94"/>
      <c r="AP795" s="94" t="s">
        <v>57</v>
      </c>
      <c r="AQ795" s="94"/>
      <c r="AR795" s="94" t="s">
        <v>57</v>
      </c>
      <c r="AS795" s="94" t="s">
        <v>60</v>
      </c>
      <c r="AT795" s="94" t="s">
        <v>61</v>
      </c>
      <c r="AU795" s="97" t="s">
        <v>62</v>
      </c>
      <c r="AV795" s="97" t="s">
        <v>63</v>
      </c>
      <c r="AW795" s="97" t="s">
        <v>288</v>
      </c>
      <c r="AX795" s="97">
        <v>3202036</v>
      </c>
      <c r="AY795" s="97" t="s">
        <v>289</v>
      </c>
      <c r="AZ795" s="97" t="s">
        <v>290</v>
      </c>
      <c r="BA795" s="24"/>
    </row>
    <row r="796" spans="1:53" ht="84.75" customHeight="1">
      <c r="A796" s="23" t="str">
        <f>+IFERROR(VLOOKUP(R796,'[2]Listas niveles'!$D$2:$E$11,2,FALSE),"")</f>
        <v>DTAN</v>
      </c>
      <c r="B796" s="23" t="str">
        <f>+IFERROR(VLOOKUP(AS796,'[2]Listas anexo 1'!$A$7:$B$8,2,FALSE),"")</f>
        <v>ADMIN</v>
      </c>
      <c r="C796" s="23" t="str">
        <f>+IFERROR(VLOOKUP(AT796,'[2]Listas anexo 1'!$A$13:$B$15,2,FALSE),"")</f>
        <v>ADMINYCOOR</v>
      </c>
      <c r="D796" s="23" t="str">
        <f>+IFERROR(VLOOKUP(AT796,'[2]Listas anexo 1'!$A$13:$C$15,3,FALSE),"")</f>
        <v>CONTRIBUIR</v>
      </c>
      <c r="E796" s="23" t="str">
        <f>+IFERROR(VLOOKUP(AT796,'[2]Listas anexo 1'!$A$19:$B$21,2,FALSE),"")</f>
        <v>ADMINOB</v>
      </c>
      <c r="F796" s="23" t="str">
        <f>+IFERROR(VLOOKUP(AV796,'[2]Listas anexo 1'!$J$13:$K$21,2,FALSE),"")</f>
        <v>ADOBIV</v>
      </c>
      <c r="G796" s="23" t="str">
        <f>+IFERROR(VLOOKUP(AW796,'[2]LISTAS ANEXO 1. 2'!$A$9:$B$38,2,FALSE),"")</f>
        <v>AXV</v>
      </c>
      <c r="H796" s="23" t="str">
        <f>+IFERROR(IF(C796="ADMINYCOOR",VLOOKUP(AY796,'[2]LISTAS ANEXO 1. 3'!$B$13:$C$42,2,FALSE),IF(C796="TASAS",VLOOKUP(AY796,'[2]LISTAS ANEXO 1. 3'!$B$43:$C$51,2,FALSE),IF(C796="FORTALECIMIENTO",VLOOKUP(AY796,'[2]LISTAS ANEXO 1. 3'!$B$52:$C$58,2,FALSE),""))),"")</f>
        <v>BC</v>
      </c>
      <c r="I796" s="23" t="str">
        <f>+IFERROR(VLOOKUP(#REF!,'[2]LISTAS ANEXO 1. 4'!$B$74:$C$90,2,FALSE),"")</f>
        <v/>
      </c>
      <c r="J796" s="23" t="str">
        <f>+IFERROR(VLOOKUP(X796,[2]ORDINALES!$B$2:$C$5,2,FALSE),"")</f>
        <v>CTADOS</v>
      </c>
      <c r="K796" s="23" t="str">
        <f>+IFERROR(VLOOKUP(#REF!,[2]REGION!$G$2:$I$1125,2,FALSE),"")</f>
        <v/>
      </c>
      <c r="L796" s="23" t="str">
        <f>+IFERROR(VLOOKUP(AI796,[2]REGION!$G$2:$I$1125,2,FALSE),"")</f>
        <v>SANTANDER</v>
      </c>
      <c r="M796" s="23" t="str">
        <f>+IFERROR(VLOOKUP(#REF!,[2]ORDINALES!$H$2:$I$382,2,FALSE),"")</f>
        <v/>
      </c>
      <c r="N796" s="23" t="str">
        <f>IFERROR(VLOOKUP(U796,'[2]Lista Willy'!$B$11:$D$14,3,FALSE),"")</f>
        <v>REC_20</v>
      </c>
      <c r="O796" s="24"/>
      <c r="P796" s="94">
        <v>35030</v>
      </c>
      <c r="Q796" s="94" t="s">
        <v>540</v>
      </c>
      <c r="R796" s="94" t="s">
        <v>873</v>
      </c>
      <c r="S796" s="94" t="s">
        <v>873</v>
      </c>
      <c r="T796" s="94" t="s">
        <v>873</v>
      </c>
      <c r="U796" s="94" t="s">
        <v>153</v>
      </c>
      <c r="V796" s="94" t="s">
        <v>154</v>
      </c>
      <c r="W796" s="94" t="s">
        <v>54</v>
      </c>
      <c r="X796" s="90" t="s">
        <v>55</v>
      </c>
      <c r="Y796" s="94" t="s">
        <v>939</v>
      </c>
      <c r="Z796" s="119">
        <v>44000000</v>
      </c>
      <c r="AA796" s="120"/>
      <c r="AB796" s="119"/>
      <c r="AC796" s="119"/>
      <c r="AD796" s="119"/>
      <c r="AE796" s="120">
        <v>44000000</v>
      </c>
      <c r="AF796" s="119"/>
      <c r="AG796" s="131">
        <v>0</v>
      </c>
      <c r="AH796" s="94" t="s">
        <v>57</v>
      </c>
      <c r="AI796" s="94" t="s">
        <v>920</v>
      </c>
      <c r="AJ796" s="94" t="s">
        <v>921</v>
      </c>
      <c r="AK796" s="94"/>
      <c r="AL796" s="94" t="s">
        <v>57</v>
      </c>
      <c r="AM796" s="94"/>
      <c r="AN796" s="94" t="s">
        <v>57</v>
      </c>
      <c r="AO796" s="94"/>
      <c r="AP796" s="94" t="s">
        <v>57</v>
      </c>
      <c r="AQ796" s="94"/>
      <c r="AR796" s="94" t="s">
        <v>57</v>
      </c>
      <c r="AS796" s="94" t="s">
        <v>60</v>
      </c>
      <c r="AT796" s="94" t="s">
        <v>61</v>
      </c>
      <c r="AU796" s="97" t="s">
        <v>62</v>
      </c>
      <c r="AV796" s="97" t="s">
        <v>63</v>
      </c>
      <c r="AW796" s="97" t="s">
        <v>288</v>
      </c>
      <c r="AX796" s="97">
        <v>3202036</v>
      </c>
      <c r="AY796" s="97" t="s">
        <v>289</v>
      </c>
      <c r="AZ796" s="97" t="s">
        <v>290</v>
      </c>
      <c r="BA796" s="24"/>
    </row>
    <row r="797" spans="1:53" ht="84.75" customHeight="1">
      <c r="A797" s="23" t="str">
        <f>+IFERROR(VLOOKUP(R797,'[2]Listas niveles'!$D$2:$E$11,2,FALSE),"")</f>
        <v>DTAN</v>
      </c>
      <c r="B797" s="23" t="str">
        <f>+IFERROR(VLOOKUP(AS797,'[2]Listas anexo 1'!$A$7:$B$8,2,FALSE),"")</f>
        <v>FORTA</v>
      </c>
      <c r="C797" s="23" t="str">
        <f>+IFERROR(VLOOKUP(AT797,'[2]Listas anexo 1'!$A$13:$B$15,2,FALSE),"")</f>
        <v>FORTALECIMIENTO</v>
      </c>
      <c r="D797" s="23" t="str">
        <f>+IFERROR(VLOOKUP(AT797,'[2]Listas anexo 1'!$A$13:$C$15,3,FALSE),"")</f>
        <v>FORTALECER</v>
      </c>
      <c r="E797" s="23" t="str">
        <f>+IFERROR(VLOOKUP(AT797,'[2]Listas anexo 1'!$A$19:$B$21,2,FALSE),"")</f>
        <v>FORTOB</v>
      </c>
      <c r="F797" s="23" t="str">
        <f>+IFERROR(VLOOKUP(AV797,'[2]Listas anexo 1'!$J$13:$K$21,2,FALSE),"")</f>
        <v>FORTOBI</v>
      </c>
      <c r="G797" s="23" t="str">
        <f>+IFERROR(VLOOKUP(AW797,'[2]LISTAS ANEXO 1. 2'!$A$9:$B$38,2,FALSE),"")</f>
        <v>TII</v>
      </c>
      <c r="H797" s="23" t="str">
        <f>+IFERROR(IF(C797="ADMINYCOOR",VLOOKUP(AY797,'[2]LISTAS ANEXO 1. 3'!$B$13:$C$42,2,FALSE),IF(C797="TASAS",VLOOKUP(AY797,'[2]LISTAS ANEXO 1. 3'!$B$43:$C$51,2,FALSE),IF(C797="FORTALECIMIENTO",VLOOKUP(AY797,'[2]LISTAS ANEXO 1. 3'!$B$52:$C$58,2,FALSE),""))),"")</f>
        <v>BBBB</v>
      </c>
      <c r="I797" s="23" t="str">
        <f>+IFERROR(VLOOKUP(#REF!,'[2]LISTAS ANEXO 1. 4'!$B$74:$C$90,2,FALSE),"")</f>
        <v/>
      </c>
      <c r="J797" s="23" t="str">
        <f>+IFERROR(VLOOKUP(X797,[2]ORDINALES!$B$2:$C$5,2,FALSE),"")</f>
        <v>CTADOS</v>
      </c>
      <c r="K797" s="23" t="str">
        <f>+IFERROR(VLOOKUP(#REF!,[2]REGION!$G$2:$I$1125,2,FALSE),"")</f>
        <v/>
      </c>
      <c r="L797" s="23" t="str">
        <f>+IFERROR(VLOOKUP(AI797,[2]REGION!$G$2:$I$1125,2,FALSE),"")</f>
        <v>SANTANDER</v>
      </c>
      <c r="M797" s="23" t="str">
        <f>+IFERROR(VLOOKUP(#REF!,[2]ORDINALES!$H$2:$I$382,2,FALSE),"")</f>
        <v/>
      </c>
      <c r="N797" s="23" t="str">
        <f>IFERROR(VLOOKUP(U797,'[2]Lista Willy'!$B$11:$D$14,3,FALSE),"")</f>
        <v>REC_11</v>
      </c>
      <c r="O797" s="24"/>
      <c r="P797" s="94">
        <v>35031</v>
      </c>
      <c r="Q797" s="94" t="s">
        <v>540</v>
      </c>
      <c r="R797" s="94" t="s">
        <v>873</v>
      </c>
      <c r="S797" s="94" t="s">
        <v>873</v>
      </c>
      <c r="T797" s="94" t="s">
        <v>873</v>
      </c>
      <c r="U797" s="94" t="s">
        <v>52</v>
      </c>
      <c r="V797" s="94" t="s">
        <v>53</v>
      </c>
      <c r="W797" s="94" t="s">
        <v>54</v>
      </c>
      <c r="X797" s="90" t="s">
        <v>55</v>
      </c>
      <c r="Y797" s="99" t="s">
        <v>940</v>
      </c>
      <c r="Z797" s="119">
        <v>71424320</v>
      </c>
      <c r="AA797" s="120"/>
      <c r="AB797" s="119"/>
      <c r="AC797" s="119"/>
      <c r="AD797" s="119"/>
      <c r="AE797" s="120">
        <v>71424320</v>
      </c>
      <c r="AF797" s="119">
        <v>37824000</v>
      </c>
      <c r="AG797" s="131">
        <v>0</v>
      </c>
      <c r="AH797" s="94" t="s">
        <v>57</v>
      </c>
      <c r="AI797" s="94" t="s">
        <v>920</v>
      </c>
      <c r="AJ797" s="94" t="s">
        <v>921</v>
      </c>
      <c r="AK797" s="94"/>
      <c r="AL797" s="94" t="s">
        <v>57</v>
      </c>
      <c r="AM797" s="94"/>
      <c r="AN797" s="94" t="s">
        <v>57</v>
      </c>
      <c r="AO797" s="94"/>
      <c r="AP797" s="94" t="s">
        <v>57</v>
      </c>
      <c r="AQ797" s="94"/>
      <c r="AR797" s="94" t="s">
        <v>57</v>
      </c>
      <c r="AS797" s="94" t="s">
        <v>73</v>
      </c>
      <c r="AT797" s="94" t="s">
        <v>74</v>
      </c>
      <c r="AU797" s="97" t="s">
        <v>75</v>
      </c>
      <c r="AV797" s="97" t="s">
        <v>76</v>
      </c>
      <c r="AW797" s="97" t="s">
        <v>77</v>
      </c>
      <c r="AX797" s="97">
        <v>3299060</v>
      </c>
      <c r="AY797" s="97" t="s">
        <v>78</v>
      </c>
      <c r="AZ797" s="97" t="s">
        <v>201</v>
      </c>
      <c r="BA797" s="24"/>
    </row>
    <row r="798" spans="1:53" ht="84.75" customHeight="1">
      <c r="A798" s="23" t="str">
        <f>+IFERROR(VLOOKUP(R798,'[2]Listas niveles'!$D$2:$E$11,2,FALSE),"")</f>
        <v>DTAN</v>
      </c>
      <c r="B798" s="23" t="str">
        <f>+IFERROR(VLOOKUP(AS798,'[2]Listas anexo 1'!$A$7:$B$8,2,FALSE),"")</f>
        <v>FORTA</v>
      </c>
      <c r="C798" s="23" t="str">
        <f>+IFERROR(VLOOKUP(AT798,'[2]Listas anexo 1'!$A$13:$B$15,2,FALSE),"")</f>
        <v>FORTALECIMIENTO</v>
      </c>
      <c r="D798" s="23" t="str">
        <f>+IFERROR(VLOOKUP(AT798,'[2]Listas anexo 1'!$A$13:$C$15,3,FALSE),"")</f>
        <v>FORTALECER</v>
      </c>
      <c r="E798" s="23" t="str">
        <f>+IFERROR(VLOOKUP(AT798,'[2]Listas anexo 1'!$A$19:$B$21,2,FALSE),"")</f>
        <v>FORTOB</v>
      </c>
      <c r="F798" s="23" t="str">
        <f>+IFERROR(VLOOKUP(AV798,'[2]Listas anexo 1'!$J$13:$K$21,2,FALSE),"")</f>
        <v>FORTOBI</v>
      </c>
      <c r="G798" s="23" t="str">
        <f>+IFERROR(VLOOKUP(AW798,'[2]LISTAS ANEXO 1. 2'!$A$9:$B$38,2,FALSE),"")</f>
        <v>TII</v>
      </c>
      <c r="H798" s="23" t="str">
        <f>+IFERROR(IF(C798="ADMINYCOOR",VLOOKUP(AY798,'[2]LISTAS ANEXO 1. 3'!$B$13:$C$42,2,FALSE),IF(C798="TASAS",VLOOKUP(AY798,'[2]LISTAS ANEXO 1. 3'!$B$43:$C$51,2,FALSE),IF(C798="FORTALECIMIENTO",VLOOKUP(AY798,'[2]LISTAS ANEXO 1. 3'!$B$52:$C$58,2,FALSE),""))),"")</f>
        <v>BBBB</v>
      </c>
      <c r="I798" s="23" t="str">
        <f>+IFERROR(VLOOKUP(#REF!,'[2]LISTAS ANEXO 1. 4'!$B$74:$C$90,2,FALSE),"")</f>
        <v/>
      </c>
      <c r="J798" s="23" t="str">
        <f>+IFERROR(VLOOKUP(X798,[2]ORDINALES!$B$2:$C$5,2,FALSE),"")</f>
        <v>CTADOS</v>
      </c>
      <c r="K798" s="23" t="str">
        <f>+IFERROR(VLOOKUP(#REF!,[2]REGION!$G$2:$I$1125,2,FALSE),"")</f>
        <v/>
      </c>
      <c r="L798" s="23" t="str">
        <f>+IFERROR(VLOOKUP(AI798,[2]REGION!$G$2:$I$1125,2,FALSE),"")</f>
        <v>SANTANDER</v>
      </c>
      <c r="M798" s="23" t="str">
        <f>+IFERROR(VLOOKUP(#REF!,[2]ORDINALES!$H$2:$I$382,2,FALSE),"")</f>
        <v/>
      </c>
      <c r="N798" s="23" t="str">
        <f>IFERROR(VLOOKUP(U798,'[2]Lista Willy'!$B$11:$D$14,3,FALSE),"")</f>
        <v>REC_11</v>
      </c>
      <c r="O798" s="24"/>
      <c r="P798" s="94">
        <v>35032</v>
      </c>
      <c r="Q798" s="94" t="s">
        <v>540</v>
      </c>
      <c r="R798" s="94" t="s">
        <v>873</v>
      </c>
      <c r="S798" s="94" t="s">
        <v>873</v>
      </c>
      <c r="T798" s="94" t="s">
        <v>873</v>
      </c>
      <c r="U798" s="94" t="s">
        <v>52</v>
      </c>
      <c r="V798" s="94" t="s">
        <v>53</v>
      </c>
      <c r="W798" s="94" t="s">
        <v>54</v>
      </c>
      <c r="X798" s="90" t="s">
        <v>55</v>
      </c>
      <c r="Y798" s="94" t="s">
        <v>2832</v>
      </c>
      <c r="Z798" s="119">
        <v>18037360</v>
      </c>
      <c r="AA798" s="120"/>
      <c r="AB798" s="119"/>
      <c r="AC798" s="119"/>
      <c r="AD798" s="119"/>
      <c r="AE798" s="120">
        <v>18037360</v>
      </c>
      <c r="AF798" s="119"/>
      <c r="AG798" s="131">
        <v>0</v>
      </c>
      <c r="AH798" s="94" t="s">
        <v>57</v>
      </c>
      <c r="AI798" s="94" t="s">
        <v>920</v>
      </c>
      <c r="AJ798" s="94" t="s">
        <v>921</v>
      </c>
      <c r="AK798" s="94"/>
      <c r="AL798" s="94" t="s">
        <v>57</v>
      </c>
      <c r="AM798" s="94"/>
      <c r="AN798" s="94" t="s">
        <v>57</v>
      </c>
      <c r="AO798" s="94"/>
      <c r="AP798" s="94" t="s">
        <v>57</v>
      </c>
      <c r="AQ798" s="94"/>
      <c r="AR798" s="94" t="s">
        <v>57</v>
      </c>
      <c r="AS798" s="94" t="s">
        <v>73</v>
      </c>
      <c r="AT798" s="94" t="s">
        <v>74</v>
      </c>
      <c r="AU798" s="97" t="s">
        <v>75</v>
      </c>
      <c r="AV798" s="97" t="s">
        <v>76</v>
      </c>
      <c r="AW798" s="97" t="s">
        <v>77</v>
      </c>
      <c r="AX798" s="97">
        <v>3299060</v>
      </c>
      <c r="AY798" s="97" t="s">
        <v>78</v>
      </c>
      <c r="AZ798" s="97" t="s">
        <v>201</v>
      </c>
      <c r="BA798" s="24"/>
    </row>
    <row r="799" spans="1:53" ht="84.75" customHeight="1">
      <c r="A799" s="23" t="str">
        <f>+IFERROR(VLOOKUP(R799,'[2]Listas niveles'!$D$2:$E$11,2,FALSE),"")</f>
        <v>DTAN</v>
      </c>
      <c r="B799" s="23" t="str">
        <f>+IFERROR(VLOOKUP(AS799,'[2]Listas anexo 1'!$A$7:$B$8,2,FALSE),"")</f>
        <v>FORTA</v>
      </c>
      <c r="C799" s="23" t="str">
        <f>+IFERROR(VLOOKUP(AT799,'[2]Listas anexo 1'!$A$13:$B$15,2,FALSE),"")</f>
        <v>FORTALECIMIENTO</v>
      </c>
      <c r="D799" s="23" t="str">
        <f>+IFERROR(VLOOKUP(AT799,'[2]Listas anexo 1'!$A$13:$C$15,3,FALSE),"")</f>
        <v>FORTALECER</v>
      </c>
      <c r="E799" s="23" t="str">
        <f>+IFERROR(VLOOKUP(AT799,'[2]Listas anexo 1'!$A$19:$B$21,2,FALSE),"")</f>
        <v>FORTOB</v>
      </c>
      <c r="F799" s="23" t="str">
        <f>+IFERROR(VLOOKUP(AV799,'[2]Listas anexo 1'!$J$13:$K$21,2,FALSE),"")</f>
        <v>FORTOBI</v>
      </c>
      <c r="G799" s="23" t="str">
        <f>+IFERROR(VLOOKUP(AW799,'[2]LISTAS ANEXO 1. 2'!$A$9:$B$38,2,FALSE),"")</f>
        <v>TII</v>
      </c>
      <c r="H799" s="23" t="str">
        <f>+IFERROR(IF(C799="ADMINYCOOR",VLOOKUP(AY799,'[2]LISTAS ANEXO 1. 3'!$B$13:$C$42,2,FALSE),IF(C799="TASAS",VLOOKUP(AY799,'[2]LISTAS ANEXO 1. 3'!$B$43:$C$51,2,FALSE),IF(C799="FORTALECIMIENTO",VLOOKUP(AY799,'[2]LISTAS ANEXO 1. 3'!$B$52:$C$58,2,FALSE),""))),"")</f>
        <v>BBBB</v>
      </c>
      <c r="I799" s="23" t="str">
        <f>+IFERROR(VLOOKUP(#REF!,'[2]LISTAS ANEXO 1. 4'!$B$74:$C$90,2,FALSE),"")</f>
        <v/>
      </c>
      <c r="J799" s="23" t="str">
        <f>+IFERROR(VLOOKUP(X799,[2]ORDINALES!$B$2:$C$5,2,FALSE),"")</f>
        <v>CTADOS</v>
      </c>
      <c r="K799" s="23" t="str">
        <f>+IFERROR(VLOOKUP(#REF!,[2]REGION!$G$2:$I$1125,2,FALSE),"")</f>
        <v/>
      </c>
      <c r="L799" s="23" t="str">
        <f>+IFERROR(VLOOKUP(AI799,[2]REGION!$G$2:$I$1125,2,FALSE),"")</f>
        <v>SANTANDER</v>
      </c>
      <c r="M799" s="23" t="str">
        <f>+IFERROR(VLOOKUP(#REF!,[2]ORDINALES!$H$2:$I$382,2,FALSE),"")</f>
        <v/>
      </c>
      <c r="N799" s="23" t="str">
        <f>IFERROR(VLOOKUP(U799,'[2]Lista Willy'!$B$11:$D$14,3,FALSE),"")</f>
        <v>REC_11</v>
      </c>
      <c r="O799" s="24"/>
      <c r="P799" s="94">
        <v>35033</v>
      </c>
      <c r="Q799" s="94" t="s">
        <v>540</v>
      </c>
      <c r="R799" s="94" t="s">
        <v>873</v>
      </c>
      <c r="S799" s="94" t="s">
        <v>873</v>
      </c>
      <c r="T799" s="94" t="s">
        <v>873</v>
      </c>
      <c r="U799" s="94" t="s">
        <v>52</v>
      </c>
      <c r="V799" s="94" t="s">
        <v>53</v>
      </c>
      <c r="W799" s="94" t="s">
        <v>54</v>
      </c>
      <c r="X799" s="90" t="s">
        <v>55</v>
      </c>
      <c r="Y799" s="99" t="s">
        <v>941</v>
      </c>
      <c r="Z799" s="119">
        <v>22206800</v>
      </c>
      <c r="AA799" s="120"/>
      <c r="AB799" s="119"/>
      <c r="AC799" s="119"/>
      <c r="AD799" s="119"/>
      <c r="AE799" s="120">
        <v>22206800</v>
      </c>
      <c r="AF799" s="119"/>
      <c r="AG799" s="131">
        <v>0</v>
      </c>
      <c r="AH799" s="94" t="s">
        <v>57</v>
      </c>
      <c r="AI799" s="94" t="s">
        <v>920</v>
      </c>
      <c r="AJ799" s="94" t="s">
        <v>921</v>
      </c>
      <c r="AK799" s="94"/>
      <c r="AL799" s="94" t="s">
        <v>57</v>
      </c>
      <c r="AM799" s="94"/>
      <c r="AN799" s="94" t="s">
        <v>57</v>
      </c>
      <c r="AO799" s="94"/>
      <c r="AP799" s="94" t="s">
        <v>57</v>
      </c>
      <c r="AQ799" s="94"/>
      <c r="AR799" s="94" t="s">
        <v>57</v>
      </c>
      <c r="AS799" s="94" t="s">
        <v>73</v>
      </c>
      <c r="AT799" s="94" t="s">
        <v>74</v>
      </c>
      <c r="AU799" s="97" t="s">
        <v>75</v>
      </c>
      <c r="AV799" s="97" t="s">
        <v>76</v>
      </c>
      <c r="AW799" s="97" t="s">
        <v>77</v>
      </c>
      <c r="AX799" s="97">
        <v>3299060</v>
      </c>
      <c r="AY799" s="97" t="s">
        <v>78</v>
      </c>
      <c r="AZ799" s="97" t="s">
        <v>201</v>
      </c>
      <c r="BA799" s="24"/>
    </row>
    <row r="800" spans="1:53" ht="84.75" customHeight="1">
      <c r="A800" s="23" t="str">
        <f>+IFERROR(VLOOKUP(R800,'[2]Listas niveles'!$D$2:$E$11,2,FALSE),"")</f>
        <v>DTAN</v>
      </c>
      <c r="B800" s="23" t="str">
        <f>+IFERROR(VLOOKUP(AS800,'[2]Listas anexo 1'!$A$7:$B$8,2,FALSE),"")</f>
        <v>FORTA</v>
      </c>
      <c r="C800" s="23" t="str">
        <f>+IFERROR(VLOOKUP(AT800,'[2]Listas anexo 1'!$A$13:$B$15,2,FALSE),"")</f>
        <v>FORTALECIMIENTO</v>
      </c>
      <c r="D800" s="23" t="str">
        <f>+IFERROR(VLOOKUP(AT800,'[2]Listas anexo 1'!$A$13:$C$15,3,FALSE),"")</f>
        <v>FORTALECER</v>
      </c>
      <c r="E800" s="23" t="str">
        <f>+IFERROR(VLOOKUP(AT800,'[2]Listas anexo 1'!$A$19:$B$21,2,FALSE),"")</f>
        <v>FORTOB</v>
      </c>
      <c r="F800" s="23" t="str">
        <f>+IFERROR(VLOOKUP(AV800,'[2]Listas anexo 1'!$J$13:$K$21,2,FALSE),"")</f>
        <v>FORTOBI</v>
      </c>
      <c r="G800" s="23" t="str">
        <f>+IFERROR(VLOOKUP(AW800,'[2]LISTAS ANEXO 1. 2'!$A$9:$B$38,2,FALSE),"")</f>
        <v>TII</v>
      </c>
      <c r="H800" s="23" t="str">
        <f>+IFERROR(IF(C800="ADMINYCOOR",VLOOKUP(AY800,'[2]LISTAS ANEXO 1. 3'!$B$13:$C$42,2,FALSE),IF(C800="TASAS",VLOOKUP(AY800,'[2]LISTAS ANEXO 1. 3'!$B$43:$C$51,2,FALSE),IF(C800="FORTALECIMIENTO",VLOOKUP(AY800,'[2]LISTAS ANEXO 1. 3'!$B$52:$C$58,2,FALSE),""))),"")</f>
        <v>BBBB</v>
      </c>
      <c r="I800" s="23" t="str">
        <f>+IFERROR(VLOOKUP(#REF!,'[2]LISTAS ANEXO 1. 4'!$B$74:$C$90,2,FALSE),"")</f>
        <v/>
      </c>
      <c r="J800" s="23" t="str">
        <f>+IFERROR(VLOOKUP(X800,[2]ORDINALES!$B$2:$C$5,2,FALSE),"")</f>
        <v>CTADOS</v>
      </c>
      <c r="K800" s="23" t="str">
        <f>+IFERROR(VLOOKUP(#REF!,[2]REGION!$G$2:$I$1125,2,FALSE),"")</f>
        <v/>
      </c>
      <c r="L800" s="23" t="str">
        <f>+IFERROR(VLOOKUP(AI800,[2]REGION!$G$2:$I$1125,2,FALSE),"")</f>
        <v>SANTANDER</v>
      </c>
      <c r="M800" s="23" t="str">
        <f>+IFERROR(VLOOKUP(#REF!,[2]ORDINALES!$H$2:$I$382,2,FALSE),"")</f>
        <v/>
      </c>
      <c r="N800" s="23" t="str">
        <f>IFERROR(VLOOKUP(U800,'[2]Lista Willy'!$B$11:$D$14,3,FALSE),"")</f>
        <v>REC_11</v>
      </c>
      <c r="O800" s="24"/>
      <c r="P800" s="94">
        <v>35034</v>
      </c>
      <c r="Q800" s="94" t="s">
        <v>540</v>
      </c>
      <c r="R800" s="94" t="s">
        <v>873</v>
      </c>
      <c r="S800" s="94" t="s">
        <v>873</v>
      </c>
      <c r="T800" s="94" t="s">
        <v>873</v>
      </c>
      <c r="U800" s="94" t="s">
        <v>52</v>
      </c>
      <c r="V800" s="94" t="s">
        <v>53</v>
      </c>
      <c r="W800" s="94" t="s">
        <v>54</v>
      </c>
      <c r="X800" s="90" t="s">
        <v>55</v>
      </c>
      <c r="Y800" s="99" t="s">
        <v>2833</v>
      </c>
      <c r="Z800" s="119">
        <v>64581000</v>
      </c>
      <c r="AA800" s="120"/>
      <c r="AB800" s="119"/>
      <c r="AC800" s="119"/>
      <c r="AD800" s="119"/>
      <c r="AE800" s="120">
        <v>64581000</v>
      </c>
      <c r="AF800" s="119"/>
      <c r="AG800" s="131">
        <v>0</v>
      </c>
      <c r="AH800" s="94" t="s">
        <v>57</v>
      </c>
      <c r="AI800" s="94" t="s">
        <v>920</v>
      </c>
      <c r="AJ800" s="94" t="s">
        <v>921</v>
      </c>
      <c r="AK800" s="94"/>
      <c r="AL800" s="94" t="s">
        <v>57</v>
      </c>
      <c r="AM800" s="94"/>
      <c r="AN800" s="94" t="s">
        <v>57</v>
      </c>
      <c r="AO800" s="94"/>
      <c r="AP800" s="94" t="s">
        <v>57</v>
      </c>
      <c r="AQ800" s="94"/>
      <c r="AR800" s="94" t="s">
        <v>57</v>
      </c>
      <c r="AS800" s="94" t="s">
        <v>73</v>
      </c>
      <c r="AT800" s="94" t="s">
        <v>74</v>
      </c>
      <c r="AU800" s="97" t="s">
        <v>75</v>
      </c>
      <c r="AV800" s="97" t="s">
        <v>76</v>
      </c>
      <c r="AW800" s="97" t="s">
        <v>77</v>
      </c>
      <c r="AX800" s="97">
        <v>3299060</v>
      </c>
      <c r="AY800" s="97" t="s">
        <v>78</v>
      </c>
      <c r="AZ800" s="97" t="s">
        <v>201</v>
      </c>
      <c r="BA800" s="24"/>
    </row>
    <row r="801" spans="1:53" ht="84.75" customHeight="1">
      <c r="A801" s="23" t="str">
        <f>+IFERROR(VLOOKUP(R801,'[2]Listas niveles'!$D$2:$E$11,2,FALSE),"")</f>
        <v>DTAN</v>
      </c>
      <c r="B801" s="23" t="str">
        <f>+IFERROR(VLOOKUP(AS801,'[2]Listas anexo 1'!$A$7:$B$8,2,FALSE),"")</f>
        <v>FORTA</v>
      </c>
      <c r="C801" s="23" t="str">
        <f>+IFERROR(VLOOKUP(AT801,'[2]Listas anexo 1'!$A$13:$B$15,2,FALSE),"")</f>
        <v>FORTALECIMIENTO</v>
      </c>
      <c r="D801" s="23" t="str">
        <f>+IFERROR(VLOOKUP(AT801,'[2]Listas anexo 1'!$A$13:$C$15,3,FALSE),"")</f>
        <v>FORTALECER</v>
      </c>
      <c r="E801" s="23" t="str">
        <f>+IFERROR(VLOOKUP(AT801,'[2]Listas anexo 1'!$A$19:$B$21,2,FALSE),"")</f>
        <v>FORTOB</v>
      </c>
      <c r="F801" s="23" t="str">
        <f>+IFERROR(VLOOKUP(AV801,'[2]Listas anexo 1'!$J$13:$K$21,2,FALSE),"")</f>
        <v>FORTOBI</v>
      </c>
      <c r="G801" s="23" t="str">
        <f>+IFERROR(VLOOKUP(AW801,'[2]LISTAS ANEXO 1. 2'!$A$9:$B$38,2,FALSE),"")</f>
        <v>TII</v>
      </c>
      <c r="H801" s="23" t="str">
        <f>+IFERROR(IF(C801="ADMINYCOOR",VLOOKUP(AY801,'[2]LISTAS ANEXO 1. 3'!$B$13:$C$42,2,FALSE),IF(C801="TASAS",VLOOKUP(AY801,'[2]LISTAS ANEXO 1. 3'!$B$43:$C$51,2,FALSE),IF(C801="FORTALECIMIENTO",VLOOKUP(AY801,'[2]LISTAS ANEXO 1. 3'!$B$52:$C$58,2,FALSE),""))),"")</f>
        <v>BBBB</v>
      </c>
      <c r="I801" s="23" t="str">
        <f>+IFERROR(VLOOKUP(#REF!,'[2]LISTAS ANEXO 1. 4'!$B$74:$C$90,2,FALSE),"")</f>
        <v/>
      </c>
      <c r="J801" s="23" t="str">
        <f>+IFERROR(VLOOKUP(X801,[2]ORDINALES!$B$2:$C$5,2,FALSE),"")</f>
        <v>CTADOS</v>
      </c>
      <c r="K801" s="23" t="str">
        <f>+IFERROR(VLOOKUP(#REF!,[2]REGION!$G$2:$I$1125,2,FALSE),"")</f>
        <v/>
      </c>
      <c r="L801" s="23" t="str">
        <f>+IFERROR(VLOOKUP(AI801,[2]REGION!$G$2:$I$1125,2,FALSE),"")</f>
        <v>SANTANDER</v>
      </c>
      <c r="M801" s="23" t="str">
        <f>+IFERROR(VLOOKUP(#REF!,[2]ORDINALES!$H$2:$I$382,2,FALSE),"")</f>
        <v/>
      </c>
      <c r="N801" s="23" t="str">
        <f>IFERROR(VLOOKUP(U801,'[2]Lista Willy'!$B$11:$D$14,3,FALSE),"")</f>
        <v>REC_11</v>
      </c>
      <c r="O801" s="24"/>
      <c r="P801" s="94">
        <v>35035</v>
      </c>
      <c r="Q801" s="94" t="s">
        <v>540</v>
      </c>
      <c r="R801" s="94" t="s">
        <v>873</v>
      </c>
      <c r="S801" s="94" t="s">
        <v>873</v>
      </c>
      <c r="T801" s="94" t="s">
        <v>873</v>
      </c>
      <c r="U801" s="94" t="s">
        <v>52</v>
      </c>
      <c r="V801" s="94" t="s">
        <v>53</v>
      </c>
      <c r="W801" s="94" t="s">
        <v>54</v>
      </c>
      <c r="X801" s="90" t="s">
        <v>55</v>
      </c>
      <c r="Y801" s="99" t="s">
        <v>2834</v>
      </c>
      <c r="Z801" s="119">
        <v>64581000</v>
      </c>
      <c r="AA801" s="120"/>
      <c r="AB801" s="119"/>
      <c r="AC801" s="119"/>
      <c r="AD801" s="119"/>
      <c r="AE801" s="120">
        <v>64581000</v>
      </c>
      <c r="AF801" s="119"/>
      <c r="AG801" s="131">
        <v>0</v>
      </c>
      <c r="AH801" s="94" t="s">
        <v>57</v>
      </c>
      <c r="AI801" s="94" t="s">
        <v>920</v>
      </c>
      <c r="AJ801" s="94" t="s">
        <v>921</v>
      </c>
      <c r="AK801" s="94"/>
      <c r="AL801" s="94" t="s">
        <v>57</v>
      </c>
      <c r="AM801" s="94"/>
      <c r="AN801" s="94" t="s">
        <v>57</v>
      </c>
      <c r="AO801" s="94"/>
      <c r="AP801" s="94" t="s">
        <v>57</v>
      </c>
      <c r="AQ801" s="94"/>
      <c r="AR801" s="94" t="s">
        <v>57</v>
      </c>
      <c r="AS801" s="94" t="s">
        <v>73</v>
      </c>
      <c r="AT801" s="94" t="s">
        <v>74</v>
      </c>
      <c r="AU801" s="97" t="s">
        <v>75</v>
      </c>
      <c r="AV801" s="97" t="s">
        <v>76</v>
      </c>
      <c r="AW801" s="97" t="s">
        <v>77</v>
      </c>
      <c r="AX801" s="97">
        <v>3299060</v>
      </c>
      <c r="AY801" s="97" t="s">
        <v>78</v>
      </c>
      <c r="AZ801" s="97" t="s">
        <v>201</v>
      </c>
      <c r="BA801" s="24"/>
    </row>
    <row r="802" spans="1:53" ht="84.75" customHeight="1">
      <c r="A802" s="23" t="str">
        <f>+IFERROR(VLOOKUP(R802,'[2]Listas niveles'!$D$2:$E$11,2,FALSE),"")</f>
        <v>DTAN</v>
      </c>
      <c r="B802" s="23" t="str">
        <f>+IFERROR(VLOOKUP(AS802,'[2]Listas anexo 1'!$A$7:$B$8,2,FALSE),"")</f>
        <v>FORTA</v>
      </c>
      <c r="C802" s="23" t="str">
        <f>+IFERROR(VLOOKUP(AT802,'[2]Listas anexo 1'!$A$13:$B$15,2,FALSE),"")</f>
        <v>FORTALECIMIENTO</v>
      </c>
      <c r="D802" s="23" t="str">
        <f>+IFERROR(VLOOKUP(AT802,'[2]Listas anexo 1'!$A$13:$C$15,3,FALSE),"")</f>
        <v>FORTALECER</v>
      </c>
      <c r="E802" s="23" t="str">
        <f>+IFERROR(VLOOKUP(AT802,'[2]Listas anexo 1'!$A$19:$B$21,2,FALSE),"")</f>
        <v>FORTOB</v>
      </c>
      <c r="F802" s="23" t="str">
        <f>+IFERROR(VLOOKUP(AV802,'[2]Listas anexo 1'!$J$13:$K$21,2,FALSE),"")</f>
        <v>FORTOBI</v>
      </c>
      <c r="G802" s="23" t="str">
        <f>+IFERROR(VLOOKUP(AW802,'[2]LISTAS ANEXO 1. 2'!$A$9:$B$38,2,FALSE),"")</f>
        <v>TII</v>
      </c>
      <c r="H802" s="23" t="str">
        <f>+IFERROR(IF(C802="ADMINYCOOR",VLOOKUP(AY802,'[2]LISTAS ANEXO 1. 3'!$B$13:$C$42,2,FALSE),IF(C802="TASAS",VLOOKUP(AY802,'[2]LISTAS ANEXO 1. 3'!$B$43:$C$51,2,FALSE),IF(C802="FORTALECIMIENTO",VLOOKUP(AY802,'[2]LISTAS ANEXO 1. 3'!$B$52:$C$58,2,FALSE),""))),"")</f>
        <v>BBBB</v>
      </c>
      <c r="I802" s="23" t="str">
        <f>+IFERROR(VLOOKUP(#REF!,'[2]LISTAS ANEXO 1. 4'!$B$74:$C$90,2,FALSE),"")</f>
        <v/>
      </c>
      <c r="J802" s="23" t="str">
        <f>+IFERROR(VLOOKUP(X802,[2]ORDINALES!$B$2:$C$5,2,FALSE),"")</f>
        <v>CTADOS</v>
      </c>
      <c r="K802" s="23" t="str">
        <f>+IFERROR(VLOOKUP(#REF!,[2]REGION!$G$2:$I$1125,2,FALSE),"")</f>
        <v/>
      </c>
      <c r="L802" s="23" t="str">
        <f>+IFERROR(VLOOKUP(AI802,[2]REGION!$G$2:$I$1125,2,FALSE),"")</f>
        <v>SANTANDER</v>
      </c>
      <c r="M802" s="23" t="str">
        <f>+IFERROR(VLOOKUP(#REF!,[2]ORDINALES!$H$2:$I$382,2,FALSE),"")</f>
        <v/>
      </c>
      <c r="N802" s="23" t="str">
        <f>IFERROR(VLOOKUP(U802,'[2]Lista Willy'!$B$11:$D$14,3,FALSE),"")</f>
        <v>REC_11</v>
      </c>
      <c r="O802" s="24"/>
      <c r="P802" s="94">
        <v>35036</v>
      </c>
      <c r="Q802" s="94" t="s">
        <v>540</v>
      </c>
      <c r="R802" s="94" t="s">
        <v>873</v>
      </c>
      <c r="S802" s="94" t="s">
        <v>873</v>
      </c>
      <c r="T802" s="94" t="s">
        <v>873</v>
      </c>
      <c r="U802" s="94" t="s">
        <v>52</v>
      </c>
      <c r="V802" s="94" t="s">
        <v>53</v>
      </c>
      <c r="W802" s="94" t="s">
        <v>54</v>
      </c>
      <c r="X802" s="90" t="s">
        <v>55</v>
      </c>
      <c r="Y802" s="99" t="s">
        <v>942</v>
      </c>
      <c r="Z802" s="119">
        <v>46453000</v>
      </c>
      <c r="AA802" s="120"/>
      <c r="AB802" s="119"/>
      <c r="AC802" s="119"/>
      <c r="AD802" s="119"/>
      <c r="AE802" s="120">
        <v>46453000</v>
      </c>
      <c r="AF802" s="119">
        <v>24600000</v>
      </c>
      <c r="AG802" s="131">
        <v>0</v>
      </c>
      <c r="AH802" s="94" t="s">
        <v>57</v>
      </c>
      <c r="AI802" s="94" t="s">
        <v>920</v>
      </c>
      <c r="AJ802" s="94" t="s">
        <v>921</v>
      </c>
      <c r="AK802" s="94"/>
      <c r="AL802" s="94" t="s">
        <v>57</v>
      </c>
      <c r="AM802" s="94"/>
      <c r="AN802" s="94" t="s">
        <v>57</v>
      </c>
      <c r="AO802" s="94"/>
      <c r="AP802" s="94" t="s">
        <v>57</v>
      </c>
      <c r="AQ802" s="94"/>
      <c r="AR802" s="94" t="s">
        <v>57</v>
      </c>
      <c r="AS802" s="94" t="s">
        <v>73</v>
      </c>
      <c r="AT802" s="94" t="s">
        <v>74</v>
      </c>
      <c r="AU802" s="97" t="s">
        <v>75</v>
      </c>
      <c r="AV802" s="97" t="s">
        <v>76</v>
      </c>
      <c r="AW802" s="97" t="s">
        <v>77</v>
      </c>
      <c r="AX802" s="97">
        <v>3299060</v>
      </c>
      <c r="AY802" s="97" t="s">
        <v>78</v>
      </c>
      <c r="AZ802" s="97" t="s">
        <v>201</v>
      </c>
      <c r="BA802" s="24"/>
    </row>
    <row r="803" spans="1:53" ht="84.75" customHeight="1">
      <c r="A803" s="23" t="str">
        <f>+IFERROR(VLOOKUP(R803,'[2]Listas niveles'!$D$2:$E$11,2,FALSE),"")</f>
        <v>DTAN</v>
      </c>
      <c r="B803" s="23" t="str">
        <f>+IFERROR(VLOOKUP(AS803,'[2]Listas anexo 1'!$A$7:$B$8,2,FALSE),"")</f>
        <v>FORTA</v>
      </c>
      <c r="C803" s="23" t="str">
        <f>+IFERROR(VLOOKUP(AT803,'[2]Listas anexo 1'!$A$13:$B$15,2,FALSE),"")</f>
        <v>FORTALECIMIENTO</v>
      </c>
      <c r="D803" s="23" t="str">
        <f>+IFERROR(VLOOKUP(AT803,'[2]Listas anexo 1'!$A$13:$C$15,3,FALSE),"")</f>
        <v>FORTALECER</v>
      </c>
      <c r="E803" s="23" t="str">
        <f>+IFERROR(VLOOKUP(AT803,'[2]Listas anexo 1'!$A$19:$B$21,2,FALSE),"")</f>
        <v>FORTOB</v>
      </c>
      <c r="F803" s="23" t="str">
        <f>+IFERROR(VLOOKUP(AV803,'[2]Listas anexo 1'!$J$13:$K$21,2,FALSE),"")</f>
        <v>FORTOBI</v>
      </c>
      <c r="G803" s="23" t="str">
        <f>+IFERROR(VLOOKUP(AW803,'[2]LISTAS ANEXO 1. 2'!$A$9:$B$38,2,FALSE),"")</f>
        <v>TII</v>
      </c>
      <c r="H803" s="23" t="str">
        <f>+IFERROR(IF(C803="ADMINYCOOR",VLOOKUP(AY803,'[2]LISTAS ANEXO 1. 3'!$B$13:$C$42,2,FALSE),IF(C803="TASAS",VLOOKUP(AY803,'[2]LISTAS ANEXO 1. 3'!$B$43:$C$51,2,FALSE),IF(C803="FORTALECIMIENTO",VLOOKUP(AY803,'[2]LISTAS ANEXO 1. 3'!$B$52:$C$58,2,FALSE),""))),"")</f>
        <v>BBBB</v>
      </c>
      <c r="I803" s="23" t="str">
        <f>+IFERROR(VLOOKUP(#REF!,'[2]LISTAS ANEXO 1. 4'!$B$74:$C$90,2,FALSE),"")</f>
        <v/>
      </c>
      <c r="J803" s="23" t="str">
        <f>+IFERROR(VLOOKUP(X803,[2]ORDINALES!$B$2:$C$5,2,FALSE),"")</f>
        <v>CTADOS</v>
      </c>
      <c r="K803" s="23" t="str">
        <f>+IFERROR(VLOOKUP(#REF!,[2]REGION!$G$2:$I$1125,2,FALSE),"")</f>
        <v/>
      </c>
      <c r="L803" s="23" t="str">
        <f>+IFERROR(VLOOKUP(AI803,[2]REGION!$G$2:$I$1125,2,FALSE),"")</f>
        <v>SANTANDER</v>
      </c>
      <c r="M803" s="23" t="str">
        <f>+IFERROR(VLOOKUP(#REF!,[2]ORDINALES!$H$2:$I$382,2,FALSE),"")</f>
        <v/>
      </c>
      <c r="N803" s="23" t="str">
        <f>IFERROR(VLOOKUP(U803,'[2]Lista Willy'!$B$11:$D$14,3,FALSE),"")</f>
        <v>REC_11</v>
      </c>
      <c r="O803" s="24"/>
      <c r="P803" s="94">
        <v>35037</v>
      </c>
      <c r="Q803" s="94" t="s">
        <v>540</v>
      </c>
      <c r="R803" s="94" t="s">
        <v>873</v>
      </c>
      <c r="S803" s="94" t="s">
        <v>873</v>
      </c>
      <c r="T803" s="94" t="s">
        <v>873</v>
      </c>
      <c r="U803" s="94" t="s">
        <v>52</v>
      </c>
      <c r="V803" s="94" t="s">
        <v>53</v>
      </c>
      <c r="W803" s="94" t="s">
        <v>54</v>
      </c>
      <c r="X803" s="90" t="s">
        <v>55</v>
      </c>
      <c r="Y803" s="99" t="s">
        <v>943</v>
      </c>
      <c r="Z803" s="119">
        <v>71443383</v>
      </c>
      <c r="AA803" s="120"/>
      <c r="AB803" s="119"/>
      <c r="AC803" s="119"/>
      <c r="AD803" s="119"/>
      <c r="AE803" s="120">
        <v>71443383</v>
      </c>
      <c r="AF803" s="119"/>
      <c r="AG803" s="131">
        <v>0</v>
      </c>
      <c r="AH803" s="94" t="s">
        <v>57</v>
      </c>
      <c r="AI803" s="94" t="s">
        <v>920</v>
      </c>
      <c r="AJ803" s="94" t="s">
        <v>921</v>
      </c>
      <c r="AK803" s="94"/>
      <c r="AL803" s="94" t="s">
        <v>57</v>
      </c>
      <c r="AM803" s="94"/>
      <c r="AN803" s="94" t="s">
        <v>57</v>
      </c>
      <c r="AO803" s="94"/>
      <c r="AP803" s="94" t="s">
        <v>57</v>
      </c>
      <c r="AQ803" s="94"/>
      <c r="AR803" s="94" t="s">
        <v>57</v>
      </c>
      <c r="AS803" s="94" t="s">
        <v>73</v>
      </c>
      <c r="AT803" s="94" t="s">
        <v>74</v>
      </c>
      <c r="AU803" s="97" t="s">
        <v>75</v>
      </c>
      <c r="AV803" s="97" t="s">
        <v>76</v>
      </c>
      <c r="AW803" s="97" t="s">
        <v>77</v>
      </c>
      <c r="AX803" s="97">
        <v>3299060</v>
      </c>
      <c r="AY803" s="97" t="s">
        <v>78</v>
      </c>
      <c r="AZ803" s="97" t="s">
        <v>201</v>
      </c>
      <c r="BA803" s="24"/>
    </row>
    <row r="804" spans="1:53" ht="84.75" customHeight="1">
      <c r="A804" s="23" t="str">
        <f>+IFERROR(VLOOKUP(R804,'[2]Listas niveles'!$D$2:$E$11,2,FALSE),"")</f>
        <v>DTAN</v>
      </c>
      <c r="B804" s="23" t="str">
        <f>+IFERROR(VLOOKUP(AS804,'[2]Listas anexo 1'!$A$7:$B$8,2,FALSE),"")</f>
        <v>FORTA</v>
      </c>
      <c r="C804" s="23" t="str">
        <f>+IFERROR(VLOOKUP(AT804,'[2]Listas anexo 1'!$A$13:$B$15,2,FALSE),"")</f>
        <v>FORTALECIMIENTO</v>
      </c>
      <c r="D804" s="23" t="str">
        <f>+IFERROR(VLOOKUP(AT804,'[2]Listas anexo 1'!$A$13:$C$15,3,FALSE),"")</f>
        <v>FORTALECER</v>
      </c>
      <c r="E804" s="23" t="str">
        <f>+IFERROR(VLOOKUP(AT804,'[2]Listas anexo 1'!$A$19:$B$21,2,FALSE),"")</f>
        <v>FORTOB</v>
      </c>
      <c r="F804" s="23" t="str">
        <f>+IFERROR(VLOOKUP(AV804,'[2]Listas anexo 1'!$J$13:$K$21,2,FALSE),"")</f>
        <v>FORTOBI</v>
      </c>
      <c r="G804" s="23" t="str">
        <f>+IFERROR(VLOOKUP(AW804,'[2]LISTAS ANEXO 1. 2'!$A$9:$B$38,2,FALSE),"")</f>
        <v>TII</v>
      </c>
      <c r="H804" s="23" t="str">
        <f>+IFERROR(IF(C804="ADMINYCOOR",VLOOKUP(AY804,'[2]LISTAS ANEXO 1. 3'!$B$13:$C$42,2,FALSE),IF(C804="TASAS",VLOOKUP(AY804,'[2]LISTAS ANEXO 1. 3'!$B$43:$C$51,2,FALSE),IF(C804="FORTALECIMIENTO",VLOOKUP(AY804,'[2]LISTAS ANEXO 1. 3'!$B$52:$C$58,2,FALSE),""))),"")</f>
        <v>BBBB</v>
      </c>
      <c r="I804" s="23" t="str">
        <f>+IFERROR(VLOOKUP(#REF!,'[2]LISTAS ANEXO 1. 4'!$B$74:$C$90,2,FALSE),"")</f>
        <v/>
      </c>
      <c r="J804" s="23" t="str">
        <f>+IFERROR(VLOOKUP(X804,[2]ORDINALES!$B$2:$C$5,2,FALSE),"")</f>
        <v>CTADOS</v>
      </c>
      <c r="K804" s="23" t="str">
        <f>+IFERROR(VLOOKUP(#REF!,[2]REGION!$G$2:$I$1125,2,FALSE),"")</f>
        <v/>
      </c>
      <c r="L804" s="23" t="str">
        <f>+IFERROR(VLOOKUP(AI804,[2]REGION!$G$2:$I$1125,2,FALSE),"")</f>
        <v>SANTANDER</v>
      </c>
      <c r="M804" s="23" t="str">
        <f>+IFERROR(VLOOKUP(#REF!,[2]ORDINALES!$H$2:$I$382,2,FALSE),"")</f>
        <v/>
      </c>
      <c r="N804" s="23" t="str">
        <f>IFERROR(VLOOKUP(U804,'[2]Lista Willy'!$B$11:$D$14,3,FALSE),"")</f>
        <v>REC_11</v>
      </c>
      <c r="O804" s="24"/>
      <c r="P804" s="94">
        <v>35039</v>
      </c>
      <c r="Q804" s="94" t="s">
        <v>540</v>
      </c>
      <c r="R804" s="94" t="s">
        <v>873</v>
      </c>
      <c r="S804" s="94" t="s">
        <v>873</v>
      </c>
      <c r="T804" s="94" t="s">
        <v>873</v>
      </c>
      <c r="U804" s="94" t="s">
        <v>52</v>
      </c>
      <c r="V804" s="94" t="s">
        <v>53</v>
      </c>
      <c r="W804" s="94" t="s">
        <v>54</v>
      </c>
      <c r="X804" s="90" t="s">
        <v>55</v>
      </c>
      <c r="Y804" s="94" t="s">
        <v>944</v>
      </c>
      <c r="Z804" s="119">
        <v>46453000</v>
      </c>
      <c r="AA804" s="120"/>
      <c r="AB804" s="119"/>
      <c r="AC804" s="119"/>
      <c r="AD804" s="119"/>
      <c r="AE804" s="120">
        <v>46453000</v>
      </c>
      <c r="AF804" s="119"/>
      <c r="AG804" s="131">
        <v>0</v>
      </c>
      <c r="AH804" s="94" t="s">
        <v>57</v>
      </c>
      <c r="AI804" s="94" t="s">
        <v>920</v>
      </c>
      <c r="AJ804" s="94" t="s">
        <v>921</v>
      </c>
      <c r="AK804" s="94"/>
      <c r="AL804" s="94" t="s">
        <v>57</v>
      </c>
      <c r="AM804" s="94"/>
      <c r="AN804" s="94" t="s">
        <v>57</v>
      </c>
      <c r="AO804" s="94"/>
      <c r="AP804" s="94" t="s">
        <v>57</v>
      </c>
      <c r="AQ804" s="94"/>
      <c r="AR804" s="94" t="s">
        <v>57</v>
      </c>
      <c r="AS804" s="94" t="s">
        <v>73</v>
      </c>
      <c r="AT804" s="94" t="s">
        <v>74</v>
      </c>
      <c r="AU804" s="97" t="s">
        <v>75</v>
      </c>
      <c r="AV804" s="97" t="s">
        <v>76</v>
      </c>
      <c r="AW804" s="97" t="s">
        <v>77</v>
      </c>
      <c r="AX804" s="97">
        <v>3299060</v>
      </c>
      <c r="AY804" s="97" t="s">
        <v>78</v>
      </c>
      <c r="AZ804" s="97" t="s">
        <v>201</v>
      </c>
      <c r="BA804" s="24"/>
    </row>
    <row r="805" spans="1:53" ht="84.75" customHeight="1">
      <c r="A805" s="23" t="str">
        <f>+IFERROR(VLOOKUP(R805,'[2]Listas niveles'!$D$2:$E$11,2,FALSE),"")</f>
        <v>DTAN</v>
      </c>
      <c r="B805" s="23" t="str">
        <f>+IFERROR(VLOOKUP(AS805,'[2]Listas anexo 1'!$A$7:$B$8,2,FALSE),"")</f>
        <v>FORTA</v>
      </c>
      <c r="C805" s="23" t="str">
        <f>+IFERROR(VLOOKUP(AT805,'[2]Listas anexo 1'!$A$13:$B$15,2,FALSE),"")</f>
        <v>FORTALECIMIENTO</v>
      </c>
      <c r="D805" s="23" t="str">
        <f>+IFERROR(VLOOKUP(AT805,'[2]Listas anexo 1'!$A$13:$C$15,3,FALSE),"")</f>
        <v>FORTALECER</v>
      </c>
      <c r="E805" s="23" t="str">
        <f>+IFERROR(VLOOKUP(AT805,'[2]Listas anexo 1'!$A$19:$B$21,2,FALSE),"")</f>
        <v>FORTOB</v>
      </c>
      <c r="F805" s="23" t="str">
        <f>+IFERROR(VLOOKUP(AV805,'[2]Listas anexo 1'!$J$13:$K$21,2,FALSE),"")</f>
        <v>FORTOBI</v>
      </c>
      <c r="G805" s="23" t="str">
        <f>+IFERROR(VLOOKUP(AW805,'[2]LISTAS ANEXO 1. 2'!$A$9:$B$38,2,FALSE),"")</f>
        <v>TII</v>
      </c>
      <c r="H805" s="23" t="str">
        <f>+IFERROR(IF(C805="ADMINYCOOR",VLOOKUP(AY805,'[2]LISTAS ANEXO 1. 3'!$B$13:$C$42,2,FALSE),IF(C805="TASAS",VLOOKUP(AY805,'[2]LISTAS ANEXO 1. 3'!$B$43:$C$51,2,FALSE),IF(C805="FORTALECIMIENTO",VLOOKUP(AY805,'[2]LISTAS ANEXO 1. 3'!$B$52:$C$58,2,FALSE),""))),"")</f>
        <v>BBBB</v>
      </c>
      <c r="I805" s="23" t="str">
        <f>+IFERROR(VLOOKUP(#REF!,'[2]LISTAS ANEXO 1. 4'!$B$74:$C$90,2,FALSE),"")</f>
        <v/>
      </c>
      <c r="J805" s="23" t="str">
        <f>+IFERROR(VLOOKUP(X805,[2]ORDINALES!$B$2:$C$5,2,FALSE),"")</f>
        <v>CTADOS</v>
      </c>
      <c r="K805" s="23" t="str">
        <f>+IFERROR(VLOOKUP(#REF!,[2]REGION!$G$2:$I$1125,2,FALSE),"")</f>
        <v/>
      </c>
      <c r="L805" s="23" t="str">
        <f>+IFERROR(VLOOKUP(AI805,[2]REGION!$G$2:$I$1125,2,FALSE),"")</f>
        <v>SANTANDER</v>
      </c>
      <c r="M805" s="23" t="str">
        <f>+IFERROR(VLOOKUP(#REF!,[2]ORDINALES!$H$2:$I$382,2,FALSE),"")</f>
        <v/>
      </c>
      <c r="N805" s="23" t="str">
        <f>IFERROR(VLOOKUP(U805,'[2]Lista Willy'!$B$11:$D$14,3,FALSE),"")</f>
        <v>REC_11</v>
      </c>
      <c r="O805" s="24"/>
      <c r="P805" s="94">
        <v>35042</v>
      </c>
      <c r="Q805" s="94" t="s">
        <v>540</v>
      </c>
      <c r="R805" s="94" t="s">
        <v>873</v>
      </c>
      <c r="S805" s="94" t="s">
        <v>873</v>
      </c>
      <c r="T805" s="94" t="s">
        <v>873</v>
      </c>
      <c r="U805" s="94" t="s">
        <v>52</v>
      </c>
      <c r="V805" s="94" t="s">
        <v>53</v>
      </c>
      <c r="W805" s="94" t="s">
        <v>54</v>
      </c>
      <c r="X805" s="90" t="s">
        <v>55</v>
      </c>
      <c r="Y805" s="94" t="s">
        <v>945</v>
      </c>
      <c r="Z805" s="119">
        <v>31859960</v>
      </c>
      <c r="AA805" s="120"/>
      <c r="AB805" s="119"/>
      <c r="AC805" s="119"/>
      <c r="AD805" s="119"/>
      <c r="AE805" s="120">
        <v>31859960</v>
      </c>
      <c r="AF805" s="119"/>
      <c r="AG805" s="131">
        <v>0</v>
      </c>
      <c r="AH805" s="94" t="s">
        <v>57</v>
      </c>
      <c r="AI805" s="94" t="s">
        <v>920</v>
      </c>
      <c r="AJ805" s="94" t="s">
        <v>921</v>
      </c>
      <c r="AK805" s="94"/>
      <c r="AL805" s="94" t="s">
        <v>57</v>
      </c>
      <c r="AM805" s="94"/>
      <c r="AN805" s="94" t="s">
        <v>57</v>
      </c>
      <c r="AO805" s="94"/>
      <c r="AP805" s="94" t="s">
        <v>57</v>
      </c>
      <c r="AQ805" s="94"/>
      <c r="AR805" s="94" t="s">
        <v>57</v>
      </c>
      <c r="AS805" s="94" t="s">
        <v>73</v>
      </c>
      <c r="AT805" s="94" t="s">
        <v>74</v>
      </c>
      <c r="AU805" s="97" t="s">
        <v>75</v>
      </c>
      <c r="AV805" s="97" t="s">
        <v>76</v>
      </c>
      <c r="AW805" s="97" t="s">
        <v>77</v>
      </c>
      <c r="AX805" s="97">
        <v>3299060</v>
      </c>
      <c r="AY805" s="97" t="s">
        <v>78</v>
      </c>
      <c r="AZ805" s="97" t="s">
        <v>201</v>
      </c>
      <c r="BA805" s="24"/>
    </row>
    <row r="806" spans="1:53" ht="84.75" customHeight="1">
      <c r="A806" s="23" t="str">
        <f>+IFERROR(VLOOKUP(R806,'[2]Listas niveles'!$D$2:$E$11,2,FALSE),"")</f>
        <v>DTAN</v>
      </c>
      <c r="B806" s="23" t="str">
        <f>+IFERROR(VLOOKUP(AS806,'[2]Listas anexo 1'!$A$7:$B$8,2,FALSE),"")</f>
        <v>FORTA</v>
      </c>
      <c r="C806" s="23" t="str">
        <f>+IFERROR(VLOOKUP(AT806,'[2]Listas anexo 1'!$A$13:$B$15,2,FALSE),"")</f>
        <v>FORTALECIMIENTO</v>
      </c>
      <c r="D806" s="23" t="str">
        <f>+IFERROR(VLOOKUP(AT806,'[2]Listas anexo 1'!$A$13:$C$15,3,FALSE),"")</f>
        <v>FORTALECER</v>
      </c>
      <c r="E806" s="23" t="str">
        <f>+IFERROR(VLOOKUP(AT806,'[2]Listas anexo 1'!$A$19:$B$21,2,FALSE),"")</f>
        <v>FORTOB</v>
      </c>
      <c r="F806" s="23" t="str">
        <f>+IFERROR(VLOOKUP(AV806,'[2]Listas anexo 1'!$J$13:$K$21,2,FALSE),"")</f>
        <v>FORTOBI</v>
      </c>
      <c r="G806" s="23" t="str">
        <f>+IFERROR(VLOOKUP(AW806,'[2]LISTAS ANEXO 1. 2'!$A$9:$B$38,2,FALSE),"")</f>
        <v>TII</v>
      </c>
      <c r="H806" s="23" t="str">
        <f>+IFERROR(IF(C806="ADMINYCOOR",VLOOKUP(AY806,'[2]LISTAS ANEXO 1. 3'!$B$13:$C$42,2,FALSE),IF(C806="TASAS",VLOOKUP(AY806,'[2]LISTAS ANEXO 1. 3'!$B$43:$C$51,2,FALSE),IF(C806="FORTALECIMIENTO",VLOOKUP(AY806,'[2]LISTAS ANEXO 1. 3'!$B$52:$C$58,2,FALSE),""))),"")</f>
        <v>BBBB</v>
      </c>
      <c r="I806" s="23" t="str">
        <f>+IFERROR(VLOOKUP(#REF!,'[2]LISTAS ANEXO 1. 4'!$B$74:$C$90,2,FALSE),"")</f>
        <v/>
      </c>
      <c r="J806" s="23" t="str">
        <f>+IFERROR(VLOOKUP(X806,[2]ORDINALES!$B$2:$C$5,2,FALSE),"")</f>
        <v>CTADOS</v>
      </c>
      <c r="K806" s="23" t="str">
        <f>+IFERROR(VLOOKUP(#REF!,[2]REGION!$G$2:$I$1125,2,FALSE),"")</f>
        <v/>
      </c>
      <c r="L806" s="23" t="str">
        <f>+IFERROR(VLOOKUP(AI806,[2]REGION!$G$2:$I$1125,2,FALSE),"")</f>
        <v>SANTANDER</v>
      </c>
      <c r="M806" s="23" t="str">
        <f>+IFERROR(VLOOKUP(#REF!,[2]ORDINALES!$H$2:$I$382,2,FALSE),"")</f>
        <v/>
      </c>
      <c r="N806" s="23" t="str">
        <f>IFERROR(VLOOKUP(U806,'[2]Lista Willy'!$B$11:$D$14,3,FALSE),"")</f>
        <v>REC_11</v>
      </c>
      <c r="O806" s="24"/>
      <c r="P806" s="94">
        <v>35043</v>
      </c>
      <c r="Q806" s="94" t="s">
        <v>540</v>
      </c>
      <c r="R806" s="94" t="s">
        <v>873</v>
      </c>
      <c r="S806" s="94" t="s">
        <v>873</v>
      </c>
      <c r="T806" s="94" t="s">
        <v>873</v>
      </c>
      <c r="U806" s="94" t="s">
        <v>52</v>
      </c>
      <c r="V806" s="94" t="s">
        <v>53</v>
      </c>
      <c r="W806" s="94" t="s">
        <v>54</v>
      </c>
      <c r="X806" s="90" t="s">
        <v>55</v>
      </c>
      <c r="Y806" s="94" t="s">
        <v>946</v>
      </c>
      <c r="Z806" s="119">
        <v>26398900</v>
      </c>
      <c r="AA806" s="120"/>
      <c r="AB806" s="119"/>
      <c r="AC806" s="119"/>
      <c r="AD806" s="119"/>
      <c r="AE806" s="120">
        <v>26398900</v>
      </c>
      <c r="AF806" s="119"/>
      <c r="AG806" s="131">
        <v>0</v>
      </c>
      <c r="AH806" s="94" t="s">
        <v>57</v>
      </c>
      <c r="AI806" s="94" t="s">
        <v>920</v>
      </c>
      <c r="AJ806" s="94" t="s">
        <v>921</v>
      </c>
      <c r="AK806" s="94"/>
      <c r="AL806" s="94" t="s">
        <v>57</v>
      </c>
      <c r="AM806" s="94"/>
      <c r="AN806" s="94" t="s">
        <v>57</v>
      </c>
      <c r="AO806" s="94"/>
      <c r="AP806" s="94" t="s">
        <v>57</v>
      </c>
      <c r="AQ806" s="94"/>
      <c r="AR806" s="94" t="s">
        <v>57</v>
      </c>
      <c r="AS806" s="94" t="s">
        <v>73</v>
      </c>
      <c r="AT806" s="94" t="s">
        <v>74</v>
      </c>
      <c r="AU806" s="97" t="s">
        <v>75</v>
      </c>
      <c r="AV806" s="97" t="s">
        <v>76</v>
      </c>
      <c r="AW806" s="97" t="s">
        <v>77</v>
      </c>
      <c r="AX806" s="97">
        <v>3299060</v>
      </c>
      <c r="AY806" s="97" t="s">
        <v>78</v>
      </c>
      <c r="AZ806" s="97" t="s">
        <v>201</v>
      </c>
      <c r="BA806" s="24"/>
    </row>
    <row r="807" spans="1:53" ht="84.75" customHeight="1">
      <c r="A807" s="23" t="str">
        <f>+IFERROR(VLOOKUP(R807,'[2]Listas niveles'!$D$2:$E$11,2,FALSE),"")</f>
        <v>DTAN</v>
      </c>
      <c r="B807" s="23" t="str">
        <f>+IFERROR(VLOOKUP(AS807,'[2]Listas anexo 1'!$A$7:$B$8,2,FALSE),"")</f>
        <v>FORTA</v>
      </c>
      <c r="C807" s="23" t="str">
        <f>+IFERROR(VLOOKUP(AT807,'[2]Listas anexo 1'!$A$13:$B$15,2,FALSE),"")</f>
        <v>FORTALECIMIENTO</v>
      </c>
      <c r="D807" s="23" t="str">
        <f>+IFERROR(VLOOKUP(AT807,'[2]Listas anexo 1'!$A$13:$C$15,3,FALSE),"")</f>
        <v>FORTALECER</v>
      </c>
      <c r="E807" s="23" t="str">
        <f>+IFERROR(VLOOKUP(AT807,'[2]Listas anexo 1'!$A$19:$B$21,2,FALSE),"")</f>
        <v>FORTOB</v>
      </c>
      <c r="F807" s="23" t="str">
        <f>+IFERROR(VLOOKUP(AV807,'[2]Listas anexo 1'!$J$13:$K$21,2,FALSE),"")</f>
        <v>FORTOBI</v>
      </c>
      <c r="G807" s="23" t="str">
        <f>+IFERROR(VLOOKUP(AW807,'[2]LISTAS ANEXO 1. 2'!$A$9:$B$38,2,FALSE),"")</f>
        <v>TII</v>
      </c>
      <c r="H807" s="23" t="str">
        <f>+IFERROR(IF(C807="ADMINYCOOR",VLOOKUP(AY807,'[2]LISTAS ANEXO 1. 3'!$B$13:$C$42,2,FALSE),IF(C807="TASAS",VLOOKUP(AY807,'[2]LISTAS ANEXO 1. 3'!$B$43:$C$51,2,FALSE),IF(C807="FORTALECIMIENTO",VLOOKUP(AY807,'[2]LISTAS ANEXO 1. 3'!$B$52:$C$58,2,FALSE),""))),"")</f>
        <v>BBBB</v>
      </c>
      <c r="I807" s="23" t="str">
        <f>+IFERROR(VLOOKUP(#REF!,'[2]LISTAS ANEXO 1. 4'!$B$74:$C$90,2,FALSE),"")</f>
        <v/>
      </c>
      <c r="J807" s="23" t="str">
        <f>+IFERROR(VLOOKUP(X807,[2]ORDINALES!$B$2:$C$5,2,FALSE),"")</f>
        <v>CTADOS</v>
      </c>
      <c r="K807" s="23" t="str">
        <f>+IFERROR(VLOOKUP(#REF!,[2]REGION!$G$2:$I$1125,2,FALSE),"")</f>
        <v/>
      </c>
      <c r="L807" s="23" t="str">
        <f>+IFERROR(VLOOKUP(AI807,[2]REGION!$G$2:$I$1125,2,FALSE),"")</f>
        <v>SANTANDER</v>
      </c>
      <c r="M807" s="23" t="str">
        <f>+IFERROR(VLOOKUP(#REF!,[2]ORDINALES!$H$2:$I$382,2,FALSE),"")</f>
        <v/>
      </c>
      <c r="N807" s="23" t="str">
        <f>IFERROR(VLOOKUP(U807,'[2]Lista Willy'!$B$11:$D$14,3,FALSE),"")</f>
        <v>REC_11</v>
      </c>
      <c r="O807" s="24"/>
      <c r="P807" s="94">
        <v>35044</v>
      </c>
      <c r="Q807" s="94" t="s">
        <v>540</v>
      </c>
      <c r="R807" s="94" t="s">
        <v>873</v>
      </c>
      <c r="S807" s="94" t="s">
        <v>873</v>
      </c>
      <c r="T807" s="94" t="s">
        <v>873</v>
      </c>
      <c r="U807" s="94" t="s">
        <v>52</v>
      </c>
      <c r="V807" s="94" t="s">
        <v>53</v>
      </c>
      <c r="W807" s="94" t="s">
        <v>54</v>
      </c>
      <c r="X807" s="90" t="s">
        <v>55</v>
      </c>
      <c r="Y807" s="94" t="s">
        <v>947</v>
      </c>
      <c r="Z807" s="119">
        <v>26398900</v>
      </c>
      <c r="AA807" s="120"/>
      <c r="AB807" s="119"/>
      <c r="AC807" s="119"/>
      <c r="AD807" s="119"/>
      <c r="AE807" s="120">
        <v>26398900</v>
      </c>
      <c r="AF807" s="119"/>
      <c r="AG807" s="131">
        <v>0</v>
      </c>
      <c r="AH807" s="94" t="s">
        <v>57</v>
      </c>
      <c r="AI807" s="94" t="s">
        <v>920</v>
      </c>
      <c r="AJ807" s="94" t="s">
        <v>921</v>
      </c>
      <c r="AK807" s="94"/>
      <c r="AL807" s="94" t="s">
        <v>57</v>
      </c>
      <c r="AM807" s="94"/>
      <c r="AN807" s="94" t="s">
        <v>57</v>
      </c>
      <c r="AO807" s="94"/>
      <c r="AP807" s="94" t="s">
        <v>57</v>
      </c>
      <c r="AQ807" s="94"/>
      <c r="AR807" s="94" t="s">
        <v>57</v>
      </c>
      <c r="AS807" s="94" t="s">
        <v>73</v>
      </c>
      <c r="AT807" s="94" t="s">
        <v>74</v>
      </c>
      <c r="AU807" s="97" t="s">
        <v>75</v>
      </c>
      <c r="AV807" s="97" t="s">
        <v>76</v>
      </c>
      <c r="AW807" s="97" t="s">
        <v>77</v>
      </c>
      <c r="AX807" s="97">
        <v>3299060</v>
      </c>
      <c r="AY807" s="97" t="s">
        <v>78</v>
      </c>
      <c r="AZ807" s="97" t="s">
        <v>201</v>
      </c>
      <c r="BA807" s="24"/>
    </row>
    <row r="808" spans="1:53" ht="84.75" customHeight="1">
      <c r="A808" s="23" t="str">
        <f>+IFERROR(VLOOKUP(R808,'[2]Listas niveles'!$D$2:$E$11,2,FALSE),"")</f>
        <v>DTAN</v>
      </c>
      <c r="B808" s="23" t="str">
        <f>+IFERROR(VLOOKUP(AS808,'[2]Listas anexo 1'!$A$7:$B$8,2,FALSE),"")</f>
        <v>FORTA</v>
      </c>
      <c r="C808" s="23" t="str">
        <f>+IFERROR(VLOOKUP(AT808,'[2]Listas anexo 1'!$A$13:$B$15,2,FALSE),"")</f>
        <v>FORTALECIMIENTO</v>
      </c>
      <c r="D808" s="23" t="str">
        <f>+IFERROR(VLOOKUP(AT808,'[2]Listas anexo 1'!$A$13:$C$15,3,FALSE),"")</f>
        <v>FORTALECER</v>
      </c>
      <c r="E808" s="23" t="str">
        <f>+IFERROR(VLOOKUP(AT808,'[2]Listas anexo 1'!$A$19:$B$21,2,FALSE),"")</f>
        <v>FORTOB</v>
      </c>
      <c r="F808" s="23" t="str">
        <f>+IFERROR(VLOOKUP(AV808,'[2]Listas anexo 1'!$J$13:$K$21,2,FALSE),"")</f>
        <v>FORTOBI</v>
      </c>
      <c r="G808" s="23" t="str">
        <f>+IFERROR(VLOOKUP(AW808,'[2]LISTAS ANEXO 1. 2'!$A$9:$B$38,2,FALSE),"")</f>
        <v>TII</v>
      </c>
      <c r="H808" s="23" t="str">
        <f>+IFERROR(IF(C808="ADMINYCOOR",VLOOKUP(AY808,'[2]LISTAS ANEXO 1. 3'!$B$13:$C$42,2,FALSE),IF(C808="TASAS",VLOOKUP(AY808,'[2]LISTAS ANEXO 1. 3'!$B$43:$C$51,2,FALSE),IF(C808="FORTALECIMIENTO",VLOOKUP(AY808,'[2]LISTAS ANEXO 1. 3'!$B$52:$C$58,2,FALSE),""))),"")</f>
        <v>BBBB</v>
      </c>
      <c r="I808" s="23" t="str">
        <f>+IFERROR(VLOOKUP(#REF!,'[2]LISTAS ANEXO 1. 4'!$B$74:$C$90,2,FALSE),"")</f>
        <v/>
      </c>
      <c r="J808" s="23" t="str">
        <f>+IFERROR(VLOOKUP(X808,[2]ORDINALES!$B$2:$C$5,2,FALSE),"")</f>
        <v>CTADOS</v>
      </c>
      <c r="K808" s="23" t="str">
        <f>+IFERROR(VLOOKUP(#REF!,[2]REGION!$G$2:$I$1125,2,FALSE),"")</f>
        <v/>
      </c>
      <c r="L808" s="23" t="str">
        <f>+IFERROR(VLOOKUP(AI808,[2]REGION!$G$2:$I$1125,2,FALSE),"")</f>
        <v>SANTANDER</v>
      </c>
      <c r="M808" s="23" t="str">
        <f>+IFERROR(VLOOKUP(#REF!,[2]ORDINALES!$H$2:$I$382,2,FALSE),"")</f>
        <v/>
      </c>
      <c r="N808" s="23" t="str">
        <f>IFERROR(VLOOKUP(U808,'[2]Lista Willy'!$B$11:$D$14,3,FALSE),"")</f>
        <v>REC_11</v>
      </c>
      <c r="O808" s="24"/>
      <c r="P808" s="94">
        <v>35045</v>
      </c>
      <c r="Q808" s="94" t="s">
        <v>540</v>
      </c>
      <c r="R808" s="94" t="s">
        <v>873</v>
      </c>
      <c r="S808" s="94" t="s">
        <v>873</v>
      </c>
      <c r="T808" s="94" t="s">
        <v>873</v>
      </c>
      <c r="U808" s="94" t="s">
        <v>52</v>
      </c>
      <c r="V808" s="94" t="s">
        <v>53</v>
      </c>
      <c r="W808" s="94" t="s">
        <v>54</v>
      </c>
      <c r="X808" s="90" t="s">
        <v>55</v>
      </c>
      <c r="Y808" s="94" t="s">
        <v>2835</v>
      </c>
      <c r="Z808" s="119">
        <v>36046395</v>
      </c>
      <c r="AA808" s="120"/>
      <c r="AB808" s="119"/>
      <c r="AC808" s="119"/>
      <c r="AD808" s="119"/>
      <c r="AE808" s="120">
        <v>36046395</v>
      </c>
      <c r="AF808" s="119"/>
      <c r="AG808" s="131">
        <v>0</v>
      </c>
      <c r="AH808" s="94" t="s">
        <v>57</v>
      </c>
      <c r="AI808" s="94" t="s">
        <v>920</v>
      </c>
      <c r="AJ808" s="94" t="s">
        <v>921</v>
      </c>
      <c r="AK808" s="94"/>
      <c r="AL808" s="94" t="s">
        <v>57</v>
      </c>
      <c r="AM808" s="94"/>
      <c r="AN808" s="94" t="s">
        <v>57</v>
      </c>
      <c r="AO808" s="94"/>
      <c r="AP808" s="94" t="s">
        <v>57</v>
      </c>
      <c r="AQ808" s="94"/>
      <c r="AR808" s="94" t="s">
        <v>57</v>
      </c>
      <c r="AS808" s="94" t="s">
        <v>73</v>
      </c>
      <c r="AT808" s="94" t="s">
        <v>74</v>
      </c>
      <c r="AU808" s="97" t="s">
        <v>75</v>
      </c>
      <c r="AV808" s="97" t="s">
        <v>76</v>
      </c>
      <c r="AW808" s="97" t="s">
        <v>77</v>
      </c>
      <c r="AX808" s="97">
        <v>3299060</v>
      </c>
      <c r="AY808" s="97" t="s">
        <v>78</v>
      </c>
      <c r="AZ808" s="97" t="s">
        <v>201</v>
      </c>
      <c r="BA808" s="24"/>
    </row>
    <row r="809" spans="1:53" ht="84.75" customHeight="1">
      <c r="A809" s="23" t="str">
        <f>+IFERROR(VLOOKUP(R809,'[2]Listas niveles'!$D$2:$E$11,2,FALSE),"")</f>
        <v>DTAN</v>
      </c>
      <c r="B809" s="23" t="str">
        <f>+IFERROR(VLOOKUP(AS809,'[2]Listas anexo 1'!$A$7:$B$8,2,FALSE),"")</f>
        <v>FORTA</v>
      </c>
      <c r="C809" s="23" t="str">
        <f>+IFERROR(VLOOKUP(AT809,'[2]Listas anexo 1'!$A$13:$B$15,2,FALSE),"")</f>
        <v>FORTALECIMIENTO</v>
      </c>
      <c r="D809" s="23" t="str">
        <f>+IFERROR(VLOOKUP(AT809,'[2]Listas anexo 1'!$A$13:$C$15,3,FALSE),"")</f>
        <v>FORTALECER</v>
      </c>
      <c r="E809" s="23" t="str">
        <f>+IFERROR(VLOOKUP(AT809,'[2]Listas anexo 1'!$A$19:$B$21,2,FALSE),"")</f>
        <v>FORTOB</v>
      </c>
      <c r="F809" s="23" t="str">
        <f>+IFERROR(VLOOKUP(AV809,'[2]Listas anexo 1'!$J$13:$K$21,2,FALSE),"")</f>
        <v>FORTOBI</v>
      </c>
      <c r="G809" s="23" t="str">
        <f>+IFERROR(VLOOKUP(AW809,'[2]LISTAS ANEXO 1. 2'!$A$9:$B$38,2,FALSE),"")</f>
        <v>TII</v>
      </c>
      <c r="H809" s="23" t="str">
        <f>+IFERROR(IF(C809="ADMINYCOOR",VLOOKUP(AY809,'[2]LISTAS ANEXO 1. 3'!$B$13:$C$42,2,FALSE),IF(C809="TASAS",VLOOKUP(AY809,'[2]LISTAS ANEXO 1. 3'!$B$43:$C$51,2,FALSE),IF(C809="FORTALECIMIENTO",VLOOKUP(AY809,'[2]LISTAS ANEXO 1. 3'!$B$52:$C$58,2,FALSE),""))),"")</f>
        <v>BBBB</v>
      </c>
      <c r="I809" s="23" t="str">
        <f>+IFERROR(VLOOKUP(#REF!,'[2]LISTAS ANEXO 1. 4'!$B$74:$C$90,2,FALSE),"")</f>
        <v/>
      </c>
      <c r="J809" s="23" t="str">
        <f>+IFERROR(VLOOKUP(X809,[2]ORDINALES!$B$2:$C$5,2,FALSE),"")</f>
        <v>CTADOS</v>
      </c>
      <c r="K809" s="23" t="str">
        <f>+IFERROR(VLOOKUP(#REF!,[2]REGION!$G$2:$I$1125,2,FALSE),"")</f>
        <v/>
      </c>
      <c r="L809" s="23" t="str">
        <f>+IFERROR(VLOOKUP(AI809,[2]REGION!$G$2:$I$1125,2,FALSE),"")</f>
        <v>SANTANDER</v>
      </c>
      <c r="M809" s="23" t="str">
        <f>+IFERROR(VLOOKUP(#REF!,[2]ORDINALES!$H$2:$I$382,2,FALSE),"")</f>
        <v/>
      </c>
      <c r="N809" s="23" t="str">
        <f>IFERROR(VLOOKUP(U809,'[2]Lista Willy'!$B$11:$D$14,3,FALSE),"")</f>
        <v>REC_11</v>
      </c>
      <c r="O809" s="24"/>
      <c r="P809" s="94">
        <v>35046</v>
      </c>
      <c r="Q809" s="94" t="s">
        <v>540</v>
      </c>
      <c r="R809" s="94" t="s">
        <v>873</v>
      </c>
      <c r="S809" s="94" t="s">
        <v>873</v>
      </c>
      <c r="T809" s="94" t="s">
        <v>873</v>
      </c>
      <c r="U809" s="94" t="s">
        <v>52</v>
      </c>
      <c r="V809" s="94" t="s">
        <v>53</v>
      </c>
      <c r="W809" s="94" t="s">
        <v>54</v>
      </c>
      <c r="X809" s="90" t="s">
        <v>55</v>
      </c>
      <c r="Y809" s="94" t="s">
        <v>948</v>
      </c>
      <c r="Z809" s="119">
        <v>53024400</v>
      </c>
      <c r="AA809" s="120"/>
      <c r="AB809" s="119"/>
      <c r="AC809" s="119"/>
      <c r="AD809" s="119"/>
      <c r="AE809" s="120">
        <v>53024400</v>
      </c>
      <c r="AF809" s="119"/>
      <c r="AG809" s="131">
        <v>0</v>
      </c>
      <c r="AH809" s="94" t="s">
        <v>57</v>
      </c>
      <c r="AI809" s="94" t="s">
        <v>920</v>
      </c>
      <c r="AJ809" s="94" t="s">
        <v>921</v>
      </c>
      <c r="AK809" s="94"/>
      <c r="AL809" s="94" t="s">
        <v>57</v>
      </c>
      <c r="AM809" s="94"/>
      <c r="AN809" s="94" t="s">
        <v>57</v>
      </c>
      <c r="AO809" s="94"/>
      <c r="AP809" s="94" t="s">
        <v>57</v>
      </c>
      <c r="AQ809" s="94"/>
      <c r="AR809" s="94" t="s">
        <v>57</v>
      </c>
      <c r="AS809" s="94" t="s">
        <v>73</v>
      </c>
      <c r="AT809" s="94" t="s">
        <v>74</v>
      </c>
      <c r="AU809" s="97" t="s">
        <v>75</v>
      </c>
      <c r="AV809" s="97" t="s">
        <v>76</v>
      </c>
      <c r="AW809" s="97" t="s">
        <v>77</v>
      </c>
      <c r="AX809" s="97">
        <v>3299060</v>
      </c>
      <c r="AY809" s="97" t="s">
        <v>78</v>
      </c>
      <c r="AZ809" s="97" t="s">
        <v>201</v>
      </c>
      <c r="BA809" s="24"/>
    </row>
    <row r="810" spans="1:53" ht="84.75" customHeight="1">
      <c r="A810" s="23" t="str">
        <f>+IFERROR(VLOOKUP(R810,'[2]Listas niveles'!$D$2:$E$11,2,FALSE),"")</f>
        <v>DTAN</v>
      </c>
      <c r="B810" s="23" t="str">
        <f>+IFERROR(VLOOKUP(AS810,'[2]Listas anexo 1'!$A$7:$B$8,2,FALSE),"")</f>
        <v>FORTA</v>
      </c>
      <c r="C810" s="23" t="str">
        <f>+IFERROR(VLOOKUP(AT810,'[2]Listas anexo 1'!$A$13:$B$15,2,FALSE),"")</f>
        <v>FORTALECIMIENTO</v>
      </c>
      <c r="D810" s="23" t="str">
        <f>+IFERROR(VLOOKUP(AT810,'[2]Listas anexo 1'!$A$13:$C$15,3,FALSE),"")</f>
        <v>FORTALECER</v>
      </c>
      <c r="E810" s="23" t="str">
        <f>+IFERROR(VLOOKUP(AT810,'[2]Listas anexo 1'!$A$19:$B$21,2,FALSE),"")</f>
        <v>FORTOB</v>
      </c>
      <c r="F810" s="23" t="str">
        <f>+IFERROR(VLOOKUP(AV810,'[2]Listas anexo 1'!$J$13:$K$21,2,FALSE),"")</f>
        <v>FORTOBI</v>
      </c>
      <c r="G810" s="23" t="str">
        <f>+IFERROR(VLOOKUP(AW810,'[2]LISTAS ANEXO 1. 2'!$A$9:$B$38,2,FALSE),"")</f>
        <v>TII</v>
      </c>
      <c r="H810" s="23" t="str">
        <f>+IFERROR(IF(C810="ADMINYCOOR",VLOOKUP(AY810,'[2]LISTAS ANEXO 1. 3'!$B$13:$C$42,2,FALSE),IF(C810="TASAS",VLOOKUP(AY810,'[2]LISTAS ANEXO 1. 3'!$B$43:$C$51,2,FALSE),IF(C810="FORTALECIMIENTO",VLOOKUP(AY810,'[2]LISTAS ANEXO 1. 3'!$B$52:$C$58,2,FALSE),""))),"")</f>
        <v>BBBB</v>
      </c>
      <c r="I810" s="23" t="str">
        <f>+IFERROR(VLOOKUP(#REF!,'[2]LISTAS ANEXO 1. 4'!$B$74:$C$90,2,FALSE),"")</f>
        <v/>
      </c>
      <c r="J810" s="23" t="str">
        <f>+IFERROR(VLOOKUP(X810,[2]ORDINALES!$B$2:$C$5,2,FALSE),"")</f>
        <v>CTADOS</v>
      </c>
      <c r="K810" s="23" t="str">
        <f>+IFERROR(VLOOKUP(#REF!,[2]REGION!$G$2:$I$1125,2,FALSE),"")</f>
        <v/>
      </c>
      <c r="L810" s="23" t="str">
        <f>+IFERROR(VLOOKUP(AI810,[2]REGION!$G$2:$I$1125,2,FALSE),"")</f>
        <v>SANTANDER</v>
      </c>
      <c r="M810" s="23" t="str">
        <f>+IFERROR(VLOOKUP(#REF!,[2]ORDINALES!$H$2:$I$382,2,FALSE),"")</f>
        <v/>
      </c>
      <c r="N810" s="23" t="str">
        <f>IFERROR(VLOOKUP(U810,'[2]Lista Willy'!$B$11:$D$14,3,FALSE),"")</f>
        <v>REC_11</v>
      </c>
      <c r="O810" s="24"/>
      <c r="P810" s="94">
        <v>35047</v>
      </c>
      <c r="Q810" s="94" t="s">
        <v>540</v>
      </c>
      <c r="R810" s="94" t="s">
        <v>873</v>
      </c>
      <c r="S810" s="94" t="s">
        <v>873</v>
      </c>
      <c r="T810" s="94" t="s">
        <v>873</v>
      </c>
      <c r="U810" s="94" t="s">
        <v>52</v>
      </c>
      <c r="V810" s="94" t="s">
        <v>53</v>
      </c>
      <c r="W810" s="94" t="s">
        <v>54</v>
      </c>
      <c r="X810" s="90" t="s">
        <v>55</v>
      </c>
      <c r="Y810" s="94" t="s">
        <v>949</v>
      </c>
      <c r="Z810" s="119">
        <v>64581000</v>
      </c>
      <c r="AA810" s="120"/>
      <c r="AB810" s="119"/>
      <c r="AC810" s="119"/>
      <c r="AD810" s="119"/>
      <c r="AE810" s="120">
        <v>64581000</v>
      </c>
      <c r="AF810" s="119"/>
      <c r="AG810" s="131">
        <v>64296720</v>
      </c>
      <c r="AH810" s="94" t="s">
        <v>57</v>
      </c>
      <c r="AI810" s="94" t="s">
        <v>920</v>
      </c>
      <c r="AJ810" s="94" t="s">
        <v>921</v>
      </c>
      <c r="AK810" s="94"/>
      <c r="AL810" s="94" t="s">
        <v>57</v>
      </c>
      <c r="AM810" s="94"/>
      <c r="AN810" s="94" t="s">
        <v>57</v>
      </c>
      <c r="AO810" s="94"/>
      <c r="AP810" s="94" t="s">
        <v>57</v>
      </c>
      <c r="AQ810" s="94"/>
      <c r="AR810" s="94" t="s">
        <v>57</v>
      </c>
      <c r="AS810" s="94" t="s">
        <v>73</v>
      </c>
      <c r="AT810" s="94" t="s">
        <v>74</v>
      </c>
      <c r="AU810" s="97" t="s">
        <v>75</v>
      </c>
      <c r="AV810" s="97" t="s">
        <v>76</v>
      </c>
      <c r="AW810" s="97" t="s">
        <v>77</v>
      </c>
      <c r="AX810" s="97">
        <v>3299060</v>
      </c>
      <c r="AY810" s="97" t="s">
        <v>78</v>
      </c>
      <c r="AZ810" s="97" t="s">
        <v>201</v>
      </c>
      <c r="BA810" s="24"/>
    </row>
    <row r="811" spans="1:53" ht="84.75" customHeight="1">
      <c r="A811" s="23" t="str">
        <f>+IFERROR(VLOOKUP(R811,'[2]Listas niveles'!$D$2:$E$11,2,FALSE),"")</f>
        <v>DTAN</v>
      </c>
      <c r="B811" s="23" t="str">
        <f>+IFERROR(VLOOKUP(AS811,'[2]Listas anexo 1'!$A$7:$B$8,2,FALSE),"")</f>
        <v>FORTA</v>
      </c>
      <c r="C811" s="23" t="str">
        <f>+IFERROR(VLOOKUP(AT811,'[2]Listas anexo 1'!$A$13:$B$15,2,FALSE),"")</f>
        <v>FORTALECIMIENTO</v>
      </c>
      <c r="D811" s="23" t="str">
        <f>+IFERROR(VLOOKUP(AT811,'[2]Listas anexo 1'!$A$13:$C$15,3,FALSE),"")</f>
        <v>FORTALECER</v>
      </c>
      <c r="E811" s="23" t="str">
        <f>+IFERROR(VLOOKUP(AT811,'[2]Listas anexo 1'!$A$19:$B$21,2,FALSE),"")</f>
        <v>FORTOB</v>
      </c>
      <c r="F811" s="23" t="str">
        <f>+IFERROR(VLOOKUP(AV811,'[2]Listas anexo 1'!$J$13:$K$21,2,FALSE),"")</f>
        <v>FORTOBI</v>
      </c>
      <c r="G811" s="23" t="str">
        <f>+IFERROR(VLOOKUP(AW811,'[2]LISTAS ANEXO 1. 2'!$A$9:$B$38,2,FALSE),"")</f>
        <v>TII</v>
      </c>
      <c r="H811" s="23" t="str">
        <f>+IFERROR(IF(C811="ADMINYCOOR",VLOOKUP(AY811,'[2]LISTAS ANEXO 1. 3'!$B$13:$C$42,2,FALSE),IF(C811="TASAS",VLOOKUP(AY811,'[2]LISTAS ANEXO 1. 3'!$B$43:$C$51,2,FALSE),IF(C811="FORTALECIMIENTO",VLOOKUP(AY811,'[2]LISTAS ANEXO 1. 3'!$B$52:$C$58,2,FALSE),""))),"")</f>
        <v>BBBB</v>
      </c>
      <c r="I811" s="23" t="str">
        <f>+IFERROR(VLOOKUP(#REF!,'[2]LISTAS ANEXO 1. 4'!$B$74:$C$90,2,FALSE),"")</f>
        <v/>
      </c>
      <c r="J811" s="23" t="str">
        <f>+IFERROR(VLOOKUP(X811,[2]ORDINALES!$B$2:$C$5,2,FALSE),"")</f>
        <v>CTADOS</v>
      </c>
      <c r="K811" s="23" t="str">
        <f>+IFERROR(VLOOKUP(#REF!,[2]REGION!$G$2:$I$1125,2,FALSE),"")</f>
        <v/>
      </c>
      <c r="L811" s="23" t="str">
        <f>+IFERROR(VLOOKUP(AI811,[2]REGION!$G$2:$I$1125,2,FALSE),"")</f>
        <v>SANTANDER</v>
      </c>
      <c r="M811" s="23" t="str">
        <f>+IFERROR(VLOOKUP(#REF!,[2]ORDINALES!$H$2:$I$382,2,FALSE),"")</f>
        <v/>
      </c>
      <c r="N811" s="23" t="str">
        <f>IFERROR(VLOOKUP(U811,'[2]Lista Willy'!$B$11:$D$14,3,FALSE),"")</f>
        <v>REC_11</v>
      </c>
      <c r="O811" s="24"/>
      <c r="P811" s="94">
        <v>35048</v>
      </c>
      <c r="Q811" s="94" t="s">
        <v>540</v>
      </c>
      <c r="R811" s="94" t="s">
        <v>873</v>
      </c>
      <c r="S811" s="94" t="s">
        <v>873</v>
      </c>
      <c r="T811" s="94" t="s">
        <v>873</v>
      </c>
      <c r="U811" s="94" t="s">
        <v>52</v>
      </c>
      <c r="V811" s="94" t="s">
        <v>53</v>
      </c>
      <c r="W811" s="94" t="s">
        <v>54</v>
      </c>
      <c r="X811" s="90" t="s">
        <v>55</v>
      </c>
      <c r="Y811" s="94" t="s">
        <v>950</v>
      </c>
      <c r="Z811" s="119">
        <v>22206800</v>
      </c>
      <c r="AA811" s="120"/>
      <c r="AB811" s="119"/>
      <c r="AC811" s="119"/>
      <c r="AD811" s="119"/>
      <c r="AE811" s="120">
        <v>22206800</v>
      </c>
      <c r="AF811" s="119"/>
      <c r="AG811" s="131">
        <v>0</v>
      </c>
      <c r="AH811" s="94" t="s">
        <v>57</v>
      </c>
      <c r="AI811" s="94" t="s">
        <v>920</v>
      </c>
      <c r="AJ811" s="94" t="s">
        <v>921</v>
      </c>
      <c r="AK811" s="94"/>
      <c r="AL811" s="94" t="s">
        <v>57</v>
      </c>
      <c r="AM811" s="94"/>
      <c r="AN811" s="94" t="s">
        <v>57</v>
      </c>
      <c r="AO811" s="94"/>
      <c r="AP811" s="94" t="s">
        <v>57</v>
      </c>
      <c r="AQ811" s="94"/>
      <c r="AR811" s="94" t="s">
        <v>57</v>
      </c>
      <c r="AS811" s="94" t="s">
        <v>73</v>
      </c>
      <c r="AT811" s="94" t="s">
        <v>74</v>
      </c>
      <c r="AU811" s="97" t="s">
        <v>75</v>
      </c>
      <c r="AV811" s="97" t="s">
        <v>76</v>
      </c>
      <c r="AW811" s="97" t="s">
        <v>77</v>
      </c>
      <c r="AX811" s="97">
        <v>3299060</v>
      </c>
      <c r="AY811" s="97" t="s">
        <v>78</v>
      </c>
      <c r="AZ811" s="97" t="s">
        <v>201</v>
      </c>
      <c r="BA811" s="24"/>
    </row>
    <row r="812" spans="1:53" ht="84.75" customHeight="1">
      <c r="A812" s="23" t="str">
        <f>+IFERROR(VLOOKUP(R812,'[2]Listas niveles'!$D$2:$E$11,2,FALSE),"")</f>
        <v>DTAN</v>
      </c>
      <c r="B812" s="23" t="str">
        <f>+IFERROR(VLOOKUP(AS812,'[2]Listas anexo 1'!$A$7:$B$8,2,FALSE),"")</f>
        <v>FORTA</v>
      </c>
      <c r="C812" s="23" t="str">
        <f>+IFERROR(VLOOKUP(AT812,'[2]Listas anexo 1'!$A$13:$B$15,2,FALSE),"")</f>
        <v>FORTALECIMIENTO</v>
      </c>
      <c r="D812" s="23" t="str">
        <f>+IFERROR(VLOOKUP(AT812,'[2]Listas anexo 1'!$A$13:$C$15,3,FALSE),"")</f>
        <v>FORTALECER</v>
      </c>
      <c r="E812" s="23" t="str">
        <f>+IFERROR(VLOOKUP(AT812,'[2]Listas anexo 1'!$A$19:$B$21,2,FALSE),"")</f>
        <v>FORTOB</v>
      </c>
      <c r="F812" s="23" t="str">
        <f>+IFERROR(VLOOKUP(AV812,'[2]Listas anexo 1'!$J$13:$K$21,2,FALSE),"")</f>
        <v>FORTOBI</v>
      </c>
      <c r="G812" s="23" t="str">
        <f>+IFERROR(VLOOKUP(AW812,'[2]LISTAS ANEXO 1. 2'!$A$9:$B$38,2,FALSE),"")</f>
        <v>TII</v>
      </c>
      <c r="H812" s="23" t="str">
        <f>+IFERROR(IF(C812="ADMINYCOOR",VLOOKUP(AY812,'[2]LISTAS ANEXO 1. 3'!$B$13:$C$42,2,FALSE),IF(C812="TASAS",VLOOKUP(AY812,'[2]LISTAS ANEXO 1. 3'!$B$43:$C$51,2,FALSE),IF(C812="FORTALECIMIENTO",VLOOKUP(AY812,'[2]LISTAS ANEXO 1. 3'!$B$52:$C$58,2,FALSE),""))),"")</f>
        <v>BBBB</v>
      </c>
      <c r="I812" s="23" t="str">
        <f>+IFERROR(VLOOKUP(#REF!,'[2]LISTAS ANEXO 1. 4'!$B$74:$C$90,2,FALSE),"")</f>
        <v/>
      </c>
      <c r="J812" s="23" t="str">
        <f>+IFERROR(VLOOKUP(X812,[2]ORDINALES!$B$2:$C$5,2,FALSE),"")</f>
        <v>CTADOS</v>
      </c>
      <c r="K812" s="23" t="str">
        <f>+IFERROR(VLOOKUP(#REF!,[2]REGION!$G$2:$I$1125,2,FALSE),"")</f>
        <v/>
      </c>
      <c r="L812" s="23" t="str">
        <f>+IFERROR(VLOOKUP(AI812,[2]REGION!$G$2:$I$1125,2,FALSE),"")</f>
        <v>SANTANDER</v>
      </c>
      <c r="M812" s="23" t="str">
        <f>+IFERROR(VLOOKUP(#REF!,[2]ORDINALES!$H$2:$I$382,2,FALSE),"")</f>
        <v/>
      </c>
      <c r="N812" s="23" t="str">
        <f>IFERROR(VLOOKUP(U812,'[2]Lista Willy'!$B$11:$D$14,3,FALSE),"")</f>
        <v>REC_11</v>
      </c>
      <c r="O812" s="24"/>
      <c r="P812" s="94">
        <v>35049</v>
      </c>
      <c r="Q812" s="94" t="s">
        <v>540</v>
      </c>
      <c r="R812" s="94" t="s">
        <v>873</v>
      </c>
      <c r="S812" s="94" t="s">
        <v>873</v>
      </c>
      <c r="T812" s="94" t="s">
        <v>873</v>
      </c>
      <c r="U812" s="94" t="s">
        <v>52</v>
      </c>
      <c r="V812" s="94" t="s">
        <v>53</v>
      </c>
      <c r="W812" s="94" t="s">
        <v>54</v>
      </c>
      <c r="X812" s="90" t="s">
        <v>55</v>
      </c>
      <c r="Y812" s="94" t="s">
        <v>2836</v>
      </c>
      <c r="Z812" s="119">
        <v>60254255</v>
      </c>
      <c r="AA812" s="120"/>
      <c r="AB812" s="119"/>
      <c r="AC812" s="119"/>
      <c r="AD812" s="119"/>
      <c r="AE812" s="120">
        <v>60254255</v>
      </c>
      <c r="AF812" s="119"/>
      <c r="AG812" s="131">
        <v>0</v>
      </c>
      <c r="AH812" s="94" t="s">
        <v>57</v>
      </c>
      <c r="AI812" s="94" t="s">
        <v>920</v>
      </c>
      <c r="AJ812" s="94" t="s">
        <v>921</v>
      </c>
      <c r="AK812" s="94"/>
      <c r="AL812" s="94" t="s">
        <v>57</v>
      </c>
      <c r="AM812" s="94"/>
      <c r="AN812" s="94" t="s">
        <v>57</v>
      </c>
      <c r="AO812" s="94"/>
      <c r="AP812" s="94" t="s">
        <v>57</v>
      </c>
      <c r="AQ812" s="94"/>
      <c r="AR812" s="94" t="s">
        <v>57</v>
      </c>
      <c r="AS812" s="94" t="s">
        <v>73</v>
      </c>
      <c r="AT812" s="94" t="s">
        <v>74</v>
      </c>
      <c r="AU812" s="97" t="s">
        <v>75</v>
      </c>
      <c r="AV812" s="97" t="s">
        <v>76</v>
      </c>
      <c r="AW812" s="97" t="s">
        <v>77</v>
      </c>
      <c r="AX812" s="97">
        <v>3299060</v>
      </c>
      <c r="AY812" s="97" t="s">
        <v>78</v>
      </c>
      <c r="AZ812" s="97" t="s">
        <v>201</v>
      </c>
      <c r="BA812" s="24"/>
    </row>
    <row r="813" spans="1:53" ht="84.75" customHeight="1">
      <c r="A813" s="23" t="str">
        <f>+IFERROR(VLOOKUP(R813,'[2]Listas niveles'!$D$2:$E$11,2,FALSE),"")</f>
        <v>DTAN</v>
      </c>
      <c r="B813" s="23" t="str">
        <f>+IFERROR(VLOOKUP(AS813,'[2]Listas anexo 1'!$A$7:$B$8,2,FALSE),"")</f>
        <v>FORTA</v>
      </c>
      <c r="C813" s="23" t="str">
        <f>+IFERROR(VLOOKUP(AT813,'[2]Listas anexo 1'!$A$13:$B$15,2,FALSE),"")</f>
        <v>FORTALECIMIENTO</v>
      </c>
      <c r="D813" s="23" t="str">
        <f>+IFERROR(VLOOKUP(AT813,'[2]Listas anexo 1'!$A$13:$C$15,3,FALSE),"")</f>
        <v>FORTALECER</v>
      </c>
      <c r="E813" s="23" t="str">
        <f>+IFERROR(VLOOKUP(AT813,'[2]Listas anexo 1'!$A$19:$B$21,2,FALSE),"")</f>
        <v>FORTOB</v>
      </c>
      <c r="F813" s="23" t="str">
        <f>+IFERROR(VLOOKUP(AV813,'[2]Listas anexo 1'!$J$13:$K$21,2,FALSE),"")</f>
        <v>FORTOBI</v>
      </c>
      <c r="G813" s="23" t="str">
        <f>+IFERROR(VLOOKUP(AW813,'[2]LISTAS ANEXO 1. 2'!$A$9:$B$38,2,FALSE),"")</f>
        <v>TII</v>
      </c>
      <c r="H813" s="23" t="str">
        <f>+IFERROR(IF(C813="ADMINYCOOR",VLOOKUP(AY813,'[2]LISTAS ANEXO 1. 3'!$B$13:$C$42,2,FALSE),IF(C813="TASAS",VLOOKUP(AY813,'[2]LISTAS ANEXO 1. 3'!$B$43:$C$51,2,FALSE),IF(C813="FORTALECIMIENTO",VLOOKUP(AY813,'[2]LISTAS ANEXO 1. 3'!$B$52:$C$58,2,FALSE),""))),"")</f>
        <v>BBBB</v>
      </c>
      <c r="I813" s="23" t="str">
        <f>+IFERROR(VLOOKUP(#REF!,'[2]LISTAS ANEXO 1. 4'!$B$74:$C$90,2,FALSE),"")</f>
        <v/>
      </c>
      <c r="J813" s="23" t="str">
        <f>+IFERROR(VLOOKUP(X813,[2]ORDINALES!$B$2:$C$5,2,FALSE),"")</f>
        <v>CTADOS</v>
      </c>
      <c r="K813" s="23" t="str">
        <f>+IFERROR(VLOOKUP(#REF!,[2]REGION!$G$2:$I$1125,2,FALSE),"")</f>
        <v/>
      </c>
      <c r="L813" s="23" t="str">
        <f>+IFERROR(VLOOKUP(AI813,[2]REGION!$G$2:$I$1125,2,FALSE),"")</f>
        <v>SANTANDER</v>
      </c>
      <c r="M813" s="23" t="str">
        <f>+IFERROR(VLOOKUP(#REF!,[2]ORDINALES!$H$2:$I$382,2,FALSE),"")</f>
        <v/>
      </c>
      <c r="N813" s="23" t="str">
        <f>IFERROR(VLOOKUP(U813,'[2]Lista Willy'!$B$11:$D$14,3,FALSE),"")</f>
        <v>REC_11</v>
      </c>
      <c r="O813" s="24"/>
      <c r="P813" s="94">
        <v>35050</v>
      </c>
      <c r="Q813" s="94" t="s">
        <v>540</v>
      </c>
      <c r="R813" s="94" t="s">
        <v>873</v>
      </c>
      <c r="S813" s="94" t="s">
        <v>873</v>
      </c>
      <c r="T813" s="94" t="s">
        <v>873</v>
      </c>
      <c r="U813" s="94" t="s">
        <v>52</v>
      </c>
      <c r="V813" s="94" t="s">
        <v>53</v>
      </c>
      <c r="W813" s="94" t="s">
        <v>54</v>
      </c>
      <c r="X813" s="90" t="s">
        <v>55</v>
      </c>
      <c r="Y813" s="94" t="s">
        <v>951</v>
      </c>
      <c r="Z813" s="119">
        <v>52666078</v>
      </c>
      <c r="AA813" s="120"/>
      <c r="AB813" s="119">
        <v>52666078</v>
      </c>
      <c r="AC813" s="119"/>
      <c r="AD813" s="119"/>
      <c r="AE813" s="120">
        <v>0</v>
      </c>
      <c r="AF813" s="119"/>
      <c r="AG813" s="131">
        <v>0</v>
      </c>
      <c r="AH813" s="94" t="s">
        <v>57</v>
      </c>
      <c r="AI813" s="94" t="s">
        <v>920</v>
      </c>
      <c r="AJ813" s="94" t="s">
        <v>921</v>
      </c>
      <c r="AK813" s="94"/>
      <c r="AL813" s="94" t="s">
        <v>57</v>
      </c>
      <c r="AM813" s="94"/>
      <c r="AN813" s="94" t="s">
        <v>57</v>
      </c>
      <c r="AO813" s="94"/>
      <c r="AP813" s="94" t="s">
        <v>57</v>
      </c>
      <c r="AQ813" s="94"/>
      <c r="AR813" s="94" t="s">
        <v>57</v>
      </c>
      <c r="AS813" s="94" t="s">
        <v>73</v>
      </c>
      <c r="AT813" s="94" t="s">
        <v>74</v>
      </c>
      <c r="AU813" s="97" t="s">
        <v>75</v>
      </c>
      <c r="AV813" s="97" t="s">
        <v>76</v>
      </c>
      <c r="AW813" s="97" t="s">
        <v>77</v>
      </c>
      <c r="AX813" s="97">
        <v>3299060</v>
      </c>
      <c r="AY813" s="97" t="s">
        <v>78</v>
      </c>
      <c r="AZ813" s="97" t="s">
        <v>201</v>
      </c>
      <c r="BA813" s="24"/>
    </row>
    <row r="814" spans="1:53" ht="84.75" customHeight="1">
      <c r="A814" s="23" t="str">
        <f>+IFERROR(VLOOKUP(R814,'[2]Listas niveles'!$D$2:$E$11,2,FALSE),"")</f>
        <v>DTAN</v>
      </c>
      <c r="B814" s="23" t="str">
        <f>+IFERROR(VLOOKUP(AS814,'[2]Listas anexo 1'!$A$7:$B$8,2,FALSE),"")</f>
        <v>FORTA</v>
      </c>
      <c r="C814" s="23" t="str">
        <f>+IFERROR(VLOOKUP(AT814,'[2]Listas anexo 1'!$A$13:$B$15,2,FALSE),"")</f>
        <v>FORTALECIMIENTO</v>
      </c>
      <c r="D814" s="23" t="str">
        <f>+IFERROR(VLOOKUP(AT814,'[2]Listas anexo 1'!$A$13:$C$15,3,FALSE),"")</f>
        <v>FORTALECER</v>
      </c>
      <c r="E814" s="23" t="str">
        <f>+IFERROR(VLOOKUP(AT814,'[2]Listas anexo 1'!$A$19:$B$21,2,FALSE),"")</f>
        <v>FORTOB</v>
      </c>
      <c r="F814" s="23" t="str">
        <f>+IFERROR(VLOOKUP(AV814,'[2]Listas anexo 1'!$J$13:$K$21,2,FALSE),"")</f>
        <v>FORTOBI</v>
      </c>
      <c r="G814" s="23" t="str">
        <f>+IFERROR(VLOOKUP(AW814,'[2]LISTAS ANEXO 1. 2'!$A$9:$B$38,2,FALSE),"")</f>
        <v>TII</v>
      </c>
      <c r="H814" s="23" t="str">
        <f>+IFERROR(IF(C814="ADMINYCOOR",VLOOKUP(AY814,'[2]LISTAS ANEXO 1. 3'!$B$13:$C$42,2,FALSE),IF(C814="TASAS",VLOOKUP(AY814,'[2]LISTAS ANEXO 1. 3'!$B$43:$C$51,2,FALSE),IF(C814="FORTALECIMIENTO",VLOOKUP(AY814,'[2]LISTAS ANEXO 1. 3'!$B$52:$C$58,2,FALSE),""))),"")</f>
        <v>BBBB</v>
      </c>
      <c r="I814" s="23" t="str">
        <f>+IFERROR(VLOOKUP(#REF!,'[2]LISTAS ANEXO 1. 4'!$B$74:$C$90,2,FALSE),"")</f>
        <v/>
      </c>
      <c r="J814" s="23" t="str">
        <f>+IFERROR(VLOOKUP(X814,[2]ORDINALES!$B$2:$C$5,2,FALSE),"")</f>
        <v>CTADOS</v>
      </c>
      <c r="K814" s="23" t="str">
        <f>+IFERROR(VLOOKUP(#REF!,[2]REGION!$G$2:$I$1125,2,FALSE),"")</f>
        <v/>
      </c>
      <c r="L814" s="23" t="str">
        <f>+IFERROR(VLOOKUP(AI814,[2]REGION!$G$2:$I$1125,2,FALSE),"")</f>
        <v>SANTANDER</v>
      </c>
      <c r="M814" s="23" t="str">
        <f>+IFERROR(VLOOKUP(#REF!,[2]ORDINALES!$H$2:$I$382,2,FALSE),"")</f>
        <v/>
      </c>
      <c r="N814" s="23" t="str">
        <f>IFERROR(VLOOKUP(U814,'[2]Lista Willy'!$B$11:$D$14,3,FALSE),"")</f>
        <v>REC_11</v>
      </c>
      <c r="O814" s="24"/>
      <c r="P814" s="94">
        <v>35051</v>
      </c>
      <c r="Q814" s="94" t="s">
        <v>540</v>
      </c>
      <c r="R814" s="94" t="s">
        <v>873</v>
      </c>
      <c r="S814" s="94" t="s">
        <v>873</v>
      </c>
      <c r="T814" s="94" t="s">
        <v>873</v>
      </c>
      <c r="U814" s="94" t="s">
        <v>52</v>
      </c>
      <c r="V814" s="94" t="s">
        <v>53</v>
      </c>
      <c r="W814" s="94" t="s">
        <v>54</v>
      </c>
      <c r="X814" s="90" t="s">
        <v>55</v>
      </c>
      <c r="Y814" s="99" t="s">
        <v>952</v>
      </c>
      <c r="Z814" s="119">
        <v>5000000</v>
      </c>
      <c r="AA814" s="120"/>
      <c r="AB814" s="119"/>
      <c r="AC814" s="119"/>
      <c r="AD814" s="119"/>
      <c r="AE814" s="120">
        <v>5000000</v>
      </c>
      <c r="AF814" s="119"/>
      <c r="AG814" s="131">
        <v>0</v>
      </c>
      <c r="AH814" s="94" t="s">
        <v>57</v>
      </c>
      <c r="AI814" s="94" t="s">
        <v>920</v>
      </c>
      <c r="AJ814" s="94" t="s">
        <v>921</v>
      </c>
      <c r="AK814" s="94"/>
      <c r="AL814" s="94" t="s">
        <v>57</v>
      </c>
      <c r="AM814" s="94"/>
      <c r="AN814" s="94" t="s">
        <v>57</v>
      </c>
      <c r="AO814" s="94"/>
      <c r="AP814" s="94" t="s">
        <v>57</v>
      </c>
      <c r="AQ814" s="94"/>
      <c r="AR814" s="94" t="s">
        <v>57</v>
      </c>
      <c r="AS814" s="94" t="s">
        <v>73</v>
      </c>
      <c r="AT814" s="94" t="s">
        <v>74</v>
      </c>
      <c r="AU814" s="97" t="s">
        <v>75</v>
      </c>
      <c r="AV814" s="97" t="s">
        <v>76</v>
      </c>
      <c r="AW814" s="97" t="s">
        <v>77</v>
      </c>
      <c r="AX814" s="97">
        <v>3299060</v>
      </c>
      <c r="AY814" s="97" t="s">
        <v>78</v>
      </c>
      <c r="AZ814" s="97" t="s">
        <v>201</v>
      </c>
      <c r="BA814" s="24"/>
    </row>
    <row r="815" spans="1:53" ht="84.75" customHeight="1">
      <c r="A815" s="23" t="str">
        <f>+IFERROR(VLOOKUP(R815,'[2]Listas niveles'!$D$2:$E$11,2,FALSE),"")</f>
        <v>DTAN</v>
      </c>
      <c r="B815" s="23" t="str">
        <f>+IFERROR(VLOOKUP(AS815,'[2]Listas anexo 1'!$A$7:$B$8,2,FALSE),"")</f>
        <v>FORTA</v>
      </c>
      <c r="C815" s="23" t="str">
        <f>+IFERROR(VLOOKUP(AT815,'[2]Listas anexo 1'!$A$13:$B$15,2,FALSE),"")</f>
        <v>FORTALECIMIENTO</v>
      </c>
      <c r="D815" s="23" t="str">
        <f>+IFERROR(VLOOKUP(AT815,'[2]Listas anexo 1'!$A$13:$C$15,3,FALSE),"")</f>
        <v>FORTALECER</v>
      </c>
      <c r="E815" s="23" t="str">
        <f>+IFERROR(VLOOKUP(AT815,'[2]Listas anexo 1'!$A$19:$B$21,2,FALSE),"")</f>
        <v>FORTOB</v>
      </c>
      <c r="F815" s="23" t="str">
        <f>+IFERROR(VLOOKUP(AV815,'[2]Listas anexo 1'!$J$13:$K$21,2,FALSE),"")</f>
        <v>FORTOBI</v>
      </c>
      <c r="G815" s="23" t="str">
        <f>+IFERROR(VLOOKUP(AW815,'[2]LISTAS ANEXO 1. 2'!$A$9:$B$38,2,FALSE),"")</f>
        <v>TII</v>
      </c>
      <c r="H815" s="23" t="str">
        <f>+IFERROR(IF(C815="ADMINYCOOR",VLOOKUP(AY815,'[2]LISTAS ANEXO 1. 3'!$B$13:$C$42,2,FALSE),IF(C815="TASAS",VLOOKUP(AY815,'[2]LISTAS ANEXO 1. 3'!$B$43:$C$51,2,FALSE),IF(C815="FORTALECIMIENTO",VLOOKUP(AY815,'[2]LISTAS ANEXO 1. 3'!$B$52:$C$58,2,FALSE),""))),"")</f>
        <v>BBBB</v>
      </c>
      <c r="I815" s="23" t="str">
        <f>+IFERROR(VLOOKUP(#REF!,'[2]LISTAS ANEXO 1. 4'!$B$74:$C$90,2,FALSE),"")</f>
        <v/>
      </c>
      <c r="J815" s="23" t="str">
        <f>+IFERROR(VLOOKUP(X815,[2]ORDINALES!$B$2:$C$5,2,FALSE),"")</f>
        <v>CTADOS</v>
      </c>
      <c r="K815" s="23" t="str">
        <f>+IFERROR(VLOOKUP(#REF!,[2]REGION!$G$2:$I$1125,2,FALSE),"")</f>
        <v/>
      </c>
      <c r="L815" s="23" t="str">
        <f>+IFERROR(VLOOKUP(AI815,[2]REGION!$G$2:$I$1125,2,FALSE),"")</f>
        <v>SANTANDER</v>
      </c>
      <c r="M815" s="23" t="str">
        <f>+IFERROR(VLOOKUP(#REF!,[2]ORDINALES!$H$2:$I$382,2,FALSE),"")</f>
        <v/>
      </c>
      <c r="N815" s="23" t="str">
        <f>IFERROR(VLOOKUP(U815,'[2]Lista Willy'!$B$11:$D$14,3,FALSE),"")</f>
        <v>REC_11</v>
      </c>
      <c r="O815" s="24"/>
      <c r="P815" s="94">
        <v>35052</v>
      </c>
      <c r="Q815" s="94" t="s">
        <v>540</v>
      </c>
      <c r="R815" s="94" t="s">
        <v>873</v>
      </c>
      <c r="S815" s="94" t="s">
        <v>873</v>
      </c>
      <c r="T815" s="94" t="s">
        <v>873</v>
      </c>
      <c r="U815" s="94" t="s">
        <v>52</v>
      </c>
      <c r="V815" s="94" t="s">
        <v>53</v>
      </c>
      <c r="W815" s="94" t="s">
        <v>54</v>
      </c>
      <c r="X815" s="90" t="s">
        <v>55</v>
      </c>
      <c r="Y815" s="99" t="s">
        <v>953</v>
      </c>
      <c r="Z815" s="119">
        <v>4000000</v>
      </c>
      <c r="AA815" s="120"/>
      <c r="AB815" s="119"/>
      <c r="AC815" s="119"/>
      <c r="AD815" s="119"/>
      <c r="AE815" s="120">
        <v>4000000</v>
      </c>
      <c r="AF815" s="119"/>
      <c r="AG815" s="131">
        <v>0</v>
      </c>
      <c r="AH815" s="94" t="s">
        <v>57</v>
      </c>
      <c r="AI815" s="94" t="s">
        <v>920</v>
      </c>
      <c r="AJ815" s="94" t="s">
        <v>921</v>
      </c>
      <c r="AK815" s="94"/>
      <c r="AL815" s="94" t="s">
        <v>57</v>
      </c>
      <c r="AM815" s="94"/>
      <c r="AN815" s="94" t="s">
        <v>57</v>
      </c>
      <c r="AO815" s="94"/>
      <c r="AP815" s="94" t="s">
        <v>57</v>
      </c>
      <c r="AQ815" s="94"/>
      <c r="AR815" s="94" t="s">
        <v>57</v>
      </c>
      <c r="AS815" s="94" t="s">
        <v>73</v>
      </c>
      <c r="AT815" s="94" t="s">
        <v>74</v>
      </c>
      <c r="AU815" s="97" t="s">
        <v>75</v>
      </c>
      <c r="AV815" s="97" t="s">
        <v>76</v>
      </c>
      <c r="AW815" s="97" t="s">
        <v>77</v>
      </c>
      <c r="AX815" s="97">
        <v>3299060</v>
      </c>
      <c r="AY815" s="97" t="s">
        <v>78</v>
      </c>
      <c r="AZ815" s="97" t="s">
        <v>201</v>
      </c>
      <c r="BA815" s="24"/>
    </row>
    <row r="816" spans="1:53" ht="84.75" customHeight="1">
      <c r="A816" s="23" t="str">
        <f>+IFERROR(VLOOKUP(R816,'[2]Listas niveles'!$D$2:$E$11,2,FALSE),"")</f>
        <v>DTAN</v>
      </c>
      <c r="B816" s="23" t="str">
        <f>+IFERROR(VLOOKUP(AS816,'[2]Listas anexo 1'!$A$7:$B$8,2,FALSE),"")</f>
        <v>FORTA</v>
      </c>
      <c r="C816" s="23" t="str">
        <f>+IFERROR(VLOOKUP(AT816,'[2]Listas anexo 1'!$A$13:$B$15,2,FALSE),"")</f>
        <v>FORTALECIMIENTO</v>
      </c>
      <c r="D816" s="23" t="str">
        <f>+IFERROR(VLOOKUP(AT816,'[2]Listas anexo 1'!$A$13:$C$15,3,FALSE),"")</f>
        <v>FORTALECER</v>
      </c>
      <c r="E816" s="23" t="str">
        <f>+IFERROR(VLOOKUP(AT816,'[2]Listas anexo 1'!$A$19:$B$21,2,FALSE),"")</f>
        <v>FORTOB</v>
      </c>
      <c r="F816" s="23" t="str">
        <f>+IFERROR(VLOOKUP(AV816,'[2]Listas anexo 1'!$J$13:$K$21,2,FALSE),"")</f>
        <v>FORTOBI</v>
      </c>
      <c r="G816" s="23" t="str">
        <f>+IFERROR(VLOOKUP(AW816,'[2]LISTAS ANEXO 1. 2'!$A$9:$B$38,2,FALSE),"")</f>
        <v>TII</v>
      </c>
      <c r="H816" s="23" t="str">
        <f>+IFERROR(IF(C816="ADMINYCOOR",VLOOKUP(AY816,'[2]LISTAS ANEXO 1. 3'!$B$13:$C$42,2,FALSE),IF(C816="TASAS",VLOOKUP(AY816,'[2]LISTAS ANEXO 1. 3'!$B$43:$C$51,2,FALSE),IF(C816="FORTALECIMIENTO",VLOOKUP(AY816,'[2]LISTAS ANEXO 1. 3'!$B$52:$C$58,2,FALSE),""))),"")</f>
        <v>BBBB</v>
      </c>
      <c r="I816" s="23" t="str">
        <f>+IFERROR(VLOOKUP(#REF!,'[2]LISTAS ANEXO 1. 4'!$B$74:$C$90,2,FALSE),"")</f>
        <v/>
      </c>
      <c r="J816" s="23" t="str">
        <f>+IFERROR(VLOOKUP(X816,[2]ORDINALES!$B$2:$C$5,2,FALSE),"")</f>
        <v>CTADOS</v>
      </c>
      <c r="K816" s="23" t="str">
        <f>+IFERROR(VLOOKUP(#REF!,[2]REGION!$G$2:$I$1125,2,FALSE),"")</f>
        <v/>
      </c>
      <c r="L816" s="23" t="str">
        <f>+IFERROR(VLOOKUP(AI816,[2]REGION!$G$2:$I$1125,2,FALSE),"")</f>
        <v>SANTANDER</v>
      </c>
      <c r="M816" s="23" t="str">
        <f>+IFERROR(VLOOKUP(#REF!,[2]ORDINALES!$H$2:$I$382,2,FALSE),"")</f>
        <v/>
      </c>
      <c r="N816" s="23" t="str">
        <f>IFERROR(VLOOKUP(U816,'[2]Lista Willy'!$B$11:$D$14,3,FALSE),"")</f>
        <v>REC_11</v>
      </c>
      <c r="O816" s="24"/>
      <c r="P816" s="94">
        <v>35053</v>
      </c>
      <c r="Q816" s="94" t="s">
        <v>540</v>
      </c>
      <c r="R816" s="94" t="s">
        <v>873</v>
      </c>
      <c r="S816" s="94" t="s">
        <v>873</v>
      </c>
      <c r="T816" s="94" t="s">
        <v>873</v>
      </c>
      <c r="U816" s="94" t="s">
        <v>52</v>
      </c>
      <c r="V816" s="94" t="s">
        <v>53</v>
      </c>
      <c r="W816" s="94" t="s">
        <v>54</v>
      </c>
      <c r="X816" s="90" t="s">
        <v>55</v>
      </c>
      <c r="Y816" s="99" t="s">
        <v>954</v>
      </c>
      <c r="Z816" s="119">
        <v>12000000</v>
      </c>
      <c r="AA816" s="120"/>
      <c r="AB816" s="119"/>
      <c r="AC816" s="119"/>
      <c r="AD816" s="119"/>
      <c r="AE816" s="120">
        <v>12000000</v>
      </c>
      <c r="AF816" s="119"/>
      <c r="AG816" s="131">
        <v>0</v>
      </c>
      <c r="AH816" s="94" t="s">
        <v>57</v>
      </c>
      <c r="AI816" s="94" t="s">
        <v>920</v>
      </c>
      <c r="AJ816" s="94" t="s">
        <v>921</v>
      </c>
      <c r="AK816" s="94"/>
      <c r="AL816" s="94" t="s">
        <v>57</v>
      </c>
      <c r="AM816" s="94"/>
      <c r="AN816" s="94" t="s">
        <v>57</v>
      </c>
      <c r="AO816" s="94"/>
      <c r="AP816" s="94" t="s">
        <v>57</v>
      </c>
      <c r="AQ816" s="94"/>
      <c r="AR816" s="94" t="s">
        <v>57</v>
      </c>
      <c r="AS816" s="94" t="s">
        <v>73</v>
      </c>
      <c r="AT816" s="94" t="s">
        <v>74</v>
      </c>
      <c r="AU816" s="97" t="s">
        <v>75</v>
      </c>
      <c r="AV816" s="97" t="s">
        <v>76</v>
      </c>
      <c r="AW816" s="97" t="s">
        <v>77</v>
      </c>
      <c r="AX816" s="97">
        <v>3299060</v>
      </c>
      <c r="AY816" s="97" t="s">
        <v>78</v>
      </c>
      <c r="AZ816" s="97" t="s">
        <v>201</v>
      </c>
      <c r="BA816" s="24"/>
    </row>
    <row r="817" spans="1:53" ht="84.75" customHeight="1">
      <c r="A817" s="23" t="str">
        <f>+IFERROR(VLOOKUP(R817,'[2]Listas niveles'!$D$2:$E$11,2,FALSE),"")</f>
        <v>DTAN</v>
      </c>
      <c r="B817" s="23" t="str">
        <f>+IFERROR(VLOOKUP(AS817,'[2]Listas anexo 1'!$A$7:$B$8,2,FALSE),"")</f>
        <v>FORTA</v>
      </c>
      <c r="C817" s="23" t="str">
        <f>+IFERROR(VLOOKUP(AT817,'[2]Listas anexo 1'!$A$13:$B$15,2,FALSE),"")</f>
        <v>FORTALECIMIENTO</v>
      </c>
      <c r="D817" s="23" t="str">
        <f>+IFERROR(VLOOKUP(AT817,'[2]Listas anexo 1'!$A$13:$C$15,3,FALSE),"")</f>
        <v>FORTALECER</v>
      </c>
      <c r="E817" s="23" t="str">
        <f>+IFERROR(VLOOKUP(AT817,'[2]Listas anexo 1'!$A$19:$B$21,2,FALSE),"")</f>
        <v>FORTOB</v>
      </c>
      <c r="F817" s="23" t="str">
        <f>+IFERROR(VLOOKUP(AV817,'[2]Listas anexo 1'!$J$13:$K$21,2,FALSE),"")</f>
        <v>FORTOBI</v>
      </c>
      <c r="G817" s="23" t="str">
        <f>+IFERROR(VLOOKUP(AW817,'[2]LISTAS ANEXO 1. 2'!$A$9:$B$38,2,FALSE),"")</f>
        <v>TII</v>
      </c>
      <c r="H817" s="23" t="str">
        <f>+IFERROR(IF(C817="ADMINYCOOR",VLOOKUP(AY817,'[2]LISTAS ANEXO 1. 3'!$B$13:$C$42,2,FALSE),IF(C817="TASAS",VLOOKUP(AY817,'[2]LISTAS ANEXO 1. 3'!$B$43:$C$51,2,FALSE),IF(C817="FORTALECIMIENTO",VLOOKUP(AY817,'[2]LISTAS ANEXO 1. 3'!$B$52:$C$58,2,FALSE),""))),"")</f>
        <v>BBBB</v>
      </c>
      <c r="I817" s="23" t="str">
        <f>+IFERROR(VLOOKUP(#REF!,'[2]LISTAS ANEXO 1. 4'!$B$74:$C$90,2,FALSE),"")</f>
        <v/>
      </c>
      <c r="J817" s="23" t="str">
        <f>+IFERROR(VLOOKUP(X817,[2]ORDINALES!$B$2:$C$5,2,FALSE),"")</f>
        <v>CTADOS</v>
      </c>
      <c r="K817" s="23" t="str">
        <f>+IFERROR(VLOOKUP(#REF!,[2]REGION!$G$2:$I$1125,2,FALSE),"")</f>
        <v/>
      </c>
      <c r="L817" s="23" t="str">
        <f>+IFERROR(VLOOKUP(AI817,[2]REGION!$G$2:$I$1125,2,FALSE),"")</f>
        <v>SANTANDER</v>
      </c>
      <c r="M817" s="23" t="str">
        <f>+IFERROR(VLOOKUP(#REF!,[2]ORDINALES!$H$2:$I$382,2,FALSE),"")</f>
        <v/>
      </c>
      <c r="N817" s="23" t="str">
        <f>IFERROR(VLOOKUP(U817,'[2]Lista Willy'!$B$11:$D$14,3,FALSE),"")</f>
        <v>REC_11</v>
      </c>
      <c r="O817" s="24"/>
      <c r="P817" s="94">
        <v>35054</v>
      </c>
      <c r="Q817" s="94" t="s">
        <v>540</v>
      </c>
      <c r="R817" s="94" t="s">
        <v>873</v>
      </c>
      <c r="S817" s="94" t="s">
        <v>873</v>
      </c>
      <c r="T817" s="94" t="s">
        <v>873</v>
      </c>
      <c r="U817" s="94" t="s">
        <v>52</v>
      </c>
      <c r="V817" s="94" t="s">
        <v>53</v>
      </c>
      <c r="W817" s="94" t="s">
        <v>54</v>
      </c>
      <c r="X817" s="90" t="s">
        <v>55</v>
      </c>
      <c r="Y817" s="99" t="s">
        <v>2837</v>
      </c>
      <c r="Z817" s="119">
        <v>1100000</v>
      </c>
      <c r="AA817" s="120"/>
      <c r="AB817" s="119"/>
      <c r="AC817" s="119"/>
      <c r="AD817" s="119"/>
      <c r="AE817" s="120">
        <v>1100000</v>
      </c>
      <c r="AF817" s="119"/>
      <c r="AG817" s="131">
        <v>0</v>
      </c>
      <c r="AH817" s="94" t="s">
        <v>57</v>
      </c>
      <c r="AI817" s="94" t="s">
        <v>920</v>
      </c>
      <c r="AJ817" s="94" t="s">
        <v>921</v>
      </c>
      <c r="AK817" s="94"/>
      <c r="AL817" s="94" t="s">
        <v>57</v>
      </c>
      <c r="AM817" s="94"/>
      <c r="AN817" s="94" t="s">
        <v>57</v>
      </c>
      <c r="AO817" s="94"/>
      <c r="AP817" s="94" t="s">
        <v>57</v>
      </c>
      <c r="AQ817" s="94"/>
      <c r="AR817" s="94" t="s">
        <v>57</v>
      </c>
      <c r="AS817" s="94" t="s">
        <v>73</v>
      </c>
      <c r="AT817" s="94" t="s">
        <v>74</v>
      </c>
      <c r="AU817" s="97" t="s">
        <v>75</v>
      </c>
      <c r="AV817" s="97" t="s">
        <v>76</v>
      </c>
      <c r="AW817" s="97" t="s">
        <v>77</v>
      </c>
      <c r="AX817" s="97">
        <v>3299060</v>
      </c>
      <c r="AY817" s="97" t="s">
        <v>78</v>
      </c>
      <c r="AZ817" s="97" t="s">
        <v>201</v>
      </c>
      <c r="BA817" s="24"/>
    </row>
    <row r="818" spans="1:53" ht="84.75" customHeight="1">
      <c r="A818" s="23" t="str">
        <f>+IFERROR(VLOOKUP(R818,'[2]Listas niveles'!$D$2:$E$11,2,FALSE),"")</f>
        <v>DTAN</v>
      </c>
      <c r="B818" s="23" t="str">
        <f>+IFERROR(VLOOKUP(AS818,'[2]Listas anexo 1'!$A$7:$B$8,2,FALSE),"")</f>
        <v>FORTA</v>
      </c>
      <c r="C818" s="23" t="str">
        <f>+IFERROR(VLOOKUP(AT818,'[2]Listas anexo 1'!$A$13:$B$15,2,FALSE),"")</f>
        <v>FORTALECIMIENTO</v>
      </c>
      <c r="D818" s="23" t="str">
        <f>+IFERROR(VLOOKUP(AT818,'[2]Listas anexo 1'!$A$13:$C$15,3,FALSE),"")</f>
        <v>FORTALECER</v>
      </c>
      <c r="E818" s="23" t="str">
        <f>+IFERROR(VLOOKUP(AT818,'[2]Listas anexo 1'!$A$19:$B$21,2,FALSE),"")</f>
        <v>FORTOB</v>
      </c>
      <c r="F818" s="23" t="str">
        <f>+IFERROR(VLOOKUP(AV818,'[2]Listas anexo 1'!$J$13:$K$21,2,FALSE),"")</f>
        <v>FORTOBI</v>
      </c>
      <c r="G818" s="23" t="str">
        <f>+IFERROR(VLOOKUP(AW818,'[2]LISTAS ANEXO 1. 2'!$A$9:$B$38,2,FALSE),"")</f>
        <v>TII</v>
      </c>
      <c r="H818" s="23" t="str">
        <f>+IFERROR(IF(C818="ADMINYCOOR",VLOOKUP(AY818,'[2]LISTAS ANEXO 1. 3'!$B$13:$C$42,2,FALSE),IF(C818="TASAS",VLOOKUP(AY818,'[2]LISTAS ANEXO 1. 3'!$B$43:$C$51,2,FALSE),IF(C818="FORTALECIMIENTO",VLOOKUP(AY818,'[2]LISTAS ANEXO 1. 3'!$B$52:$C$58,2,FALSE),""))),"")</f>
        <v>BBBB</v>
      </c>
      <c r="I818" s="23" t="str">
        <f>+IFERROR(VLOOKUP(#REF!,'[2]LISTAS ANEXO 1. 4'!$B$74:$C$90,2,FALSE),"")</f>
        <v/>
      </c>
      <c r="J818" s="23" t="str">
        <f>+IFERROR(VLOOKUP(X818,[2]ORDINALES!$B$2:$C$5,2,FALSE),"")</f>
        <v>CTADOS</v>
      </c>
      <c r="K818" s="23" t="str">
        <f>+IFERROR(VLOOKUP(#REF!,[2]REGION!$G$2:$I$1125,2,FALSE),"")</f>
        <v/>
      </c>
      <c r="L818" s="23" t="str">
        <f>+IFERROR(VLOOKUP(AI818,[2]REGION!$G$2:$I$1125,2,FALSE),"")</f>
        <v>SANTANDER</v>
      </c>
      <c r="M818" s="23" t="str">
        <f>+IFERROR(VLOOKUP(#REF!,[2]ORDINALES!$H$2:$I$382,2,FALSE),"")</f>
        <v/>
      </c>
      <c r="N818" s="23" t="str">
        <f>IFERROR(VLOOKUP(U818,'[2]Lista Willy'!$B$11:$D$14,3,FALSE),"")</f>
        <v>REC_11</v>
      </c>
      <c r="O818" s="24"/>
      <c r="P818" s="94">
        <v>35055</v>
      </c>
      <c r="Q818" s="94" t="s">
        <v>540</v>
      </c>
      <c r="R818" s="94" t="s">
        <v>873</v>
      </c>
      <c r="S818" s="94" t="s">
        <v>873</v>
      </c>
      <c r="T818" s="94" t="s">
        <v>873</v>
      </c>
      <c r="U818" s="94" t="s">
        <v>52</v>
      </c>
      <c r="V818" s="94" t="s">
        <v>53</v>
      </c>
      <c r="W818" s="94" t="s">
        <v>54</v>
      </c>
      <c r="X818" s="90" t="s">
        <v>55</v>
      </c>
      <c r="Y818" s="94" t="s">
        <v>955</v>
      </c>
      <c r="Z818" s="119">
        <v>4000000</v>
      </c>
      <c r="AA818" s="120"/>
      <c r="AB818" s="119"/>
      <c r="AC818" s="119"/>
      <c r="AD818" s="119"/>
      <c r="AE818" s="120">
        <v>4000000</v>
      </c>
      <c r="AF818" s="119"/>
      <c r="AG818" s="131"/>
      <c r="AH818" s="94" t="s">
        <v>57</v>
      </c>
      <c r="AI818" s="94" t="s">
        <v>920</v>
      </c>
      <c r="AJ818" s="94" t="s">
        <v>921</v>
      </c>
      <c r="AK818" s="94"/>
      <c r="AL818" s="94" t="s">
        <v>57</v>
      </c>
      <c r="AM818" s="94"/>
      <c r="AN818" s="94" t="s">
        <v>57</v>
      </c>
      <c r="AO818" s="94"/>
      <c r="AP818" s="94" t="s">
        <v>57</v>
      </c>
      <c r="AQ818" s="94"/>
      <c r="AR818" s="94" t="s">
        <v>57</v>
      </c>
      <c r="AS818" s="94" t="s">
        <v>73</v>
      </c>
      <c r="AT818" s="94" t="s">
        <v>74</v>
      </c>
      <c r="AU818" s="97" t="s">
        <v>75</v>
      </c>
      <c r="AV818" s="97" t="s">
        <v>76</v>
      </c>
      <c r="AW818" s="97" t="s">
        <v>77</v>
      </c>
      <c r="AX818" s="97">
        <v>3299060</v>
      </c>
      <c r="AY818" s="97" t="s">
        <v>78</v>
      </c>
      <c r="AZ818" s="97" t="s">
        <v>201</v>
      </c>
      <c r="BA818" s="24"/>
    </row>
    <row r="819" spans="1:53" ht="84.75" customHeight="1">
      <c r="A819" s="23" t="str">
        <f>+IFERROR(VLOOKUP(R819,'[2]Listas niveles'!$D$2:$E$11,2,FALSE),"")</f>
        <v>DTAN</v>
      </c>
      <c r="B819" s="23" t="str">
        <f>+IFERROR(VLOOKUP(AS819,'[2]Listas anexo 1'!$A$7:$B$8,2,FALSE),"")</f>
        <v>FORTA</v>
      </c>
      <c r="C819" s="23" t="str">
        <f>+IFERROR(VLOOKUP(AT819,'[2]Listas anexo 1'!$A$13:$B$15,2,FALSE),"")</f>
        <v>FORTALECIMIENTO</v>
      </c>
      <c r="D819" s="23" t="str">
        <f>+IFERROR(VLOOKUP(AT819,'[2]Listas anexo 1'!$A$13:$C$15,3,FALSE),"")</f>
        <v>FORTALECER</v>
      </c>
      <c r="E819" s="23" t="str">
        <f>+IFERROR(VLOOKUP(AT819,'[2]Listas anexo 1'!$A$19:$B$21,2,FALSE),"")</f>
        <v>FORTOB</v>
      </c>
      <c r="F819" s="23" t="str">
        <f>+IFERROR(VLOOKUP(AV819,'[2]Listas anexo 1'!$J$13:$K$21,2,FALSE),"")</f>
        <v>FORTOBI</v>
      </c>
      <c r="G819" s="23" t="str">
        <f>+IFERROR(VLOOKUP(AW819,'[2]LISTAS ANEXO 1. 2'!$A$9:$B$38,2,FALSE),"")</f>
        <v>TII</v>
      </c>
      <c r="H819" s="23" t="str">
        <f>+IFERROR(IF(C819="ADMINYCOOR",VLOOKUP(AY819,'[2]LISTAS ANEXO 1. 3'!$B$13:$C$42,2,FALSE),IF(C819="TASAS",VLOOKUP(AY819,'[2]LISTAS ANEXO 1. 3'!$B$43:$C$51,2,FALSE),IF(C819="FORTALECIMIENTO",VLOOKUP(AY819,'[2]LISTAS ANEXO 1. 3'!$B$52:$C$58,2,FALSE),""))),"")</f>
        <v>BBBB</v>
      </c>
      <c r="I819" s="23" t="str">
        <f>+IFERROR(VLOOKUP(#REF!,'[2]LISTAS ANEXO 1. 4'!$B$74:$C$90,2,FALSE),"")</f>
        <v/>
      </c>
      <c r="J819" s="23" t="str">
        <f>+IFERROR(VLOOKUP(X819,[2]ORDINALES!$B$2:$C$5,2,FALSE),"")</f>
        <v>CTADOS</v>
      </c>
      <c r="K819" s="23" t="str">
        <f>+IFERROR(VLOOKUP(#REF!,[2]REGION!$G$2:$I$1125,2,FALSE),"")</f>
        <v/>
      </c>
      <c r="L819" s="23" t="str">
        <f>+IFERROR(VLOOKUP(AI819,[2]REGION!$G$2:$I$1125,2,FALSE),"")</f>
        <v>SANTANDER</v>
      </c>
      <c r="M819" s="23" t="str">
        <f>+IFERROR(VLOOKUP(#REF!,[2]ORDINALES!$H$2:$I$382,2,FALSE),"")</f>
        <v/>
      </c>
      <c r="N819" s="23" t="str">
        <f>IFERROR(VLOOKUP(U819,'[2]Lista Willy'!$B$11:$D$14,3,FALSE),"")</f>
        <v>REC_11</v>
      </c>
      <c r="O819" s="24"/>
      <c r="P819" s="94">
        <v>35056</v>
      </c>
      <c r="Q819" s="94" t="s">
        <v>540</v>
      </c>
      <c r="R819" s="94" t="s">
        <v>873</v>
      </c>
      <c r="S819" s="94" t="s">
        <v>873</v>
      </c>
      <c r="T819" s="94" t="s">
        <v>873</v>
      </c>
      <c r="U819" s="94" t="s">
        <v>52</v>
      </c>
      <c r="V819" s="94" t="s">
        <v>53</v>
      </c>
      <c r="W819" s="94" t="s">
        <v>54</v>
      </c>
      <c r="X819" s="90" t="s">
        <v>55</v>
      </c>
      <c r="Y819" s="99" t="s">
        <v>956</v>
      </c>
      <c r="Z819" s="119">
        <v>1000000</v>
      </c>
      <c r="AA819" s="120"/>
      <c r="AB819" s="119"/>
      <c r="AC819" s="119"/>
      <c r="AD819" s="119"/>
      <c r="AE819" s="120">
        <v>1000000</v>
      </c>
      <c r="AF819" s="119"/>
      <c r="AG819" s="131">
        <v>0</v>
      </c>
      <c r="AH819" s="94" t="s">
        <v>57</v>
      </c>
      <c r="AI819" s="94" t="s">
        <v>920</v>
      </c>
      <c r="AJ819" s="94" t="s">
        <v>921</v>
      </c>
      <c r="AK819" s="94"/>
      <c r="AL819" s="94" t="s">
        <v>57</v>
      </c>
      <c r="AM819" s="94"/>
      <c r="AN819" s="94" t="s">
        <v>57</v>
      </c>
      <c r="AO819" s="94"/>
      <c r="AP819" s="94" t="s">
        <v>57</v>
      </c>
      <c r="AQ819" s="94"/>
      <c r="AR819" s="94" t="s">
        <v>57</v>
      </c>
      <c r="AS819" s="94" t="s">
        <v>73</v>
      </c>
      <c r="AT819" s="94" t="s">
        <v>74</v>
      </c>
      <c r="AU819" s="97" t="s">
        <v>75</v>
      </c>
      <c r="AV819" s="97" t="s">
        <v>76</v>
      </c>
      <c r="AW819" s="97" t="s">
        <v>77</v>
      </c>
      <c r="AX819" s="97">
        <v>3299060</v>
      </c>
      <c r="AY819" s="97" t="s">
        <v>78</v>
      </c>
      <c r="AZ819" s="97" t="s">
        <v>201</v>
      </c>
      <c r="BA819" s="24"/>
    </row>
    <row r="820" spans="1:53" ht="84.75" customHeight="1">
      <c r="A820" s="23" t="str">
        <f>+IFERROR(VLOOKUP(R820,'[2]Listas niveles'!$D$2:$E$11,2,FALSE),"")</f>
        <v>DTAN</v>
      </c>
      <c r="B820" s="23" t="str">
        <f>+IFERROR(VLOOKUP(AS820,'[2]Listas anexo 1'!$A$7:$B$8,2,FALSE),"")</f>
        <v>FORTA</v>
      </c>
      <c r="C820" s="23" t="str">
        <f>+IFERROR(VLOOKUP(AT820,'[2]Listas anexo 1'!$A$13:$B$15,2,FALSE),"")</f>
        <v>FORTALECIMIENTO</v>
      </c>
      <c r="D820" s="23" t="str">
        <f>+IFERROR(VLOOKUP(AT820,'[2]Listas anexo 1'!$A$13:$C$15,3,FALSE),"")</f>
        <v>FORTALECER</v>
      </c>
      <c r="E820" s="23" t="str">
        <f>+IFERROR(VLOOKUP(AT820,'[2]Listas anexo 1'!$A$19:$B$21,2,FALSE),"")</f>
        <v>FORTOB</v>
      </c>
      <c r="F820" s="23" t="str">
        <f>+IFERROR(VLOOKUP(AV820,'[2]Listas anexo 1'!$J$13:$K$21,2,FALSE),"")</f>
        <v>FORTOBI</v>
      </c>
      <c r="G820" s="23" t="str">
        <f>+IFERROR(VLOOKUP(AW820,'[2]LISTAS ANEXO 1. 2'!$A$9:$B$38,2,FALSE),"")</f>
        <v>TII</v>
      </c>
      <c r="H820" s="23" t="str">
        <f>+IFERROR(IF(C820="ADMINYCOOR",VLOOKUP(AY820,'[2]LISTAS ANEXO 1. 3'!$B$13:$C$42,2,FALSE),IF(C820="TASAS",VLOOKUP(AY820,'[2]LISTAS ANEXO 1. 3'!$B$43:$C$51,2,FALSE),IF(C820="FORTALECIMIENTO",VLOOKUP(AY820,'[2]LISTAS ANEXO 1. 3'!$B$52:$C$58,2,FALSE),""))),"")</f>
        <v>BBBB</v>
      </c>
      <c r="I820" s="23" t="str">
        <f>+IFERROR(VLOOKUP(#REF!,'[2]LISTAS ANEXO 1. 4'!$B$74:$C$90,2,FALSE),"")</f>
        <v/>
      </c>
      <c r="J820" s="23" t="str">
        <f>+IFERROR(VLOOKUP(X820,[2]ORDINALES!$B$2:$C$5,2,FALSE),"")</f>
        <v>CTADOS</v>
      </c>
      <c r="K820" s="23" t="str">
        <f>+IFERROR(VLOOKUP(#REF!,[2]REGION!$G$2:$I$1125,2,FALSE),"")</f>
        <v/>
      </c>
      <c r="L820" s="23" t="str">
        <f>+IFERROR(VLOOKUP(AI820,[2]REGION!$G$2:$I$1125,2,FALSE),"")</f>
        <v>SANTANDER</v>
      </c>
      <c r="M820" s="23" t="str">
        <f>+IFERROR(VLOOKUP(#REF!,[2]ORDINALES!$H$2:$I$382,2,FALSE),"")</f>
        <v/>
      </c>
      <c r="N820" s="23" t="str">
        <f>IFERROR(VLOOKUP(U820,'[2]Lista Willy'!$B$11:$D$14,3,FALSE),"")</f>
        <v>REC_11</v>
      </c>
      <c r="O820" s="24"/>
      <c r="P820" s="94">
        <v>35057</v>
      </c>
      <c r="Q820" s="94" t="s">
        <v>540</v>
      </c>
      <c r="R820" s="94" t="s">
        <v>873</v>
      </c>
      <c r="S820" s="94" t="s">
        <v>873</v>
      </c>
      <c r="T820" s="94" t="s">
        <v>873</v>
      </c>
      <c r="U820" s="94" t="s">
        <v>52</v>
      </c>
      <c r="V820" s="94" t="s">
        <v>53</v>
      </c>
      <c r="W820" s="94" t="s">
        <v>54</v>
      </c>
      <c r="X820" s="90" t="s">
        <v>55</v>
      </c>
      <c r="Y820" s="94" t="s">
        <v>957</v>
      </c>
      <c r="Z820" s="119">
        <v>6300000</v>
      </c>
      <c r="AA820" s="120"/>
      <c r="AB820" s="119"/>
      <c r="AC820" s="119"/>
      <c r="AD820" s="119"/>
      <c r="AE820" s="120">
        <v>6300000</v>
      </c>
      <c r="AF820" s="119"/>
      <c r="AG820" s="131">
        <v>0</v>
      </c>
      <c r="AH820" s="94" t="s">
        <v>57</v>
      </c>
      <c r="AI820" s="94" t="s">
        <v>920</v>
      </c>
      <c r="AJ820" s="94" t="s">
        <v>921</v>
      </c>
      <c r="AK820" s="94"/>
      <c r="AL820" s="94" t="s">
        <v>57</v>
      </c>
      <c r="AM820" s="94"/>
      <c r="AN820" s="94" t="s">
        <v>57</v>
      </c>
      <c r="AO820" s="94"/>
      <c r="AP820" s="94" t="s">
        <v>57</v>
      </c>
      <c r="AQ820" s="94"/>
      <c r="AR820" s="94" t="s">
        <v>57</v>
      </c>
      <c r="AS820" s="94" t="s">
        <v>73</v>
      </c>
      <c r="AT820" s="94" t="s">
        <v>74</v>
      </c>
      <c r="AU820" s="97" t="s">
        <v>75</v>
      </c>
      <c r="AV820" s="97" t="s">
        <v>76</v>
      </c>
      <c r="AW820" s="97" t="s">
        <v>77</v>
      </c>
      <c r="AX820" s="97">
        <v>3299060</v>
      </c>
      <c r="AY820" s="97" t="s">
        <v>78</v>
      </c>
      <c r="AZ820" s="97" t="s">
        <v>201</v>
      </c>
      <c r="BA820" s="24"/>
    </row>
    <row r="821" spans="1:53" ht="84.75" customHeight="1">
      <c r="A821" s="23" t="str">
        <f>+IFERROR(VLOOKUP(R821,'[2]Listas niveles'!$D$2:$E$11,2,FALSE),"")</f>
        <v>DTAN</v>
      </c>
      <c r="B821" s="23" t="str">
        <f>+IFERROR(VLOOKUP(AS821,'[2]Listas anexo 1'!$A$7:$B$8,2,FALSE),"")</f>
        <v>FORTA</v>
      </c>
      <c r="C821" s="23" t="str">
        <f>+IFERROR(VLOOKUP(AT821,'[2]Listas anexo 1'!$A$13:$B$15,2,FALSE),"")</f>
        <v>FORTALECIMIENTO</v>
      </c>
      <c r="D821" s="23" t="str">
        <f>+IFERROR(VLOOKUP(AT821,'[2]Listas anexo 1'!$A$13:$C$15,3,FALSE),"")</f>
        <v>FORTALECER</v>
      </c>
      <c r="E821" s="23" t="str">
        <f>+IFERROR(VLOOKUP(AT821,'[2]Listas anexo 1'!$A$19:$B$21,2,FALSE),"")</f>
        <v>FORTOB</v>
      </c>
      <c r="F821" s="23" t="str">
        <f>+IFERROR(VLOOKUP(AV821,'[2]Listas anexo 1'!$J$13:$K$21,2,FALSE),"")</f>
        <v>FORTOBI</v>
      </c>
      <c r="G821" s="23" t="str">
        <f>+IFERROR(VLOOKUP(AW821,'[2]LISTAS ANEXO 1. 2'!$A$9:$B$38,2,FALSE),"")</f>
        <v>TII</v>
      </c>
      <c r="H821" s="23" t="str">
        <f>+IFERROR(IF(C821="ADMINYCOOR",VLOOKUP(AY821,'[2]LISTAS ANEXO 1. 3'!$B$13:$C$42,2,FALSE),IF(C821="TASAS",VLOOKUP(AY821,'[2]LISTAS ANEXO 1. 3'!$B$43:$C$51,2,FALSE),IF(C821="FORTALECIMIENTO",VLOOKUP(AY821,'[2]LISTAS ANEXO 1. 3'!$B$52:$C$58,2,FALSE),""))),"")</f>
        <v>BBBB</v>
      </c>
      <c r="I821" s="23" t="str">
        <f>+IFERROR(VLOOKUP(#REF!,'[2]LISTAS ANEXO 1. 4'!$B$74:$C$90,2,FALSE),"")</f>
        <v/>
      </c>
      <c r="J821" s="23" t="str">
        <f>+IFERROR(VLOOKUP(X821,[2]ORDINALES!$B$2:$C$5,2,FALSE),"")</f>
        <v>CTADOS</v>
      </c>
      <c r="K821" s="23" t="str">
        <f>+IFERROR(VLOOKUP(#REF!,[2]REGION!$G$2:$I$1125,2,FALSE),"")</f>
        <v/>
      </c>
      <c r="L821" s="23" t="str">
        <f>+IFERROR(VLOOKUP(AI821,[2]REGION!$G$2:$I$1125,2,FALSE),"")</f>
        <v>SANTANDER</v>
      </c>
      <c r="M821" s="23" t="str">
        <f>+IFERROR(VLOOKUP(#REF!,[2]ORDINALES!$H$2:$I$382,2,FALSE),"")</f>
        <v/>
      </c>
      <c r="N821" s="23" t="str">
        <f>IFERROR(VLOOKUP(U821,'[2]Lista Willy'!$B$11:$D$14,3,FALSE),"")</f>
        <v>REC_11</v>
      </c>
      <c r="O821" s="24"/>
      <c r="P821" s="94">
        <v>35058</v>
      </c>
      <c r="Q821" s="94" t="s">
        <v>540</v>
      </c>
      <c r="R821" s="94" t="s">
        <v>873</v>
      </c>
      <c r="S821" s="94" t="s">
        <v>873</v>
      </c>
      <c r="T821" s="94" t="s">
        <v>873</v>
      </c>
      <c r="U821" s="94" t="s">
        <v>52</v>
      </c>
      <c r="V821" s="94" t="s">
        <v>53</v>
      </c>
      <c r="W821" s="94" t="s">
        <v>54</v>
      </c>
      <c r="X821" s="90" t="s">
        <v>55</v>
      </c>
      <c r="Y821" s="99" t="s">
        <v>958</v>
      </c>
      <c r="Z821" s="119">
        <v>18000000</v>
      </c>
      <c r="AA821" s="120"/>
      <c r="AB821" s="119"/>
      <c r="AC821" s="119"/>
      <c r="AD821" s="119"/>
      <c r="AE821" s="120">
        <v>18000000</v>
      </c>
      <c r="AF821" s="119"/>
      <c r="AG821" s="131">
        <v>0</v>
      </c>
      <c r="AH821" s="94" t="s">
        <v>57</v>
      </c>
      <c r="AI821" s="94" t="s">
        <v>920</v>
      </c>
      <c r="AJ821" s="94" t="s">
        <v>921</v>
      </c>
      <c r="AK821" s="94"/>
      <c r="AL821" s="94" t="s">
        <v>57</v>
      </c>
      <c r="AM821" s="94"/>
      <c r="AN821" s="94" t="s">
        <v>57</v>
      </c>
      <c r="AO821" s="94"/>
      <c r="AP821" s="94" t="s">
        <v>57</v>
      </c>
      <c r="AQ821" s="94"/>
      <c r="AR821" s="94" t="s">
        <v>57</v>
      </c>
      <c r="AS821" s="94" t="s">
        <v>73</v>
      </c>
      <c r="AT821" s="94" t="s">
        <v>74</v>
      </c>
      <c r="AU821" s="97" t="s">
        <v>75</v>
      </c>
      <c r="AV821" s="97" t="s">
        <v>76</v>
      </c>
      <c r="AW821" s="97" t="s">
        <v>77</v>
      </c>
      <c r="AX821" s="97">
        <v>3299060</v>
      </c>
      <c r="AY821" s="97" t="s">
        <v>78</v>
      </c>
      <c r="AZ821" s="97" t="s">
        <v>201</v>
      </c>
      <c r="BA821" s="24"/>
    </row>
    <row r="822" spans="1:53" ht="84.75" customHeight="1">
      <c r="A822" s="23" t="str">
        <f>+IFERROR(VLOOKUP(R822,'[2]Listas niveles'!$D$2:$E$11,2,FALSE),"")</f>
        <v>DTAN</v>
      </c>
      <c r="B822" s="23" t="str">
        <f>+IFERROR(VLOOKUP(AS822,'[2]Listas anexo 1'!$A$7:$B$8,2,FALSE),"")</f>
        <v>FORTA</v>
      </c>
      <c r="C822" s="23" t="str">
        <f>+IFERROR(VLOOKUP(AT822,'[2]Listas anexo 1'!$A$13:$B$15,2,FALSE),"")</f>
        <v>FORTALECIMIENTO</v>
      </c>
      <c r="D822" s="23" t="str">
        <f>+IFERROR(VLOOKUP(AT822,'[2]Listas anexo 1'!$A$13:$C$15,3,FALSE),"")</f>
        <v>FORTALECER</v>
      </c>
      <c r="E822" s="23" t="str">
        <f>+IFERROR(VLOOKUP(AT822,'[2]Listas anexo 1'!$A$19:$B$21,2,FALSE),"")</f>
        <v>FORTOB</v>
      </c>
      <c r="F822" s="23" t="str">
        <f>+IFERROR(VLOOKUP(AV822,'[2]Listas anexo 1'!$J$13:$K$21,2,FALSE),"")</f>
        <v>FORTOBI</v>
      </c>
      <c r="G822" s="23" t="str">
        <f>+IFERROR(VLOOKUP(AW822,'[2]LISTAS ANEXO 1. 2'!$A$9:$B$38,2,FALSE),"")</f>
        <v>TII</v>
      </c>
      <c r="H822" s="23" t="str">
        <f>+IFERROR(IF(C822="ADMINYCOOR",VLOOKUP(AY822,'[2]LISTAS ANEXO 1. 3'!$B$13:$C$42,2,FALSE),IF(C822="TASAS",VLOOKUP(AY822,'[2]LISTAS ANEXO 1. 3'!$B$43:$C$51,2,FALSE),IF(C822="FORTALECIMIENTO",VLOOKUP(AY822,'[2]LISTAS ANEXO 1. 3'!$B$52:$C$58,2,FALSE),""))),"")</f>
        <v>BBBB</v>
      </c>
      <c r="I822" s="23" t="str">
        <f>+IFERROR(VLOOKUP(#REF!,'[2]LISTAS ANEXO 1. 4'!$B$74:$C$90,2,FALSE),"")</f>
        <v/>
      </c>
      <c r="J822" s="23" t="str">
        <f>+IFERROR(VLOOKUP(X822,[2]ORDINALES!$B$2:$C$5,2,FALSE),"")</f>
        <v>CTADOS</v>
      </c>
      <c r="K822" s="23" t="str">
        <f>+IFERROR(VLOOKUP(#REF!,[2]REGION!$G$2:$I$1125,2,FALSE),"")</f>
        <v/>
      </c>
      <c r="L822" s="23" t="str">
        <f>+IFERROR(VLOOKUP(AI822,[2]REGION!$G$2:$I$1125,2,FALSE),"")</f>
        <v>SANTANDER</v>
      </c>
      <c r="M822" s="23" t="str">
        <f>+IFERROR(VLOOKUP(#REF!,[2]ORDINALES!$H$2:$I$382,2,FALSE),"")</f>
        <v/>
      </c>
      <c r="N822" s="23" t="str">
        <f>IFERROR(VLOOKUP(U822,'[2]Lista Willy'!$B$11:$D$14,3,FALSE),"")</f>
        <v>REC_11</v>
      </c>
      <c r="O822" s="24"/>
      <c r="P822" s="94">
        <v>35059</v>
      </c>
      <c r="Q822" s="94" t="s">
        <v>540</v>
      </c>
      <c r="R822" s="94" t="s">
        <v>873</v>
      </c>
      <c r="S822" s="94" t="s">
        <v>873</v>
      </c>
      <c r="T822" s="94" t="s">
        <v>873</v>
      </c>
      <c r="U822" s="94" t="s">
        <v>52</v>
      </c>
      <c r="V822" s="94" t="s">
        <v>53</v>
      </c>
      <c r="W822" s="94" t="s">
        <v>54</v>
      </c>
      <c r="X822" s="90" t="s">
        <v>55</v>
      </c>
      <c r="Y822" s="99" t="s">
        <v>959</v>
      </c>
      <c r="Z822" s="119">
        <v>64581000</v>
      </c>
      <c r="AA822" s="120"/>
      <c r="AB822" s="119"/>
      <c r="AC822" s="119"/>
      <c r="AD822" s="119"/>
      <c r="AE822" s="120">
        <v>64581000</v>
      </c>
      <c r="AF822" s="119"/>
      <c r="AG822" s="131">
        <v>0</v>
      </c>
      <c r="AH822" s="94" t="s">
        <v>57</v>
      </c>
      <c r="AI822" s="94" t="s">
        <v>920</v>
      </c>
      <c r="AJ822" s="94" t="s">
        <v>921</v>
      </c>
      <c r="AK822" s="94"/>
      <c r="AL822" s="94" t="s">
        <v>57</v>
      </c>
      <c r="AM822" s="94"/>
      <c r="AN822" s="94" t="s">
        <v>57</v>
      </c>
      <c r="AO822" s="94"/>
      <c r="AP822" s="94" t="s">
        <v>57</v>
      </c>
      <c r="AQ822" s="94"/>
      <c r="AR822" s="94" t="s">
        <v>57</v>
      </c>
      <c r="AS822" s="94" t="s">
        <v>73</v>
      </c>
      <c r="AT822" s="94" t="s">
        <v>74</v>
      </c>
      <c r="AU822" s="97" t="s">
        <v>75</v>
      </c>
      <c r="AV822" s="97" t="s">
        <v>76</v>
      </c>
      <c r="AW822" s="97" t="s">
        <v>77</v>
      </c>
      <c r="AX822" s="97">
        <v>3299060</v>
      </c>
      <c r="AY822" s="97" t="s">
        <v>78</v>
      </c>
      <c r="AZ822" s="97" t="s">
        <v>201</v>
      </c>
      <c r="BA822" s="24"/>
    </row>
    <row r="823" spans="1:53" ht="84.75" customHeight="1">
      <c r="A823" s="23" t="str">
        <f>+IFERROR(VLOOKUP(R823,'[2]Listas niveles'!$D$2:$E$11,2,FALSE),"")</f>
        <v>DTAN</v>
      </c>
      <c r="B823" s="23" t="str">
        <f>+IFERROR(VLOOKUP(AS823,'[2]Listas anexo 1'!$A$7:$B$8,2,FALSE),"")</f>
        <v>FORTA</v>
      </c>
      <c r="C823" s="23" t="str">
        <f>+IFERROR(VLOOKUP(AT823,'[2]Listas anexo 1'!$A$13:$B$15,2,FALSE),"")</f>
        <v>FORTALECIMIENTO</v>
      </c>
      <c r="D823" s="23" t="str">
        <f>+IFERROR(VLOOKUP(AT823,'[2]Listas anexo 1'!$A$13:$C$15,3,FALSE),"")</f>
        <v>FORTALECER</v>
      </c>
      <c r="E823" s="23" t="str">
        <f>+IFERROR(VLOOKUP(AT823,'[2]Listas anexo 1'!$A$19:$B$21,2,FALSE),"")</f>
        <v>FORTOB</v>
      </c>
      <c r="F823" s="23" t="str">
        <f>+IFERROR(VLOOKUP(AV823,'[2]Listas anexo 1'!$J$13:$K$21,2,FALSE),"")</f>
        <v>FORTOBI</v>
      </c>
      <c r="G823" s="23" t="str">
        <f>+IFERROR(VLOOKUP(AW823,'[2]LISTAS ANEXO 1. 2'!$A$9:$B$38,2,FALSE),"")</f>
        <v>TII</v>
      </c>
      <c r="H823" s="23" t="str">
        <f>+IFERROR(IF(C823="ADMINYCOOR",VLOOKUP(AY823,'[2]LISTAS ANEXO 1. 3'!$B$13:$C$42,2,FALSE),IF(C823="TASAS",VLOOKUP(AY823,'[2]LISTAS ANEXO 1. 3'!$B$43:$C$51,2,FALSE),IF(C823="FORTALECIMIENTO",VLOOKUP(AY823,'[2]LISTAS ANEXO 1. 3'!$B$52:$C$58,2,FALSE),""))),"")</f>
        <v>BBBB</v>
      </c>
      <c r="I823" s="23" t="str">
        <f>+IFERROR(VLOOKUP(#REF!,'[2]LISTAS ANEXO 1. 4'!$B$74:$C$90,2,FALSE),"")</f>
        <v/>
      </c>
      <c r="J823" s="23" t="str">
        <f>+IFERROR(VLOOKUP(X823,[2]ORDINALES!$B$2:$C$5,2,FALSE),"")</f>
        <v>CTADOS</v>
      </c>
      <c r="K823" s="23" t="str">
        <f>+IFERROR(VLOOKUP(#REF!,[2]REGION!$G$2:$I$1125,2,FALSE),"")</f>
        <v/>
      </c>
      <c r="L823" s="23" t="str">
        <f>+IFERROR(VLOOKUP(AI823,[2]REGION!$G$2:$I$1125,2,FALSE),"")</f>
        <v>SANTANDER</v>
      </c>
      <c r="M823" s="23" t="str">
        <f>+IFERROR(VLOOKUP(#REF!,[2]ORDINALES!$H$2:$I$382,2,FALSE),"")</f>
        <v/>
      </c>
      <c r="N823" s="23" t="str">
        <f>IFERROR(VLOOKUP(U823,'[2]Lista Willy'!$B$11:$D$14,3,FALSE),"")</f>
        <v>REC_11</v>
      </c>
      <c r="O823" s="24"/>
      <c r="P823" s="94">
        <v>35060</v>
      </c>
      <c r="Q823" s="94" t="s">
        <v>540</v>
      </c>
      <c r="R823" s="94" t="s">
        <v>873</v>
      </c>
      <c r="S823" s="94" t="s">
        <v>873</v>
      </c>
      <c r="T823" s="94" t="s">
        <v>873</v>
      </c>
      <c r="U823" s="94" t="s">
        <v>52</v>
      </c>
      <c r="V823" s="94" t="s">
        <v>53</v>
      </c>
      <c r="W823" s="94" t="s">
        <v>54</v>
      </c>
      <c r="X823" s="90" t="s">
        <v>55</v>
      </c>
      <c r="Y823" s="99" t="s">
        <v>960</v>
      </c>
      <c r="Z823" s="119">
        <v>4000000</v>
      </c>
      <c r="AA823" s="120"/>
      <c r="AB823" s="119"/>
      <c r="AC823" s="119"/>
      <c r="AD823" s="119"/>
      <c r="AE823" s="120">
        <v>4000000</v>
      </c>
      <c r="AF823" s="119"/>
      <c r="AG823" s="131">
        <v>0</v>
      </c>
      <c r="AH823" s="94" t="s">
        <v>57</v>
      </c>
      <c r="AI823" s="94" t="s">
        <v>920</v>
      </c>
      <c r="AJ823" s="94" t="s">
        <v>921</v>
      </c>
      <c r="AK823" s="94"/>
      <c r="AL823" s="94" t="s">
        <v>57</v>
      </c>
      <c r="AM823" s="94"/>
      <c r="AN823" s="94" t="s">
        <v>57</v>
      </c>
      <c r="AO823" s="94"/>
      <c r="AP823" s="94" t="s">
        <v>57</v>
      </c>
      <c r="AQ823" s="94"/>
      <c r="AR823" s="94" t="s">
        <v>57</v>
      </c>
      <c r="AS823" s="94" t="s">
        <v>73</v>
      </c>
      <c r="AT823" s="94" t="s">
        <v>74</v>
      </c>
      <c r="AU823" s="97" t="s">
        <v>75</v>
      </c>
      <c r="AV823" s="97" t="s">
        <v>76</v>
      </c>
      <c r="AW823" s="97" t="s">
        <v>77</v>
      </c>
      <c r="AX823" s="97">
        <v>3299060</v>
      </c>
      <c r="AY823" s="97" t="s">
        <v>78</v>
      </c>
      <c r="AZ823" s="97" t="s">
        <v>201</v>
      </c>
      <c r="BA823" s="24"/>
    </row>
    <row r="824" spans="1:53" ht="84.75" customHeight="1">
      <c r="A824" s="23" t="str">
        <f>+IFERROR(VLOOKUP(R824,'[2]Listas niveles'!$D$2:$E$11,2,FALSE),"")</f>
        <v>DTAN</v>
      </c>
      <c r="B824" s="23" t="str">
        <f>+IFERROR(VLOOKUP(AS824,'[2]Listas anexo 1'!$A$7:$B$8,2,FALSE),"")</f>
        <v>FORTA</v>
      </c>
      <c r="C824" s="23" t="str">
        <f>+IFERROR(VLOOKUP(AT824,'[2]Listas anexo 1'!$A$13:$B$15,2,FALSE),"")</f>
        <v>FORTALECIMIENTO</v>
      </c>
      <c r="D824" s="23" t="str">
        <f>+IFERROR(VLOOKUP(AT824,'[2]Listas anexo 1'!$A$13:$C$15,3,FALSE),"")</f>
        <v>FORTALECER</v>
      </c>
      <c r="E824" s="23" t="str">
        <f>+IFERROR(VLOOKUP(AT824,'[2]Listas anexo 1'!$A$19:$B$21,2,FALSE),"")</f>
        <v>FORTOB</v>
      </c>
      <c r="F824" s="23" t="str">
        <f>+IFERROR(VLOOKUP(AV824,'[2]Listas anexo 1'!$J$13:$K$21,2,FALSE),"")</f>
        <v>FORTOBI</v>
      </c>
      <c r="G824" s="23" t="str">
        <f>+IFERROR(VLOOKUP(AW824,'[2]LISTAS ANEXO 1. 2'!$A$9:$B$38,2,FALSE),"")</f>
        <v>TII</v>
      </c>
      <c r="H824" s="23" t="str">
        <f>+IFERROR(IF(C824="ADMINYCOOR",VLOOKUP(AY824,'[2]LISTAS ANEXO 1. 3'!$B$13:$C$42,2,FALSE),IF(C824="TASAS",VLOOKUP(AY824,'[2]LISTAS ANEXO 1. 3'!$B$43:$C$51,2,FALSE),IF(C824="FORTALECIMIENTO",VLOOKUP(AY824,'[2]LISTAS ANEXO 1. 3'!$B$52:$C$58,2,FALSE),""))),"")</f>
        <v>BBBB</v>
      </c>
      <c r="I824" s="23" t="str">
        <f>+IFERROR(VLOOKUP(#REF!,'[2]LISTAS ANEXO 1. 4'!$B$74:$C$90,2,FALSE),"")</f>
        <v/>
      </c>
      <c r="J824" s="23" t="str">
        <f>+IFERROR(VLOOKUP(X824,[2]ORDINALES!$B$2:$C$5,2,FALSE),"")</f>
        <v>CTADOS</v>
      </c>
      <c r="K824" s="23" t="str">
        <f>+IFERROR(VLOOKUP(#REF!,[2]REGION!$G$2:$I$1125,2,FALSE),"")</f>
        <v/>
      </c>
      <c r="L824" s="23" t="str">
        <f>+IFERROR(VLOOKUP(AI824,[2]REGION!$G$2:$I$1125,2,FALSE),"")</f>
        <v>SANTANDER</v>
      </c>
      <c r="M824" s="23" t="str">
        <f>+IFERROR(VLOOKUP(#REF!,[2]ORDINALES!$H$2:$I$382,2,FALSE),"")</f>
        <v/>
      </c>
      <c r="N824" s="23" t="str">
        <f>IFERROR(VLOOKUP(U824,'[2]Lista Willy'!$B$11:$D$14,3,FALSE),"")</f>
        <v>REC_11</v>
      </c>
      <c r="O824" s="24"/>
      <c r="P824" s="94">
        <v>35061</v>
      </c>
      <c r="Q824" s="94" t="s">
        <v>540</v>
      </c>
      <c r="R824" s="94" t="s">
        <v>873</v>
      </c>
      <c r="S824" s="94" t="s">
        <v>873</v>
      </c>
      <c r="T824" s="94" t="s">
        <v>873</v>
      </c>
      <c r="U824" s="94" t="s">
        <v>52</v>
      </c>
      <c r="V824" s="94" t="s">
        <v>53</v>
      </c>
      <c r="W824" s="94" t="s">
        <v>54</v>
      </c>
      <c r="X824" s="90" t="s">
        <v>55</v>
      </c>
      <c r="Y824" s="99" t="s">
        <v>961</v>
      </c>
      <c r="Z824" s="119">
        <v>1500000</v>
      </c>
      <c r="AA824" s="120"/>
      <c r="AB824" s="119"/>
      <c r="AC824" s="119"/>
      <c r="AD824" s="119"/>
      <c r="AE824" s="120">
        <v>1500000</v>
      </c>
      <c r="AF824" s="119"/>
      <c r="AG824" s="131">
        <v>0</v>
      </c>
      <c r="AH824" s="94" t="s">
        <v>57</v>
      </c>
      <c r="AI824" s="94" t="s">
        <v>920</v>
      </c>
      <c r="AJ824" s="94" t="s">
        <v>921</v>
      </c>
      <c r="AK824" s="94"/>
      <c r="AL824" s="94" t="s">
        <v>57</v>
      </c>
      <c r="AM824" s="94"/>
      <c r="AN824" s="94" t="s">
        <v>57</v>
      </c>
      <c r="AO824" s="94"/>
      <c r="AP824" s="94" t="s">
        <v>57</v>
      </c>
      <c r="AQ824" s="94"/>
      <c r="AR824" s="94" t="s">
        <v>57</v>
      </c>
      <c r="AS824" s="94" t="s">
        <v>73</v>
      </c>
      <c r="AT824" s="94" t="s">
        <v>74</v>
      </c>
      <c r="AU824" s="97" t="s">
        <v>75</v>
      </c>
      <c r="AV824" s="97" t="s">
        <v>76</v>
      </c>
      <c r="AW824" s="97" t="s">
        <v>77</v>
      </c>
      <c r="AX824" s="97">
        <v>3299060</v>
      </c>
      <c r="AY824" s="97" t="s">
        <v>78</v>
      </c>
      <c r="AZ824" s="97" t="s">
        <v>201</v>
      </c>
      <c r="BA824" s="24"/>
    </row>
    <row r="825" spans="1:53" ht="84.75" customHeight="1">
      <c r="A825" s="23" t="str">
        <f>+IFERROR(VLOOKUP(R825,'[2]Listas niveles'!$D$2:$E$11,2,FALSE),"")</f>
        <v>DTAN</v>
      </c>
      <c r="B825" s="23" t="str">
        <f>+IFERROR(VLOOKUP(AS825,'[2]Listas anexo 1'!$A$7:$B$8,2,FALSE),"")</f>
        <v>FORTA</v>
      </c>
      <c r="C825" s="23" t="str">
        <f>+IFERROR(VLOOKUP(AT825,'[2]Listas anexo 1'!$A$13:$B$15,2,FALSE),"")</f>
        <v>FORTALECIMIENTO</v>
      </c>
      <c r="D825" s="23" t="str">
        <f>+IFERROR(VLOOKUP(AT825,'[2]Listas anexo 1'!$A$13:$C$15,3,FALSE),"")</f>
        <v>FORTALECER</v>
      </c>
      <c r="E825" s="23" t="str">
        <f>+IFERROR(VLOOKUP(AT825,'[2]Listas anexo 1'!$A$19:$B$21,2,FALSE),"")</f>
        <v>FORTOB</v>
      </c>
      <c r="F825" s="23" t="str">
        <f>+IFERROR(VLOOKUP(AV825,'[2]Listas anexo 1'!$J$13:$K$21,2,FALSE),"")</f>
        <v>FORTOBI</v>
      </c>
      <c r="G825" s="23" t="str">
        <f>+IFERROR(VLOOKUP(AW825,'[2]LISTAS ANEXO 1. 2'!$A$9:$B$38,2,FALSE),"")</f>
        <v>TI</v>
      </c>
      <c r="H825" s="23" t="str">
        <f>+IFERROR(IF(C825="ADMINYCOOR",VLOOKUP(AY825,'[2]LISTAS ANEXO 1. 3'!$B$13:$C$42,2,FALSE),IF(C825="TASAS",VLOOKUP(AY825,'[2]LISTAS ANEXO 1. 3'!$B$43:$C$51,2,FALSE),IF(C825="FORTALECIMIENTO",VLOOKUP(AY825,'[2]LISTAS ANEXO 1. 3'!$B$52:$C$58,2,FALSE),""))),"")</f>
        <v>AAAA</v>
      </c>
      <c r="I825" s="23" t="str">
        <f>+IFERROR(VLOOKUP(#REF!,'[2]LISTAS ANEXO 1. 4'!$B$74:$C$90,2,FALSE),"")</f>
        <v/>
      </c>
      <c r="J825" s="23" t="str">
        <f>+IFERROR(VLOOKUP(X825,[2]ORDINALES!$B$2:$C$5,2,FALSE),"")</f>
        <v>CTADOS</v>
      </c>
      <c r="K825" s="23" t="str">
        <f>+IFERROR(VLOOKUP(#REF!,[2]REGION!$G$2:$I$1125,2,FALSE),"")</f>
        <v/>
      </c>
      <c r="L825" s="23" t="str">
        <f>+IFERROR(VLOOKUP(AI825,[2]REGION!$G$2:$I$1125,2,FALSE),"")</f>
        <v>SANTANDER</v>
      </c>
      <c r="M825" s="23" t="str">
        <f>+IFERROR(VLOOKUP(#REF!,[2]ORDINALES!$H$2:$I$382,2,FALSE),"")</f>
        <v/>
      </c>
      <c r="N825" s="23" t="str">
        <f>IFERROR(VLOOKUP(U825,'[2]Lista Willy'!$B$11:$D$14,3,FALSE),"")</f>
        <v>REC_11</v>
      </c>
      <c r="O825" s="24"/>
      <c r="P825" s="94">
        <v>35062</v>
      </c>
      <c r="Q825" s="94" t="s">
        <v>540</v>
      </c>
      <c r="R825" s="94" t="s">
        <v>873</v>
      </c>
      <c r="S825" s="94" t="s">
        <v>873</v>
      </c>
      <c r="T825" s="94" t="s">
        <v>873</v>
      </c>
      <c r="U825" s="94" t="s">
        <v>52</v>
      </c>
      <c r="V825" s="94" t="s">
        <v>53</v>
      </c>
      <c r="W825" s="94" t="s">
        <v>54</v>
      </c>
      <c r="X825" s="90" t="s">
        <v>55</v>
      </c>
      <c r="Y825" s="99" t="s">
        <v>962</v>
      </c>
      <c r="Z825" s="119">
        <v>61645500</v>
      </c>
      <c r="AA825" s="120"/>
      <c r="AB825" s="119"/>
      <c r="AC825" s="119"/>
      <c r="AD825" s="119"/>
      <c r="AE825" s="120">
        <v>61645500</v>
      </c>
      <c r="AF825" s="119"/>
      <c r="AG825" s="131">
        <v>35226000</v>
      </c>
      <c r="AH825" s="94" t="s">
        <v>57</v>
      </c>
      <c r="AI825" s="94" t="s">
        <v>920</v>
      </c>
      <c r="AJ825" s="94" t="s">
        <v>921</v>
      </c>
      <c r="AK825" s="94"/>
      <c r="AL825" s="94" t="s">
        <v>57</v>
      </c>
      <c r="AM825" s="94"/>
      <c r="AN825" s="94" t="s">
        <v>57</v>
      </c>
      <c r="AO825" s="94"/>
      <c r="AP825" s="94" t="s">
        <v>57</v>
      </c>
      <c r="AQ825" s="94"/>
      <c r="AR825" s="94" t="s">
        <v>57</v>
      </c>
      <c r="AS825" s="94" t="s">
        <v>73</v>
      </c>
      <c r="AT825" s="94" t="s">
        <v>74</v>
      </c>
      <c r="AU825" s="97" t="s">
        <v>75</v>
      </c>
      <c r="AV825" s="98" t="s">
        <v>76</v>
      </c>
      <c r="AW825" s="97" t="s">
        <v>210</v>
      </c>
      <c r="AX825" s="97">
        <v>3299054</v>
      </c>
      <c r="AY825" s="97" t="s">
        <v>211</v>
      </c>
      <c r="AZ825" s="97" t="s">
        <v>308</v>
      </c>
      <c r="BA825" s="24"/>
    </row>
    <row r="826" spans="1:53" ht="84.75" customHeight="1">
      <c r="A826" s="23" t="str">
        <f>+IFERROR(VLOOKUP(R826,'[2]Listas niveles'!$D$2:$E$11,2,FALSE),"")</f>
        <v>DTAN</v>
      </c>
      <c r="B826" s="23" t="str">
        <f>+IFERROR(VLOOKUP(AS826,'[2]Listas anexo 1'!$A$7:$B$8,2,FALSE),"")</f>
        <v>ADMIN</v>
      </c>
      <c r="C826" s="23" t="str">
        <f>+IFERROR(VLOOKUP(AT826,'[2]Listas anexo 1'!$A$13:$B$15,2,FALSE),"")</f>
        <v>ADMINYCOOR</v>
      </c>
      <c r="D826" s="23" t="str">
        <f>+IFERROR(VLOOKUP(AT826,'[2]Listas anexo 1'!$A$13:$C$15,3,FALSE),"")</f>
        <v>CONTRIBUIR</v>
      </c>
      <c r="E826" s="23" t="str">
        <f>+IFERROR(VLOOKUP(AT826,'[2]Listas anexo 1'!$A$19:$B$21,2,FALSE),"")</f>
        <v>ADMINOB</v>
      </c>
      <c r="F826" s="23" t="str">
        <f>+IFERROR(VLOOKUP(AV826,'[2]Listas anexo 1'!$J$13:$K$21,2,FALSE),"")</f>
        <v>ADOBI</v>
      </c>
      <c r="G826" s="23" t="str">
        <f>+IFERROR(VLOOKUP(AW826,'[2]LISTAS ANEXO 1. 2'!$A$9:$B$38,2,FALSE),"")</f>
        <v>AI</v>
      </c>
      <c r="H826" s="23" t="str">
        <f>+IFERROR(IF(C826="ADMINYCOOR",VLOOKUP(AY826,'[2]LISTAS ANEXO 1. 3'!$B$13:$C$42,2,FALSE),IF(C826="TASAS",VLOOKUP(AY826,'[2]LISTAS ANEXO 1. 3'!$B$43:$C$51,2,FALSE),IF(C826="FORTALECIMIENTO",VLOOKUP(AY826,'[2]LISTAS ANEXO 1. 3'!$B$52:$C$58,2,FALSE),""))),"")</f>
        <v>AA</v>
      </c>
      <c r="I826" s="23" t="str">
        <f>+IFERROR(VLOOKUP(#REF!,'[2]LISTAS ANEXO 1. 4'!$B$74:$C$90,2,FALSE),"")</f>
        <v/>
      </c>
      <c r="J826" s="23" t="str">
        <f>+IFERROR(VLOOKUP(X826,[2]ORDINALES!$B$2:$C$5,2,FALSE),"")</f>
        <v>CTADOS</v>
      </c>
      <c r="K826" s="23" t="str">
        <f>+IFERROR(VLOOKUP(#REF!,[2]REGION!$G$2:$I$1125,2,FALSE),"")</f>
        <v/>
      </c>
      <c r="L826" s="23" t="str">
        <f>+IFERROR(VLOOKUP(AI826,[2]REGION!$G$2:$I$1125,2,FALSE),"")</f>
        <v>NORTESANTA</v>
      </c>
      <c r="M826" s="23" t="str">
        <f>+IFERROR(VLOOKUP(#REF!,[2]ORDINALES!$H$2:$I$382,2,FALSE),"")</f>
        <v/>
      </c>
      <c r="N826" s="23" t="str">
        <f>IFERROR(VLOOKUP(U826,'[2]Lista Willy'!$B$11:$D$14,3,FALSE),"")</f>
        <v>REC_20</v>
      </c>
      <c r="O826" s="24"/>
      <c r="P826" s="94">
        <v>35063</v>
      </c>
      <c r="Q826" s="94" t="s">
        <v>540</v>
      </c>
      <c r="R826" s="94" t="s">
        <v>873</v>
      </c>
      <c r="S826" s="94" t="s">
        <v>873</v>
      </c>
      <c r="T826" s="94" t="s">
        <v>873</v>
      </c>
      <c r="U826" s="94" t="s">
        <v>153</v>
      </c>
      <c r="V826" s="94" t="s">
        <v>154</v>
      </c>
      <c r="W826" s="94" t="s">
        <v>54</v>
      </c>
      <c r="X826" s="90" t="s">
        <v>55</v>
      </c>
      <c r="Y826" s="94" t="s">
        <v>963</v>
      </c>
      <c r="Z826" s="119">
        <v>181600000</v>
      </c>
      <c r="AA826" s="120"/>
      <c r="AB826" s="119"/>
      <c r="AC826" s="119"/>
      <c r="AD826" s="119"/>
      <c r="AE826" s="120">
        <v>181600000</v>
      </c>
      <c r="AF826" s="119"/>
      <c r="AG826" s="131">
        <v>0</v>
      </c>
      <c r="AH826" s="94" t="s">
        <v>57</v>
      </c>
      <c r="AI826" s="94" t="s">
        <v>876</v>
      </c>
      <c r="AJ826" s="94" t="s">
        <v>877</v>
      </c>
      <c r="AK826" s="94"/>
      <c r="AL826" s="94" t="s">
        <v>57</v>
      </c>
      <c r="AM826" s="94"/>
      <c r="AN826" s="94" t="s">
        <v>57</v>
      </c>
      <c r="AO826" s="94"/>
      <c r="AP826" s="94" t="s">
        <v>57</v>
      </c>
      <c r="AQ826" s="94"/>
      <c r="AR826" s="94" t="s">
        <v>57</v>
      </c>
      <c r="AS826" s="94" t="s">
        <v>60</v>
      </c>
      <c r="AT826" s="94" t="s">
        <v>61</v>
      </c>
      <c r="AU826" s="97" t="s">
        <v>62</v>
      </c>
      <c r="AV826" s="98" t="s">
        <v>125</v>
      </c>
      <c r="AW826" s="97" t="s">
        <v>126</v>
      </c>
      <c r="AX826" s="97">
        <v>3202032</v>
      </c>
      <c r="AY826" s="97" t="s">
        <v>127</v>
      </c>
      <c r="AZ826" s="97" t="s">
        <v>293</v>
      </c>
      <c r="BA826" s="24"/>
    </row>
    <row r="827" spans="1:53" ht="84.75" customHeight="1">
      <c r="A827" s="23" t="str">
        <f>+IFERROR(VLOOKUP(R827,'[2]Listas niveles'!$D$2:$E$11,2,FALSE),"")</f>
        <v>DTAN</v>
      </c>
      <c r="B827" s="23" t="str">
        <f>+IFERROR(VLOOKUP(AS827,'[2]Listas anexo 1'!$A$7:$B$8,2,FALSE),"")</f>
        <v>ADMIN</v>
      </c>
      <c r="C827" s="23" t="str">
        <f>+IFERROR(VLOOKUP(AT827,'[2]Listas anexo 1'!$A$13:$B$15,2,FALSE),"")</f>
        <v>ADMINYCOOR</v>
      </c>
      <c r="D827" s="23" t="str">
        <f>+IFERROR(VLOOKUP(AT827,'[2]Listas anexo 1'!$A$13:$C$15,3,FALSE),"")</f>
        <v>CONTRIBUIR</v>
      </c>
      <c r="E827" s="23" t="str">
        <f>+IFERROR(VLOOKUP(AT827,'[2]Listas anexo 1'!$A$19:$B$21,2,FALSE),"")</f>
        <v>ADMINOB</v>
      </c>
      <c r="F827" s="23" t="str">
        <f>+IFERROR(VLOOKUP(AV827,'[2]Listas anexo 1'!$J$13:$K$21,2,FALSE),"")</f>
        <v>ADOBIII</v>
      </c>
      <c r="G827" s="23" t="str">
        <f>+IFERROR(VLOOKUP(AW827,'[2]LISTAS ANEXO 1. 2'!$A$9:$B$38,2,FALSE),"")</f>
        <v>AX</v>
      </c>
      <c r="H827" s="23" t="str">
        <f>+IFERROR(IF(C827="ADMINYCOOR",VLOOKUP(AY827,'[2]LISTAS ANEXO 1. 3'!$B$13:$C$42,2,FALSE),IF(C827="TASAS",VLOOKUP(AY827,'[2]LISTAS ANEXO 1. 3'!$B$43:$C$51,2,FALSE),IF(C827="FORTALECIMIENTO",VLOOKUP(AY827,'[2]LISTAS ANEXO 1. 3'!$B$52:$C$58,2,FALSE),""))),"")</f>
        <v>OO</v>
      </c>
      <c r="I827" s="23" t="str">
        <f>+IFERROR(VLOOKUP(#REF!,'[2]LISTAS ANEXO 1. 4'!$B$74:$C$90,2,FALSE),"")</f>
        <v/>
      </c>
      <c r="J827" s="23" t="str">
        <f>+IFERROR(VLOOKUP(X827,[2]ORDINALES!$B$2:$C$5,2,FALSE),"")</f>
        <v>CTADOS</v>
      </c>
      <c r="K827" s="23" t="str">
        <f>+IFERROR(VLOOKUP(#REF!,[2]REGION!$G$2:$I$1125,2,FALSE),"")</f>
        <v/>
      </c>
      <c r="L827" s="23" t="str">
        <f>+IFERROR(VLOOKUP(AI827,[2]REGION!$G$2:$I$1125,2,FALSE),"")</f>
        <v>NORTESANTA</v>
      </c>
      <c r="M827" s="23" t="str">
        <f>+IFERROR(VLOOKUP(#REF!,[2]ORDINALES!$H$2:$I$382,2,FALSE),"")</f>
        <v/>
      </c>
      <c r="N827" s="23" t="str">
        <f>IFERROR(VLOOKUP(U827,'[2]Lista Willy'!$B$11:$D$14,3,FALSE),"")</f>
        <v>REC_20</v>
      </c>
      <c r="O827" s="24"/>
      <c r="P827" s="94">
        <v>35064</v>
      </c>
      <c r="Q827" s="94" t="s">
        <v>540</v>
      </c>
      <c r="R827" s="94" t="s">
        <v>873</v>
      </c>
      <c r="S827" s="94" t="s">
        <v>873</v>
      </c>
      <c r="T827" s="94" t="s">
        <v>873</v>
      </c>
      <c r="U827" s="94" t="s">
        <v>153</v>
      </c>
      <c r="V827" s="94" t="s">
        <v>154</v>
      </c>
      <c r="W827" s="94" t="s">
        <v>54</v>
      </c>
      <c r="X827" s="90" t="s">
        <v>55</v>
      </c>
      <c r="Y827" s="94" t="s">
        <v>2838</v>
      </c>
      <c r="Z827" s="119">
        <v>14600000</v>
      </c>
      <c r="AA827" s="120"/>
      <c r="AB827" s="119"/>
      <c r="AC827" s="119"/>
      <c r="AD827" s="119"/>
      <c r="AE827" s="120">
        <v>14600000</v>
      </c>
      <c r="AF827" s="119"/>
      <c r="AG827" s="131">
        <v>0</v>
      </c>
      <c r="AH827" s="94" t="s">
        <v>57</v>
      </c>
      <c r="AI827" s="94" t="s">
        <v>876</v>
      </c>
      <c r="AJ827" s="94" t="s">
        <v>877</v>
      </c>
      <c r="AK827" s="94"/>
      <c r="AL827" s="94" t="s">
        <v>57</v>
      </c>
      <c r="AM827" s="94"/>
      <c r="AN827" s="94" t="s">
        <v>57</v>
      </c>
      <c r="AO827" s="94"/>
      <c r="AP827" s="94" t="s">
        <v>57</v>
      </c>
      <c r="AQ827" s="94"/>
      <c r="AR827" s="94" t="s">
        <v>57</v>
      </c>
      <c r="AS827" s="94" t="s">
        <v>60</v>
      </c>
      <c r="AT827" s="94" t="s">
        <v>61</v>
      </c>
      <c r="AU827" s="97" t="s">
        <v>62</v>
      </c>
      <c r="AV827" s="98" t="s">
        <v>272</v>
      </c>
      <c r="AW827" s="97" t="s">
        <v>335</v>
      </c>
      <c r="AX827" s="97">
        <v>3202004</v>
      </c>
      <c r="AY827" s="97" t="s">
        <v>336</v>
      </c>
      <c r="AZ827" s="97" t="s">
        <v>422</v>
      </c>
      <c r="BA827" s="24"/>
    </row>
    <row r="828" spans="1:53" ht="84.75" customHeight="1">
      <c r="A828" s="23" t="str">
        <f>+IFERROR(VLOOKUP(R828,'[2]Listas niveles'!$D$2:$E$11,2,FALSE),"")</f>
        <v>DTAN</v>
      </c>
      <c r="B828" s="23" t="str">
        <f>+IFERROR(VLOOKUP(AS828,'[2]Listas anexo 1'!$A$7:$B$8,2,FALSE),"")</f>
        <v>ADMIN</v>
      </c>
      <c r="C828" s="23" t="str">
        <f>+IFERROR(VLOOKUP(AT828,'[2]Listas anexo 1'!$A$13:$B$15,2,FALSE),"")</f>
        <v>ADMINYCOOR</v>
      </c>
      <c r="D828" s="23" t="str">
        <f>+IFERROR(VLOOKUP(AT828,'[2]Listas anexo 1'!$A$13:$C$15,3,FALSE),"")</f>
        <v>CONTRIBUIR</v>
      </c>
      <c r="E828" s="23" t="str">
        <f>+IFERROR(VLOOKUP(AT828,'[2]Listas anexo 1'!$A$19:$B$21,2,FALSE),"")</f>
        <v>ADMINOB</v>
      </c>
      <c r="F828" s="23" t="str">
        <f>+IFERROR(VLOOKUP(AV828,'[2]Listas anexo 1'!$J$13:$K$21,2,FALSE),"")</f>
        <v>ADOBIII</v>
      </c>
      <c r="G828" s="23" t="str">
        <f>+IFERROR(VLOOKUP(AW828,'[2]LISTAS ANEXO 1. 2'!$A$9:$B$38,2,FALSE),"")</f>
        <v>AX</v>
      </c>
      <c r="H828" s="23" t="str">
        <f>+IFERROR(IF(C828="ADMINYCOOR",VLOOKUP(AY828,'[2]LISTAS ANEXO 1. 3'!$B$13:$C$42,2,FALSE),IF(C828="TASAS",VLOOKUP(AY828,'[2]LISTAS ANEXO 1. 3'!$B$43:$C$51,2,FALSE),IF(C828="FORTALECIMIENTO",VLOOKUP(AY828,'[2]LISTAS ANEXO 1. 3'!$B$52:$C$58,2,FALSE),""))),"")</f>
        <v>OO</v>
      </c>
      <c r="I828" s="23" t="str">
        <f>+IFERROR(VLOOKUP(#REF!,'[2]LISTAS ANEXO 1. 4'!$B$74:$C$90,2,FALSE),"")</f>
        <v/>
      </c>
      <c r="J828" s="23" t="str">
        <f>+IFERROR(VLOOKUP(X828,[2]ORDINALES!$B$2:$C$5,2,FALSE),"")</f>
        <v>CTADOS</v>
      </c>
      <c r="K828" s="23" t="str">
        <f>+IFERROR(VLOOKUP(#REF!,[2]REGION!$G$2:$I$1125,2,FALSE),"")</f>
        <v/>
      </c>
      <c r="L828" s="23" t="str">
        <f>+IFERROR(VLOOKUP(AI828,[2]REGION!$G$2:$I$1125,2,FALSE),"")</f>
        <v>NORTESANTA</v>
      </c>
      <c r="M828" s="23" t="str">
        <f>+IFERROR(VLOOKUP(#REF!,[2]ORDINALES!$H$2:$I$382,2,FALSE),"")</f>
        <v/>
      </c>
      <c r="N828" s="23" t="str">
        <f>IFERROR(VLOOKUP(U828,'[2]Lista Willy'!$B$11:$D$14,3,FALSE),"")</f>
        <v>REC_11</v>
      </c>
      <c r="O828" s="24"/>
      <c r="P828" s="94">
        <v>36000</v>
      </c>
      <c r="Q828" s="94" t="s">
        <v>540</v>
      </c>
      <c r="R828" s="94" t="s">
        <v>873</v>
      </c>
      <c r="S828" s="94" t="s">
        <v>964</v>
      </c>
      <c r="T828" s="94" t="s">
        <v>873</v>
      </c>
      <c r="U828" s="94" t="s">
        <v>52</v>
      </c>
      <c r="V828" s="94" t="s">
        <v>53</v>
      </c>
      <c r="W828" s="94" t="s">
        <v>54</v>
      </c>
      <c r="X828" s="90" t="s">
        <v>55</v>
      </c>
      <c r="Y828" s="99" t="s">
        <v>965</v>
      </c>
      <c r="Z828" s="119">
        <v>36046395</v>
      </c>
      <c r="AA828" s="120"/>
      <c r="AB828" s="119"/>
      <c r="AC828" s="119"/>
      <c r="AD828" s="119"/>
      <c r="AE828" s="120">
        <v>36046395</v>
      </c>
      <c r="AF828" s="119"/>
      <c r="AG828" s="131">
        <v>0</v>
      </c>
      <c r="AH828" s="94" t="s">
        <v>57</v>
      </c>
      <c r="AI828" s="94" t="s">
        <v>876</v>
      </c>
      <c r="AJ828" s="94" t="s">
        <v>966</v>
      </c>
      <c r="AK828" s="94"/>
      <c r="AL828" s="94" t="s">
        <v>57</v>
      </c>
      <c r="AM828" s="94"/>
      <c r="AN828" s="94" t="s">
        <v>57</v>
      </c>
      <c r="AO828" s="94"/>
      <c r="AP828" s="94" t="s">
        <v>57</v>
      </c>
      <c r="AQ828" s="94"/>
      <c r="AR828" s="94" t="s">
        <v>57</v>
      </c>
      <c r="AS828" s="94" t="s">
        <v>60</v>
      </c>
      <c r="AT828" s="94" t="s">
        <v>61</v>
      </c>
      <c r="AU828" s="97" t="s">
        <v>62</v>
      </c>
      <c r="AV828" s="98" t="s">
        <v>272</v>
      </c>
      <c r="AW828" s="97" t="s">
        <v>335</v>
      </c>
      <c r="AX828" s="97">
        <v>3202004</v>
      </c>
      <c r="AY828" s="97" t="s">
        <v>336</v>
      </c>
      <c r="AZ828" s="97" t="s">
        <v>888</v>
      </c>
      <c r="BA828" s="24"/>
    </row>
    <row r="829" spans="1:53" ht="84.75" customHeight="1">
      <c r="A829" s="23" t="str">
        <f>+IFERROR(VLOOKUP(R829,'[2]Listas niveles'!$D$2:$E$11,2,FALSE),"")</f>
        <v>DTAN</v>
      </c>
      <c r="B829" s="23" t="str">
        <f>+IFERROR(VLOOKUP(AS829,'[2]Listas anexo 1'!$A$7:$B$8,2,FALSE),"")</f>
        <v>ADMIN</v>
      </c>
      <c r="C829" s="23" t="str">
        <f>+IFERROR(VLOOKUP(AT829,'[2]Listas anexo 1'!$A$13:$B$15,2,FALSE),"")</f>
        <v>ADMINYCOOR</v>
      </c>
      <c r="D829" s="23" t="str">
        <f>+IFERROR(VLOOKUP(AT829,'[2]Listas anexo 1'!$A$13:$C$15,3,FALSE),"")</f>
        <v>CONTRIBUIR</v>
      </c>
      <c r="E829" s="23" t="str">
        <f>+IFERROR(VLOOKUP(AT829,'[2]Listas anexo 1'!$A$19:$B$21,2,FALSE),"")</f>
        <v>ADMINOB</v>
      </c>
      <c r="F829" s="23" t="str">
        <f>+IFERROR(VLOOKUP(AV829,'[2]Listas anexo 1'!$J$13:$K$21,2,FALSE),"")</f>
        <v>ADOBIII</v>
      </c>
      <c r="G829" s="23" t="str">
        <f>+IFERROR(VLOOKUP(AW829,'[2]LISTAS ANEXO 1. 2'!$A$9:$B$38,2,FALSE),"")</f>
        <v>AX</v>
      </c>
      <c r="H829" s="23" t="str">
        <f>+IFERROR(IF(C829="ADMINYCOOR",VLOOKUP(AY829,'[2]LISTAS ANEXO 1. 3'!$B$13:$C$42,2,FALSE),IF(C829="TASAS",VLOOKUP(AY829,'[2]LISTAS ANEXO 1. 3'!$B$43:$C$51,2,FALSE),IF(C829="FORTALECIMIENTO",VLOOKUP(AY829,'[2]LISTAS ANEXO 1. 3'!$B$52:$C$58,2,FALSE),""))),"")</f>
        <v>OO</v>
      </c>
      <c r="I829" s="23" t="str">
        <f>+IFERROR(VLOOKUP(#REF!,'[2]LISTAS ANEXO 1. 4'!$B$74:$C$90,2,FALSE),"")</f>
        <v/>
      </c>
      <c r="J829" s="23" t="str">
        <f>+IFERROR(VLOOKUP(X829,[2]ORDINALES!$B$2:$C$5,2,FALSE),"")</f>
        <v>CTADOS</v>
      </c>
      <c r="K829" s="23" t="str">
        <f>+IFERROR(VLOOKUP(#REF!,[2]REGION!$G$2:$I$1125,2,FALSE),"")</f>
        <v/>
      </c>
      <c r="L829" s="23" t="str">
        <f>+IFERROR(VLOOKUP(AI829,[2]REGION!$G$2:$I$1125,2,FALSE),"")</f>
        <v>NORTESANTA</v>
      </c>
      <c r="M829" s="23" t="str">
        <f>+IFERROR(VLOOKUP(#REF!,[2]ORDINALES!$H$2:$I$382,2,FALSE),"")</f>
        <v/>
      </c>
      <c r="N829" s="23" t="str">
        <f>IFERROR(VLOOKUP(U829,'[2]Lista Willy'!$B$11:$D$14,3,FALSE),"")</f>
        <v>REC_11</v>
      </c>
      <c r="O829" s="24"/>
      <c r="P829" s="94">
        <v>36001</v>
      </c>
      <c r="Q829" s="94" t="s">
        <v>540</v>
      </c>
      <c r="R829" s="94" t="s">
        <v>873</v>
      </c>
      <c r="S829" s="94" t="s">
        <v>964</v>
      </c>
      <c r="T829" s="94" t="s">
        <v>873</v>
      </c>
      <c r="U829" s="94" t="s">
        <v>52</v>
      </c>
      <c r="V829" s="94" t="s">
        <v>53</v>
      </c>
      <c r="W829" s="94" t="s">
        <v>54</v>
      </c>
      <c r="X829" s="90" t="s">
        <v>55</v>
      </c>
      <c r="Y829" s="99" t="s">
        <v>967</v>
      </c>
      <c r="Z829" s="119">
        <v>25198950</v>
      </c>
      <c r="AA829" s="120"/>
      <c r="AB829" s="119"/>
      <c r="AC829" s="119"/>
      <c r="AD829" s="119"/>
      <c r="AE829" s="120">
        <v>25198950</v>
      </c>
      <c r="AF829" s="119"/>
      <c r="AG829" s="131">
        <v>0</v>
      </c>
      <c r="AH829" s="94" t="s">
        <v>57</v>
      </c>
      <c r="AI829" s="94" t="s">
        <v>876</v>
      </c>
      <c r="AJ829" s="94" t="s">
        <v>966</v>
      </c>
      <c r="AK829" s="94"/>
      <c r="AL829" s="94" t="s">
        <v>57</v>
      </c>
      <c r="AM829" s="94"/>
      <c r="AN829" s="94" t="s">
        <v>57</v>
      </c>
      <c r="AO829" s="94"/>
      <c r="AP829" s="94" t="s">
        <v>57</v>
      </c>
      <c r="AQ829" s="94"/>
      <c r="AR829" s="94" t="s">
        <v>57</v>
      </c>
      <c r="AS829" s="94" t="s">
        <v>60</v>
      </c>
      <c r="AT829" s="94" t="s">
        <v>61</v>
      </c>
      <c r="AU829" s="97" t="s">
        <v>62</v>
      </c>
      <c r="AV829" s="98" t="s">
        <v>272</v>
      </c>
      <c r="AW829" s="97" t="s">
        <v>335</v>
      </c>
      <c r="AX829" s="97">
        <v>3202004</v>
      </c>
      <c r="AY829" s="97" t="s">
        <v>336</v>
      </c>
      <c r="AZ829" s="97" t="s">
        <v>888</v>
      </c>
      <c r="BA829" s="24"/>
    </row>
    <row r="830" spans="1:53" ht="84.75" customHeight="1">
      <c r="A830" s="23" t="str">
        <f>+IFERROR(VLOOKUP(R830,'[2]Listas niveles'!$D$2:$E$11,2,FALSE),"")</f>
        <v>DTAN</v>
      </c>
      <c r="B830" s="23" t="str">
        <f>+IFERROR(VLOOKUP(AS830,'[2]Listas anexo 1'!$A$7:$B$8,2,FALSE),"")</f>
        <v>ADMIN</v>
      </c>
      <c r="C830" s="23" t="str">
        <f>+IFERROR(VLOOKUP(AT830,'[2]Listas anexo 1'!$A$13:$B$15,2,FALSE),"")</f>
        <v>ADMINYCOOR</v>
      </c>
      <c r="D830" s="23" t="str">
        <f>+IFERROR(VLOOKUP(AT830,'[2]Listas anexo 1'!$A$13:$C$15,3,FALSE),"")</f>
        <v>CONTRIBUIR</v>
      </c>
      <c r="E830" s="23" t="str">
        <f>+IFERROR(VLOOKUP(AT830,'[2]Listas anexo 1'!$A$19:$B$21,2,FALSE),"")</f>
        <v>ADMINOB</v>
      </c>
      <c r="F830" s="23" t="str">
        <f>+IFERROR(VLOOKUP(AV830,'[2]Listas anexo 1'!$J$13:$K$21,2,FALSE),"")</f>
        <v>ADOBIII</v>
      </c>
      <c r="G830" s="23" t="str">
        <f>+IFERROR(VLOOKUP(AW830,'[2]LISTAS ANEXO 1. 2'!$A$9:$B$38,2,FALSE),"")</f>
        <v>AX</v>
      </c>
      <c r="H830" s="23" t="str">
        <f>+IFERROR(IF(C830="ADMINYCOOR",VLOOKUP(AY830,'[2]LISTAS ANEXO 1. 3'!$B$13:$C$42,2,FALSE),IF(C830="TASAS",VLOOKUP(AY830,'[2]LISTAS ANEXO 1. 3'!$B$43:$C$51,2,FALSE),IF(C830="FORTALECIMIENTO",VLOOKUP(AY830,'[2]LISTAS ANEXO 1. 3'!$B$52:$C$58,2,FALSE),""))),"")</f>
        <v>OO</v>
      </c>
      <c r="I830" s="23" t="str">
        <f>+IFERROR(VLOOKUP(#REF!,'[2]LISTAS ANEXO 1. 4'!$B$74:$C$90,2,FALSE),"")</f>
        <v/>
      </c>
      <c r="J830" s="23" t="str">
        <f>+IFERROR(VLOOKUP(X830,[2]ORDINALES!$B$2:$C$5,2,FALSE),"")</f>
        <v>CTADOS</v>
      </c>
      <c r="K830" s="23" t="str">
        <f>+IFERROR(VLOOKUP(#REF!,[2]REGION!$G$2:$I$1125,2,FALSE),"")</f>
        <v/>
      </c>
      <c r="L830" s="23" t="str">
        <f>+IFERROR(VLOOKUP(AI830,[2]REGION!$G$2:$I$1125,2,FALSE),"")</f>
        <v>NORTESANTA</v>
      </c>
      <c r="M830" s="23" t="str">
        <f>+IFERROR(VLOOKUP(#REF!,[2]ORDINALES!$H$2:$I$382,2,FALSE),"")</f>
        <v/>
      </c>
      <c r="N830" s="23" t="str">
        <f>IFERROR(VLOOKUP(U830,'[2]Lista Willy'!$B$11:$D$14,3,FALSE),"")</f>
        <v>REC_20</v>
      </c>
      <c r="O830" s="24"/>
      <c r="P830" s="94">
        <v>36002</v>
      </c>
      <c r="Q830" s="94" t="s">
        <v>540</v>
      </c>
      <c r="R830" s="94" t="s">
        <v>873</v>
      </c>
      <c r="S830" s="94" t="s">
        <v>964</v>
      </c>
      <c r="T830" s="94" t="s">
        <v>873</v>
      </c>
      <c r="U830" s="94" t="s">
        <v>153</v>
      </c>
      <c r="V830" s="94" t="s">
        <v>154</v>
      </c>
      <c r="W830" s="94" t="s">
        <v>54</v>
      </c>
      <c r="X830" s="90" t="s">
        <v>55</v>
      </c>
      <c r="Y830" s="99" t="s">
        <v>2839</v>
      </c>
      <c r="Z830" s="119">
        <v>2000000</v>
      </c>
      <c r="AA830" s="120"/>
      <c r="AB830" s="119"/>
      <c r="AC830" s="119"/>
      <c r="AD830" s="119"/>
      <c r="AE830" s="120">
        <v>2000000</v>
      </c>
      <c r="AF830" s="119"/>
      <c r="AG830" s="131">
        <v>0</v>
      </c>
      <c r="AH830" s="94" t="s">
        <v>57</v>
      </c>
      <c r="AI830" s="94" t="s">
        <v>876</v>
      </c>
      <c r="AJ830" s="94" t="s">
        <v>966</v>
      </c>
      <c r="AK830" s="94"/>
      <c r="AL830" s="94" t="s">
        <v>57</v>
      </c>
      <c r="AM830" s="94"/>
      <c r="AN830" s="94" t="s">
        <v>57</v>
      </c>
      <c r="AO830" s="94"/>
      <c r="AP830" s="94" t="s">
        <v>57</v>
      </c>
      <c r="AQ830" s="94"/>
      <c r="AR830" s="94" t="s">
        <v>57</v>
      </c>
      <c r="AS830" s="94" t="s">
        <v>60</v>
      </c>
      <c r="AT830" s="94" t="s">
        <v>61</v>
      </c>
      <c r="AU830" s="97" t="s">
        <v>62</v>
      </c>
      <c r="AV830" s="98" t="s">
        <v>272</v>
      </c>
      <c r="AW830" s="97" t="s">
        <v>335</v>
      </c>
      <c r="AX830" s="97">
        <v>3202004</v>
      </c>
      <c r="AY830" s="97" t="s">
        <v>336</v>
      </c>
      <c r="AZ830" s="97" t="s">
        <v>888</v>
      </c>
      <c r="BA830" s="24"/>
    </row>
    <row r="831" spans="1:53" ht="84.75" customHeight="1">
      <c r="A831" s="23" t="str">
        <f>+IFERROR(VLOOKUP(R831,'[2]Listas niveles'!$D$2:$E$11,2,FALSE),"")</f>
        <v>DTAN</v>
      </c>
      <c r="B831" s="23" t="str">
        <f>+IFERROR(VLOOKUP(AS831,'[2]Listas anexo 1'!$A$7:$B$8,2,FALSE),"")</f>
        <v>ADMIN</v>
      </c>
      <c r="C831" s="23" t="str">
        <f>+IFERROR(VLOOKUP(AT831,'[2]Listas anexo 1'!$A$13:$B$15,2,FALSE),"")</f>
        <v>ADMINYCOOR</v>
      </c>
      <c r="D831" s="23" t="str">
        <f>+IFERROR(VLOOKUP(AT831,'[2]Listas anexo 1'!$A$13:$C$15,3,FALSE),"")</f>
        <v>CONTRIBUIR</v>
      </c>
      <c r="E831" s="23" t="str">
        <f>+IFERROR(VLOOKUP(AT831,'[2]Listas anexo 1'!$A$19:$B$21,2,FALSE),"")</f>
        <v>ADMINOB</v>
      </c>
      <c r="F831" s="23" t="str">
        <f>+IFERROR(VLOOKUP(AV831,'[2]Listas anexo 1'!$J$13:$K$21,2,FALSE),"")</f>
        <v>ADOBIII</v>
      </c>
      <c r="G831" s="23" t="str">
        <f>+IFERROR(VLOOKUP(AW831,'[2]LISTAS ANEXO 1. 2'!$A$9:$B$38,2,FALSE),"")</f>
        <v>AX</v>
      </c>
      <c r="H831" s="23" t="str">
        <f>+IFERROR(IF(C831="ADMINYCOOR",VLOOKUP(AY831,'[2]LISTAS ANEXO 1. 3'!$B$13:$C$42,2,FALSE),IF(C831="TASAS",VLOOKUP(AY831,'[2]LISTAS ANEXO 1. 3'!$B$43:$C$51,2,FALSE),IF(C831="FORTALECIMIENTO",VLOOKUP(AY831,'[2]LISTAS ANEXO 1. 3'!$B$52:$C$58,2,FALSE),""))),"")</f>
        <v>OO</v>
      </c>
      <c r="I831" s="23" t="str">
        <f>+IFERROR(VLOOKUP(#REF!,'[2]LISTAS ANEXO 1. 4'!$B$74:$C$90,2,FALSE),"")</f>
        <v/>
      </c>
      <c r="J831" s="23" t="str">
        <f>+IFERROR(VLOOKUP(X831,[2]ORDINALES!$B$2:$C$5,2,FALSE),"")</f>
        <v>CTADOS</v>
      </c>
      <c r="K831" s="23" t="str">
        <f>+IFERROR(VLOOKUP(#REF!,[2]REGION!$G$2:$I$1125,2,FALSE),"")</f>
        <v/>
      </c>
      <c r="L831" s="23" t="str">
        <f>+IFERROR(VLOOKUP(AI831,[2]REGION!$G$2:$I$1125,2,FALSE),"")</f>
        <v>NORTESANTA</v>
      </c>
      <c r="M831" s="23" t="str">
        <f>+IFERROR(VLOOKUP(#REF!,[2]ORDINALES!$H$2:$I$382,2,FALSE),"")</f>
        <v/>
      </c>
      <c r="N831" s="23" t="str">
        <f>IFERROR(VLOOKUP(U831,'[2]Lista Willy'!$B$11:$D$14,3,FALSE),"")</f>
        <v>REC_11</v>
      </c>
      <c r="O831" s="24"/>
      <c r="P831" s="94">
        <v>36003</v>
      </c>
      <c r="Q831" s="94" t="s">
        <v>540</v>
      </c>
      <c r="R831" s="94" t="s">
        <v>873</v>
      </c>
      <c r="S831" s="94" t="s">
        <v>964</v>
      </c>
      <c r="T831" s="94" t="s">
        <v>873</v>
      </c>
      <c r="U831" s="94" t="s">
        <v>52</v>
      </c>
      <c r="V831" s="94" t="s">
        <v>53</v>
      </c>
      <c r="W831" s="94" t="s">
        <v>54</v>
      </c>
      <c r="X831" s="90" t="s">
        <v>55</v>
      </c>
      <c r="Y831" s="94" t="s">
        <v>2840</v>
      </c>
      <c r="Z831" s="119">
        <v>3000000</v>
      </c>
      <c r="AA831" s="120"/>
      <c r="AB831" s="119"/>
      <c r="AC831" s="119"/>
      <c r="AD831" s="119"/>
      <c r="AE831" s="120">
        <v>3000000</v>
      </c>
      <c r="AF831" s="119"/>
      <c r="AG831" s="131">
        <v>0</v>
      </c>
      <c r="AH831" s="94" t="s">
        <v>57</v>
      </c>
      <c r="AI831" s="94" t="s">
        <v>876</v>
      </c>
      <c r="AJ831" s="94" t="s">
        <v>966</v>
      </c>
      <c r="AK831" s="94"/>
      <c r="AL831" s="94" t="s">
        <v>57</v>
      </c>
      <c r="AM831" s="94"/>
      <c r="AN831" s="94" t="s">
        <v>57</v>
      </c>
      <c r="AO831" s="94"/>
      <c r="AP831" s="94" t="s">
        <v>57</v>
      </c>
      <c r="AQ831" s="94"/>
      <c r="AR831" s="94" t="s">
        <v>57</v>
      </c>
      <c r="AS831" s="94" t="s">
        <v>60</v>
      </c>
      <c r="AT831" s="94" t="s">
        <v>61</v>
      </c>
      <c r="AU831" s="97" t="s">
        <v>62</v>
      </c>
      <c r="AV831" s="98" t="s">
        <v>272</v>
      </c>
      <c r="AW831" s="97" t="s">
        <v>335</v>
      </c>
      <c r="AX831" s="97">
        <v>3202004</v>
      </c>
      <c r="AY831" s="97" t="s">
        <v>336</v>
      </c>
      <c r="AZ831" s="97" t="s">
        <v>888</v>
      </c>
      <c r="BA831" s="24"/>
    </row>
    <row r="832" spans="1:53" ht="84.75" customHeight="1">
      <c r="A832" s="23" t="str">
        <f>+IFERROR(VLOOKUP(R832,'[2]Listas niveles'!$D$2:$E$11,2,FALSE),"")</f>
        <v>DTAN</v>
      </c>
      <c r="B832" s="23" t="str">
        <f>+IFERROR(VLOOKUP(AS832,'[2]Listas anexo 1'!$A$7:$B$8,2,FALSE),"")</f>
        <v>ADMIN</v>
      </c>
      <c r="C832" s="23" t="str">
        <f>+IFERROR(VLOOKUP(AT832,'[2]Listas anexo 1'!$A$13:$B$15,2,FALSE),"")</f>
        <v>ADMINYCOOR</v>
      </c>
      <c r="D832" s="23" t="str">
        <f>+IFERROR(VLOOKUP(AT832,'[2]Listas anexo 1'!$A$13:$C$15,3,FALSE),"")</f>
        <v>CONTRIBUIR</v>
      </c>
      <c r="E832" s="23" t="str">
        <f>+IFERROR(VLOOKUP(AT832,'[2]Listas anexo 1'!$A$19:$B$21,2,FALSE),"")</f>
        <v>ADMINOB</v>
      </c>
      <c r="F832" s="23" t="str">
        <f>+IFERROR(VLOOKUP(AV832,'[2]Listas anexo 1'!$J$13:$K$21,2,FALSE),"")</f>
        <v>ADOBIII</v>
      </c>
      <c r="G832" s="23" t="str">
        <f>+IFERROR(VLOOKUP(AW832,'[2]LISTAS ANEXO 1. 2'!$A$9:$B$38,2,FALSE),"")</f>
        <v>AX</v>
      </c>
      <c r="H832" s="23" t="str">
        <f>+IFERROR(IF(C832="ADMINYCOOR",VLOOKUP(AY832,'[2]LISTAS ANEXO 1. 3'!$B$13:$C$42,2,FALSE),IF(C832="TASAS",VLOOKUP(AY832,'[2]LISTAS ANEXO 1. 3'!$B$43:$C$51,2,FALSE),IF(C832="FORTALECIMIENTO",VLOOKUP(AY832,'[2]LISTAS ANEXO 1. 3'!$B$52:$C$58,2,FALSE),""))),"")</f>
        <v>OO</v>
      </c>
      <c r="I832" s="23" t="str">
        <f>+IFERROR(VLOOKUP(#REF!,'[2]LISTAS ANEXO 1. 4'!$B$74:$C$90,2,FALSE),"")</f>
        <v/>
      </c>
      <c r="J832" s="23" t="str">
        <f>+IFERROR(VLOOKUP(X832,[2]ORDINALES!$B$2:$C$5,2,FALSE),"")</f>
        <v>CTADOS</v>
      </c>
      <c r="K832" s="23" t="str">
        <f>+IFERROR(VLOOKUP(#REF!,[2]REGION!$G$2:$I$1125,2,FALSE),"")</f>
        <v/>
      </c>
      <c r="L832" s="23" t="str">
        <f>+IFERROR(VLOOKUP(AI832,[2]REGION!$G$2:$I$1125,2,FALSE),"")</f>
        <v>NORTESANTA</v>
      </c>
      <c r="M832" s="23" t="str">
        <f>+IFERROR(VLOOKUP(#REF!,[2]ORDINALES!$H$2:$I$382,2,FALSE),"")</f>
        <v/>
      </c>
      <c r="N832" s="23" t="str">
        <f>IFERROR(VLOOKUP(U832,'[2]Lista Willy'!$B$11:$D$14,3,FALSE),"")</f>
        <v>REC_11</v>
      </c>
      <c r="O832" s="24"/>
      <c r="P832" s="94">
        <v>36004</v>
      </c>
      <c r="Q832" s="94" t="s">
        <v>540</v>
      </c>
      <c r="R832" s="94" t="s">
        <v>873</v>
      </c>
      <c r="S832" s="94" t="s">
        <v>964</v>
      </c>
      <c r="T832" s="94" t="s">
        <v>873</v>
      </c>
      <c r="U832" s="94" t="s">
        <v>52</v>
      </c>
      <c r="V832" s="94" t="s">
        <v>53</v>
      </c>
      <c r="W832" s="94" t="s">
        <v>54</v>
      </c>
      <c r="X832" s="90" t="s">
        <v>55</v>
      </c>
      <c r="Y832" s="99" t="s">
        <v>968</v>
      </c>
      <c r="Z832" s="119">
        <v>12000000</v>
      </c>
      <c r="AA832" s="120"/>
      <c r="AB832" s="119"/>
      <c r="AC832" s="119"/>
      <c r="AD832" s="119"/>
      <c r="AE832" s="120">
        <v>12000000</v>
      </c>
      <c r="AF832" s="119"/>
      <c r="AG832" s="131">
        <v>0</v>
      </c>
      <c r="AH832" s="94" t="s">
        <v>57</v>
      </c>
      <c r="AI832" s="94" t="s">
        <v>876</v>
      </c>
      <c r="AJ832" s="94" t="s">
        <v>966</v>
      </c>
      <c r="AK832" s="94"/>
      <c r="AL832" s="94" t="s">
        <v>57</v>
      </c>
      <c r="AM832" s="94"/>
      <c r="AN832" s="94" t="s">
        <v>57</v>
      </c>
      <c r="AO832" s="94"/>
      <c r="AP832" s="94" t="s">
        <v>57</v>
      </c>
      <c r="AQ832" s="94"/>
      <c r="AR832" s="94" t="s">
        <v>57</v>
      </c>
      <c r="AS832" s="94" t="s">
        <v>60</v>
      </c>
      <c r="AT832" s="94" t="s">
        <v>61</v>
      </c>
      <c r="AU832" s="97" t="s">
        <v>62</v>
      </c>
      <c r="AV832" s="98" t="s">
        <v>272</v>
      </c>
      <c r="AW832" s="97" t="s">
        <v>335</v>
      </c>
      <c r="AX832" s="97">
        <v>3202004</v>
      </c>
      <c r="AY832" s="97" t="s">
        <v>336</v>
      </c>
      <c r="AZ832" s="97" t="s">
        <v>888</v>
      </c>
      <c r="BA832" s="24"/>
    </row>
    <row r="833" spans="1:53" ht="84.75" customHeight="1">
      <c r="A833" s="23" t="str">
        <f>+IFERROR(VLOOKUP(R833,'[2]Listas niveles'!$D$2:$E$11,2,FALSE),"")</f>
        <v>DTAN</v>
      </c>
      <c r="B833" s="23" t="str">
        <f>+IFERROR(VLOOKUP(AS833,'[2]Listas anexo 1'!$A$7:$B$8,2,FALSE),"")</f>
        <v>ADMIN</v>
      </c>
      <c r="C833" s="23" t="str">
        <f>+IFERROR(VLOOKUP(AT833,'[2]Listas anexo 1'!$A$13:$B$15,2,FALSE),"")</f>
        <v>ADMINYCOOR</v>
      </c>
      <c r="D833" s="23" t="str">
        <f>+IFERROR(VLOOKUP(AT833,'[2]Listas anexo 1'!$A$13:$C$15,3,FALSE),"")</f>
        <v>CONTRIBUIR</v>
      </c>
      <c r="E833" s="23" t="str">
        <f>+IFERROR(VLOOKUP(AT833,'[2]Listas anexo 1'!$A$19:$B$21,2,FALSE),"")</f>
        <v>ADMINOB</v>
      </c>
      <c r="F833" s="23" t="str">
        <f>+IFERROR(VLOOKUP(AV833,'[2]Listas anexo 1'!$J$13:$K$21,2,FALSE),"")</f>
        <v>ADOBIII</v>
      </c>
      <c r="G833" s="23" t="str">
        <f>+IFERROR(VLOOKUP(AW833,'[2]LISTAS ANEXO 1. 2'!$A$9:$B$38,2,FALSE),"")</f>
        <v>AX</v>
      </c>
      <c r="H833" s="23" t="str">
        <f>+IFERROR(IF(C833="ADMINYCOOR",VLOOKUP(AY833,'[2]LISTAS ANEXO 1. 3'!$B$13:$C$42,2,FALSE),IF(C833="TASAS",VLOOKUP(AY833,'[2]LISTAS ANEXO 1. 3'!$B$43:$C$51,2,FALSE),IF(C833="FORTALECIMIENTO",VLOOKUP(AY833,'[2]LISTAS ANEXO 1. 3'!$B$52:$C$58,2,FALSE),""))),"")</f>
        <v>OO</v>
      </c>
      <c r="I833" s="23" t="str">
        <f>+IFERROR(VLOOKUP(#REF!,'[2]LISTAS ANEXO 1. 4'!$B$74:$C$90,2,FALSE),"")</f>
        <v/>
      </c>
      <c r="J833" s="23" t="str">
        <f>+IFERROR(VLOOKUP(X833,[2]ORDINALES!$B$2:$C$5,2,FALSE),"")</f>
        <v>CTADOS</v>
      </c>
      <c r="K833" s="23" t="str">
        <f>+IFERROR(VLOOKUP(#REF!,[2]REGION!$G$2:$I$1125,2,FALSE),"")</f>
        <v/>
      </c>
      <c r="L833" s="23" t="str">
        <f>+IFERROR(VLOOKUP(AI833,[2]REGION!$G$2:$I$1125,2,FALSE),"")</f>
        <v>NORTESANTA</v>
      </c>
      <c r="M833" s="23" t="str">
        <f>+IFERROR(VLOOKUP(#REF!,[2]ORDINALES!$H$2:$I$382,2,FALSE),"")</f>
        <v/>
      </c>
      <c r="N833" s="23" t="str">
        <f>IFERROR(VLOOKUP(U833,'[2]Lista Willy'!$B$11:$D$14,3,FALSE),"")</f>
        <v>REC_11</v>
      </c>
      <c r="O833" s="24"/>
      <c r="P833" s="94">
        <v>36005</v>
      </c>
      <c r="Q833" s="94" t="s">
        <v>540</v>
      </c>
      <c r="R833" s="94" t="s">
        <v>873</v>
      </c>
      <c r="S833" s="94" t="s">
        <v>964</v>
      </c>
      <c r="T833" s="94" t="s">
        <v>873</v>
      </c>
      <c r="U833" s="94" t="s">
        <v>52</v>
      </c>
      <c r="V833" s="94" t="s">
        <v>53</v>
      </c>
      <c r="W833" s="94" t="s">
        <v>54</v>
      </c>
      <c r="X833" s="90" t="s">
        <v>55</v>
      </c>
      <c r="Y833" s="99" t="s">
        <v>969</v>
      </c>
      <c r="Z833" s="119">
        <v>3000000</v>
      </c>
      <c r="AA833" s="120"/>
      <c r="AB833" s="119"/>
      <c r="AC833" s="119"/>
      <c r="AD833" s="119"/>
      <c r="AE833" s="120">
        <v>3000000</v>
      </c>
      <c r="AF833" s="119"/>
      <c r="AG833" s="131">
        <v>0</v>
      </c>
      <c r="AH833" s="94" t="s">
        <v>57</v>
      </c>
      <c r="AI833" s="94" t="s">
        <v>876</v>
      </c>
      <c r="AJ833" s="94" t="s">
        <v>966</v>
      </c>
      <c r="AK833" s="94"/>
      <c r="AL833" s="94" t="s">
        <v>57</v>
      </c>
      <c r="AM833" s="94"/>
      <c r="AN833" s="94" t="s">
        <v>57</v>
      </c>
      <c r="AO833" s="94"/>
      <c r="AP833" s="94" t="s">
        <v>57</v>
      </c>
      <c r="AQ833" s="94"/>
      <c r="AR833" s="94" t="s">
        <v>57</v>
      </c>
      <c r="AS833" s="94" t="s">
        <v>60</v>
      </c>
      <c r="AT833" s="94" t="s">
        <v>61</v>
      </c>
      <c r="AU833" s="97" t="s">
        <v>62</v>
      </c>
      <c r="AV833" s="98" t="s">
        <v>272</v>
      </c>
      <c r="AW833" s="97" t="s">
        <v>335</v>
      </c>
      <c r="AX833" s="97">
        <v>3202004</v>
      </c>
      <c r="AY833" s="97" t="s">
        <v>336</v>
      </c>
      <c r="AZ833" s="97" t="s">
        <v>888</v>
      </c>
      <c r="BA833" s="24"/>
    </row>
    <row r="834" spans="1:53" ht="84.75" customHeight="1">
      <c r="A834" s="23" t="str">
        <f>+IFERROR(VLOOKUP(R834,'[2]Listas niveles'!$D$2:$E$11,2,FALSE),"")</f>
        <v>DTAN</v>
      </c>
      <c r="B834" s="23" t="str">
        <f>+IFERROR(VLOOKUP(AS834,'[2]Listas anexo 1'!$A$7:$B$8,2,FALSE),"")</f>
        <v>ADMIN</v>
      </c>
      <c r="C834" s="23" t="str">
        <f>+IFERROR(VLOOKUP(AT834,'[2]Listas anexo 1'!$A$13:$B$15,2,FALSE),"")</f>
        <v>ADMINYCOOR</v>
      </c>
      <c r="D834" s="23" t="str">
        <f>+IFERROR(VLOOKUP(AT834,'[2]Listas anexo 1'!$A$13:$C$15,3,FALSE),"")</f>
        <v>CONTRIBUIR</v>
      </c>
      <c r="E834" s="23" t="str">
        <f>+IFERROR(VLOOKUP(AT834,'[2]Listas anexo 1'!$A$19:$B$21,2,FALSE),"")</f>
        <v>ADMINOB</v>
      </c>
      <c r="F834" s="23" t="str">
        <f>+IFERROR(VLOOKUP(AV834,'[2]Listas anexo 1'!$J$13:$K$21,2,FALSE),"")</f>
        <v>ADOBIII</v>
      </c>
      <c r="G834" s="23" t="str">
        <f>+IFERROR(VLOOKUP(AW834,'[2]LISTAS ANEXO 1. 2'!$A$9:$B$38,2,FALSE),"")</f>
        <v>AX</v>
      </c>
      <c r="H834" s="23" t="str">
        <f>+IFERROR(IF(C834="ADMINYCOOR",VLOOKUP(AY834,'[2]LISTAS ANEXO 1. 3'!$B$13:$C$42,2,FALSE),IF(C834="TASAS",VLOOKUP(AY834,'[2]LISTAS ANEXO 1. 3'!$B$43:$C$51,2,FALSE),IF(C834="FORTALECIMIENTO",VLOOKUP(AY834,'[2]LISTAS ANEXO 1. 3'!$B$52:$C$58,2,FALSE),""))),"")</f>
        <v>OO</v>
      </c>
      <c r="I834" s="23" t="str">
        <f>+IFERROR(VLOOKUP(#REF!,'[2]LISTAS ANEXO 1. 4'!$B$74:$C$90,2,FALSE),"")</f>
        <v/>
      </c>
      <c r="J834" s="23" t="str">
        <f>+IFERROR(VLOOKUP(X834,[2]ORDINALES!$B$2:$C$5,2,FALSE),"")</f>
        <v>CTADOS</v>
      </c>
      <c r="K834" s="23" t="str">
        <f>+IFERROR(VLOOKUP(#REF!,[2]REGION!$G$2:$I$1125,2,FALSE),"")</f>
        <v/>
      </c>
      <c r="L834" s="23" t="str">
        <f>+IFERROR(VLOOKUP(AI834,[2]REGION!$G$2:$I$1125,2,FALSE),"")</f>
        <v>NORTESANTA</v>
      </c>
      <c r="M834" s="23" t="str">
        <f>+IFERROR(VLOOKUP(#REF!,[2]ORDINALES!$H$2:$I$382,2,FALSE),"")</f>
        <v/>
      </c>
      <c r="N834" s="23" t="str">
        <f>IFERROR(VLOOKUP(U834,'[2]Lista Willy'!$B$11:$D$14,3,FALSE),"")</f>
        <v>REC_11</v>
      </c>
      <c r="O834" s="24"/>
      <c r="P834" s="94">
        <v>36006</v>
      </c>
      <c r="Q834" s="94" t="s">
        <v>540</v>
      </c>
      <c r="R834" s="94" t="s">
        <v>873</v>
      </c>
      <c r="S834" s="94" t="s">
        <v>964</v>
      </c>
      <c r="T834" s="94" t="s">
        <v>873</v>
      </c>
      <c r="U834" s="94" t="s">
        <v>52</v>
      </c>
      <c r="V834" s="94" t="s">
        <v>53</v>
      </c>
      <c r="W834" s="94" t="s">
        <v>54</v>
      </c>
      <c r="X834" s="90" t="s">
        <v>55</v>
      </c>
      <c r="Y834" s="94" t="s">
        <v>970</v>
      </c>
      <c r="Z834" s="119">
        <v>2000000</v>
      </c>
      <c r="AA834" s="120"/>
      <c r="AB834" s="119"/>
      <c r="AC834" s="119"/>
      <c r="AD834" s="119"/>
      <c r="AE834" s="120">
        <v>2000000</v>
      </c>
      <c r="AF834" s="119"/>
      <c r="AG834" s="131">
        <v>0</v>
      </c>
      <c r="AH834" s="94" t="s">
        <v>57</v>
      </c>
      <c r="AI834" s="94" t="s">
        <v>876</v>
      </c>
      <c r="AJ834" s="94" t="s">
        <v>966</v>
      </c>
      <c r="AK834" s="94"/>
      <c r="AL834" s="94" t="s">
        <v>57</v>
      </c>
      <c r="AM834" s="94"/>
      <c r="AN834" s="94" t="s">
        <v>57</v>
      </c>
      <c r="AO834" s="94"/>
      <c r="AP834" s="94" t="s">
        <v>57</v>
      </c>
      <c r="AQ834" s="94"/>
      <c r="AR834" s="94" t="s">
        <v>57</v>
      </c>
      <c r="AS834" s="94" t="s">
        <v>60</v>
      </c>
      <c r="AT834" s="94" t="s">
        <v>61</v>
      </c>
      <c r="AU834" s="97" t="s">
        <v>62</v>
      </c>
      <c r="AV834" s="98" t="s">
        <v>272</v>
      </c>
      <c r="AW834" s="97" t="s">
        <v>335</v>
      </c>
      <c r="AX834" s="97">
        <v>3202004</v>
      </c>
      <c r="AY834" s="97" t="s">
        <v>336</v>
      </c>
      <c r="AZ834" s="97" t="s">
        <v>888</v>
      </c>
      <c r="BA834" s="24"/>
    </row>
    <row r="835" spans="1:53" ht="84.75" customHeight="1">
      <c r="A835" s="23" t="str">
        <f>+IFERROR(VLOOKUP(R835,'[2]Listas niveles'!$D$2:$E$11,2,FALSE),"")</f>
        <v>DTAN</v>
      </c>
      <c r="B835" s="23" t="str">
        <f>+IFERROR(VLOOKUP(AS835,'[2]Listas anexo 1'!$A$7:$B$8,2,FALSE),"")</f>
        <v>ADMIN</v>
      </c>
      <c r="C835" s="23" t="str">
        <f>+IFERROR(VLOOKUP(AT835,'[2]Listas anexo 1'!$A$13:$B$15,2,FALSE),"")</f>
        <v>ADMINYCOOR</v>
      </c>
      <c r="D835" s="23" t="str">
        <f>+IFERROR(VLOOKUP(AT835,'[2]Listas anexo 1'!$A$13:$C$15,3,FALSE),"")</f>
        <v>CONTRIBUIR</v>
      </c>
      <c r="E835" s="23" t="str">
        <f>+IFERROR(VLOOKUP(AT835,'[2]Listas anexo 1'!$A$19:$B$21,2,FALSE),"")</f>
        <v>ADMINOB</v>
      </c>
      <c r="F835" s="23" t="str">
        <f>+IFERROR(VLOOKUP(AV835,'[2]Listas anexo 1'!$J$13:$K$21,2,FALSE),"")</f>
        <v>ADOBI</v>
      </c>
      <c r="G835" s="23" t="str">
        <f>+IFERROR(VLOOKUP(AW835,'[2]LISTAS ANEXO 1. 2'!$A$9:$B$38,2,FALSE),"")</f>
        <v>AII</v>
      </c>
      <c r="H835" s="23" t="str">
        <f>+IFERROR(IF(C835="ADMINYCOOR",VLOOKUP(AY835,'[2]LISTAS ANEXO 1. 3'!$B$13:$C$42,2,FALSE),IF(C835="TASAS",VLOOKUP(AY835,'[2]LISTAS ANEXO 1. 3'!$B$43:$C$51,2,FALSE),IF(C835="FORTALECIMIENTO",VLOOKUP(AY835,'[2]LISTAS ANEXO 1. 3'!$B$52:$C$58,2,FALSE),""))),"")</f>
        <v>CC</v>
      </c>
      <c r="I835" s="23" t="str">
        <f>+IFERROR(VLOOKUP(#REF!,'[2]LISTAS ANEXO 1. 4'!$B$74:$C$90,2,FALSE),"")</f>
        <v/>
      </c>
      <c r="J835" s="23" t="str">
        <f>+IFERROR(VLOOKUP(X835,[2]ORDINALES!$B$2:$C$5,2,FALSE),"")</f>
        <v>CTADOS</v>
      </c>
      <c r="K835" s="23" t="str">
        <f>+IFERROR(VLOOKUP(#REF!,[2]REGION!$G$2:$I$1125,2,FALSE),"")</f>
        <v/>
      </c>
      <c r="L835" s="23" t="str">
        <f>+IFERROR(VLOOKUP(AI835,[2]REGION!$G$2:$I$1125,2,FALSE),"")</f>
        <v>NORTESANTA</v>
      </c>
      <c r="M835" s="23" t="str">
        <f>+IFERROR(VLOOKUP(#REF!,[2]ORDINALES!$H$2:$I$382,2,FALSE),"")</f>
        <v/>
      </c>
      <c r="N835" s="23" t="str">
        <f>IFERROR(VLOOKUP(U835,'[2]Lista Willy'!$B$11:$D$14,3,FALSE),"")</f>
        <v>REC_11</v>
      </c>
      <c r="O835" s="24"/>
      <c r="P835" s="94">
        <v>36007</v>
      </c>
      <c r="Q835" s="94" t="s">
        <v>540</v>
      </c>
      <c r="R835" s="94" t="s">
        <v>873</v>
      </c>
      <c r="S835" s="94" t="s">
        <v>964</v>
      </c>
      <c r="T835" s="94" t="s">
        <v>873</v>
      </c>
      <c r="U835" s="94" t="s">
        <v>52</v>
      </c>
      <c r="V835" s="94" t="s">
        <v>53</v>
      </c>
      <c r="W835" s="94" t="s">
        <v>54</v>
      </c>
      <c r="X835" s="90" t="s">
        <v>55</v>
      </c>
      <c r="Y835" s="99" t="s">
        <v>971</v>
      </c>
      <c r="Z835" s="119">
        <v>42646120</v>
      </c>
      <c r="AA835" s="120"/>
      <c r="AB835" s="119"/>
      <c r="AC835" s="119"/>
      <c r="AD835" s="119"/>
      <c r="AE835" s="120">
        <v>42646120</v>
      </c>
      <c r="AF835" s="119"/>
      <c r="AG835" s="131">
        <v>0</v>
      </c>
      <c r="AH835" s="94" t="s">
        <v>57</v>
      </c>
      <c r="AI835" s="94" t="s">
        <v>876</v>
      </c>
      <c r="AJ835" s="94" t="s">
        <v>966</v>
      </c>
      <c r="AK835" s="94"/>
      <c r="AL835" s="94" t="s">
        <v>57</v>
      </c>
      <c r="AM835" s="94"/>
      <c r="AN835" s="94" t="s">
        <v>57</v>
      </c>
      <c r="AO835" s="94"/>
      <c r="AP835" s="94" t="s">
        <v>57</v>
      </c>
      <c r="AQ835" s="94"/>
      <c r="AR835" s="94" t="s">
        <v>57</v>
      </c>
      <c r="AS835" s="94" t="s">
        <v>60</v>
      </c>
      <c r="AT835" s="94" t="s">
        <v>61</v>
      </c>
      <c r="AU835" s="97" t="s">
        <v>62</v>
      </c>
      <c r="AV835" s="98" t="s">
        <v>125</v>
      </c>
      <c r="AW835" s="97" t="s">
        <v>168</v>
      </c>
      <c r="AX835" s="97">
        <v>3202031</v>
      </c>
      <c r="AY835" s="97" t="s">
        <v>169</v>
      </c>
      <c r="AZ835" s="97" t="s">
        <v>549</v>
      </c>
      <c r="BA835" s="24"/>
    </row>
    <row r="836" spans="1:53" ht="84.75" customHeight="1">
      <c r="A836" s="23" t="str">
        <f>+IFERROR(VLOOKUP(R836,'[2]Listas niveles'!$D$2:$E$11,2,FALSE),"")</f>
        <v>DTAN</v>
      </c>
      <c r="B836" s="23" t="str">
        <f>+IFERROR(VLOOKUP(AS836,'[2]Listas anexo 1'!$A$7:$B$8,2,FALSE),"")</f>
        <v>ADMIN</v>
      </c>
      <c r="C836" s="23" t="str">
        <f>+IFERROR(VLOOKUP(AT836,'[2]Listas anexo 1'!$A$13:$B$15,2,FALSE),"")</f>
        <v>ADMINYCOOR</v>
      </c>
      <c r="D836" s="23" t="str">
        <f>+IFERROR(VLOOKUP(AT836,'[2]Listas anexo 1'!$A$13:$C$15,3,FALSE),"")</f>
        <v>CONTRIBUIR</v>
      </c>
      <c r="E836" s="23" t="str">
        <f>+IFERROR(VLOOKUP(AT836,'[2]Listas anexo 1'!$A$19:$B$21,2,FALSE),"")</f>
        <v>ADMINOB</v>
      </c>
      <c r="F836" s="23" t="str">
        <f>+IFERROR(VLOOKUP(AV836,'[2]Listas anexo 1'!$J$13:$K$21,2,FALSE),"")</f>
        <v>ADOBI</v>
      </c>
      <c r="G836" s="23" t="str">
        <f>+IFERROR(VLOOKUP(AW836,'[2]LISTAS ANEXO 1. 2'!$A$9:$B$38,2,FALSE),"")</f>
        <v>AII</v>
      </c>
      <c r="H836" s="23" t="str">
        <f>+IFERROR(IF(C836="ADMINYCOOR",VLOOKUP(AY836,'[2]LISTAS ANEXO 1. 3'!$B$13:$C$42,2,FALSE),IF(C836="TASAS",VLOOKUP(AY836,'[2]LISTAS ANEXO 1. 3'!$B$43:$C$51,2,FALSE),IF(C836="FORTALECIMIENTO",VLOOKUP(AY836,'[2]LISTAS ANEXO 1. 3'!$B$52:$C$58,2,FALSE),""))),"")</f>
        <v>CC</v>
      </c>
      <c r="I836" s="23" t="str">
        <f>+IFERROR(VLOOKUP(#REF!,'[2]LISTAS ANEXO 1. 4'!$B$74:$C$90,2,FALSE),"")</f>
        <v/>
      </c>
      <c r="J836" s="23" t="str">
        <f>+IFERROR(VLOOKUP(X836,[2]ORDINALES!$B$2:$C$5,2,FALSE),"")</f>
        <v>CTADOS</v>
      </c>
      <c r="K836" s="23" t="str">
        <f>+IFERROR(VLOOKUP(#REF!,[2]REGION!$G$2:$I$1125,2,FALSE),"")</f>
        <v/>
      </c>
      <c r="L836" s="23" t="str">
        <f>+IFERROR(VLOOKUP(AI836,[2]REGION!$G$2:$I$1125,2,FALSE),"")</f>
        <v>NORTESANTA</v>
      </c>
      <c r="M836" s="23" t="str">
        <f>+IFERROR(VLOOKUP(#REF!,[2]ORDINALES!$H$2:$I$382,2,FALSE),"")</f>
        <v/>
      </c>
      <c r="N836" s="23" t="str">
        <f>IFERROR(VLOOKUP(U836,'[2]Lista Willy'!$B$11:$D$14,3,FALSE),"")</f>
        <v>REC_11</v>
      </c>
      <c r="O836" s="24"/>
      <c r="P836" s="94">
        <v>36008</v>
      </c>
      <c r="Q836" s="94" t="s">
        <v>540</v>
      </c>
      <c r="R836" s="94" t="s">
        <v>873</v>
      </c>
      <c r="S836" s="94" t="s">
        <v>964</v>
      </c>
      <c r="T836" s="94" t="s">
        <v>873</v>
      </c>
      <c r="U836" s="94" t="s">
        <v>52</v>
      </c>
      <c r="V836" s="94" t="s">
        <v>53</v>
      </c>
      <c r="W836" s="94" t="s">
        <v>54</v>
      </c>
      <c r="X836" s="90" t="s">
        <v>55</v>
      </c>
      <c r="Y836" s="94" t="s">
        <v>2841</v>
      </c>
      <c r="Z836" s="119">
        <v>5000000</v>
      </c>
      <c r="AA836" s="120"/>
      <c r="AB836" s="119"/>
      <c r="AC836" s="119"/>
      <c r="AD836" s="119"/>
      <c r="AE836" s="120">
        <v>5000000</v>
      </c>
      <c r="AF836" s="119"/>
      <c r="AG836" s="131">
        <v>0</v>
      </c>
      <c r="AH836" s="94" t="s">
        <v>57</v>
      </c>
      <c r="AI836" s="94" t="s">
        <v>876</v>
      </c>
      <c r="AJ836" s="94" t="s">
        <v>966</v>
      </c>
      <c r="AK836" s="94"/>
      <c r="AL836" s="94" t="s">
        <v>57</v>
      </c>
      <c r="AM836" s="94"/>
      <c r="AN836" s="94" t="s">
        <v>57</v>
      </c>
      <c r="AO836" s="94"/>
      <c r="AP836" s="94" t="s">
        <v>57</v>
      </c>
      <c r="AQ836" s="94"/>
      <c r="AR836" s="94" t="s">
        <v>57</v>
      </c>
      <c r="AS836" s="94" t="s">
        <v>60</v>
      </c>
      <c r="AT836" s="94" t="s">
        <v>61</v>
      </c>
      <c r="AU836" s="97" t="s">
        <v>62</v>
      </c>
      <c r="AV836" s="98" t="s">
        <v>125</v>
      </c>
      <c r="AW836" s="97" t="s">
        <v>168</v>
      </c>
      <c r="AX836" s="97">
        <v>3202031</v>
      </c>
      <c r="AY836" s="97" t="s">
        <v>169</v>
      </c>
      <c r="AZ836" s="97" t="s">
        <v>549</v>
      </c>
      <c r="BA836" s="24"/>
    </row>
    <row r="837" spans="1:53" ht="84.75" customHeight="1">
      <c r="A837" s="23" t="str">
        <f>+IFERROR(VLOOKUP(R837,'[2]Listas niveles'!$D$2:$E$11,2,FALSE),"")</f>
        <v>DTAN</v>
      </c>
      <c r="B837" s="23" t="str">
        <f>+IFERROR(VLOOKUP(AS837,'[2]Listas anexo 1'!$A$7:$B$8,2,FALSE),"")</f>
        <v>ADMIN</v>
      </c>
      <c r="C837" s="23" t="str">
        <f>+IFERROR(VLOOKUP(AT837,'[2]Listas anexo 1'!$A$13:$B$15,2,FALSE),"")</f>
        <v>ADMINYCOOR</v>
      </c>
      <c r="D837" s="23" t="str">
        <f>+IFERROR(VLOOKUP(AT837,'[2]Listas anexo 1'!$A$13:$C$15,3,FALSE),"")</f>
        <v>CONTRIBUIR</v>
      </c>
      <c r="E837" s="23" t="str">
        <f>+IFERROR(VLOOKUP(AT837,'[2]Listas anexo 1'!$A$19:$B$21,2,FALSE),"")</f>
        <v>ADMINOB</v>
      </c>
      <c r="F837" s="23" t="str">
        <f>+IFERROR(VLOOKUP(AV837,'[2]Listas anexo 1'!$J$13:$K$21,2,FALSE),"")</f>
        <v>ADOBIV</v>
      </c>
      <c r="G837" s="23" t="str">
        <f>+IFERROR(VLOOKUP(AW837,'[2]LISTAS ANEXO 1. 2'!$A$9:$B$38,2,FALSE),"")</f>
        <v>AXI</v>
      </c>
      <c r="H837" s="23" t="str">
        <f>+IFERROR(IF(C837="ADMINYCOOR",VLOOKUP(AY837,'[2]LISTAS ANEXO 1. 3'!$B$13:$C$42,2,FALSE),IF(C837="TASAS",VLOOKUP(AY837,'[2]LISTAS ANEXO 1. 3'!$B$43:$C$51,2,FALSE),IF(C837="FORTALECIMIENTO",VLOOKUP(AY837,'[2]LISTAS ANEXO 1. 3'!$B$52:$C$58,2,FALSE),""))),"")</f>
        <v>PP</v>
      </c>
      <c r="I837" s="23" t="str">
        <f>+IFERROR(VLOOKUP(#REF!,'[2]LISTAS ANEXO 1. 4'!$B$74:$C$90,2,FALSE),"")</f>
        <v/>
      </c>
      <c r="J837" s="23" t="str">
        <f>+IFERROR(VLOOKUP(X837,[2]ORDINALES!$B$2:$C$5,2,FALSE),"")</f>
        <v>CTADOS</v>
      </c>
      <c r="K837" s="23" t="str">
        <f>+IFERROR(VLOOKUP(#REF!,[2]REGION!$G$2:$I$1125,2,FALSE),"")</f>
        <v/>
      </c>
      <c r="L837" s="23" t="str">
        <f>+IFERROR(VLOOKUP(AI837,[2]REGION!$G$2:$I$1125,2,FALSE),"")</f>
        <v>NORTESANTA</v>
      </c>
      <c r="M837" s="23" t="str">
        <f>+IFERROR(VLOOKUP(#REF!,[2]ORDINALES!$H$2:$I$382,2,FALSE),"")</f>
        <v/>
      </c>
      <c r="N837" s="23" t="str">
        <f>IFERROR(VLOOKUP(U837,'[2]Lista Willy'!$B$11:$D$14,3,FALSE),"")</f>
        <v>REC_11</v>
      </c>
      <c r="O837" s="24"/>
      <c r="P837" s="94">
        <v>36009</v>
      </c>
      <c r="Q837" s="94" t="s">
        <v>540</v>
      </c>
      <c r="R837" s="94" t="s">
        <v>873</v>
      </c>
      <c r="S837" s="94" t="s">
        <v>964</v>
      </c>
      <c r="T837" s="94" t="s">
        <v>873</v>
      </c>
      <c r="U837" s="94" t="s">
        <v>52</v>
      </c>
      <c r="V837" s="94" t="s">
        <v>53</v>
      </c>
      <c r="W837" s="94" t="s">
        <v>54</v>
      </c>
      <c r="X837" s="90" t="s">
        <v>55</v>
      </c>
      <c r="Y837" s="99" t="s">
        <v>972</v>
      </c>
      <c r="Z837" s="119">
        <v>53024400</v>
      </c>
      <c r="AA837" s="120"/>
      <c r="AB837" s="119"/>
      <c r="AC837" s="119"/>
      <c r="AD837" s="119"/>
      <c r="AE837" s="120">
        <v>53024400</v>
      </c>
      <c r="AF837" s="119"/>
      <c r="AG837" s="131">
        <v>0</v>
      </c>
      <c r="AH837" s="94" t="s">
        <v>57</v>
      </c>
      <c r="AI837" s="94" t="s">
        <v>876</v>
      </c>
      <c r="AJ837" s="94" t="s">
        <v>966</v>
      </c>
      <c r="AK837" s="94"/>
      <c r="AL837" s="94" t="s">
        <v>57</v>
      </c>
      <c r="AM837" s="94"/>
      <c r="AN837" s="94" t="s">
        <v>57</v>
      </c>
      <c r="AO837" s="94"/>
      <c r="AP837" s="94" t="s">
        <v>57</v>
      </c>
      <c r="AQ837" s="94"/>
      <c r="AR837" s="94" t="s">
        <v>57</v>
      </c>
      <c r="AS837" s="94" t="s">
        <v>60</v>
      </c>
      <c r="AT837" s="94" t="s">
        <v>61</v>
      </c>
      <c r="AU837" s="97" t="s">
        <v>62</v>
      </c>
      <c r="AV837" s="97" t="s">
        <v>63</v>
      </c>
      <c r="AW837" s="97" t="s">
        <v>442</v>
      </c>
      <c r="AX837" s="97">
        <v>3202002</v>
      </c>
      <c r="AY837" s="97" t="s">
        <v>211</v>
      </c>
      <c r="AZ837" s="97" t="s">
        <v>447</v>
      </c>
      <c r="BA837" s="24"/>
    </row>
    <row r="838" spans="1:53" ht="84.75" customHeight="1">
      <c r="A838" s="23" t="str">
        <f>+IFERROR(VLOOKUP(R838,'[2]Listas niveles'!$D$2:$E$11,2,FALSE),"")</f>
        <v>DTAN</v>
      </c>
      <c r="B838" s="23" t="str">
        <f>+IFERROR(VLOOKUP(AS838,'[2]Listas anexo 1'!$A$7:$B$8,2,FALSE),"")</f>
        <v>ADMIN</v>
      </c>
      <c r="C838" s="23" t="str">
        <f>+IFERROR(VLOOKUP(AT838,'[2]Listas anexo 1'!$A$13:$B$15,2,FALSE),"")</f>
        <v>ADMINYCOOR</v>
      </c>
      <c r="D838" s="23" t="str">
        <f>+IFERROR(VLOOKUP(AT838,'[2]Listas anexo 1'!$A$13:$C$15,3,FALSE),"")</f>
        <v>CONTRIBUIR</v>
      </c>
      <c r="E838" s="23" t="str">
        <f>+IFERROR(VLOOKUP(AT838,'[2]Listas anexo 1'!$A$19:$B$21,2,FALSE),"")</f>
        <v>ADMINOB</v>
      </c>
      <c r="F838" s="23" t="str">
        <f>+IFERROR(VLOOKUP(AV838,'[2]Listas anexo 1'!$J$13:$K$21,2,FALSE),"")</f>
        <v>ADOBIV</v>
      </c>
      <c r="G838" s="23" t="str">
        <f>+IFERROR(VLOOKUP(AW838,'[2]LISTAS ANEXO 1. 2'!$A$9:$B$38,2,FALSE),"")</f>
        <v>AXI</v>
      </c>
      <c r="H838" s="23" t="str">
        <f>+IFERROR(IF(C838="ADMINYCOOR",VLOOKUP(AY838,'[2]LISTAS ANEXO 1. 3'!$B$13:$C$42,2,FALSE),IF(C838="TASAS",VLOOKUP(AY838,'[2]LISTAS ANEXO 1. 3'!$B$43:$C$51,2,FALSE),IF(C838="FORTALECIMIENTO",VLOOKUP(AY838,'[2]LISTAS ANEXO 1. 3'!$B$52:$C$58,2,FALSE),""))),"")</f>
        <v>PP</v>
      </c>
      <c r="I838" s="23" t="str">
        <f>+IFERROR(VLOOKUP(#REF!,'[2]LISTAS ANEXO 1. 4'!$B$74:$C$90,2,FALSE),"")</f>
        <v/>
      </c>
      <c r="J838" s="23" t="str">
        <f>+IFERROR(VLOOKUP(X838,[2]ORDINALES!$B$2:$C$5,2,FALSE),"")</f>
        <v>CTADOS</v>
      </c>
      <c r="K838" s="23" t="str">
        <f>+IFERROR(VLOOKUP(#REF!,[2]REGION!$G$2:$I$1125,2,FALSE),"")</f>
        <v/>
      </c>
      <c r="L838" s="23" t="str">
        <f>+IFERROR(VLOOKUP(AI838,[2]REGION!$G$2:$I$1125,2,FALSE),"")</f>
        <v>NORTESANTA</v>
      </c>
      <c r="M838" s="23" t="str">
        <f>+IFERROR(VLOOKUP(#REF!,[2]ORDINALES!$H$2:$I$382,2,FALSE),"")</f>
        <v/>
      </c>
      <c r="N838" s="23" t="str">
        <f>IFERROR(VLOOKUP(U838,'[2]Lista Willy'!$B$11:$D$14,3,FALSE),"")</f>
        <v>REC_11</v>
      </c>
      <c r="O838" s="24"/>
      <c r="P838" s="94">
        <v>36010</v>
      </c>
      <c r="Q838" s="94" t="s">
        <v>540</v>
      </c>
      <c r="R838" s="94" t="s">
        <v>873</v>
      </c>
      <c r="S838" s="94" t="s">
        <v>964</v>
      </c>
      <c r="T838" s="94" t="s">
        <v>873</v>
      </c>
      <c r="U838" s="94" t="s">
        <v>52</v>
      </c>
      <c r="V838" s="94" t="s">
        <v>53</v>
      </c>
      <c r="W838" s="94" t="s">
        <v>54</v>
      </c>
      <c r="X838" s="90" t="s">
        <v>55</v>
      </c>
      <c r="Y838" s="99" t="s">
        <v>973</v>
      </c>
      <c r="Z838" s="119">
        <v>37762890</v>
      </c>
      <c r="AA838" s="120"/>
      <c r="AB838" s="119"/>
      <c r="AC838" s="119"/>
      <c r="AD838" s="119"/>
      <c r="AE838" s="120">
        <v>37762890</v>
      </c>
      <c r="AF838" s="119"/>
      <c r="AG838" s="131">
        <v>0</v>
      </c>
      <c r="AH838" s="94" t="s">
        <v>57</v>
      </c>
      <c r="AI838" s="94" t="s">
        <v>876</v>
      </c>
      <c r="AJ838" s="94" t="s">
        <v>966</v>
      </c>
      <c r="AK838" s="94"/>
      <c r="AL838" s="94" t="s">
        <v>57</v>
      </c>
      <c r="AM838" s="94"/>
      <c r="AN838" s="94" t="s">
        <v>57</v>
      </c>
      <c r="AO838" s="94"/>
      <c r="AP838" s="94" t="s">
        <v>57</v>
      </c>
      <c r="AQ838" s="94"/>
      <c r="AR838" s="94" t="s">
        <v>57</v>
      </c>
      <c r="AS838" s="94" t="s">
        <v>60</v>
      </c>
      <c r="AT838" s="94" t="s">
        <v>61</v>
      </c>
      <c r="AU838" s="97" t="s">
        <v>62</v>
      </c>
      <c r="AV838" s="97" t="s">
        <v>63</v>
      </c>
      <c r="AW838" s="97" t="s">
        <v>442</v>
      </c>
      <c r="AX838" s="97">
        <v>3202002</v>
      </c>
      <c r="AY838" s="97" t="s">
        <v>211</v>
      </c>
      <c r="AZ838" s="97" t="s">
        <v>447</v>
      </c>
      <c r="BA838" s="24"/>
    </row>
    <row r="839" spans="1:53" ht="84.75" customHeight="1">
      <c r="A839" s="23" t="str">
        <f>+IFERROR(VLOOKUP(R839,'[2]Listas niveles'!$D$2:$E$11,2,FALSE),"")</f>
        <v>DTAN</v>
      </c>
      <c r="B839" s="23" t="str">
        <f>+IFERROR(VLOOKUP(AS839,'[2]Listas anexo 1'!$A$7:$B$8,2,FALSE),"")</f>
        <v>ADMIN</v>
      </c>
      <c r="C839" s="23" t="str">
        <f>+IFERROR(VLOOKUP(AT839,'[2]Listas anexo 1'!$A$13:$B$15,2,FALSE),"")</f>
        <v>ADMINYCOOR</v>
      </c>
      <c r="D839" s="23" t="str">
        <f>+IFERROR(VLOOKUP(AT839,'[2]Listas anexo 1'!$A$13:$C$15,3,FALSE),"")</f>
        <v>CONTRIBUIR</v>
      </c>
      <c r="E839" s="23" t="str">
        <f>+IFERROR(VLOOKUP(AT839,'[2]Listas anexo 1'!$A$19:$B$21,2,FALSE),"")</f>
        <v>ADMINOB</v>
      </c>
      <c r="F839" s="23" t="str">
        <f>+IFERROR(VLOOKUP(AV839,'[2]Listas anexo 1'!$J$13:$K$21,2,FALSE),"")</f>
        <v>ADOBIV</v>
      </c>
      <c r="G839" s="23" t="str">
        <f>+IFERROR(VLOOKUP(AW839,'[2]LISTAS ANEXO 1. 2'!$A$9:$B$38,2,FALSE),"")</f>
        <v>AXI</v>
      </c>
      <c r="H839" s="23" t="str">
        <f>+IFERROR(IF(C839="ADMINYCOOR",VLOOKUP(AY839,'[2]LISTAS ANEXO 1. 3'!$B$13:$C$42,2,FALSE),IF(C839="TASAS",VLOOKUP(AY839,'[2]LISTAS ANEXO 1. 3'!$B$43:$C$51,2,FALSE),IF(C839="FORTALECIMIENTO",VLOOKUP(AY839,'[2]LISTAS ANEXO 1. 3'!$B$52:$C$58,2,FALSE),""))),"")</f>
        <v>PP</v>
      </c>
      <c r="I839" s="23" t="str">
        <f>+IFERROR(VLOOKUP(#REF!,'[2]LISTAS ANEXO 1. 4'!$B$74:$C$90,2,FALSE),"")</f>
        <v/>
      </c>
      <c r="J839" s="23" t="str">
        <f>+IFERROR(VLOOKUP(X839,[2]ORDINALES!$B$2:$C$5,2,FALSE),"")</f>
        <v>CTADOS</v>
      </c>
      <c r="K839" s="23" t="str">
        <f>+IFERROR(VLOOKUP(#REF!,[2]REGION!$G$2:$I$1125,2,FALSE),"")</f>
        <v/>
      </c>
      <c r="L839" s="23" t="str">
        <f>+IFERROR(VLOOKUP(AI839,[2]REGION!$G$2:$I$1125,2,FALSE),"")</f>
        <v>NORTESANTA</v>
      </c>
      <c r="M839" s="23" t="str">
        <f>+IFERROR(VLOOKUP(#REF!,[2]ORDINALES!$H$2:$I$382,2,FALSE),"")</f>
        <v/>
      </c>
      <c r="N839" s="23" t="str">
        <f>IFERROR(VLOOKUP(U839,'[2]Lista Willy'!$B$11:$D$14,3,FALSE),"")</f>
        <v>REC_11</v>
      </c>
      <c r="O839" s="24"/>
      <c r="P839" s="94">
        <v>36011</v>
      </c>
      <c r="Q839" s="94" t="s">
        <v>540</v>
      </c>
      <c r="R839" s="94" t="s">
        <v>873</v>
      </c>
      <c r="S839" s="94" t="s">
        <v>964</v>
      </c>
      <c r="T839" s="94" t="s">
        <v>873</v>
      </c>
      <c r="U839" s="94" t="s">
        <v>52</v>
      </c>
      <c r="V839" s="94" t="s">
        <v>53</v>
      </c>
      <c r="W839" s="94" t="s">
        <v>54</v>
      </c>
      <c r="X839" s="90" t="s">
        <v>55</v>
      </c>
      <c r="Y839" s="99" t="s">
        <v>974</v>
      </c>
      <c r="Z839" s="119">
        <v>37762890</v>
      </c>
      <c r="AA839" s="120"/>
      <c r="AB839" s="119"/>
      <c r="AC839" s="119"/>
      <c r="AD839" s="119"/>
      <c r="AE839" s="120">
        <v>37762890</v>
      </c>
      <c r="AF839" s="119"/>
      <c r="AG839" s="131">
        <v>0</v>
      </c>
      <c r="AH839" s="94" t="s">
        <v>57</v>
      </c>
      <c r="AI839" s="94" t="s">
        <v>876</v>
      </c>
      <c r="AJ839" s="94" t="s">
        <v>966</v>
      </c>
      <c r="AK839" s="94"/>
      <c r="AL839" s="94" t="s">
        <v>57</v>
      </c>
      <c r="AM839" s="94"/>
      <c r="AN839" s="94" t="s">
        <v>57</v>
      </c>
      <c r="AO839" s="94"/>
      <c r="AP839" s="94" t="s">
        <v>57</v>
      </c>
      <c r="AQ839" s="94"/>
      <c r="AR839" s="94" t="s">
        <v>57</v>
      </c>
      <c r="AS839" s="94" t="s">
        <v>60</v>
      </c>
      <c r="AT839" s="94" t="s">
        <v>61</v>
      </c>
      <c r="AU839" s="97" t="s">
        <v>62</v>
      </c>
      <c r="AV839" s="97" t="s">
        <v>63</v>
      </c>
      <c r="AW839" s="97" t="s">
        <v>442</v>
      </c>
      <c r="AX839" s="97">
        <v>3202002</v>
      </c>
      <c r="AY839" s="97" t="s">
        <v>211</v>
      </c>
      <c r="AZ839" s="97" t="s">
        <v>447</v>
      </c>
      <c r="BA839" s="24"/>
    </row>
    <row r="840" spans="1:53" ht="84.75" customHeight="1">
      <c r="A840" s="23" t="str">
        <f>+IFERROR(VLOOKUP(R840,'[2]Listas niveles'!$D$2:$E$11,2,FALSE),"")</f>
        <v>DTAN</v>
      </c>
      <c r="B840" s="23" t="str">
        <f>+IFERROR(VLOOKUP(AS840,'[2]Listas anexo 1'!$A$7:$B$8,2,FALSE),"")</f>
        <v>ADMIN</v>
      </c>
      <c r="C840" s="23" t="str">
        <f>+IFERROR(VLOOKUP(AT840,'[2]Listas anexo 1'!$A$13:$B$15,2,FALSE),"")</f>
        <v>ADMINYCOOR</v>
      </c>
      <c r="D840" s="23" t="str">
        <f>+IFERROR(VLOOKUP(AT840,'[2]Listas anexo 1'!$A$13:$C$15,3,FALSE),"")</f>
        <v>CONTRIBUIR</v>
      </c>
      <c r="E840" s="23" t="str">
        <f>+IFERROR(VLOOKUP(AT840,'[2]Listas anexo 1'!$A$19:$B$21,2,FALSE),"")</f>
        <v>ADMINOB</v>
      </c>
      <c r="F840" s="23" t="str">
        <f>+IFERROR(VLOOKUP(AV840,'[2]Listas anexo 1'!$J$13:$K$21,2,FALSE),"")</f>
        <v>ADOBIV</v>
      </c>
      <c r="G840" s="23" t="str">
        <f>+IFERROR(VLOOKUP(AW840,'[2]LISTAS ANEXO 1. 2'!$A$9:$B$38,2,FALSE),"")</f>
        <v>AXI</v>
      </c>
      <c r="H840" s="23" t="str">
        <f>+IFERROR(IF(C840="ADMINYCOOR",VLOOKUP(AY840,'[2]LISTAS ANEXO 1. 3'!$B$13:$C$42,2,FALSE),IF(C840="TASAS",VLOOKUP(AY840,'[2]LISTAS ANEXO 1. 3'!$B$43:$C$51,2,FALSE),IF(C840="FORTALECIMIENTO",VLOOKUP(AY840,'[2]LISTAS ANEXO 1. 3'!$B$52:$C$58,2,FALSE),""))),"")</f>
        <v>PP</v>
      </c>
      <c r="I840" s="23" t="str">
        <f>+IFERROR(VLOOKUP(#REF!,'[2]LISTAS ANEXO 1. 4'!$B$74:$C$90,2,FALSE),"")</f>
        <v/>
      </c>
      <c r="J840" s="23" t="str">
        <f>+IFERROR(VLOOKUP(X840,[2]ORDINALES!$B$2:$C$5,2,FALSE),"")</f>
        <v>CTADOS</v>
      </c>
      <c r="K840" s="23" t="str">
        <f>+IFERROR(VLOOKUP(#REF!,[2]REGION!$G$2:$I$1125,2,FALSE),"")</f>
        <v/>
      </c>
      <c r="L840" s="23" t="str">
        <f>+IFERROR(VLOOKUP(AI840,[2]REGION!$G$2:$I$1125,2,FALSE),"")</f>
        <v>NORTESANTA</v>
      </c>
      <c r="M840" s="23" t="str">
        <f>+IFERROR(VLOOKUP(#REF!,[2]ORDINALES!$H$2:$I$382,2,FALSE),"")</f>
        <v/>
      </c>
      <c r="N840" s="23" t="str">
        <f>IFERROR(VLOOKUP(U840,'[2]Lista Willy'!$B$11:$D$14,3,FALSE),"")</f>
        <v>REC_20</v>
      </c>
      <c r="O840" s="24"/>
      <c r="P840" s="94">
        <v>36012</v>
      </c>
      <c r="Q840" s="94" t="s">
        <v>540</v>
      </c>
      <c r="R840" s="94" t="s">
        <v>873</v>
      </c>
      <c r="S840" s="94" t="s">
        <v>964</v>
      </c>
      <c r="T840" s="94" t="s">
        <v>873</v>
      </c>
      <c r="U840" s="94" t="s">
        <v>153</v>
      </c>
      <c r="V840" s="94" t="s">
        <v>154</v>
      </c>
      <c r="W840" s="94" t="s">
        <v>54</v>
      </c>
      <c r="X840" s="90" t="s">
        <v>55</v>
      </c>
      <c r="Y840" s="99" t="s">
        <v>2842</v>
      </c>
      <c r="Z840" s="119">
        <v>10000000</v>
      </c>
      <c r="AA840" s="120"/>
      <c r="AB840" s="119"/>
      <c r="AC840" s="119"/>
      <c r="AD840" s="119"/>
      <c r="AE840" s="120">
        <v>10000000</v>
      </c>
      <c r="AF840" s="119"/>
      <c r="AG840" s="131">
        <v>0</v>
      </c>
      <c r="AH840" s="94" t="s">
        <v>57</v>
      </c>
      <c r="AI840" s="94" t="s">
        <v>876</v>
      </c>
      <c r="AJ840" s="94" t="s">
        <v>966</v>
      </c>
      <c r="AK840" s="94"/>
      <c r="AL840" s="94" t="s">
        <v>57</v>
      </c>
      <c r="AM840" s="94"/>
      <c r="AN840" s="94" t="s">
        <v>57</v>
      </c>
      <c r="AO840" s="94"/>
      <c r="AP840" s="94" t="s">
        <v>57</v>
      </c>
      <c r="AQ840" s="94"/>
      <c r="AR840" s="94" t="s">
        <v>57</v>
      </c>
      <c r="AS840" s="94" t="s">
        <v>60</v>
      </c>
      <c r="AT840" s="94" t="s">
        <v>61</v>
      </c>
      <c r="AU840" s="97" t="s">
        <v>62</v>
      </c>
      <c r="AV840" s="97" t="s">
        <v>63</v>
      </c>
      <c r="AW840" s="97" t="s">
        <v>442</v>
      </c>
      <c r="AX840" s="97">
        <v>3202002</v>
      </c>
      <c r="AY840" s="97" t="s">
        <v>211</v>
      </c>
      <c r="AZ840" s="97" t="s">
        <v>447</v>
      </c>
      <c r="BA840" s="24"/>
    </row>
    <row r="841" spans="1:53" ht="84.75" customHeight="1">
      <c r="A841" s="23" t="str">
        <f>+IFERROR(VLOOKUP(R841,'[2]Listas niveles'!$D$2:$E$11,2,FALSE),"")</f>
        <v>DTAN</v>
      </c>
      <c r="B841" s="23" t="str">
        <f>+IFERROR(VLOOKUP(AS841,'[2]Listas anexo 1'!$A$7:$B$8,2,FALSE),"")</f>
        <v>ADMIN</v>
      </c>
      <c r="C841" s="23" t="str">
        <f>+IFERROR(VLOOKUP(AT841,'[2]Listas anexo 1'!$A$13:$B$15,2,FALSE),"")</f>
        <v>ADMINYCOOR</v>
      </c>
      <c r="D841" s="23" t="str">
        <f>+IFERROR(VLOOKUP(AT841,'[2]Listas anexo 1'!$A$13:$C$15,3,FALSE),"")</f>
        <v>CONTRIBUIR</v>
      </c>
      <c r="E841" s="23" t="str">
        <f>+IFERROR(VLOOKUP(AT841,'[2]Listas anexo 1'!$A$19:$B$21,2,FALSE),"")</f>
        <v>ADMINOB</v>
      </c>
      <c r="F841" s="23" t="str">
        <f>+IFERROR(VLOOKUP(AV841,'[2]Listas anexo 1'!$J$13:$K$21,2,FALSE),"")</f>
        <v>ADOBIV</v>
      </c>
      <c r="G841" s="23" t="str">
        <f>+IFERROR(VLOOKUP(AW841,'[2]LISTAS ANEXO 1. 2'!$A$9:$B$38,2,FALSE),"")</f>
        <v>AXVI</v>
      </c>
      <c r="H841" s="23" t="str">
        <f>+IFERROR(IF(C841="ADMINYCOOR",VLOOKUP(AY841,'[2]LISTAS ANEXO 1. 3'!$B$13:$C$42,2,FALSE),IF(C841="TASAS",VLOOKUP(AY841,'[2]LISTAS ANEXO 1. 3'!$B$43:$C$51,2,FALSE),IF(C841="FORTALECIMIENTO",VLOOKUP(AY841,'[2]LISTAS ANEXO 1. 3'!$B$52:$C$58,2,FALSE),""))),"")</f>
        <v>CD</v>
      </c>
      <c r="I841" s="23" t="str">
        <f>+IFERROR(VLOOKUP(#REF!,'[2]LISTAS ANEXO 1. 4'!$B$74:$C$90,2,FALSE),"")</f>
        <v/>
      </c>
      <c r="J841" s="23" t="str">
        <f>+IFERROR(VLOOKUP(X841,[2]ORDINALES!$B$2:$C$5,2,FALSE),"")</f>
        <v>CTADOS</v>
      </c>
      <c r="K841" s="23" t="str">
        <f>+IFERROR(VLOOKUP(#REF!,[2]REGION!$G$2:$I$1125,2,FALSE),"")</f>
        <v/>
      </c>
      <c r="L841" s="23" t="str">
        <f>+IFERROR(VLOOKUP(AI841,[2]REGION!$G$2:$I$1125,2,FALSE),"")</f>
        <v>NORTESANTA</v>
      </c>
      <c r="M841" s="23" t="str">
        <f>+IFERROR(VLOOKUP(#REF!,[2]ORDINALES!$H$2:$I$382,2,FALSE),"")</f>
        <v/>
      </c>
      <c r="N841" s="23" t="str">
        <f>IFERROR(VLOOKUP(U841,'[2]Lista Willy'!$B$11:$D$14,3,FALSE),"")</f>
        <v>REC_11</v>
      </c>
      <c r="O841" s="24"/>
      <c r="P841" s="94">
        <v>36013</v>
      </c>
      <c r="Q841" s="94" t="s">
        <v>540</v>
      </c>
      <c r="R841" s="94" t="s">
        <v>873</v>
      </c>
      <c r="S841" s="94" t="s">
        <v>964</v>
      </c>
      <c r="T841" s="94" t="s">
        <v>873</v>
      </c>
      <c r="U841" s="94" t="s">
        <v>52</v>
      </c>
      <c r="V841" s="94" t="s">
        <v>53</v>
      </c>
      <c r="W841" s="94" t="s">
        <v>54</v>
      </c>
      <c r="X841" s="90" t="s">
        <v>55</v>
      </c>
      <c r="Y841" s="99" t="s">
        <v>975</v>
      </c>
      <c r="Z841" s="119">
        <v>42646120</v>
      </c>
      <c r="AA841" s="120"/>
      <c r="AB841" s="119"/>
      <c r="AC841" s="119"/>
      <c r="AD841" s="119"/>
      <c r="AE841" s="120">
        <v>42646120</v>
      </c>
      <c r="AF841" s="119"/>
      <c r="AG841" s="131">
        <v>0</v>
      </c>
      <c r="AH841" s="94" t="s">
        <v>57</v>
      </c>
      <c r="AI841" s="94" t="s">
        <v>876</v>
      </c>
      <c r="AJ841" s="94" t="s">
        <v>966</v>
      </c>
      <c r="AK841" s="94"/>
      <c r="AL841" s="94" t="s">
        <v>57</v>
      </c>
      <c r="AM841" s="94"/>
      <c r="AN841" s="94" t="s">
        <v>57</v>
      </c>
      <c r="AO841" s="94"/>
      <c r="AP841" s="94" t="s">
        <v>57</v>
      </c>
      <c r="AQ841" s="94"/>
      <c r="AR841" s="94" t="s">
        <v>57</v>
      </c>
      <c r="AS841" s="94" t="s">
        <v>60</v>
      </c>
      <c r="AT841" s="94" t="s">
        <v>61</v>
      </c>
      <c r="AU841" s="97" t="s">
        <v>62</v>
      </c>
      <c r="AV841" s="98" t="s">
        <v>63</v>
      </c>
      <c r="AW841" s="97" t="s">
        <v>64</v>
      </c>
      <c r="AX841" s="97">
        <v>3202008</v>
      </c>
      <c r="AY841" s="97" t="s">
        <v>65</v>
      </c>
      <c r="AZ841" s="97" t="s">
        <v>433</v>
      </c>
      <c r="BA841" s="24"/>
    </row>
    <row r="842" spans="1:53" ht="84.75" customHeight="1">
      <c r="A842" s="23" t="str">
        <f>+IFERROR(VLOOKUP(R842,'[2]Listas niveles'!$D$2:$E$11,2,FALSE),"")</f>
        <v>DTAN</v>
      </c>
      <c r="B842" s="23" t="str">
        <f>+IFERROR(VLOOKUP(AS842,'[2]Listas anexo 1'!$A$7:$B$8,2,FALSE),"")</f>
        <v>ADMIN</v>
      </c>
      <c r="C842" s="23" t="str">
        <f>+IFERROR(VLOOKUP(AT842,'[2]Listas anexo 1'!$A$13:$B$15,2,FALSE),"")</f>
        <v>ADMINYCOOR</v>
      </c>
      <c r="D842" s="23" t="str">
        <f>+IFERROR(VLOOKUP(AT842,'[2]Listas anexo 1'!$A$13:$C$15,3,FALSE),"")</f>
        <v>CONTRIBUIR</v>
      </c>
      <c r="E842" s="23" t="str">
        <f>+IFERROR(VLOOKUP(AT842,'[2]Listas anexo 1'!$A$19:$B$21,2,FALSE),"")</f>
        <v>ADMINOB</v>
      </c>
      <c r="F842" s="23" t="str">
        <f>+IFERROR(VLOOKUP(AV842,'[2]Listas anexo 1'!$J$13:$K$21,2,FALSE),"")</f>
        <v>ADOBIV</v>
      </c>
      <c r="G842" s="23" t="str">
        <f>+IFERROR(VLOOKUP(AW842,'[2]LISTAS ANEXO 1. 2'!$A$9:$B$38,2,FALSE),"")</f>
        <v>AXVI</v>
      </c>
      <c r="H842" s="23" t="str">
        <f>+IFERROR(IF(C842="ADMINYCOOR",VLOOKUP(AY842,'[2]LISTAS ANEXO 1. 3'!$B$13:$C$42,2,FALSE),IF(C842="TASAS",VLOOKUP(AY842,'[2]LISTAS ANEXO 1. 3'!$B$43:$C$51,2,FALSE),IF(C842="FORTALECIMIENTO",VLOOKUP(AY842,'[2]LISTAS ANEXO 1. 3'!$B$52:$C$58,2,FALSE),""))),"")</f>
        <v>CD</v>
      </c>
      <c r="I842" s="23" t="str">
        <f>+IFERROR(VLOOKUP(#REF!,'[2]LISTAS ANEXO 1. 4'!$B$74:$C$90,2,FALSE),"")</f>
        <v/>
      </c>
      <c r="J842" s="23" t="str">
        <f>+IFERROR(VLOOKUP(X842,[2]ORDINALES!$B$2:$C$5,2,FALSE),"")</f>
        <v>CTADOS</v>
      </c>
      <c r="K842" s="23" t="str">
        <f>+IFERROR(VLOOKUP(#REF!,[2]REGION!$G$2:$I$1125,2,FALSE),"")</f>
        <v/>
      </c>
      <c r="L842" s="23" t="str">
        <f>+IFERROR(VLOOKUP(AI842,[2]REGION!$G$2:$I$1125,2,FALSE),"")</f>
        <v>NORTESANTA</v>
      </c>
      <c r="M842" s="23" t="str">
        <f>+IFERROR(VLOOKUP(#REF!,[2]ORDINALES!$H$2:$I$382,2,FALSE),"")</f>
        <v/>
      </c>
      <c r="N842" s="23" t="str">
        <f>IFERROR(VLOOKUP(U842,'[2]Lista Willy'!$B$11:$D$14,3,FALSE),"")</f>
        <v>REC_11</v>
      </c>
      <c r="O842" s="24"/>
      <c r="P842" s="94">
        <v>36014</v>
      </c>
      <c r="Q842" s="94" t="s">
        <v>540</v>
      </c>
      <c r="R842" s="94" t="s">
        <v>873</v>
      </c>
      <c r="S842" s="94" t="s">
        <v>964</v>
      </c>
      <c r="T842" s="94" t="s">
        <v>873</v>
      </c>
      <c r="U842" s="94" t="s">
        <v>52</v>
      </c>
      <c r="V842" s="94" t="s">
        <v>53</v>
      </c>
      <c r="W842" s="94" t="s">
        <v>54</v>
      </c>
      <c r="X842" s="90" t="s">
        <v>55</v>
      </c>
      <c r="Y842" s="99" t="s">
        <v>976</v>
      </c>
      <c r="Z842" s="119">
        <v>42646120</v>
      </c>
      <c r="AA842" s="120"/>
      <c r="AB842" s="119"/>
      <c r="AC842" s="119"/>
      <c r="AD842" s="119"/>
      <c r="AE842" s="120">
        <v>42646120</v>
      </c>
      <c r="AF842" s="119"/>
      <c r="AG842" s="131">
        <v>0</v>
      </c>
      <c r="AH842" s="94" t="s">
        <v>57</v>
      </c>
      <c r="AI842" s="94" t="s">
        <v>876</v>
      </c>
      <c r="AJ842" s="94" t="s">
        <v>966</v>
      </c>
      <c r="AK842" s="94"/>
      <c r="AL842" s="94" t="s">
        <v>57</v>
      </c>
      <c r="AM842" s="94"/>
      <c r="AN842" s="94" t="s">
        <v>57</v>
      </c>
      <c r="AO842" s="94"/>
      <c r="AP842" s="94" t="s">
        <v>57</v>
      </c>
      <c r="AQ842" s="94"/>
      <c r="AR842" s="94" t="s">
        <v>57</v>
      </c>
      <c r="AS842" s="94" t="s">
        <v>60</v>
      </c>
      <c r="AT842" s="94" t="s">
        <v>61</v>
      </c>
      <c r="AU842" s="97" t="s">
        <v>62</v>
      </c>
      <c r="AV842" s="98" t="s">
        <v>63</v>
      </c>
      <c r="AW842" s="97" t="s">
        <v>64</v>
      </c>
      <c r="AX842" s="97">
        <v>3202008</v>
      </c>
      <c r="AY842" s="97" t="s">
        <v>65</v>
      </c>
      <c r="AZ842" s="97" t="s">
        <v>433</v>
      </c>
      <c r="BA842" s="24"/>
    </row>
    <row r="843" spans="1:53" ht="84.75" customHeight="1">
      <c r="A843" s="23" t="str">
        <f>+IFERROR(VLOOKUP(R843,'[2]Listas niveles'!$D$2:$E$11,2,FALSE),"")</f>
        <v>DTAN</v>
      </c>
      <c r="B843" s="23" t="str">
        <f>+IFERROR(VLOOKUP(AS843,'[2]Listas anexo 1'!$A$7:$B$8,2,FALSE),"")</f>
        <v>ADMIN</v>
      </c>
      <c r="C843" s="23" t="str">
        <f>+IFERROR(VLOOKUP(AT843,'[2]Listas anexo 1'!$A$13:$B$15,2,FALSE),"")</f>
        <v>ADMINYCOOR</v>
      </c>
      <c r="D843" s="23" t="str">
        <f>+IFERROR(VLOOKUP(AT843,'[2]Listas anexo 1'!$A$13:$C$15,3,FALSE),"")</f>
        <v>CONTRIBUIR</v>
      </c>
      <c r="E843" s="23" t="str">
        <f>+IFERROR(VLOOKUP(AT843,'[2]Listas anexo 1'!$A$19:$B$21,2,FALSE),"")</f>
        <v>ADMINOB</v>
      </c>
      <c r="F843" s="23" t="str">
        <f>+IFERROR(VLOOKUP(AV843,'[2]Listas anexo 1'!$J$13:$K$21,2,FALSE),"")</f>
        <v>ADOBIV</v>
      </c>
      <c r="G843" s="23" t="str">
        <f>+IFERROR(VLOOKUP(AW843,'[2]LISTAS ANEXO 1. 2'!$A$9:$B$38,2,FALSE),"")</f>
        <v>AXVI</v>
      </c>
      <c r="H843" s="23" t="str">
        <f>+IFERROR(IF(C843="ADMINYCOOR",VLOOKUP(AY843,'[2]LISTAS ANEXO 1. 3'!$B$13:$C$42,2,FALSE),IF(C843="TASAS",VLOOKUP(AY843,'[2]LISTAS ANEXO 1. 3'!$B$43:$C$51,2,FALSE),IF(C843="FORTALECIMIENTO",VLOOKUP(AY843,'[2]LISTAS ANEXO 1. 3'!$B$52:$C$58,2,FALSE),""))),"")</f>
        <v>CD</v>
      </c>
      <c r="I843" s="23" t="str">
        <f>+IFERROR(VLOOKUP(#REF!,'[2]LISTAS ANEXO 1. 4'!$B$74:$C$90,2,FALSE),"")</f>
        <v/>
      </c>
      <c r="J843" s="23" t="str">
        <f>+IFERROR(VLOOKUP(X843,[2]ORDINALES!$B$2:$C$5,2,FALSE),"")</f>
        <v>CTADOS</v>
      </c>
      <c r="K843" s="23" t="str">
        <f>+IFERROR(VLOOKUP(#REF!,[2]REGION!$G$2:$I$1125,2,FALSE),"")</f>
        <v/>
      </c>
      <c r="L843" s="23" t="str">
        <f>+IFERROR(VLOOKUP(AI843,[2]REGION!$G$2:$I$1125,2,FALSE),"")</f>
        <v>NORTESANTA</v>
      </c>
      <c r="M843" s="23" t="str">
        <f>+IFERROR(VLOOKUP(#REF!,[2]ORDINALES!$H$2:$I$382,2,FALSE),"")</f>
        <v/>
      </c>
      <c r="N843" s="23" t="str">
        <f>IFERROR(VLOOKUP(U843,'[2]Lista Willy'!$B$11:$D$14,3,FALSE),"")</f>
        <v>REC_11</v>
      </c>
      <c r="O843" s="24"/>
      <c r="P843" s="94">
        <v>36015</v>
      </c>
      <c r="Q843" s="94" t="s">
        <v>540</v>
      </c>
      <c r="R843" s="94" t="s">
        <v>873</v>
      </c>
      <c r="S843" s="94" t="s">
        <v>964</v>
      </c>
      <c r="T843" s="94" t="s">
        <v>873</v>
      </c>
      <c r="U843" s="94" t="s">
        <v>52</v>
      </c>
      <c r="V843" s="94" t="s">
        <v>53</v>
      </c>
      <c r="W843" s="94" t="s">
        <v>54</v>
      </c>
      <c r="X843" s="90" t="s">
        <v>55</v>
      </c>
      <c r="Y843" s="99" t="s">
        <v>977</v>
      </c>
      <c r="Z843" s="119">
        <v>26398900</v>
      </c>
      <c r="AA843" s="120"/>
      <c r="AB843" s="119"/>
      <c r="AC843" s="119"/>
      <c r="AD843" s="119"/>
      <c r="AE843" s="120">
        <v>26398900</v>
      </c>
      <c r="AF843" s="119"/>
      <c r="AG843" s="131">
        <v>0</v>
      </c>
      <c r="AH843" s="94" t="s">
        <v>57</v>
      </c>
      <c r="AI843" s="94" t="s">
        <v>876</v>
      </c>
      <c r="AJ843" s="94" t="s">
        <v>966</v>
      </c>
      <c r="AK843" s="94"/>
      <c r="AL843" s="94" t="s">
        <v>57</v>
      </c>
      <c r="AM843" s="94"/>
      <c r="AN843" s="94" t="s">
        <v>57</v>
      </c>
      <c r="AO843" s="94"/>
      <c r="AP843" s="94" t="s">
        <v>57</v>
      </c>
      <c r="AQ843" s="94"/>
      <c r="AR843" s="94" t="s">
        <v>57</v>
      </c>
      <c r="AS843" s="94" t="s">
        <v>60</v>
      </c>
      <c r="AT843" s="94" t="s">
        <v>61</v>
      </c>
      <c r="AU843" s="97" t="s">
        <v>62</v>
      </c>
      <c r="AV843" s="98" t="s">
        <v>63</v>
      </c>
      <c r="AW843" s="97" t="s">
        <v>64</v>
      </c>
      <c r="AX843" s="97">
        <v>3202008</v>
      </c>
      <c r="AY843" s="97" t="s">
        <v>65</v>
      </c>
      <c r="AZ843" s="97" t="s">
        <v>433</v>
      </c>
      <c r="BA843" s="24"/>
    </row>
    <row r="844" spans="1:53" ht="84.75" customHeight="1">
      <c r="A844" s="23" t="str">
        <f>+IFERROR(VLOOKUP(R844,'[2]Listas niveles'!$D$2:$E$11,2,FALSE),"")</f>
        <v>DTAN</v>
      </c>
      <c r="B844" s="23" t="str">
        <f>+IFERROR(VLOOKUP(AS844,'[2]Listas anexo 1'!$A$7:$B$8,2,FALSE),"")</f>
        <v>ADMIN</v>
      </c>
      <c r="C844" s="23" t="str">
        <f>+IFERROR(VLOOKUP(AT844,'[2]Listas anexo 1'!$A$13:$B$15,2,FALSE),"")</f>
        <v>ADMINYCOOR</v>
      </c>
      <c r="D844" s="23" t="str">
        <f>+IFERROR(VLOOKUP(AT844,'[2]Listas anexo 1'!$A$13:$C$15,3,FALSE),"")</f>
        <v>CONTRIBUIR</v>
      </c>
      <c r="E844" s="23" t="str">
        <f>+IFERROR(VLOOKUP(AT844,'[2]Listas anexo 1'!$A$19:$B$21,2,FALSE),"")</f>
        <v>ADMINOB</v>
      </c>
      <c r="F844" s="23" t="str">
        <f>+IFERROR(VLOOKUP(AV844,'[2]Listas anexo 1'!$J$13:$K$21,2,FALSE),"")</f>
        <v>ADOBIV</v>
      </c>
      <c r="G844" s="23" t="str">
        <f>+IFERROR(VLOOKUP(AW844,'[2]LISTAS ANEXO 1. 2'!$A$9:$B$38,2,FALSE),"")</f>
        <v>AXVI</v>
      </c>
      <c r="H844" s="23" t="str">
        <f>+IFERROR(IF(C844="ADMINYCOOR",VLOOKUP(AY844,'[2]LISTAS ANEXO 1. 3'!$B$13:$C$42,2,FALSE),IF(C844="TASAS",VLOOKUP(AY844,'[2]LISTAS ANEXO 1. 3'!$B$43:$C$51,2,FALSE),IF(C844="FORTALECIMIENTO",VLOOKUP(AY844,'[2]LISTAS ANEXO 1. 3'!$B$52:$C$58,2,FALSE),""))),"")</f>
        <v>CD</v>
      </c>
      <c r="I844" s="23" t="str">
        <f>+IFERROR(VLOOKUP(#REF!,'[2]LISTAS ANEXO 1. 4'!$B$74:$C$90,2,FALSE),"")</f>
        <v/>
      </c>
      <c r="J844" s="23" t="str">
        <f>+IFERROR(VLOOKUP(X844,[2]ORDINALES!$B$2:$C$5,2,FALSE),"")</f>
        <v>CTADOS</v>
      </c>
      <c r="K844" s="23" t="str">
        <f>+IFERROR(VLOOKUP(#REF!,[2]REGION!$G$2:$I$1125,2,FALSE),"")</f>
        <v/>
      </c>
      <c r="L844" s="23" t="str">
        <f>+IFERROR(VLOOKUP(AI844,[2]REGION!$G$2:$I$1125,2,FALSE),"")</f>
        <v>NORTESANTA</v>
      </c>
      <c r="M844" s="23" t="str">
        <f>+IFERROR(VLOOKUP(#REF!,[2]ORDINALES!$H$2:$I$382,2,FALSE),"")</f>
        <v/>
      </c>
      <c r="N844" s="23" t="str">
        <f>IFERROR(VLOOKUP(U844,'[2]Lista Willy'!$B$11:$D$14,3,FALSE),"")</f>
        <v>REC_11</v>
      </c>
      <c r="O844" s="24"/>
      <c r="P844" s="94">
        <v>36016</v>
      </c>
      <c r="Q844" s="94" t="s">
        <v>540</v>
      </c>
      <c r="R844" s="94" t="s">
        <v>873</v>
      </c>
      <c r="S844" s="94" t="s">
        <v>964</v>
      </c>
      <c r="T844" s="94" t="s">
        <v>873</v>
      </c>
      <c r="U844" s="94" t="s">
        <v>52</v>
      </c>
      <c r="V844" s="94" t="s">
        <v>53</v>
      </c>
      <c r="W844" s="94" t="s">
        <v>54</v>
      </c>
      <c r="X844" s="90" t="s">
        <v>55</v>
      </c>
      <c r="Y844" s="99" t="s">
        <v>978</v>
      </c>
      <c r="Z844" s="119">
        <v>26398900</v>
      </c>
      <c r="AA844" s="120"/>
      <c r="AB844" s="119"/>
      <c r="AC844" s="119"/>
      <c r="AD844" s="119"/>
      <c r="AE844" s="120">
        <v>26398900</v>
      </c>
      <c r="AF844" s="119"/>
      <c r="AG844" s="131">
        <v>0</v>
      </c>
      <c r="AH844" s="94" t="s">
        <v>57</v>
      </c>
      <c r="AI844" s="94" t="s">
        <v>876</v>
      </c>
      <c r="AJ844" s="94" t="s">
        <v>966</v>
      </c>
      <c r="AK844" s="94"/>
      <c r="AL844" s="94" t="s">
        <v>57</v>
      </c>
      <c r="AM844" s="94"/>
      <c r="AN844" s="94" t="s">
        <v>57</v>
      </c>
      <c r="AO844" s="94"/>
      <c r="AP844" s="94" t="s">
        <v>57</v>
      </c>
      <c r="AQ844" s="94"/>
      <c r="AR844" s="94" t="s">
        <v>57</v>
      </c>
      <c r="AS844" s="94" t="s">
        <v>60</v>
      </c>
      <c r="AT844" s="94" t="s">
        <v>61</v>
      </c>
      <c r="AU844" s="97" t="s">
        <v>62</v>
      </c>
      <c r="AV844" s="98" t="s">
        <v>63</v>
      </c>
      <c r="AW844" s="97" t="s">
        <v>64</v>
      </c>
      <c r="AX844" s="97">
        <v>3202008</v>
      </c>
      <c r="AY844" s="97" t="s">
        <v>65</v>
      </c>
      <c r="AZ844" s="97" t="s">
        <v>433</v>
      </c>
      <c r="BA844" s="24"/>
    </row>
    <row r="845" spans="1:53" ht="84.75" customHeight="1">
      <c r="A845" s="23" t="str">
        <f>+IFERROR(VLOOKUP(R845,'[2]Listas niveles'!$D$2:$E$11,2,FALSE),"")</f>
        <v>DTAN</v>
      </c>
      <c r="B845" s="23" t="str">
        <f>+IFERROR(VLOOKUP(AS845,'[2]Listas anexo 1'!$A$7:$B$8,2,FALSE),"")</f>
        <v>ADMIN</v>
      </c>
      <c r="C845" s="23" t="str">
        <f>+IFERROR(VLOOKUP(AT845,'[2]Listas anexo 1'!$A$13:$B$15,2,FALSE),"")</f>
        <v>ADMINYCOOR</v>
      </c>
      <c r="D845" s="23" t="str">
        <f>+IFERROR(VLOOKUP(AT845,'[2]Listas anexo 1'!$A$13:$C$15,3,FALSE),"")</f>
        <v>CONTRIBUIR</v>
      </c>
      <c r="E845" s="23" t="str">
        <f>+IFERROR(VLOOKUP(AT845,'[2]Listas anexo 1'!$A$19:$B$21,2,FALSE),"")</f>
        <v>ADMINOB</v>
      </c>
      <c r="F845" s="23" t="str">
        <f>+IFERROR(VLOOKUP(AV845,'[2]Listas anexo 1'!$J$13:$K$21,2,FALSE),"")</f>
        <v>ADOBIV</v>
      </c>
      <c r="G845" s="23" t="str">
        <f>+IFERROR(VLOOKUP(AW845,'[2]LISTAS ANEXO 1. 2'!$A$9:$B$38,2,FALSE),"")</f>
        <v>AXVI</v>
      </c>
      <c r="H845" s="23" t="str">
        <f>+IFERROR(IF(C845="ADMINYCOOR",VLOOKUP(AY845,'[2]LISTAS ANEXO 1. 3'!$B$13:$C$42,2,FALSE),IF(C845="TASAS",VLOOKUP(AY845,'[2]LISTAS ANEXO 1. 3'!$B$43:$C$51,2,FALSE),IF(C845="FORTALECIMIENTO",VLOOKUP(AY845,'[2]LISTAS ANEXO 1. 3'!$B$52:$C$58,2,FALSE),""))),"")</f>
        <v>CD</v>
      </c>
      <c r="I845" s="23" t="str">
        <f>+IFERROR(VLOOKUP(#REF!,'[2]LISTAS ANEXO 1. 4'!$B$74:$C$90,2,FALSE),"")</f>
        <v/>
      </c>
      <c r="J845" s="23" t="str">
        <f>+IFERROR(VLOOKUP(X845,[2]ORDINALES!$B$2:$C$5,2,FALSE),"")</f>
        <v>CTADOS</v>
      </c>
      <c r="K845" s="23" t="str">
        <f>+IFERROR(VLOOKUP(#REF!,[2]REGION!$G$2:$I$1125,2,FALSE),"")</f>
        <v/>
      </c>
      <c r="L845" s="23" t="str">
        <f>+IFERROR(VLOOKUP(AI845,[2]REGION!$G$2:$I$1125,2,FALSE),"")</f>
        <v>NORTESANTA</v>
      </c>
      <c r="M845" s="23" t="str">
        <f>+IFERROR(VLOOKUP(#REF!,[2]ORDINALES!$H$2:$I$382,2,FALSE),"")</f>
        <v/>
      </c>
      <c r="N845" s="23" t="str">
        <f>IFERROR(VLOOKUP(U845,'[2]Lista Willy'!$B$11:$D$14,3,FALSE),"")</f>
        <v>REC_11</v>
      </c>
      <c r="O845" s="24"/>
      <c r="P845" s="94">
        <v>36017</v>
      </c>
      <c r="Q845" s="94" t="s">
        <v>540</v>
      </c>
      <c r="R845" s="94" t="s">
        <v>873</v>
      </c>
      <c r="S845" s="94" t="s">
        <v>964</v>
      </c>
      <c r="T845" s="94" t="s">
        <v>873</v>
      </c>
      <c r="U845" s="94" t="s">
        <v>52</v>
      </c>
      <c r="V845" s="94" t="s">
        <v>53</v>
      </c>
      <c r="W845" s="94" t="s">
        <v>54</v>
      </c>
      <c r="X845" s="90" t="s">
        <v>55</v>
      </c>
      <c r="Y845" s="99" t="s">
        <v>979</v>
      </c>
      <c r="Z845" s="119">
        <v>15997260</v>
      </c>
      <c r="AA845" s="120"/>
      <c r="AB845" s="119"/>
      <c r="AC845" s="119"/>
      <c r="AD845" s="119"/>
      <c r="AE845" s="120">
        <v>15997260</v>
      </c>
      <c r="AF845" s="119"/>
      <c r="AG845" s="131">
        <v>0</v>
      </c>
      <c r="AH845" s="94" t="s">
        <v>57</v>
      </c>
      <c r="AI845" s="94" t="s">
        <v>876</v>
      </c>
      <c r="AJ845" s="94" t="s">
        <v>966</v>
      </c>
      <c r="AK845" s="94"/>
      <c r="AL845" s="94" t="s">
        <v>57</v>
      </c>
      <c r="AM845" s="94"/>
      <c r="AN845" s="94" t="s">
        <v>57</v>
      </c>
      <c r="AO845" s="94"/>
      <c r="AP845" s="94" t="s">
        <v>57</v>
      </c>
      <c r="AQ845" s="94"/>
      <c r="AR845" s="94" t="s">
        <v>57</v>
      </c>
      <c r="AS845" s="94" t="s">
        <v>60</v>
      </c>
      <c r="AT845" s="94" t="s">
        <v>61</v>
      </c>
      <c r="AU845" s="97" t="s">
        <v>62</v>
      </c>
      <c r="AV845" s="98" t="s">
        <v>63</v>
      </c>
      <c r="AW845" s="97" t="s">
        <v>64</v>
      </c>
      <c r="AX845" s="97">
        <v>3202008</v>
      </c>
      <c r="AY845" s="97" t="s">
        <v>65</v>
      </c>
      <c r="AZ845" s="97" t="s">
        <v>433</v>
      </c>
      <c r="BA845" s="24"/>
    </row>
    <row r="846" spans="1:53" ht="84.75" customHeight="1">
      <c r="A846" s="23" t="str">
        <f>+IFERROR(VLOOKUP(R846,'[2]Listas niveles'!$D$2:$E$11,2,FALSE),"")</f>
        <v>DTAN</v>
      </c>
      <c r="B846" s="23" t="str">
        <f>+IFERROR(VLOOKUP(AS846,'[2]Listas anexo 1'!$A$7:$B$8,2,FALSE),"")</f>
        <v>ADMIN</v>
      </c>
      <c r="C846" s="23" t="str">
        <f>+IFERROR(VLOOKUP(AT846,'[2]Listas anexo 1'!$A$13:$B$15,2,FALSE),"")</f>
        <v>ADMINYCOOR</v>
      </c>
      <c r="D846" s="23" t="str">
        <f>+IFERROR(VLOOKUP(AT846,'[2]Listas anexo 1'!$A$13:$C$15,3,FALSE),"")</f>
        <v>CONTRIBUIR</v>
      </c>
      <c r="E846" s="23" t="str">
        <f>+IFERROR(VLOOKUP(AT846,'[2]Listas anexo 1'!$A$19:$B$21,2,FALSE),"")</f>
        <v>ADMINOB</v>
      </c>
      <c r="F846" s="23" t="str">
        <f>+IFERROR(VLOOKUP(AV846,'[2]Listas anexo 1'!$J$13:$K$21,2,FALSE),"")</f>
        <v>ADOBIV</v>
      </c>
      <c r="G846" s="23" t="str">
        <f>+IFERROR(VLOOKUP(AW846,'[2]LISTAS ANEXO 1. 2'!$A$9:$B$38,2,FALSE),"")</f>
        <v>AXVI</v>
      </c>
      <c r="H846" s="23" t="str">
        <f>+IFERROR(IF(C846="ADMINYCOOR",VLOOKUP(AY846,'[2]LISTAS ANEXO 1. 3'!$B$13:$C$42,2,FALSE),IF(C846="TASAS",VLOOKUP(AY846,'[2]LISTAS ANEXO 1. 3'!$B$43:$C$51,2,FALSE),IF(C846="FORTALECIMIENTO",VLOOKUP(AY846,'[2]LISTAS ANEXO 1. 3'!$B$52:$C$58,2,FALSE),""))),"")</f>
        <v>CD</v>
      </c>
      <c r="I846" s="23" t="str">
        <f>+IFERROR(VLOOKUP(#REF!,'[2]LISTAS ANEXO 1. 4'!$B$74:$C$90,2,FALSE),"")</f>
        <v/>
      </c>
      <c r="J846" s="23" t="str">
        <f>+IFERROR(VLOOKUP(X846,[2]ORDINALES!$B$2:$C$5,2,FALSE),"")</f>
        <v>CTADOS</v>
      </c>
      <c r="K846" s="23" t="str">
        <f>+IFERROR(VLOOKUP(#REF!,[2]REGION!$G$2:$I$1125,2,FALSE),"")</f>
        <v/>
      </c>
      <c r="L846" s="23" t="str">
        <f>+IFERROR(VLOOKUP(AI846,[2]REGION!$G$2:$I$1125,2,FALSE),"")</f>
        <v>NORTESANTA</v>
      </c>
      <c r="M846" s="23" t="str">
        <f>+IFERROR(VLOOKUP(#REF!,[2]ORDINALES!$H$2:$I$382,2,FALSE),"")</f>
        <v/>
      </c>
      <c r="N846" s="23" t="str">
        <f>IFERROR(VLOOKUP(U846,'[2]Lista Willy'!$B$11:$D$14,3,FALSE),"")</f>
        <v>REC_11</v>
      </c>
      <c r="O846" s="24"/>
      <c r="P846" s="94">
        <v>36018</v>
      </c>
      <c r="Q846" s="94" t="s">
        <v>540</v>
      </c>
      <c r="R846" s="94" t="s">
        <v>873</v>
      </c>
      <c r="S846" s="94" t="s">
        <v>964</v>
      </c>
      <c r="T846" s="94" t="s">
        <v>873</v>
      </c>
      <c r="U846" s="94" t="s">
        <v>52</v>
      </c>
      <c r="V846" s="94" t="s">
        <v>53</v>
      </c>
      <c r="W846" s="94" t="s">
        <v>54</v>
      </c>
      <c r="X846" s="90" t="s">
        <v>55</v>
      </c>
      <c r="Y846" s="99" t="s">
        <v>980</v>
      </c>
      <c r="Z846" s="119">
        <v>15997260</v>
      </c>
      <c r="AA846" s="120"/>
      <c r="AB846" s="119"/>
      <c r="AC846" s="119"/>
      <c r="AD846" s="119"/>
      <c r="AE846" s="120">
        <v>15997260</v>
      </c>
      <c r="AF846" s="119"/>
      <c r="AG846" s="131">
        <v>0</v>
      </c>
      <c r="AH846" s="94" t="s">
        <v>57</v>
      </c>
      <c r="AI846" s="94" t="s">
        <v>876</v>
      </c>
      <c r="AJ846" s="94" t="s">
        <v>966</v>
      </c>
      <c r="AK846" s="94"/>
      <c r="AL846" s="94" t="s">
        <v>57</v>
      </c>
      <c r="AM846" s="94"/>
      <c r="AN846" s="94" t="s">
        <v>57</v>
      </c>
      <c r="AO846" s="94"/>
      <c r="AP846" s="94" t="s">
        <v>57</v>
      </c>
      <c r="AQ846" s="94"/>
      <c r="AR846" s="94" t="s">
        <v>57</v>
      </c>
      <c r="AS846" s="94" t="s">
        <v>60</v>
      </c>
      <c r="AT846" s="94" t="s">
        <v>61</v>
      </c>
      <c r="AU846" s="97" t="s">
        <v>62</v>
      </c>
      <c r="AV846" s="98" t="s">
        <v>63</v>
      </c>
      <c r="AW846" s="97" t="s">
        <v>64</v>
      </c>
      <c r="AX846" s="97">
        <v>3202008</v>
      </c>
      <c r="AY846" s="97" t="s">
        <v>65</v>
      </c>
      <c r="AZ846" s="97" t="s">
        <v>433</v>
      </c>
      <c r="BA846" s="24"/>
    </row>
    <row r="847" spans="1:53" ht="84.75" customHeight="1">
      <c r="A847" s="23" t="str">
        <f>+IFERROR(VLOOKUP(R847,'[2]Listas niveles'!$D$2:$E$11,2,FALSE),"")</f>
        <v>DTAN</v>
      </c>
      <c r="B847" s="23" t="str">
        <f>+IFERROR(VLOOKUP(AS847,'[2]Listas anexo 1'!$A$7:$B$8,2,FALSE),"")</f>
        <v>ADMIN</v>
      </c>
      <c r="C847" s="23" t="str">
        <f>+IFERROR(VLOOKUP(AT847,'[2]Listas anexo 1'!$A$13:$B$15,2,FALSE),"")</f>
        <v>ADMINYCOOR</v>
      </c>
      <c r="D847" s="23" t="str">
        <f>+IFERROR(VLOOKUP(AT847,'[2]Listas anexo 1'!$A$13:$C$15,3,FALSE),"")</f>
        <v>CONTRIBUIR</v>
      </c>
      <c r="E847" s="23" t="str">
        <f>+IFERROR(VLOOKUP(AT847,'[2]Listas anexo 1'!$A$19:$B$21,2,FALSE),"")</f>
        <v>ADMINOB</v>
      </c>
      <c r="F847" s="23" t="str">
        <f>+IFERROR(VLOOKUP(AV847,'[2]Listas anexo 1'!$J$13:$K$21,2,FALSE),"")</f>
        <v>ADOBIV</v>
      </c>
      <c r="G847" s="23" t="str">
        <f>+IFERROR(VLOOKUP(AW847,'[2]LISTAS ANEXO 1. 2'!$A$9:$B$38,2,FALSE),"")</f>
        <v>AXVI</v>
      </c>
      <c r="H847" s="23" t="str">
        <f>+IFERROR(IF(C847="ADMINYCOOR",VLOOKUP(AY847,'[2]LISTAS ANEXO 1. 3'!$B$13:$C$42,2,FALSE),IF(C847="TASAS",VLOOKUP(AY847,'[2]LISTAS ANEXO 1. 3'!$B$43:$C$51,2,FALSE),IF(C847="FORTALECIMIENTO",VLOOKUP(AY847,'[2]LISTAS ANEXO 1. 3'!$B$52:$C$58,2,FALSE),""))),"")</f>
        <v>CD</v>
      </c>
      <c r="I847" s="23" t="str">
        <f>+IFERROR(VLOOKUP(#REF!,'[2]LISTAS ANEXO 1. 4'!$B$74:$C$90,2,FALSE),"")</f>
        <v/>
      </c>
      <c r="J847" s="23" t="str">
        <f>+IFERROR(VLOOKUP(X847,[2]ORDINALES!$B$2:$C$5,2,FALSE),"")</f>
        <v>CTADOS</v>
      </c>
      <c r="K847" s="23" t="str">
        <f>+IFERROR(VLOOKUP(#REF!,[2]REGION!$G$2:$I$1125,2,FALSE),"")</f>
        <v/>
      </c>
      <c r="L847" s="23" t="str">
        <f>+IFERROR(VLOOKUP(AI847,[2]REGION!$G$2:$I$1125,2,FALSE),"")</f>
        <v>NORTESANTA</v>
      </c>
      <c r="M847" s="23" t="str">
        <f>+IFERROR(VLOOKUP(#REF!,[2]ORDINALES!$H$2:$I$382,2,FALSE),"")</f>
        <v/>
      </c>
      <c r="N847" s="23" t="str">
        <f>IFERROR(VLOOKUP(U847,'[2]Lista Willy'!$B$11:$D$14,3,FALSE),"")</f>
        <v>REC_11</v>
      </c>
      <c r="O847" s="24"/>
      <c r="P847" s="94">
        <v>36019</v>
      </c>
      <c r="Q847" s="94" t="s">
        <v>540</v>
      </c>
      <c r="R847" s="94" t="s">
        <v>873</v>
      </c>
      <c r="S847" s="94" t="s">
        <v>964</v>
      </c>
      <c r="T847" s="94" t="s">
        <v>873</v>
      </c>
      <c r="U847" s="94" t="s">
        <v>52</v>
      </c>
      <c r="V847" s="94" t="s">
        <v>53</v>
      </c>
      <c r="W847" s="94" t="s">
        <v>54</v>
      </c>
      <c r="X847" s="90" t="s">
        <v>55</v>
      </c>
      <c r="Y847" s="99" t="s">
        <v>981</v>
      </c>
      <c r="Z847" s="119">
        <v>15997260</v>
      </c>
      <c r="AA847" s="120"/>
      <c r="AB847" s="119"/>
      <c r="AC847" s="119"/>
      <c r="AD847" s="119"/>
      <c r="AE847" s="120">
        <v>15997260</v>
      </c>
      <c r="AF847" s="119"/>
      <c r="AG847" s="131">
        <v>0</v>
      </c>
      <c r="AH847" s="94" t="s">
        <v>57</v>
      </c>
      <c r="AI847" s="94" t="s">
        <v>876</v>
      </c>
      <c r="AJ847" s="94" t="s">
        <v>966</v>
      </c>
      <c r="AK847" s="94"/>
      <c r="AL847" s="94" t="s">
        <v>57</v>
      </c>
      <c r="AM847" s="94"/>
      <c r="AN847" s="94" t="s">
        <v>57</v>
      </c>
      <c r="AO847" s="94"/>
      <c r="AP847" s="94" t="s">
        <v>57</v>
      </c>
      <c r="AQ847" s="94"/>
      <c r="AR847" s="94" t="s">
        <v>57</v>
      </c>
      <c r="AS847" s="94" t="s">
        <v>60</v>
      </c>
      <c r="AT847" s="94" t="s">
        <v>61</v>
      </c>
      <c r="AU847" s="97" t="s">
        <v>62</v>
      </c>
      <c r="AV847" s="98" t="s">
        <v>63</v>
      </c>
      <c r="AW847" s="97" t="s">
        <v>64</v>
      </c>
      <c r="AX847" s="97">
        <v>3202008</v>
      </c>
      <c r="AY847" s="97" t="s">
        <v>65</v>
      </c>
      <c r="AZ847" s="97" t="s">
        <v>433</v>
      </c>
      <c r="BA847" s="24"/>
    </row>
    <row r="848" spans="1:53" ht="84.75" customHeight="1">
      <c r="A848" s="23" t="str">
        <f>+IFERROR(VLOOKUP(R848,'[2]Listas niveles'!$D$2:$E$11,2,FALSE),"")</f>
        <v>DTAN</v>
      </c>
      <c r="B848" s="23" t="str">
        <f>+IFERROR(VLOOKUP(AS848,'[2]Listas anexo 1'!$A$7:$B$8,2,FALSE),"")</f>
        <v>ADMIN</v>
      </c>
      <c r="C848" s="23" t="str">
        <f>+IFERROR(VLOOKUP(AT848,'[2]Listas anexo 1'!$A$13:$B$15,2,FALSE),"")</f>
        <v>ADMINYCOOR</v>
      </c>
      <c r="D848" s="23" t="str">
        <f>+IFERROR(VLOOKUP(AT848,'[2]Listas anexo 1'!$A$13:$C$15,3,FALSE),"")</f>
        <v>CONTRIBUIR</v>
      </c>
      <c r="E848" s="23" t="str">
        <f>+IFERROR(VLOOKUP(AT848,'[2]Listas anexo 1'!$A$19:$B$21,2,FALSE),"")</f>
        <v>ADMINOB</v>
      </c>
      <c r="F848" s="23" t="str">
        <f>+IFERROR(VLOOKUP(AV848,'[2]Listas anexo 1'!$J$13:$K$21,2,FALSE),"")</f>
        <v>ADOBIV</v>
      </c>
      <c r="G848" s="23" t="str">
        <f>+IFERROR(VLOOKUP(AW848,'[2]LISTAS ANEXO 1. 2'!$A$9:$B$38,2,FALSE),"")</f>
        <v>AXVI</v>
      </c>
      <c r="H848" s="23" t="str">
        <f>+IFERROR(IF(C848="ADMINYCOOR",VLOOKUP(AY848,'[2]LISTAS ANEXO 1. 3'!$B$13:$C$42,2,FALSE),IF(C848="TASAS",VLOOKUP(AY848,'[2]LISTAS ANEXO 1. 3'!$B$43:$C$51,2,FALSE),IF(C848="FORTALECIMIENTO",VLOOKUP(AY848,'[2]LISTAS ANEXO 1. 3'!$B$52:$C$58,2,FALSE),""))),"")</f>
        <v>CD</v>
      </c>
      <c r="I848" s="23" t="str">
        <f>+IFERROR(VLOOKUP(#REF!,'[2]LISTAS ANEXO 1. 4'!$B$74:$C$90,2,FALSE),"")</f>
        <v/>
      </c>
      <c r="J848" s="23" t="str">
        <f>+IFERROR(VLOOKUP(X848,[2]ORDINALES!$B$2:$C$5,2,FALSE),"")</f>
        <v>CTADOS</v>
      </c>
      <c r="K848" s="23" t="str">
        <f>+IFERROR(VLOOKUP(#REF!,[2]REGION!$G$2:$I$1125,2,FALSE),"")</f>
        <v/>
      </c>
      <c r="L848" s="23" t="str">
        <f>+IFERROR(VLOOKUP(AI848,[2]REGION!$G$2:$I$1125,2,FALSE),"")</f>
        <v>NORTESANTA</v>
      </c>
      <c r="M848" s="23" t="str">
        <f>+IFERROR(VLOOKUP(#REF!,[2]ORDINALES!$H$2:$I$382,2,FALSE),"")</f>
        <v/>
      </c>
      <c r="N848" s="23" t="str">
        <f>IFERROR(VLOOKUP(U848,'[2]Lista Willy'!$B$11:$D$14,3,FALSE),"")</f>
        <v>REC_11</v>
      </c>
      <c r="O848" s="24"/>
      <c r="P848" s="94">
        <v>36020</v>
      </c>
      <c r="Q848" s="94" t="s">
        <v>540</v>
      </c>
      <c r="R848" s="94" t="s">
        <v>873</v>
      </c>
      <c r="S848" s="94" t="s">
        <v>964</v>
      </c>
      <c r="T848" s="94" t="s">
        <v>873</v>
      </c>
      <c r="U848" s="94" t="s">
        <v>52</v>
      </c>
      <c r="V848" s="94" t="s">
        <v>53</v>
      </c>
      <c r="W848" s="94" t="s">
        <v>54</v>
      </c>
      <c r="X848" s="90" t="s">
        <v>55</v>
      </c>
      <c r="Y848" s="99" t="s">
        <v>982</v>
      </c>
      <c r="Z848" s="119">
        <v>15997260</v>
      </c>
      <c r="AA848" s="120"/>
      <c r="AB848" s="119"/>
      <c r="AC848" s="119"/>
      <c r="AD848" s="119"/>
      <c r="AE848" s="120">
        <v>15997260</v>
      </c>
      <c r="AF848" s="119"/>
      <c r="AG848" s="131">
        <v>0</v>
      </c>
      <c r="AH848" s="94" t="s">
        <v>57</v>
      </c>
      <c r="AI848" s="94" t="s">
        <v>876</v>
      </c>
      <c r="AJ848" s="94" t="s">
        <v>966</v>
      </c>
      <c r="AK848" s="94"/>
      <c r="AL848" s="94" t="s">
        <v>57</v>
      </c>
      <c r="AM848" s="94"/>
      <c r="AN848" s="94" t="s">
        <v>57</v>
      </c>
      <c r="AO848" s="94"/>
      <c r="AP848" s="94" t="s">
        <v>57</v>
      </c>
      <c r="AQ848" s="94"/>
      <c r="AR848" s="94" t="s">
        <v>57</v>
      </c>
      <c r="AS848" s="94" t="s">
        <v>60</v>
      </c>
      <c r="AT848" s="94" t="s">
        <v>61</v>
      </c>
      <c r="AU848" s="97" t="s">
        <v>62</v>
      </c>
      <c r="AV848" s="98" t="s">
        <v>63</v>
      </c>
      <c r="AW848" s="97" t="s">
        <v>64</v>
      </c>
      <c r="AX848" s="97">
        <v>3202008</v>
      </c>
      <c r="AY848" s="97" t="s">
        <v>65</v>
      </c>
      <c r="AZ848" s="97" t="s">
        <v>433</v>
      </c>
      <c r="BA848" s="24"/>
    </row>
    <row r="849" spans="1:53" ht="84.75" customHeight="1">
      <c r="A849" s="23" t="str">
        <f>+IFERROR(VLOOKUP(R849,'[2]Listas niveles'!$D$2:$E$11,2,FALSE),"")</f>
        <v>DTAN</v>
      </c>
      <c r="B849" s="23" t="str">
        <f>+IFERROR(VLOOKUP(AS849,'[2]Listas anexo 1'!$A$7:$B$8,2,FALSE),"")</f>
        <v>ADMIN</v>
      </c>
      <c r="C849" s="23" t="str">
        <f>+IFERROR(VLOOKUP(AT849,'[2]Listas anexo 1'!$A$13:$B$15,2,FALSE),"")</f>
        <v>ADMINYCOOR</v>
      </c>
      <c r="D849" s="23" t="str">
        <f>+IFERROR(VLOOKUP(AT849,'[2]Listas anexo 1'!$A$13:$C$15,3,FALSE),"")</f>
        <v>CONTRIBUIR</v>
      </c>
      <c r="E849" s="23" t="str">
        <f>+IFERROR(VLOOKUP(AT849,'[2]Listas anexo 1'!$A$19:$B$21,2,FALSE),"")</f>
        <v>ADMINOB</v>
      </c>
      <c r="F849" s="23" t="str">
        <f>+IFERROR(VLOOKUP(AV849,'[2]Listas anexo 1'!$J$13:$K$21,2,FALSE),"")</f>
        <v>ADOBIV</v>
      </c>
      <c r="G849" s="23" t="str">
        <f>+IFERROR(VLOOKUP(AW849,'[2]LISTAS ANEXO 1. 2'!$A$9:$B$38,2,FALSE),"")</f>
        <v>AXVI</v>
      </c>
      <c r="H849" s="23" t="str">
        <f>+IFERROR(IF(C849="ADMINYCOOR",VLOOKUP(AY849,'[2]LISTAS ANEXO 1. 3'!$B$13:$C$42,2,FALSE),IF(C849="TASAS",VLOOKUP(AY849,'[2]LISTAS ANEXO 1. 3'!$B$43:$C$51,2,FALSE),IF(C849="FORTALECIMIENTO",VLOOKUP(AY849,'[2]LISTAS ANEXO 1. 3'!$B$52:$C$58,2,FALSE),""))),"")</f>
        <v>CD</v>
      </c>
      <c r="I849" s="23" t="str">
        <f>+IFERROR(VLOOKUP(#REF!,'[2]LISTAS ANEXO 1. 4'!$B$74:$C$90,2,FALSE),"")</f>
        <v/>
      </c>
      <c r="J849" s="23" t="str">
        <f>+IFERROR(VLOOKUP(X849,[2]ORDINALES!$B$2:$C$5,2,FALSE),"")</f>
        <v>CTADOS</v>
      </c>
      <c r="K849" s="23" t="str">
        <f>+IFERROR(VLOOKUP(#REF!,[2]REGION!$G$2:$I$1125,2,FALSE),"")</f>
        <v/>
      </c>
      <c r="L849" s="23" t="str">
        <f>+IFERROR(VLOOKUP(AI849,[2]REGION!$G$2:$I$1125,2,FALSE),"")</f>
        <v>NORTESANTA</v>
      </c>
      <c r="M849" s="23" t="str">
        <f>+IFERROR(VLOOKUP(#REF!,[2]ORDINALES!$H$2:$I$382,2,FALSE),"")</f>
        <v/>
      </c>
      <c r="N849" s="23" t="str">
        <f>IFERROR(VLOOKUP(U849,'[2]Lista Willy'!$B$11:$D$14,3,FALSE),"")</f>
        <v>REC_11</v>
      </c>
      <c r="O849" s="24"/>
      <c r="P849" s="94">
        <v>36021</v>
      </c>
      <c r="Q849" s="94" t="s">
        <v>540</v>
      </c>
      <c r="R849" s="94" t="s">
        <v>873</v>
      </c>
      <c r="S849" s="94" t="s">
        <v>964</v>
      </c>
      <c r="T849" s="94" t="s">
        <v>873</v>
      </c>
      <c r="U849" s="94" t="s">
        <v>52</v>
      </c>
      <c r="V849" s="94" t="s">
        <v>53</v>
      </c>
      <c r="W849" s="94" t="s">
        <v>54</v>
      </c>
      <c r="X849" s="90" t="s">
        <v>55</v>
      </c>
      <c r="Y849" s="99" t="s">
        <v>983</v>
      </c>
      <c r="Z849" s="119">
        <v>50614200</v>
      </c>
      <c r="AA849" s="120"/>
      <c r="AB849" s="119"/>
      <c r="AC849" s="119"/>
      <c r="AD849" s="119"/>
      <c r="AE849" s="120">
        <v>50614200</v>
      </c>
      <c r="AF849" s="119"/>
      <c r="AG849" s="131">
        <v>0</v>
      </c>
      <c r="AH849" s="94" t="s">
        <v>57</v>
      </c>
      <c r="AI849" s="94" t="s">
        <v>876</v>
      </c>
      <c r="AJ849" s="94" t="s">
        <v>966</v>
      </c>
      <c r="AK849" s="94"/>
      <c r="AL849" s="94" t="s">
        <v>57</v>
      </c>
      <c r="AM849" s="94"/>
      <c r="AN849" s="94" t="s">
        <v>57</v>
      </c>
      <c r="AO849" s="94"/>
      <c r="AP849" s="94" t="s">
        <v>57</v>
      </c>
      <c r="AQ849" s="94"/>
      <c r="AR849" s="94" t="s">
        <v>57</v>
      </c>
      <c r="AS849" s="94" t="s">
        <v>60</v>
      </c>
      <c r="AT849" s="94" t="s">
        <v>61</v>
      </c>
      <c r="AU849" s="97" t="s">
        <v>62</v>
      </c>
      <c r="AV849" s="98" t="s">
        <v>63</v>
      </c>
      <c r="AW849" s="97" t="s">
        <v>64</v>
      </c>
      <c r="AX849" s="97">
        <v>3202008</v>
      </c>
      <c r="AY849" s="97" t="s">
        <v>65</v>
      </c>
      <c r="AZ849" s="97" t="s">
        <v>433</v>
      </c>
      <c r="BA849" s="24"/>
    </row>
    <row r="850" spans="1:53" ht="84.75" customHeight="1">
      <c r="A850" s="23" t="str">
        <f>+IFERROR(VLOOKUP(R850,'[2]Listas niveles'!$D$2:$E$11,2,FALSE),"")</f>
        <v>DTAN</v>
      </c>
      <c r="B850" s="23" t="str">
        <f>+IFERROR(VLOOKUP(AS850,'[2]Listas anexo 1'!$A$7:$B$8,2,FALSE),"")</f>
        <v>ADMIN</v>
      </c>
      <c r="C850" s="23" t="str">
        <f>+IFERROR(VLOOKUP(AT850,'[2]Listas anexo 1'!$A$13:$B$15,2,FALSE),"")</f>
        <v>ADMINYCOOR</v>
      </c>
      <c r="D850" s="23" t="str">
        <f>+IFERROR(VLOOKUP(AT850,'[2]Listas anexo 1'!$A$13:$C$15,3,FALSE),"")</f>
        <v>CONTRIBUIR</v>
      </c>
      <c r="E850" s="23" t="str">
        <f>+IFERROR(VLOOKUP(AT850,'[2]Listas anexo 1'!$A$19:$B$21,2,FALSE),"")</f>
        <v>ADMINOB</v>
      </c>
      <c r="F850" s="23" t="str">
        <f>+IFERROR(VLOOKUP(AV850,'[2]Listas anexo 1'!$J$13:$K$21,2,FALSE),"")</f>
        <v>ADOBIV</v>
      </c>
      <c r="G850" s="23" t="str">
        <f>+IFERROR(VLOOKUP(AW850,'[2]LISTAS ANEXO 1. 2'!$A$9:$B$38,2,FALSE),"")</f>
        <v>AXVI</v>
      </c>
      <c r="H850" s="23" t="str">
        <f>+IFERROR(IF(C850="ADMINYCOOR",VLOOKUP(AY850,'[2]LISTAS ANEXO 1. 3'!$B$13:$C$42,2,FALSE),IF(C850="TASAS",VLOOKUP(AY850,'[2]LISTAS ANEXO 1. 3'!$B$43:$C$51,2,FALSE),IF(C850="FORTALECIMIENTO",VLOOKUP(AY850,'[2]LISTAS ANEXO 1. 3'!$B$52:$C$58,2,FALSE),""))),"")</f>
        <v>CD</v>
      </c>
      <c r="I850" s="23" t="str">
        <f>+IFERROR(VLOOKUP(#REF!,'[2]LISTAS ANEXO 1. 4'!$B$74:$C$90,2,FALSE),"")</f>
        <v/>
      </c>
      <c r="J850" s="23" t="str">
        <f>+IFERROR(VLOOKUP(X850,[2]ORDINALES!$B$2:$C$5,2,FALSE),"")</f>
        <v>CTADOS</v>
      </c>
      <c r="K850" s="23" t="str">
        <f>+IFERROR(VLOOKUP(#REF!,[2]REGION!$G$2:$I$1125,2,FALSE),"")</f>
        <v/>
      </c>
      <c r="L850" s="23" t="str">
        <f>+IFERROR(VLOOKUP(AI850,[2]REGION!$G$2:$I$1125,2,FALSE),"")</f>
        <v>NORTESANTA</v>
      </c>
      <c r="M850" s="23" t="str">
        <f>+IFERROR(VLOOKUP(#REF!,[2]ORDINALES!$H$2:$I$382,2,FALSE),"")</f>
        <v/>
      </c>
      <c r="N850" s="23" t="str">
        <f>IFERROR(VLOOKUP(U850,'[2]Lista Willy'!$B$11:$D$14,3,FALSE),"")</f>
        <v>REC_11</v>
      </c>
      <c r="O850" s="24"/>
      <c r="P850" s="94">
        <v>36022</v>
      </c>
      <c r="Q850" s="94" t="s">
        <v>540</v>
      </c>
      <c r="R850" s="94" t="s">
        <v>873</v>
      </c>
      <c r="S850" s="94" t="s">
        <v>964</v>
      </c>
      <c r="T850" s="94" t="s">
        <v>873</v>
      </c>
      <c r="U850" s="94" t="s">
        <v>52</v>
      </c>
      <c r="V850" s="94" t="s">
        <v>53</v>
      </c>
      <c r="W850" s="94" t="s">
        <v>54</v>
      </c>
      <c r="X850" s="90" t="s">
        <v>55</v>
      </c>
      <c r="Y850" s="99" t="s">
        <v>984</v>
      </c>
      <c r="Z850" s="119">
        <v>15997960</v>
      </c>
      <c r="AA850" s="120"/>
      <c r="AB850" s="119"/>
      <c r="AC850" s="119"/>
      <c r="AD850" s="119"/>
      <c r="AE850" s="120">
        <v>15997960</v>
      </c>
      <c r="AF850" s="119"/>
      <c r="AG850" s="131">
        <v>0</v>
      </c>
      <c r="AH850" s="94" t="s">
        <v>57</v>
      </c>
      <c r="AI850" s="94" t="s">
        <v>876</v>
      </c>
      <c r="AJ850" s="94" t="s">
        <v>966</v>
      </c>
      <c r="AK850" s="94"/>
      <c r="AL850" s="94" t="s">
        <v>57</v>
      </c>
      <c r="AM850" s="94"/>
      <c r="AN850" s="94" t="s">
        <v>57</v>
      </c>
      <c r="AO850" s="94"/>
      <c r="AP850" s="94" t="s">
        <v>57</v>
      </c>
      <c r="AQ850" s="94"/>
      <c r="AR850" s="94" t="s">
        <v>57</v>
      </c>
      <c r="AS850" s="94" t="s">
        <v>60</v>
      </c>
      <c r="AT850" s="94" t="s">
        <v>61</v>
      </c>
      <c r="AU850" s="97" t="s">
        <v>62</v>
      </c>
      <c r="AV850" s="98" t="s">
        <v>63</v>
      </c>
      <c r="AW850" s="97" t="s">
        <v>64</v>
      </c>
      <c r="AX850" s="97">
        <v>3202008</v>
      </c>
      <c r="AY850" s="97" t="s">
        <v>65</v>
      </c>
      <c r="AZ850" s="97" t="s">
        <v>433</v>
      </c>
      <c r="BA850" s="24"/>
    </row>
    <row r="851" spans="1:53" ht="84.75" customHeight="1">
      <c r="A851" s="23" t="str">
        <f>+IFERROR(VLOOKUP(R851,'[2]Listas niveles'!$D$2:$E$11,2,FALSE),"")</f>
        <v>DTAN</v>
      </c>
      <c r="B851" s="23" t="str">
        <f>+IFERROR(VLOOKUP(AS851,'[2]Listas anexo 1'!$A$7:$B$8,2,FALSE),"")</f>
        <v>ADMIN</v>
      </c>
      <c r="C851" s="23" t="str">
        <f>+IFERROR(VLOOKUP(AT851,'[2]Listas anexo 1'!$A$13:$B$15,2,FALSE),"")</f>
        <v>ADMINYCOOR</v>
      </c>
      <c r="D851" s="23" t="str">
        <f>+IFERROR(VLOOKUP(AT851,'[2]Listas anexo 1'!$A$13:$C$15,3,FALSE),"")</f>
        <v>CONTRIBUIR</v>
      </c>
      <c r="E851" s="23" t="str">
        <f>+IFERROR(VLOOKUP(AT851,'[2]Listas anexo 1'!$A$19:$B$21,2,FALSE),"")</f>
        <v>ADMINOB</v>
      </c>
      <c r="F851" s="23" t="str">
        <f>+IFERROR(VLOOKUP(AV851,'[2]Listas anexo 1'!$J$13:$K$21,2,FALSE),"")</f>
        <v>ADOBIV</v>
      </c>
      <c r="G851" s="23" t="str">
        <f>+IFERROR(VLOOKUP(AW851,'[2]LISTAS ANEXO 1. 2'!$A$9:$B$38,2,FALSE),"")</f>
        <v>AXVI</v>
      </c>
      <c r="H851" s="23" t="str">
        <f>+IFERROR(IF(C851="ADMINYCOOR",VLOOKUP(AY851,'[2]LISTAS ANEXO 1. 3'!$B$13:$C$42,2,FALSE),IF(C851="TASAS",VLOOKUP(AY851,'[2]LISTAS ANEXO 1. 3'!$B$43:$C$51,2,FALSE),IF(C851="FORTALECIMIENTO",VLOOKUP(AY851,'[2]LISTAS ANEXO 1. 3'!$B$52:$C$58,2,FALSE),""))),"")</f>
        <v>CD</v>
      </c>
      <c r="I851" s="23" t="str">
        <f>+IFERROR(VLOOKUP(#REF!,'[2]LISTAS ANEXO 1. 4'!$B$74:$C$90,2,FALSE),"")</f>
        <v/>
      </c>
      <c r="J851" s="23" t="str">
        <f>+IFERROR(VLOOKUP(X851,[2]ORDINALES!$B$2:$C$5,2,FALSE),"")</f>
        <v>CTADOS</v>
      </c>
      <c r="K851" s="23" t="str">
        <f>+IFERROR(VLOOKUP(#REF!,[2]REGION!$G$2:$I$1125,2,FALSE),"")</f>
        <v/>
      </c>
      <c r="L851" s="23" t="str">
        <f>+IFERROR(VLOOKUP(AI851,[2]REGION!$G$2:$I$1125,2,FALSE),"")</f>
        <v>NORTESANTA</v>
      </c>
      <c r="M851" s="23" t="str">
        <f>+IFERROR(VLOOKUP(#REF!,[2]ORDINALES!$H$2:$I$382,2,FALSE),"")</f>
        <v/>
      </c>
      <c r="N851" s="23" t="str">
        <f>IFERROR(VLOOKUP(U851,'[2]Lista Willy'!$B$11:$D$14,3,FALSE),"")</f>
        <v>REC_20</v>
      </c>
      <c r="O851" s="24"/>
      <c r="P851" s="94">
        <v>36023</v>
      </c>
      <c r="Q851" s="94" t="s">
        <v>540</v>
      </c>
      <c r="R851" s="94" t="s">
        <v>873</v>
      </c>
      <c r="S851" s="94" t="s">
        <v>964</v>
      </c>
      <c r="T851" s="94" t="s">
        <v>873</v>
      </c>
      <c r="U851" s="94" t="s">
        <v>153</v>
      </c>
      <c r="V851" s="94" t="s">
        <v>154</v>
      </c>
      <c r="W851" s="94" t="s">
        <v>54</v>
      </c>
      <c r="X851" s="90" t="s">
        <v>55</v>
      </c>
      <c r="Y851" s="99" t="s">
        <v>2843</v>
      </c>
      <c r="Z851" s="119">
        <v>50000000</v>
      </c>
      <c r="AA851" s="120"/>
      <c r="AB851" s="119"/>
      <c r="AC851" s="119"/>
      <c r="AD851" s="119"/>
      <c r="AE851" s="120">
        <v>50000000</v>
      </c>
      <c r="AF851" s="119"/>
      <c r="AG851" s="131">
        <v>0</v>
      </c>
      <c r="AH851" s="94" t="s">
        <v>57</v>
      </c>
      <c r="AI851" s="94" t="s">
        <v>876</v>
      </c>
      <c r="AJ851" s="94" t="s">
        <v>966</v>
      </c>
      <c r="AK851" s="94"/>
      <c r="AL851" s="94" t="s">
        <v>57</v>
      </c>
      <c r="AM851" s="94"/>
      <c r="AN851" s="94" t="s">
        <v>57</v>
      </c>
      <c r="AO851" s="94"/>
      <c r="AP851" s="94" t="s">
        <v>57</v>
      </c>
      <c r="AQ851" s="94"/>
      <c r="AR851" s="94" t="s">
        <v>57</v>
      </c>
      <c r="AS851" s="94" t="s">
        <v>60</v>
      </c>
      <c r="AT851" s="94" t="s">
        <v>61</v>
      </c>
      <c r="AU851" s="97" t="s">
        <v>62</v>
      </c>
      <c r="AV851" s="98" t="s">
        <v>63</v>
      </c>
      <c r="AW851" s="97" t="s">
        <v>64</v>
      </c>
      <c r="AX851" s="97">
        <v>3202008</v>
      </c>
      <c r="AY851" s="97" t="s">
        <v>65</v>
      </c>
      <c r="AZ851" s="97" t="s">
        <v>433</v>
      </c>
      <c r="BA851" s="24"/>
    </row>
    <row r="852" spans="1:53" ht="84.75" customHeight="1">
      <c r="A852" s="23" t="str">
        <f>+IFERROR(VLOOKUP(R852,'[2]Listas niveles'!$D$2:$E$11,2,FALSE),"")</f>
        <v>DTAN</v>
      </c>
      <c r="B852" s="23" t="str">
        <f>+IFERROR(VLOOKUP(AS852,'[2]Listas anexo 1'!$A$7:$B$8,2,FALSE),"")</f>
        <v>ADMIN</v>
      </c>
      <c r="C852" s="23" t="str">
        <f>+IFERROR(VLOOKUP(AT852,'[2]Listas anexo 1'!$A$13:$B$15,2,FALSE),"")</f>
        <v>ADMINYCOOR</v>
      </c>
      <c r="D852" s="23" t="str">
        <f>+IFERROR(VLOOKUP(AT852,'[2]Listas anexo 1'!$A$13:$C$15,3,FALSE),"")</f>
        <v>CONTRIBUIR</v>
      </c>
      <c r="E852" s="23" t="str">
        <f>+IFERROR(VLOOKUP(AT852,'[2]Listas anexo 1'!$A$19:$B$21,2,FALSE),"")</f>
        <v>ADMINOB</v>
      </c>
      <c r="F852" s="23" t="str">
        <f>+IFERROR(VLOOKUP(AV852,'[2]Listas anexo 1'!$J$13:$K$21,2,FALSE),"")</f>
        <v>ADOBIV</v>
      </c>
      <c r="G852" s="23" t="str">
        <f>+IFERROR(VLOOKUP(AW852,'[2]LISTAS ANEXO 1. 2'!$A$9:$B$38,2,FALSE),"")</f>
        <v>AXVI</v>
      </c>
      <c r="H852" s="23" t="str">
        <f>+IFERROR(IF(C852="ADMINYCOOR",VLOOKUP(AY852,'[2]LISTAS ANEXO 1. 3'!$B$13:$C$42,2,FALSE),IF(C852="TASAS",VLOOKUP(AY852,'[2]LISTAS ANEXO 1. 3'!$B$43:$C$51,2,FALSE),IF(C852="FORTALECIMIENTO",VLOOKUP(AY852,'[2]LISTAS ANEXO 1. 3'!$B$52:$C$58,2,FALSE),""))),"")</f>
        <v>CD</v>
      </c>
      <c r="I852" s="23" t="str">
        <f>+IFERROR(VLOOKUP(#REF!,'[2]LISTAS ANEXO 1. 4'!$B$74:$C$90,2,FALSE),"")</f>
        <v/>
      </c>
      <c r="J852" s="23" t="str">
        <f>+IFERROR(VLOOKUP(X852,[2]ORDINALES!$B$2:$C$5,2,FALSE),"")</f>
        <v>CTADOS</v>
      </c>
      <c r="K852" s="23" t="str">
        <f>+IFERROR(VLOOKUP(#REF!,[2]REGION!$G$2:$I$1125,2,FALSE),"")</f>
        <v/>
      </c>
      <c r="L852" s="23" t="str">
        <f>+IFERROR(VLOOKUP(AI852,[2]REGION!$G$2:$I$1125,2,FALSE),"")</f>
        <v>NORTESANTA</v>
      </c>
      <c r="M852" s="23" t="str">
        <f>+IFERROR(VLOOKUP(#REF!,[2]ORDINALES!$H$2:$I$382,2,FALSE),"")</f>
        <v/>
      </c>
      <c r="N852" s="23" t="str">
        <f>IFERROR(VLOOKUP(U852,'[2]Lista Willy'!$B$11:$D$14,3,FALSE),"")</f>
        <v>REC_11</v>
      </c>
      <c r="O852" s="24"/>
      <c r="P852" s="94">
        <v>36024</v>
      </c>
      <c r="Q852" s="94" t="s">
        <v>540</v>
      </c>
      <c r="R852" s="94" t="s">
        <v>873</v>
      </c>
      <c r="S852" s="94" t="s">
        <v>964</v>
      </c>
      <c r="T852" s="94" t="s">
        <v>873</v>
      </c>
      <c r="U852" s="94" t="s">
        <v>52</v>
      </c>
      <c r="V852" s="94" t="s">
        <v>53</v>
      </c>
      <c r="W852" s="94" t="s">
        <v>54</v>
      </c>
      <c r="X852" s="90" t="s">
        <v>55</v>
      </c>
      <c r="Y852" s="99" t="s">
        <v>2844</v>
      </c>
      <c r="Z852" s="119">
        <v>8213879</v>
      </c>
      <c r="AA852" s="120"/>
      <c r="AB852" s="119"/>
      <c r="AC852" s="119"/>
      <c r="AD852" s="119"/>
      <c r="AE852" s="120">
        <v>8213879</v>
      </c>
      <c r="AF852" s="119"/>
      <c r="AG852" s="131">
        <v>0</v>
      </c>
      <c r="AH852" s="94" t="s">
        <v>57</v>
      </c>
      <c r="AI852" s="94" t="s">
        <v>876</v>
      </c>
      <c r="AJ852" s="94" t="s">
        <v>966</v>
      </c>
      <c r="AK852" s="94"/>
      <c r="AL852" s="94" t="s">
        <v>57</v>
      </c>
      <c r="AM852" s="94"/>
      <c r="AN852" s="94" t="s">
        <v>57</v>
      </c>
      <c r="AO852" s="94"/>
      <c r="AP852" s="94" t="s">
        <v>57</v>
      </c>
      <c r="AQ852" s="94"/>
      <c r="AR852" s="94" t="s">
        <v>57</v>
      </c>
      <c r="AS852" s="94" t="s">
        <v>60</v>
      </c>
      <c r="AT852" s="94" t="s">
        <v>61</v>
      </c>
      <c r="AU852" s="97" t="s">
        <v>62</v>
      </c>
      <c r="AV852" s="98" t="s">
        <v>63</v>
      </c>
      <c r="AW852" s="97" t="s">
        <v>64</v>
      </c>
      <c r="AX852" s="97">
        <v>3202008</v>
      </c>
      <c r="AY852" s="97" t="s">
        <v>65</v>
      </c>
      <c r="AZ852" s="97" t="s">
        <v>433</v>
      </c>
      <c r="BA852" s="24"/>
    </row>
    <row r="853" spans="1:53" ht="84.75" customHeight="1">
      <c r="A853" s="23" t="str">
        <f>+IFERROR(VLOOKUP(R853,'[2]Listas niveles'!$D$2:$E$11,2,FALSE),"")</f>
        <v>DTAN</v>
      </c>
      <c r="B853" s="23" t="str">
        <f>+IFERROR(VLOOKUP(AS853,'[2]Listas anexo 1'!$A$7:$B$8,2,FALSE),"")</f>
        <v>ADMIN</v>
      </c>
      <c r="C853" s="23" t="str">
        <f>+IFERROR(VLOOKUP(AT853,'[2]Listas anexo 1'!$A$13:$B$15,2,FALSE),"")</f>
        <v>ADMINYCOOR</v>
      </c>
      <c r="D853" s="23" t="str">
        <f>+IFERROR(VLOOKUP(AT853,'[2]Listas anexo 1'!$A$13:$C$15,3,FALSE),"")</f>
        <v>CONTRIBUIR</v>
      </c>
      <c r="E853" s="23" t="str">
        <f>+IFERROR(VLOOKUP(AT853,'[2]Listas anexo 1'!$A$19:$B$21,2,FALSE),"")</f>
        <v>ADMINOB</v>
      </c>
      <c r="F853" s="23" t="str">
        <f>+IFERROR(VLOOKUP(AV853,'[2]Listas anexo 1'!$J$13:$K$21,2,FALSE),"")</f>
        <v>ADOBIV</v>
      </c>
      <c r="G853" s="23" t="str">
        <f>+IFERROR(VLOOKUP(AW853,'[2]LISTAS ANEXO 1. 2'!$A$9:$B$38,2,FALSE),"")</f>
        <v>AXVI</v>
      </c>
      <c r="H853" s="23" t="str">
        <f>+IFERROR(IF(C853="ADMINYCOOR",VLOOKUP(AY853,'[2]LISTAS ANEXO 1. 3'!$B$13:$C$42,2,FALSE),IF(C853="TASAS",VLOOKUP(AY853,'[2]LISTAS ANEXO 1. 3'!$B$43:$C$51,2,FALSE),IF(C853="FORTALECIMIENTO",VLOOKUP(AY853,'[2]LISTAS ANEXO 1. 3'!$B$52:$C$58,2,FALSE),""))),"")</f>
        <v>CD</v>
      </c>
      <c r="I853" s="23" t="str">
        <f>+IFERROR(VLOOKUP(#REF!,'[2]LISTAS ANEXO 1. 4'!$B$74:$C$90,2,FALSE),"")</f>
        <v/>
      </c>
      <c r="J853" s="23" t="str">
        <f>+IFERROR(VLOOKUP(X853,[2]ORDINALES!$B$2:$C$5,2,FALSE),"")</f>
        <v>CTADOS</v>
      </c>
      <c r="K853" s="23" t="str">
        <f>+IFERROR(VLOOKUP(#REF!,[2]REGION!$G$2:$I$1125,2,FALSE),"")</f>
        <v/>
      </c>
      <c r="L853" s="23" t="str">
        <f>+IFERROR(VLOOKUP(AI853,[2]REGION!$G$2:$I$1125,2,FALSE),"")</f>
        <v>NORTESANTA</v>
      </c>
      <c r="M853" s="23" t="str">
        <f>+IFERROR(VLOOKUP(#REF!,[2]ORDINALES!$H$2:$I$382,2,FALSE),"")</f>
        <v/>
      </c>
      <c r="N853" s="23" t="str">
        <f>IFERROR(VLOOKUP(U853,'[2]Lista Willy'!$B$11:$D$14,3,FALSE),"")</f>
        <v>REC_11</v>
      </c>
      <c r="O853" s="24"/>
      <c r="P853" s="94">
        <v>36025</v>
      </c>
      <c r="Q853" s="94" t="s">
        <v>540</v>
      </c>
      <c r="R853" s="94" t="s">
        <v>873</v>
      </c>
      <c r="S853" s="94" t="s">
        <v>964</v>
      </c>
      <c r="T853" s="94" t="s">
        <v>873</v>
      </c>
      <c r="U853" s="94" t="s">
        <v>52</v>
      </c>
      <c r="V853" s="94" t="s">
        <v>53</v>
      </c>
      <c r="W853" s="94" t="s">
        <v>54</v>
      </c>
      <c r="X853" s="90" t="s">
        <v>55</v>
      </c>
      <c r="Y853" s="99" t="s">
        <v>2845</v>
      </c>
      <c r="Z853" s="119">
        <v>2000000</v>
      </c>
      <c r="AA853" s="120"/>
      <c r="AB853" s="119"/>
      <c r="AC853" s="119"/>
      <c r="AD853" s="119"/>
      <c r="AE853" s="120">
        <v>2000000</v>
      </c>
      <c r="AF853" s="119"/>
      <c r="AG853" s="131">
        <v>0</v>
      </c>
      <c r="AH853" s="94" t="s">
        <v>57</v>
      </c>
      <c r="AI853" s="94" t="s">
        <v>876</v>
      </c>
      <c r="AJ853" s="94" t="s">
        <v>966</v>
      </c>
      <c r="AK853" s="94"/>
      <c r="AL853" s="94" t="s">
        <v>57</v>
      </c>
      <c r="AM853" s="94"/>
      <c r="AN853" s="94" t="s">
        <v>57</v>
      </c>
      <c r="AO853" s="94"/>
      <c r="AP853" s="94" t="s">
        <v>57</v>
      </c>
      <c r="AQ853" s="94"/>
      <c r="AR853" s="94" t="s">
        <v>57</v>
      </c>
      <c r="AS853" s="94" t="s">
        <v>60</v>
      </c>
      <c r="AT853" s="94" t="s">
        <v>61</v>
      </c>
      <c r="AU853" s="97" t="s">
        <v>62</v>
      </c>
      <c r="AV853" s="98" t="s">
        <v>63</v>
      </c>
      <c r="AW853" s="97" t="s">
        <v>64</v>
      </c>
      <c r="AX853" s="97">
        <v>3202008</v>
      </c>
      <c r="AY853" s="97" t="s">
        <v>65</v>
      </c>
      <c r="AZ853" s="97" t="s">
        <v>433</v>
      </c>
      <c r="BA853" s="24"/>
    </row>
    <row r="854" spans="1:53" ht="84.75" customHeight="1">
      <c r="A854" s="23" t="str">
        <f>+IFERROR(VLOOKUP(R854,'[2]Listas niveles'!$D$2:$E$11,2,FALSE),"")</f>
        <v>DTAN</v>
      </c>
      <c r="B854" s="23" t="str">
        <f>+IFERROR(VLOOKUP(AS854,'[2]Listas anexo 1'!$A$7:$B$8,2,FALSE),"")</f>
        <v>ADMIN</v>
      </c>
      <c r="C854" s="23" t="str">
        <f>+IFERROR(VLOOKUP(AT854,'[2]Listas anexo 1'!$A$13:$B$15,2,FALSE),"")</f>
        <v>ADMINYCOOR</v>
      </c>
      <c r="D854" s="23" t="str">
        <f>+IFERROR(VLOOKUP(AT854,'[2]Listas anexo 1'!$A$13:$C$15,3,FALSE),"")</f>
        <v>CONTRIBUIR</v>
      </c>
      <c r="E854" s="23" t="str">
        <f>+IFERROR(VLOOKUP(AT854,'[2]Listas anexo 1'!$A$19:$B$21,2,FALSE),"")</f>
        <v>ADMINOB</v>
      </c>
      <c r="F854" s="23" t="str">
        <f>+IFERROR(VLOOKUP(AV854,'[2]Listas anexo 1'!$J$13:$K$21,2,FALSE),"")</f>
        <v>ADOBIV</v>
      </c>
      <c r="G854" s="23" t="str">
        <f>+IFERROR(VLOOKUP(AW854,'[2]LISTAS ANEXO 1. 2'!$A$9:$B$38,2,FALSE),"")</f>
        <v>AXVI</v>
      </c>
      <c r="H854" s="23" t="str">
        <f>+IFERROR(IF(C854="ADMINYCOOR",VLOOKUP(AY854,'[2]LISTAS ANEXO 1. 3'!$B$13:$C$42,2,FALSE),IF(C854="TASAS",VLOOKUP(AY854,'[2]LISTAS ANEXO 1. 3'!$B$43:$C$51,2,FALSE),IF(C854="FORTALECIMIENTO",VLOOKUP(AY854,'[2]LISTAS ANEXO 1. 3'!$B$52:$C$58,2,FALSE),""))),"")</f>
        <v>CD</v>
      </c>
      <c r="I854" s="23" t="str">
        <f>+IFERROR(VLOOKUP(#REF!,'[2]LISTAS ANEXO 1. 4'!$B$74:$C$90,2,FALSE),"")</f>
        <v/>
      </c>
      <c r="J854" s="23" t="str">
        <f>+IFERROR(VLOOKUP(X854,[2]ORDINALES!$B$2:$C$5,2,FALSE),"")</f>
        <v>CTADOS</v>
      </c>
      <c r="K854" s="23" t="str">
        <f>+IFERROR(VLOOKUP(#REF!,[2]REGION!$G$2:$I$1125,2,FALSE),"")</f>
        <v/>
      </c>
      <c r="L854" s="23" t="str">
        <f>+IFERROR(VLOOKUP(AI854,[2]REGION!$G$2:$I$1125,2,FALSE),"")</f>
        <v>NORTESANTA</v>
      </c>
      <c r="M854" s="23" t="str">
        <f>+IFERROR(VLOOKUP(#REF!,[2]ORDINALES!$H$2:$I$382,2,FALSE),"")</f>
        <v/>
      </c>
      <c r="N854" s="23" t="str">
        <f>IFERROR(VLOOKUP(U854,'[2]Lista Willy'!$B$11:$D$14,3,FALSE),"")</f>
        <v>REC_11</v>
      </c>
      <c r="O854" s="24"/>
      <c r="P854" s="94">
        <v>36026</v>
      </c>
      <c r="Q854" s="94" t="s">
        <v>540</v>
      </c>
      <c r="R854" s="94" t="s">
        <v>873</v>
      </c>
      <c r="S854" s="94" t="s">
        <v>964</v>
      </c>
      <c r="T854" s="94" t="s">
        <v>873</v>
      </c>
      <c r="U854" s="94" t="s">
        <v>52</v>
      </c>
      <c r="V854" s="94" t="s">
        <v>53</v>
      </c>
      <c r="W854" s="94" t="s">
        <v>54</v>
      </c>
      <c r="X854" s="90" t="s">
        <v>55</v>
      </c>
      <c r="Y854" s="94" t="s">
        <v>2846</v>
      </c>
      <c r="Z854" s="119">
        <v>8000000</v>
      </c>
      <c r="AA854" s="120"/>
      <c r="AB854" s="119"/>
      <c r="AC854" s="119"/>
      <c r="AD854" s="119"/>
      <c r="AE854" s="120">
        <v>8000000</v>
      </c>
      <c r="AF854" s="119"/>
      <c r="AG854" s="131">
        <v>0</v>
      </c>
      <c r="AH854" s="94" t="s">
        <v>57</v>
      </c>
      <c r="AI854" s="94" t="s">
        <v>876</v>
      </c>
      <c r="AJ854" s="94" t="s">
        <v>966</v>
      </c>
      <c r="AK854" s="94"/>
      <c r="AL854" s="94" t="s">
        <v>57</v>
      </c>
      <c r="AM854" s="94"/>
      <c r="AN854" s="94" t="s">
        <v>57</v>
      </c>
      <c r="AO854" s="94"/>
      <c r="AP854" s="94" t="s">
        <v>57</v>
      </c>
      <c r="AQ854" s="94"/>
      <c r="AR854" s="94" t="s">
        <v>57</v>
      </c>
      <c r="AS854" s="94" t="s">
        <v>60</v>
      </c>
      <c r="AT854" s="94" t="s">
        <v>61</v>
      </c>
      <c r="AU854" s="97" t="s">
        <v>62</v>
      </c>
      <c r="AV854" s="98" t="s">
        <v>63</v>
      </c>
      <c r="AW854" s="97" t="s">
        <v>64</v>
      </c>
      <c r="AX854" s="97">
        <v>3202008</v>
      </c>
      <c r="AY854" s="97" t="s">
        <v>65</v>
      </c>
      <c r="AZ854" s="97" t="s">
        <v>433</v>
      </c>
      <c r="BA854" s="24"/>
    </row>
    <row r="855" spans="1:53" ht="84.75" customHeight="1">
      <c r="A855" s="23" t="str">
        <f>+IFERROR(VLOOKUP(R855,'[2]Listas niveles'!$D$2:$E$11,2,FALSE),"")</f>
        <v>DTAN</v>
      </c>
      <c r="B855" s="23" t="str">
        <f>+IFERROR(VLOOKUP(AS855,'[2]Listas anexo 1'!$A$7:$B$8,2,FALSE),"")</f>
        <v>ADMIN</v>
      </c>
      <c r="C855" s="23" t="str">
        <f>+IFERROR(VLOOKUP(AT855,'[2]Listas anexo 1'!$A$13:$B$15,2,FALSE),"")</f>
        <v>ADMINYCOOR</v>
      </c>
      <c r="D855" s="23" t="str">
        <f>+IFERROR(VLOOKUP(AT855,'[2]Listas anexo 1'!$A$13:$C$15,3,FALSE),"")</f>
        <v>CONTRIBUIR</v>
      </c>
      <c r="E855" s="23" t="str">
        <f>+IFERROR(VLOOKUP(AT855,'[2]Listas anexo 1'!$A$19:$B$21,2,FALSE),"")</f>
        <v>ADMINOB</v>
      </c>
      <c r="F855" s="23" t="str">
        <f>+IFERROR(VLOOKUP(AV855,'[2]Listas anexo 1'!$J$13:$K$21,2,FALSE),"")</f>
        <v>ADOBIV</v>
      </c>
      <c r="G855" s="23" t="str">
        <f>+IFERROR(VLOOKUP(AW855,'[2]LISTAS ANEXO 1. 2'!$A$9:$B$38,2,FALSE),"")</f>
        <v>AXVI</v>
      </c>
      <c r="H855" s="23" t="str">
        <f>+IFERROR(IF(C855="ADMINYCOOR",VLOOKUP(AY855,'[2]LISTAS ANEXO 1. 3'!$B$13:$C$42,2,FALSE),IF(C855="TASAS",VLOOKUP(AY855,'[2]LISTAS ANEXO 1. 3'!$B$43:$C$51,2,FALSE),IF(C855="FORTALECIMIENTO",VLOOKUP(AY855,'[2]LISTAS ANEXO 1. 3'!$B$52:$C$58,2,FALSE),""))),"")</f>
        <v>CD</v>
      </c>
      <c r="I855" s="23" t="str">
        <f>+IFERROR(VLOOKUP(#REF!,'[2]LISTAS ANEXO 1. 4'!$B$74:$C$90,2,FALSE),"")</f>
        <v/>
      </c>
      <c r="J855" s="23" t="str">
        <f>+IFERROR(VLOOKUP(X855,[2]ORDINALES!$B$2:$C$5,2,FALSE),"")</f>
        <v>CTADOS</v>
      </c>
      <c r="K855" s="23" t="str">
        <f>+IFERROR(VLOOKUP(#REF!,[2]REGION!$G$2:$I$1125,2,FALSE),"")</f>
        <v/>
      </c>
      <c r="L855" s="23" t="str">
        <f>+IFERROR(VLOOKUP(AI855,[2]REGION!$G$2:$I$1125,2,FALSE),"")</f>
        <v>NORTESANTA</v>
      </c>
      <c r="M855" s="23" t="str">
        <f>+IFERROR(VLOOKUP(#REF!,[2]ORDINALES!$H$2:$I$382,2,FALSE),"")</f>
        <v/>
      </c>
      <c r="N855" s="23" t="str">
        <f>IFERROR(VLOOKUP(U855,'[2]Lista Willy'!$B$11:$D$14,3,FALSE),"")</f>
        <v>REC_20</v>
      </c>
      <c r="O855" s="24"/>
      <c r="P855" s="94">
        <v>36027</v>
      </c>
      <c r="Q855" s="94" t="s">
        <v>540</v>
      </c>
      <c r="R855" s="94" t="s">
        <v>873</v>
      </c>
      <c r="S855" s="94" t="s">
        <v>964</v>
      </c>
      <c r="T855" s="94" t="s">
        <v>873</v>
      </c>
      <c r="U855" s="94" t="s">
        <v>153</v>
      </c>
      <c r="V855" s="94" t="s">
        <v>154</v>
      </c>
      <c r="W855" s="94" t="s">
        <v>54</v>
      </c>
      <c r="X855" s="90" t="s">
        <v>55</v>
      </c>
      <c r="Y855" s="94" t="s">
        <v>985</v>
      </c>
      <c r="Z855" s="119">
        <v>2500000</v>
      </c>
      <c r="AA855" s="120"/>
      <c r="AB855" s="119"/>
      <c r="AC855" s="119"/>
      <c r="AD855" s="119"/>
      <c r="AE855" s="120">
        <v>2500000</v>
      </c>
      <c r="AF855" s="119"/>
      <c r="AG855" s="131">
        <v>0</v>
      </c>
      <c r="AH855" s="94" t="s">
        <v>57</v>
      </c>
      <c r="AI855" s="94" t="s">
        <v>876</v>
      </c>
      <c r="AJ855" s="94" t="s">
        <v>966</v>
      </c>
      <c r="AK855" s="94"/>
      <c r="AL855" s="94" t="s">
        <v>57</v>
      </c>
      <c r="AM855" s="94"/>
      <c r="AN855" s="94" t="s">
        <v>57</v>
      </c>
      <c r="AO855" s="94"/>
      <c r="AP855" s="94" t="s">
        <v>57</v>
      </c>
      <c r="AQ855" s="94"/>
      <c r="AR855" s="94" t="s">
        <v>57</v>
      </c>
      <c r="AS855" s="94" t="s">
        <v>60</v>
      </c>
      <c r="AT855" s="94" t="s">
        <v>61</v>
      </c>
      <c r="AU855" s="97" t="s">
        <v>62</v>
      </c>
      <c r="AV855" s="98" t="s">
        <v>63</v>
      </c>
      <c r="AW855" s="97" t="s">
        <v>64</v>
      </c>
      <c r="AX855" s="97">
        <v>3202008</v>
      </c>
      <c r="AY855" s="97" t="s">
        <v>65</v>
      </c>
      <c r="AZ855" s="97" t="s">
        <v>433</v>
      </c>
      <c r="BA855" s="24"/>
    </row>
    <row r="856" spans="1:53" ht="84.75" customHeight="1">
      <c r="A856" s="23" t="str">
        <f>+IFERROR(VLOOKUP(R856,'[2]Listas niveles'!$D$2:$E$11,2,FALSE),"")</f>
        <v>DTAN</v>
      </c>
      <c r="B856" s="23" t="str">
        <f>+IFERROR(VLOOKUP(AS856,'[2]Listas anexo 1'!$A$7:$B$8,2,FALSE),"")</f>
        <v>ADMIN</v>
      </c>
      <c r="C856" s="23" t="str">
        <f>+IFERROR(VLOOKUP(AT856,'[2]Listas anexo 1'!$A$13:$B$15,2,FALSE),"")</f>
        <v>ADMINYCOOR</v>
      </c>
      <c r="D856" s="23" t="str">
        <f>+IFERROR(VLOOKUP(AT856,'[2]Listas anexo 1'!$A$13:$C$15,3,FALSE),"")</f>
        <v>CONTRIBUIR</v>
      </c>
      <c r="E856" s="23" t="str">
        <f>+IFERROR(VLOOKUP(AT856,'[2]Listas anexo 1'!$A$19:$B$21,2,FALSE),"")</f>
        <v>ADMINOB</v>
      </c>
      <c r="F856" s="23" t="str">
        <f>+IFERROR(VLOOKUP(AV856,'[2]Listas anexo 1'!$J$13:$K$21,2,FALSE),"")</f>
        <v>ADOBIV</v>
      </c>
      <c r="G856" s="23" t="str">
        <f>+IFERROR(VLOOKUP(AW856,'[2]LISTAS ANEXO 1. 2'!$A$9:$B$38,2,FALSE),"")</f>
        <v>AXVI</v>
      </c>
      <c r="H856" s="23" t="str">
        <f>+IFERROR(IF(C856="ADMINYCOOR",VLOOKUP(AY856,'[2]LISTAS ANEXO 1. 3'!$B$13:$C$42,2,FALSE),IF(C856="TASAS",VLOOKUP(AY856,'[2]LISTAS ANEXO 1. 3'!$B$43:$C$51,2,FALSE),IF(C856="FORTALECIMIENTO",VLOOKUP(AY856,'[2]LISTAS ANEXO 1. 3'!$B$52:$C$58,2,FALSE),""))),"")</f>
        <v>CD</v>
      </c>
      <c r="I856" s="23" t="str">
        <f>+IFERROR(VLOOKUP(#REF!,'[2]LISTAS ANEXO 1. 4'!$B$74:$C$90,2,FALSE),"")</f>
        <v/>
      </c>
      <c r="J856" s="23" t="str">
        <f>+IFERROR(VLOOKUP(X856,[2]ORDINALES!$B$2:$C$5,2,FALSE),"")</f>
        <v>CTADOS</v>
      </c>
      <c r="K856" s="23" t="str">
        <f>+IFERROR(VLOOKUP(#REF!,[2]REGION!$G$2:$I$1125,2,FALSE),"")</f>
        <v/>
      </c>
      <c r="L856" s="23" t="str">
        <f>+IFERROR(VLOOKUP(AI856,[2]REGION!$G$2:$I$1125,2,FALSE),"")</f>
        <v>NORTESANTA</v>
      </c>
      <c r="M856" s="23" t="str">
        <f>+IFERROR(VLOOKUP(#REF!,[2]ORDINALES!$H$2:$I$382,2,FALSE),"")</f>
        <v/>
      </c>
      <c r="N856" s="23" t="str">
        <f>IFERROR(VLOOKUP(U856,'[2]Lista Willy'!$B$11:$D$14,3,FALSE),"")</f>
        <v>REC_11</v>
      </c>
      <c r="O856" s="24"/>
      <c r="P856" s="94">
        <v>36029</v>
      </c>
      <c r="Q856" s="94" t="s">
        <v>540</v>
      </c>
      <c r="R856" s="94" t="s">
        <v>873</v>
      </c>
      <c r="S856" s="94" t="s">
        <v>964</v>
      </c>
      <c r="T856" s="94" t="s">
        <v>873</v>
      </c>
      <c r="U856" s="94" t="s">
        <v>52</v>
      </c>
      <c r="V856" s="94" t="s">
        <v>53</v>
      </c>
      <c r="W856" s="94" t="s">
        <v>54</v>
      </c>
      <c r="X856" s="90" t="s">
        <v>55</v>
      </c>
      <c r="Y856" s="99" t="s">
        <v>986</v>
      </c>
      <c r="Z856" s="119">
        <v>5000000</v>
      </c>
      <c r="AA856" s="120"/>
      <c r="AB856" s="119"/>
      <c r="AC856" s="119"/>
      <c r="AD856" s="119"/>
      <c r="AE856" s="120">
        <v>5000000</v>
      </c>
      <c r="AF856" s="119"/>
      <c r="AG856" s="131">
        <v>0</v>
      </c>
      <c r="AH856" s="94" t="s">
        <v>57</v>
      </c>
      <c r="AI856" s="94" t="s">
        <v>876</v>
      </c>
      <c r="AJ856" s="94" t="s">
        <v>966</v>
      </c>
      <c r="AK856" s="94"/>
      <c r="AL856" s="94" t="s">
        <v>57</v>
      </c>
      <c r="AM856" s="94"/>
      <c r="AN856" s="94" t="s">
        <v>57</v>
      </c>
      <c r="AO856" s="94"/>
      <c r="AP856" s="94" t="s">
        <v>57</v>
      </c>
      <c r="AQ856" s="94"/>
      <c r="AR856" s="94" t="s">
        <v>57</v>
      </c>
      <c r="AS856" s="94" t="s">
        <v>60</v>
      </c>
      <c r="AT856" s="94" t="s">
        <v>61</v>
      </c>
      <c r="AU856" s="97" t="s">
        <v>62</v>
      </c>
      <c r="AV856" s="98" t="s">
        <v>63</v>
      </c>
      <c r="AW856" s="97" t="s">
        <v>64</v>
      </c>
      <c r="AX856" s="97">
        <v>3202008</v>
      </c>
      <c r="AY856" s="97" t="s">
        <v>65</v>
      </c>
      <c r="AZ856" s="97" t="s">
        <v>433</v>
      </c>
      <c r="BA856" s="24"/>
    </row>
    <row r="857" spans="1:53" ht="84.75" customHeight="1">
      <c r="A857" s="23" t="str">
        <f>+IFERROR(VLOOKUP(R857,'[2]Listas niveles'!$D$2:$E$11,2,FALSE),"")</f>
        <v>DTAN</v>
      </c>
      <c r="B857" s="23" t="str">
        <f>+IFERROR(VLOOKUP(AS857,'[2]Listas anexo 1'!$A$7:$B$8,2,FALSE),"")</f>
        <v>ADMIN</v>
      </c>
      <c r="C857" s="23" t="str">
        <f>+IFERROR(VLOOKUP(AT857,'[2]Listas anexo 1'!$A$13:$B$15,2,FALSE),"")</f>
        <v>ADMINYCOOR</v>
      </c>
      <c r="D857" s="23" t="str">
        <f>+IFERROR(VLOOKUP(AT857,'[2]Listas anexo 1'!$A$13:$C$15,3,FALSE),"")</f>
        <v>CONTRIBUIR</v>
      </c>
      <c r="E857" s="23" t="str">
        <f>+IFERROR(VLOOKUP(AT857,'[2]Listas anexo 1'!$A$19:$B$21,2,FALSE),"")</f>
        <v>ADMINOB</v>
      </c>
      <c r="F857" s="23" t="str">
        <f>+IFERROR(VLOOKUP(AV857,'[2]Listas anexo 1'!$J$13:$K$21,2,FALSE),"")</f>
        <v>ADOBIV</v>
      </c>
      <c r="G857" s="23" t="str">
        <f>+IFERROR(VLOOKUP(AW857,'[2]LISTAS ANEXO 1. 2'!$A$9:$B$38,2,FALSE),"")</f>
        <v>AXVI</v>
      </c>
      <c r="H857" s="23" t="str">
        <f>+IFERROR(IF(C857="ADMINYCOOR",VLOOKUP(AY857,'[2]LISTAS ANEXO 1. 3'!$B$13:$C$42,2,FALSE),IF(C857="TASAS",VLOOKUP(AY857,'[2]LISTAS ANEXO 1. 3'!$B$43:$C$51,2,FALSE),IF(C857="FORTALECIMIENTO",VLOOKUP(AY857,'[2]LISTAS ANEXO 1. 3'!$B$52:$C$58,2,FALSE),""))),"")</f>
        <v>CD</v>
      </c>
      <c r="I857" s="23" t="str">
        <f>+IFERROR(VLOOKUP(#REF!,'[2]LISTAS ANEXO 1. 4'!$B$74:$C$90,2,FALSE),"")</f>
        <v/>
      </c>
      <c r="J857" s="23" t="str">
        <f>+IFERROR(VLOOKUP(X857,[2]ORDINALES!$B$2:$C$5,2,FALSE),"")</f>
        <v>CTADOS</v>
      </c>
      <c r="K857" s="23" t="str">
        <f>+IFERROR(VLOOKUP(#REF!,[2]REGION!$G$2:$I$1125,2,FALSE),"")</f>
        <v/>
      </c>
      <c r="L857" s="23" t="str">
        <f>+IFERROR(VLOOKUP(AI857,[2]REGION!$G$2:$I$1125,2,FALSE),"")</f>
        <v>NORTESANTA</v>
      </c>
      <c r="M857" s="23" t="str">
        <f>+IFERROR(VLOOKUP(#REF!,[2]ORDINALES!$H$2:$I$382,2,FALSE),"")</f>
        <v/>
      </c>
      <c r="N857" s="23" t="str">
        <f>IFERROR(VLOOKUP(U857,'[2]Lista Willy'!$B$11:$D$14,3,FALSE),"")</f>
        <v>REC_20</v>
      </c>
      <c r="O857" s="24"/>
      <c r="P857" s="94">
        <v>36030</v>
      </c>
      <c r="Q857" s="94" t="s">
        <v>540</v>
      </c>
      <c r="R857" s="94" t="s">
        <v>873</v>
      </c>
      <c r="S857" s="94" t="s">
        <v>964</v>
      </c>
      <c r="T857" s="94" t="s">
        <v>873</v>
      </c>
      <c r="U857" s="94" t="s">
        <v>153</v>
      </c>
      <c r="V857" s="94" t="s">
        <v>154</v>
      </c>
      <c r="W857" s="94" t="s">
        <v>54</v>
      </c>
      <c r="X857" s="90" t="s">
        <v>55</v>
      </c>
      <c r="Y857" s="99" t="s">
        <v>987</v>
      </c>
      <c r="Z857" s="119">
        <v>45000000</v>
      </c>
      <c r="AA857" s="120"/>
      <c r="AB857" s="119"/>
      <c r="AC857" s="119"/>
      <c r="AD857" s="119"/>
      <c r="AE857" s="120">
        <v>45000000</v>
      </c>
      <c r="AF857" s="119"/>
      <c r="AG857" s="131">
        <v>0</v>
      </c>
      <c r="AH857" s="94" t="s">
        <v>57</v>
      </c>
      <c r="AI857" s="94" t="s">
        <v>876</v>
      </c>
      <c r="AJ857" s="94" t="s">
        <v>966</v>
      </c>
      <c r="AK857" s="94"/>
      <c r="AL857" s="94" t="s">
        <v>57</v>
      </c>
      <c r="AM857" s="94"/>
      <c r="AN857" s="94" t="s">
        <v>57</v>
      </c>
      <c r="AO857" s="94"/>
      <c r="AP857" s="94" t="s">
        <v>57</v>
      </c>
      <c r="AQ857" s="94"/>
      <c r="AR857" s="94" t="s">
        <v>57</v>
      </c>
      <c r="AS857" s="94" t="s">
        <v>60</v>
      </c>
      <c r="AT857" s="94" t="s">
        <v>61</v>
      </c>
      <c r="AU857" s="97" t="s">
        <v>62</v>
      </c>
      <c r="AV857" s="98" t="s">
        <v>63</v>
      </c>
      <c r="AW857" s="97" t="s">
        <v>64</v>
      </c>
      <c r="AX857" s="97">
        <v>3202008</v>
      </c>
      <c r="AY857" s="97" t="s">
        <v>65</v>
      </c>
      <c r="AZ857" s="97" t="s">
        <v>433</v>
      </c>
      <c r="BA857" s="24"/>
    </row>
    <row r="858" spans="1:53" ht="84.75" customHeight="1">
      <c r="A858" s="23" t="str">
        <f>+IFERROR(VLOOKUP(R858,'[2]Listas niveles'!$D$2:$E$11,2,FALSE),"")</f>
        <v>DTAN</v>
      </c>
      <c r="B858" s="23" t="str">
        <f>+IFERROR(VLOOKUP(AS858,'[2]Listas anexo 1'!$A$7:$B$8,2,FALSE),"")</f>
        <v>ADMIN</v>
      </c>
      <c r="C858" s="23" t="str">
        <f>+IFERROR(VLOOKUP(AT858,'[2]Listas anexo 1'!$A$13:$B$15,2,FALSE),"")</f>
        <v>ADMINYCOOR</v>
      </c>
      <c r="D858" s="23" t="str">
        <f>+IFERROR(VLOOKUP(AT858,'[2]Listas anexo 1'!$A$13:$C$15,3,FALSE),"")</f>
        <v>CONTRIBUIR</v>
      </c>
      <c r="E858" s="23" t="str">
        <f>+IFERROR(VLOOKUP(AT858,'[2]Listas anexo 1'!$A$19:$B$21,2,FALSE),"")</f>
        <v>ADMINOB</v>
      </c>
      <c r="F858" s="23" t="str">
        <f>+IFERROR(VLOOKUP(AV858,'[2]Listas anexo 1'!$J$13:$K$21,2,FALSE),"")</f>
        <v>ADOBIII</v>
      </c>
      <c r="G858" s="23" t="str">
        <f>+IFERROR(VLOOKUP(AW858,'[2]LISTAS ANEXO 1. 2'!$A$9:$B$38,2,FALSE),"")</f>
        <v>AIX</v>
      </c>
      <c r="H858" s="23" t="str">
        <f>+IFERROR(IF(C858="ADMINYCOOR",VLOOKUP(AY858,'[2]LISTAS ANEXO 1. 3'!$B$13:$C$42,2,FALSE),IF(C858="TASAS",VLOOKUP(AY858,'[2]LISTAS ANEXO 1. 3'!$B$43:$C$51,2,FALSE),IF(C858="FORTALECIMIENTO",VLOOKUP(AY858,'[2]LISTAS ANEXO 1. 3'!$B$52:$C$58,2,FALSE),""))),"")</f>
        <v>NN</v>
      </c>
      <c r="I858" s="23" t="str">
        <f>+IFERROR(VLOOKUP(#REF!,'[2]LISTAS ANEXO 1. 4'!$B$74:$C$90,2,FALSE),"")</f>
        <v/>
      </c>
      <c r="J858" s="23" t="str">
        <f>+IFERROR(VLOOKUP(X858,[2]ORDINALES!$B$2:$C$5,2,FALSE),"")</f>
        <v>CTADOS</v>
      </c>
      <c r="K858" s="23" t="str">
        <f>+IFERROR(VLOOKUP(#REF!,[2]REGION!$G$2:$I$1125,2,FALSE),"")</f>
        <v/>
      </c>
      <c r="L858" s="23" t="str">
        <f>+IFERROR(VLOOKUP(AI858,[2]REGION!$G$2:$I$1125,2,FALSE),"")</f>
        <v>NORTESANTA</v>
      </c>
      <c r="M858" s="23" t="str">
        <f>+IFERROR(VLOOKUP(#REF!,[2]ORDINALES!$H$2:$I$382,2,FALSE),"")</f>
        <v/>
      </c>
      <c r="N858" s="23" t="str">
        <f>IFERROR(VLOOKUP(U858,'[2]Lista Willy'!$B$11:$D$14,3,FALSE),"")</f>
        <v>REC_11</v>
      </c>
      <c r="O858" s="24"/>
      <c r="P858" s="94">
        <v>36031</v>
      </c>
      <c r="Q858" s="94" t="s">
        <v>540</v>
      </c>
      <c r="R858" s="94" t="s">
        <v>873</v>
      </c>
      <c r="S858" s="94" t="s">
        <v>964</v>
      </c>
      <c r="T858" s="94" t="s">
        <v>873</v>
      </c>
      <c r="U858" s="94" t="s">
        <v>52</v>
      </c>
      <c r="V858" s="94" t="s">
        <v>53</v>
      </c>
      <c r="W858" s="94" t="s">
        <v>54</v>
      </c>
      <c r="X858" s="90" t="s">
        <v>55</v>
      </c>
      <c r="Y858" s="99" t="s">
        <v>988</v>
      </c>
      <c r="Z858" s="119">
        <v>40707660</v>
      </c>
      <c r="AA858" s="120"/>
      <c r="AB858" s="119"/>
      <c r="AC858" s="119"/>
      <c r="AD858" s="119"/>
      <c r="AE858" s="120">
        <v>40707660</v>
      </c>
      <c r="AF858" s="119"/>
      <c r="AG858" s="131">
        <v>0</v>
      </c>
      <c r="AH858" s="94" t="s">
        <v>57</v>
      </c>
      <c r="AI858" s="94" t="s">
        <v>876</v>
      </c>
      <c r="AJ858" s="94" t="s">
        <v>966</v>
      </c>
      <c r="AK858" s="94"/>
      <c r="AL858" s="94" t="s">
        <v>57</v>
      </c>
      <c r="AM858" s="94"/>
      <c r="AN858" s="94" t="s">
        <v>57</v>
      </c>
      <c r="AO858" s="94"/>
      <c r="AP858" s="94" t="s">
        <v>57</v>
      </c>
      <c r="AQ858" s="94"/>
      <c r="AR858" s="94" t="s">
        <v>57</v>
      </c>
      <c r="AS858" s="94" t="s">
        <v>60</v>
      </c>
      <c r="AT858" s="94" t="s">
        <v>61</v>
      </c>
      <c r="AU858" s="97" t="s">
        <v>62</v>
      </c>
      <c r="AV858" s="98" t="s">
        <v>272</v>
      </c>
      <c r="AW858" s="97" t="s">
        <v>413</v>
      </c>
      <c r="AX858" s="97">
        <v>3202014</v>
      </c>
      <c r="AY858" s="97" t="s">
        <v>418</v>
      </c>
      <c r="AZ858" s="98" t="s">
        <v>415</v>
      </c>
      <c r="BA858" s="24"/>
    </row>
    <row r="859" spans="1:53" ht="84.75" customHeight="1">
      <c r="A859" s="23" t="str">
        <f>+IFERROR(VLOOKUP(R859,'[2]Listas niveles'!$D$2:$E$11,2,FALSE),"")</f>
        <v>DTAN</v>
      </c>
      <c r="B859" s="23" t="str">
        <f>+IFERROR(VLOOKUP(AS859,'[2]Listas anexo 1'!$A$7:$B$8,2,FALSE),"")</f>
        <v>ADMIN</v>
      </c>
      <c r="C859" s="23" t="str">
        <f>+IFERROR(VLOOKUP(AT859,'[2]Listas anexo 1'!$A$13:$B$15,2,FALSE),"")</f>
        <v>ADMINYCOOR</v>
      </c>
      <c r="D859" s="23" t="str">
        <f>+IFERROR(VLOOKUP(AT859,'[2]Listas anexo 1'!$A$13:$C$15,3,FALSE),"")</f>
        <v>CONTRIBUIR</v>
      </c>
      <c r="E859" s="23" t="str">
        <f>+IFERROR(VLOOKUP(AT859,'[2]Listas anexo 1'!$A$19:$B$21,2,FALSE),"")</f>
        <v>ADMINOB</v>
      </c>
      <c r="F859" s="23" t="str">
        <f>+IFERROR(VLOOKUP(AV859,'[2]Listas anexo 1'!$J$13:$K$21,2,FALSE),"")</f>
        <v>ADOBIII</v>
      </c>
      <c r="G859" s="23" t="str">
        <f>+IFERROR(VLOOKUP(AW859,'[2]LISTAS ANEXO 1. 2'!$A$9:$B$38,2,FALSE),"")</f>
        <v>AIX</v>
      </c>
      <c r="H859" s="23" t="str">
        <f>+IFERROR(IF(C859="ADMINYCOOR",VLOOKUP(AY859,'[2]LISTAS ANEXO 1. 3'!$B$13:$C$42,2,FALSE),IF(C859="TASAS",VLOOKUP(AY859,'[2]LISTAS ANEXO 1. 3'!$B$43:$C$51,2,FALSE),IF(C859="FORTALECIMIENTO",VLOOKUP(AY859,'[2]LISTAS ANEXO 1. 3'!$B$52:$C$58,2,FALSE),""))),"")</f>
        <v>NN</v>
      </c>
      <c r="I859" s="23" t="str">
        <f>+IFERROR(VLOOKUP(#REF!,'[2]LISTAS ANEXO 1. 4'!$B$74:$C$90,2,FALSE),"")</f>
        <v/>
      </c>
      <c r="J859" s="23" t="str">
        <f>+IFERROR(VLOOKUP(X859,[2]ORDINALES!$B$2:$C$5,2,FALSE),"")</f>
        <v>CTADOS</v>
      </c>
      <c r="K859" s="23" t="str">
        <f>+IFERROR(VLOOKUP(#REF!,[2]REGION!$G$2:$I$1125,2,FALSE),"")</f>
        <v/>
      </c>
      <c r="L859" s="23" t="str">
        <f>+IFERROR(VLOOKUP(AI859,[2]REGION!$G$2:$I$1125,2,FALSE),"")</f>
        <v>NORTESANTA</v>
      </c>
      <c r="M859" s="23" t="str">
        <f>+IFERROR(VLOOKUP(#REF!,[2]ORDINALES!$H$2:$I$382,2,FALSE),"")</f>
        <v/>
      </c>
      <c r="N859" s="23" t="str">
        <f>IFERROR(VLOOKUP(U859,'[2]Lista Willy'!$B$11:$D$14,3,FALSE),"")</f>
        <v>REC_20</v>
      </c>
      <c r="O859" s="24"/>
      <c r="P859" s="94">
        <v>36032</v>
      </c>
      <c r="Q859" s="94" t="s">
        <v>540</v>
      </c>
      <c r="R859" s="94" t="s">
        <v>873</v>
      </c>
      <c r="S859" s="94" t="s">
        <v>964</v>
      </c>
      <c r="T859" s="94" t="s">
        <v>873</v>
      </c>
      <c r="U859" s="94" t="s">
        <v>153</v>
      </c>
      <c r="V859" s="94" t="s">
        <v>154</v>
      </c>
      <c r="W859" s="94" t="s">
        <v>54</v>
      </c>
      <c r="X859" s="90" t="s">
        <v>55</v>
      </c>
      <c r="Y859" s="99" t="s">
        <v>2847</v>
      </c>
      <c r="Z859" s="119">
        <v>10000000</v>
      </c>
      <c r="AA859" s="120"/>
      <c r="AB859" s="119"/>
      <c r="AC859" s="119"/>
      <c r="AD859" s="119"/>
      <c r="AE859" s="120">
        <v>10000000</v>
      </c>
      <c r="AF859" s="119"/>
      <c r="AG859" s="131">
        <v>0</v>
      </c>
      <c r="AH859" s="94" t="s">
        <v>57</v>
      </c>
      <c r="AI859" s="94" t="s">
        <v>876</v>
      </c>
      <c r="AJ859" s="94" t="s">
        <v>966</v>
      </c>
      <c r="AK859" s="94"/>
      <c r="AL859" s="94" t="s">
        <v>57</v>
      </c>
      <c r="AM859" s="94"/>
      <c r="AN859" s="94" t="s">
        <v>57</v>
      </c>
      <c r="AO859" s="94"/>
      <c r="AP859" s="94" t="s">
        <v>57</v>
      </c>
      <c r="AQ859" s="94"/>
      <c r="AR859" s="94" t="s">
        <v>57</v>
      </c>
      <c r="AS859" s="94" t="s">
        <v>60</v>
      </c>
      <c r="AT859" s="94" t="s">
        <v>61</v>
      </c>
      <c r="AU859" s="97" t="s">
        <v>62</v>
      </c>
      <c r="AV859" s="98" t="s">
        <v>272</v>
      </c>
      <c r="AW859" s="97" t="s">
        <v>413</v>
      </c>
      <c r="AX859" s="97">
        <v>3202014</v>
      </c>
      <c r="AY859" s="97" t="s">
        <v>418</v>
      </c>
      <c r="AZ859" s="98" t="s">
        <v>415</v>
      </c>
      <c r="BA859" s="24"/>
    </row>
    <row r="860" spans="1:53" ht="84.75" customHeight="1">
      <c r="A860" s="23" t="str">
        <f>+IFERROR(VLOOKUP(R860,'[2]Listas niveles'!$D$2:$E$11,2,FALSE),"")</f>
        <v>DTAN</v>
      </c>
      <c r="B860" s="23" t="str">
        <f>+IFERROR(VLOOKUP(AS860,'[2]Listas anexo 1'!$A$7:$B$8,2,FALSE),"")</f>
        <v>ADMIN</v>
      </c>
      <c r="C860" s="23" t="str">
        <f>+IFERROR(VLOOKUP(AT860,'[2]Listas anexo 1'!$A$13:$B$15,2,FALSE),"")</f>
        <v>ADMINYCOOR</v>
      </c>
      <c r="D860" s="23" t="str">
        <f>+IFERROR(VLOOKUP(AT860,'[2]Listas anexo 1'!$A$13:$C$15,3,FALSE),"")</f>
        <v>CONTRIBUIR</v>
      </c>
      <c r="E860" s="23" t="str">
        <f>+IFERROR(VLOOKUP(AT860,'[2]Listas anexo 1'!$A$19:$B$21,2,FALSE),"")</f>
        <v>ADMINOB</v>
      </c>
      <c r="F860" s="23" t="str">
        <f>+IFERROR(VLOOKUP(AV860,'[2]Listas anexo 1'!$J$13:$K$21,2,FALSE),"")</f>
        <v>ADOBIII</v>
      </c>
      <c r="G860" s="23" t="str">
        <f>+IFERROR(VLOOKUP(AW860,'[2]LISTAS ANEXO 1. 2'!$A$9:$B$38,2,FALSE),"")</f>
        <v>AIX</v>
      </c>
      <c r="H860" s="23" t="str">
        <f>+IFERROR(IF(C860="ADMINYCOOR",VLOOKUP(AY860,'[2]LISTAS ANEXO 1. 3'!$B$13:$C$42,2,FALSE),IF(C860="TASAS",VLOOKUP(AY860,'[2]LISTAS ANEXO 1. 3'!$B$43:$C$51,2,FALSE),IF(C860="FORTALECIMIENTO",VLOOKUP(AY860,'[2]LISTAS ANEXO 1. 3'!$B$52:$C$58,2,FALSE),""))),"")</f>
        <v>NN</v>
      </c>
      <c r="I860" s="23" t="str">
        <f>+IFERROR(VLOOKUP(#REF!,'[2]LISTAS ANEXO 1. 4'!$B$74:$C$90,2,FALSE),"")</f>
        <v/>
      </c>
      <c r="J860" s="23" t="str">
        <f>+IFERROR(VLOOKUP(X860,[2]ORDINALES!$B$2:$C$5,2,FALSE),"")</f>
        <v>CTADOS</v>
      </c>
      <c r="K860" s="23" t="str">
        <f>+IFERROR(VLOOKUP(#REF!,[2]REGION!$G$2:$I$1125,2,FALSE),"")</f>
        <v/>
      </c>
      <c r="L860" s="23" t="str">
        <f>+IFERROR(VLOOKUP(AI860,[2]REGION!$G$2:$I$1125,2,FALSE),"")</f>
        <v>NORTESANTA</v>
      </c>
      <c r="M860" s="23" t="str">
        <f>+IFERROR(VLOOKUP(#REF!,[2]ORDINALES!$H$2:$I$382,2,FALSE),"")</f>
        <v/>
      </c>
      <c r="N860" s="23" t="str">
        <f>IFERROR(VLOOKUP(U860,'[2]Lista Willy'!$B$11:$D$14,3,FALSE),"")</f>
        <v>REC_11</v>
      </c>
      <c r="O860" s="24"/>
      <c r="P860" s="94">
        <v>36033</v>
      </c>
      <c r="Q860" s="94" t="s">
        <v>540</v>
      </c>
      <c r="R860" s="94" t="s">
        <v>873</v>
      </c>
      <c r="S860" s="94" t="s">
        <v>964</v>
      </c>
      <c r="T860" s="94" t="s">
        <v>873</v>
      </c>
      <c r="U860" s="94" t="s">
        <v>52</v>
      </c>
      <c r="V860" s="94" t="s">
        <v>53</v>
      </c>
      <c r="W860" s="94" t="s">
        <v>54</v>
      </c>
      <c r="X860" s="90" t="s">
        <v>55</v>
      </c>
      <c r="Y860" s="94" t="s">
        <v>2848</v>
      </c>
      <c r="Z860" s="119">
        <v>2000000</v>
      </c>
      <c r="AA860" s="120"/>
      <c r="AB860" s="119"/>
      <c r="AC860" s="119"/>
      <c r="AD860" s="119"/>
      <c r="AE860" s="120">
        <v>2000000</v>
      </c>
      <c r="AF860" s="119"/>
      <c r="AG860" s="131">
        <v>0</v>
      </c>
      <c r="AH860" s="94" t="s">
        <v>57</v>
      </c>
      <c r="AI860" s="94" t="s">
        <v>876</v>
      </c>
      <c r="AJ860" s="94" t="s">
        <v>966</v>
      </c>
      <c r="AK860" s="94"/>
      <c r="AL860" s="94" t="s">
        <v>57</v>
      </c>
      <c r="AM860" s="94"/>
      <c r="AN860" s="94" t="s">
        <v>57</v>
      </c>
      <c r="AO860" s="94"/>
      <c r="AP860" s="94" t="s">
        <v>57</v>
      </c>
      <c r="AQ860" s="94"/>
      <c r="AR860" s="94" t="s">
        <v>57</v>
      </c>
      <c r="AS860" s="94" t="s">
        <v>60</v>
      </c>
      <c r="AT860" s="94" t="s">
        <v>61</v>
      </c>
      <c r="AU860" s="97" t="s">
        <v>62</v>
      </c>
      <c r="AV860" s="98" t="s">
        <v>272</v>
      </c>
      <c r="AW860" s="97" t="s">
        <v>413</v>
      </c>
      <c r="AX860" s="97">
        <v>3202014</v>
      </c>
      <c r="AY860" s="97" t="s">
        <v>418</v>
      </c>
      <c r="AZ860" s="98" t="s">
        <v>415</v>
      </c>
      <c r="BA860" s="24"/>
    </row>
    <row r="861" spans="1:53" ht="84.75" customHeight="1">
      <c r="A861" s="23" t="str">
        <f>+IFERROR(VLOOKUP(R861,'[2]Listas niveles'!$D$2:$E$11,2,FALSE),"")</f>
        <v>DTAN</v>
      </c>
      <c r="B861" s="23" t="str">
        <f>+IFERROR(VLOOKUP(AS861,'[2]Listas anexo 1'!$A$7:$B$8,2,FALSE),"")</f>
        <v>ADMIN</v>
      </c>
      <c r="C861" s="23" t="str">
        <f>+IFERROR(VLOOKUP(AT861,'[2]Listas anexo 1'!$A$13:$B$15,2,FALSE),"")</f>
        <v>ADMINYCOOR</v>
      </c>
      <c r="D861" s="23" t="str">
        <f>+IFERROR(VLOOKUP(AT861,'[2]Listas anexo 1'!$A$13:$C$15,3,FALSE),"")</f>
        <v>CONTRIBUIR</v>
      </c>
      <c r="E861" s="23" t="str">
        <f>+IFERROR(VLOOKUP(AT861,'[2]Listas anexo 1'!$A$19:$B$21,2,FALSE),"")</f>
        <v>ADMINOB</v>
      </c>
      <c r="F861" s="23" t="str">
        <f>+IFERROR(VLOOKUP(AV861,'[2]Listas anexo 1'!$J$13:$K$21,2,FALSE),"")</f>
        <v>ADOBIII</v>
      </c>
      <c r="G861" s="23" t="str">
        <f>+IFERROR(VLOOKUP(AW861,'[2]LISTAS ANEXO 1. 2'!$A$9:$B$38,2,FALSE),"")</f>
        <v>AIX</v>
      </c>
      <c r="H861" s="23" t="str">
        <f>+IFERROR(IF(C861="ADMINYCOOR",VLOOKUP(AY861,'[2]LISTAS ANEXO 1. 3'!$B$13:$C$42,2,FALSE),IF(C861="TASAS",VLOOKUP(AY861,'[2]LISTAS ANEXO 1. 3'!$B$43:$C$51,2,FALSE),IF(C861="FORTALECIMIENTO",VLOOKUP(AY861,'[2]LISTAS ANEXO 1. 3'!$B$52:$C$58,2,FALSE),""))),"")</f>
        <v>NN</v>
      </c>
      <c r="I861" s="23" t="str">
        <f>+IFERROR(VLOOKUP(#REF!,'[2]LISTAS ANEXO 1. 4'!$B$74:$C$90,2,FALSE),"")</f>
        <v/>
      </c>
      <c r="J861" s="23" t="str">
        <f>+IFERROR(VLOOKUP(X861,[2]ORDINALES!$B$2:$C$5,2,FALSE),"")</f>
        <v>CTADOS</v>
      </c>
      <c r="K861" s="23" t="str">
        <f>+IFERROR(VLOOKUP(#REF!,[2]REGION!$G$2:$I$1125,2,FALSE),"")</f>
        <v/>
      </c>
      <c r="L861" s="23" t="str">
        <f>+IFERROR(VLOOKUP(AI861,[2]REGION!$G$2:$I$1125,2,FALSE),"")</f>
        <v>NORTESANTA</v>
      </c>
      <c r="M861" s="23" t="str">
        <f>+IFERROR(VLOOKUP(#REF!,[2]ORDINALES!$H$2:$I$382,2,FALSE),"")</f>
        <v/>
      </c>
      <c r="N861" s="23" t="str">
        <f>IFERROR(VLOOKUP(U861,'[2]Lista Willy'!$B$11:$D$14,3,FALSE),"")</f>
        <v>REC_20</v>
      </c>
      <c r="O861" s="24"/>
      <c r="P861" s="94">
        <v>36034</v>
      </c>
      <c r="Q861" s="94" t="s">
        <v>540</v>
      </c>
      <c r="R861" s="94" t="s">
        <v>873</v>
      </c>
      <c r="S861" s="94" t="s">
        <v>964</v>
      </c>
      <c r="T861" s="94" t="s">
        <v>873</v>
      </c>
      <c r="U861" s="94" t="s">
        <v>153</v>
      </c>
      <c r="V861" s="94" t="s">
        <v>154</v>
      </c>
      <c r="W861" s="94" t="s">
        <v>54</v>
      </c>
      <c r="X861" s="90" t="s">
        <v>55</v>
      </c>
      <c r="Y861" s="94" t="s">
        <v>989</v>
      </c>
      <c r="Z861" s="119">
        <v>1000000</v>
      </c>
      <c r="AA861" s="120"/>
      <c r="AB861" s="119"/>
      <c r="AC861" s="119"/>
      <c r="AD861" s="119"/>
      <c r="AE861" s="120">
        <v>1000000</v>
      </c>
      <c r="AF861" s="119"/>
      <c r="AG861" s="131">
        <v>0</v>
      </c>
      <c r="AH861" s="94" t="s">
        <v>57</v>
      </c>
      <c r="AI861" s="94" t="s">
        <v>876</v>
      </c>
      <c r="AJ861" s="94" t="s">
        <v>966</v>
      </c>
      <c r="AK861" s="94"/>
      <c r="AL861" s="94" t="s">
        <v>57</v>
      </c>
      <c r="AM861" s="94"/>
      <c r="AN861" s="94" t="s">
        <v>57</v>
      </c>
      <c r="AO861" s="94"/>
      <c r="AP861" s="94" t="s">
        <v>57</v>
      </c>
      <c r="AQ861" s="94"/>
      <c r="AR861" s="94" t="s">
        <v>57</v>
      </c>
      <c r="AS861" s="94" t="s">
        <v>60</v>
      </c>
      <c r="AT861" s="94" t="s">
        <v>61</v>
      </c>
      <c r="AU861" s="97" t="s">
        <v>62</v>
      </c>
      <c r="AV861" s="98" t="s">
        <v>272</v>
      </c>
      <c r="AW861" s="97" t="s">
        <v>413</v>
      </c>
      <c r="AX861" s="97">
        <v>3202014</v>
      </c>
      <c r="AY861" s="97" t="s">
        <v>418</v>
      </c>
      <c r="AZ861" s="98" t="s">
        <v>415</v>
      </c>
      <c r="BA861" s="24"/>
    </row>
    <row r="862" spans="1:53" ht="84.75" customHeight="1">
      <c r="A862" s="23" t="str">
        <f>+IFERROR(VLOOKUP(R862,'[2]Listas niveles'!$D$2:$E$11,2,FALSE),"")</f>
        <v>DTAN</v>
      </c>
      <c r="B862" s="23" t="str">
        <f>+IFERROR(VLOOKUP(AS862,'[2]Listas anexo 1'!$A$7:$B$8,2,FALSE),"")</f>
        <v>ADMIN</v>
      </c>
      <c r="C862" s="23" t="str">
        <f>+IFERROR(VLOOKUP(AT862,'[2]Listas anexo 1'!$A$13:$B$15,2,FALSE),"")</f>
        <v>ADMINYCOOR</v>
      </c>
      <c r="D862" s="23" t="str">
        <f>+IFERROR(VLOOKUP(AT862,'[2]Listas anexo 1'!$A$13:$C$15,3,FALSE),"")</f>
        <v>CONTRIBUIR</v>
      </c>
      <c r="E862" s="23" t="str">
        <f>+IFERROR(VLOOKUP(AT862,'[2]Listas anexo 1'!$A$19:$B$21,2,FALSE),"")</f>
        <v>ADMINOB</v>
      </c>
      <c r="F862" s="23" t="str">
        <f>+IFERROR(VLOOKUP(AV862,'[2]Listas anexo 1'!$J$13:$K$21,2,FALSE),"")</f>
        <v>ADOBI</v>
      </c>
      <c r="G862" s="23" t="str">
        <f>+IFERROR(VLOOKUP(AW862,'[2]LISTAS ANEXO 1. 2'!$A$9:$B$38,2,FALSE),"")</f>
        <v>AI</v>
      </c>
      <c r="H862" s="23" t="str">
        <f>+IFERROR(IF(C862="ADMINYCOOR",VLOOKUP(AY862,'[2]LISTAS ANEXO 1. 3'!$B$13:$C$42,2,FALSE),IF(C862="TASAS",VLOOKUP(AY862,'[2]LISTAS ANEXO 1. 3'!$B$43:$C$51,2,FALSE),IF(C862="FORTALECIMIENTO",VLOOKUP(AY862,'[2]LISTAS ANEXO 1. 3'!$B$52:$C$58,2,FALSE),""))),"")</f>
        <v>AA</v>
      </c>
      <c r="I862" s="23" t="str">
        <f>+IFERROR(VLOOKUP(#REF!,'[2]LISTAS ANEXO 1. 4'!$B$74:$C$90,2,FALSE),"")</f>
        <v/>
      </c>
      <c r="J862" s="23" t="str">
        <f>+IFERROR(VLOOKUP(X862,[2]ORDINALES!$B$2:$C$5,2,FALSE),"")</f>
        <v>CTADOS</v>
      </c>
      <c r="K862" s="23" t="str">
        <f>+IFERROR(VLOOKUP(#REF!,[2]REGION!$G$2:$I$1125,2,FALSE),"")</f>
        <v/>
      </c>
      <c r="L862" s="23" t="str">
        <f>+IFERROR(VLOOKUP(AI862,[2]REGION!$G$2:$I$1125,2,FALSE),"")</f>
        <v>NORTESANTA</v>
      </c>
      <c r="M862" s="23" t="str">
        <f>+IFERROR(VLOOKUP(#REF!,[2]ORDINALES!$H$2:$I$382,2,FALSE),"")</f>
        <v/>
      </c>
      <c r="N862" s="23" t="str">
        <f>IFERROR(VLOOKUP(U862,'[2]Lista Willy'!$B$11:$D$14,3,FALSE),"")</f>
        <v>REC_11</v>
      </c>
      <c r="O862" s="24"/>
      <c r="P862" s="94">
        <v>36036</v>
      </c>
      <c r="Q862" s="94" t="s">
        <v>540</v>
      </c>
      <c r="R862" s="94" t="s">
        <v>873</v>
      </c>
      <c r="S862" s="94" t="s">
        <v>964</v>
      </c>
      <c r="T862" s="94" t="s">
        <v>873</v>
      </c>
      <c r="U862" s="94" t="s">
        <v>52</v>
      </c>
      <c r="V862" s="94" t="s">
        <v>53</v>
      </c>
      <c r="W862" s="94" t="s">
        <v>54</v>
      </c>
      <c r="X862" s="90" t="s">
        <v>55</v>
      </c>
      <c r="Y862" s="99" t="s">
        <v>990</v>
      </c>
      <c r="Z862" s="119">
        <v>15997960</v>
      </c>
      <c r="AA862" s="120"/>
      <c r="AB862" s="119"/>
      <c r="AC862" s="119"/>
      <c r="AD862" s="119"/>
      <c r="AE862" s="120">
        <v>15997960</v>
      </c>
      <c r="AF862" s="119"/>
      <c r="AG862" s="131">
        <v>0</v>
      </c>
      <c r="AH862" s="94" t="s">
        <v>57</v>
      </c>
      <c r="AI862" s="94" t="s">
        <v>876</v>
      </c>
      <c r="AJ862" s="94" t="s">
        <v>966</v>
      </c>
      <c r="AK862" s="94"/>
      <c r="AL862" s="94" t="s">
        <v>57</v>
      </c>
      <c r="AM862" s="94"/>
      <c r="AN862" s="94" t="s">
        <v>57</v>
      </c>
      <c r="AO862" s="94"/>
      <c r="AP862" s="94" t="s">
        <v>57</v>
      </c>
      <c r="AQ862" s="94"/>
      <c r="AR862" s="94" t="s">
        <v>57</v>
      </c>
      <c r="AS862" s="94" t="s">
        <v>60</v>
      </c>
      <c r="AT862" s="94" t="s">
        <v>61</v>
      </c>
      <c r="AU862" s="97" t="s">
        <v>62</v>
      </c>
      <c r="AV862" s="98" t="s">
        <v>125</v>
      </c>
      <c r="AW862" s="97" t="s">
        <v>126</v>
      </c>
      <c r="AX862" s="97">
        <v>3202032</v>
      </c>
      <c r="AY862" s="97" t="s">
        <v>127</v>
      </c>
      <c r="AZ862" s="97" t="s">
        <v>293</v>
      </c>
      <c r="BA862" s="24"/>
    </row>
    <row r="863" spans="1:53" ht="84.75" customHeight="1">
      <c r="A863" s="23" t="str">
        <f>+IFERROR(VLOOKUP(R863,'[2]Listas niveles'!$D$2:$E$11,2,FALSE),"")</f>
        <v>DTAN</v>
      </c>
      <c r="B863" s="23" t="str">
        <f>+IFERROR(VLOOKUP(AS863,'[2]Listas anexo 1'!$A$7:$B$8,2,FALSE),"")</f>
        <v>ADMIN</v>
      </c>
      <c r="C863" s="23" t="str">
        <f>+IFERROR(VLOOKUP(AT863,'[2]Listas anexo 1'!$A$13:$B$15,2,FALSE),"")</f>
        <v>ADMINYCOOR</v>
      </c>
      <c r="D863" s="23" t="str">
        <f>+IFERROR(VLOOKUP(AT863,'[2]Listas anexo 1'!$A$13:$C$15,3,FALSE),"")</f>
        <v>CONTRIBUIR</v>
      </c>
      <c r="E863" s="23" t="str">
        <f>+IFERROR(VLOOKUP(AT863,'[2]Listas anexo 1'!$A$19:$B$21,2,FALSE),"")</f>
        <v>ADMINOB</v>
      </c>
      <c r="F863" s="23" t="str">
        <f>+IFERROR(VLOOKUP(AV863,'[2]Listas anexo 1'!$J$13:$K$21,2,FALSE),"")</f>
        <v>ADOBI</v>
      </c>
      <c r="G863" s="23" t="str">
        <f>+IFERROR(VLOOKUP(AW863,'[2]LISTAS ANEXO 1. 2'!$A$9:$B$38,2,FALSE),"")</f>
        <v>AI</v>
      </c>
      <c r="H863" s="23" t="str">
        <f>+IFERROR(IF(C863="ADMINYCOOR",VLOOKUP(AY863,'[2]LISTAS ANEXO 1. 3'!$B$13:$C$42,2,FALSE),IF(C863="TASAS",VLOOKUP(AY863,'[2]LISTAS ANEXO 1. 3'!$B$43:$C$51,2,FALSE),IF(C863="FORTALECIMIENTO",VLOOKUP(AY863,'[2]LISTAS ANEXO 1. 3'!$B$52:$C$58,2,FALSE),""))),"")</f>
        <v>AA</v>
      </c>
      <c r="I863" s="23" t="str">
        <f>+IFERROR(VLOOKUP(#REF!,'[2]LISTAS ANEXO 1. 4'!$B$74:$C$90,2,FALSE),"")</f>
        <v/>
      </c>
      <c r="J863" s="23" t="str">
        <f>+IFERROR(VLOOKUP(X863,[2]ORDINALES!$B$2:$C$5,2,FALSE),"")</f>
        <v>CTADOS</v>
      </c>
      <c r="K863" s="23" t="str">
        <f>+IFERROR(VLOOKUP(#REF!,[2]REGION!$G$2:$I$1125,2,FALSE),"")</f>
        <v/>
      </c>
      <c r="L863" s="23" t="str">
        <f>+IFERROR(VLOOKUP(AI863,[2]REGION!$G$2:$I$1125,2,FALSE),"")</f>
        <v>NORTESANTA</v>
      </c>
      <c r="M863" s="23" t="str">
        <f>+IFERROR(VLOOKUP(#REF!,[2]ORDINALES!$H$2:$I$382,2,FALSE),"")</f>
        <v/>
      </c>
      <c r="N863" s="23" t="str">
        <f>IFERROR(VLOOKUP(U863,'[2]Lista Willy'!$B$11:$D$14,3,FALSE),"")</f>
        <v>REC_11</v>
      </c>
      <c r="O863" s="24"/>
      <c r="P863" s="94">
        <v>36037</v>
      </c>
      <c r="Q863" s="94" t="s">
        <v>540</v>
      </c>
      <c r="R863" s="94" t="s">
        <v>873</v>
      </c>
      <c r="S863" s="94" t="s">
        <v>964</v>
      </c>
      <c r="T863" s="94" t="s">
        <v>873</v>
      </c>
      <c r="U863" s="94" t="s">
        <v>52</v>
      </c>
      <c r="V863" s="94" t="s">
        <v>53</v>
      </c>
      <c r="W863" s="94" t="s">
        <v>54</v>
      </c>
      <c r="X863" s="90" t="s">
        <v>55</v>
      </c>
      <c r="Y863" s="99" t="s">
        <v>991</v>
      </c>
      <c r="Z863" s="119">
        <v>15997960</v>
      </c>
      <c r="AA863" s="120"/>
      <c r="AB863" s="119"/>
      <c r="AC863" s="119"/>
      <c r="AD863" s="119"/>
      <c r="AE863" s="120">
        <v>15997960</v>
      </c>
      <c r="AF863" s="119"/>
      <c r="AG863" s="131">
        <v>0</v>
      </c>
      <c r="AH863" s="94" t="s">
        <v>57</v>
      </c>
      <c r="AI863" s="94" t="s">
        <v>876</v>
      </c>
      <c r="AJ863" s="94" t="s">
        <v>966</v>
      </c>
      <c r="AK863" s="94"/>
      <c r="AL863" s="94" t="s">
        <v>57</v>
      </c>
      <c r="AM863" s="94"/>
      <c r="AN863" s="94" t="s">
        <v>57</v>
      </c>
      <c r="AO863" s="94"/>
      <c r="AP863" s="94" t="s">
        <v>57</v>
      </c>
      <c r="AQ863" s="94"/>
      <c r="AR863" s="94" t="s">
        <v>57</v>
      </c>
      <c r="AS863" s="94" t="s">
        <v>60</v>
      </c>
      <c r="AT863" s="94" t="s">
        <v>61</v>
      </c>
      <c r="AU863" s="97" t="s">
        <v>62</v>
      </c>
      <c r="AV863" s="98" t="s">
        <v>125</v>
      </c>
      <c r="AW863" s="97" t="s">
        <v>126</v>
      </c>
      <c r="AX863" s="97">
        <v>3202032</v>
      </c>
      <c r="AY863" s="97" t="s">
        <v>127</v>
      </c>
      <c r="AZ863" s="97" t="s">
        <v>293</v>
      </c>
      <c r="BA863" s="24"/>
    </row>
    <row r="864" spans="1:53" ht="84.75" customHeight="1">
      <c r="A864" s="23" t="str">
        <f>+IFERROR(VLOOKUP(R864,'[2]Listas niveles'!$D$2:$E$11,2,FALSE),"")</f>
        <v>DTAN</v>
      </c>
      <c r="B864" s="23" t="str">
        <f>+IFERROR(VLOOKUP(AS864,'[2]Listas anexo 1'!$A$7:$B$8,2,FALSE),"")</f>
        <v>ADMIN</v>
      </c>
      <c r="C864" s="23" t="str">
        <f>+IFERROR(VLOOKUP(AT864,'[2]Listas anexo 1'!$A$13:$B$15,2,FALSE),"")</f>
        <v>ADMINYCOOR</v>
      </c>
      <c r="D864" s="23" t="str">
        <f>+IFERROR(VLOOKUP(AT864,'[2]Listas anexo 1'!$A$13:$C$15,3,FALSE),"")</f>
        <v>CONTRIBUIR</v>
      </c>
      <c r="E864" s="23" t="str">
        <f>+IFERROR(VLOOKUP(AT864,'[2]Listas anexo 1'!$A$19:$B$21,2,FALSE),"")</f>
        <v>ADMINOB</v>
      </c>
      <c r="F864" s="23" t="str">
        <f>+IFERROR(VLOOKUP(AV864,'[2]Listas anexo 1'!$J$13:$K$21,2,FALSE),"")</f>
        <v>ADOBI</v>
      </c>
      <c r="G864" s="23" t="str">
        <f>+IFERROR(VLOOKUP(AW864,'[2]LISTAS ANEXO 1. 2'!$A$9:$B$38,2,FALSE),"")</f>
        <v>AI</v>
      </c>
      <c r="H864" s="23" t="str">
        <f>+IFERROR(IF(C864="ADMINYCOOR",VLOOKUP(AY864,'[2]LISTAS ANEXO 1. 3'!$B$13:$C$42,2,FALSE),IF(C864="TASAS",VLOOKUP(AY864,'[2]LISTAS ANEXO 1. 3'!$B$43:$C$51,2,FALSE),IF(C864="FORTALECIMIENTO",VLOOKUP(AY864,'[2]LISTAS ANEXO 1. 3'!$B$52:$C$58,2,FALSE),""))),"")</f>
        <v>AA</v>
      </c>
      <c r="I864" s="23" t="str">
        <f>+IFERROR(VLOOKUP(#REF!,'[2]LISTAS ANEXO 1. 4'!$B$74:$C$90,2,FALSE),"")</f>
        <v/>
      </c>
      <c r="J864" s="23" t="str">
        <f>+IFERROR(VLOOKUP(X864,[2]ORDINALES!$B$2:$C$5,2,FALSE),"")</f>
        <v>CTADOS</v>
      </c>
      <c r="K864" s="23" t="str">
        <f>+IFERROR(VLOOKUP(#REF!,[2]REGION!$G$2:$I$1125,2,FALSE),"")</f>
        <v/>
      </c>
      <c r="L864" s="23" t="str">
        <f>+IFERROR(VLOOKUP(AI864,[2]REGION!$G$2:$I$1125,2,FALSE),"")</f>
        <v>NORTESANTA</v>
      </c>
      <c r="M864" s="23" t="str">
        <f>+IFERROR(VLOOKUP(#REF!,[2]ORDINALES!$H$2:$I$382,2,FALSE),"")</f>
        <v/>
      </c>
      <c r="N864" s="23" t="str">
        <f>IFERROR(VLOOKUP(U864,'[2]Lista Willy'!$B$11:$D$14,3,FALSE),"")</f>
        <v>REC_11</v>
      </c>
      <c r="O864" s="24"/>
      <c r="P864" s="94">
        <v>36038</v>
      </c>
      <c r="Q864" s="94" t="s">
        <v>540</v>
      </c>
      <c r="R864" s="94" t="s">
        <v>873</v>
      </c>
      <c r="S864" s="94" t="s">
        <v>964</v>
      </c>
      <c r="T864" s="94" t="s">
        <v>873</v>
      </c>
      <c r="U864" s="94" t="s">
        <v>52</v>
      </c>
      <c r="V864" s="94" t="s">
        <v>53</v>
      </c>
      <c r="W864" s="94" t="s">
        <v>54</v>
      </c>
      <c r="X864" s="90" t="s">
        <v>55</v>
      </c>
      <c r="Y864" s="99" t="s">
        <v>992</v>
      </c>
      <c r="Z864" s="119">
        <v>15997960</v>
      </c>
      <c r="AA864" s="120"/>
      <c r="AB864" s="119"/>
      <c r="AC864" s="119"/>
      <c r="AD864" s="119"/>
      <c r="AE864" s="120">
        <v>15997960</v>
      </c>
      <c r="AF864" s="119"/>
      <c r="AG864" s="131">
        <v>0</v>
      </c>
      <c r="AH864" s="94" t="s">
        <v>57</v>
      </c>
      <c r="AI864" s="94" t="s">
        <v>876</v>
      </c>
      <c r="AJ864" s="94" t="s">
        <v>966</v>
      </c>
      <c r="AK864" s="94"/>
      <c r="AL864" s="94" t="s">
        <v>57</v>
      </c>
      <c r="AM864" s="94"/>
      <c r="AN864" s="94" t="s">
        <v>57</v>
      </c>
      <c r="AO864" s="94"/>
      <c r="AP864" s="94" t="s">
        <v>57</v>
      </c>
      <c r="AQ864" s="94"/>
      <c r="AR864" s="94" t="s">
        <v>57</v>
      </c>
      <c r="AS864" s="94" t="s">
        <v>60</v>
      </c>
      <c r="AT864" s="94" t="s">
        <v>61</v>
      </c>
      <c r="AU864" s="97" t="s">
        <v>62</v>
      </c>
      <c r="AV864" s="98" t="s">
        <v>125</v>
      </c>
      <c r="AW864" s="97" t="s">
        <v>126</v>
      </c>
      <c r="AX864" s="97">
        <v>3202032</v>
      </c>
      <c r="AY864" s="97" t="s">
        <v>127</v>
      </c>
      <c r="AZ864" s="97" t="s">
        <v>293</v>
      </c>
      <c r="BA864" s="24"/>
    </row>
    <row r="865" spans="1:53" ht="84.75" customHeight="1">
      <c r="A865" s="23" t="str">
        <f>+IFERROR(VLOOKUP(R865,'[2]Listas niveles'!$D$2:$E$11,2,FALSE),"")</f>
        <v>DTAN</v>
      </c>
      <c r="B865" s="23" t="str">
        <f>+IFERROR(VLOOKUP(AS865,'[2]Listas anexo 1'!$A$7:$B$8,2,FALSE),"")</f>
        <v>ADMIN</v>
      </c>
      <c r="C865" s="23" t="str">
        <f>+IFERROR(VLOOKUP(AT865,'[2]Listas anexo 1'!$A$13:$B$15,2,FALSE),"")</f>
        <v>ADMINYCOOR</v>
      </c>
      <c r="D865" s="23" t="str">
        <f>+IFERROR(VLOOKUP(AT865,'[2]Listas anexo 1'!$A$13:$C$15,3,FALSE),"")</f>
        <v>CONTRIBUIR</v>
      </c>
      <c r="E865" s="23" t="str">
        <f>+IFERROR(VLOOKUP(AT865,'[2]Listas anexo 1'!$A$19:$B$21,2,FALSE),"")</f>
        <v>ADMINOB</v>
      </c>
      <c r="F865" s="23" t="str">
        <f>+IFERROR(VLOOKUP(AV865,'[2]Listas anexo 1'!$J$13:$K$21,2,FALSE),"")</f>
        <v>ADOBI</v>
      </c>
      <c r="G865" s="23" t="str">
        <f>+IFERROR(VLOOKUP(AW865,'[2]LISTAS ANEXO 1. 2'!$A$9:$B$38,2,FALSE),"")</f>
        <v>AI</v>
      </c>
      <c r="H865" s="23" t="str">
        <f>+IFERROR(IF(C865="ADMINYCOOR",VLOOKUP(AY865,'[2]LISTAS ANEXO 1. 3'!$B$13:$C$42,2,FALSE),IF(C865="TASAS",VLOOKUP(AY865,'[2]LISTAS ANEXO 1. 3'!$B$43:$C$51,2,FALSE),IF(C865="FORTALECIMIENTO",VLOOKUP(AY865,'[2]LISTAS ANEXO 1. 3'!$B$52:$C$58,2,FALSE),""))),"")</f>
        <v>AA</v>
      </c>
      <c r="I865" s="23" t="str">
        <f>+IFERROR(VLOOKUP(#REF!,'[2]LISTAS ANEXO 1. 4'!$B$74:$C$90,2,FALSE),"")</f>
        <v/>
      </c>
      <c r="J865" s="23" t="str">
        <f>+IFERROR(VLOOKUP(X865,[2]ORDINALES!$B$2:$C$5,2,FALSE),"")</f>
        <v>CTADOS</v>
      </c>
      <c r="K865" s="23" t="str">
        <f>+IFERROR(VLOOKUP(#REF!,[2]REGION!$G$2:$I$1125,2,FALSE),"")</f>
        <v/>
      </c>
      <c r="L865" s="23" t="str">
        <f>+IFERROR(VLOOKUP(AI865,[2]REGION!$G$2:$I$1125,2,FALSE),"")</f>
        <v>NORTESANTA</v>
      </c>
      <c r="M865" s="23" t="str">
        <f>+IFERROR(VLOOKUP(#REF!,[2]ORDINALES!$H$2:$I$382,2,FALSE),"")</f>
        <v/>
      </c>
      <c r="N865" s="23" t="str">
        <f>IFERROR(VLOOKUP(U865,'[2]Lista Willy'!$B$11:$D$14,3,FALSE),"")</f>
        <v>REC_11</v>
      </c>
      <c r="O865" s="24"/>
      <c r="P865" s="94">
        <v>36039</v>
      </c>
      <c r="Q865" s="94" t="s">
        <v>540</v>
      </c>
      <c r="R865" s="94" t="s">
        <v>873</v>
      </c>
      <c r="S865" s="94" t="s">
        <v>964</v>
      </c>
      <c r="T865" s="94" t="s">
        <v>873</v>
      </c>
      <c r="U865" s="94" t="s">
        <v>52</v>
      </c>
      <c r="V865" s="94" t="s">
        <v>53</v>
      </c>
      <c r="W865" s="94" t="s">
        <v>54</v>
      </c>
      <c r="X865" s="90" t="s">
        <v>55</v>
      </c>
      <c r="Y865" s="99" t="s">
        <v>993</v>
      </c>
      <c r="Z865" s="119">
        <v>15997960</v>
      </c>
      <c r="AA865" s="120"/>
      <c r="AB865" s="119"/>
      <c r="AC865" s="119"/>
      <c r="AD865" s="119"/>
      <c r="AE865" s="120">
        <v>15997960</v>
      </c>
      <c r="AF865" s="119"/>
      <c r="AG865" s="131">
        <v>0</v>
      </c>
      <c r="AH865" s="94" t="s">
        <v>57</v>
      </c>
      <c r="AI865" s="94" t="s">
        <v>876</v>
      </c>
      <c r="AJ865" s="94" t="s">
        <v>966</v>
      </c>
      <c r="AK865" s="94"/>
      <c r="AL865" s="94" t="s">
        <v>57</v>
      </c>
      <c r="AM865" s="94"/>
      <c r="AN865" s="94" t="s">
        <v>57</v>
      </c>
      <c r="AO865" s="94"/>
      <c r="AP865" s="94" t="s">
        <v>57</v>
      </c>
      <c r="AQ865" s="94"/>
      <c r="AR865" s="94" t="s">
        <v>57</v>
      </c>
      <c r="AS865" s="94" t="s">
        <v>60</v>
      </c>
      <c r="AT865" s="94" t="s">
        <v>61</v>
      </c>
      <c r="AU865" s="97" t="s">
        <v>62</v>
      </c>
      <c r="AV865" s="98" t="s">
        <v>125</v>
      </c>
      <c r="AW865" s="97" t="s">
        <v>126</v>
      </c>
      <c r="AX865" s="97">
        <v>3202032</v>
      </c>
      <c r="AY865" s="97" t="s">
        <v>127</v>
      </c>
      <c r="AZ865" s="97" t="s">
        <v>293</v>
      </c>
      <c r="BA865" s="24"/>
    </row>
    <row r="866" spans="1:53" ht="84.75" customHeight="1">
      <c r="A866" s="23" t="str">
        <f>+IFERROR(VLOOKUP(R866,'[2]Listas niveles'!$D$2:$E$11,2,FALSE),"")</f>
        <v>DTAN</v>
      </c>
      <c r="B866" s="23" t="str">
        <f>+IFERROR(VLOOKUP(AS866,'[2]Listas anexo 1'!$A$7:$B$8,2,FALSE),"")</f>
        <v>ADMIN</v>
      </c>
      <c r="C866" s="23" t="str">
        <f>+IFERROR(VLOOKUP(AT866,'[2]Listas anexo 1'!$A$13:$B$15,2,FALSE),"")</f>
        <v>ADMINYCOOR</v>
      </c>
      <c r="D866" s="23" t="str">
        <f>+IFERROR(VLOOKUP(AT866,'[2]Listas anexo 1'!$A$13:$C$15,3,FALSE),"")</f>
        <v>CONTRIBUIR</v>
      </c>
      <c r="E866" s="23" t="str">
        <f>+IFERROR(VLOOKUP(AT866,'[2]Listas anexo 1'!$A$19:$B$21,2,FALSE),"")</f>
        <v>ADMINOB</v>
      </c>
      <c r="F866" s="23" t="str">
        <f>+IFERROR(VLOOKUP(AV866,'[2]Listas anexo 1'!$J$13:$K$21,2,FALSE),"")</f>
        <v>ADOBI</v>
      </c>
      <c r="G866" s="23" t="str">
        <f>+IFERROR(VLOOKUP(AW866,'[2]LISTAS ANEXO 1. 2'!$A$9:$B$38,2,FALSE),"")</f>
        <v>AI</v>
      </c>
      <c r="H866" s="23" t="str">
        <f>+IFERROR(IF(C866="ADMINYCOOR",VLOOKUP(AY866,'[2]LISTAS ANEXO 1. 3'!$B$13:$C$42,2,FALSE),IF(C866="TASAS",VLOOKUP(AY866,'[2]LISTAS ANEXO 1. 3'!$B$43:$C$51,2,FALSE),IF(C866="FORTALECIMIENTO",VLOOKUP(AY866,'[2]LISTAS ANEXO 1. 3'!$B$52:$C$58,2,FALSE),""))),"")</f>
        <v>AA</v>
      </c>
      <c r="I866" s="23" t="str">
        <f>+IFERROR(VLOOKUP(#REF!,'[2]LISTAS ANEXO 1. 4'!$B$74:$C$90,2,FALSE),"")</f>
        <v/>
      </c>
      <c r="J866" s="23" t="str">
        <f>+IFERROR(VLOOKUP(X866,[2]ORDINALES!$B$2:$C$5,2,FALSE),"")</f>
        <v>CTADOS</v>
      </c>
      <c r="K866" s="23" t="str">
        <f>+IFERROR(VLOOKUP(#REF!,[2]REGION!$G$2:$I$1125,2,FALSE),"")</f>
        <v/>
      </c>
      <c r="L866" s="23" t="str">
        <f>+IFERROR(VLOOKUP(AI866,[2]REGION!$G$2:$I$1125,2,FALSE),"")</f>
        <v>NORTESANTA</v>
      </c>
      <c r="M866" s="23" t="str">
        <f>+IFERROR(VLOOKUP(#REF!,[2]ORDINALES!$H$2:$I$382,2,FALSE),"")</f>
        <v/>
      </c>
      <c r="N866" s="23" t="str">
        <f>IFERROR(VLOOKUP(U866,'[2]Lista Willy'!$B$11:$D$14,3,FALSE),"")</f>
        <v>REC_11</v>
      </c>
      <c r="O866" s="24"/>
      <c r="P866" s="94">
        <v>36040</v>
      </c>
      <c r="Q866" s="94" t="s">
        <v>540</v>
      </c>
      <c r="R866" s="94" t="s">
        <v>873</v>
      </c>
      <c r="S866" s="94" t="s">
        <v>964</v>
      </c>
      <c r="T866" s="94" t="s">
        <v>873</v>
      </c>
      <c r="U866" s="94" t="s">
        <v>52</v>
      </c>
      <c r="V866" s="94" t="s">
        <v>53</v>
      </c>
      <c r="W866" s="94" t="s">
        <v>54</v>
      </c>
      <c r="X866" s="90" t="s">
        <v>55</v>
      </c>
      <c r="Y866" s="99" t="s">
        <v>994</v>
      </c>
      <c r="Z866" s="119">
        <v>15997960</v>
      </c>
      <c r="AA866" s="120"/>
      <c r="AB866" s="119"/>
      <c r="AC866" s="119"/>
      <c r="AD866" s="119"/>
      <c r="AE866" s="120">
        <v>15997960</v>
      </c>
      <c r="AF866" s="119"/>
      <c r="AG866" s="131">
        <v>0</v>
      </c>
      <c r="AH866" s="94" t="s">
        <v>57</v>
      </c>
      <c r="AI866" s="94" t="s">
        <v>876</v>
      </c>
      <c r="AJ866" s="94" t="s">
        <v>966</v>
      </c>
      <c r="AK866" s="94"/>
      <c r="AL866" s="94" t="s">
        <v>57</v>
      </c>
      <c r="AM866" s="94"/>
      <c r="AN866" s="94" t="s">
        <v>57</v>
      </c>
      <c r="AO866" s="94"/>
      <c r="AP866" s="94" t="s">
        <v>57</v>
      </c>
      <c r="AQ866" s="94"/>
      <c r="AR866" s="94" t="s">
        <v>57</v>
      </c>
      <c r="AS866" s="94" t="s">
        <v>60</v>
      </c>
      <c r="AT866" s="94" t="s">
        <v>61</v>
      </c>
      <c r="AU866" s="97" t="s">
        <v>62</v>
      </c>
      <c r="AV866" s="98" t="s">
        <v>125</v>
      </c>
      <c r="AW866" s="97" t="s">
        <v>126</v>
      </c>
      <c r="AX866" s="97">
        <v>3202032</v>
      </c>
      <c r="AY866" s="97" t="s">
        <v>127</v>
      </c>
      <c r="AZ866" s="97" t="s">
        <v>293</v>
      </c>
      <c r="BA866" s="24"/>
    </row>
    <row r="867" spans="1:53" ht="84.75" customHeight="1">
      <c r="A867" s="23" t="str">
        <f>+IFERROR(VLOOKUP(R867,'[2]Listas niveles'!$D$2:$E$11,2,FALSE),"")</f>
        <v>DTAN</v>
      </c>
      <c r="B867" s="23" t="str">
        <f>+IFERROR(VLOOKUP(AS867,'[2]Listas anexo 1'!$A$7:$B$8,2,FALSE),"")</f>
        <v>ADMIN</v>
      </c>
      <c r="C867" s="23" t="str">
        <f>+IFERROR(VLOOKUP(AT867,'[2]Listas anexo 1'!$A$13:$B$15,2,FALSE),"")</f>
        <v>ADMINYCOOR</v>
      </c>
      <c r="D867" s="23" t="str">
        <f>+IFERROR(VLOOKUP(AT867,'[2]Listas anexo 1'!$A$13:$C$15,3,FALSE),"")</f>
        <v>CONTRIBUIR</v>
      </c>
      <c r="E867" s="23" t="str">
        <f>+IFERROR(VLOOKUP(AT867,'[2]Listas anexo 1'!$A$19:$B$21,2,FALSE),"")</f>
        <v>ADMINOB</v>
      </c>
      <c r="F867" s="23" t="str">
        <f>+IFERROR(VLOOKUP(AV867,'[2]Listas anexo 1'!$J$13:$K$21,2,FALSE),"")</f>
        <v>ADOBI</v>
      </c>
      <c r="G867" s="23" t="str">
        <f>+IFERROR(VLOOKUP(AW867,'[2]LISTAS ANEXO 1. 2'!$A$9:$B$38,2,FALSE),"")</f>
        <v>AI</v>
      </c>
      <c r="H867" s="23" t="str">
        <f>+IFERROR(IF(C867="ADMINYCOOR",VLOOKUP(AY867,'[2]LISTAS ANEXO 1. 3'!$B$13:$C$42,2,FALSE),IF(C867="TASAS",VLOOKUP(AY867,'[2]LISTAS ANEXO 1. 3'!$B$43:$C$51,2,FALSE),IF(C867="FORTALECIMIENTO",VLOOKUP(AY867,'[2]LISTAS ANEXO 1. 3'!$B$52:$C$58,2,FALSE),""))),"")</f>
        <v>AA</v>
      </c>
      <c r="I867" s="23" t="str">
        <f>+IFERROR(VLOOKUP(#REF!,'[2]LISTAS ANEXO 1. 4'!$B$74:$C$90,2,FALSE),"")</f>
        <v/>
      </c>
      <c r="J867" s="23" t="str">
        <f>+IFERROR(VLOOKUP(X867,[2]ORDINALES!$B$2:$C$5,2,FALSE),"")</f>
        <v>CTADOS</v>
      </c>
      <c r="K867" s="23" t="str">
        <f>+IFERROR(VLOOKUP(#REF!,[2]REGION!$G$2:$I$1125,2,FALSE),"")</f>
        <v/>
      </c>
      <c r="L867" s="23" t="str">
        <f>+IFERROR(VLOOKUP(AI867,[2]REGION!$G$2:$I$1125,2,FALSE),"")</f>
        <v>NORTESANTA</v>
      </c>
      <c r="M867" s="23" t="str">
        <f>+IFERROR(VLOOKUP(#REF!,[2]ORDINALES!$H$2:$I$382,2,FALSE),"")</f>
        <v/>
      </c>
      <c r="N867" s="23" t="str">
        <f>IFERROR(VLOOKUP(U867,'[2]Lista Willy'!$B$11:$D$14,3,FALSE),"")</f>
        <v>REC_11</v>
      </c>
      <c r="O867" s="24"/>
      <c r="P867" s="94">
        <v>36041</v>
      </c>
      <c r="Q867" s="94" t="s">
        <v>540</v>
      </c>
      <c r="R867" s="94" t="s">
        <v>873</v>
      </c>
      <c r="S867" s="94" t="s">
        <v>964</v>
      </c>
      <c r="T867" s="94" t="s">
        <v>873</v>
      </c>
      <c r="U867" s="94" t="s">
        <v>52</v>
      </c>
      <c r="V867" s="94" t="s">
        <v>53</v>
      </c>
      <c r="W867" s="94" t="s">
        <v>54</v>
      </c>
      <c r="X867" s="90" t="s">
        <v>55</v>
      </c>
      <c r="Y867" s="99" t="s">
        <v>995</v>
      </c>
      <c r="Z867" s="119">
        <v>15997960</v>
      </c>
      <c r="AA867" s="120"/>
      <c r="AB867" s="119"/>
      <c r="AC867" s="119"/>
      <c r="AD867" s="119"/>
      <c r="AE867" s="120">
        <v>15997960</v>
      </c>
      <c r="AF867" s="119"/>
      <c r="AG867" s="131">
        <v>0</v>
      </c>
      <c r="AH867" s="94" t="s">
        <v>57</v>
      </c>
      <c r="AI867" s="94" t="s">
        <v>876</v>
      </c>
      <c r="AJ867" s="94" t="s">
        <v>966</v>
      </c>
      <c r="AK867" s="94"/>
      <c r="AL867" s="94" t="s">
        <v>57</v>
      </c>
      <c r="AM867" s="94"/>
      <c r="AN867" s="94" t="s">
        <v>57</v>
      </c>
      <c r="AO867" s="94"/>
      <c r="AP867" s="94" t="s">
        <v>57</v>
      </c>
      <c r="AQ867" s="94"/>
      <c r="AR867" s="94" t="s">
        <v>57</v>
      </c>
      <c r="AS867" s="94" t="s">
        <v>60</v>
      </c>
      <c r="AT867" s="94" t="s">
        <v>61</v>
      </c>
      <c r="AU867" s="97" t="s">
        <v>62</v>
      </c>
      <c r="AV867" s="98" t="s">
        <v>125</v>
      </c>
      <c r="AW867" s="97" t="s">
        <v>126</v>
      </c>
      <c r="AX867" s="97">
        <v>3202032</v>
      </c>
      <c r="AY867" s="97" t="s">
        <v>127</v>
      </c>
      <c r="AZ867" s="97" t="s">
        <v>293</v>
      </c>
      <c r="BA867" s="24"/>
    </row>
    <row r="868" spans="1:53" ht="84.75" customHeight="1">
      <c r="A868" s="23" t="str">
        <f>+IFERROR(VLOOKUP(R868,'[2]Listas niveles'!$D$2:$E$11,2,FALSE),"")</f>
        <v>DTAN</v>
      </c>
      <c r="B868" s="23" t="str">
        <f>+IFERROR(VLOOKUP(AS868,'[2]Listas anexo 1'!$A$7:$B$8,2,FALSE),"")</f>
        <v>ADMIN</v>
      </c>
      <c r="C868" s="23" t="str">
        <f>+IFERROR(VLOOKUP(AT868,'[2]Listas anexo 1'!$A$13:$B$15,2,FALSE),"")</f>
        <v>ADMINYCOOR</v>
      </c>
      <c r="D868" s="23" t="str">
        <f>+IFERROR(VLOOKUP(AT868,'[2]Listas anexo 1'!$A$13:$C$15,3,FALSE),"")</f>
        <v>CONTRIBUIR</v>
      </c>
      <c r="E868" s="23" t="str">
        <f>+IFERROR(VLOOKUP(AT868,'[2]Listas anexo 1'!$A$19:$B$21,2,FALSE),"")</f>
        <v>ADMINOB</v>
      </c>
      <c r="F868" s="23" t="str">
        <f>+IFERROR(VLOOKUP(AV868,'[2]Listas anexo 1'!$J$13:$K$21,2,FALSE),"")</f>
        <v>ADOBI</v>
      </c>
      <c r="G868" s="23" t="str">
        <f>+IFERROR(VLOOKUP(AW868,'[2]LISTAS ANEXO 1. 2'!$A$9:$B$38,2,FALSE),"")</f>
        <v>AI</v>
      </c>
      <c r="H868" s="23" t="str">
        <f>+IFERROR(IF(C868="ADMINYCOOR",VLOOKUP(AY868,'[2]LISTAS ANEXO 1. 3'!$B$13:$C$42,2,FALSE),IF(C868="TASAS",VLOOKUP(AY868,'[2]LISTAS ANEXO 1. 3'!$B$43:$C$51,2,FALSE),IF(C868="FORTALECIMIENTO",VLOOKUP(AY868,'[2]LISTAS ANEXO 1. 3'!$B$52:$C$58,2,FALSE),""))),"")</f>
        <v>AA</v>
      </c>
      <c r="I868" s="23" t="str">
        <f>+IFERROR(VLOOKUP(#REF!,'[2]LISTAS ANEXO 1. 4'!$B$74:$C$90,2,FALSE),"")</f>
        <v/>
      </c>
      <c r="J868" s="23" t="str">
        <f>+IFERROR(VLOOKUP(X868,[2]ORDINALES!$B$2:$C$5,2,FALSE),"")</f>
        <v>CTADOS</v>
      </c>
      <c r="K868" s="23" t="str">
        <f>+IFERROR(VLOOKUP(#REF!,[2]REGION!$G$2:$I$1125,2,FALSE),"")</f>
        <v/>
      </c>
      <c r="L868" s="23" t="str">
        <f>+IFERROR(VLOOKUP(AI868,[2]REGION!$G$2:$I$1125,2,FALSE),"")</f>
        <v>NORTESANTA</v>
      </c>
      <c r="M868" s="23" t="str">
        <f>+IFERROR(VLOOKUP(#REF!,[2]ORDINALES!$H$2:$I$382,2,FALSE),"")</f>
        <v/>
      </c>
      <c r="N868" s="23" t="str">
        <f>IFERROR(VLOOKUP(U868,'[2]Lista Willy'!$B$11:$D$14,3,FALSE),"")</f>
        <v>REC_11</v>
      </c>
      <c r="O868" s="24"/>
      <c r="P868" s="94">
        <v>36042</v>
      </c>
      <c r="Q868" s="94" t="s">
        <v>540</v>
      </c>
      <c r="R868" s="94" t="s">
        <v>873</v>
      </c>
      <c r="S868" s="94" t="s">
        <v>964</v>
      </c>
      <c r="T868" s="94" t="s">
        <v>873</v>
      </c>
      <c r="U868" s="94" t="s">
        <v>52</v>
      </c>
      <c r="V868" s="94" t="s">
        <v>53</v>
      </c>
      <c r="W868" s="94" t="s">
        <v>54</v>
      </c>
      <c r="X868" s="90" t="s">
        <v>55</v>
      </c>
      <c r="Y868" s="99" t="s">
        <v>996</v>
      </c>
      <c r="Z868" s="119">
        <v>15997960</v>
      </c>
      <c r="AA868" s="120"/>
      <c r="AB868" s="119"/>
      <c r="AC868" s="119"/>
      <c r="AD868" s="119"/>
      <c r="AE868" s="120">
        <v>15997960</v>
      </c>
      <c r="AF868" s="119"/>
      <c r="AG868" s="131">
        <v>0</v>
      </c>
      <c r="AH868" s="94" t="s">
        <v>57</v>
      </c>
      <c r="AI868" s="94" t="s">
        <v>876</v>
      </c>
      <c r="AJ868" s="94" t="s">
        <v>966</v>
      </c>
      <c r="AK868" s="94"/>
      <c r="AL868" s="94" t="s">
        <v>57</v>
      </c>
      <c r="AM868" s="94"/>
      <c r="AN868" s="94" t="s">
        <v>57</v>
      </c>
      <c r="AO868" s="94"/>
      <c r="AP868" s="94" t="s">
        <v>57</v>
      </c>
      <c r="AQ868" s="94"/>
      <c r="AR868" s="94" t="s">
        <v>57</v>
      </c>
      <c r="AS868" s="94" t="s">
        <v>60</v>
      </c>
      <c r="AT868" s="94" t="s">
        <v>61</v>
      </c>
      <c r="AU868" s="97" t="s">
        <v>62</v>
      </c>
      <c r="AV868" s="98" t="s">
        <v>125</v>
      </c>
      <c r="AW868" s="97" t="s">
        <v>126</v>
      </c>
      <c r="AX868" s="97">
        <v>3202032</v>
      </c>
      <c r="AY868" s="97" t="s">
        <v>127</v>
      </c>
      <c r="AZ868" s="97" t="s">
        <v>293</v>
      </c>
      <c r="BA868" s="24"/>
    </row>
    <row r="869" spans="1:53" ht="84.75" customHeight="1">
      <c r="A869" s="23" t="str">
        <f>+IFERROR(VLOOKUP(R869,'[2]Listas niveles'!$D$2:$E$11,2,FALSE),"")</f>
        <v>DTAN</v>
      </c>
      <c r="B869" s="23" t="str">
        <f>+IFERROR(VLOOKUP(AS869,'[2]Listas anexo 1'!$A$7:$B$8,2,FALSE),"")</f>
        <v>ADMIN</v>
      </c>
      <c r="C869" s="23" t="str">
        <f>+IFERROR(VLOOKUP(AT869,'[2]Listas anexo 1'!$A$13:$B$15,2,FALSE),"")</f>
        <v>ADMINYCOOR</v>
      </c>
      <c r="D869" s="23" t="str">
        <f>+IFERROR(VLOOKUP(AT869,'[2]Listas anexo 1'!$A$13:$C$15,3,FALSE),"")</f>
        <v>CONTRIBUIR</v>
      </c>
      <c r="E869" s="23" t="str">
        <f>+IFERROR(VLOOKUP(AT869,'[2]Listas anexo 1'!$A$19:$B$21,2,FALSE),"")</f>
        <v>ADMINOB</v>
      </c>
      <c r="F869" s="23" t="str">
        <f>+IFERROR(VLOOKUP(AV869,'[2]Listas anexo 1'!$J$13:$K$21,2,FALSE),"")</f>
        <v>ADOBI</v>
      </c>
      <c r="G869" s="23" t="str">
        <f>+IFERROR(VLOOKUP(AW869,'[2]LISTAS ANEXO 1. 2'!$A$9:$B$38,2,FALSE),"")</f>
        <v>AI</v>
      </c>
      <c r="H869" s="23" t="str">
        <f>+IFERROR(IF(C869="ADMINYCOOR",VLOOKUP(AY869,'[2]LISTAS ANEXO 1. 3'!$B$13:$C$42,2,FALSE),IF(C869="TASAS",VLOOKUP(AY869,'[2]LISTAS ANEXO 1. 3'!$B$43:$C$51,2,FALSE),IF(C869="FORTALECIMIENTO",VLOOKUP(AY869,'[2]LISTAS ANEXO 1. 3'!$B$52:$C$58,2,FALSE),""))),"")</f>
        <v>AA</v>
      </c>
      <c r="I869" s="23" t="str">
        <f>+IFERROR(VLOOKUP(#REF!,'[2]LISTAS ANEXO 1. 4'!$B$74:$C$90,2,FALSE),"")</f>
        <v/>
      </c>
      <c r="J869" s="23" t="str">
        <f>+IFERROR(VLOOKUP(X869,[2]ORDINALES!$B$2:$C$5,2,FALSE),"")</f>
        <v>CTADOS</v>
      </c>
      <c r="K869" s="23" t="str">
        <f>+IFERROR(VLOOKUP(#REF!,[2]REGION!$G$2:$I$1125,2,FALSE),"")</f>
        <v/>
      </c>
      <c r="L869" s="23" t="str">
        <f>+IFERROR(VLOOKUP(AI869,[2]REGION!$G$2:$I$1125,2,FALSE),"")</f>
        <v>NORTESANTA</v>
      </c>
      <c r="M869" s="23" t="str">
        <f>+IFERROR(VLOOKUP(#REF!,[2]ORDINALES!$H$2:$I$382,2,FALSE),"")</f>
        <v/>
      </c>
      <c r="N869" s="23" t="str">
        <f>IFERROR(VLOOKUP(U869,'[2]Lista Willy'!$B$11:$D$14,3,FALSE),"")</f>
        <v>REC_11</v>
      </c>
      <c r="O869" s="24"/>
      <c r="P869" s="94">
        <v>36043</v>
      </c>
      <c r="Q869" s="94" t="s">
        <v>540</v>
      </c>
      <c r="R869" s="94" t="s">
        <v>873</v>
      </c>
      <c r="S869" s="94" t="s">
        <v>964</v>
      </c>
      <c r="T869" s="94" t="s">
        <v>873</v>
      </c>
      <c r="U869" s="94" t="s">
        <v>52</v>
      </c>
      <c r="V869" s="94" t="s">
        <v>53</v>
      </c>
      <c r="W869" s="94" t="s">
        <v>54</v>
      </c>
      <c r="X869" s="90" t="s">
        <v>55</v>
      </c>
      <c r="Y869" s="99" t="s">
        <v>997</v>
      </c>
      <c r="Z869" s="119">
        <v>15997960</v>
      </c>
      <c r="AA869" s="120"/>
      <c r="AB869" s="119"/>
      <c r="AC869" s="119"/>
      <c r="AD869" s="119"/>
      <c r="AE869" s="120">
        <v>15997960</v>
      </c>
      <c r="AF869" s="119"/>
      <c r="AG869" s="131">
        <v>0</v>
      </c>
      <c r="AH869" s="94" t="s">
        <v>57</v>
      </c>
      <c r="AI869" s="94" t="s">
        <v>876</v>
      </c>
      <c r="AJ869" s="94" t="s">
        <v>966</v>
      </c>
      <c r="AK869" s="94"/>
      <c r="AL869" s="94" t="s">
        <v>57</v>
      </c>
      <c r="AM869" s="94"/>
      <c r="AN869" s="94" t="s">
        <v>57</v>
      </c>
      <c r="AO869" s="94"/>
      <c r="AP869" s="94" t="s">
        <v>57</v>
      </c>
      <c r="AQ869" s="94"/>
      <c r="AR869" s="94" t="s">
        <v>57</v>
      </c>
      <c r="AS869" s="94" t="s">
        <v>60</v>
      </c>
      <c r="AT869" s="94" t="s">
        <v>61</v>
      </c>
      <c r="AU869" s="97" t="s">
        <v>62</v>
      </c>
      <c r="AV869" s="98" t="s">
        <v>125</v>
      </c>
      <c r="AW869" s="97" t="s">
        <v>126</v>
      </c>
      <c r="AX869" s="97">
        <v>3202032</v>
      </c>
      <c r="AY869" s="97" t="s">
        <v>127</v>
      </c>
      <c r="AZ869" s="97" t="s">
        <v>293</v>
      </c>
      <c r="BA869" s="24"/>
    </row>
    <row r="870" spans="1:53" ht="84.75" customHeight="1">
      <c r="A870" s="23" t="str">
        <f>+IFERROR(VLOOKUP(R870,'[2]Listas niveles'!$D$2:$E$11,2,FALSE),"")</f>
        <v>DTAN</v>
      </c>
      <c r="B870" s="23" t="str">
        <f>+IFERROR(VLOOKUP(AS870,'[2]Listas anexo 1'!$A$7:$B$8,2,FALSE),"")</f>
        <v>ADMIN</v>
      </c>
      <c r="C870" s="23" t="str">
        <f>+IFERROR(VLOOKUP(AT870,'[2]Listas anexo 1'!$A$13:$B$15,2,FALSE),"")</f>
        <v>ADMINYCOOR</v>
      </c>
      <c r="D870" s="23" t="str">
        <f>+IFERROR(VLOOKUP(AT870,'[2]Listas anexo 1'!$A$13:$C$15,3,FALSE),"")</f>
        <v>CONTRIBUIR</v>
      </c>
      <c r="E870" s="23" t="str">
        <f>+IFERROR(VLOOKUP(AT870,'[2]Listas anexo 1'!$A$19:$B$21,2,FALSE),"")</f>
        <v>ADMINOB</v>
      </c>
      <c r="F870" s="23" t="str">
        <f>+IFERROR(VLOOKUP(AV870,'[2]Listas anexo 1'!$J$13:$K$21,2,FALSE),"")</f>
        <v>ADOBI</v>
      </c>
      <c r="G870" s="23" t="str">
        <f>+IFERROR(VLOOKUP(AW870,'[2]LISTAS ANEXO 1. 2'!$A$9:$B$38,2,FALSE),"")</f>
        <v>AI</v>
      </c>
      <c r="H870" s="23" t="str">
        <f>+IFERROR(IF(C870="ADMINYCOOR",VLOOKUP(AY870,'[2]LISTAS ANEXO 1. 3'!$B$13:$C$42,2,FALSE),IF(C870="TASAS",VLOOKUP(AY870,'[2]LISTAS ANEXO 1. 3'!$B$43:$C$51,2,FALSE),IF(C870="FORTALECIMIENTO",VLOOKUP(AY870,'[2]LISTAS ANEXO 1. 3'!$B$52:$C$58,2,FALSE),""))),"")</f>
        <v>AA</v>
      </c>
      <c r="I870" s="23" t="str">
        <f>+IFERROR(VLOOKUP(#REF!,'[2]LISTAS ANEXO 1. 4'!$B$74:$C$90,2,FALSE),"")</f>
        <v/>
      </c>
      <c r="J870" s="23" t="str">
        <f>+IFERROR(VLOOKUP(X870,[2]ORDINALES!$B$2:$C$5,2,FALSE),"")</f>
        <v>CTADOS</v>
      </c>
      <c r="K870" s="23" t="str">
        <f>+IFERROR(VLOOKUP(#REF!,[2]REGION!$G$2:$I$1125,2,FALSE),"")</f>
        <v/>
      </c>
      <c r="L870" s="23" t="str">
        <f>+IFERROR(VLOOKUP(AI870,[2]REGION!$G$2:$I$1125,2,FALSE),"")</f>
        <v>NORTESANTA</v>
      </c>
      <c r="M870" s="23" t="str">
        <f>+IFERROR(VLOOKUP(#REF!,[2]ORDINALES!$H$2:$I$382,2,FALSE),"")</f>
        <v/>
      </c>
      <c r="N870" s="23" t="str">
        <f>IFERROR(VLOOKUP(U870,'[2]Lista Willy'!$B$11:$D$14,3,FALSE),"")</f>
        <v>REC_20</v>
      </c>
      <c r="O870" s="24"/>
      <c r="P870" s="94">
        <v>36044</v>
      </c>
      <c r="Q870" s="94" t="s">
        <v>540</v>
      </c>
      <c r="R870" s="94" t="s">
        <v>873</v>
      </c>
      <c r="S870" s="94" t="s">
        <v>964</v>
      </c>
      <c r="T870" s="94" t="s">
        <v>873</v>
      </c>
      <c r="U870" s="94" t="s">
        <v>153</v>
      </c>
      <c r="V870" s="94" t="s">
        <v>154</v>
      </c>
      <c r="W870" s="94" t="s">
        <v>54</v>
      </c>
      <c r="X870" s="90" t="s">
        <v>55</v>
      </c>
      <c r="Y870" s="99" t="s">
        <v>2849</v>
      </c>
      <c r="Z870" s="119">
        <v>8000000</v>
      </c>
      <c r="AA870" s="120"/>
      <c r="AB870" s="119"/>
      <c r="AC870" s="119"/>
      <c r="AD870" s="119"/>
      <c r="AE870" s="120">
        <v>8000000</v>
      </c>
      <c r="AF870" s="119"/>
      <c r="AG870" s="131">
        <v>0</v>
      </c>
      <c r="AH870" s="94" t="s">
        <v>57</v>
      </c>
      <c r="AI870" s="94" t="s">
        <v>876</v>
      </c>
      <c r="AJ870" s="94" t="s">
        <v>966</v>
      </c>
      <c r="AK870" s="94"/>
      <c r="AL870" s="94" t="s">
        <v>57</v>
      </c>
      <c r="AM870" s="94"/>
      <c r="AN870" s="94" t="s">
        <v>57</v>
      </c>
      <c r="AO870" s="94"/>
      <c r="AP870" s="94" t="s">
        <v>57</v>
      </c>
      <c r="AQ870" s="94"/>
      <c r="AR870" s="94" t="s">
        <v>57</v>
      </c>
      <c r="AS870" s="94" t="s">
        <v>60</v>
      </c>
      <c r="AT870" s="94" t="s">
        <v>61</v>
      </c>
      <c r="AU870" s="97" t="s">
        <v>62</v>
      </c>
      <c r="AV870" s="98" t="s">
        <v>125</v>
      </c>
      <c r="AW870" s="97" t="s">
        <v>126</v>
      </c>
      <c r="AX870" s="97">
        <v>3202032</v>
      </c>
      <c r="AY870" s="97" t="s">
        <v>127</v>
      </c>
      <c r="AZ870" s="97" t="s">
        <v>293</v>
      </c>
      <c r="BA870" s="24"/>
    </row>
    <row r="871" spans="1:53" ht="84.75" customHeight="1">
      <c r="A871" s="23" t="str">
        <f>+IFERROR(VLOOKUP(R871,'[2]Listas niveles'!$D$2:$E$11,2,FALSE),"")</f>
        <v>DTAN</v>
      </c>
      <c r="B871" s="23" t="str">
        <f>+IFERROR(VLOOKUP(AS871,'[2]Listas anexo 1'!$A$7:$B$8,2,FALSE),"")</f>
        <v>ADMIN</v>
      </c>
      <c r="C871" s="23" t="str">
        <f>+IFERROR(VLOOKUP(AT871,'[2]Listas anexo 1'!$A$13:$B$15,2,FALSE),"")</f>
        <v>ADMINYCOOR</v>
      </c>
      <c r="D871" s="23" t="str">
        <f>+IFERROR(VLOOKUP(AT871,'[2]Listas anexo 1'!$A$13:$C$15,3,FALSE),"")</f>
        <v>CONTRIBUIR</v>
      </c>
      <c r="E871" s="23" t="str">
        <f>+IFERROR(VLOOKUP(AT871,'[2]Listas anexo 1'!$A$19:$B$21,2,FALSE),"")</f>
        <v>ADMINOB</v>
      </c>
      <c r="F871" s="23" t="str">
        <f>+IFERROR(VLOOKUP(AV871,'[2]Listas anexo 1'!$J$13:$K$21,2,FALSE),"")</f>
        <v>ADOBI</v>
      </c>
      <c r="G871" s="23" t="str">
        <f>+IFERROR(VLOOKUP(AW871,'[2]LISTAS ANEXO 1. 2'!$A$9:$B$38,2,FALSE),"")</f>
        <v>AI</v>
      </c>
      <c r="H871" s="23" t="str">
        <f>+IFERROR(IF(C871="ADMINYCOOR",VLOOKUP(AY871,'[2]LISTAS ANEXO 1. 3'!$B$13:$C$42,2,FALSE),IF(C871="TASAS",VLOOKUP(AY871,'[2]LISTAS ANEXO 1. 3'!$B$43:$C$51,2,FALSE),IF(C871="FORTALECIMIENTO",VLOOKUP(AY871,'[2]LISTAS ANEXO 1. 3'!$B$52:$C$58,2,FALSE),""))),"")</f>
        <v>AA</v>
      </c>
      <c r="I871" s="23" t="str">
        <f>+IFERROR(VLOOKUP(#REF!,'[2]LISTAS ANEXO 1. 4'!$B$74:$C$90,2,FALSE),"")</f>
        <v/>
      </c>
      <c r="J871" s="23" t="str">
        <f>+IFERROR(VLOOKUP(X871,[2]ORDINALES!$B$2:$C$5,2,FALSE),"")</f>
        <v>CTADOS</v>
      </c>
      <c r="K871" s="23" t="str">
        <f>+IFERROR(VLOOKUP(#REF!,[2]REGION!$G$2:$I$1125,2,FALSE),"")</f>
        <v/>
      </c>
      <c r="L871" s="23" t="str">
        <f>+IFERROR(VLOOKUP(AI871,[2]REGION!$G$2:$I$1125,2,FALSE),"")</f>
        <v>NORTESANTA</v>
      </c>
      <c r="M871" s="23" t="str">
        <f>+IFERROR(VLOOKUP(#REF!,[2]ORDINALES!$H$2:$I$382,2,FALSE),"")</f>
        <v/>
      </c>
      <c r="N871" s="23" t="str">
        <f>IFERROR(VLOOKUP(U871,'[2]Lista Willy'!$B$11:$D$14,3,FALSE),"")</f>
        <v>REC_11</v>
      </c>
      <c r="O871" s="24"/>
      <c r="P871" s="94">
        <v>36045</v>
      </c>
      <c r="Q871" s="94" t="s">
        <v>540</v>
      </c>
      <c r="R871" s="94" t="s">
        <v>873</v>
      </c>
      <c r="S871" s="94" t="s">
        <v>964</v>
      </c>
      <c r="T871" s="94" t="s">
        <v>873</v>
      </c>
      <c r="U871" s="94" t="s">
        <v>52</v>
      </c>
      <c r="V871" s="94" t="s">
        <v>53</v>
      </c>
      <c r="W871" s="94" t="s">
        <v>54</v>
      </c>
      <c r="X871" s="90" t="s">
        <v>55</v>
      </c>
      <c r="Y871" s="94" t="s">
        <v>2850</v>
      </c>
      <c r="Z871" s="119">
        <v>8000000</v>
      </c>
      <c r="AA871" s="120"/>
      <c r="AB871" s="119"/>
      <c r="AC871" s="119"/>
      <c r="AD871" s="119"/>
      <c r="AE871" s="120">
        <v>8000000</v>
      </c>
      <c r="AF871" s="119"/>
      <c r="AG871" s="131">
        <v>0</v>
      </c>
      <c r="AH871" s="94" t="s">
        <v>57</v>
      </c>
      <c r="AI871" s="94" t="s">
        <v>876</v>
      </c>
      <c r="AJ871" s="94" t="s">
        <v>966</v>
      </c>
      <c r="AK871" s="94"/>
      <c r="AL871" s="94" t="s">
        <v>57</v>
      </c>
      <c r="AM871" s="94"/>
      <c r="AN871" s="94" t="s">
        <v>57</v>
      </c>
      <c r="AO871" s="94"/>
      <c r="AP871" s="94" t="s">
        <v>57</v>
      </c>
      <c r="AQ871" s="94"/>
      <c r="AR871" s="94" t="s">
        <v>57</v>
      </c>
      <c r="AS871" s="94" t="s">
        <v>60</v>
      </c>
      <c r="AT871" s="94" t="s">
        <v>61</v>
      </c>
      <c r="AU871" s="97" t="s">
        <v>62</v>
      </c>
      <c r="AV871" s="98" t="s">
        <v>125</v>
      </c>
      <c r="AW871" s="97" t="s">
        <v>126</v>
      </c>
      <c r="AX871" s="97">
        <v>3202032</v>
      </c>
      <c r="AY871" s="97" t="s">
        <v>127</v>
      </c>
      <c r="AZ871" s="97" t="s">
        <v>293</v>
      </c>
      <c r="BA871" s="24"/>
    </row>
    <row r="872" spans="1:53" ht="84.75" customHeight="1">
      <c r="A872" s="23" t="str">
        <f>+IFERROR(VLOOKUP(R872,'[2]Listas niveles'!$D$2:$E$11,2,FALSE),"")</f>
        <v>DTAN</v>
      </c>
      <c r="B872" s="23" t="str">
        <f>+IFERROR(VLOOKUP(AS872,'[2]Listas anexo 1'!$A$7:$B$8,2,FALSE),"")</f>
        <v>ADMIN</v>
      </c>
      <c r="C872" s="23" t="str">
        <f>+IFERROR(VLOOKUP(AT872,'[2]Listas anexo 1'!$A$13:$B$15,2,FALSE),"")</f>
        <v>ADMINYCOOR</v>
      </c>
      <c r="D872" s="23" t="str">
        <f>+IFERROR(VLOOKUP(AT872,'[2]Listas anexo 1'!$A$13:$C$15,3,FALSE),"")</f>
        <v>CONTRIBUIR</v>
      </c>
      <c r="E872" s="23" t="str">
        <f>+IFERROR(VLOOKUP(AT872,'[2]Listas anexo 1'!$A$19:$B$21,2,FALSE),"")</f>
        <v>ADMINOB</v>
      </c>
      <c r="F872" s="23" t="str">
        <f>+IFERROR(VLOOKUP(AV872,'[2]Listas anexo 1'!$J$13:$K$21,2,FALSE),"")</f>
        <v>ADOBI</v>
      </c>
      <c r="G872" s="23" t="str">
        <f>+IFERROR(VLOOKUP(AW872,'[2]LISTAS ANEXO 1. 2'!$A$9:$B$38,2,FALSE),"")</f>
        <v>AI</v>
      </c>
      <c r="H872" s="23" t="str">
        <f>+IFERROR(IF(C872="ADMINYCOOR",VLOOKUP(AY872,'[2]LISTAS ANEXO 1. 3'!$B$13:$C$42,2,FALSE),IF(C872="TASAS",VLOOKUP(AY872,'[2]LISTAS ANEXO 1. 3'!$B$43:$C$51,2,FALSE),IF(C872="FORTALECIMIENTO",VLOOKUP(AY872,'[2]LISTAS ANEXO 1. 3'!$B$52:$C$58,2,FALSE),""))),"")</f>
        <v>AA</v>
      </c>
      <c r="I872" s="23" t="str">
        <f>+IFERROR(VLOOKUP(#REF!,'[2]LISTAS ANEXO 1. 4'!$B$74:$C$90,2,FALSE),"")</f>
        <v/>
      </c>
      <c r="J872" s="23" t="str">
        <f>+IFERROR(VLOOKUP(X872,[2]ORDINALES!$B$2:$C$5,2,FALSE),"")</f>
        <v>CTADOS</v>
      </c>
      <c r="K872" s="23" t="str">
        <f>+IFERROR(VLOOKUP(#REF!,[2]REGION!$G$2:$I$1125,2,FALSE),"")</f>
        <v/>
      </c>
      <c r="L872" s="23" t="str">
        <f>+IFERROR(VLOOKUP(AI872,[2]REGION!$G$2:$I$1125,2,FALSE),"")</f>
        <v>NORTESANTA</v>
      </c>
      <c r="M872" s="23" t="str">
        <f>+IFERROR(VLOOKUP(#REF!,[2]ORDINALES!$H$2:$I$382,2,FALSE),"")</f>
        <v/>
      </c>
      <c r="N872" s="23" t="str">
        <f>IFERROR(VLOOKUP(U872,'[2]Lista Willy'!$B$11:$D$14,3,FALSE),"")</f>
        <v>REC_11</v>
      </c>
      <c r="O872" s="24"/>
      <c r="P872" s="94">
        <v>36046</v>
      </c>
      <c r="Q872" s="94" t="s">
        <v>540</v>
      </c>
      <c r="R872" s="94" t="s">
        <v>873</v>
      </c>
      <c r="S872" s="94" t="s">
        <v>964</v>
      </c>
      <c r="T872" s="94" t="s">
        <v>873</v>
      </c>
      <c r="U872" s="94" t="s">
        <v>52</v>
      </c>
      <c r="V872" s="94" t="s">
        <v>53</v>
      </c>
      <c r="W872" s="94" t="s">
        <v>54</v>
      </c>
      <c r="X872" s="90" t="s">
        <v>55</v>
      </c>
      <c r="Y872" s="94" t="s">
        <v>998</v>
      </c>
      <c r="Z872" s="119">
        <v>300000</v>
      </c>
      <c r="AA872" s="120"/>
      <c r="AB872" s="119"/>
      <c r="AC872" s="119"/>
      <c r="AD872" s="119"/>
      <c r="AE872" s="120">
        <v>300000</v>
      </c>
      <c r="AF872" s="119"/>
      <c r="AG872" s="131">
        <v>0</v>
      </c>
      <c r="AH872" s="94" t="s">
        <v>57</v>
      </c>
      <c r="AI872" s="94" t="s">
        <v>876</v>
      </c>
      <c r="AJ872" s="94" t="s">
        <v>966</v>
      </c>
      <c r="AK872" s="94"/>
      <c r="AL872" s="94" t="s">
        <v>57</v>
      </c>
      <c r="AM872" s="94"/>
      <c r="AN872" s="94" t="s">
        <v>57</v>
      </c>
      <c r="AO872" s="94"/>
      <c r="AP872" s="94" t="s">
        <v>57</v>
      </c>
      <c r="AQ872" s="94"/>
      <c r="AR872" s="94" t="s">
        <v>57</v>
      </c>
      <c r="AS872" s="94" t="s">
        <v>60</v>
      </c>
      <c r="AT872" s="94" t="s">
        <v>61</v>
      </c>
      <c r="AU872" s="97" t="s">
        <v>62</v>
      </c>
      <c r="AV872" s="98" t="s">
        <v>125</v>
      </c>
      <c r="AW872" s="97" t="s">
        <v>126</v>
      </c>
      <c r="AX872" s="97">
        <v>3202032</v>
      </c>
      <c r="AY872" s="97" t="s">
        <v>127</v>
      </c>
      <c r="AZ872" s="97" t="s">
        <v>293</v>
      </c>
      <c r="BA872" s="24"/>
    </row>
    <row r="873" spans="1:53" ht="84.75" customHeight="1">
      <c r="A873" s="23" t="str">
        <f>+IFERROR(VLOOKUP(R873,'[2]Listas niveles'!$D$2:$E$11,2,FALSE),"")</f>
        <v>DTAN</v>
      </c>
      <c r="B873" s="23" t="str">
        <f>+IFERROR(VLOOKUP(AS873,'[2]Listas anexo 1'!$A$7:$B$8,2,FALSE),"")</f>
        <v>ADMIN</v>
      </c>
      <c r="C873" s="23" t="str">
        <f>+IFERROR(VLOOKUP(AT873,'[2]Listas anexo 1'!$A$13:$B$15,2,FALSE),"")</f>
        <v>ADMINYCOOR</v>
      </c>
      <c r="D873" s="23" t="str">
        <f>+IFERROR(VLOOKUP(AT873,'[2]Listas anexo 1'!$A$13:$C$15,3,FALSE),"")</f>
        <v>CONTRIBUIR</v>
      </c>
      <c r="E873" s="23" t="str">
        <f>+IFERROR(VLOOKUP(AT873,'[2]Listas anexo 1'!$A$19:$B$21,2,FALSE),"")</f>
        <v>ADMINOB</v>
      </c>
      <c r="F873" s="23" t="str">
        <f>+IFERROR(VLOOKUP(AV873,'[2]Listas anexo 1'!$J$13:$K$21,2,FALSE),"")</f>
        <v>ADOBI</v>
      </c>
      <c r="G873" s="23" t="str">
        <f>+IFERROR(VLOOKUP(AW873,'[2]LISTAS ANEXO 1. 2'!$A$9:$B$38,2,FALSE),"")</f>
        <v>AI</v>
      </c>
      <c r="H873" s="23" t="str">
        <f>+IFERROR(IF(C873="ADMINYCOOR",VLOOKUP(AY873,'[2]LISTAS ANEXO 1. 3'!$B$13:$C$42,2,FALSE),IF(C873="TASAS",VLOOKUP(AY873,'[2]LISTAS ANEXO 1. 3'!$B$43:$C$51,2,FALSE),IF(C873="FORTALECIMIENTO",VLOOKUP(AY873,'[2]LISTAS ANEXO 1. 3'!$B$52:$C$58,2,FALSE),""))),"")</f>
        <v>AA</v>
      </c>
      <c r="I873" s="23" t="str">
        <f>+IFERROR(VLOOKUP(#REF!,'[2]LISTAS ANEXO 1. 4'!$B$74:$C$90,2,FALSE),"")</f>
        <v/>
      </c>
      <c r="J873" s="23" t="str">
        <f>+IFERROR(VLOOKUP(X873,[2]ORDINALES!$B$2:$C$5,2,FALSE),"")</f>
        <v>CTADOS</v>
      </c>
      <c r="K873" s="23" t="str">
        <f>+IFERROR(VLOOKUP(#REF!,[2]REGION!$G$2:$I$1125,2,FALSE),"")</f>
        <v/>
      </c>
      <c r="L873" s="23" t="str">
        <f>+IFERROR(VLOOKUP(AI873,[2]REGION!$G$2:$I$1125,2,FALSE),"")</f>
        <v>NORTESANTA</v>
      </c>
      <c r="M873" s="23" t="str">
        <f>+IFERROR(VLOOKUP(#REF!,[2]ORDINALES!$H$2:$I$382,2,FALSE),"")</f>
        <v/>
      </c>
      <c r="N873" s="23" t="str">
        <f>IFERROR(VLOOKUP(U873,'[2]Lista Willy'!$B$11:$D$14,3,FALSE),"")</f>
        <v>REC_20</v>
      </c>
      <c r="O873" s="24"/>
      <c r="P873" s="94">
        <v>36047</v>
      </c>
      <c r="Q873" s="94" t="s">
        <v>540</v>
      </c>
      <c r="R873" s="94" t="s">
        <v>873</v>
      </c>
      <c r="S873" s="94" t="s">
        <v>964</v>
      </c>
      <c r="T873" s="94" t="s">
        <v>873</v>
      </c>
      <c r="U873" s="94" t="s">
        <v>153</v>
      </c>
      <c r="V873" s="94" t="s">
        <v>154</v>
      </c>
      <c r="W873" s="94" t="s">
        <v>54</v>
      </c>
      <c r="X873" s="90" t="s">
        <v>55</v>
      </c>
      <c r="Y873" s="99" t="s">
        <v>999</v>
      </c>
      <c r="Z873" s="119">
        <v>5000000</v>
      </c>
      <c r="AA873" s="120"/>
      <c r="AB873" s="119"/>
      <c r="AC873" s="119"/>
      <c r="AD873" s="119"/>
      <c r="AE873" s="120">
        <v>5000000</v>
      </c>
      <c r="AF873" s="119"/>
      <c r="AG873" s="131">
        <v>0</v>
      </c>
      <c r="AH873" s="94" t="s">
        <v>57</v>
      </c>
      <c r="AI873" s="94" t="s">
        <v>876</v>
      </c>
      <c r="AJ873" s="94" t="s">
        <v>966</v>
      </c>
      <c r="AK873" s="94"/>
      <c r="AL873" s="94" t="s">
        <v>57</v>
      </c>
      <c r="AM873" s="94"/>
      <c r="AN873" s="94" t="s">
        <v>57</v>
      </c>
      <c r="AO873" s="94"/>
      <c r="AP873" s="94" t="s">
        <v>57</v>
      </c>
      <c r="AQ873" s="94"/>
      <c r="AR873" s="94" t="s">
        <v>57</v>
      </c>
      <c r="AS873" s="94" t="s">
        <v>60</v>
      </c>
      <c r="AT873" s="94" t="s">
        <v>61</v>
      </c>
      <c r="AU873" s="97" t="s">
        <v>62</v>
      </c>
      <c r="AV873" s="98" t="s">
        <v>125</v>
      </c>
      <c r="AW873" s="97" t="s">
        <v>126</v>
      </c>
      <c r="AX873" s="97">
        <v>3202032</v>
      </c>
      <c r="AY873" s="97" t="s">
        <v>127</v>
      </c>
      <c r="AZ873" s="97" t="s">
        <v>293</v>
      </c>
      <c r="BA873" s="24"/>
    </row>
    <row r="874" spans="1:53" ht="84.75" customHeight="1">
      <c r="A874" s="23" t="str">
        <f>+IFERROR(VLOOKUP(R874,'[2]Listas niveles'!$D$2:$E$11,2,FALSE),"")</f>
        <v>DTAN</v>
      </c>
      <c r="B874" s="23" t="str">
        <f>+IFERROR(VLOOKUP(AS874,'[2]Listas anexo 1'!$A$7:$B$8,2,FALSE),"")</f>
        <v>ADMIN</v>
      </c>
      <c r="C874" s="23" t="str">
        <f>+IFERROR(VLOOKUP(AT874,'[2]Listas anexo 1'!$A$13:$B$15,2,FALSE),"")</f>
        <v>ADMINYCOOR</v>
      </c>
      <c r="D874" s="23" t="str">
        <f>+IFERROR(VLOOKUP(AT874,'[2]Listas anexo 1'!$A$13:$C$15,3,FALSE),"")</f>
        <v>CONTRIBUIR</v>
      </c>
      <c r="E874" s="23" t="str">
        <f>+IFERROR(VLOOKUP(AT874,'[2]Listas anexo 1'!$A$19:$B$21,2,FALSE),"")</f>
        <v>ADMINOB</v>
      </c>
      <c r="F874" s="23" t="str">
        <f>+IFERROR(VLOOKUP(AV874,'[2]Listas anexo 1'!$J$13:$K$21,2,FALSE),"")</f>
        <v>ADOBI</v>
      </c>
      <c r="G874" s="23" t="str">
        <f>+IFERROR(VLOOKUP(AW874,'[2]LISTAS ANEXO 1. 2'!$A$9:$B$38,2,FALSE),"")</f>
        <v>AI</v>
      </c>
      <c r="H874" s="23" t="str">
        <f>+IFERROR(IF(C874="ADMINYCOOR",VLOOKUP(AY874,'[2]LISTAS ANEXO 1. 3'!$B$13:$C$42,2,FALSE),IF(C874="TASAS",VLOOKUP(AY874,'[2]LISTAS ANEXO 1. 3'!$B$43:$C$51,2,FALSE),IF(C874="FORTALECIMIENTO",VLOOKUP(AY874,'[2]LISTAS ANEXO 1. 3'!$B$52:$C$58,2,FALSE),""))),"")</f>
        <v>AA</v>
      </c>
      <c r="I874" s="23" t="str">
        <f>+IFERROR(VLOOKUP(#REF!,'[2]LISTAS ANEXO 1. 4'!$B$74:$C$90,2,FALSE),"")</f>
        <v/>
      </c>
      <c r="J874" s="23" t="str">
        <f>+IFERROR(VLOOKUP(X874,[2]ORDINALES!$B$2:$C$5,2,FALSE),"")</f>
        <v>CTADOS</v>
      </c>
      <c r="K874" s="23" t="str">
        <f>+IFERROR(VLOOKUP(#REF!,[2]REGION!$G$2:$I$1125,2,FALSE),"")</f>
        <v/>
      </c>
      <c r="L874" s="23" t="str">
        <f>+IFERROR(VLOOKUP(AI874,[2]REGION!$G$2:$I$1125,2,FALSE),"")</f>
        <v>NORTESANTA</v>
      </c>
      <c r="M874" s="23" t="str">
        <f>+IFERROR(VLOOKUP(#REF!,[2]ORDINALES!$H$2:$I$382,2,FALSE),"")</f>
        <v/>
      </c>
      <c r="N874" s="23" t="str">
        <f>IFERROR(VLOOKUP(U874,'[2]Lista Willy'!$B$11:$D$14,3,FALSE),"")</f>
        <v>REC_11</v>
      </c>
      <c r="O874" s="24"/>
      <c r="P874" s="94">
        <v>36048</v>
      </c>
      <c r="Q874" s="94" t="s">
        <v>540</v>
      </c>
      <c r="R874" s="94" t="s">
        <v>873</v>
      </c>
      <c r="S874" s="94" t="s">
        <v>964</v>
      </c>
      <c r="T874" s="94" t="s">
        <v>873</v>
      </c>
      <c r="U874" s="94" t="s">
        <v>52</v>
      </c>
      <c r="V874" s="94" t="s">
        <v>53</v>
      </c>
      <c r="W874" s="94" t="s">
        <v>54</v>
      </c>
      <c r="X874" s="90" t="s">
        <v>55</v>
      </c>
      <c r="Y874" s="99" t="s">
        <v>1000</v>
      </c>
      <c r="Z874" s="119">
        <v>7000000</v>
      </c>
      <c r="AA874" s="120"/>
      <c r="AB874" s="119"/>
      <c r="AC874" s="119"/>
      <c r="AD874" s="119"/>
      <c r="AE874" s="120">
        <v>7000000</v>
      </c>
      <c r="AF874" s="119"/>
      <c r="AG874" s="131">
        <v>0</v>
      </c>
      <c r="AH874" s="94" t="s">
        <v>57</v>
      </c>
      <c r="AI874" s="94" t="s">
        <v>876</v>
      </c>
      <c r="AJ874" s="94" t="s">
        <v>966</v>
      </c>
      <c r="AK874" s="94"/>
      <c r="AL874" s="94" t="s">
        <v>57</v>
      </c>
      <c r="AM874" s="94"/>
      <c r="AN874" s="94" t="s">
        <v>57</v>
      </c>
      <c r="AO874" s="94"/>
      <c r="AP874" s="94" t="s">
        <v>57</v>
      </c>
      <c r="AQ874" s="94"/>
      <c r="AR874" s="94" t="s">
        <v>57</v>
      </c>
      <c r="AS874" s="94" t="s">
        <v>60</v>
      </c>
      <c r="AT874" s="94" t="s">
        <v>61</v>
      </c>
      <c r="AU874" s="97" t="s">
        <v>62</v>
      </c>
      <c r="AV874" s="98" t="s">
        <v>125</v>
      </c>
      <c r="AW874" s="97" t="s">
        <v>126</v>
      </c>
      <c r="AX874" s="97">
        <v>3202032</v>
      </c>
      <c r="AY874" s="97" t="s">
        <v>127</v>
      </c>
      <c r="AZ874" s="97" t="s">
        <v>293</v>
      </c>
      <c r="BA874" s="24"/>
    </row>
    <row r="875" spans="1:53" ht="84.75" customHeight="1">
      <c r="A875" s="23" t="str">
        <f>+IFERROR(VLOOKUP(R875,'[2]Listas niveles'!$D$2:$E$11,2,FALSE),"")</f>
        <v>DTAN</v>
      </c>
      <c r="B875" s="23" t="str">
        <f>+IFERROR(VLOOKUP(AS875,'[2]Listas anexo 1'!$A$7:$B$8,2,FALSE),"")</f>
        <v>ADMIN</v>
      </c>
      <c r="C875" s="23" t="str">
        <f>+IFERROR(VLOOKUP(AT875,'[2]Listas anexo 1'!$A$13:$B$15,2,FALSE),"")</f>
        <v>ADMINYCOOR</v>
      </c>
      <c r="D875" s="23" t="str">
        <f>+IFERROR(VLOOKUP(AT875,'[2]Listas anexo 1'!$A$13:$C$15,3,FALSE),"")</f>
        <v>CONTRIBUIR</v>
      </c>
      <c r="E875" s="23" t="str">
        <f>+IFERROR(VLOOKUP(AT875,'[2]Listas anexo 1'!$A$19:$B$21,2,FALSE),"")</f>
        <v>ADMINOB</v>
      </c>
      <c r="F875" s="23" t="str">
        <f>+IFERROR(VLOOKUP(AV875,'[2]Listas anexo 1'!$J$13:$K$21,2,FALSE),"")</f>
        <v>ADOBI</v>
      </c>
      <c r="G875" s="23" t="str">
        <f>+IFERROR(VLOOKUP(AW875,'[2]LISTAS ANEXO 1. 2'!$A$9:$B$38,2,FALSE),"")</f>
        <v>AI</v>
      </c>
      <c r="H875" s="23" t="str">
        <f>+IFERROR(IF(C875="ADMINYCOOR",VLOOKUP(AY875,'[2]LISTAS ANEXO 1. 3'!$B$13:$C$42,2,FALSE),IF(C875="TASAS",VLOOKUP(AY875,'[2]LISTAS ANEXO 1. 3'!$B$43:$C$51,2,FALSE),IF(C875="FORTALECIMIENTO",VLOOKUP(AY875,'[2]LISTAS ANEXO 1. 3'!$B$52:$C$58,2,FALSE),""))),"")</f>
        <v>AA</v>
      </c>
      <c r="I875" s="23" t="str">
        <f>+IFERROR(VLOOKUP(#REF!,'[2]LISTAS ANEXO 1. 4'!$B$74:$C$90,2,FALSE),"")</f>
        <v/>
      </c>
      <c r="J875" s="23" t="str">
        <f>+IFERROR(VLOOKUP(X875,[2]ORDINALES!$B$2:$C$5,2,FALSE),"")</f>
        <v>CTADOS</v>
      </c>
      <c r="K875" s="23" t="str">
        <f>+IFERROR(VLOOKUP(#REF!,[2]REGION!$G$2:$I$1125,2,FALSE),"")</f>
        <v/>
      </c>
      <c r="L875" s="23" t="str">
        <f>+IFERROR(VLOOKUP(AI875,[2]REGION!$G$2:$I$1125,2,FALSE),"")</f>
        <v>NORTESANTA</v>
      </c>
      <c r="M875" s="23" t="str">
        <f>+IFERROR(VLOOKUP(#REF!,[2]ORDINALES!$H$2:$I$382,2,FALSE),"")</f>
        <v/>
      </c>
      <c r="N875" s="23" t="str">
        <f>IFERROR(VLOOKUP(U875,'[2]Lista Willy'!$B$11:$D$14,3,FALSE),"")</f>
        <v>REC_11</v>
      </c>
      <c r="O875" s="24"/>
      <c r="P875" s="94">
        <v>36049</v>
      </c>
      <c r="Q875" s="94" t="s">
        <v>540</v>
      </c>
      <c r="R875" s="94" t="s">
        <v>873</v>
      </c>
      <c r="S875" s="94" t="s">
        <v>964</v>
      </c>
      <c r="T875" s="94" t="s">
        <v>873</v>
      </c>
      <c r="U875" s="94" t="s">
        <v>52</v>
      </c>
      <c r="V875" s="94" t="s">
        <v>53</v>
      </c>
      <c r="W875" s="94" t="s">
        <v>54</v>
      </c>
      <c r="X875" s="90" t="s">
        <v>55</v>
      </c>
      <c r="Y875" s="94" t="s">
        <v>1001</v>
      </c>
      <c r="Z875" s="119">
        <v>9000000</v>
      </c>
      <c r="AA875" s="120"/>
      <c r="AB875" s="119"/>
      <c r="AC875" s="119"/>
      <c r="AD875" s="119"/>
      <c r="AE875" s="120">
        <v>9000000</v>
      </c>
      <c r="AF875" s="119"/>
      <c r="AG875" s="131">
        <v>0</v>
      </c>
      <c r="AH875" s="94" t="s">
        <v>57</v>
      </c>
      <c r="AI875" s="94" t="s">
        <v>876</v>
      </c>
      <c r="AJ875" s="94" t="s">
        <v>966</v>
      </c>
      <c r="AK875" s="94"/>
      <c r="AL875" s="94" t="s">
        <v>57</v>
      </c>
      <c r="AM875" s="94"/>
      <c r="AN875" s="94" t="s">
        <v>57</v>
      </c>
      <c r="AO875" s="94"/>
      <c r="AP875" s="94" t="s">
        <v>57</v>
      </c>
      <c r="AQ875" s="94"/>
      <c r="AR875" s="94" t="s">
        <v>57</v>
      </c>
      <c r="AS875" s="94" t="s">
        <v>60</v>
      </c>
      <c r="AT875" s="94" t="s">
        <v>61</v>
      </c>
      <c r="AU875" s="97" t="s">
        <v>62</v>
      </c>
      <c r="AV875" s="98" t="s">
        <v>125</v>
      </c>
      <c r="AW875" s="97" t="s">
        <v>126</v>
      </c>
      <c r="AX875" s="97">
        <v>3202032</v>
      </c>
      <c r="AY875" s="97" t="s">
        <v>127</v>
      </c>
      <c r="AZ875" s="97" t="s">
        <v>293</v>
      </c>
      <c r="BA875" s="24"/>
    </row>
    <row r="876" spans="1:53" ht="84.75" customHeight="1">
      <c r="A876" s="23" t="str">
        <f>+IFERROR(VLOOKUP(R876,'[2]Listas niveles'!$D$2:$E$11,2,FALSE),"")</f>
        <v>DTAN</v>
      </c>
      <c r="B876" s="23" t="str">
        <f>+IFERROR(VLOOKUP(AS876,'[2]Listas anexo 1'!$A$7:$B$8,2,FALSE),"")</f>
        <v>ADMIN</v>
      </c>
      <c r="C876" s="23" t="str">
        <f>+IFERROR(VLOOKUP(AT876,'[2]Listas anexo 1'!$A$13:$B$15,2,FALSE),"")</f>
        <v>ADMINYCOOR</v>
      </c>
      <c r="D876" s="23" t="str">
        <f>+IFERROR(VLOOKUP(AT876,'[2]Listas anexo 1'!$A$13:$C$15,3,FALSE),"")</f>
        <v>CONTRIBUIR</v>
      </c>
      <c r="E876" s="23" t="str">
        <f>+IFERROR(VLOOKUP(AT876,'[2]Listas anexo 1'!$A$19:$B$21,2,FALSE),"")</f>
        <v>ADMINOB</v>
      </c>
      <c r="F876" s="23" t="str">
        <f>+IFERROR(VLOOKUP(AV876,'[2]Listas anexo 1'!$J$13:$K$21,2,FALSE),"")</f>
        <v>ADOBI</v>
      </c>
      <c r="G876" s="23" t="str">
        <f>+IFERROR(VLOOKUP(AW876,'[2]LISTAS ANEXO 1. 2'!$A$9:$B$38,2,FALSE),"")</f>
        <v>AI</v>
      </c>
      <c r="H876" s="23" t="str">
        <f>+IFERROR(IF(C876="ADMINYCOOR",VLOOKUP(AY876,'[2]LISTAS ANEXO 1. 3'!$B$13:$C$42,2,FALSE),IF(C876="TASAS",VLOOKUP(AY876,'[2]LISTAS ANEXO 1. 3'!$B$43:$C$51,2,FALSE),IF(C876="FORTALECIMIENTO",VLOOKUP(AY876,'[2]LISTAS ANEXO 1. 3'!$B$52:$C$58,2,FALSE),""))),"")</f>
        <v>AA</v>
      </c>
      <c r="I876" s="23" t="str">
        <f>+IFERROR(VLOOKUP(#REF!,'[2]LISTAS ANEXO 1. 4'!$B$74:$C$90,2,FALSE),"")</f>
        <v/>
      </c>
      <c r="J876" s="23" t="str">
        <f>+IFERROR(VLOOKUP(X876,[2]ORDINALES!$B$2:$C$5,2,FALSE),"")</f>
        <v>CTADOS</v>
      </c>
      <c r="K876" s="23" t="str">
        <f>+IFERROR(VLOOKUP(#REF!,[2]REGION!$G$2:$I$1125,2,FALSE),"")</f>
        <v/>
      </c>
      <c r="L876" s="23" t="str">
        <f>+IFERROR(VLOOKUP(AI876,[2]REGION!$G$2:$I$1125,2,FALSE),"")</f>
        <v>NORTESANTA</v>
      </c>
      <c r="M876" s="23" t="str">
        <f>+IFERROR(VLOOKUP(#REF!,[2]ORDINALES!$H$2:$I$382,2,FALSE),"")</f>
        <v/>
      </c>
      <c r="N876" s="23" t="str">
        <f>IFERROR(VLOOKUP(U876,'[2]Lista Willy'!$B$11:$D$14,3,FALSE),"")</f>
        <v>REC_11</v>
      </c>
      <c r="O876" s="24"/>
      <c r="P876" s="94">
        <v>36050</v>
      </c>
      <c r="Q876" s="94" t="s">
        <v>540</v>
      </c>
      <c r="R876" s="94" t="s">
        <v>873</v>
      </c>
      <c r="S876" s="94" t="s">
        <v>964</v>
      </c>
      <c r="T876" s="94" t="s">
        <v>873</v>
      </c>
      <c r="U876" s="94" t="s">
        <v>52</v>
      </c>
      <c r="V876" s="94" t="s">
        <v>53</v>
      </c>
      <c r="W876" s="94" t="s">
        <v>54</v>
      </c>
      <c r="X876" s="90" t="s">
        <v>55</v>
      </c>
      <c r="Y876" s="99" t="s">
        <v>1002</v>
      </c>
      <c r="Z876" s="119">
        <v>8000000</v>
      </c>
      <c r="AA876" s="120"/>
      <c r="AB876" s="119"/>
      <c r="AC876" s="119"/>
      <c r="AD876" s="119"/>
      <c r="AE876" s="120">
        <v>8000000</v>
      </c>
      <c r="AF876" s="119"/>
      <c r="AG876" s="131">
        <v>0</v>
      </c>
      <c r="AH876" s="94" t="s">
        <v>57</v>
      </c>
      <c r="AI876" s="94" t="s">
        <v>876</v>
      </c>
      <c r="AJ876" s="94" t="s">
        <v>966</v>
      </c>
      <c r="AK876" s="94"/>
      <c r="AL876" s="94" t="s">
        <v>57</v>
      </c>
      <c r="AM876" s="94"/>
      <c r="AN876" s="94" t="s">
        <v>57</v>
      </c>
      <c r="AO876" s="94"/>
      <c r="AP876" s="94" t="s">
        <v>57</v>
      </c>
      <c r="AQ876" s="94"/>
      <c r="AR876" s="94" t="s">
        <v>57</v>
      </c>
      <c r="AS876" s="94" t="s">
        <v>60</v>
      </c>
      <c r="AT876" s="94" t="s">
        <v>61</v>
      </c>
      <c r="AU876" s="97" t="s">
        <v>62</v>
      </c>
      <c r="AV876" s="98" t="s">
        <v>125</v>
      </c>
      <c r="AW876" s="97" t="s">
        <v>126</v>
      </c>
      <c r="AX876" s="97">
        <v>3202032</v>
      </c>
      <c r="AY876" s="97" t="s">
        <v>127</v>
      </c>
      <c r="AZ876" s="97" t="s">
        <v>293</v>
      </c>
      <c r="BA876" s="24"/>
    </row>
    <row r="877" spans="1:53" ht="84.75" customHeight="1">
      <c r="A877" s="23" t="str">
        <f>+IFERROR(VLOOKUP(R877,'[2]Listas niveles'!$D$2:$E$11,2,FALSE),"")</f>
        <v>DTAN</v>
      </c>
      <c r="B877" s="23" t="str">
        <f>+IFERROR(VLOOKUP(AS877,'[2]Listas anexo 1'!$A$7:$B$8,2,FALSE),"")</f>
        <v>ADMIN</v>
      </c>
      <c r="C877" s="23" t="str">
        <f>+IFERROR(VLOOKUP(AT877,'[2]Listas anexo 1'!$A$13:$B$15,2,FALSE),"")</f>
        <v>ADMINYCOOR</v>
      </c>
      <c r="D877" s="23" t="str">
        <f>+IFERROR(VLOOKUP(AT877,'[2]Listas anexo 1'!$A$13:$C$15,3,FALSE),"")</f>
        <v>CONTRIBUIR</v>
      </c>
      <c r="E877" s="23" t="str">
        <f>+IFERROR(VLOOKUP(AT877,'[2]Listas anexo 1'!$A$19:$B$21,2,FALSE),"")</f>
        <v>ADMINOB</v>
      </c>
      <c r="F877" s="23" t="str">
        <f>+IFERROR(VLOOKUP(AV877,'[2]Listas anexo 1'!$J$13:$K$21,2,FALSE),"")</f>
        <v>ADOBI</v>
      </c>
      <c r="G877" s="23" t="str">
        <f>+IFERROR(VLOOKUP(AW877,'[2]LISTAS ANEXO 1. 2'!$A$9:$B$38,2,FALSE),"")</f>
        <v>AI</v>
      </c>
      <c r="H877" s="23" t="str">
        <f>+IFERROR(IF(C877="ADMINYCOOR",VLOOKUP(AY877,'[2]LISTAS ANEXO 1. 3'!$B$13:$C$42,2,FALSE),IF(C877="TASAS",VLOOKUP(AY877,'[2]LISTAS ANEXO 1. 3'!$B$43:$C$51,2,FALSE),IF(C877="FORTALECIMIENTO",VLOOKUP(AY877,'[2]LISTAS ANEXO 1. 3'!$B$52:$C$58,2,FALSE),""))),"")</f>
        <v>AA</v>
      </c>
      <c r="I877" s="23" t="str">
        <f>+IFERROR(VLOOKUP(#REF!,'[2]LISTAS ANEXO 1. 4'!$B$74:$C$90,2,FALSE),"")</f>
        <v/>
      </c>
      <c r="J877" s="23" t="str">
        <f>+IFERROR(VLOOKUP(X877,[2]ORDINALES!$B$2:$C$5,2,FALSE),"")</f>
        <v>CTADOS</v>
      </c>
      <c r="K877" s="23" t="str">
        <f>+IFERROR(VLOOKUP(#REF!,[2]REGION!$G$2:$I$1125,2,FALSE),"")</f>
        <v/>
      </c>
      <c r="L877" s="23" t="str">
        <f>+IFERROR(VLOOKUP(AI877,[2]REGION!$G$2:$I$1125,2,FALSE),"")</f>
        <v>NORTESANTA</v>
      </c>
      <c r="M877" s="23" t="str">
        <f>+IFERROR(VLOOKUP(#REF!,[2]ORDINALES!$H$2:$I$382,2,FALSE),"")</f>
        <v/>
      </c>
      <c r="N877" s="23" t="str">
        <f>IFERROR(VLOOKUP(U877,'[2]Lista Willy'!$B$11:$D$14,3,FALSE),"")</f>
        <v>REC_11</v>
      </c>
      <c r="O877" s="24"/>
      <c r="P877" s="94">
        <v>36051</v>
      </c>
      <c r="Q877" s="94" t="s">
        <v>540</v>
      </c>
      <c r="R877" s="94" t="s">
        <v>873</v>
      </c>
      <c r="S877" s="94" t="s">
        <v>964</v>
      </c>
      <c r="T877" s="94" t="s">
        <v>873</v>
      </c>
      <c r="U877" s="94" t="s">
        <v>52</v>
      </c>
      <c r="V877" s="94" t="s">
        <v>53</v>
      </c>
      <c r="W877" s="94" t="s">
        <v>54</v>
      </c>
      <c r="X877" s="90" t="s">
        <v>55</v>
      </c>
      <c r="Y877" s="99" t="s">
        <v>1003</v>
      </c>
      <c r="Z877" s="119">
        <v>6000000</v>
      </c>
      <c r="AA877" s="120"/>
      <c r="AB877" s="119"/>
      <c r="AC877" s="119"/>
      <c r="AD877" s="119"/>
      <c r="AE877" s="120">
        <v>6000000</v>
      </c>
      <c r="AF877" s="119"/>
      <c r="AG877" s="131">
        <v>0</v>
      </c>
      <c r="AH877" s="94" t="s">
        <v>57</v>
      </c>
      <c r="AI877" s="94" t="s">
        <v>876</v>
      </c>
      <c r="AJ877" s="94" t="s">
        <v>966</v>
      </c>
      <c r="AK877" s="94"/>
      <c r="AL877" s="94" t="s">
        <v>57</v>
      </c>
      <c r="AM877" s="94"/>
      <c r="AN877" s="94" t="s">
        <v>57</v>
      </c>
      <c r="AO877" s="94"/>
      <c r="AP877" s="94" t="s">
        <v>57</v>
      </c>
      <c r="AQ877" s="94"/>
      <c r="AR877" s="94" t="s">
        <v>57</v>
      </c>
      <c r="AS877" s="94" t="s">
        <v>60</v>
      </c>
      <c r="AT877" s="94" t="s">
        <v>61</v>
      </c>
      <c r="AU877" s="97" t="s">
        <v>62</v>
      </c>
      <c r="AV877" s="98" t="s">
        <v>125</v>
      </c>
      <c r="AW877" s="97" t="s">
        <v>126</v>
      </c>
      <c r="AX877" s="97">
        <v>3202032</v>
      </c>
      <c r="AY877" s="97" t="s">
        <v>127</v>
      </c>
      <c r="AZ877" s="97" t="s">
        <v>293</v>
      </c>
      <c r="BA877" s="24"/>
    </row>
    <row r="878" spans="1:53" ht="84.75" customHeight="1">
      <c r="A878" s="23" t="str">
        <f>+IFERROR(VLOOKUP(R878,'[2]Listas niveles'!$D$2:$E$11,2,FALSE),"")</f>
        <v>DTAN</v>
      </c>
      <c r="B878" s="23" t="str">
        <f>+IFERROR(VLOOKUP(AS878,'[2]Listas anexo 1'!$A$7:$B$8,2,FALSE),"")</f>
        <v>ADMIN</v>
      </c>
      <c r="C878" s="23" t="str">
        <f>+IFERROR(VLOOKUP(AT878,'[2]Listas anexo 1'!$A$13:$B$15,2,FALSE),"")</f>
        <v>ADMINYCOOR</v>
      </c>
      <c r="D878" s="23" t="str">
        <f>+IFERROR(VLOOKUP(AT878,'[2]Listas anexo 1'!$A$13:$C$15,3,FALSE),"")</f>
        <v>CONTRIBUIR</v>
      </c>
      <c r="E878" s="23" t="str">
        <f>+IFERROR(VLOOKUP(AT878,'[2]Listas anexo 1'!$A$19:$B$21,2,FALSE),"")</f>
        <v>ADMINOB</v>
      </c>
      <c r="F878" s="23" t="str">
        <f>+IFERROR(VLOOKUP(AV878,'[2]Listas anexo 1'!$J$13:$K$21,2,FALSE),"")</f>
        <v>ADOBI</v>
      </c>
      <c r="G878" s="23" t="str">
        <f>+IFERROR(VLOOKUP(AW878,'[2]LISTAS ANEXO 1. 2'!$A$9:$B$38,2,FALSE),"")</f>
        <v>AI</v>
      </c>
      <c r="H878" s="23" t="str">
        <f>+IFERROR(IF(C878="ADMINYCOOR",VLOOKUP(AY878,'[2]LISTAS ANEXO 1. 3'!$B$13:$C$42,2,FALSE),IF(C878="TASAS",VLOOKUP(AY878,'[2]LISTAS ANEXO 1. 3'!$B$43:$C$51,2,FALSE),IF(C878="FORTALECIMIENTO",VLOOKUP(AY878,'[2]LISTAS ANEXO 1. 3'!$B$52:$C$58,2,FALSE),""))),"")</f>
        <v>AA</v>
      </c>
      <c r="I878" s="23" t="str">
        <f>+IFERROR(VLOOKUP(#REF!,'[2]LISTAS ANEXO 1. 4'!$B$74:$C$90,2,FALSE),"")</f>
        <v/>
      </c>
      <c r="J878" s="23" t="str">
        <f>+IFERROR(VLOOKUP(X878,[2]ORDINALES!$B$2:$C$5,2,FALSE),"")</f>
        <v>CTADOS</v>
      </c>
      <c r="K878" s="23" t="str">
        <f>+IFERROR(VLOOKUP(#REF!,[2]REGION!$G$2:$I$1125,2,FALSE),"")</f>
        <v/>
      </c>
      <c r="L878" s="23" t="str">
        <f>+IFERROR(VLOOKUP(AI878,[2]REGION!$G$2:$I$1125,2,FALSE),"")</f>
        <v>NORTESANTA</v>
      </c>
      <c r="M878" s="23" t="str">
        <f>+IFERROR(VLOOKUP(#REF!,[2]ORDINALES!$H$2:$I$382,2,FALSE),"")</f>
        <v/>
      </c>
      <c r="N878" s="23" t="str">
        <f>IFERROR(VLOOKUP(U878,'[2]Lista Willy'!$B$11:$D$14,3,FALSE),"")</f>
        <v>REC_11</v>
      </c>
      <c r="O878" s="24"/>
      <c r="P878" s="94">
        <v>36052</v>
      </c>
      <c r="Q878" s="94" t="s">
        <v>540</v>
      </c>
      <c r="R878" s="94" t="s">
        <v>873</v>
      </c>
      <c r="S878" s="94" t="s">
        <v>964</v>
      </c>
      <c r="T878" s="94" t="s">
        <v>873</v>
      </c>
      <c r="U878" s="94" t="s">
        <v>52</v>
      </c>
      <c r="V878" s="94" t="s">
        <v>53</v>
      </c>
      <c r="W878" s="94" t="s">
        <v>54</v>
      </c>
      <c r="X878" s="90" t="s">
        <v>55</v>
      </c>
      <c r="Y878" s="99" t="s">
        <v>1004</v>
      </c>
      <c r="Z878" s="119">
        <v>5000000</v>
      </c>
      <c r="AA878" s="120"/>
      <c r="AB878" s="119"/>
      <c r="AC878" s="119"/>
      <c r="AD878" s="119"/>
      <c r="AE878" s="120">
        <v>5000000</v>
      </c>
      <c r="AF878" s="119"/>
      <c r="AG878" s="131">
        <v>0</v>
      </c>
      <c r="AH878" s="94" t="s">
        <v>57</v>
      </c>
      <c r="AI878" s="94" t="s">
        <v>876</v>
      </c>
      <c r="AJ878" s="94" t="s">
        <v>966</v>
      </c>
      <c r="AK878" s="94"/>
      <c r="AL878" s="94" t="s">
        <v>57</v>
      </c>
      <c r="AM878" s="94"/>
      <c r="AN878" s="94" t="s">
        <v>57</v>
      </c>
      <c r="AO878" s="94"/>
      <c r="AP878" s="94" t="s">
        <v>57</v>
      </c>
      <c r="AQ878" s="94"/>
      <c r="AR878" s="94" t="s">
        <v>57</v>
      </c>
      <c r="AS878" s="94" t="s">
        <v>60</v>
      </c>
      <c r="AT878" s="94" t="s">
        <v>61</v>
      </c>
      <c r="AU878" s="97" t="s">
        <v>62</v>
      </c>
      <c r="AV878" s="98" t="s">
        <v>125</v>
      </c>
      <c r="AW878" s="97" t="s">
        <v>126</v>
      </c>
      <c r="AX878" s="97">
        <v>3202032</v>
      </c>
      <c r="AY878" s="97" t="s">
        <v>127</v>
      </c>
      <c r="AZ878" s="97" t="s">
        <v>293</v>
      </c>
      <c r="BA878" s="24"/>
    </row>
    <row r="879" spans="1:53" ht="84.75" customHeight="1">
      <c r="A879" s="23" t="str">
        <f>+IFERROR(VLOOKUP(R879,'[2]Listas niveles'!$D$2:$E$11,2,FALSE),"")</f>
        <v>DTAN</v>
      </c>
      <c r="B879" s="23" t="str">
        <f>+IFERROR(VLOOKUP(AS879,'[2]Listas anexo 1'!$A$7:$B$8,2,FALSE),"")</f>
        <v>ADMIN</v>
      </c>
      <c r="C879" s="23" t="str">
        <f>+IFERROR(VLOOKUP(AT879,'[2]Listas anexo 1'!$A$13:$B$15,2,FALSE),"")</f>
        <v>ADMINYCOOR</v>
      </c>
      <c r="D879" s="23" t="str">
        <f>+IFERROR(VLOOKUP(AT879,'[2]Listas anexo 1'!$A$13:$C$15,3,FALSE),"")</f>
        <v>CONTRIBUIR</v>
      </c>
      <c r="E879" s="23" t="str">
        <f>+IFERROR(VLOOKUP(AT879,'[2]Listas anexo 1'!$A$19:$B$21,2,FALSE),"")</f>
        <v>ADMINOB</v>
      </c>
      <c r="F879" s="23" t="str">
        <f>+IFERROR(VLOOKUP(AV879,'[2]Listas anexo 1'!$J$13:$K$21,2,FALSE),"")</f>
        <v>ADOBI</v>
      </c>
      <c r="G879" s="23" t="str">
        <f>+IFERROR(VLOOKUP(AW879,'[2]LISTAS ANEXO 1. 2'!$A$9:$B$38,2,FALSE),"")</f>
        <v>AI</v>
      </c>
      <c r="H879" s="23" t="str">
        <f>+IFERROR(IF(C879="ADMINYCOOR",VLOOKUP(AY879,'[2]LISTAS ANEXO 1. 3'!$B$13:$C$42,2,FALSE),IF(C879="TASAS",VLOOKUP(AY879,'[2]LISTAS ANEXO 1. 3'!$B$43:$C$51,2,FALSE),IF(C879="FORTALECIMIENTO",VLOOKUP(AY879,'[2]LISTAS ANEXO 1. 3'!$B$52:$C$58,2,FALSE),""))),"")</f>
        <v>AA</v>
      </c>
      <c r="I879" s="23" t="str">
        <f>+IFERROR(VLOOKUP(#REF!,'[2]LISTAS ANEXO 1. 4'!$B$74:$C$90,2,FALSE),"")</f>
        <v/>
      </c>
      <c r="J879" s="23" t="str">
        <f>+IFERROR(VLOOKUP(X879,[2]ORDINALES!$B$2:$C$5,2,FALSE),"")</f>
        <v>CTADOS</v>
      </c>
      <c r="K879" s="23" t="str">
        <f>+IFERROR(VLOOKUP(#REF!,[2]REGION!$G$2:$I$1125,2,FALSE),"")</f>
        <v/>
      </c>
      <c r="L879" s="23" t="str">
        <f>+IFERROR(VLOOKUP(AI879,[2]REGION!$G$2:$I$1125,2,FALSE),"")</f>
        <v>NORTESANTA</v>
      </c>
      <c r="M879" s="23" t="str">
        <f>+IFERROR(VLOOKUP(#REF!,[2]ORDINALES!$H$2:$I$382,2,FALSE),"")</f>
        <v/>
      </c>
      <c r="N879" s="23" t="str">
        <f>IFERROR(VLOOKUP(U879,'[2]Lista Willy'!$B$11:$D$14,3,FALSE),"")</f>
        <v>REC_20</v>
      </c>
      <c r="O879" s="24"/>
      <c r="P879" s="94">
        <v>36053</v>
      </c>
      <c r="Q879" s="94" t="s">
        <v>540</v>
      </c>
      <c r="R879" s="94" t="s">
        <v>873</v>
      </c>
      <c r="S879" s="94" t="s">
        <v>964</v>
      </c>
      <c r="T879" s="94" t="s">
        <v>873</v>
      </c>
      <c r="U879" s="94" t="s">
        <v>153</v>
      </c>
      <c r="V879" s="94" t="s">
        <v>154</v>
      </c>
      <c r="W879" s="94" t="s">
        <v>54</v>
      </c>
      <c r="X879" s="90" t="s">
        <v>55</v>
      </c>
      <c r="Y879" s="99" t="s">
        <v>1005</v>
      </c>
      <c r="Z879" s="119">
        <v>120000000</v>
      </c>
      <c r="AA879" s="120"/>
      <c r="AB879" s="119"/>
      <c r="AC879" s="119"/>
      <c r="AD879" s="119"/>
      <c r="AE879" s="120">
        <v>120000000</v>
      </c>
      <c r="AF879" s="119"/>
      <c r="AG879" s="131">
        <v>0</v>
      </c>
      <c r="AH879" s="94" t="s">
        <v>57</v>
      </c>
      <c r="AI879" s="94" t="s">
        <v>876</v>
      </c>
      <c r="AJ879" s="94" t="s">
        <v>966</v>
      </c>
      <c r="AK879" s="94"/>
      <c r="AL879" s="94" t="s">
        <v>57</v>
      </c>
      <c r="AM879" s="94"/>
      <c r="AN879" s="94" t="s">
        <v>57</v>
      </c>
      <c r="AO879" s="94"/>
      <c r="AP879" s="94" t="s">
        <v>57</v>
      </c>
      <c r="AQ879" s="94"/>
      <c r="AR879" s="94" t="s">
        <v>57</v>
      </c>
      <c r="AS879" s="94" t="s">
        <v>60</v>
      </c>
      <c r="AT879" s="94" t="s">
        <v>61</v>
      </c>
      <c r="AU879" s="97" t="s">
        <v>62</v>
      </c>
      <c r="AV879" s="98" t="s">
        <v>125</v>
      </c>
      <c r="AW879" s="97" t="s">
        <v>126</v>
      </c>
      <c r="AX879" s="97">
        <v>3202032</v>
      </c>
      <c r="AY879" s="97" t="s">
        <v>127</v>
      </c>
      <c r="AZ879" s="97" t="s">
        <v>293</v>
      </c>
      <c r="BA879" s="24"/>
    </row>
    <row r="880" spans="1:53" ht="84.75" customHeight="1">
      <c r="A880" s="23" t="str">
        <f>+IFERROR(VLOOKUP(R880,'[2]Listas niveles'!$D$2:$E$11,2,FALSE),"")</f>
        <v>DTAN</v>
      </c>
      <c r="B880" s="23" t="str">
        <f>+IFERROR(VLOOKUP(AS880,'[2]Listas anexo 1'!$A$7:$B$8,2,FALSE),"")</f>
        <v>FORTA</v>
      </c>
      <c r="C880" s="23" t="str">
        <f>+IFERROR(VLOOKUP(AT880,'[2]Listas anexo 1'!$A$13:$B$15,2,FALSE),"")</f>
        <v>FORTALECIMIENTO</v>
      </c>
      <c r="D880" s="23" t="str">
        <f>+IFERROR(VLOOKUP(AT880,'[2]Listas anexo 1'!$A$13:$C$15,3,FALSE),"")</f>
        <v>FORTALECER</v>
      </c>
      <c r="E880" s="23" t="str">
        <f>+IFERROR(VLOOKUP(AT880,'[2]Listas anexo 1'!$A$19:$B$21,2,FALSE),"")</f>
        <v>FORTOB</v>
      </c>
      <c r="F880" s="23" t="str">
        <f>+IFERROR(VLOOKUP(AV880,'[2]Listas anexo 1'!$J$13:$K$21,2,FALSE),"")</f>
        <v>FORTOBI</v>
      </c>
      <c r="G880" s="23" t="str">
        <f>+IFERROR(VLOOKUP(AW880,'[2]LISTAS ANEXO 1. 2'!$A$9:$B$38,2,FALSE),"")</f>
        <v>TII</v>
      </c>
      <c r="H880" s="23" t="str">
        <f>+IFERROR(IF(C880="ADMINYCOOR",VLOOKUP(AY880,'[2]LISTAS ANEXO 1. 3'!$B$13:$C$42,2,FALSE),IF(C880="TASAS",VLOOKUP(AY880,'[2]LISTAS ANEXO 1. 3'!$B$43:$C$51,2,FALSE),IF(C880="FORTALECIMIENTO",VLOOKUP(AY880,'[2]LISTAS ANEXO 1. 3'!$B$52:$C$58,2,FALSE),""))),"")</f>
        <v>BBBB</v>
      </c>
      <c r="I880" s="23" t="str">
        <f>+IFERROR(VLOOKUP(#REF!,'[2]LISTAS ANEXO 1. 4'!$B$74:$C$90,2,FALSE),"")</f>
        <v/>
      </c>
      <c r="J880" s="23" t="str">
        <f>+IFERROR(VLOOKUP(X880,[2]ORDINALES!$B$2:$C$5,2,FALSE),"")</f>
        <v>CTADOS</v>
      </c>
      <c r="K880" s="23" t="str">
        <f>+IFERROR(VLOOKUP(#REF!,[2]REGION!$G$2:$I$1125,2,FALSE),"")</f>
        <v/>
      </c>
      <c r="L880" s="23" t="str">
        <f>+IFERROR(VLOOKUP(AI880,[2]REGION!$G$2:$I$1125,2,FALSE),"")</f>
        <v>NORTESANTA</v>
      </c>
      <c r="M880" s="23" t="str">
        <f>+IFERROR(VLOOKUP(#REF!,[2]ORDINALES!$H$2:$I$382,2,FALSE),"")</f>
        <v/>
      </c>
      <c r="N880" s="23" t="str">
        <f>IFERROR(VLOOKUP(U880,'[2]Lista Willy'!$B$11:$D$14,3,FALSE),"")</f>
        <v>REC_11</v>
      </c>
      <c r="O880" s="24"/>
      <c r="P880" s="94">
        <v>36054</v>
      </c>
      <c r="Q880" s="94" t="s">
        <v>540</v>
      </c>
      <c r="R880" s="94" t="s">
        <v>873</v>
      </c>
      <c r="S880" s="94" t="s">
        <v>964</v>
      </c>
      <c r="T880" s="94" t="s">
        <v>873</v>
      </c>
      <c r="U880" s="94" t="s">
        <v>52</v>
      </c>
      <c r="V880" s="94" t="s">
        <v>53</v>
      </c>
      <c r="W880" s="94" t="s">
        <v>54</v>
      </c>
      <c r="X880" s="90" t="s">
        <v>55</v>
      </c>
      <c r="Y880" s="99" t="s">
        <v>2777</v>
      </c>
      <c r="Z880" s="119">
        <v>33990000</v>
      </c>
      <c r="AA880" s="120"/>
      <c r="AB880" s="119"/>
      <c r="AC880" s="119"/>
      <c r="AD880" s="119"/>
      <c r="AE880" s="120">
        <v>33990000</v>
      </c>
      <c r="AF880" s="119"/>
      <c r="AG880" s="131">
        <v>0</v>
      </c>
      <c r="AH880" s="94" t="s">
        <v>57</v>
      </c>
      <c r="AI880" s="94" t="s">
        <v>876</v>
      </c>
      <c r="AJ880" s="94" t="s">
        <v>966</v>
      </c>
      <c r="AK880" s="94"/>
      <c r="AL880" s="94" t="s">
        <v>57</v>
      </c>
      <c r="AM880" s="94"/>
      <c r="AN880" s="94" t="s">
        <v>57</v>
      </c>
      <c r="AO880" s="94"/>
      <c r="AP880" s="94" t="s">
        <v>57</v>
      </c>
      <c r="AQ880" s="94"/>
      <c r="AR880" s="94" t="s">
        <v>57</v>
      </c>
      <c r="AS880" s="94" t="s">
        <v>73</v>
      </c>
      <c r="AT880" s="94" t="s">
        <v>74</v>
      </c>
      <c r="AU880" s="97" t="s">
        <v>75</v>
      </c>
      <c r="AV880" s="97" t="s">
        <v>76</v>
      </c>
      <c r="AW880" s="97" t="s">
        <v>77</v>
      </c>
      <c r="AX880" s="97">
        <v>3299060</v>
      </c>
      <c r="AY880" s="97" t="s">
        <v>78</v>
      </c>
      <c r="AZ880" s="97" t="s">
        <v>201</v>
      </c>
      <c r="BA880" s="24"/>
    </row>
    <row r="881" spans="1:53" ht="84.75" customHeight="1">
      <c r="A881" s="23" t="str">
        <f>+IFERROR(VLOOKUP(R881,'[2]Listas niveles'!$D$2:$E$11,2,FALSE),"")</f>
        <v>DTAN</v>
      </c>
      <c r="B881" s="23" t="str">
        <f>+IFERROR(VLOOKUP(AS881,'[2]Listas anexo 1'!$A$7:$B$8,2,FALSE),"")</f>
        <v>FORTA</v>
      </c>
      <c r="C881" s="23" t="str">
        <f>+IFERROR(VLOOKUP(AT881,'[2]Listas anexo 1'!$A$13:$B$15,2,FALSE),"")</f>
        <v>FORTALECIMIENTO</v>
      </c>
      <c r="D881" s="23" t="str">
        <f>+IFERROR(VLOOKUP(AT881,'[2]Listas anexo 1'!$A$13:$C$15,3,FALSE),"")</f>
        <v>FORTALECER</v>
      </c>
      <c r="E881" s="23" t="str">
        <f>+IFERROR(VLOOKUP(AT881,'[2]Listas anexo 1'!$A$19:$B$21,2,FALSE),"")</f>
        <v>FORTOB</v>
      </c>
      <c r="F881" s="23" t="str">
        <f>+IFERROR(VLOOKUP(AV881,'[2]Listas anexo 1'!$J$13:$K$21,2,FALSE),"")</f>
        <v>FORTOBI</v>
      </c>
      <c r="G881" s="23" t="str">
        <f>+IFERROR(VLOOKUP(AW881,'[2]LISTAS ANEXO 1. 2'!$A$9:$B$38,2,FALSE),"")</f>
        <v>TII</v>
      </c>
      <c r="H881" s="23" t="str">
        <f>+IFERROR(IF(C881="ADMINYCOOR",VLOOKUP(AY881,'[2]LISTAS ANEXO 1. 3'!$B$13:$C$42,2,FALSE),IF(C881="TASAS",VLOOKUP(AY881,'[2]LISTAS ANEXO 1. 3'!$B$43:$C$51,2,FALSE),IF(C881="FORTALECIMIENTO",VLOOKUP(AY881,'[2]LISTAS ANEXO 1. 3'!$B$52:$C$58,2,FALSE),""))),"")</f>
        <v>BBBB</v>
      </c>
      <c r="I881" s="23" t="str">
        <f>+IFERROR(VLOOKUP(#REF!,'[2]LISTAS ANEXO 1. 4'!$B$74:$C$90,2,FALSE),"")</f>
        <v/>
      </c>
      <c r="J881" s="23" t="str">
        <f>+IFERROR(VLOOKUP(X881,[2]ORDINALES!$B$2:$C$5,2,FALSE),"")</f>
        <v>CTADOS</v>
      </c>
      <c r="K881" s="23" t="str">
        <f>+IFERROR(VLOOKUP(#REF!,[2]REGION!$G$2:$I$1125,2,FALSE),"")</f>
        <v/>
      </c>
      <c r="L881" s="23" t="str">
        <f>+IFERROR(VLOOKUP(AI881,[2]REGION!$G$2:$I$1125,2,FALSE),"")</f>
        <v>NORTESANTA</v>
      </c>
      <c r="M881" s="23" t="str">
        <f>+IFERROR(VLOOKUP(#REF!,[2]ORDINALES!$H$2:$I$382,2,FALSE),"")</f>
        <v/>
      </c>
      <c r="N881" s="23" t="str">
        <f>IFERROR(VLOOKUP(U881,'[2]Lista Willy'!$B$11:$D$14,3,FALSE),"")</f>
        <v>REC_11</v>
      </c>
      <c r="O881" s="24"/>
      <c r="P881" s="94">
        <v>36055</v>
      </c>
      <c r="Q881" s="94" t="s">
        <v>540</v>
      </c>
      <c r="R881" s="94" t="s">
        <v>873</v>
      </c>
      <c r="S881" s="94" t="s">
        <v>964</v>
      </c>
      <c r="T881" s="94" t="s">
        <v>873</v>
      </c>
      <c r="U881" s="94" t="s">
        <v>52</v>
      </c>
      <c r="V881" s="94" t="s">
        <v>53</v>
      </c>
      <c r="W881" s="94" t="s">
        <v>54</v>
      </c>
      <c r="X881" s="90" t="s">
        <v>55</v>
      </c>
      <c r="Y881" s="94" t="s">
        <v>2851</v>
      </c>
      <c r="Z881" s="119">
        <v>7000000</v>
      </c>
      <c r="AA881" s="120"/>
      <c r="AB881" s="119"/>
      <c r="AC881" s="119"/>
      <c r="AD881" s="119"/>
      <c r="AE881" s="120">
        <v>7000000</v>
      </c>
      <c r="AF881" s="119"/>
      <c r="AG881" s="131">
        <v>0</v>
      </c>
      <c r="AH881" s="94" t="s">
        <v>57</v>
      </c>
      <c r="AI881" s="94" t="s">
        <v>876</v>
      </c>
      <c r="AJ881" s="94" t="s">
        <v>966</v>
      </c>
      <c r="AK881" s="94"/>
      <c r="AL881" s="94" t="s">
        <v>57</v>
      </c>
      <c r="AM881" s="94"/>
      <c r="AN881" s="94" t="s">
        <v>57</v>
      </c>
      <c r="AO881" s="94"/>
      <c r="AP881" s="94" t="s">
        <v>57</v>
      </c>
      <c r="AQ881" s="94"/>
      <c r="AR881" s="94" t="s">
        <v>57</v>
      </c>
      <c r="AS881" s="94" t="s">
        <v>73</v>
      </c>
      <c r="AT881" s="94" t="s">
        <v>74</v>
      </c>
      <c r="AU881" s="97" t="s">
        <v>75</v>
      </c>
      <c r="AV881" s="97" t="s">
        <v>76</v>
      </c>
      <c r="AW881" s="97" t="s">
        <v>77</v>
      </c>
      <c r="AX881" s="97">
        <v>3299060</v>
      </c>
      <c r="AY881" s="97" t="s">
        <v>78</v>
      </c>
      <c r="AZ881" s="97" t="s">
        <v>201</v>
      </c>
      <c r="BA881" s="24"/>
    </row>
    <row r="882" spans="1:53" ht="84.75" customHeight="1">
      <c r="A882" s="23" t="str">
        <f>+IFERROR(VLOOKUP(R882,'[2]Listas niveles'!$D$2:$E$11,2,FALSE),"")</f>
        <v>DTAN</v>
      </c>
      <c r="B882" s="23" t="str">
        <f>+IFERROR(VLOOKUP(AS882,'[2]Listas anexo 1'!$A$7:$B$8,2,FALSE),"")</f>
        <v>FORTA</v>
      </c>
      <c r="C882" s="23" t="str">
        <f>+IFERROR(VLOOKUP(AT882,'[2]Listas anexo 1'!$A$13:$B$15,2,FALSE),"")</f>
        <v>FORTALECIMIENTO</v>
      </c>
      <c r="D882" s="23" t="str">
        <f>+IFERROR(VLOOKUP(AT882,'[2]Listas anexo 1'!$A$13:$C$15,3,FALSE),"")</f>
        <v>FORTALECER</v>
      </c>
      <c r="E882" s="23" t="str">
        <f>+IFERROR(VLOOKUP(AT882,'[2]Listas anexo 1'!$A$19:$B$21,2,FALSE),"")</f>
        <v>FORTOB</v>
      </c>
      <c r="F882" s="23" t="str">
        <f>+IFERROR(VLOOKUP(AV882,'[2]Listas anexo 1'!$J$13:$K$21,2,FALSE),"")</f>
        <v>FORTOBI</v>
      </c>
      <c r="G882" s="23" t="str">
        <f>+IFERROR(VLOOKUP(AW882,'[2]LISTAS ANEXO 1. 2'!$A$9:$B$38,2,FALSE),"")</f>
        <v>TII</v>
      </c>
      <c r="H882" s="23" t="str">
        <f>+IFERROR(IF(C882="ADMINYCOOR",VLOOKUP(AY882,'[2]LISTAS ANEXO 1. 3'!$B$13:$C$42,2,FALSE),IF(C882="TASAS",VLOOKUP(AY882,'[2]LISTAS ANEXO 1. 3'!$B$43:$C$51,2,FALSE),IF(C882="FORTALECIMIENTO",VLOOKUP(AY882,'[2]LISTAS ANEXO 1. 3'!$B$52:$C$58,2,FALSE),""))),"")</f>
        <v>BBBB</v>
      </c>
      <c r="I882" s="23" t="str">
        <f>+IFERROR(VLOOKUP(#REF!,'[2]LISTAS ANEXO 1. 4'!$B$74:$C$90,2,FALSE),"")</f>
        <v/>
      </c>
      <c r="J882" s="23" t="str">
        <f>+IFERROR(VLOOKUP(X882,[2]ORDINALES!$B$2:$C$5,2,FALSE),"")</f>
        <v>CTADOS</v>
      </c>
      <c r="K882" s="23" t="str">
        <f>+IFERROR(VLOOKUP(#REF!,[2]REGION!$G$2:$I$1125,2,FALSE),"")</f>
        <v/>
      </c>
      <c r="L882" s="23" t="str">
        <f>+IFERROR(VLOOKUP(AI882,[2]REGION!$G$2:$I$1125,2,FALSE),"")</f>
        <v>NORTESANTA</v>
      </c>
      <c r="M882" s="23" t="str">
        <f>+IFERROR(VLOOKUP(#REF!,[2]ORDINALES!$H$2:$I$382,2,FALSE),"")</f>
        <v/>
      </c>
      <c r="N882" s="23" t="str">
        <f>IFERROR(VLOOKUP(U882,'[2]Lista Willy'!$B$11:$D$14,3,FALSE),"")</f>
        <v>REC_11</v>
      </c>
      <c r="O882" s="24"/>
      <c r="P882" s="94">
        <v>36056</v>
      </c>
      <c r="Q882" s="94" t="s">
        <v>540</v>
      </c>
      <c r="R882" s="94" t="s">
        <v>873</v>
      </c>
      <c r="S882" s="94" t="s">
        <v>964</v>
      </c>
      <c r="T882" s="94" t="s">
        <v>873</v>
      </c>
      <c r="U882" s="94" t="s">
        <v>52</v>
      </c>
      <c r="V882" s="94" t="s">
        <v>53</v>
      </c>
      <c r="W882" s="94" t="s">
        <v>54</v>
      </c>
      <c r="X882" s="90" t="s">
        <v>55</v>
      </c>
      <c r="Y882" s="99" t="s">
        <v>1006</v>
      </c>
      <c r="Z882" s="119">
        <v>2000000</v>
      </c>
      <c r="AA882" s="120"/>
      <c r="AB882" s="119"/>
      <c r="AC882" s="119"/>
      <c r="AD882" s="119"/>
      <c r="AE882" s="120">
        <v>2000000</v>
      </c>
      <c r="AF882" s="119"/>
      <c r="AG882" s="131">
        <v>0</v>
      </c>
      <c r="AH882" s="94" t="s">
        <v>57</v>
      </c>
      <c r="AI882" s="94" t="s">
        <v>876</v>
      </c>
      <c r="AJ882" s="94" t="s">
        <v>966</v>
      </c>
      <c r="AK882" s="94"/>
      <c r="AL882" s="94" t="s">
        <v>57</v>
      </c>
      <c r="AM882" s="94"/>
      <c r="AN882" s="94" t="s">
        <v>57</v>
      </c>
      <c r="AO882" s="94"/>
      <c r="AP882" s="94" t="s">
        <v>57</v>
      </c>
      <c r="AQ882" s="94"/>
      <c r="AR882" s="94" t="s">
        <v>57</v>
      </c>
      <c r="AS882" s="94" t="s">
        <v>73</v>
      </c>
      <c r="AT882" s="94" t="s">
        <v>74</v>
      </c>
      <c r="AU882" s="97" t="s">
        <v>75</v>
      </c>
      <c r="AV882" s="97" t="s">
        <v>76</v>
      </c>
      <c r="AW882" s="97" t="s">
        <v>77</v>
      </c>
      <c r="AX882" s="97">
        <v>3299060</v>
      </c>
      <c r="AY882" s="97" t="s">
        <v>78</v>
      </c>
      <c r="AZ882" s="97" t="s">
        <v>201</v>
      </c>
      <c r="BA882" s="24"/>
    </row>
    <row r="883" spans="1:53" ht="84.75" customHeight="1">
      <c r="A883" s="23" t="str">
        <f>+IFERROR(VLOOKUP(R883,'[2]Listas niveles'!$D$2:$E$11,2,FALSE),"")</f>
        <v>DTAN</v>
      </c>
      <c r="B883" s="23" t="str">
        <f>+IFERROR(VLOOKUP(AS883,'[2]Listas anexo 1'!$A$7:$B$8,2,FALSE),"")</f>
        <v>ADMIN</v>
      </c>
      <c r="C883" s="23" t="str">
        <f>+IFERROR(VLOOKUP(AT883,'[2]Listas anexo 1'!$A$13:$B$15,2,FALSE),"")</f>
        <v>ADMINYCOOR</v>
      </c>
      <c r="D883" s="23" t="str">
        <f>+IFERROR(VLOOKUP(AT883,'[2]Listas anexo 1'!$A$13:$C$15,3,FALSE),"")</f>
        <v>CONTRIBUIR</v>
      </c>
      <c r="E883" s="23" t="str">
        <f>+IFERROR(VLOOKUP(AT883,'[2]Listas anexo 1'!$A$19:$B$21,2,FALSE),"")</f>
        <v>ADMINOB</v>
      </c>
      <c r="F883" s="23" t="str">
        <f>+IFERROR(VLOOKUP(AV883,'[2]Listas anexo 1'!$J$13:$K$21,2,FALSE),"")</f>
        <v>ADOBIII</v>
      </c>
      <c r="G883" s="23" t="str">
        <f>+IFERROR(VLOOKUP(AW883,'[2]LISTAS ANEXO 1. 2'!$A$9:$B$38,2,FALSE),"")</f>
        <v>AX</v>
      </c>
      <c r="H883" s="23" t="str">
        <f>+IFERROR(IF(C883="ADMINYCOOR",VLOOKUP(AY883,'[2]LISTAS ANEXO 1. 3'!$B$13:$C$42,2,FALSE),IF(C883="TASAS",VLOOKUP(AY883,'[2]LISTAS ANEXO 1. 3'!$B$43:$C$51,2,FALSE),IF(C883="FORTALECIMIENTO",VLOOKUP(AY883,'[2]LISTAS ANEXO 1. 3'!$B$52:$C$58,2,FALSE),""))),"")</f>
        <v>OO</v>
      </c>
      <c r="I883" s="23" t="str">
        <f>+IFERROR(VLOOKUP(#REF!,'[2]LISTAS ANEXO 1. 4'!$B$74:$C$90,2,FALSE),"")</f>
        <v/>
      </c>
      <c r="J883" s="23" t="str">
        <f>+IFERROR(VLOOKUP(X883,[2]ORDINALES!$B$2:$C$5,2,FALSE),"")</f>
        <v>CTADOS</v>
      </c>
      <c r="K883" s="23" t="str">
        <f>+IFERROR(VLOOKUP(#REF!,[2]REGION!$G$2:$I$1125,2,FALSE),"")</f>
        <v/>
      </c>
      <c r="L883" s="23" t="str">
        <f>+IFERROR(VLOOKUP(AI883,[2]REGION!$G$2:$I$1125,2,FALSE),"")</f>
        <v>BOYA</v>
      </c>
      <c r="M883" s="23" t="str">
        <f>+IFERROR(VLOOKUP(#REF!,[2]ORDINALES!$H$2:$I$382,2,FALSE),"")</f>
        <v/>
      </c>
      <c r="N883" s="23" t="str">
        <f>IFERROR(VLOOKUP(U883,'[2]Lista Willy'!$B$11:$D$14,3,FALSE),"")</f>
        <v>REC_11</v>
      </c>
      <c r="O883" s="24"/>
      <c r="P883" s="94">
        <v>37000</v>
      </c>
      <c r="Q883" s="94" t="s">
        <v>540</v>
      </c>
      <c r="R883" s="94" t="s">
        <v>873</v>
      </c>
      <c r="S883" s="94" t="s">
        <v>1007</v>
      </c>
      <c r="T883" s="94" t="s">
        <v>873</v>
      </c>
      <c r="U883" s="94" t="s">
        <v>52</v>
      </c>
      <c r="V883" s="94" t="s">
        <v>53</v>
      </c>
      <c r="W883" s="94" t="s">
        <v>54</v>
      </c>
      <c r="X883" s="90" t="s">
        <v>55</v>
      </c>
      <c r="Y883" s="99" t="s">
        <v>1008</v>
      </c>
      <c r="Z883" s="119">
        <v>18037360</v>
      </c>
      <c r="AA883" s="120"/>
      <c r="AB883" s="119"/>
      <c r="AC883" s="119"/>
      <c r="AD883" s="119"/>
      <c r="AE883" s="120">
        <v>18037360</v>
      </c>
      <c r="AF883" s="119"/>
      <c r="AG883" s="131">
        <v>0</v>
      </c>
      <c r="AH883" s="94" t="s">
        <v>57</v>
      </c>
      <c r="AI883" s="94" t="s">
        <v>1009</v>
      </c>
      <c r="AJ883" s="94" t="s">
        <v>1010</v>
      </c>
      <c r="AK883" s="94"/>
      <c r="AL883" s="94" t="s">
        <v>57</v>
      </c>
      <c r="AM883" s="94"/>
      <c r="AN883" s="94" t="s">
        <v>57</v>
      </c>
      <c r="AO883" s="94"/>
      <c r="AP883" s="94" t="s">
        <v>57</v>
      </c>
      <c r="AQ883" s="94"/>
      <c r="AR883" s="94" t="s">
        <v>57</v>
      </c>
      <c r="AS883" s="94" t="s">
        <v>60</v>
      </c>
      <c r="AT883" s="94" t="s">
        <v>61</v>
      </c>
      <c r="AU883" s="97" t="s">
        <v>62</v>
      </c>
      <c r="AV883" s="98" t="s">
        <v>272</v>
      </c>
      <c r="AW883" s="97" t="s">
        <v>335</v>
      </c>
      <c r="AX883" s="97">
        <v>3202004</v>
      </c>
      <c r="AY883" s="97" t="s">
        <v>336</v>
      </c>
      <c r="AZ883" s="97" t="s">
        <v>888</v>
      </c>
      <c r="BA883" s="24"/>
    </row>
    <row r="884" spans="1:53" ht="84.75" customHeight="1">
      <c r="A884" s="23" t="str">
        <f>+IFERROR(VLOOKUP(R884,'[2]Listas niveles'!$D$2:$E$11,2,FALSE),"")</f>
        <v>DTAN</v>
      </c>
      <c r="B884" s="23" t="str">
        <f>+IFERROR(VLOOKUP(AS884,'[2]Listas anexo 1'!$A$7:$B$8,2,FALSE),"")</f>
        <v>ADMIN</v>
      </c>
      <c r="C884" s="23" t="str">
        <f>+IFERROR(VLOOKUP(AT884,'[2]Listas anexo 1'!$A$13:$B$15,2,FALSE),"")</f>
        <v>ADMINYCOOR</v>
      </c>
      <c r="D884" s="23" t="str">
        <f>+IFERROR(VLOOKUP(AT884,'[2]Listas anexo 1'!$A$13:$C$15,3,FALSE),"")</f>
        <v>CONTRIBUIR</v>
      </c>
      <c r="E884" s="23" t="str">
        <f>+IFERROR(VLOOKUP(AT884,'[2]Listas anexo 1'!$A$19:$B$21,2,FALSE),"")</f>
        <v>ADMINOB</v>
      </c>
      <c r="F884" s="23" t="str">
        <f>+IFERROR(VLOOKUP(AV884,'[2]Listas anexo 1'!$J$13:$K$21,2,FALSE),"")</f>
        <v>ADOBIII</v>
      </c>
      <c r="G884" s="23" t="str">
        <f>+IFERROR(VLOOKUP(AW884,'[2]LISTAS ANEXO 1. 2'!$A$9:$B$38,2,FALSE),"")</f>
        <v>AX</v>
      </c>
      <c r="H884" s="23" t="str">
        <f>+IFERROR(IF(C884="ADMINYCOOR",VLOOKUP(AY884,'[2]LISTAS ANEXO 1. 3'!$B$13:$C$42,2,FALSE),IF(C884="TASAS",VLOOKUP(AY884,'[2]LISTAS ANEXO 1. 3'!$B$43:$C$51,2,FALSE),IF(C884="FORTALECIMIENTO",VLOOKUP(AY884,'[2]LISTAS ANEXO 1. 3'!$B$52:$C$58,2,FALSE),""))),"")</f>
        <v>OO</v>
      </c>
      <c r="I884" s="23" t="str">
        <f>+IFERROR(VLOOKUP(#REF!,'[2]LISTAS ANEXO 1. 4'!$B$74:$C$90,2,FALSE),"")</f>
        <v/>
      </c>
      <c r="J884" s="23" t="str">
        <f>+IFERROR(VLOOKUP(X884,[2]ORDINALES!$B$2:$C$5,2,FALSE),"")</f>
        <v>CTADOS</v>
      </c>
      <c r="K884" s="23" t="str">
        <f>+IFERROR(VLOOKUP(#REF!,[2]REGION!$G$2:$I$1125,2,FALSE),"")</f>
        <v/>
      </c>
      <c r="L884" s="23" t="str">
        <f>+IFERROR(VLOOKUP(AI884,[2]REGION!$G$2:$I$1125,2,FALSE),"")</f>
        <v>BOYA</v>
      </c>
      <c r="M884" s="23" t="str">
        <f>+IFERROR(VLOOKUP(#REF!,[2]ORDINALES!$H$2:$I$382,2,FALSE),"")</f>
        <v/>
      </c>
      <c r="N884" s="23" t="str">
        <f>IFERROR(VLOOKUP(U884,'[2]Lista Willy'!$B$11:$D$14,3,FALSE),"")</f>
        <v>REC_11</v>
      </c>
      <c r="O884" s="24"/>
      <c r="P884" s="94">
        <v>37001</v>
      </c>
      <c r="Q884" s="94" t="s">
        <v>540</v>
      </c>
      <c r="R884" s="94" t="s">
        <v>873</v>
      </c>
      <c r="S884" s="94" t="s">
        <v>1007</v>
      </c>
      <c r="T884" s="94" t="s">
        <v>873</v>
      </c>
      <c r="U884" s="94" t="s">
        <v>52</v>
      </c>
      <c r="V884" s="94" t="s">
        <v>53</v>
      </c>
      <c r="W884" s="94" t="s">
        <v>54</v>
      </c>
      <c r="X884" s="90" t="s">
        <v>55</v>
      </c>
      <c r="Y884" s="99" t="s">
        <v>1011</v>
      </c>
      <c r="Z884" s="119">
        <v>18037360</v>
      </c>
      <c r="AA884" s="120"/>
      <c r="AB884" s="119"/>
      <c r="AC884" s="119"/>
      <c r="AD884" s="119"/>
      <c r="AE884" s="120">
        <v>18037360</v>
      </c>
      <c r="AF884" s="119"/>
      <c r="AG884" s="131">
        <v>0</v>
      </c>
      <c r="AH884" s="94" t="s">
        <v>57</v>
      </c>
      <c r="AI884" s="94" t="s">
        <v>1009</v>
      </c>
      <c r="AJ884" s="94" t="s">
        <v>1010</v>
      </c>
      <c r="AK884" s="94"/>
      <c r="AL884" s="94" t="s">
        <v>57</v>
      </c>
      <c r="AM884" s="94"/>
      <c r="AN884" s="94" t="s">
        <v>57</v>
      </c>
      <c r="AO884" s="94"/>
      <c r="AP884" s="94" t="s">
        <v>57</v>
      </c>
      <c r="AQ884" s="94"/>
      <c r="AR884" s="94" t="s">
        <v>57</v>
      </c>
      <c r="AS884" s="94" t="s">
        <v>60</v>
      </c>
      <c r="AT884" s="94" t="s">
        <v>61</v>
      </c>
      <c r="AU884" s="97" t="s">
        <v>62</v>
      </c>
      <c r="AV884" s="98" t="s">
        <v>272</v>
      </c>
      <c r="AW884" s="97" t="s">
        <v>335</v>
      </c>
      <c r="AX884" s="97">
        <v>3202004</v>
      </c>
      <c r="AY884" s="97" t="s">
        <v>336</v>
      </c>
      <c r="AZ884" s="97" t="s">
        <v>888</v>
      </c>
      <c r="BA884" s="24"/>
    </row>
    <row r="885" spans="1:53" ht="84.75" customHeight="1">
      <c r="A885" s="23" t="str">
        <f>+IFERROR(VLOOKUP(R885,'[2]Listas niveles'!$D$2:$E$11,2,FALSE),"")</f>
        <v>DTAN</v>
      </c>
      <c r="B885" s="23" t="str">
        <f>+IFERROR(VLOOKUP(AS885,'[2]Listas anexo 1'!$A$7:$B$8,2,FALSE),"")</f>
        <v>ADMIN</v>
      </c>
      <c r="C885" s="23" t="str">
        <f>+IFERROR(VLOOKUP(AT885,'[2]Listas anexo 1'!$A$13:$B$15,2,FALSE),"")</f>
        <v>ADMINYCOOR</v>
      </c>
      <c r="D885" s="23" t="str">
        <f>+IFERROR(VLOOKUP(AT885,'[2]Listas anexo 1'!$A$13:$C$15,3,FALSE),"")</f>
        <v>CONTRIBUIR</v>
      </c>
      <c r="E885" s="23" t="str">
        <f>+IFERROR(VLOOKUP(AT885,'[2]Listas anexo 1'!$A$19:$B$21,2,FALSE),"")</f>
        <v>ADMINOB</v>
      </c>
      <c r="F885" s="23" t="str">
        <f>+IFERROR(VLOOKUP(AV885,'[2]Listas anexo 1'!$J$13:$K$21,2,FALSE),"")</f>
        <v>ADOBIII</v>
      </c>
      <c r="G885" s="23" t="str">
        <f>+IFERROR(VLOOKUP(AW885,'[2]LISTAS ANEXO 1. 2'!$A$9:$B$38,2,FALSE),"")</f>
        <v>AX</v>
      </c>
      <c r="H885" s="23" t="str">
        <f>+IFERROR(IF(C885="ADMINYCOOR",VLOOKUP(AY885,'[2]LISTAS ANEXO 1. 3'!$B$13:$C$42,2,FALSE),IF(C885="TASAS",VLOOKUP(AY885,'[2]LISTAS ANEXO 1. 3'!$B$43:$C$51,2,FALSE),IF(C885="FORTALECIMIENTO",VLOOKUP(AY885,'[2]LISTAS ANEXO 1. 3'!$B$52:$C$58,2,FALSE),""))),"")</f>
        <v>OO</v>
      </c>
      <c r="I885" s="23" t="str">
        <f>+IFERROR(VLOOKUP(#REF!,'[2]LISTAS ANEXO 1. 4'!$B$74:$C$90,2,FALSE),"")</f>
        <v/>
      </c>
      <c r="J885" s="23" t="str">
        <f>+IFERROR(VLOOKUP(X885,[2]ORDINALES!$B$2:$C$5,2,FALSE),"")</f>
        <v>CTADOS</v>
      </c>
      <c r="K885" s="23" t="str">
        <f>+IFERROR(VLOOKUP(#REF!,[2]REGION!$G$2:$I$1125,2,FALSE),"")</f>
        <v/>
      </c>
      <c r="L885" s="23" t="str">
        <f>+IFERROR(VLOOKUP(AI885,[2]REGION!$G$2:$I$1125,2,FALSE),"")</f>
        <v>BOYA</v>
      </c>
      <c r="M885" s="23" t="str">
        <f>+IFERROR(VLOOKUP(#REF!,[2]ORDINALES!$H$2:$I$382,2,FALSE),"")</f>
        <v/>
      </c>
      <c r="N885" s="23" t="str">
        <f>IFERROR(VLOOKUP(U885,'[2]Lista Willy'!$B$11:$D$14,3,FALSE),"")</f>
        <v>REC_11</v>
      </c>
      <c r="O885" s="24"/>
      <c r="P885" s="94">
        <v>37002</v>
      </c>
      <c r="Q885" s="94" t="s">
        <v>540</v>
      </c>
      <c r="R885" s="94" t="s">
        <v>873</v>
      </c>
      <c r="S885" s="94" t="s">
        <v>1007</v>
      </c>
      <c r="T885" s="94" t="s">
        <v>873</v>
      </c>
      <c r="U885" s="94" t="s">
        <v>52</v>
      </c>
      <c r="V885" s="94" t="s">
        <v>53</v>
      </c>
      <c r="W885" s="94" t="s">
        <v>54</v>
      </c>
      <c r="X885" s="90" t="s">
        <v>55</v>
      </c>
      <c r="Y885" s="99" t="s">
        <v>1012</v>
      </c>
      <c r="Z885" s="119">
        <v>22206800</v>
      </c>
      <c r="AA885" s="120"/>
      <c r="AB885" s="119"/>
      <c r="AC885" s="119"/>
      <c r="AD885" s="119"/>
      <c r="AE885" s="120">
        <v>22206800</v>
      </c>
      <c r="AF885" s="119"/>
      <c r="AG885" s="131">
        <v>0</v>
      </c>
      <c r="AH885" s="94" t="s">
        <v>57</v>
      </c>
      <c r="AI885" s="94" t="s">
        <v>1009</v>
      </c>
      <c r="AJ885" s="94" t="s">
        <v>1010</v>
      </c>
      <c r="AK885" s="94"/>
      <c r="AL885" s="94" t="s">
        <v>57</v>
      </c>
      <c r="AM885" s="94"/>
      <c r="AN885" s="94" t="s">
        <v>57</v>
      </c>
      <c r="AO885" s="94"/>
      <c r="AP885" s="94" t="s">
        <v>57</v>
      </c>
      <c r="AQ885" s="94"/>
      <c r="AR885" s="94" t="s">
        <v>57</v>
      </c>
      <c r="AS885" s="94" t="s">
        <v>60</v>
      </c>
      <c r="AT885" s="94" t="s">
        <v>61</v>
      </c>
      <c r="AU885" s="97" t="s">
        <v>62</v>
      </c>
      <c r="AV885" s="98" t="s">
        <v>272</v>
      </c>
      <c r="AW885" s="97" t="s">
        <v>335</v>
      </c>
      <c r="AX885" s="97">
        <v>3202004</v>
      </c>
      <c r="AY885" s="97" t="s">
        <v>336</v>
      </c>
      <c r="AZ885" s="97" t="s">
        <v>888</v>
      </c>
      <c r="BA885" s="24"/>
    </row>
    <row r="886" spans="1:53" ht="84.75" customHeight="1">
      <c r="A886" s="23" t="str">
        <f>+IFERROR(VLOOKUP(R886,'[2]Listas niveles'!$D$2:$E$11,2,FALSE),"")</f>
        <v>DTAN</v>
      </c>
      <c r="B886" s="23" t="str">
        <f>+IFERROR(VLOOKUP(AS886,'[2]Listas anexo 1'!$A$7:$B$8,2,FALSE),"")</f>
        <v>ADMIN</v>
      </c>
      <c r="C886" s="23" t="str">
        <f>+IFERROR(VLOOKUP(AT886,'[2]Listas anexo 1'!$A$13:$B$15,2,FALSE),"")</f>
        <v>ADMINYCOOR</v>
      </c>
      <c r="D886" s="23" t="str">
        <f>+IFERROR(VLOOKUP(AT886,'[2]Listas anexo 1'!$A$13:$C$15,3,FALSE),"")</f>
        <v>CONTRIBUIR</v>
      </c>
      <c r="E886" s="23" t="str">
        <f>+IFERROR(VLOOKUP(AT886,'[2]Listas anexo 1'!$A$19:$B$21,2,FALSE),"")</f>
        <v>ADMINOB</v>
      </c>
      <c r="F886" s="23" t="str">
        <f>+IFERROR(VLOOKUP(AV886,'[2]Listas anexo 1'!$J$13:$K$21,2,FALSE),"")</f>
        <v>ADOBIII</v>
      </c>
      <c r="G886" s="23" t="str">
        <f>+IFERROR(VLOOKUP(AW886,'[2]LISTAS ANEXO 1. 2'!$A$9:$B$38,2,FALSE),"")</f>
        <v>AX</v>
      </c>
      <c r="H886" s="23" t="str">
        <f>+IFERROR(IF(C886="ADMINYCOOR",VLOOKUP(AY886,'[2]LISTAS ANEXO 1. 3'!$B$13:$C$42,2,FALSE),IF(C886="TASAS",VLOOKUP(AY886,'[2]LISTAS ANEXO 1. 3'!$B$43:$C$51,2,FALSE),IF(C886="FORTALECIMIENTO",VLOOKUP(AY886,'[2]LISTAS ANEXO 1. 3'!$B$52:$C$58,2,FALSE),""))),"")</f>
        <v>OO</v>
      </c>
      <c r="I886" s="23" t="str">
        <f>+IFERROR(VLOOKUP(#REF!,'[2]LISTAS ANEXO 1. 4'!$B$74:$C$90,2,FALSE),"")</f>
        <v/>
      </c>
      <c r="J886" s="23" t="str">
        <f>+IFERROR(VLOOKUP(X886,[2]ORDINALES!$B$2:$C$5,2,FALSE),"")</f>
        <v>CTADOS</v>
      </c>
      <c r="K886" s="23" t="str">
        <f>+IFERROR(VLOOKUP(#REF!,[2]REGION!$G$2:$I$1125,2,FALSE),"")</f>
        <v/>
      </c>
      <c r="L886" s="23" t="str">
        <f>+IFERROR(VLOOKUP(AI886,[2]REGION!$G$2:$I$1125,2,FALSE),"")</f>
        <v>BOYA</v>
      </c>
      <c r="M886" s="23" t="str">
        <f>+IFERROR(VLOOKUP(#REF!,[2]ORDINALES!$H$2:$I$382,2,FALSE),"")</f>
        <v/>
      </c>
      <c r="N886" s="23" t="str">
        <f>IFERROR(VLOOKUP(U886,'[2]Lista Willy'!$B$11:$D$14,3,FALSE),"")</f>
        <v>REC_11</v>
      </c>
      <c r="O886" s="24"/>
      <c r="P886" s="94">
        <v>37003</v>
      </c>
      <c r="Q886" s="94" t="s">
        <v>540</v>
      </c>
      <c r="R886" s="94" t="s">
        <v>873</v>
      </c>
      <c r="S886" s="94" t="s">
        <v>1007</v>
      </c>
      <c r="T886" s="94" t="s">
        <v>873</v>
      </c>
      <c r="U886" s="94" t="s">
        <v>52</v>
      </c>
      <c r="V886" s="94" t="s">
        <v>53</v>
      </c>
      <c r="W886" s="94" t="s">
        <v>54</v>
      </c>
      <c r="X886" s="90" t="s">
        <v>55</v>
      </c>
      <c r="Y886" s="99" t="s">
        <v>1013</v>
      </c>
      <c r="Z886" s="119">
        <v>22206800</v>
      </c>
      <c r="AA886" s="120"/>
      <c r="AB886" s="119"/>
      <c r="AC886" s="119"/>
      <c r="AD886" s="119"/>
      <c r="AE886" s="120">
        <v>22206800</v>
      </c>
      <c r="AF886" s="119"/>
      <c r="AG886" s="131">
        <v>0</v>
      </c>
      <c r="AH886" s="94" t="s">
        <v>57</v>
      </c>
      <c r="AI886" s="94" t="s">
        <v>1009</v>
      </c>
      <c r="AJ886" s="94" t="s">
        <v>1010</v>
      </c>
      <c r="AK886" s="94"/>
      <c r="AL886" s="94" t="s">
        <v>57</v>
      </c>
      <c r="AM886" s="94"/>
      <c r="AN886" s="94" t="s">
        <v>57</v>
      </c>
      <c r="AO886" s="94"/>
      <c r="AP886" s="94" t="s">
        <v>57</v>
      </c>
      <c r="AQ886" s="94"/>
      <c r="AR886" s="94" t="s">
        <v>57</v>
      </c>
      <c r="AS886" s="94" t="s">
        <v>60</v>
      </c>
      <c r="AT886" s="94" t="s">
        <v>61</v>
      </c>
      <c r="AU886" s="97" t="s">
        <v>62</v>
      </c>
      <c r="AV886" s="98" t="s">
        <v>272</v>
      </c>
      <c r="AW886" s="97" t="s">
        <v>335</v>
      </c>
      <c r="AX886" s="97">
        <v>3202004</v>
      </c>
      <c r="AY886" s="97" t="s">
        <v>336</v>
      </c>
      <c r="AZ886" s="97" t="s">
        <v>888</v>
      </c>
      <c r="BA886" s="24"/>
    </row>
    <row r="887" spans="1:53" ht="84.75" customHeight="1">
      <c r="A887" s="23" t="str">
        <f>+IFERROR(VLOOKUP(R887,'[2]Listas niveles'!$D$2:$E$11,2,FALSE),"")</f>
        <v>DTAN</v>
      </c>
      <c r="B887" s="23" t="str">
        <f>+IFERROR(VLOOKUP(AS887,'[2]Listas anexo 1'!$A$7:$B$8,2,FALSE),"")</f>
        <v>ADMIN</v>
      </c>
      <c r="C887" s="23" t="str">
        <f>+IFERROR(VLOOKUP(AT887,'[2]Listas anexo 1'!$A$13:$B$15,2,FALSE),"")</f>
        <v>ADMINYCOOR</v>
      </c>
      <c r="D887" s="23" t="str">
        <f>+IFERROR(VLOOKUP(AT887,'[2]Listas anexo 1'!$A$13:$C$15,3,FALSE),"")</f>
        <v>CONTRIBUIR</v>
      </c>
      <c r="E887" s="23" t="str">
        <f>+IFERROR(VLOOKUP(AT887,'[2]Listas anexo 1'!$A$19:$B$21,2,FALSE),"")</f>
        <v>ADMINOB</v>
      </c>
      <c r="F887" s="23" t="str">
        <f>+IFERROR(VLOOKUP(AV887,'[2]Listas anexo 1'!$J$13:$K$21,2,FALSE),"")</f>
        <v>ADOBIII</v>
      </c>
      <c r="G887" s="23" t="str">
        <f>+IFERROR(VLOOKUP(AW887,'[2]LISTAS ANEXO 1. 2'!$A$9:$B$38,2,FALSE),"")</f>
        <v>AX</v>
      </c>
      <c r="H887" s="23" t="str">
        <f>+IFERROR(IF(C887="ADMINYCOOR",VLOOKUP(AY887,'[2]LISTAS ANEXO 1. 3'!$B$13:$C$42,2,FALSE),IF(C887="TASAS",VLOOKUP(AY887,'[2]LISTAS ANEXO 1. 3'!$B$43:$C$51,2,FALSE),IF(C887="FORTALECIMIENTO",VLOOKUP(AY887,'[2]LISTAS ANEXO 1. 3'!$B$52:$C$58,2,FALSE),""))),"")</f>
        <v>OO</v>
      </c>
      <c r="I887" s="23" t="str">
        <f>+IFERROR(VLOOKUP(#REF!,'[2]LISTAS ANEXO 1. 4'!$B$74:$C$90,2,FALSE),"")</f>
        <v/>
      </c>
      <c r="J887" s="23" t="str">
        <f>+IFERROR(VLOOKUP(X887,[2]ORDINALES!$B$2:$C$5,2,FALSE),"")</f>
        <v>CTADOS</v>
      </c>
      <c r="K887" s="23" t="str">
        <f>+IFERROR(VLOOKUP(#REF!,[2]REGION!$G$2:$I$1125,2,FALSE),"")</f>
        <v/>
      </c>
      <c r="L887" s="23" t="str">
        <f>+IFERROR(VLOOKUP(AI887,[2]REGION!$G$2:$I$1125,2,FALSE),"")</f>
        <v>BOYA</v>
      </c>
      <c r="M887" s="23" t="str">
        <f>+IFERROR(VLOOKUP(#REF!,[2]ORDINALES!$H$2:$I$382,2,FALSE),"")</f>
        <v/>
      </c>
      <c r="N887" s="23" t="str">
        <f>IFERROR(VLOOKUP(U887,'[2]Lista Willy'!$B$11:$D$14,3,FALSE),"")</f>
        <v>REC_11</v>
      </c>
      <c r="O887" s="24"/>
      <c r="P887" s="94">
        <v>37004</v>
      </c>
      <c r="Q887" s="94" t="s">
        <v>540</v>
      </c>
      <c r="R887" s="94" t="s">
        <v>873</v>
      </c>
      <c r="S887" s="94" t="s">
        <v>1007</v>
      </c>
      <c r="T887" s="94" t="s">
        <v>873</v>
      </c>
      <c r="U887" s="94" t="s">
        <v>52</v>
      </c>
      <c r="V887" s="94" t="s">
        <v>53</v>
      </c>
      <c r="W887" s="94" t="s">
        <v>54</v>
      </c>
      <c r="X887" s="90" t="s">
        <v>55</v>
      </c>
      <c r="Y887" s="99" t="s">
        <v>1014</v>
      </c>
      <c r="Z887" s="119">
        <v>42646120</v>
      </c>
      <c r="AA887" s="120"/>
      <c r="AB887" s="119"/>
      <c r="AC887" s="119"/>
      <c r="AD887" s="119"/>
      <c r="AE887" s="120">
        <v>42646120</v>
      </c>
      <c r="AF887" s="119"/>
      <c r="AG887" s="131">
        <v>0</v>
      </c>
      <c r="AH887" s="94" t="s">
        <v>57</v>
      </c>
      <c r="AI887" s="94" t="s">
        <v>1009</v>
      </c>
      <c r="AJ887" s="94" t="s">
        <v>1010</v>
      </c>
      <c r="AK887" s="94"/>
      <c r="AL887" s="94" t="s">
        <v>57</v>
      </c>
      <c r="AM887" s="94"/>
      <c r="AN887" s="94" t="s">
        <v>57</v>
      </c>
      <c r="AO887" s="94"/>
      <c r="AP887" s="94" t="s">
        <v>57</v>
      </c>
      <c r="AQ887" s="94"/>
      <c r="AR887" s="94" t="s">
        <v>57</v>
      </c>
      <c r="AS887" s="94" t="s">
        <v>60</v>
      </c>
      <c r="AT887" s="94" t="s">
        <v>61</v>
      </c>
      <c r="AU887" s="97" t="s">
        <v>62</v>
      </c>
      <c r="AV887" s="98" t="s">
        <v>272</v>
      </c>
      <c r="AW887" s="97" t="s">
        <v>335</v>
      </c>
      <c r="AX887" s="97">
        <v>3202004</v>
      </c>
      <c r="AY887" s="97" t="s">
        <v>336</v>
      </c>
      <c r="AZ887" s="97" t="s">
        <v>888</v>
      </c>
      <c r="BA887" s="24"/>
    </row>
    <row r="888" spans="1:53" ht="84.75" customHeight="1">
      <c r="A888" s="23" t="str">
        <f>+IFERROR(VLOOKUP(R888,'[2]Listas niveles'!$D$2:$E$11,2,FALSE),"")</f>
        <v>DTAN</v>
      </c>
      <c r="B888" s="23" t="str">
        <f>+IFERROR(VLOOKUP(AS888,'[2]Listas anexo 1'!$A$7:$B$8,2,FALSE),"")</f>
        <v>ADMIN</v>
      </c>
      <c r="C888" s="23" t="str">
        <f>+IFERROR(VLOOKUP(AT888,'[2]Listas anexo 1'!$A$13:$B$15,2,FALSE),"")</f>
        <v>ADMINYCOOR</v>
      </c>
      <c r="D888" s="23" t="str">
        <f>+IFERROR(VLOOKUP(AT888,'[2]Listas anexo 1'!$A$13:$C$15,3,FALSE),"")</f>
        <v>CONTRIBUIR</v>
      </c>
      <c r="E888" s="23" t="str">
        <f>+IFERROR(VLOOKUP(AT888,'[2]Listas anexo 1'!$A$19:$B$21,2,FALSE),"")</f>
        <v>ADMINOB</v>
      </c>
      <c r="F888" s="23" t="str">
        <f>+IFERROR(VLOOKUP(AV888,'[2]Listas anexo 1'!$J$13:$K$21,2,FALSE),"")</f>
        <v>ADOBIII</v>
      </c>
      <c r="G888" s="23" t="str">
        <f>+IFERROR(VLOOKUP(AW888,'[2]LISTAS ANEXO 1. 2'!$A$9:$B$38,2,FALSE),"")</f>
        <v>AX</v>
      </c>
      <c r="H888" s="23" t="str">
        <f>+IFERROR(IF(C888="ADMINYCOOR",VLOOKUP(AY888,'[2]LISTAS ANEXO 1. 3'!$B$13:$C$42,2,FALSE),IF(C888="TASAS",VLOOKUP(AY888,'[2]LISTAS ANEXO 1. 3'!$B$43:$C$51,2,FALSE),IF(C888="FORTALECIMIENTO",VLOOKUP(AY888,'[2]LISTAS ANEXO 1. 3'!$B$52:$C$58,2,FALSE),""))),"")</f>
        <v>OO</v>
      </c>
      <c r="I888" s="23" t="str">
        <f>+IFERROR(VLOOKUP(#REF!,'[2]LISTAS ANEXO 1. 4'!$B$74:$C$90,2,FALSE),"")</f>
        <v/>
      </c>
      <c r="J888" s="23" t="str">
        <f>+IFERROR(VLOOKUP(X888,[2]ORDINALES!$B$2:$C$5,2,FALSE),"")</f>
        <v>CTADOS</v>
      </c>
      <c r="K888" s="23" t="str">
        <f>+IFERROR(VLOOKUP(#REF!,[2]REGION!$G$2:$I$1125,2,FALSE),"")</f>
        <v/>
      </c>
      <c r="L888" s="23" t="str">
        <f>+IFERROR(VLOOKUP(AI888,[2]REGION!$G$2:$I$1125,2,FALSE),"")</f>
        <v>BOYA</v>
      </c>
      <c r="M888" s="23" t="str">
        <f>+IFERROR(VLOOKUP(#REF!,[2]ORDINALES!$H$2:$I$382,2,FALSE),"")</f>
        <v/>
      </c>
      <c r="N888" s="23" t="str">
        <f>IFERROR(VLOOKUP(U888,'[2]Lista Willy'!$B$11:$D$14,3,FALSE),"")</f>
        <v>REC_11</v>
      </c>
      <c r="O888" s="24"/>
      <c r="P888" s="94">
        <v>37005</v>
      </c>
      <c r="Q888" s="94" t="s">
        <v>540</v>
      </c>
      <c r="R888" s="94" t="s">
        <v>873</v>
      </c>
      <c r="S888" s="94" t="s">
        <v>1007</v>
      </c>
      <c r="T888" s="94" t="s">
        <v>873</v>
      </c>
      <c r="U888" s="94" t="s">
        <v>52</v>
      </c>
      <c r="V888" s="94" t="s">
        <v>53</v>
      </c>
      <c r="W888" s="94" t="s">
        <v>54</v>
      </c>
      <c r="X888" s="90" t="s">
        <v>55</v>
      </c>
      <c r="Y888" s="94" t="s">
        <v>2852</v>
      </c>
      <c r="Z888" s="119">
        <v>4000000</v>
      </c>
      <c r="AA888" s="120"/>
      <c r="AB888" s="119"/>
      <c r="AC888" s="119"/>
      <c r="AD888" s="119"/>
      <c r="AE888" s="120">
        <v>4000000</v>
      </c>
      <c r="AF888" s="119"/>
      <c r="AG888" s="131">
        <v>0</v>
      </c>
      <c r="AH888" s="94" t="s">
        <v>57</v>
      </c>
      <c r="AI888" s="94" t="s">
        <v>1009</v>
      </c>
      <c r="AJ888" s="94" t="s">
        <v>1010</v>
      </c>
      <c r="AK888" s="94"/>
      <c r="AL888" s="94" t="s">
        <v>57</v>
      </c>
      <c r="AM888" s="94"/>
      <c r="AN888" s="94" t="s">
        <v>57</v>
      </c>
      <c r="AO888" s="94"/>
      <c r="AP888" s="94" t="s">
        <v>57</v>
      </c>
      <c r="AQ888" s="94"/>
      <c r="AR888" s="94" t="s">
        <v>57</v>
      </c>
      <c r="AS888" s="94" t="s">
        <v>60</v>
      </c>
      <c r="AT888" s="94" t="s">
        <v>61</v>
      </c>
      <c r="AU888" s="97" t="s">
        <v>62</v>
      </c>
      <c r="AV888" s="98" t="s">
        <v>272</v>
      </c>
      <c r="AW888" s="97" t="s">
        <v>335</v>
      </c>
      <c r="AX888" s="97">
        <v>3202004</v>
      </c>
      <c r="AY888" s="97" t="s">
        <v>336</v>
      </c>
      <c r="AZ888" s="97" t="s">
        <v>888</v>
      </c>
      <c r="BA888" s="24"/>
    </row>
    <row r="889" spans="1:53" ht="84.75" customHeight="1">
      <c r="A889" s="23" t="str">
        <f>+IFERROR(VLOOKUP(R889,'[2]Listas niveles'!$D$2:$E$11,2,FALSE),"")</f>
        <v>DTAN</v>
      </c>
      <c r="B889" s="23" t="str">
        <f>+IFERROR(VLOOKUP(AS889,'[2]Listas anexo 1'!$A$7:$B$8,2,FALSE),"")</f>
        <v>ADMIN</v>
      </c>
      <c r="C889" s="23" t="str">
        <f>+IFERROR(VLOOKUP(AT889,'[2]Listas anexo 1'!$A$13:$B$15,2,FALSE),"")</f>
        <v>ADMINYCOOR</v>
      </c>
      <c r="D889" s="23" t="str">
        <f>+IFERROR(VLOOKUP(AT889,'[2]Listas anexo 1'!$A$13:$C$15,3,FALSE),"")</f>
        <v>CONTRIBUIR</v>
      </c>
      <c r="E889" s="23" t="str">
        <f>+IFERROR(VLOOKUP(AT889,'[2]Listas anexo 1'!$A$19:$B$21,2,FALSE),"")</f>
        <v>ADMINOB</v>
      </c>
      <c r="F889" s="23" t="str">
        <f>+IFERROR(VLOOKUP(AV889,'[2]Listas anexo 1'!$J$13:$K$21,2,FALSE),"")</f>
        <v>ADOBIII</v>
      </c>
      <c r="G889" s="23" t="str">
        <f>+IFERROR(VLOOKUP(AW889,'[2]LISTAS ANEXO 1. 2'!$A$9:$B$38,2,FALSE),"")</f>
        <v>AX</v>
      </c>
      <c r="H889" s="23" t="str">
        <f>+IFERROR(IF(C889="ADMINYCOOR",VLOOKUP(AY889,'[2]LISTAS ANEXO 1. 3'!$B$13:$C$42,2,FALSE),IF(C889="TASAS",VLOOKUP(AY889,'[2]LISTAS ANEXO 1. 3'!$B$43:$C$51,2,FALSE),IF(C889="FORTALECIMIENTO",VLOOKUP(AY889,'[2]LISTAS ANEXO 1. 3'!$B$52:$C$58,2,FALSE),""))),"")</f>
        <v>OO</v>
      </c>
      <c r="I889" s="23" t="str">
        <f>+IFERROR(VLOOKUP(#REF!,'[2]LISTAS ANEXO 1. 4'!$B$74:$C$90,2,FALSE),"")</f>
        <v/>
      </c>
      <c r="J889" s="23" t="str">
        <f>+IFERROR(VLOOKUP(X889,[2]ORDINALES!$B$2:$C$5,2,FALSE),"")</f>
        <v>CTADOS</v>
      </c>
      <c r="K889" s="23" t="str">
        <f>+IFERROR(VLOOKUP(#REF!,[2]REGION!$G$2:$I$1125,2,FALSE),"")</f>
        <v/>
      </c>
      <c r="L889" s="23" t="str">
        <f>+IFERROR(VLOOKUP(AI889,[2]REGION!$G$2:$I$1125,2,FALSE),"")</f>
        <v>BOYA</v>
      </c>
      <c r="M889" s="23" t="str">
        <f>+IFERROR(VLOOKUP(#REF!,[2]ORDINALES!$H$2:$I$382,2,FALSE),"")</f>
        <v/>
      </c>
      <c r="N889" s="23" t="str">
        <f>IFERROR(VLOOKUP(U889,'[2]Lista Willy'!$B$11:$D$14,3,FALSE),"")</f>
        <v>REC_11</v>
      </c>
      <c r="O889" s="24"/>
      <c r="P889" s="94">
        <v>37006</v>
      </c>
      <c r="Q889" s="94" t="s">
        <v>540</v>
      </c>
      <c r="R889" s="94" t="s">
        <v>873</v>
      </c>
      <c r="S889" s="94" t="s">
        <v>1007</v>
      </c>
      <c r="T889" s="94" t="s">
        <v>873</v>
      </c>
      <c r="U889" s="94" t="s">
        <v>52</v>
      </c>
      <c r="V889" s="94" t="s">
        <v>53</v>
      </c>
      <c r="W889" s="94" t="s">
        <v>54</v>
      </c>
      <c r="X889" s="90" t="s">
        <v>55</v>
      </c>
      <c r="Y889" s="99" t="s">
        <v>1015</v>
      </c>
      <c r="Z889" s="119">
        <v>25000000</v>
      </c>
      <c r="AA889" s="120"/>
      <c r="AB889" s="119"/>
      <c r="AC889" s="119"/>
      <c r="AD889" s="119"/>
      <c r="AE889" s="120">
        <v>25000000</v>
      </c>
      <c r="AF889" s="119"/>
      <c r="AG889" s="131">
        <v>0</v>
      </c>
      <c r="AH889" s="94" t="s">
        <v>57</v>
      </c>
      <c r="AI889" s="94" t="s">
        <v>1009</v>
      </c>
      <c r="AJ889" s="94" t="s">
        <v>1010</v>
      </c>
      <c r="AK889" s="94"/>
      <c r="AL889" s="94" t="s">
        <v>57</v>
      </c>
      <c r="AM889" s="94"/>
      <c r="AN889" s="94" t="s">
        <v>57</v>
      </c>
      <c r="AO889" s="94"/>
      <c r="AP889" s="94" t="s">
        <v>57</v>
      </c>
      <c r="AQ889" s="94"/>
      <c r="AR889" s="94" t="s">
        <v>57</v>
      </c>
      <c r="AS889" s="94" t="s">
        <v>60</v>
      </c>
      <c r="AT889" s="94" t="s">
        <v>61</v>
      </c>
      <c r="AU889" s="97" t="s">
        <v>62</v>
      </c>
      <c r="AV889" s="98" t="s">
        <v>272</v>
      </c>
      <c r="AW889" s="97" t="s">
        <v>335</v>
      </c>
      <c r="AX889" s="97">
        <v>3202004</v>
      </c>
      <c r="AY889" s="97" t="s">
        <v>336</v>
      </c>
      <c r="AZ889" s="97" t="s">
        <v>888</v>
      </c>
      <c r="BA889" s="24"/>
    </row>
    <row r="890" spans="1:53" ht="84.75" customHeight="1">
      <c r="A890" s="23" t="str">
        <f>+IFERROR(VLOOKUP(R890,'[2]Listas niveles'!$D$2:$E$11,2,FALSE),"")</f>
        <v>DTAN</v>
      </c>
      <c r="B890" s="23" t="str">
        <f>+IFERROR(VLOOKUP(AS890,'[2]Listas anexo 1'!$A$7:$B$8,2,FALSE),"")</f>
        <v>ADMIN</v>
      </c>
      <c r="C890" s="23" t="str">
        <f>+IFERROR(VLOOKUP(AT890,'[2]Listas anexo 1'!$A$13:$B$15,2,FALSE),"")</f>
        <v>ADMINYCOOR</v>
      </c>
      <c r="D890" s="23" t="str">
        <f>+IFERROR(VLOOKUP(AT890,'[2]Listas anexo 1'!$A$13:$C$15,3,FALSE),"")</f>
        <v>CONTRIBUIR</v>
      </c>
      <c r="E890" s="23" t="str">
        <f>+IFERROR(VLOOKUP(AT890,'[2]Listas anexo 1'!$A$19:$B$21,2,FALSE),"")</f>
        <v>ADMINOB</v>
      </c>
      <c r="F890" s="23" t="str">
        <f>+IFERROR(VLOOKUP(AV890,'[2]Listas anexo 1'!$J$13:$K$21,2,FALSE),"")</f>
        <v>ADOBIII</v>
      </c>
      <c r="G890" s="23" t="str">
        <f>+IFERROR(VLOOKUP(AW890,'[2]LISTAS ANEXO 1. 2'!$A$9:$B$38,2,FALSE),"")</f>
        <v>AX</v>
      </c>
      <c r="H890" s="23" t="str">
        <f>+IFERROR(IF(C890="ADMINYCOOR",VLOOKUP(AY890,'[2]LISTAS ANEXO 1. 3'!$B$13:$C$42,2,FALSE),IF(C890="TASAS",VLOOKUP(AY890,'[2]LISTAS ANEXO 1. 3'!$B$43:$C$51,2,FALSE),IF(C890="FORTALECIMIENTO",VLOOKUP(AY890,'[2]LISTAS ANEXO 1. 3'!$B$52:$C$58,2,FALSE),""))),"")</f>
        <v>OO</v>
      </c>
      <c r="I890" s="23" t="str">
        <f>+IFERROR(VLOOKUP(#REF!,'[2]LISTAS ANEXO 1. 4'!$B$74:$C$90,2,FALSE),"")</f>
        <v/>
      </c>
      <c r="J890" s="23" t="str">
        <f>+IFERROR(VLOOKUP(X890,[2]ORDINALES!$B$2:$C$5,2,FALSE),"")</f>
        <v>CTADOS</v>
      </c>
      <c r="K890" s="23" t="str">
        <f>+IFERROR(VLOOKUP(#REF!,[2]REGION!$G$2:$I$1125,2,FALSE),"")</f>
        <v/>
      </c>
      <c r="L890" s="23" t="str">
        <f>+IFERROR(VLOOKUP(AI890,[2]REGION!$G$2:$I$1125,2,FALSE),"")</f>
        <v>BOYA</v>
      </c>
      <c r="M890" s="23" t="str">
        <f>+IFERROR(VLOOKUP(#REF!,[2]ORDINALES!$H$2:$I$382,2,FALSE),"")</f>
        <v/>
      </c>
      <c r="N890" s="23" t="str">
        <f>IFERROR(VLOOKUP(U890,'[2]Lista Willy'!$B$11:$D$14,3,FALSE),"")</f>
        <v>REC_20</v>
      </c>
      <c r="O890" s="24"/>
      <c r="P890" s="94">
        <v>37007</v>
      </c>
      <c r="Q890" s="94" t="s">
        <v>540</v>
      </c>
      <c r="R890" s="94" t="s">
        <v>873</v>
      </c>
      <c r="S890" s="94" t="s">
        <v>1007</v>
      </c>
      <c r="T890" s="94" t="s">
        <v>873</v>
      </c>
      <c r="U890" s="94" t="s">
        <v>153</v>
      </c>
      <c r="V890" s="94" t="s">
        <v>154</v>
      </c>
      <c r="W890" s="94" t="s">
        <v>54</v>
      </c>
      <c r="X890" s="90" t="s">
        <v>55</v>
      </c>
      <c r="Y890" s="99" t="s">
        <v>1016</v>
      </c>
      <c r="Z890" s="119">
        <v>90000000</v>
      </c>
      <c r="AA890" s="120"/>
      <c r="AB890" s="119"/>
      <c r="AC890" s="119"/>
      <c r="AD890" s="119"/>
      <c r="AE890" s="120">
        <v>90000000</v>
      </c>
      <c r="AF890" s="119"/>
      <c r="AG890" s="131">
        <v>0</v>
      </c>
      <c r="AH890" s="94" t="s">
        <v>57</v>
      </c>
      <c r="AI890" s="94" t="s">
        <v>1009</v>
      </c>
      <c r="AJ890" s="94" t="s">
        <v>1010</v>
      </c>
      <c r="AK890" s="94"/>
      <c r="AL890" s="94" t="s">
        <v>57</v>
      </c>
      <c r="AM890" s="94"/>
      <c r="AN890" s="94" t="s">
        <v>57</v>
      </c>
      <c r="AO890" s="94"/>
      <c r="AP890" s="94" t="s">
        <v>57</v>
      </c>
      <c r="AQ890" s="94"/>
      <c r="AR890" s="94" t="s">
        <v>57</v>
      </c>
      <c r="AS890" s="94" t="s">
        <v>60</v>
      </c>
      <c r="AT890" s="94" t="s">
        <v>61</v>
      </c>
      <c r="AU890" s="97" t="s">
        <v>62</v>
      </c>
      <c r="AV890" s="98" t="s">
        <v>272</v>
      </c>
      <c r="AW890" s="97" t="s">
        <v>335</v>
      </c>
      <c r="AX890" s="97">
        <v>3202004</v>
      </c>
      <c r="AY890" s="97" t="s">
        <v>336</v>
      </c>
      <c r="AZ890" s="97" t="s">
        <v>888</v>
      </c>
      <c r="BA890" s="24"/>
    </row>
    <row r="891" spans="1:53" ht="84.75" customHeight="1">
      <c r="A891" s="23" t="str">
        <f>+IFERROR(VLOOKUP(R891,'[2]Listas niveles'!$D$2:$E$11,2,FALSE),"")</f>
        <v>DTAN</v>
      </c>
      <c r="B891" s="23" t="str">
        <f>+IFERROR(VLOOKUP(AS891,'[2]Listas anexo 1'!$A$7:$B$8,2,FALSE),"")</f>
        <v>ADMIN</v>
      </c>
      <c r="C891" s="23" t="str">
        <f>+IFERROR(VLOOKUP(AT891,'[2]Listas anexo 1'!$A$13:$B$15,2,FALSE),"")</f>
        <v>ADMINYCOOR</v>
      </c>
      <c r="D891" s="23" t="str">
        <f>+IFERROR(VLOOKUP(AT891,'[2]Listas anexo 1'!$A$13:$C$15,3,FALSE),"")</f>
        <v>CONTRIBUIR</v>
      </c>
      <c r="E891" s="23" t="str">
        <f>+IFERROR(VLOOKUP(AT891,'[2]Listas anexo 1'!$A$19:$B$21,2,FALSE),"")</f>
        <v>ADMINOB</v>
      </c>
      <c r="F891" s="23" t="str">
        <f>+IFERROR(VLOOKUP(AV891,'[2]Listas anexo 1'!$J$13:$K$21,2,FALSE),"")</f>
        <v>ADOBIII</v>
      </c>
      <c r="G891" s="23" t="str">
        <f>+IFERROR(VLOOKUP(AW891,'[2]LISTAS ANEXO 1. 2'!$A$9:$B$38,2,FALSE),"")</f>
        <v>AX</v>
      </c>
      <c r="H891" s="23" t="str">
        <f>+IFERROR(IF(C891="ADMINYCOOR",VLOOKUP(AY891,'[2]LISTAS ANEXO 1. 3'!$B$13:$C$42,2,FALSE),IF(C891="TASAS",VLOOKUP(AY891,'[2]LISTAS ANEXO 1. 3'!$B$43:$C$51,2,FALSE),IF(C891="FORTALECIMIENTO",VLOOKUP(AY891,'[2]LISTAS ANEXO 1. 3'!$B$52:$C$58,2,FALSE),""))),"")</f>
        <v>OO</v>
      </c>
      <c r="I891" s="23" t="str">
        <f>+IFERROR(VLOOKUP(#REF!,'[2]LISTAS ANEXO 1. 4'!$B$74:$C$90,2,FALSE),"")</f>
        <v/>
      </c>
      <c r="J891" s="23" t="str">
        <f>+IFERROR(VLOOKUP(X891,[2]ORDINALES!$B$2:$C$5,2,FALSE),"")</f>
        <v>CTADOS</v>
      </c>
      <c r="K891" s="23" t="str">
        <f>+IFERROR(VLOOKUP(#REF!,[2]REGION!$G$2:$I$1125,2,FALSE),"")</f>
        <v/>
      </c>
      <c r="L891" s="23" t="str">
        <f>+IFERROR(VLOOKUP(AI891,[2]REGION!$G$2:$I$1125,2,FALSE),"")</f>
        <v>BOYA</v>
      </c>
      <c r="M891" s="23" t="str">
        <f>+IFERROR(VLOOKUP(#REF!,[2]ORDINALES!$H$2:$I$382,2,FALSE),"")</f>
        <v/>
      </c>
      <c r="N891" s="23" t="str">
        <f>IFERROR(VLOOKUP(U891,'[2]Lista Willy'!$B$11:$D$14,3,FALSE),"")</f>
        <v>REC_20</v>
      </c>
      <c r="O891" s="24"/>
      <c r="P891" s="94">
        <v>37008</v>
      </c>
      <c r="Q891" s="94" t="s">
        <v>540</v>
      </c>
      <c r="R891" s="94" t="s">
        <v>873</v>
      </c>
      <c r="S891" s="94" t="s">
        <v>1007</v>
      </c>
      <c r="T891" s="94" t="s">
        <v>873</v>
      </c>
      <c r="U891" s="94" t="s">
        <v>153</v>
      </c>
      <c r="V891" s="94" t="s">
        <v>154</v>
      </c>
      <c r="W891" s="94" t="s">
        <v>54</v>
      </c>
      <c r="X891" s="90" t="s">
        <v>55</v>
      </c>
      <c r="Y891" s="94" t="s">
        <v>1017</v>
      </c>
      <c r="Z891" s="119">
        <v>40000000</v>
      </c>
      <c r="AA891" s="120"/>
      <c r="AB891" s="119"/>
      <c r="AC891" s="119"/>
      <c r="AD891" s="119"/>
      <c r="AE891" s="120">
        <v>40000000</v>
      </c>
      <c r="AF891" s="119"/>
      <c r="AG891" s="131">
        <v>0</v>
      </c>
      <c r="AH891" s="94" t="s">
        <v>57</v>
      </c>
      <c r="AI891" s="94" t="s">
        <v>1009</v>
      </c>
      <c r="AJ891" s="94" t="s">
        <v>1010</v>
      </c>
      <c r="AK891" s="94"/>
      <c r="AL891" s="94" t="s">
        <v>57</v>
      </c>
      <c r="AM891" s="94"/>
      <c r="AN891" s="94" t="s">
        <v>57</v>
      </c>
      <c r="AO891" s="94"/>
      <c r="AP891" s="94" t="s">
        <v>57</v>
      </c>
      <c r="AQ891" s="94"/>
      <c r="AR891" s="94" t="s">
        <v>57</v>
      </c>
      <c r="AS891" s="94" t="s">
        <v>60</v>
      </c>
      <c r="AT891" s="94" t="s">
        <v>61</v>
      </c>
      <c r="AU891" s="97" t="s">
        <v>62</v>
      </c>
      <c r="AV891" s="98" t="s">
        <v>272</v>
      </c>
      <c r="AW891" s="97" t="s">
        <v>335</v>
      </c>
      <c r="AX891" s="97">
        <v>3202004</v>
      </c>
      <c r="AY891" s="97" t="s">
        <v>336</v>
      </c>
      <c r="AZ891" s="97" t="s">
        <v>888</v>
      </c>
      <c r="BA891" s="24"/>
    </row>
    <row r="892" spans="1:53" ht="84.75" customHeight="1">
      <c r="A892" s="23" t="str">
        <f>+IFERROR(VLOOKUP(R892,'[2]Listas niveles'!$D$2:$E$11,2,FALSE),"")</f>
        <v>DTAN</v>
      </c>
      <c r="B892" s="23" t="str">
        <f>+IFERROR(VLOOKUP(AS892,'[2]Listas anexo 1'!$A$7:$B$8,2,FALSE),"")</f>
        <v>ADMIN</v>
      </c>
      <c r="C892" s="23" t="str">
        <f>+IFERROR(VLOOKUP(AT892,'[2]Listas anexo 1'!$A$13:$B$15,2,FALSE),"")</f>
        <v>ADMINYCOOR</v>
      </c>
      <c r="D892" s="23" t="str">
        <f>+IFERROR(VLOOKUP(AT892,'[2]Listas anexo 1'!$A$13:$C$15,3,FALSE),"")</f>
        <v>CONTRIBUIR</v>
      </c>
      <c r="E892" s="23" t="str">
        <f>+IFERROR(VLOOKUP(AT892,'[2]Listas anexo 1'!$A$19:$B$21,2,FALSE),"")</f>
        <v>ADMINOB</v>
      </c>
      <c r="F892" s="23" t="str">
        <f>+IFERROR(VLOOKUP(AV892,'[2]Listas anexo 1'!$J$13:$K$21,2,FALSE),"")</f>
        <v>ADOBIII</v>
      </c>
      <c r="G892" s="23" t="str">
        <f>+IFERROR(VLOOKUP(AW892,'[2]LISTAS ANEXO 1. 2'!$A$9:$B$38,2,FALSE),"")</f>
        <v>AX</v>
      </c>
      <c r="H892" s="23" t="str">
        <f>+IFERROR(IF(C892="ADMINYCOOR",VLOOKUP(AY892,'[2]LISTAS ANEXO 1. 3'!$B$13:$C$42,2,FALSE),IF(C892="TASAS",VLOOKUP(AY892,'[2]LISTAS ANEXO 1. 3'!$B$43:$C$51,2,FALSE),IF(C892="FORTALECIMIENTO",VLOOKUP(AY892,'[2]LISTAS ANEXO 1. 3'!$B$52:$C$58,2,FALSE),""))),"")</f>
        <v>OO</v>
      </c>
      <c r="I892" s="23" t="str">
        <f>+IFERROR(VLOOKUP(#REF!,'[2]LISTAS ANEXO 1. 4'!$B$74:$C$90,2,FALSE),"")</f>
        <v/>
      </c>
      <c r="J892" s="23" t="str">
        <f>+IFERROR(VLOOKUP(X892,[2]ORDINALES!$B$2:$C$5,2,FALSE),"")</f>
        <v>CTADOS</v>
      </c>
      <c r="K892" s="23" t="str">
        <f>+IFERROR(VLOOKUP(#REF!,[2]REGION!$G$2:$I$1125,2,FALSE),"")</f>
        <v/>
      </c>
      <c r="L892" s="23" t="str">
        <f>+IFERROR(VLOOKUP(AI892,[2]REGION!$G$2:$I$1125,2,FALSE),"")</f>
        <v>BOYA</v>
      </c>
      <c r="M892" s="23" t="str">
        <f>+IFERROR(VLOOKUP(#REF!,[2]ORDINALES!$H$2:$I$382,2,FALSE),"")</f>
        <v/>
      </c>
      <c r="N892" s="23" t="str">
        <f>IFERROR(VLOOKUP(U892,'[2]Lista Willy'!$B$11:$D$14,3,FALSE),"")</f>
        <v>REC_11</v>
      </c>
      <c r="O892" s="24"/>
      <c r="P892" s="94">
        <v>37009</v>
      </c>
      <c r="Q892" s="94" t="s">
        <v>540</v>
      </c>
      <c r="R892" s="94" t="s">
        <v>873</v>
      </c>
      <c r="S892" s="94" t="s">
        <v>1007</v>
      </c>
      <c r="T892" s="94" t="s">
        <v>873</v>
      </c>
      <c r="U892" s="94" t="s">
        <v>52</v>
      </c>
      <c r="V892" s="94" t="s">
        <v>53</v>
      </c>
      <c r="W892" s="94" t="s">
        <v>54</v>
      </c>
      <c r="X892" s="90" t="s">
        <v>55</v>
      </c>
      <c r="Y892" s="99" t="s">
        <v>1018</v>
      </c>
      <c r="Z892" s="119">
        <v>3000000</v>
      </c>
      <c r="AA892" s="120"/>
      <c r="AB892" s="119"/>
      <c r="AC892" s="119"/>
      <c r="AD892" s="119"/>
      <c r="AE892" s="120">
        <v>3000000</v>
      </c>
      <c r="AF892" s="119"/>
      <c r="AG892" s="131">
        <v>0</v>
      </c>
      <c r="AH892" s="94" t="s">
        <v>57</v>
      </c>
      <c r="AI892" s="94" t="s">
        <v>1009</v>
      </c>
      <c r="AJ892" s="94" t="s">
        <v>1010</v>
      </c>
      <c r="AK892" s="94"/>
      <c r="AL892" s="94" t="s">
        <v>57</v>
      </c>
      <c r="AM892" s="94"/>
      <c r="AN892" s="94" t="s">
        <v>57</v>
      </c>
      <c r="AO892" s="94"/>
      <c r="AP892" s="94" t="s">
        <v>57</v>
      </c>
      <c r="AQ892" s="94"/>
      <c r="AR892" s="94" t="s">
        <v>57</v>
      </c>
      <c r="AS892" s="94" t="s">
        <v>60</v>
      </c>
      <c r="AT892" s="94" t="s">
        <v>61</v>
      </c>
      <c r="AU892" s="97" t="s">
        <v>62</v>
      </c>
      <c r="AV892" s="98" t="s">
        <v>272</v>
      </c>
      <c r="AW892" s="97" t="s">
        <v>335</v>
      </c>
      <c r="AX892" s="97">
        <v>3202004</v>
      </c>
      <c r="AY892" s="97" t="s">
        <v>336</v>
      </c>
      <c r="AZ892" s="97" t="s">
        <v>888</v>
      </c>
      <c r="BA892" s="24"/>
    </row>
    <row r="893" spans="1:53" ht="84.75" customHeight="1">
      <c r="A893" s="23" t="str">
        <f>+IFERROR(VLOOKUP(R893,'[2]Listas niveles'!$D$2:$E$11,2,FALSE),"")</f>
        <v>DTAN</v>
      </c>
      <c r="B893" s="23" t="str">
        <f>+IFERROR(VLOOKUP(AS893,'[2]Listas anexo 1'!$A$7:$B$8,2,FALSE),"")</f>
        <v>ADMIN</v>
      </c>
      <c r="C893" s="23" t="str">
        <f>+IFERROR(VLOOKUP(AT893,'[2]Listas anexo 1'!$A$13:$B$15,2,FALSE),"")</f>
        <v>ADMINYCOOR</v>
      </c>
      <c r="D893" s="23" t="str">
        <f>+IFERROR(VLOOKUP(AT893,'[2]Listas anexo 1'!$A$13:$C$15,3,FALSE),"")</f>
        <v>CONTRIBUIR</v>
      </c>
      <c r="E893" s="23" t="str">
        <f>+IFERROR(VLOOKUP(AT893,'[2]Listas anexo 1'!$A$19:$B$21,2,FALSE),"")</f>
        <v>ADMINOB</v>
      </c>
      <c r="F893" s="23" t="str">
        <f>+IFERROR(VLOOKUP(AV893,'[2]Listas anexo 1'!$J$13:$K$21,2,FALSE),"")</f>
        <v>ADOBIII</v>
      </c>
      <c r="G893" s="23" t="str">
        <f>+IFERROR(VLOOKUP(AW893,'[2]LISTAS ANEXO 1. 2'!$A$9:$B$38,2,FALSE),"")</f>
        <v>AX</v>
      </c>
      <c r="H893" s="23" t="str">
        <f>+IFERROR(IF(C893="ADMINYCOOR",VLOOKUP(AY893,'[2]LISTAS ANEXO 1. 3'!$B$13:$C$42,2,FALSE),IF(C893="TASAS",VLOOKUP(AY893,'[2]LISTAS ANEXO 1. 3'!$B$43:$C$51,2,FALSE),IF(C893="FORTALECIMIENTO",VLOOKUP(AY893,'[2]LISTAS ANEXO 1. 3'!$B$52:$C$58,2,FALSE),""))),"")</f>
        <v>OO</v>
      </c>
      <c r="I893" s="23" t="str">
        <f>+IFERROR(VLOOKUP(#REF!,'[2]LISTAS ANEXO 1. 4'!$B$74:$C$90,2,FALSE),"")</f>
        <v/>
      </c>
      <c r="J893" s="23" t="str">
        <f>+IFERROR(VLOOKUP(X893,[2]ORDINALES!$B$2:$C$5,2,FALSE),"")</f>
        <v>CTADOS</v>
      </c>
      <c r="K893" s="23" t="str">
        <f>+IFERROR(VLOOKUP(#REF!,[2]REGION!$G$2:$I$1125,2,FALSE),"")</f>
        <v/>
      </c>
      <c r="L893" s="23" t="str">
        <f>+IFERROR(VLOOKUP(AI893,[2]REGION!$G$2:$I$1125,2,FALSE),"")</f>
        <v>BOYA</v>
      </c>
      <c r="M893" s="23" t="str">
        <f>+IFERROR(VLOOKUP(#REF!,[2]ORDINALES!$H$2:$I$382,2,FALSE),"")</f>
        <v/>
      </c>
      <c r="N893" s="23" t="str">
        <f>IFERROR(VLOOKUP(U893,'[2]Lista Willy'!$B$11:$D$14,3,FALSE),"")</f>
        <v>REC_20</v>
      </c>
      <c r="O893" s="24"/>
      <c r="P893" s="94">
        <v>37010</v>
      </c>
      <c r="Q893" s="94" t="s">
        <v>540</v>
      </c>
      <c r="R893" s="94" t="s">
        <v>873</v>
      </c>
      <c r="S893" s="94" t="s">
        <v>1007</v>
      </c>
      <c r="T893" s="94" t="s">
        <v>873</v>
      </c>
      <c r="U893" s="94" t="s">
        <v>153</v>
      </c>
      <c r="V893" s="94" t="s">
        <v>154</v>
      </c>
      <c r="W893" s="94" t="s">
        <v>54</v>
      </c>
      <c r="X893" s="90" t="s">
        <v>55</v>
      </c>
      <c r="Y893" s="99" t="s">
        <v>1019</v>
      </c>
      <c r="Z893" s="119">
        <v>12000000</v>
      </c>
      <c r="AA893" s="120"/>
      <c r="AB893" s="119"/>
      <c r="AC893" s="119"/>
      <c r="AD893" s="119"/>
      <c r="AE893" s="120">
        <v>12000000</v>
      </c>
      <c r="AF893" s="119"/>
      <c r="AG893" s="131">
        <v>0</v>
      </c>
      <c r="AH893" s="94" t="s">
        <v>57</v>
      </c>
      <c r="AI893" s="94" t="s">
        <v>1009</v>
      </c>
      <c r="AJ893" s="94" t="s">
        <v>1010</v>
      </c>
      <c r="AK893" s="94"/>
      <c r="AL893" s="94" t="s">
        <v>57</v>
      </c>
      <c r="AM893" s="94"/>
      <c r="AN893" s="94" t="s">
        <v>57</v>
      </c>
      <c r="AO893" s="94"/>
      <c r="AP893" s="94" t="s">
        <v>57</v>
      </c>
      <c r="AQ893" s="94"/>
      <c r="AR893" s="94" t="s">
        <v>57</v>
      </c>
      <c r="AS893" s="94" t="s">
        <v>60</v>
      </c>
      <c r="AT893" s="94" t="s">
        <v>61</v>
      </c>
      <c r="AU893" s="97" t="s">
        <v>62</v>
      </c>
      <c r="AV893" s="98" t="s">
        <v>272</v>
      </c>
      <c r="AW893" s="97" t="s">
        <v>335</v>
      </c>
      <c r="AX893" s="97">
        <v>3202004</v>
      </c>
      <c r="AY893" s="97" t="s">
        <v>336</v>
      </c>
      <c r="AZ893" s="97" t="s">
        <v>888</v>
      </c>
      <c r="BA893" s="24"/>
    </row>
    <row r="894" spans="1:53" ht="84.75" customHeight="1">
      <c r="A894" s="23" t="str">
        <f>+IFERROR(VLOOKUP(R894,'[2]Listas niveles'!$D$2:$E$11,2,FALSE),"")</f>
        <v>DTAN</v>
      </c>
      <c r="B894" s="23" t="str">
        <f>+IFERROR(VLOOKUP(AS894,'[2]Listas anexo 1'!$A$7:$B$8,2,FALSE),"")</f>
        <v>ADMIN</v>
      </c>
      <c r="C894" s="23" t="str">
        <f>+IFERROR(VLOOKUP(AT894,'[2]Listas anexo 1'!$A$13:$B$15,2,FALSE),"")</f>
        <v>ADMINYCOOR</v>
      </c>
      <c r="D894" s="23" t="str">
        <f>+IFERROR(VLOOKUP(AT894,'[2]Listas anexo 1'!$A$13:$C$15,3,FALSE),"")</f>
        <v>CONTRIBUIR</v>
      </c>
      <c r="E894" s="23" t="str">
        <f>+IFERROR(VLOOKUP(AT894,'[2]Listas anexo 1'!$A$19:$B$21,2,FALSE),"")</f>
        <v>ADMINOB</v>
      </c>
      <c r="F894" s="23" t="str">
        <f>+IFERROR(VLOOKUP(AV894,'[2]Listas anexo 1'!$J$13:$K$21,2,FALSE),"")</f>
        <v>ADOBIII</v>
      </c>
      <c r="G894" s="23" t="str">
        <f>+IFERROR(VLOOKUP(AW894,'[2]LISTAS ANEXO 1. 2'!$A$9:$B$38,2,FALSE),"")</f>
        <v>AX</v>
      </c>
      <c r="H894" s="23" t="str">
        <f>+IFERROR(IF(C894="ADMINYCOOR",VLOOKUP(AY894,'[2]LISTAS ANEXO 1. 3'!$B$13:$C$42,2,FALSE),IF(C894="TASAS",VLOOKUP(AY894,'[2]LISTAS ANEXO 1. 3'!$B$43:$C$51,2,FALSE),IF(C894="FORTALECIMIENTO",VLOOKUP(AY894,'[2]LISTAS ANEXO 1. 3'!$B$52:$C$58,2,FALSE),""))),"")</f>
        <v>OO</v>
      </c>
      <c r="I894" s="23" t="str">
        <f>+IFERROR(VLOOKUP(#REF!,'[2]LISTAS ANEXO 1. 4'!$B$74:$C$90,2,FALSE),"")</f>
        <v/>
      </c>
      <c r="J894" s="23" t="str">
        <f>+IFERROR(VLOOKUP(X894,[2]ORDINALES!$B$2:$C$5,2,FALSE),"")</f>
        <v>CTADOS</v>
      </c>
      <c r="K894" s="23" t="str">
        <f>+IFERROR(VLOOKUP(#REF!,[2]REGION!$G$2:$I$1125,2,FALSE),"")</f>
        <v/>
      </c>
      <c r="L894" s="23" t="str">
        <f>+IFERROR(VLOOKUP(AI894,[2]REGION!$G$2:$I$1125,2,FALSE),"")</f>
        <v>BOYA</v>
      </c>
      <c r="M894" s="23" t="str">
        <f>+IFERROR(VLOOKUP(#REF!,[2]ORDINALES!$H$2:$I$382,2,FALSE),"")</f>
        <v/>
      </c>
      <c r="N894" s="23" t="str">
        <f>IFERROR(VLOOKUP(U894,'[2]Lista Willy'!$B$11:$D$14,3,FALSE),"")</f>
        <v>REC_20</v>
      </c>
      <c r="O894" s="24"/>
      <c r="P894" s="94">
        <v>37011</v>
      </c>
      <c r="Q894" s="94" t="s">
        <v>540</v>
      </c>
      <c r="R894" s="94" t="s">
        <v>873</v>
      </c>
      <c r="S894" s="94" t="s">
        <v>1007</v>
      </c>
      <c r="T894" s="94" t="s">
        <v>873</v>
      </c>
      <c r="U894" s="94" t="s">
        <v>153</v>
      </c>
      <c r="V894" s="94" t="s">
        <v>154</v>
      </c>
      <c r="W894" s="94" t="s">
        <v>54</v>
      </c>
      <c r="X894" s="90" t="s">
        <v>55</v>
      </c>
      <c r="Y894" s="99" t="s">
        <v>1020</v>
      </c>
      <c r="Z894" s="119">
        <v>90000000</v>
      </c>
      <c r="AA894" s="120"/>
      <c r="AB894" s="119"/>
      <c r="AC894" s="119"/>
      <c r="AD894" s="119"/>
      <c r="AE894" s="120">
        <v>90000000</v>
      </c>
      <c r="AF894" s="119"/>
      <c r="AG894" s="131">
        <v>0</v>
      </c>
      <c r="AH894" s="94" t="s">
        <v>57</v>
      </c>
      <c r="AI894" s="94" t="s">
        <v>1009</v>
      </c>
      <c r="AJ894" s="94" t="s">
        <v>1010</v>
      </c>
      <c r="AK894" s="94"/>
      <c r="AL894" s="94" t="s">
        <v>57</v>
      </c>
      <c r="AM894" s="94"/>
      <c r="AN894" s="94" t="s">
        <v>57</v>
      </c>
      <c r="AO894" s="94"/>
      <c r="AP894" s="94" t="s">
        <v>57</v>
      </c>
      <c r="AQ894" s="94"/>
      <c r="AR894" s="94" t="s">
        <v>57</v>
      </c>
      <c r="AS894" s="94" t="s">
        <v>60</v>
      </c>
      <c r="AT894" s="94" t="s">
        <v>61</v>
      </c>
      <c r="AU894" s="97" t="s">
        <v>62</v>
      </c>
      <c r="AV894" s="98" t="s">
        <v>272</v>
      </c>
      <c r="AW894" s="97" t="s">
        <v>335</v>
      </c>
      <c r="AX894" s="97">
        <v>3202004</v>
      </c>
      <c r="AY894" s="97" t="s">
        <v>336</v>
      </c>
      <c r="AZ894" s="97" t="s">
        <v>888</v>
      </c>
      <c r="BA894" s="24"/>
    </row>
    <row r="895" spans="1:53" ht="84.75" customHeight="1">
      <c r="A895" s="23" t="str">
        <f>+IFERROR(VLOOKUP(R895,'[2]Listas niveles'!$D$2:$E$11,2,FALSE),"")</f>
        <v>DTAN</v>
      </c>
      <c r="B895" s="23" t="str">
        <f>+IFERROR(VLOOKUP(AS895,'[2]Listas anexo 1'!$A$7:$B$8,2,FALSE),"")</f>
        <v>ADMIN</v>
      </c>
      <c r="C895" s="23" t="str">
        <f>+IFERROR(VLOOKUP(AT895,'[2]Listas anexo 1'!$A$13:$B$15,2,FALSE),"")</f>
        <v>ADMINYCOOR</v>
      </c>
      <c r="D895" s="23" t="str">
        <f>+IFERROR(VLOOKUP(AT895,'[2]Listas anexo 1'!$A$13:$C$15,3,FALSE),"")</f>
        <v>CONTRIBUIR</v>
      </c>
      <c r="E895" s="23" t="str">
        <f>+IFERROR(VLOOKUP(AT895,'[2]Listas anexo 1'!$A$19:$B$21,2,FALSE),"")</f>
        <v>ADMINOB</v>
      </c>
      <c r="F895" s="23" t="str">
        <f>+IFERROR(VLOOKUP(AV895,'[2]Listas anexo 1'!$J$13:$K$21,2,FALSE),"")</f>
        <v>ADOBI</v>
      </c>
      <c r="G895" s="23" t="str">
        <f>+IFERROR(VLOOKUP(AW895,'[2]LISTAS ANEXO 1. 2'!$A$9:$B$38,2,FALSE),"")</f>
        <v>AII</v>
      </c>
      <c r="H895" s="23" t="str">
        <f>+IFERROR(IF(C895="ADMINYCOOR",VLOOKUP(AY895,'[2]LISTAS ANEXO 1. 3'!$B$13:$C$42,2,FALSE),IF(C895="TASAS",VLOOKUP(AY895,'[2]LISTAS ANEXO 1. 3'!$B$43:$C$51,2,FALSE),IF(C895="FORTALECIMIENTO",VLOOKUP(AY895,'[2]LISTAS ANEXO 1. 3'!$B$52:$C$58,2,FALSE),""))),"")</f>
        <v>CC</v>
      </c>
      <c r="I895" s="23" t="str">
        <f>+IFERROR(VLOOKUP(#REF!,'[2]LISTAS ANEXO 1. 4'!$B$74:$C$90,2,FALSE),"")</f>
        <v/>
      </c>
      <c r="J895" s="23" t="str">
        <f>+IFERROR(VLOOKUP(X895,[2]ORDINALES!$B$2:$C$5,2,FALSE),"")</f>
        <v>CTADOS</v>
      </c>
      <c r="K895" s="23" t="str">
        <f>+IFERROR(VLOOKUP(#REF!,[2]REGION!$G$2:$I$1125,2,FALSE),"")</f>
        <v/>
      </c>
      <c r="L895" s="23" t="str">
        <f>+IFERROR(VLOOKUP(AI895,[2]REGION!$G$2:$I$1125,2,FALSE),"")</f>
        <v>BOYA</v>
      </c>
      <c r="M895" s="23" t="str">
        <f>+IFERROR(VLOOKUP(#REF!,[2]ORDINALES!$H$2:$I$382,2,FALSE),"")</f>
        <v/>
      </c>
      <c r="N895" s="23" t="str">
        <f>IFERROR(VLOOKUP(U895,'[2]Lista Willy'!$B$11:$D$14,3,FALSE),"")</f>
        <v>REC_11</v>
      </c>
      <c r="O895" s="24"/>
      <c r="P895" s="94">
        <v>37012</v>
      </c>
      <c r="Q895" s="94" t="s">
        <v>540</v>
      </c>
      <c r="R895" s="94" t="s">
        <v>873</v>
      </c>
      <c r="S895" s="94" t="s">
        <v>1007</v>
      </c>
      <c r="T895" s="94" t="s">
        <v>873</v>
      </c>
      <c r="U895" s="94" t="s">
        <v>52</v>
      </c>
      <c r="V895" s="94" t="s">
        <v>53</v>
      </c>
      <c r="W895" s="94" t="s">
        <v>54</v>
      </c>
      <c r="X895" s="90" t="s">
        <v>55</v>
      </c>
      <c r="Y895" s="99" t="s">
        <v>1021</v>
      </c>
      <c r="Z895" s="119">
        <v>21527000</v>
      </c>
      <c r="AA895" s="120"/>
      <c r="AB895" s="119"/>
      <c r="AC895" s="119"/>
      <c r="AD895" s="119"/>
      <c r="AE895" s="120">
        <v>21527000</v>
      </c>
      <c r="AF895" s="119"/>
      <c r="AG895" s="131">
        <v>0</v>
      </c>
      <c r="AH895" s="94" t="s">
        <v>57</v>
      </c>
      <c r="AI895" s="94" t="s">
        <v>1009</v>
      </c>
      <c r="AJ895" s="94" t="s">
        <v>1010</v>
      </c>
      <c r="AK895" s="94"/>
      <c r="AL895" s="94" t="s">
        <v>57</v>
      </c>
      <c r="AM895" s="94"/>
      <c r="AN895" s="94" t="s">
        <v>57</v>
      </c>
      <c r="AO895" s="94"/>
      <c r="AP895" s="94" t="s">
        <v>57</v>
      </c>
      <c r="AQ895" s="94"/>
      <c r="AR895" s="94" t="s">
        <v>57</v>
      </c>
      <c r="AS895" s="94" t="s">
        <v>60</v>
      </c>
      <c r="AT895" s="94" t="s">
        <v>61</v>
      </c>
      <c r="AU895" s="97" t="s">
        <v>62</v>
      </c>
      <c r="AV895" s="98" t="s">
        <v>125</v>
      </c>
      <c r="AW895" s="97" t="s">
        <v>168</v>
      </c>
      <c r="AX895" s="97">
        <v>3202031</v>
      </c>
      <c r="AY895" s="97" t="s">
        <v>169</v>
      </c>
      <c r="AZ895" s="97" t="s">
        <v>170</v>
      </c>
      <c r="BA895" s="24"/>
    </row>
    <row r="896" spans="1:53" ht="84.75" customHeight="1">
      <c r="A896" s="23" t="str">
        <f>+IFERROR(VLOOKUP(R896,'[2]Listas niveles'!$D$2:$E$11,2,FALSE),"")</f>
        <v>DTAN</v>
      </c>
      <c r="B896" s="23" t="str">
        <f>+IFERROR(VLOOKUP(AS896,'[2]Listas anexo 1'!$A$7:$B$8,2,FALSE),"")</f>
        <v>ADMIN</v>
      </c>
      <c r="C896" s="23" t="str">
        <f>+IFERROR(VLOOKUP(AT896,'[2]Listas anexo 1'!$A$13:$B$15,2,FALSE),"")</f>
        <v>ADMINYCOOR</v>
      </c>
      <c r="D896" s="23" t="str">
        <f>+IFERROR(VLOOKUP(AT896,'[2]Listas anexo 1'!$A$13:$C$15,3,FALSE),"")</f>
        <v>CONTRIBUIR</v>
      </c>
      <c r="E896" s="23" t="str">
        <f>+IFERROR(VLOOKUP(AT896,'[2]Listas anexo 1'!$A$19:$B$21,2,FALSE),"")</f>
        <v>ADMINOB</v>
      </c>
      <c r="F896" s="23" t="str">
        <f>+IFERROR(VLOOKUP(AV896,'[2]Listas anexo 1'!$J$13:$K$21,2,FALSE),"")</f>
        <v>ADOBI</v>
      </c>
      <c r="G896" s="23" t="str">
        <f>+IFERROR(VLOOKUP(AW896,'[2]LISTAS ANEXO 1. 2'!$A$9:$B$38,2,FALSE),"")</f>
        <v>AII</v>
      </c>
      <c r="H896" s="23" t="str">
        <f>+IFERROR(IF(C896="ADMINYCOOR",VLOOKUP(AY896,'[2]LISTAS ANEXO 1. 3'!$B$13:$C$42,2,FALSE),IF(C896="TASAS",VLOOKUP(AY896,'[2]LISTAS ANEXO 1. 3'!$B$43:$C$51,2,FALSE),IF(C896="FORTALECIMIENTO",VLOOKUP(AY896,'[2]LISTAS ANEXO 1. 3'!$B$52:$C$58,2,FALSE),""))),"")</f>
        <v>CC</v>
      </c>
      <c r="I896" s="23" t="str">
        <f>+IFERROR(VLOOKUP(#REF!,'[2]LISTAS ANEXO 1. 4'!$B$74:$C$90,2,FALSE),"")</f>
        <v/>
      </c>
      <c r="J896" s="23" t="str">
        <f>+IFERROR(VLOOKUP(X896,[2]ORDINALES!$B$2:$C$5,2,FALSE),"")</f>
        <v>CTADOS</v>
      </c>
      <c r="K896" s="23" t="str">
        <f>+IFERROR(VLOOKUP(#REF!,[2]REGION!$G$2:$I$1125,2,FALSE),"")</f>
        <v/>
      </c>
      <c r="L896" s="23" t="str">
        <f>+IFERROR(VLOOKUP(AI896,[2]REGION!$G$2:$I$1125,2,FALSE),"")</f>
        <v>BOYA</v>
      </c>
      <c r="M896" s="23" t="str">
        <f>+IFERROR(VLOOKUP(#REF!,[2]ORDINALES!$H$2:$I$382,2,FALSE),"")</f>
        <v/>
      </c>
      <c r="N896" s="23" t="str">
        <f>IFERROR(VLOOKUP(U896,'[2]Lista Willy'!$B$11:$D$14,3,FALSE),"")</f>
        <v>REC_11</v>
      </c>
      <c r="O896" s="24"/>
      <c r="P896" s="94">
        <v>37013</v>
      </c>
      <c r="Q896" s="94" t="s">
        <v>540</v>
      </c>
      <c r="R896" s="94" t="s">
        <v>873</v>
      </c>
      <c r="S896" s="94" t="s">
        <v>1007</v>
      </c>
      <c r="T896" s="94" t="s">
        <v>873</v>
      </c>
      <c r="U896" s="94" t="s">
        <v>52</v>
      </c>
      <c r="V896" s="94" t="s">
        <v>53</v>
      </c>
      <c r="W896" s="94" t="s">
        <v>54</v>
      </c>
      <c r="X896" s="90" t="s">
        <v>55</v>
      </c>
      <c r="Y896" s="99" t="s">
        <v>1022</v>
      </c>
      <c r="Z896" s="119">
        <v>21527000</v>
      </c>
      <c r="AA896" s="120"/>
      <c r="AB896" s="119"/>
      <c r="AC896" s="119"/>
      <c r="AD896" s="119"/>
      <c r="AE896" s="120">
        <v>21527000</v>
      </c>
      <c r="AF896" s="119"/>
      <c r="AG896" s="131">
        <v>0</v>
      </c>
      <c r="AH896" s="94" t="s">
        <v>57</v>
      </c>
      <c r="AI896" s="94" t="s">
        <v>1009</v>
      </c>
      <c r="AJ896" s="94" t="s">
        <v>1010</v>
      </c>
      <c r="AK896" s="94"/>
      <c r="AL896" s="94" t="s">
        <v>57</v>
      </c>
      <c r="AM896" s="94"/>
      <c r="AN896" s="94" t="s">
        <v>57</v>
      </c>
      <c r="AO896" s="94"/>
      <c r="AP896" s="94" t="s">
        <v>57</v>
      </c>
      <c r="AQ896" s="94"/>
      <c r="AR896" s="94" t="s">
        <v>57</v>
      </c>
      <c r="AS896" s="94" t="s">
        <v>60</v>
      </c>
      <c r="AT896" s="94" t="s">
        <v>61</v>
      </c>
      <c r="AU896" s="97" t="s">
        <v>62</v>
      </c>
      <c r="AV896" s="98" t="s">
        <v>125</v>
      </c>
      <c r="AW896" s="97" t="s">
        <v>168</v>
      </c>
      <c r="AX896" s="97">
        <v>3202031</v>
      </c>
      <c r="AY896" s="97" t="s">
        <v>169</v>
      </c>
      <c r="AZ896" s="97" t="s">
        <v>170</v>
      </c>
      <c r="BA896" s="24"/>
    </row>
    <row r="897" spans="1:53" ht="84.75" customHeight="1">
      <c r="A897" s="23" t="str">
        <f>+IFERROR(VLOOKUP(R897,'[2]Listas niveles'!$D$2:$E$11,2,FALSE),"")</f>
        <v>DTAN</v>
      </c>
      <c r="B897" s="23" t="str">
        <f>+IFERROR(VLOOKUP(AS897,'[2]Listas anexo 1'!$A$7:$B$8,2,FALSE),"")</f>
        <v>ADMIN</v>
      </c>
      <c r="C897" s="23" t="str">
        <f>+IFERROR(VLOOKUP(AT897,'[2]Listas anexo 1'!$A$13:$B$15,2,FALSE),"")</f>
        <v>ADMINYCOOR</v>
      </c>
      <c r="D897" s="23" t="str">
        <f>+IFERROR(VLOOKUP(AT897,'[2]Listas anexo 1'!$A$13:$C$15,3,FALSE),"")</f>
        <v>CONTRIBUIR</v>
      </c>
      <c r="E897" s="23" t="str">
        <f>+IFERROR(VLOOKUP(AT897,'[2]Listas anexo 1'!$A$19:$B$21,2,FALSE),"")</f>
        <v>ADMINOB</v>
      </c>
      <c r="F897" s="23" t="str">
        <f>+IFERROR(VLOOKUP(AV897,'[2]Listas anexo 1'!$J$13:$K$21,2,FALSE),"")</f>
        <v>ADOBI</v>
      </c>
      <c r="G897" s="23" t="str">
        <f>+IFERROR(VLOOKUP(AW897,'[2]LISTAS ANEXO 1. 2'!$A$9:$B$38,2,FALSE),"")</f>
        <v>AII</v>
      </c>
      <c r="H897" s="23" t="str">
        <f>+IFERROR(IF(C897="ADMINYCOOR",VLOOKUP(AY897,'[2]LISTAS ANEXO 1. 3'!$B$13:$C$42,2,FALSE),IF(C897="TASAS",VLOOKUP(AY897,'[2]LISTAS ANEXO 1. 3'!$B$43:$C$51,2,FALSE),IF(C897="FORTALECIMIENTO",VLOOKUP(AY897,'[2]LISTAS ANEXO 1. 3'!$B$52:$C$58,2,FALSE),""))),"")</f>
        <v>CC</v>
      </c>
      <c r="I897" s="23" t="str">
        <f>+IFERROR(VLOOKUP(#REF!,'[2]LISTAS ANEXO 1. 4'!$B$74:$C$90,2,FALSE),"")</f>
        <v/>
      </c>
      <c r="J897" s="23" t="str">
        <f>+IFERROR(VLOOKUP(X897,[2]ORDINALES!$B$2:$C$5,2,FALSE),"")</f>
        <v>CTADOS</v>
      </c>
      <c r="K897" s="23" t="str">
        <f>+IFERROR(VLOOKUP(#REF!,[2]REGION!$G$2:$I$1125,2,FALSE),"")</f>
        <v/>
      </c>
      <c r="L897" s="23" t="str">
        <f>+IFERROR(VLOOKUP(AI897,[2]REGION!$G$2:$I$1125,2,FALSE),"")</f>
        <v>BOYA</v>
      </c>
      <c r="M897" s="23" t="str">
        <f>+IFERROR(VLOOKUP(#REF!,[2]ORDINALES!$H$2:$I$382,2,FALSE),"")</f>
        <v/>
      </c>
      <c r="N897" s="23" t="str">
        <f>IFERROR(VLOOKUP(U897,'[2]Lista Willy'!$B$11:$D$14,3,FALSE),"")</f>
        <v>REC_11</v>
      </c>
      <c r="O897" s="24"/>
      <c r="P897" s="94">
        <v>37014</v>
      </c>
      <c r="Q897" s="94" t="s">
        <v>540</v>
      </c>
      <c r="R897" s="94" t="s">
        <v>873</v>
      </c>
      <c r="S897" s="94" t="s">
        <v>1007</v>
      </c>
      <c r="T897" s="94" t="s">
        <v>873</v>
      </c>
      <c r="U897" s="94" t="s">
        <v>52</v>
      </c>
      <c r="V897" s="94" t="s">
        <v>53</v>
      </c>
      <c r="W897" s="94" t="s">
        <v>54</v>
      </c>
      <c r="X897" s="90" t="s">
        <v>55</v>
      </c>
      <c r="Y897" s="99" t="s">
        <v>1023</v>
      </c>
      <c r="Z897" s="119">
        <v>26398900</v>
      </c>
      <c r="AA897" s="120"/>
      <c r="AB897" s="119"/>
      <c r="AC897" s="119"/>
      <c r="AD897" s="119"/>
      <c r="AE897" s="120">
        <v>26398900</v>
      </c>
      <c r="AF897" s="119"/>
      <c r="AG897" s="131">
        <v>0</v>
      </c>
      <c r="AH897" s="94" t="s">
        <v>57</v>
      </c>
      <c r="AI897" s="94" t="s">
        <v>1009</v>
      </c>
      <c r="AJ897" s="94" t="s">
        <v>1010</v>
      </c>
      <c r="AK897" s="94"/>
      <c r="AL897" s="94" t="s">
        <v>57</v>
      </c>
      <c r="AM897" s="94"/>
      <c r="AN897" s="94" t="s">
        <v>57</v>
      </c>
      <c r="AO897" s="94"/>
      <c r="AP897" s="94" t="s">
        <v>57</v>
      </c>
      <c r="AQ897" s="94"/>
      <c r="AR897" s="94" t="s">
        <v>57</v>
      </c>
      <c r="AS897" s="94" t="s">
        <v>60</v>
      </c>
      <c r="AT897" s="94" t="s">
        <v>61</v>
      </c>
      <c r="AU897" s="97" t="s">
        <v>62</v>
      </c>
      <c r="AV897" s="98" t="s">
        <v>125</v>
      </c>
      <c r="AW897" s="97" t="s">
        <v>168</v>
      </c>
      <c r="AX897" s="97">
        <v>3202031</v>
      </c>
      <c r="AY897" s="97" t="s">
        <v>169</v>
      </c>
      <c r="AZ897" s="97" t="s">
        <v>170</v>
      </c>
      <c r="BA897" s="24"/>
    </row>
    <row r="898" spans="1:53" ht="84.75" customHeight="1">
      <c r="A898" s="23" t="str">
        <f>+IFERROR(VLOOKUP(R898,'[2]Listas niveles'!$D$2:$E$11,2,FALSE),"")</f>
        <v>DTAN</v>
      </c>
      <c r="B898" s="23" t="str">
        <f>+IFERROR(VLOOKUP(AS898,'[2]Listas anexo 1'!$A$7:$B$8,2,FALSE),"")</f>
        <v>ADMIN</v>
      </c>
      <c r="C898" s="23" t="str">
        <f>+IFERROR(VLOOKUP(AT898,'[2]Listas anexo 1'!$A$13:$B$15,2,FALSE),"")</f>
        <v>ADMINYCOOR</v>
      </c>
      <c r="D898" s="23" t="str">
        <f>+IFERROR(VLOOKUP(AT898,'[2]Listas anexo 1'!$A$13:$C$15,3,FALSE),"")</f>
        <v>CONTRIBUIR</v>
      </c>
      <c r="E898" s="23" t="str">
        <f>+IFERROR(VLOOKUP(AT898,'[2]Listas anexo 1'!$A$19:$B$21,2,FALSE),"")</f>
        <v>ADMINOB</v>
      </c>
      <c r="F898" s="23" t="str">
        <f>+IFERROR(VLOOKUP(AV898,'[2]Listas anexo 1'!$J$13:$K$21,2,FALSE),"")</f>
        <v>ADOBI</v>
      </c>
      <c r="G898" s="23" t="str">
        <f>+IFERROR(VLOOKUP(AW898,'[2]LISTAS ANEXO 1. 2'!$A$9:$B$38,2,FALSE),"")</f>
        <v>AII</v>
      </c>
      <c r="H898" s="23" t="str">
        <f>+IFERROR(IF(C898="ADMINYCOOR",VLOOKUP(AY898,'[2]LISTAS ANEXO 1. 3'!$B$13:$C$42,2,FALSE),IF(C898="TASAS",VLOOKUP(AY898,'[2]LISTAS ANEXO 1. 3'!$B$43:$C$51,2,FALSE),IF(C898="FORTALECIMIENTO",VLOOKUP(AY898,'[2]LISTAS ANEXO 1. 3'!$B$52:$C$58,2,FALSE),""))),"")</f>
        <v>CC</v>
      </c>
      <c r="I898" s="23" t="str">
        <f>+IFERROR(VLOOKUP(#REF!,'[2]LISTAS ANEXO 1. 4'!$B$74:$C$90,2,FALSE),"")</f>
        <v/>
      </c>
      <c r="J898" s="23" t="str">
        <f>+IFERROR(VLOOKUP(X898,[2]ORDINALES!$B$2:$C$5,2,FALSE),"")</f>
        <v>CTADOS</v>
      </c>
      <c r="K898" s="23" t="str">
        <f>+IFERROR(VLOOKUP(#REF!,[2]REGION!$G$2:$I$1125,2,FALSE),"")</f>
        <v/>
      </c>
      <c r="L898" s="23" t="str">
        <f>+IFERROR(VLOOKUP(AI898,[2]REGION!$G$2:$I$1125,2,FALSE),"")</f>
        <v>BOYA</v>
      </c>
      <c r="M898" s="23" t="str">
        <f>+IFERROR(VLOOKUP(#REF!,[2]ORDINALES!$H$2:$I$382,2,FALSE),"")</f>
        <v/>
      </c>
      <c r="N898" s="23" t="str">
        <f>IFERROR(VLOOKUP(U898,'[2]Lista Willy'!$B$11:$D$14,3,FALSE),"")</f>
        <v>REC_11</v>
      </c>
      <c r="O898" s="24"/>
      <c r="P898" s="94">
        <v>37015</v>
      </c>
      <c r="Q898" s="94" t="s">
        <v>540</v>
      </c>
      <c r="R898" s="94" t="s">
        <v>873</v>
      </c>
      <c r="S898" s="94" t="s">
        <v>1007</v>
      </c>
      <c r="T898" s="94" t="s">
        <v>873</v>
      </c>
      <c r="U898" s="94" t="s">
        <v>52</v>
      </c>
      <c r="V898" s="94" t="s">
        <v>53</v>
      </c>
      <c r="W898" s="94" t="s">
        <v>54</v>
      </c>
      <c r="X898" s="90" t="s">
        <v>55</v>
      </c>
      <c r="Y898" s="99" t="s">
        <v>1024</v>
      </c>
      <c r="Z898" s="119">
        <v>42646120</v>
      </c>
      <c r="AA898" s="120"/>
      <c r="AB898" s="119"/>
      <c r="AC898" s="119"/>
      <c r="AD898" s="119"/>
      <c r="AE898" s="120">
        <v>42646120</v>
      </c>
      <c r="AF898" s="119"/>
      <c r="AG898" s="131">
        <v>0</v>
      </c>
      <c r="AH898" s="94" t="s">
        <v>57</v>
      </c>
      <c r="AI898" s="94" t="s">
        <v>1009</v>
      </c>
      <c r="AJ898" s="94" t="s">
        <v>1010</v>
      </c>
      <c r="AK898" s="94"/>
      <c r="AL898" s="94" t="s">
        <v>57</v>
      </c>
      <c r="AM898" s="94"/>
      <c r="AN898" s="94" t="s">
        <v>57</v>
      </c>
      <c r="AO898" s="94"/>
      <c r="AP898" s="94" t="s">
        <v>57</v>
      </c>
      <c r="AQ898" s="94"/>
      <c r="AR898" s="94" t="s">
        <v>57</v>
      </c>
      <c r="AS898" s="94" t="s">
        <v>60</v>
      </c>
      <c r="AT898" s="94" t="s">
        <v>61</v>
      </c>
      <c r="AU898" s="97" t="s">
        <v>62</v>
      </c>
      <c r="AV898" s="98" t="s">
        <v>125</v>
      </c>
      <c r="AW898" s="97" t="s">
        <v>168</v>
      </c>
      <c r="AX898" s="97">
        <v>3202031</v>
      </c>
      <c r="AY898" s="97" t="s">
        <v>169</v>
      </c>
      <c r="AZ898" s="97" t="s">
        <v>170</v>
      </c>
      <c r="BA898" s="24"/>
    </row>
    <row r="899" spans="1:53" ht="84.75" customHeight="1">
      <c r="A899" s="23" t="str">
        <f>+IFERROR(VLOOKUP(R899,'[2]Listas niveles'!$D$2:$E$11,2,FALSE),"")</f>
        <v>DTAN</v>
      </c>
      <c r="B899" s="23" t="str">
        <f>+IFERROR(VLOOKUP(AS899,'[2]Listas anexo 1'!$A$7:$B$8,2,FALSE),"")</f>
        <v>ADMIN</v>
      </c>
      <c r="C899" s="23" t="str">
        <f>+IFERROR(VLOOKUP(AT899,'[2]Listas anexo 1'!$A$13:$B$15,2,FALSE),"")</f>
        <v>ADMINYCOOR</v>
      </c>
      <c r="D899" s="23" t="str">
        <f>+IFERROR(VLOOKUP(AT899,'[2]Listas anexo 1'!$A$13:$C$15,3,FALSE),"")</f>
        <v>CONTRIBUIR</v>
      </c>
      <c r="E899" s="23" t="str">
        <f>+IFERROR(VLOOKUP(AT899,'[2]Listas anexo 1'!$A$19:$B$21,2,FALSE),"")</f>
        <v>ADMINOB</v>
      </c>
      <c r="F899" s="23" t="str">
        <f>+IFERROR(VLOOKUP(AV899,'[2]Listas anexo 1'!$J$13:$K$21,2,FALSE),"")</f>
        <v>ADOBI</v>
      </c>
      <c r="G899" s="23" t="str">
        <f>+IFERROR(VLOOKUP(AW899,'[2]LISTAS ANEXO 1. 2'!$A$9:$B$38,2,FALSE),"")</f>
        <v>AII</v>
      </c>
      <c r="H899" s="23" t="str">
        <f>+IFERROR(IF(C899="ADMINYCOOR",VLOOKUP(AY899,'[2]LISTAS ANEXO 1. 3'!$B$13:$C$42,2,FALSE),IF(C899="TASAS",VLOOKUP(AY899,'[2]LISTAS ANEXO 1. 3'!$B$43:$C$51,2,FALSE),IF(C899="FORTALECIMIENTO",VLOOKUP(AY899,'[2]LISTAS ANEXO 1. 3'!$B$52:$C$58,2,FALSE),""))),"")</f>
        <v>CC</v>
      </c>
      <c r="I899" s="23" t="str">
        <f>+IFERROR(VLOOKUP(#REF!,'[2]LISTAS ANEXO 1. 4'!$B$74:$C$90,2,FALSE),"")</f>
        <v/>
      </c>
      <c r="J899" s="23" t="str">
        <f>+IFERROR(VLOOKUP(X899,[2]ORDINALES!$B$2:$C$5,2,FALSE),"")</f>
        <v>CTADOS</v>
      </c>
      <c r="K899" s="23" t="str">
        <f>+IFERROR(VLOOKUP(#REF!,[2]REGION!$G$2:$I$1125,2,FALSE),"")</f>
        <v/>
      </c>
      <c r="L899" s="23" t="str">
        <f>+IFERROR(VLOOKUP(AI899,[2]REGION!$G$2:$I$1125,2,FALSE),"")</f>
        <v>BOYA</v>
      </c>
      <c r="M899" s="23" t="str">
        <f>+IFERROR(VLOOKUP(#REF!,[2]ORDINALES!$H$2:$I$382,2,FALSE),"")</f>
        <v/>
      </c>
      <c r="N899" s="23" t="str">
        <f>IFERROR(VLOOKUP(U899,'[2]Lista Willy'!$B$11:$D$14,3,FALSE),"")</f>
        <v>REC_11</v>
      </c>
      <c r="O899" s="24"/>
      <c r="P899" s="94">
        <v>37016</v>
      </c>
      <c r="Q899" s="94" t="s">
        <v>540</v>
      </c>
      <c r="R899" s="94" t="s">
        <v>873</v>
      </c>
      <c r="S899" s="94" t="s">
        <v>1007</v>
      </c>
      <c r="T899" s="94" t="s">
        <v>873</v>
      </c>
      <c r="U899" s="94" t="s">
        <v>52</v>
      </c>
      <c r="V899" s="94" t="s">
        <v>53</v>
      </c>
      <c r="W899" s="94" t="s">
        <v>54</v>
      </c>
      <c r="X899" s="90" t="s">
        <v>55</v>
      </c>
      <c r="Y899" s="94" t="s">
        <v>2853</v>
      </c>
      <c r="Z899" s="119">
        <v>4000000</v>
      </c>
      <c r="AA899" s="120"/>
      <c r="AB899" s="119"/>
      <c r="AC899" s="119"/>
      <c r="AD899" s="119"/>
      <c r="AE899" s="120">
        <v>4000000</v>
      </c>
      <c r="AF899" s="119"/>
      <c r="AG899" s="131">
        <v>0</v>
      </c>
      <c r="AH899" s="94" t="s">
        <v>57</v>
      </c>
      <c r="AI899" s="94" t="s">
        <v>1009</v>
      </c>
      <c r="AJ899" s="94" t="s">
        <v>1010</v>
      </c>
      <c r="AK899" s="94"/>
      <c r="AL899" s="94" t="s">
        <v>57</v>
      </c>
      <c r="AM899" s="94"/>
      <c r="AN899" s="94" t="s">
        <v>57</v>
      </c>
      <c r="AO899" s="94"/>
      <c r="AP899" s="94" t="s">
        <v>57</v>
      </c>
      <c r="AQ899" s="94"/>
      <c r="AR899" s="94" t="s">
        <v>57</v>
      </c>
      <c r="AS899" s="94" t="s">
        <v>60</v>
      </c>
      <c r="AT899" s="94" t="s">
        <v>61</v>
      </c>
      <c r="AU899" s="97" t="s">
        <v>62</v>
      </c>
      <c r="AV899" s="98" t="s">
        <v>125</v>
      </c>
      <c r="AW899" s="97" t="s">
        <v>168</v>
      </c>
      <c r="AX899" s="97">
        <v>3202031</v>
      </c>
      <c r="AY899" s="97" t="s">
        <v>169</v>
      </c>
      <c r="AZ899" s="97" t="s">
        <v>170</v>
      </c>
      <c r="BA899" s="24"/>
    </row>
    <row r="900" spans="1:53" ht="84.75" customHeight="1">
      <c r="A900" s="23" t="str">
        <f>+IFERROR(VLOOKUP(R900,'[2]Listas niveles'!$D$2:$E$11,2,FALSE),"")</f>
        <v>DTAN</v>
      </c>
      <c r="B900" s="23" t="str">
        <f>+IFERROR(VLOOKUP(AS900,'[2]Listas anexo 1'!$A$7:$B$8,2,FALSE),"")</f>
        <v>ADMIN</v>
      </c>
      <c r="C900" s="23" t="str">
        <f>+IFERROR(VLOOKUP(AT900,'[2]Listas anexo 1'!$A$13:$B$15,2,FALSE),"")</f>
        <v>ADMINYCOOR</v>
      </c>
      <c r="D900" s="23" t="str">
        <f>+IFERROR(VLOOKUP(AT900,'[2]Listas anexo 1'!$A$13:$C$15,3,FALSE),"")</f>
        <v>CONTRIBUIR</v>
      </c>
      <c r="E900" s="23" t="str">
        <f>+IFERROR(VLOOKUP(AT900,'[2]Listas anexo 1'!$A$19:$B$21,2,FALSE),"")</f>
        <v>ADMINOB</v>
      </c>
      <c r="F900" s="23" t="str">
        <f>+IFERROR(VLOOKUP(AV900,'[2]Listas anexo 1'!$J$13:$K$21,2,FALSE),"")</f>
        <v>ADOBI</v>
      </c>
      <c r="G900" s="23" t="str">
        <f>+IFERROR(VLOOKUP(AW900,'[2]LISTAS ANEXO 1. 2'!$A$9:$B$38,2,FALSE),"")</f>
        <v>AII</v>
      </c>
      <c r="H900" s="23" t="str">
        <f>+IFERROR(IF(C900="ADMINYCOOR",VLOOKUP(AY900,'[2]LISTAS ANEXO 1. 3'!$B$13:$C$42,2,FALSE),IF(C900="TASAS",VLOOKUP(AY900,'[2]LISTAS ANEXO 1. 3'!$B$43:$C$51,2,FALSE),IF(C900="FORTALECIMIENTO",VLOOKUP(AY900,'[2]LISTAS ANEXO 1. 3'!$B$52:$C$58,2,FALSE),""))),"")</f>
        <v>CC</v>
      </c>
      <c r="I900" s="23" t="str">
        <f>+IFERROR(VLOOKUP(#REF!,'[2]LISTAS ANEXO 1. 4'!$B$74:$C$90,2,FALSE),"")</f>
        <v/>
      </c>
      <c r="J900" s="23" t="str">
        <f>+IFERROR(VLOOKUP(X900,[2]ORDINALES!$B$2:$C$5,2,FALSE),"")</f>
        <v>CTADOS</v>
      </c>
      <c r="K900" s="23" t="str">
        <f>+IFERROR(VLOOKUP(#REF!,[2]REGION!$G$2:$I$1125,2,FALSE),"")</f>
        <v/>
      </c>
      <c r="L900" s="23" t="str">
        <f>+IFERROR(VLOOKUP(AI900,[2]REGION!$G$2:$I$1125,2,FALSE),"")</f>
        <v>BOYA</v>
      </c>
      <c r="M900" s="23" t="str">
        <f>+IFERROR(VLOOKUP(#REF!,[2]ORDINALES!$H$2:$I$382,2,FALSE),"")</f>
        <v/>
      </c>
      <c r="N900" s="23" t="str">
        <f>IFERROR(VLOOKUP(U900,'[2]Lista Willy'!$B$11:$D$14,3,FALSE),"")</f>
        <v>REC_11</v>
      </c>
      <c r="O900" s="24"/>
      <c r="P900" s="94">
        <v>37017</v>
      </c>
      <c r="Q900" s="94" t="s">
        <v>540</v>
      </c>
      <c r="R900" s="94" t="s">
        <v>873</v>
      </c>
      <c r="S900" s="94" t="s">
        <v>1007</v>
      </c>
      <c r="T900" s="94" t="s">
        <v>873</v>
      </c>
      <c r="U900" s="94" t="s">
        <v>52</v>
      </c>
      <c r="V900" s="94" t="s">
        <v>53</v>
      </c>
      <c r="W900" s="94" t="s">
        <v>54</v>
      </c>
      <c r="X900" s="90" t="s">
        <v>55</v>
      </c>
      <c r="Y900" s="94" t="s">
        <v>1025</v>
      </c>
      <c r="Z900" s="119">
        <v>3000000</v>
      </c>
      <c r="AA900" s="120"/>
      <c r="AB900" s="119"/>
      <c r="AC900" s="119"/>
      <c r="AD900" s="119"/>
      <c r="AE900" s="120">
        <v>3000000</v>
      </c>
      <c r="AF900" s="119"/>
      <c r="AG900" s="131">
        <v>0</v>
      </c>
      <c r="AH900" s="94" t="s">
        <v>57</v>
      </c>
      <c r="AI900" s="94" t="s">
        <v>1009</v>
      </c>
      <c r="AJ900" s="94" t="s">
        <v>1010</v>
      </c>
      <c r="AK900" s="94"/>
      <c r="AL900" s="94" t="s">
        <v>57</v>
      </c>
      <c r="AM900" s="94"/>
      <c r="AN900" s="94" t="s">
        <v>57</v>
      </c>
      <c r="AO900" s="94"/>
      <c r="AP900" s="94" t="s">
        <v>57</v>
      </c>
      <c r="AQ900" s="94"/>
      <c r="AR900" s="94" t="s">
        <v>57</v>
      </c>
      <c r="AS900" s="94" t="s">
        <v>60</v>
      </c>
      <c r="AT900" s="94" t="s">
        <v>61</v>
      </c>
      <c r="AU900" s="97" t="s">
        <v>62</v>
      </c>
      <c r="AV900" s="98" t="s">
        <v>125</v>
      </c>
      <c r="AW900" s="97" t="s">
        <v>168</v>
      </c>
      <c r="AX900" s="97">
        <v>3202031</v>
      </c>
      <c r="AY900" s="97" t="s">
        <v>169</v>
      </c>
      <c r="AZ900" s="97" t="s">
        <v>170</v>
      </c>
      <c r="BA900" s="24"/>
    </row>
    <row r="901" spans="1:53" ht="84.75" customHeight="1">
      <c r="A901" s="23" t="str">
        <f>+IFERROR(VLOOKUP(R901,'[2]Listas niveles'!$D$2:$E$11,2,FALSE),"")</f>
        <v>DTAN</v>
      </c>
      <c r="B901" s="23" t="str">
        <f>+IFERROR(VLOOKUP(AS901,'[2]Listas anexo 1'!$A$7:$B$8,2,FALSE),"")</f>
        <v>ADMIN</v>
      </c>
      <c r="C901" s="23" t="str">
        <f>+IFERROR(VLOOKUP(AT901,'[2]Listas anexo 1'!$A$13:$B$15,2,FALSE),"")</f>
        <v>ADMINYCOOR</v>
      </c>
      <c r="D901" s="23" t="str">
        <f>+IFERROR(VLOOKUP(AT901,'[2]Listas anexo 1'!$A$13:$C$15,3,FALSE),"")</f>
        <v>CONTRIBUIR</v>
      </c>
      <c r="E901" s="23" t="str">
        <f>+IFERROR(VLOOKUP(AT901,'[2]Listas anexo 1'!$A$19:$B$21,2,FALSE),"")</f>
        <v>ADMINOB</v>
      </c>
      <c r="F901" s="23" t="str">
        <f>+IFERROR(VLOOKUP(AV901,'[2]Listas anexo 1'!$J$13:$K$21,2,FALSE),"")</f>
        <v>ADOBI</v>
      </c>
      <c r="G901" s="23" t="str">
        <f>+IFERROR(VLOOKUP(AW901,'[2]LISTAS ANEXO 1. 2'!$A$9:$B$38,2,FALSE),"")</f>
        <v>AII</v>
      </c>
      <c r="H901" s="23" t="str">
        <f>+IFERROR(IF(C901="ADMINYCOOR",VLOOKUP(AY901,'[2]LISTAS ANEXO 1. 3'!$B$13:$C$42,2,FALSE),IF(C901="TASAS",VLOOKUP(AY901,'[2]LISTAS ANEXO 1. 3'!$B$43:$C$51,2,FALSE),IF(C901="FORTALECIMIENTO",VLOOKUP(AY901,'[2]LISTAS ANEXO 1. 3'!$B$52:$C$58,2,FALSE),""))),"")</f>
        <v>CC</v>
      </c>
      <c r="I901" s="23" t="str">
        <f>+IFERROR(VLOOKUP(#REF!,'[2]LISTAS ANEXO 1. 4'!$B$74:$C$90,2,FALSE),"")</f>
        <v/>
      </c>
      <c r="J901" s="23" t="str">
        <f>+IFERROR(VLOOKUP(X901,[2]ORDINALES!$B$2:$C$5,2,FALSE),"")</f>
        <v>CTADOS</v>
      </c>
      <c r="K901" s="23" t="str">
        <f>+IFERROR(VLOOKUP(#REF!,[2]REGION!$G$2:$I$1125,2,FALSE),"")</f>
        <v/>
      </c>
      <c r="L901" s="23" t="str">
        <f>+IFERROR(VLOOKUP(AI901,[2]REGION!$G$2:$I$1125,2,FALSE),"")</f>
        <v>BOYA</v>
      </c>
      <c r="M901" s="23" t="str">
        <f>+IFERROR(VLOOKUP(#REF!,[2]ORDINALES!$H$2:$I$382,2,FALSE),"")</f>
        <v/>
      </c>
      <c r="N901" s="23" t="str">
        <f>IFERROR(VLOOKUP(U901,'[2]Lista Willy'!$B$11:$D$14,3,FALSE),"")</f>
        <v>REC_20</v>
      </c>
      <c r="O901" s="24"/>
      <c r="P901" s="94">
        <v>37018</v>
      </c>
      <c r="Q901" s="94" t="s">
        <v>540</v>
      </c>
      <c r="R901" s="94" t="s">
        <v>873</v>
      </c>
      <c r="S901" s="94" t="s">
        <v>1007</v>
      </c>
      <c r="T901" s="94" t="s">
        <v>873</v>
      </c>
      <c r="U901" s="94" t="s">
        <v>153</v>
      </c>
      <c r="V901" s="94" t="s">
        <v>154</v>
      </c>
      <c r="W901" s="94" t="s">
        <v>54</v>
      </c>
      <c r="X901" s="90" t="s">
        <v>55</v>
      </c>
      <c r="Y901" s="99" t="s">
        <v>1026</v>
      </c>
      <c r="Z901" s="119">
        <v>2000000</v>
      </c>
      <c r="AA901" s="120"/>
      <c r="AB901" s="119"/>
      <c r="AC901" s="119"/>
      <c r="AD901" s="119"/>
      <c r="AE901" s="120">
        <v>2000000</v>
      </c>
      <c r="AF901" s="119"/>
      <c r="AG901" s="131">
        <v>0</v>
      </c>
      <c r="AH901" s="94" t="s">
        <v>57</v>
      </c>
      <c r="AI901" s="94" t="s">
        <v>1009</v>
      </c>
      <c r="AJ901" s="94" t="s">
        <v>1010</v>
      </c>
      <c r="AK901" s="94"/>
      <c r="AL901" s="94" t="s">
        <v>57</v>
      </c>
      <c r="AM901" s="94"/>
      <c r="AN901" s="94" t="s">
        <v>57</v>
      </c>
      <c r="AO901" s="94"/>
      <c r="AP901" s="94" t="s">
        <v>57</v>
      </c>
      <c r="AQ901" s="94"/>
      <c r="AR901" s="94" t="s">
        <v>57</v>
      </c>
      <c r="AS901" s="94" t="s">
        <v>60</v>
      </c>
      <c r="AT901" s="94" t="s">
        <v>61</v>
      </c>
      <c r="AU901" s="97" t="s">
        <v>62</v>
      </c>
      <c r="AV901" s="98" t="s">
        <v>125</v>
      </c>
      <c r="AW901" s="97" t="s">
        <v>168</v>
      </c>
      <c r="AX901" s="97">
        <v>3202031</v>
      </c>
      <c r="AY901" s="97" t="s">
        <v>169</v>
      </c>
      <c r="AZ901" s="97" t="s">
        <v>170</v>
      </c>
      <c r="BA901" s="24"/>
    </row>
    <row r="902" spans="1:53" ht="84.75" customHeight="1">
      <c r="A902" s="23" t="str">
        <f>+IFERROR(VLOOKUP(R902,'[2]Listas niveles'!$D$2:$E$11,2,FALSE),"")</f>
        <v>DTAN</v>
      </c>
      <c r="B902" s="23" t="str">
        <f>+IFERROR(VLOOKUP(AS902,'[2]Listas anexo 1'!$A$7:$B$8,2,FALSE),"")</f>
        <v>ADMIN</v>
      </c>
      <c r="C902" s="23" t="str">
        <f>+IFERROR(VLOOKUP(AT902,'[2]Listas anexo 1'!$A$13:$B$15,2,FALSE),"")</f>
        <v>ADMINYCOOR</v>
      </c>
      <c r="D902" s="23" t="str">
        <f>+IFERROR(VLOOKUP(AT902,'[2]Listas anexo 1'!$A$13:$C$15,3,FALSE),"")</f>
        <v>CONTRIBUIR</v>
      </c>
      <c r="E902" s="23" t="str">
        <f>+IFERROR(VLOOKUP(AT902,'[2]Listas anexo 1'!$A$19:$B$21,2,FALSE),"")</f>
        <v>ADMINOB</v>
      </c>
      <c r="F902" s="23" t="str">
        <f>+IFERROR(VLOOKUP(AV902,'[2]Listas anexo 1'!$J$13:$K$21,2,FALSE),"")</f>
        <v>ADOBI</v>
      </c>
      <c r="G902" s="23" t="str">
        <f>+IFERROR(VLOOKUP(AW902,'[2]LISTAS ANEXO 1. 2'!$A$9:$B$38,2,FALSE),"")</f>
        <v>AIII</v>
      </c>
      <c r="H902" s="23" t="str">
        <f>+IFERROR(IF(C902="ADMINYCOOR",VLOOKUP(AY902,'[2]LISTAS ANEXO 1. 3'!$B$13:$C$42,2,FALSE),IF(C902="TASAS",VLOOKUP(AY902,'[2]LISTAS ANEXO 1. 3'!$B$43:$C$51,2,FALSE),IF(C902="FORTALECIMIENTO",VLOOKUP(AY902,'[2]LISTAS ANEXO 1. 3'!$B$52:$C$58,2,FALSE),""))),"")</f>
        <v>DD</v>
      </c>
      <c r="I902" s="23" t="str">
        <f>+IFERROR(VLOOKUP(#REF!,'[2]LISTAS ANEXO 1. 4'!$B$74:$C$90,2,FALSE),"")</f>
        <v/>
      </c>
      <c r="J902" s="23" t="str">
        <f>+IFERROR(VLOOKUP(X902,[2]ORDINALES!$B$2:$C$5,2,FALSE),"")</f>
        <v>CTADOS</v>
      </c>
      <c r="K902" s="23" t="str">
        <f>+IFERROR(VLOOKUP(#REF!,[2]REGION!$G$2:$I$1125,2,FALSE),"")</f>
        <v/>
      </c>
      <c r="L902" s="23" t="str">
        <f>+IFERROR(VLOOKUP(AI902,[2]REGION!$G$2:$I$1125,2,FALSE),"")</f>
        <v>BOYA</v>
      </c>
      <c r="M902" s="23" t="str">
        <f>+IFERROR(VLOOKUP(#REF!,[2]ORDINALES!$H$2:$I$382,2,FALSE),"")</f>
        <v/>
      </c>
      <c r="N902" s="23" t="str">
        <f>IFERROR(VLOOKUP(U902,'[2]Lista Willy'!$B$11:$D$14,3,FALSE),"")</f>
        <v>REC_11</v>
      </c>
      <c r="O902" s="24"/>
      <c r="P902" s="94">
        <v>37019</v>
      </c>
      <c r="Q902" s="94" t="s">
        <v>540</v>
      </c>
      <c r="R902" s="94" t="s">
        <v>873</v>
      </c>
      <c r="S902" s="94" t="s">
        <v>1007</v>
      </c>
      <c r="T902" s="94" t="s">
        <v>873</v>
      </c>
      <c r="U902" s="94" t="s">
        <v>52</v>
      </c>
      <c r="V902" s="94" t="s">
        <v>53</v>
      </c>
      <c r="W902" s="94" t="s">
        <v>54</v>
      </c>
      <c r="X902" s="90" t="s">
        <v>55</v>
      </c>
      <c r="Y902" s="94" t="s">
        <v>1027</v>
      </c>
      <c r="Z902" s="119">
        <v>12000000</v>
      </c>
      <c r="AA902" s="120"/>
      <c r="AB902" s="119"/>
      <c r="AC902" s="119"/>
      <c r="AD902" s="119"/>
      <c r="AE902" s="120">
        <v>12000000</v>
      </c>
      <c r="AF902" s="119"/>
      <c r="AG902" s="131">
        <v>0</v>
      </c>
      <c r="AH902" s="94" t="s">
        <v>57</v>
      </c>
      <c r="AI902" s="94" t="s">
        <v>1009</v>
      </c>
      <c r="AJ902" s="94" t="s">
        <v>1010</v>
      </c>
      <c r="AK902" s="94"/>
      <c r="AL902" s="94" t="s">
        <v>57</v>
      </c>
      <c r="AM902" s="94"/>
      <c r="AN902" s="94" t="s">
        <v>57</v>
      </c>
      <c r="AO902" s="94"/>
      <c r="AP902" s="94" t="s">
        <v>57</v>
      </c>
      <c r="AQ902" s="94"/>
      <c r="AR902" s="94" t="s">
        <v>57</v>
      </c>
      <c r="AS902" s="94" t="s">
        <v>60</v>
      </c>
      <c r="AT902" s="94" t="s">
        <v>61</v>
      </c>
      <c r="AU902" s="97" t="s">
        <v>62</v>
      </c>
      <c r="AV902" s="98" t="s">
        <v>125</v>
      </c>
      <c r="AW902" s="97" t="s">
        <v>324</v>
      </c>
      <c r="AX902" s="97">
        <v>3202005</v>
      </c>
      <c r="AY902" s="98" t="s">
        <v>325</v>
      </c>
      <c r="AZ902" s="98" t="s">
        <v>389</v>
      </c>
      <c r="BA902" s="24"/>
    </row>
    <row r="903" spans="1:53" ht="84.75" customHeight="1">
      <c r="A903" s="23" t="str">
        <f>+IFERROR(VLOOKUP(R903,'[2]Listas niveles'!$D$2:$E$11,2,FALSE),"")</f>
        <v>DTAN</v>
      </c>
      <c r="B903" s="23" t="str">
        <f>+IFERROR(VLOOKUP(AS903,'[2]Listas anexo 1'!$A$7:$B$8,2,FALSE),"")</f>
        <v>ADMIN</v>
      </c>
      <c r="C903" s="23" t="str">
        <f>+IFERROR(VLOOKUP(AT903,'[2]Listas anexo 1'!$A$13:$B$15,2,FALSE),"")</f>
        <v>ADMINYCOOR</v>
      </c>
      <c r="D903" s="23" t="str">
        <f>+IFERROR(VLOOKUP(AT903,'[2]Listas anexo 1'!$A$13:$C$15,3,FALSE),"")</f>
        <v>CONTRIBUIR</v>
      </c>
      <c r="E903" s="23" t="str">
        <f>+IFERROR(VLOOKUP(AT903,'[2]Listas anexo 1'!$A$19:$B$21,2,FALSE),"")</f>
        <v>ADMINOB</v>
      </c>
      <c r="F903" s="23" t="str">
        <f>+IFERROR(VLOOKUP(AV903,'[2]Listas anexo 1'!$J$13:$K$21,2,FALSE),"")</f>
        <v>ADOBIV</v>
      </c>
      <c r="G903" s="23" t="str">
        <f>+IFERROR(VLOOKUP(AW903,'[2]LISTAS ANEXO 1. 2'!$A$9:$B$38,2,FALSE),"")</f>
        <v>AXV</v>
      </c>
      <c r="H903" s="23" t="str">
        <f>+IFERROR(IF(C903="ADMINYCOOR",VLOOKUP(AY903,'[2]LISTAS ANEXO 1. 3'!$B$13:$C$42,2,FALSE),IF(C903="TASAS",VLOOKUP(AY903,'[2]LISTAS ANEXO 1. 3'!$B$43:$C$51,2,FALSE),IF(C903="FORTALECIMIENTO",VLOOKUP(AY903,'[2]LISTAS ANEXO 1. 3'!$B$52:$C$58,2,FALSE),""))),"")</f>
        <v>ZZ</v>
      </c>
      <c r="I903" s="23" t="str">
        <f>+IFERROR(VLOOKUP(#REF!,'[2]LISTAS ANEXO 1. 4'!$B$74:$C$90,2,FALSE),"")</f>
        <v/>
      </c>
      <c r="J903" s="23" t="str">
        <f>+IFERROR(VLOOKUP(X903,[2]ORDINALES!$B$2:$C$5,2,FALSE),"")</f>
        <v>CTADOS</v>
      </c>
      <c r="K903" s="23" t="str">
        <f>+IFERROR(VLOOKUP(#REF!,[2]REGION!$G$2:$I$1125,2,FALSE),"")</f>
        <v/>
      </c>
      <c r="L903" s="23" t="str">
        <f>+IFERROR(VLOOKUP(AI903,[2]REGION!$G$2:$I$1125,2,FALSE),"")</f>
        <v>BOYA</v>
      </c>
      <c r="M903" s="23" t="str">
        <f>+IFERROR(VLOOKUP(#REF!,[2]ORDINALES!$H$2:$I$382,2,FALSE),"")</f>
        <v/>
      </c>
      <c r="N903" s="23" t="str">
        <f>IFERROR(VLOOKUP(U903,'[2]Lista Willy'!$B$11:$D$14,3,FALSE),"")</f>
        <v>REC_21</v>
      </c>
      <c r="O903" s="24"/>
      <c r="P903" s="94">
        <v>37020</v>
      </c>
      <c r="Q903" s="94" t="s">
        <v>540</v>
      </c>
      <c r="R903" s="94" t="s">
        <v>873</v>
      </c>
      <c r="S903" s="94" t="s">
        <v>1007</v>
      </c>
      <c r="T903" s="94" t="s">
        <v>873</v>
      </c>
      <c r="U903" s="94" t="s">
        <v>1028</v>
      </c>
      <c r="V903" s="94" t="s">
        <v>154</v>
      </c>
      <c r="W903" s="94" t="s">
        <v>54</v>
      </c>
      <c r="X903" s="90" t="s">
        <v>55</v>
      </c>
      <c r="Y903" s="99" t="s">
        <v>1029</v>
      </c>
      <c r="Z903" s="119">
        <v>269576554</v>
      </c>
      <c r="AA903" s="120"/>
      <c r="AB903" s="119"/>
      <c r="AC903" s="119"/>
      <c r="AD903" s="119"/>
      <c r="AE903" s="120">
        <v>269576554</v>
      </c>
      <c r="AF903" s="119"/>
      <c r="AG903" s="131">
        <v>0</v>
      </c>
      <c r="AH903" s="94" t="s">
        <v>57</v>
      </c>
      <c r="AI903" s="94" t="s">
        <v>1009</v>
      </c>
      <c r="AJ903" s="94" t="s">
        <v>1010</v>
      </c>
      <c r="AK903" s="94"/>
      <c r="AL903" s="94" t="s">
        <v>57</v>
      </c>
      <c r="AM903" s="94"/>
      <c r="AN903" s="94" t="s">
        <v>57</v>
      </c>
      <c r="AO903" s="94"/>
      <c r="AP903" s="94" t="s">
        <v>57</v>
      </c>
      <c r="AQ903" s="94"/>
      <c r="AR903" s="94" t="s">
        <v>57</v>
      </c>
      <c r="AS903" s="94" t="s">
        <v>60</v>
      </c>
      <c r="AT903" s="94" t="s">
        <v>61</v>
      </c>
      <c r="AU903" s="97" t="s">
        <v>62</v>
      </c>
      <c r="AV903" s="97" t="s">
        <v>63</v>
      </c>
      <c r="AW903" s="97" t="s">
        <v>288</v>
      </c>
      <c r="AX903" s="97">
        <v>3202036</v>
      </c>
      <c r="AY903" s="97" t="s">
        <v>554</v>
      </c>
      <c r="AZ903" s="97" t="s">
        <v>555</v>
      </c>
      <c r="BA903" s="24"/>
    </row>
    <row r="904" spans="1:53" ht="84.75" customHeight="1">
      <c r="A904" s="23" t="str">
        <f>+IFERROR(VLOOKUP(R904,'[2]Listas niveles'!$D$2:$E$11,2,FALSE),"")</f>
        <v>DTAN</v>
      </c>
      <c r="B904" s="23" t="str">
        <f>+IFERROR(VLOOKUP(AS904,'[2]Listas anexo 1'!$A$7:$B$8,2,FALSE),"")</f>
        <v>ADMIN</v>
      </c>
      <c r="C904" s="23" t="str">
        <f>+IFERROR(VLOOKUP(AT904,'[2]Listas anexo 1'!$A$13:$B$15,2,FALSE),"")</f>
        <v>ADMINYCOOR</v>
      </c>
      <c r="D904" s="23" t="str">
        <f>+IFERROR(VLOOKUP(AT904,'[2]Listas anexo 1'!$A$13:$C$15,3,FALSE),"")</f>
        <v>CONTRIBUIR</v>
      </c>
      <c r="E904" s="23" t="str">
        <f>+IFERROR(VLOOKUP(AT904,'[2]Listas anexo 1'!$A$19:$B$21,2,FALSE),"")</f>
        <v>ADMINOB</v>
      </c>
      <c r="F904" s="23" t="str">
        <f>+IFERROR(VLOOKUP(AV904,'[2]Listas anexo 1'!$J$13:$K$21,2,FALSE),"")</f>
        <v>ADOBIV</v>
      </c>
      <c r="G904" s="23" t="str">
        <f>+IFERROR(VLOOKUP(AW904,'[2]LISTAS ANEXO 1. 2'!$A$9:$B$38,2,FALSE),"")</f>
        <v>AXV</v>
      </c>
      <c r="H904" s="23" t="str">
        <f>+IFERROR(IF(C904="ADMINYCOOR",VLOOKUP(AY904,'[2]LISTAS ANEXO 1. 3'!$B$13:$C$42,2,FALSE),IF(C904="TASAS",VLOOKUP(AY904,'[2]LISTAS ANEXO 1. 3'!$B$43:$C$51,2,FALSE),IF(C904="FORTALECIMIENTO",VLOOKUP(AY904,'[2]LISTAS ANEXO 1. 3'!$B$52:$C$58,2,FALSE),""))),"")</f>
        <v>AB</v>
      </c>
      <c r="I904" s="23" t="str">
        <f>+IFERROR(VLOOKUP(#REF!,'[2]LISTAS ANEXO 1. 4'!$B$74:$C$90,2,FALSE),"")</f>
        <v/>
      </c>
      <c r="J904" s="23" t="str">
        <f>+IFERROR(VLOOKUP(X904,[2]ORDINALES!$B$2:$C$5,2,FALSE),"")</f>
        <v>CTADOS</v>
      </c>
      <c r="K904" s="23" t="str">
        <f>+IFERROR(VLOOKUP(#REF!,[2]REGION!$G$2:$I$1125,2,FALSE),"")</f>
        <v/>
      </c>
      <c r="L904" s="23" t="str">
        <f>+IFERROR(VLOOKUP(AI904,[2]REGION!$G$2:$I$1125,2,FALSE),"")</f>
        <v>BOYA</v>
      </c>
      <c r="M904" s="23" t="str">
        <f>+IFERROR(VLOOKUP(#REF!,[2]ORDINALES!$H$2:$I$382,2,FALSE),"")</f>
        <v/>
      </c>
      <c r="N904" s="23" t="str">
        <f>IFERROR(VLOOKUP(U904,'[2]Lista Willy'!$B$11:$D$14,3,FALSE),"")</f>
        <v>REC_11</v>
      </c>
      <c r="O904" s="24"/>
      <c r="P904" s="94">
        <v>37021</v>
      </c>
      <c r="Q904" s="94" t="s">
        <v>540</v>
      </c>
      <c r="R904" s="94" t="s">
        <v>873</v>
      </c>
      <c r="S904" s="94" t="s">
        <v>1007</v>
      </c>
      <c r="T904" s="94" t="s">
        <v>873</v>
      </c>
      <c r="U904" s="94" t="s">
        <v>52</v>
      </c>
      <c r="V904" s="94" t="s">
        <v>53</v>
      </c>
      <c r="W904" s="94" t="s">
        <v>54</v>
      </c>
      <c r="X904" s="90" t="s">
        <v>55</v>
      </c>
      <c r="Y904" s="99" t="s">
        <v>1030</v>
      </c>
      <c r="Z904" s="119">
        <v>150153409</v>
      </c>
      <c r="AA904" s="120"/>
      <c r="AB904" s="119"/>
      <c r="AC904" s="119"/>
      <c r="AD904" s="119"/>
      <c r="AE904" s="120">
        <v>150153409</v>
      </c>
      <c r="AF904" s="119"/>
      <c r="AG904" s="131">
        <v>0</v>
      </c>
      <c r="AH904" s="94" t="s">
        <v>57</v>
      </c>
      <c r="AI904" s="94" t="s">
        <v>1009</v>
      </c>
      <c r="AJ904" s="94" t="s">
        <v>1010</v>
      </c>
      <c r="AK904" s="94"/>
      <c r="AL904" s="94" t="s">
        <v>57</v>
      </c>
      <c r="AM904" s="94"/>
      <c r="AN904" s="94" t="s">
        <v>57</v>
      </c>
      <c r="AO904" s="94"/>
      <c r="AP904" s="94" t="s">
        <v>57</v>
      </c>
      <c r="AQ904" s="94"/>
      <c r="AR904" s="94" t="s">
        <v>57</v>
      </c>
      <c r="AS904" s="94" t="s">
        <v>60</v>
      </c>
      <c r="AT904" s="94" t="s">
        <v>61</v>
      </c>
      <c r="AU904" s="97" t="s">
        <v>62</v>
      </c>
      <c r="AV904" s="97" t="s">
        <v>63</v>
      </c>
      <c r="AW904" s="97" t="s">
        <v>288</v>
      </c>
      <c r="AX904" s="97">
        <v>3202036</v>
      </c>
      <c r="AY904" s="97" t="s">
        <v>645</v>
      </c>
      <c r="AZ904" s="97" t="s">
        <v>681</v>
      </c>
      <c r="BA904" s="24"/>
    </row>
    <row r="905" spans="1:53" ht="84.75" customHeight="1">
      <c r="A905" s="23" t="str">
        <f>+IFERROR(VLOOKUP(R905,'[2]Listas niveles'!$D$2:$E$11,2,FALSE),"")</f>
        <v>DTAN</v>
      </c>
      <c r="B905" s="23" t="str">
        <f>+IFERROR(VLOOKUP(AS905,'[2]Listas anexo 1'!$A$7:$B$8,2,FALSE),"")</f>
        <v>ADMIN</v>
      </c>
      <c r="C905" s="23" t="str">
        <f>+IFERROR(VLOOKUP(AT905,'[2]Listas anexo 1'!$A$13:$B$15,2,FALSE),"")</f>
        <v>ADMINYCOOR</v>
      </c>
      <c r="D905" s="23" t="str">
        <f>+IFERROR(VLOOKUP(AT905,'[2]Listas anexo 1'!$A$13:$C$15,3,FALSE),"")</f>
        <v>CONTRIBUIR</v>
      </c>
      <c r="E905" s="23" t="str">
        <f>+IFERROR(VLOOKUP(AT905,'[2]Listas anexo 1'!$A$19:$B$21,2,FALSE),"")</f>
        <v>ADMINOB</v>
      </c>
      <c r="F905" s="23" t="str">
        <f>+IFERROR(VLOOKUP(AV905,'[2]Listas anexo 1'!$J$13:$K$21,2,FALSE),"")</f>
        <v>ADOBIV</v>
      </c>
      <c r="G905" s="23" t="str">
        <f>+IFERROR(VLOOKUP(AW905,'[2]LISTAS ANEXO 1. 2'!$A$9:$B$38,2,FALSE),"")</f>
        <v>AXVI</v>
      </c>
      <c r="H905" s="23" t="str">
        <f>+IFERROR(IF(C905="ADMINYCOOR",VLOOKUP(AY905,'[2]LISTAS ANEXO 1. 3'!$B$13:$C$42,2,FALSE),IF(C905="TASAS",VLOOKUP(AY905,'[2]LISTAS ANEXO 1. 3'!$B$43:$C$51,2,FALSE),IF(C905="FORTALECIMIENTO",VLOOKUP(AY905,'[2]LISTAS ANEXO 1. 3'!$B$52:$C$58,2,FALSE),""))),"")</f>
        <v>CD</v>
      </c>
      <c r="I905" s="23" t="str">
        <f>+IFERROR(VLOOKUP(#REF!,'[2]LISTAS ANEXO 1. 4'!$B$74:$C$90,2,FALSE),"")</f>
        <v/>
      </c>
      <c r="J905" s="23" t="str">
        <f>+IFERROR(VLOOKUP(X905,[2]ORDINALES!$B$2:$C$5,2,FALSE),"")</f>
        <v>CTADOS</v>
      </c>
      <c r="K905" s="23" t="str">
        <f>+IFERROR(VLOOKUP(#REF!,[2]REGION!$G$2:$I$1125,2,FALSE),"")</f>
        <v/>
      </c>
      <c r="L905" s="23" t="str">
        <f>+IFERROR(VLOOKUP(AI905,[2]REGION!$G$2:$I$1125,2,FALSE),"")</f>
        <v>BOYA</v>
      </c>
      <c r="M905" s="23" t="str">
        <f>+IFERROR(VLOOKUP(#REF!,[2]ORDINALES!$H$2:$I$382,2,FALSE),"")</f>
        <v/>
      </c>
      <c r="N905" s="23" t="str">
        <f>IFERROR(VLOOKUP(U905,'[2]Lista Willy'!$B$11:$D$14,3,FALSE),"")</f>
        <v>REC_11</v>
      </c>
      <c r="O905" s="24"/>
      <c r="P905" s="94">
        <v>37022</v>
      </c>
      <c r="Q905" s="94" t="s">
        <v>540</v>
      </c>
      <c r="R905" s="94" t="s">
        <v>873</v>
      </c>
      <c r="S905" s="94" t="s">
        <v>1007</v>
      </c>
      <c r="T905" s="94" t="s">
        <v>873</v>
      </c>
      <c r="U905" s="94" t="s">
        <v>52</v>
      </c>
      <c r="V905" s="94" t="s">
        <v>53</v>
      </c>
      <c r="W905" s="94" t="s">
        <v>54</v>
      </c>
      <c r="X905" s="90" t="s">
        <v>55</v>
      </c>
      <c r="Y905" s="99" t="s">
        <v>1031</v>
      </c>
      <c r="Z905" s="119">
        <v>15997960</v>
      </c>
      <c r="AA905" s="120"/>
      <c r="AB905" s="119"/>
      <c r="AC905" s="119"/>
      <c r="AD905" s="119"/>
      <c r="AE905" s="120">
        <v>15997960</v>
      </c>
      <c r="AF905" s="119"/>
      <c r="AG905" s="131">
        <v>0</v>
      </c>
      <c r="AH905" s="94" t="s">
        <v>57</v>
      </c>
      <c r="AI905" s="94" t="s">
        <v>1009</v>
      </c>
      <c r="AJ905" s="94" t="s">
        <v>1010</v>
      </c>
      <c r="AK905" s="94"/>
      <c r="AL905" s="94" t="s">
        <v>57</v>
      </c>
      <c r="AM905" s="94"/>
      <c r="AN905" s="94" t="s">
        <v>57</v>
      </c>
      <c r="AO905" s="94"/>
      <c r="AP905" s="94" t="s">
        <v>57</v>
      </c>
      <c r="AQ905" s="94"/>
      <c r="AR905" s="94" t="s">
        <v>57</v>
      </c>
      <c r="AS905" s="94" t="s">
        <v>60</v>
      </c>
      <c r="AT905" s="94" t="s">
        <v>61</v>
      </c>
      <c r="AU905" s="97" t="s">
        <v>62</v>
      </c>
      <c r="AV905" s="98" t="s">
        <v>63</v>
      </c>
      <c r="AW905" s="97" t="s">
        <v>64</v>
      </c>
      <c r="AX905" s="97">
        <v>3202008</v>
      </c>
      <c r="AY905" s="97" t="s">
        <v>65</v>
      </c>
      <c r="AZ905" s="97" t="s">
        <v>175</v>
      </c>
      <c r="BA905" s="24"/>
    </row>
    <row r="906" spans="1:53" ht="84.75" customHeight="1">
      <c r="A906" s="23" t="str">
        <f>+IFERROR(VLOOKUP(R906,'[2]Listas niveles'!$D$2:$E$11,2,FALSE),"")</f>
        <v>DTAN</v>
      </c>
      <c r="B906" s="23" t="str">
        <f>+IFERROR(VLOOKUP(AS906,'[2]Listas anexo 1'!$A$7:$B$8,2,FALSE),"")</f>
        <v>ADMIN</v>
      </c>
      <c r="C906" s="23" t="str">
        <f>+IFERROR(VLOOKUP(AT906,'[2]Listas anexo 1'!$A$13:$B$15,2,FALSE),"")</f>
        <v>ADMINYCOOR</v>
      </c>
      <c r="D906" s="23" t="str">
        <f>+IFERROR(VLOOKUP(AT906,'[2]Listas anexo 1'!$A$13:$C$15,3,FALSE),"")</f>
        <v>CONTRIBUIR</v>
      </c>
      <c r="E906" s="23" t="str">
        <f>+IFERROR(VLOOKUP(AT906,'[2]Listas anexo 1'!$A$19:$B$21,2,FALSE),"")</f>
        <v>ADMINOB</v>
      </c>
      <c r="F906" s="23" t="str">
        <f>+IFERROR(VLOOKUP(AV906,'[2]Listas anexo 1'!$J$13:$K$21,2,FALSE),"")</f>
        <v>ADOBIV</v>
      </c>
      <c r="G906" s="23" t="str">
        <f>+IFERROR(VLOOKUP(AW906,'[2]LISTAS ANEXO 1. 2'!$A$9:$B$38,2,FALSE),"")</f>
        <v>AXVI</v>
      </c>
      <c r="H906" s="23" t="str">
        <f>+IFERROR(IF(C906="ADMINYCOOR",VLOOKUP(AY906,'[2]LISTAS ANEXO 1. 3'!$B$13:$C$42,2,FALSE),IF(C906="TASAS",VLOOKUP(AY906,'[2]LISTAS ANEXO 1. 3'!$B$43:$C$51,2,FALSE),IF(C906="FORTALECIMIENTO",VLOOKUP(AY906,'[2]LISTAS ANEXO 1. 3'!$B$52:$C$58,2,FALSE),""))),"")</f>
        <v>CD</v>
      </c>
      <c r="I906" s="23" t="str">
        <f>+IFERROR(VLOOKUP(#REF!,'[2]LISTAS ANEXO 1. 4'!$B$74:$C$90,2,FALSE),"")</f>
        <v/>
      </c>
      <c r="J906" s="23" t="str">
        <f>+IFERROR(VLOOKUP(X906,[2]ORDINALES!$B$2:$C$5,2,FALSE),"")</f>
        <v>CTADOS</v>
      </c>
      <c r="K906" s="23" t="str">
        <f>+IFERROR(VLOOKUP(#REF!,[2]REGION!$G$2:$I$1125,2,FALSE),"")</f>
        <v/>
      </c>
      <c r="L906" s="23" t="str">
        <f>+IFERROR(VLOOKUP(AI906,[2]REGION!$G$2:$I$1125,2,FALSE),"")</f>
        <v>BOYA</v>
      </c>
      <c r="M906" s="23" t="str">
        <f>+IFERROR(VLOOKUP(#REF!,[2]ORDINALES!$H$2:$I$382,2,FALSE),"")</f>
        <v/>
      </c>
      <c r="N906" s="23" t="str">
        <f>IFERROR(VLOOKUP(U906,'[2]Lista Willy'!$B$11:$D$14,3,FALSE),"")</f>
        <v>REC_11</v>
      </c>
      <c r="O906" s="24"/>
      <c r="P906" s="94">
        <v>37023</v>
      </c>
      <c r="Q906" s="94" t="s">
        <v>540</v>
      </c>
      <c r="R906" s="94" t="s">
        <v>873</v>
      </c>
      <c r="S906" s="94" t="s">
        <v>1007</v>
      </c>
      <c r="T906" s="94" t="s">
        <v>873</v>
      </c>
      <c r="U906" s="94" t="s">
        <v>52</v>
      </c>
      <c r="V906" s="94" t="s">
        <v>53</v>
      </c>
      <c r="W906" s="94" t="s">
        <v>54</v>
      </c>
      <c r="X906" s="90" t="s">
        <v>55</v>
      </c>
      <c r="Y906" s="99" t="s">
        <v>1032</v>
      </c>
      <c r="Z906" s="119">
        <v>15997960</v>
      </c>
      <c r="AA906" s="120"/>
      <c r="AB906" s="119"/>
      <c r="AC906" s="119"/>
      <c r="AD906" s="119"/>
      <c r="AE906" s="120">
        <v>15997960</v>
      </c>
      <c r="AF906" s="119"/>
      <c r="AG906" s="131">
        <v>0</v>
      </c>
      <c r="AH906" s="94" t="s">
        <v>57</v>
      </c>
      <c r="AI906" s="94" t="s">
        <v>1009</v>
      </c>
      <c r="AJ906" s="94" t="s">
        <v>1010</v>
      </c>
      <c r="AK906" s="94"/>
      <c r="AL906" s="94" t="s">
        <v>57</v>
      </c>
      <c r="AM906" s="94"/>
      <c r="AN906" s="94" t="s">
        <v>57</v>
      </c>
      <c r="AO906" s="94"/>
      <c r="AP906" s="94" t="s">
        <v>57</v>
      </c>
      <c r="AQ906" s="94"/>
      <c r="AR906" s="94" t="s">
        <v>57</v>
      </c>
      <c r="AS906" s="94" t="s">
        <v>60</v>
      </c>
      <c r="AT906" s="94" t="s">
        <v>61</v>
      </c>
      <c r="AU906" s="97" t="s">
        <v>62</v>
      </c>
      <c r="AV906" s="98" t="s">
        <v>63</v>
      </c>
      <c r="AW906" s="97" t="s">
        <v>64</v>
      </c>
      <c r="AX906" s="97">
        <v>3202008</v>
      </c>
      <c r="AY906" s="97" t="s">
        <v>65</v>
      </c>
      <c r="AZ906" s="97" t="s">
        <v>175</v>
      </c>
      <c r="BA906" s="24"/>
    </row>
    <row r="907" spans="1:53" ht="84.75" customHeight="1">
      <c r="A907" s="23" t="str">
        <f>+IFERROR(VLOOKUP(R907,'[2]Listas niveles'!$D$2:$E$11,2,FALSE),"")</f>
        <v>DTAN</v>
      </c>
      <c r="B907" s="23" t="str">
        <f>+IFERROR(VLOOKUP(AS907,'[2]Listas anexo 1'!$A$7:$B$8,2,FALSE),"")</f>
        <v>ADMIN</v>
      </c>
      <c r="C907" s="23" t="str">
        <f>+IFERROR(VLOOKUP(AT907,'[2]Listas anexo 1'!$A$13:$B$15,2,FALSE),"")</f>
        <v>ADMINYCOOR</v>
      </c>
      <c r="D907" s="23" t="str">
        <f>+IFERROR(VLOOKUP(AT907,'[2]Listas anexo 1'!$A$13:$C$15,3,FALSE),"")</f>
        <v>CONTRIBUIR</v>
      </c>
      <c r="E907" s="23" t="str">
        <f>+IFERROR(VLOOKUP(AT907,'[2]Listas anexo 1'!$A$19:$B$21,2,FALSE),"")</f>
        <v>ADMINOB</v>
      </c>
      <c r="F907" s="23" t="str">
        <f>+IFERROR(VLOOKUP(AV907,'[2]Listas anexo 1'!$J$13:$K$21,2,FALSE),"")</f>
        <v>ADOBIV</v>
      </c>
      <c r="G907" s="23" t="str">
        <f>+IFERROR(VLOOKUP(AW907,'[2]LISTAS ANEXO 1. 2'!$A$9:$B$38,2,FALSE),"")</f>
        <v>AXVI</v>
      </c>
      <c r="H907" s="23" t="str">
        <f>+IFERROR(IF(C907="ADMINYCOOR",VLOOKUP(AY907,'[2]LISTAS ANEXO 1. 3'!$B$13:$C$42,2,FALSE),IF(C907="TASAS",VLOOKUP(AY907,'[2]LISTAS ANEXO 1. 3'!$B$43:$C$51,2,FALSE),IF(C907="FORTALECIMIENTO",VLOOKUP(AY907,'[2]LISTAS ANEXO 1. 3'!$B$52:$C$58,2,FALSE),""))),"")</f>
        <v>CD</v>
      </c>
      <c r="I907" s="23" t="str">
        <f>+IFERROR(VLOOKUP(#REF!,'[2]LISTAS ANEXO 1. 4'!$B$74:$C$90,2,FALSE),"")</f>
        <v/>
      </c>
      <c r="J907" s="23" t="str">
        <f>+IFERROR(VLOOKUP(X907,[2]ORDINALES!$B$2:$C$5,2,FALSE),"")</f>
        <v>CTADOS</v>
      </c>
      <c r="K907" s="23" t="str">
        <f>+IFERROR(VLOOKUP(#REF!,[2]REGION!$G$2:$I$1125,2,FALSE),"")</f>
        <v/>
      </c>
      <c r="L907" s="23" t="str">
        <f>+IFERROR(VLOOKUP(AI907,[2]REGION!$G$2:$I$1125,2,FALSE),"")</f>
        <v>BOYA</v>
      </c>
      <c r="M907" s="23" t="str">
        <f>+IFERROR(VLOOKUP(#REF!,[2]ORDINALES!$H$2:$I$382,2,FALSE),"")</f>
        <v/>
      </c>
      <c r="N907" s="23" t="str">
        <f>IFERROR(VLOOKUP(U907,'[2]Lista Willy'!$B$11:$D$14,3,FALSE),"")</f>
        <v>REC_11</v>
      </c>
      <c r="O907" s="24"/>
      <c r="P907" s="94">
        <v>37024</v>
      </c>
      <c r="Q907" s="94" t="s">
        <v>540</v>
      </c>
      <c r="R907" s="94" t="s">
        <v>873</v>
      </c>
      <c r="S907" s="94" t="s">
        <v>1007</v>
      </c>
      <c r="T907" s="94" t="s">
        <v>873</v>
      </c>
      <c r="U907" s="94" t="s">
        <v>52</v>
      </c>
      <c r="V907" s="94" t="s">
        <v>53</v>
      </c>
      <c r="W907" s="94" t="s">
        <v>54</v>
      </c>
      <c r="X907" s="90" t="s">
        <v>55</v>
      </c>
      <c r="Y907" s="99" t="s">
        <v>1033</v>
      </c>
      <c r="Z907" s="119">
        <v>15997960</v>
      </c>
      <c r="AA907" s="120"/>
      <c r="AB907" s="119"/>
      <c r="AC907" s="119"/>
      <c r="AD907" s="119"/>
      <c r="AE907" s="120">
        <v>15997960</v>
      </c>
      <c r="AF907" s="119"/>
      <c r="AG907" s="131">
        <v>0</v>
      </c>
      <c r="AH907" s="94" t="s">
        <v>57</v>
      </c>
      <c r="AI907" s="94" t="s">
        <v>1009</v>
      </c>
      <c r="AJ907" s="94" t="s">
        <v>1010</v>
      </c>
      <c r="AK907" s="94"/>
      <c r="AL907" s="94" t="s">
        <v>57</v>
      </c>
      <c r="AM907" s="94"/>
      <c r="AN907" s="94" t="s">
        <v>57</v>
      </c>
      <c r="AO907" s="94"/>
      <c r="AP907" s="94" t="s">
        <v>57</v>
      </c>
      <c r="AQ907" s="94"/>
      <c r="AR907" s="94" t="s">
        <v>57</v>
      </c>
      <c r="AS907" s="94" t="s">
        <v>60</v>
      </c>
      <c r="AT907" s="94" t="s">
        <v>61</v>
      </c>
      <c r="AU907" s="97" t="s">
        <v>62</v>
      </c>
      <c r="AV907" s="98" t="s">
        <v>63</v>
      </c>
      <c r="AW907" s="97" t="s">
        <v>64</v>
      </c>
      <c r="AX907" s="97">
        <v>3202008</v>
      </c>
      <c r="AY907" s="97" t="s">
        <v>65</v>
      </c>
      <c r="AZ907" s="97" t="s">
        <v>175</v>
      </c>
      <c r="BA907" s="24"/>
    </row>
    <row r="908" spans="1:53" ht="84.75" customHeight="1">
      <c r="A908" s="23" t="str">
        <f>+IFERROR(VLOOKUP(R908,'[2]Listas niveles'!$D$2:$E$11,2,FALSE),"")</f>
        <v>DTAN</v>
      </c>
      <c r="B908" s="23" t="str">
        <f>+IFERROR(VLOOKUP(AS908,'[2]Listas anexo 1'!$A$7:$B$8,2,FALSE),"")</f>
        <v>ADMIN</v>
      </c>
      <c r="C908" s="23" t="str">
        <f>+IFERROR(VLOOKUP(AT908,'[2]Listas anexo 1'!$A$13:$B$15,2,FALSE),"")</f>
        <v>ADMINYCOOR</v>
      </c>
      <c r="D908" s="23" t="str">
        <f>+IFERROR(VLOOKUP(AT908,'[2]Listas anexo 1'!$A$13:$C$15,3,FALSE),"")</f>
        <v>CONTRIBUIR</v>
      </c>
      <c r="E908" s="23" t="str">
        <f>+IFERROR(VLOOKUP(AT908,'[2]Listas anexo 1'!$A$19:$B$21,2,FALSE),"")</f>
        <v>ADMINOB</v>
      </c>
      <c r="F908" s="23" t="str">
        <f>+IFERROR(VLOOKUP(AV908,'[2]Listas anexo 1'!$J$13:$K$21,2,FALSE),"")</f>
        <v>ADOBIV</v>
      </c>
      <c r="G908" s="23" t="str">
        <f>+IFERROR(VLOOKUP(AW908,'[2]LISTAS ANEXO 1. 2'!$A$9:$B$38,2,FALSE),"")</f>
        <v>AXVI</v>
      </c>
      <c r="H908" s="23" t="str">
        <f>+IFERROR(IF(C908="ADMINYCOOR",VLOOKUP(AY908,'[2]LISTAS ANEXO 1. 3'!$B$13:$C$42,2,FALSE),IF(C908="TASAS",VLOOKUP(AY908,'[2]LISTAS ANEXO 1. 3'!$B$43:$C$51,2,FALSE),IF(C908="FORTALECIMIENTO",VLOOKUP(AY908,'[2]LISTAS ANEXO 1. 3'!$B$52:$C$58,2,FALSE),""))),"")</f>
        <v>CD</v>
      </c>
      <c r="I908" s="23" t="str">
        <f>+IFERROR(VLOOKUP(#REF!,'[2]LISTAS ANEXO 1. 4'!$B$74:$C$90,2,FALSE),"")</f>
        <v/>
      </c>
      <c r="J908" s="23" t="str">
        <f>+IFERROR(VLOOKUP(X908,[2]ORDINALES!$B$2:$C$5,2,FALSE),"")</f>
        <v>CTADOS</v>
      </c>
      <c r="K908" s="23" t="str">
        <f>+IFERROR(VLOOKUP(#REF!,[2]REGION!$G$2:$I$1125,2,FALSE),"")</f>
        <v/>
      </c>
      <c r="L908" s="23" t="str">
        <f>+IFERROR(VLOOKUP(AI908,[2]REGION!$G$2:$I$1125,2,FALSE),"")</f>
        <v>BOYA</v>
      </c>
      <c r="M908" s="23" t="str">
        <f>+IFERROR(VLOOKUP(#REF!,[2]ORDINALES!$H$2:$I$382,2,FALSE),"")</f>
        <v/>
      </c>
      <c r="N908" s="23" t="str">
        <f>IFERROR(VLOOKUP(U908,'[2]Lista Willy'!$B$11:$D$14,3,FALSE),"")</f>
        <v>REC_11</v>
      </c>
      <c r="O908" s="24"/>
      <c r="P908" s="94">
        <v>37025</v>
      </c>
      <c r="Q908" s="94" t="s">
        <v>540</v>
      </c>
      <c r="R908" s="94" t="s">
        <v>873</v>
      </c>
      <c r="S908" s="94" t="s">
        <v>1007</v>
      </c>
      <c r="T908" s="94" t="s">
        <v>873</v>
      </c>
      <c r="U908" s="94" t="s">
        <v>52</v>
      </c>
      <c r="V908" s="94" t="s">
        <v>53</v>
      </c>
      <c r="W908" s="94" t="s">
        <v>54</v>
      </c>
      <c r="X908" s="90" t="s">
        <v>55</v>
      </c>
      <c r="Y908" s="99" t="s">
        <v>1034</v>
      </c>
      <c r="Z908" s="119">
        <v>18037360</v>
      </c>
      <c r="AA908" s="120"/>
      <c r="AB908" s="119"/>
      <c r="AC908" s="119"/>
      <c r="AD908" s="119"/>
      <c r="AE908" s="120">
        <v>18037360</v>
      </c>
      <c r="AF908" s="119"/>
      <c r="AG908" s="131">
        <v>0</v>
      </c>
      <c r="AH908" s="94" t="s">
        <v>57</v>
      </c>
      <c r="AI908" s="94" t="s">
        <v>1009</v>
      </c>
      <c r="AJ908" s="94" t="s">
        <v>1010</v>
      </c>
      <c r="AK908" s="94"/>
      <c r="AL908" s="94" t="s">
        <v>57</v>
      </c>
      <c r="AM908" s="94"/>
      <c r="AN908" s="94" t="s">
        <v>57</v>
      </c>
      <c r="AO908" s="94"/>
      <c r="AP908" s="94" t="s">
        <v>57</v>
      </c>
      <c r="AQ908" s="94"/>
      <c r="AR908" s="94" t="s">
        <v>57</v>
      </c>
      <c r="AS908" s="94" t="s">
        <v>60</v>
      </c>
      <c r="AT908" s="94" t="s">
        <v>61</v>
      </c>
      <c r="AU908" s="97" t="s">
        <v>62</v>
      </c>
      <c r="AV908" s="98" t="s">
        <v>63</v>
      </c>
      <c r="AW908" s="97" t="s">
        <v>64</v>
      </c>
      <c r="AX908" s="97">
        <v>3202008</v>
      </c>
      <c r="AY908" s="97" t="s">
        <v>65</v>
      </c>
      <c r="AZ908" s="97" t="s">
        <v>175</v>
      </c>
      <c r="BA908" s="24"/>
    </row>
    <row r="909" spans="1:53" ht="84.75" customHeight="1">
      <c r="A909" s="23" t="str">
        <f>+IFERROR(VLOOKUP(R909,'[2]Listas niveles'!$D$2:$E$11,2,FALSE),"")</f>
        <v>DTAN</v>
      </c>
      <c r="B909" s="23" t="str">
        <f>+IFERROR(VLOOKUP(AS909,'[2]Listas anexo 1'!$A$7:$B$8,2,FALSE),"")</f>
        <v>ADMIN</v>
      </c>
      <c r="C909" s="23" t="str">
        <f>+IFERROR(VLOOKUP(AT909,'[2]Listas anexo 1'!$A$13:$B$15,2,FALSE),"")</f>
        <v>ADMINYCOOR</v>
      </c>
      <c r="D909" s="23" t="str">
        <f>+IFERROR(VLOOKUP(AT909,'[2]Listas anexo 1'!$A$13:$C$15,3,FALSE),"")</f>
        <v>CONTRIBUIR</v>
      </c>
      <c r="E909" s="23" t="str">
        <f>+IFERROR(VLOOKUP(AT909,'[2]Listas anexo 1'!$A$19:$B$21,2,FALSE),"")</f>
        <v>ADMINOB</v>
      </c>
      <c r="F909" s="23" t="str">
        <f>+IFERROR(VLOOKUP(AV909,'[2]Listas anexo 1'!$J$13:$K$21,2,FALSE),"")</f>
        <v>ADOBIV</v>
      </c>
      <c r="G909" s="23" t="str">
        <f>+IFERROR(VLOOKUP(AW909,'[2]LISTAS ANEXO 1. 2'!$A$9:$B$38,2,FALSE),"")</f>
        <v>AXVI</v>
      </c>
      <c r="H909" s="23" t="str">
        <f>+IFERROR(IF(C909="ADMINYCOOR",VLOOKUP(AY909,'[2]LISTAS ANEXO 1. 3'!$B$13:$C$42,2,FALSE),IF(C909="TASAS",VLOOKUP(AY909,'[2]LISTAS ANEXO 1. 3'!$B$43:$C$51,2,FALSE),IF(C909="FORTALECIMIENTO",VLOOKUP(AY909,'[2]LISTAS ANEXO 1. 3'!$B$52:$C$58,2,FALSE),""))),"")</f>
        <v>CD</v>
      </c>
      <c r="I909" s="23" t="str">
        <f>+IFERROR(VLOOKUP(#REF!,'[2]LISTAS ANEXO 1. 4'!$B$74:$C$90,2,FALSE),"")</f>
        <v/>
      </c>
      <c r="J909" s="23" t="str">
        <f>+IFERROR(VLOOKUP(X909,[2]ORDINALES!$B$2:$C$5,2,FALSE),"")</f>
        <v>CTADOS</v>
      </c>
      <c r="K909" s="23" t="str">
        <f>+IFERROR(VLOOKUP(#REF!,[2]REGION!$G$2:$I$1125,2,FALSE),"")</f>
        <v/>
      </c>
      <c r="L909" s="23" t="str">
        <f>+IFERROR(VLOOKUP(AI909,[2]REGION!$G$2:$I$1125,2,FALSE),"")</f>
        <v>BOYA</v>
      </c>
      <c r="M909" s="23" t="str">
        <f>+IFERROR(VLOOKUP(#REF!,[2]ORDINALES!$H$2:$I$382,2,FALSE),"")</f>
        <v/>
      </c>
      <c r="N909" s="23" t="str">
        <f>IFERROR(VLOOKUP(U909,'[2]Lista Willy'!$B$11:$D$14,3,FALSE),"")</f>
        <v>REC_11</v>
      </c>
      <c r="O909" s="24"/>
      <c r="P909" s="94">
        <v>37026</v>
      </c>
      <c r="Q909" s="94" t="s">
        <v>540</v>
      </c>
      <c r="R909" s="94" t="s">
        <v>873</v>
      </c>
      <c r="S909" s="94" t="s">
        <v>1007</v>
      </c>
      <c r="T909" s="94" t="s">
        <v>873</v>
      </c>
      <c r="U909" s="94" t="s">
        <v>52</v>
      </c>
      <c r="V909" s="94" t="s">
        <v>53</v>
      </c>
      <c r="W909" s="94" t="s">
        <v>54</v>
      </c>
      <c r="X909" s="90" t="s">
        <v>55</v>
      </c>
      <c r="Y909" s="99" t="s">
        <v>1035</v>
      </c>
      <c r="Z909" s="119">
        <v>26398900</v>
      </c>
      <c r="AA909" s="120"/>
      <c r="AB909" s="119"/>
      <c r="AC909" s="119"/>
      <c r="AD909" s="119"/>
      <c r="AE909" s="120">
        <v>26398900</v>
      </c>
      <c r="AF909" s="119"/>
      <c r="AG909" s="131">
        <v>0</v>
      </c>
      <c r="AH909" s="94" t="s">
        <v>57</v>
      </c>
      <c r="AI909" s="94" t="s">
        <v>1009</v>
      </c>
      <c r="AJ909" s="94" t="s">
        <v>1010</v>
      </c>
      <c r="AK909" s="94"/>
      <c r="AL909" s="94" t="s">
        <v>57</v>
      </c>
      <c r="AM909" s="94"/>
      <c r="AN909" s="94" t="s">
        <v>57</v>
      </c>
      <c r="AO909" s="94"/>
      <c r="AP909" s="94" t="s">
        <v>57</v>
      </c>
      <c r="AQ909" s="94"/>
      <c r="AR909" s="94" t="s">
        <v>57</v>
      </c>
      <c r="AS909" s="94" t="s">
        <v>60</v>
      </c>
      <c r="AT909" s="94" t="s">
        <v>61</v>
      </c>
      <c r="AU909" s="97" t="s">
        <v>62</v>
      </c>
      <c r="AV909" s="98" t="s">
        <v>63</v>
      </c>
      <c r="AW909" s="97" t="s">
        <v>64</v>
      </c>
      <c r="AX909" s="97">
        <v>3202008</v>
      </c>
      <c r="AY909" s="97" t="s">
        <v>65</v>
      </c>
      <c r="AZ909" s="97" t="s">
        <v>175</v>
      </c>
      <c r="BA909" s="24"/>
    </row>
    <row r="910" spans="1:53" ht="84.75" customHeight="1">
      <c r="A910" s="23" t="str">
        <f>+IFERROR(VLOOKUP(R910,'[2]Listas niveles'!$D$2:$E$11,2,FALSE),"")</f>
        <v>DTAN</v>
      </c>
      <c r="B910" s="23" t="str">
        <f>+IFERROR(VLOOKUP(AS910,'[2]Listas anexo 1'!$A$7:$B$8,2,FALSE),"")</f>
        <v>ADMIN</v>
      </c>
      <c r="C910" s="23" t="str">
        <f>+IFERROR(VLOOKUP(AT910,'[2]Listas anexo 1'!$A$13:$B$15,2,FALSE),"")</f>
        <v>ADMINYCOOR</v>
      </c>
      <c r="D910" s="23" t="str">
        <f>+IFERROR(VLOOKUP(AT910,'[2]Listas anexo 1'!$A$13:$C$15,3,FALSE),"")</f>
        <v>CONTRIBUIR</v>
      </c>
      <c r="E910" s="23" t="str">
        <f>+IFERROR(VLOOKUP(AT910,'[2]Listas anexo 1'!$A$19:$B$21,2,FALSE),"")</f>
        <v>ADMINOB</v>
      </c>
      <c r="F910" s="23" t="str">
        <f>+IFERROR(VLOOKUP(AV910,'[2]Listas anexo 1'!$J$13:$K$21,2,FALSE),"")</f>
        <v>ADOBIV</v>
      </c>
      <c r="G910" s="23" t="str">
        <f>+IFERROR(VLOOKUP(AW910,'[2]LISTAS ANEXO 1. 2'!$A$9:$B$38,2,FALSE),"")</f>
        <v>AXVI</v>
      </c>
      <c r="H910" s="23" t="str">
        <f>+IFERROR(IF(C910="ADMINYCOOR",VLOOKUP(AY910,'[2]LISTAS ANEXO 1. 3'!$B$13:$C$42,2,FALSE),IF(C910="TASAS",VLOOKUP(AY910,'[2]LISTAS ANEXO 1. 3'!$B$43:$C$51,2,FALSE),IF(C910="FORTALECIMIENTO",VLOOKUP(AY910,'[2]LISTAS ANEXO 1. 3'!$B$52:$C$58,2,FALSE),""))),"")</f>
        <v>CD</v>
      </c>
      <c r="I910" s="23" t="str">
        <f>+IFERROR(VLOOKUP(#REF!,'[2]LISTAS ANEXO 1. 4'!$B$74:$C$90,2,FALSE),"")</f>
        <v/>
      </c>
      <c r="J910" s="23" t="str">
        <f>+IFERROR(VLOOKUP(X910,[2]ORDINALES!$B$2:$C$5,2,FALSE),"")</f>
        <v>CTADOS</v>
      </c>
      <c r="K910" s="23" t="str">
        <f>+IFERROR(VLOOKUP(#REF!,[2]REGION!$G$2:$I$1125,2,FALSE),"")</f>
        <v/>
      </c>
      <c r="L910" s="23" t="str">
        <f>+IFERROR(VLOOKUP(AI910,[2]REGION!$G$2:$I$1125,2,FALSE),"")</f>
        <v>BOYA</v>
      </c>
      <c r="M910" s="23" t="str">
        <f>+IFERROR(VLOOKUP(#REF!,[2]ORDINALES!$H$2:$I$382,2,FALSE),"")</f>
        <v/>
      </c>
      <c r="N910" s="23" t="str">
        <f>IFERROR(VLOOKUP(U910,'[2]Lista Willy'!$B$11:$D$14,3,FALSE),"")</f>
        <v>REC_11</v>
      </c>
      <c r="O910" s="24"/>
      <c r="P910" s="94">
        <v>37027</v>
      </c>
      <c r="Q910" s="94" t="s">
        <v>540</v>
      </c>
      <c r="R910" s="94" t="s">
        <v>873</v>
      </c>
      <c r="S910" s="94" t="s">
        <v>1007</v>
      </c>
      <c r="T910" s="94" t="s">
        <v>873</v>
      </c>
      <c r="U910" s="94" t="s">
        <v>52</v>
      </c>
      <c r="V910" s="94" t="s">
        <v>53</v>
      </c>
      <c r="W910" s="94" t="s">
        <v>54</v>
      </c>
      <c r="X910" s="90" t="s">
        <v>55</v>
      </c>
      <c r="Y910" s="99" t="s">
        <v>1036</v>
      </c>
      <c r="Z910" s="119">
        <v>26398900</v>
      </c>
      <c r="AA910" s="120"/>
      <c r="AB910" s="119"/>
      <c r="AC910" s="119"/>
      <c r="AD910" s="119"/>
      <c r="AE910" s="120">
        <v>26398900</v>
      </c>
      <c r="AF910" s="119"/>
      <c r="AG910" s="131">
        <v>0</v>
      </c>
      <c r="AH910" s="94" t="s">
        <v>57</v>
      </c>
      <c r="AI910" s="94" t="s">
        <v>1009</v>
      </c>
      <c r="AJ910" s="94" t="s">
        <v>1010</v>
      </c>
      <c r="AK910" s="94"/>
      <c r="AL910" s="94" t="s">
        <v>57</v>
      </c>
      <c r="AM910" s="94"/>
      <c r="AN910" s="94" t="s">
        <v>57</v>
      </c>
      <c r="AO910" s="94"/>
      <c r="AP910" s="94" t="s">
        <v>57</v>
      </c>
      <c r="AQ910" s="94"/>
      <c r="AR910" s="94" t="s">
        <v>57</v>
      </c>
      <c r="AS910" s="94" t="s">
        <v>60</v>
      </c>
      <c r="AT910" s="94" t="s">
        <v>61</v>
      </c>
      <c r="AU910" s="97" t="s">
        <v>62</v>
      </c>
      <c r="AV910" s="98" t="s">
        <v>63</v>
      </c>
      <c r="AW910" s="97" t="s">
        <v>64</v>
      </c>
      <c r="AX910" s="97">
        <v>3202008</v>
      </c>
      <c r="AY910" s="97" t="s">
        <v>65</v>
      </c>
      <c r="AZ910" s="97" t="s">
        <v>175</v>
      </c>
      <c r="BA910" s="24"/>
    </row>
    <row r="911" spans="1:53" ht="84.75" customHeight="1">
      <c r="A911" s="23" t="str">
        <f>+IFERROR(VLOOKUP(R911,'[2]Listas niveles'!$D$2:$E$11,2,FALSE),"")</f>
        <v>DTAN</v>
      </c>
      <c r="B911" s="23" t="str">
        <f>+IFERROR(VLOOKUP(AS911,'[2]Listas anexo 1'!$A$7:$B$8,2,FALSE),"")</f>
        <v>ADMIN</v>
      </c>
      <c r="C911" s="23" t="str">
        <f>+IFERROR(VLOOKUP(AT911,'[2]Listas anexo 1'!$A$13:$B$15,2,FALSE),"")</f>
        <v>ADMINYCOOR</v>
      </c>
      <c r="D911" s="23" t="str">
        <f>+IFERROR(VLOOKUP(AT911,'[2]Listas anexo 1'!$A$13:$C$15,3,FALSE),"")</f>
        <v>CONTRIBUIR</v>
      </c>
      <c r="E911" s="23" t="str">
        <f>+IFERROR(VLOOKUP(AT911,'[2]Listas anexo 1'!$A$19:$B$21,2,FALSE),"")</f>
        <v>ADMINOB</v>
      </c>
      <c r="F911" s="23" t="str">
        <f>+IFERROR(VLOOKUP(AV911,'[2]Listas anexo 1'!$J$13:$K$21,2,FALSE),"")</f>
        <v>ADOBIV</v>
      </c>
      <c r="G911" s="23" t="str">
        <f>+IFERROR(VLOOKUP(AW911,'[2]LISTAS ANEXO 1. 2'!$A$9:$B$38,2,FALSE),"")</f>
        <v>AXVI</v>
      </c>
      <c r="H911" s="23" t="str">
        <f>+IFERROR(IF(C911="ADMINYCOOR",VLOOKUP(AY911,'[2]LISTAS ANEXO 1. 3'!$B$13:$C$42,2,FALSE),IF(C911="TASAS",VLOOKUP(AY911,'[2]LISTAS ANEXO 1. 3'!$B$43:$C$51,2,FALSE),IF(C911="FORTALECIMIENTO",VLOOKUP(AY911,'[2]LISTAS ANEXO 1. 3'!$B$52:$C$58,2,FALSE),""))),"")</f>
        <v>CD</v>
      </c>
      <c r="I911" s="23" t="str">
        <f>+IFERROR(VLOOKUP(#REF!,'[2]LISTAS ANEXO 1. 4'!$B$74:$C$90,2,FALSE),"")</f>
        <v/>
      </c>
      <c r="J911" s="23" t="str">
        <f>+IFERROR(VLOOKUP(X911,[2]ORDINALES!$B$2:$C$5,2,FALSE),"")</f>
        <v>CTADOS</v>
      </c>
      <c r="K911" s="23" t="str">
        <f>+IFERROR(VLOOKUP(#REF!,[2]REGION!$G$2:$I$1125,2,FALSE),"")</f>
        <v/>
      </c>
      <c r="L911" s="23" t="str">
        <f>+IFERROR(VLOOKUP(AI911,[2]REGION!$G$2:$I$1125,2,FALSE),"")</f>
        <v>BOYA</v>
      </c>
      <c r="M911" s="23" t="str">
        <f>+IFERROR(VLOOKUP(#REF!,[2]ORDINALES!$H$2:$I$382,2,FALSE),"")</f>
        <v/>
      </c>
      <c r="N911" s="23" t="str">
        <f>IFERROR(VLOOKUP(U911,'[2]Lista Willy'!$B$11:$D$14,3,FALSE),"")</f>
        <v>REC_11</v>
      </c>
      <c r="O911" s="24"/>
      <c r="P911" s="94">
        <v>37028</v>
      </c>
      <c r="Q911" s="94" t="s">
        <v>540</v>
      </c>
      <c r="R911" s="94" t="s">
        <v>873</v>
      </c>
      <c r="S911" s="94" t="s">
        <v>1007</v>
      </c>
      <c r="T911" s="94" t="s">
        <v>873</v>
      </c>
      <c r="U911" s="94" t="s">
        <v>52</v>
      </c>
      <c r="V911" s="94" t="s">
        <v>53</v>
      </c>
      <c r="W911" s="94" t="s">
        <v>54</v>
      </c>
      <c r="X911" s="90" t="s">
        <v>55</v>
      </c>
      <c r="Y911" s="99" t="s">
        <v>2854</v>
      </c>
      <c r="Z911" s="119">
        <v>71424320</v>
      </c>
      <c r="AA911" s="120"/>
      <c r="AB911" s="119"/>
      <c r="AC911" s="119"/>
      <c r="AD911" s="119"/>
      <c r="AE911" s="120">
        <v>71424320</v>
      </c>
      <c r="AF911" s="119"/>
      <c r="AG911" s="131">
        <v>0</v>
      </c>
      <c r="AH911" s="94" t="s">
        <v>57</v>
      </c>
      <c r="AI911" s="94" t="s">
        <v>1009</v>
      </c>
      <c r="AJ911" s="94" t="s">
        <v>1010</v>
      </c>
      <c r="AK911" s="94"/>
      <c r="AL911" s="94" t="s">
        <v>57</v>
      </c>
      <c r="AM911" s="94"/>
      <c r="AN911" s="94" t="s">
        <v>57</v>
      </c>
      <c r="AO911" s="94"/>
      <c r="AP911" s="94" t="s">
        <v>57</v>
      </c>
      <c r="AQ911" s="94"/>
      <c r="AR911" s="94" t="s">
        <v>57</v>
      </c>
      <c r="AS911" s="94" t="s">
        <v>60</v>
      </c>
      <c r="AT911" s="94" t="s">
        <v>61</v>
      </c>
      <c r="AU911" s="97" t="s">
        <v>62</v>
      </c>
      <c r="AV911" s="98" t="s">
        <v>63</v>
      </c>
      <c r="AW911" s="97" t="s">
        <v>64</v>
      </c>
      <c r="AX911" s="97">
        <v>3202008</v>
      </c>
      <c r="AY911" s="97" t="s">
        <v>65</v>
      </c>
      <c r="AZ911" s="97" t="s">
        <v>175</v>
      </c>
      <c r="BA911" s="24"/>
    </row>
    <row r="912" spans="1:53" ht="84.75" customHeight="1">
      <c r="A912" s="23" t="str">
        <f>+IFERROR(VLOOKUP(R912,'[2]Listas niveles'!$D$2:$E$11,2,FALSE),"")</f>
        <v>DTAN</v>
      </c>
      <c r="B912" s="23" t="str">
        <f>+IFERROR(VLOOKUP(AS912,'[2]Listas anexo 1'!$A$7:$B$8,2,FALSE),"")</f>
        <v>ADMIN</v>
      </c>
      <c r="C912" s="23" t="str">
        <f>+IFERROR(VLOOKUP(AT912,'[2]Listas anexo 1'!$A$13:$B$15,2,FALSE),"")</f>
        <v>ADMINYCOOR</v>
      </c>
      <c r="D912" s="23" t="str">
        <f>+IFERROR(VLOOKUP(AT912,'[2]Listas anexo 1'!$A$13:$C$15,3,FALSE),"")</f>
        <v>CONTRIBUIR</v>
      </c>
      <c r="E912" s="23" t="str">
        <f>+IFERROR(VLOOKUP(AT912,'[2]Listas anexo 1'!$A$19:$B$21,2,FALSE),"")</f>
        <v>ADMINOB</v>
      </c>
      <c r="F912" s="23" t="str">
        <f>+IFERROR(VLOOKUP(AV912,'[2]Listas anexo 1'!$J$13:$K$21,2,FALSE),"")</f>
        <v>ADOBIV</v>
      </c>
      <c r="G912" s="23" t="str">
        <f>+IFERROR(VLOOKUP(AW912,'[2]LISTAS ANEXO 1. 2'!$A$9:$B$38,2,FALSE),"")</f>
        <v>AXVI</v>
      </c>
      <c r="H912" s="23" t="str">
        <f>+IFERROR(IF(C912="ADMINYCOOR",VLOOKUP(AY912,'[2]LISTAS ANEXO 1. 3'!$B$13:$C$42,2,FALSE),IF(C912="TASAS",VLOOKUP(AY912,'[2]LISTAS ANEXO 1. 3'!$B$43:$C$51,2,FALSE),IF(C912="FORTALECIMIENTO",VLOOKUP(AY912,'[2]LISTAS ANEXO 1. 3'!$B$52:$C$58,2,FALSE),""))),"")</f>
        <v>CD</v>
      </c>
      <c r="I912" s="23" t="str">
        <f>+IFERROR(VLOOKUP(#REF!,'[2]LISTAS ANEXO 1. 4'!$B$74:$C$90,2,FALSE),"")</f>
        <v/>
      </c>
      <c r="J912" s="23" t="str">
        <f>+IFERROR(VLOOKUP(X912,[2]ORDINALES!$B$2:$C$5,2,FALSE),"")</f>
        <v>CTADOS</v>
      </c>
      <c r="K912" s="23" t="str">
        <f>+IFERROR(VLOOKUP(#REF!,[2]REGION!$G$2:$I$1125,2,FALSE),"")</f>
        <v/>
      </c>
      <c r="L912" s="23" t="str">
        <f>+IFERROR(VLOOKUP(AI912,[2]REGION!$G$2:$I$1125,2,FALSE),"")</f>
        <v>BOYA</v>
      </c>
      <c r="M912" s="23" t="str">
        <f>+IFERROR(VLOOKUP(#REF!,[2]ORDINALES!$H$2:$I$382,2,FALSE),"")</f>
        <v/>
      </c>
      <c r="N912" s="23" t="str">
        <f>IFERROR(VLOOKUP(U912,'[2]Lista Willy'!$B$11:$D$14,3,FALSE),"")</f>
        <v>REC_20</v>
      </c>
      <c r="O912" s="24"/>
      <c r="P912" s="94">
        <v>37029</v>
      </c>
      <c r="Q912" s="94" t="s">
        <v>540</v>
      </c>
      <c r="R912" s="94" t="s">
        <v>873</v>
      </c>
      <c r="S912" s="94" t="s">
        <v>1007</v>
      </c>
      <c r="T912" s="94" t="s">
        <v>873</v>
      </c>
      <c r="U912" s="94" t="s">
        <v>153</v>
      </c>
      <c r="V912" s="94" t="s">
        <v>154</v>
      </c>
      <c r="W912" s="94" t="s">
        <v>54</v>
      </c>
      <c r="X912" s="90" t="s">
        <v>55</v>
      </c>
      <c r="Y912" s="99" t="s">
        <v>2855</v>
      </c>
      <c r="Z912" s="119">
        <v>40000000</v>
      </c>
      <c r="AA912" s="120"/>
      <c r="AB912" s="119"/>
      <c r="AC912" s="119"/>
      <c r="AD912" s="119"/>
      <c r="AE912" s="120">
        <v>40000000</v>
      </c>
      <c r="AF912" s="119"/>
      <c r="AG912" s="131">
        <v>0</v>
      </c>
      <c r="AH912" s="94" t="s">
        <v>57</v>
      </c>
      <c r="AI912" s="94" t="s">
        <v>1009</v>
      </c>
      <c r="AJ912" s="94" t="s">
        <v>1010</v>
      </c>
      <c r="AK912" s="94"/>
      <c r="AL912" s="94" t="s">
        <v>57</v>
      </c>
      <c r="AM912" s="94"/>
      <c r="AN912" s="94" t="s">
        <v>57</v>
      </c>
      <c r="AO912" s="94"/>
      <c r="AP912" s="94" t="s">
        <v>57</v>
      </c>
      <c r="AQ912" s="94"/>
      <c r="AR912" s="94" t="s">
        <v>57</v>
      </c>
      <c r="AS912" s="94" t="s">
        <v>60</v>
      </c>
      <c r="AT912" s="94" t="s">
        <v>61</v>
      </c>
      <c r="AU912" s="97" t="s">
        <v>62</v>
      </c>
      <c r="AV912" s="98" t="s">
        <v>63</v>
      </c>
      <c r="AW912" s="97" t="s">
        <v>64</v>
      </c>
      <c r="AX912" s="97">
        <v>3202008</v>
      </c>
      <c r="AY912" s="97" t="s">
        <v>65</v>
      </c>
      <c r="AZ912" s="97" t="s">
        <v>175</v>
      </c>
      <c r="BA912" s="24"/>
    </row>
    <row r="913" spans="1:53" ht="84.75" customHeight="1">
      <c r="A913" s="23" t="str">
        <f>+IFERROR(VLOOKUP(R913,'[2]Listas niveles'!$D$2:$E$11,2,FALSE),"")</f>
        <v>DTAN</v>
      </c>
      <c r="B913" s="23" t="str">
        <f>+IFERROR(VLOOKUP(AS913,'[2]Listas anexo 1'!$A$7:$B$8,2,FALSE),"")</f>
        <v>ADMIN</v>
      </c>
      <c r="C913" s="23" t="str">
        <f>+IFERROR(VLOOKUP(AT913,'[2]Listas anexo 1'!$A$13:$B$15,2,FALSE),"")</f>
        <v>ADMINYCOOR</v>
      </c>
      <c r="D913" s="23" t="str">
        <f>+IFERROR(VLOOKUP(AT913,'[2]Listas anexo 1'!$A$13:$C$15,3,FALSE),"")</f>
        <v>CONTRIBUIR</v>
      </c>
      <c r="E913" s="23" t="str">
        <f>+IFERROR(VLOOKUP(AT913,'[2]Listas anexo 1'!$A$19:$B$21,2,FALSE),"")</f>
        <v>ADMINOB</v>
      </c>
      <c r="F913" s="23" t="str">
        <f>+IFERROR(VLOOKUP(AV913,'[2]Listas anexo 1'!$J$13:$K$21,2,FALSE),"")</f>
        <v>ADOBIV</v>
      </c>
      <c r="G913" s="23" t="str">
        <f>+IFERROR(VLOOKUP(AW913,'[2]LISTAS ANEXO 1. 2'!$A$9:$B$38,2,FALSE),"")</f>
        <v>AXVI</v>
      </c>
      <c r="H913" s="23" t="str">
        <f>+IFERROR(IF(C913="ADMINYCOOR",VLOOKUP(AY913,'[2]LISTAS ANEXO 1. 3'!$B$13:$C$42,2,FALSE),IF(C913="TASAS",VLOOKUP(AY913,'[2]LISTAS ANEXO 1. 3'!$B$43:$C$51,2,FALSE),IF(C913="FORTALECIMIENTO",VLOOKUP(AY913,'[2]LISTAS ANEXO 1. 3'!$B$52:$C$58,2,FALSE),""))),"")</f>
        <v>CD</v>
      </c>
      <c r="I913" s="23" t="str">
        <f>+IFERROR(VLOOKUP(#REF!,'[2]LISTAS ANEXO 1. 4'!$B$74:$C$90,2,FALSE),"")</f>
        <v/>
      </c>
      <c r="J913" s="23" t="str">
        <f>+IFERROR(VLOOKUP(X913,[2]ORDINALES!$B$2:$C$5,2,FALSE),"")</f>
        <v>CTADOS</v>
      </c>
      <c r="K913" s="23" t="str">
        <f>+IFERROR(VLOOKUP(#REF!,[2]REGION!$G$2:$I$1125,2,FALSE),"")</f>
        <v/>
      </c>
      <c r="L913" s="23" t="str">
        <f>+IFERROR(VLOOKUP(AI913,[2]REGION!$G$2:$I$1125,2,FALSE),"")</f>
        <v>BOYA</v>
      </c>
      <c r="M913" s="23" t="str">
        <f>+IFERROR(VLOOKUP(#REF!,[2]ORDINALES!$H$2:$I$382,2,FALSE),"")</f>
        <v/>
      </c>
      <c r="N913" s="23" t="str">
        <f>IFERROR(VLOOKUP(U913,'[2]Lista Willy'!$B$11:$D$14,3,FALSE),"")</f>
        <v>REC_11</v>
      </c>
      <c r="O913" s="24"/>
      <c r="P913" s="94">
        <v>37030</v>
      </c>
      <c r="Q913" s="94" t="s">
        <v>540</v>
      </c>
      <c r="R913" s="94" t="s">
        <v>873</v>
      </c>
      <c r="S913" s="94" t="s">
        <v>1007</v>
      </c>
      <c r="T913" s="94" t="s">
        <v>873</v>
      </c>
      <c r="U913" s="94" t="s">
        <v>52</v>
      </c>
      <c r="V913" s="94" t="s">
        <v>53</v>
      </c>
      <c r="W913" s="94" t="s">
        <v>54</v>
      </c>
      <c r="X913" s="90" t="s">
        <v>55</v>
      </c>
      <c r="Y913" s="94" t="s">
        <v>2856</v>
      </c>
      <c r="Z913" s="119">
        <v>10000000</v>
      </c>
      <c r="AA913" s="120"/>
      <c r="AB913" s="119"/>
      <c r="AC913" s="119"/>
      <c r="AD913" s="119"/>
      <c r="AE913" s="120">
        <v>10000000</v>
      </c>
      <c r="AF913" s="119"/>
      <c r="AG913" s="131">
        <v>0</v>
      </c>
      <c r="AH913" s="94" t="s">
        <v>57</v>
      </c>
      <c r="AI913" s="94" t="s">
        <v>1009</v>
      </c>
      <c r="AJ913" s="94" t="s">
        <v>1010</v>
      </c>
      <c r="AK913" s="94"/>
      <c r="AL913" s="94" t="s">
        <v>57</v>
      </c>
      <c r="AM913" s="94"/>
      <c r="AN913" s="94" t="s">
        <v>57</v>
      </c>
      <c r="AO913" s="94"/>
      <c r="AP913" s="94" t="s">
        <v>57</v>
      </c>
      <c r="AQ913" s="94"/>
      <c r="AR913" s="94" t="s">
        <v>57</v>
      </c>
      <c r="AS913" s="94" t="s">
        <v>60</v>
      </c>
      <c r="AT913" s="94" t="s">
        <v>61</v>
      </c>
      <c r="AU913" s="97" t="s">
        <v>62</v>
      </c>
      <c r="AV913" s="98" t="s">
        <v>63</v>
      </c>
      <c r="AW913" s="97" t="s">
        <v>64</v>
      </c>
      <c r="AX913" s="97">
        <v>3202008</v>
      </c>
      <c r="AY913" s="97" t="s">
        <v>65</v>
      </c>
      <c r="AZ913" s="97" t="s">
        <v>175</v>
      </c>
      <c r="BA913" s="24"/>
    </row>
    <row r="914" spans="1:53" ht="84.75" customHeight="1">
      <c r="A914" s="23" t="str">
        <f>+IFERROR(VLOOKUP(R914,'[2]Listas niveles'!$D$2:$E$11,2,FALSE),"")</f>
        <v>DTAN</v>
      </c>
      <c r="B914" s="23" t="str">
        <f>+IFERROR(VLOOKUP(AS914,'[2]Listas anexo 1'!$A$7:$B$8,2,FALSE),"")</f>
        <v>ADMIN</v>
      </c>
      <c r="C914" s="23" t="str">
        <f>+IFERROR(VLOOKUP(AT914,'[2]Listas anexo 1'!$A$13:$B$15,2,FALSE),"")</f>
        <v>ADMINYCOOR</v>
      </c>
      <c r="D914" s="23" t="str">
        <f>+IFERROR(VLOOKUP(AT914,'[2]Listas anexo 1'!$A$13:$C$15,3,FALSE),"")</f>
        <v>CONTRIBUIR</v>
      </c>
      <c r="E914" s="23" t="str">
        <f>+IFERROR(VLOOKUP(AT914,'[2]Listas anexo 1'!$A$19:$B$21,2,FALSE),"")</f>
        <v>ADMINOB</v>
      </c>
      <c r="F914" s="23" t="str">
        <f>+IFERROR(VLOOKUP(AV914,'[2]Listas anexo 1'!$J$13:$K$21,2,FALSE),"")</f>
        <v>ADOBIV</v>
      </c>
      <c r="G914" s="23" t="str">
        <f>+IFERROR(VLOOKUP(AW914,'[2]LISTAS ANEXO 1. 2'!$A$9:$B$38,2,FALSE),"")</f>
        <v>AXVI</v>
      </c>
      <c r="H914" s="23" t="str">
        <f>+IFERROR(IF(C914="ADMINYCOOR",VLOOKUP(AY914,'[2]LISTAS ANEXO 1. 3'!$B$13:$C$42,2,FALSE),IF(C914="TASAS",VLOOKUP(AY914,'[2]LISTAS ANEXO 1. 3'!$B$43:$C$51,2,FALSE),IF(C914="FORTALECIMIENTO",VLOOKUP(AY914,'[2]LISTAS ANEXO 1. 3'!$B$52:$C$58,2,FALSE),""))),"")</f>
        <v>CD</v>
      </c>
      <c r="I914" s="23" t="str">
        <f>+IFERROR(VLOOKUP(#REF!,'[2]LISTAS ANEXO 1. 4'!$B$74:$C$90,2,FALSE),"")</f>
        <v/>
      </c>
      <c r="J914" s="23" t="str">
        <f>+IFERROR(VLOOKUP(X914,[2]ORDINALES!$B$2:$C$5,2,FALSE),"")</f>
        <v>CTADOS</v>
      </c>
      <c r="K914" s="23" t="str">
        <f>+IFERROR(VLOOKUP(#REF!,[2]REGION!$G$2:$I$1125,2,FALSE),"")</f>
        <v/>
      </c>
      <c r="L914" s="23" t="str">
        <f>+IFERROR(VLOOKUP(AI914,[2]REGION!$G$2:$I$1125,2,FALSE),"")</f>
        <v>BOYA</v>
      </c>
      <c r="M914" s="23" t="str">
        <f>+IFERROR(VLOOKUP(#REF!,[2]ORDINALES!$H$2:$I$382,2,FALSE),"")</f>
        <v/>
      </c>
      <c r="N914" s="23" t="str">
        <f>IFERROR(VLOOKUP(U914,'[2]Lista Willy'!$B$11:$D$14,3,FALSE),"")</f>
        <v>REC_20</v>
      </c>
      <c r="O914" s="24"/>
      <c r="P914" s="94">
        <v>37031</v>
      </c>
      <c r="Q914" s="94" t="s">
        <v>540</v>
      </c>
      <c r="R914" s="94" t="s">
        <v>873</v>
      </c>
      <c r="S914" s="94" t="s">
        <v>1007</v>
      </c>
      <c r="T914" s="94" t="s">
        <v>873</v>
      </c>
      <c r="U914" s="94" t="s">
        <v>153</v>
      </c>
      <c r="V914" s="94" t="s">
        <v>154</v>
      </c>
      <c r="W914" s="94" t="s">
        <v>54</v>
      </c>
      <c r="X914" s="90" t="s">
        <v>55</v>
      </c>
      <c r="Y914" s="99" t="s">
        <v>1037</v>
      </c>
      <c r="Z914" s="119">
        <v>6000000</v>
      </c>
      <c r="AA914" s="120"/>
      <c r="AB914" s="119"/>
      <c r="AC914" s="119"/>
      <c r="AD914" s="119"/>
      <c r="AE914" s="120">
        <v>6000000</v>
      </c>
      <c r="AF914" s="119"/>
      <c r="AG914" s="131">
        <v>0</v>
      </c>
      <c r="AH914" s="94" t="s">
        <v>57</v>
      </c>
      <c r="AI914" s="94" t="s">
        <v>1009</v>
      </c>
      <c r="AJ914" s="94" t="s">
        <v>1010</v>
      </c>
      <c r="AK914" s="94"/>
      <c r="AL914" s="94" t="s">
        <v>57</v>
      </c>
      <c r="AM914" s="94"/>
      <c r="AN914" s="94" t="s">
        <v>57</v>
      </c>
      <c r="AO914" s="94"/>
      <c r="AP914" s="94" t="s">
        <v>57</v>
      </c>
      <c r="AQ914" s="94"/>
      <c r="AR914" s="94" t="s">
        <v>57</v>
      </c>
      <c r="AS914" s="94" t="s">
        <v>60</v>
      </c>
      <c r="AT914" s="94" t="s">
        <v>61</v>
      </c>
      <c r="AU914" s="97" t="s">
        <v>62</v>
      </c>
      <c r="AV914" s="98" t="s">
        <v>63</v>
      </c>
      <c r="AW914" s="97" t="s">
        <v>64</v>
      </c>
      <c r="AX914" s="97">
        <v>3202008</v>
      </c>
      <c r="AY914" s="97" t="s">
        <v>65</v>
      </c>
      <c r="AZ914" s="97" t="s">
        <v>175</v>
      </c>
      <c r="BA914" s="24"/>
    </row>
    <row r="915" spans="1:53" ht="84.75" customHeight="1">
      <c r="A915" s="23" t="str">
        <f>+IFERROR(VLOOKUP(R915,'[2]Listas niveles'!$D$2:$E$11,2,FALSE),"")</f>
        <v>DTAN</v>
      </c>
      <c r="B915" s="23" t="str">
        <f>+IFERROR(VLOOKUP(AS915,'[2]Listas anexo 1'!$A$7:$B$8,2,FALSE),"")</f>
        <v>ADMIN</v>
      </c>
      <c r="C915" s="23" t="str">
        <f>+IFERROR(VLOOKUP(AT915,'[2]Listas anexo 1'!$A$13:$B$15,2,FALSE),"")</f>
        <v>ADMINYCOOR</v>
      </c>
      <c r="D915" s="23" t="str">
        <f>+IFERROR(VLOOKUP(AT915,'[2]Listas anexo 1'!$A$13:$C$15,3,FALSE),"")</f>
        <v>CONTRIBUIR</v>
      </c>
      <c r="E915" s="23" t="str">
        <f>+IFERROR(VLOOKUP(AT915,'[2]Listas anexo 1'!$A$19:$B$21,2,FALSE),"")</f>
        <v>ADMINOB</v>
      </c>
      <c r="F915" s="23" t="str">
        <f>+IFERROR(VLOOKUP(AV915,'[2]Listas anexo 1'!$J$13:$K$21,2,FALSE),"")</f>
        <v>ADOBIV</v>
      </c>
      <c r="G915" s="23" t="str">
        <f>+IFERROR(VLOOKUP(AW915,'[2]LISTAS ANEXO 1. 2'!$A$9:$B$38,2,FALSE),"")</f>
        <v>AXVI</v>
      </c>
      <c r="H915" s="23" t="str">
        <f>+IFERROR(IF(C915="ADMINYCOOR",VLOOKUP(AY915,'[2]LISTAS ANEXO 1. 3'!$B$13:$C$42,2,FALSE),IF(C915="TASAS",VLOOKUP(AY915,'[2]LISTAS ANEXO 1. 3'!$B$43:$C$51,2,FALSE),IF(C915="FORTALECIMIENTO",VLOOKUP(AY915,'[2]LISTAS ANEXO 1. 3'!$B$52:$C$58,2,FALSE),""))),"")</f>
        <v>CD</v>
      </c>
      <c r="I915" s="23" t="str">
        <f>+IFERROR(VLOOKUP(#REF!,'[2]LISTAS ANEXO 1. 4'!$B$74:$C$90,2,FALSE),"")</f>
        <v/>
      </c>
      <c r="J915" s="23" t="str">
        <f>+IFERROR(VLOOKUP(X915,[2]ORDINALES!$B$2:$C$5,2,FALSE),"")</f>
        <v>CTADOS</v>
      </c>
      <c r="K915" s="23" t="str">
        <f>+IFERROR(VLOOKUP(#REF!,[2]REGION!$G$2:$I$1125,2,FALSE),"")</f>
        <v/>
      </c>
      <c r="L915" s="23" t="str">
        <f>+IFERROR(VLOOKUP(AI915,[2]REGION!$G$2:$I$1125,2,FALSE),"")</f>
        <v>BOYA</v>
      </c>
      <c r="M915" s="23" t="str">
        <f>+IFERROR(VLOOKUP(#REF!,[2]ORDINALES!$H$2:$I$382,2,FALSE),"")</f>
        <v/>
      </c>
      <c r="N915" s="23" t="str">
        <f>IFERROR(VLOOKUP(U915,'[2]Lista Willy'!$B$11:$D$14,3,FALSE),"")</f>
        <v>REC_11</v>
      </c>
      <c r="O915" s="24"/>
      <c r="P915" s="94">
        <v>37032</v>
      </c>
      <c r="Q915" s="94" t="s">
        <v>540</v>
      </c>
      <c r="R915" s="94" t="s">
        <v>873</v>
      </c>
      <c r="S915" s="94" t="s">
        <v>1007</v>
      </c>
      <c r="T915" s="94" t="s">
        <v>873</v>
      </c>
      <c r="U915" s="94" t="s">
        <v>52</v>
      </c>
      <c r="V915" s="94" t="s">
        <v>53</v>
      </c>
      <c r="W915" s="94" t="s">
        <v>54</v>
      </c>
      <c r="X915" s="90" t="s">
        <v>55</v>
      </c>
      <c r="Y915" s="99" t="s">
        <v>1038</v>
      </c>
      <c r="Z915" s="119">
        <v>10000000</v>
      </c>
      <c r="AA915" s="120"/>
      <c r="AB915" s="119"/>
      <c r="AC915" s="119"/>
      <c r="AD915" s="119"/>
      <c r="AE915" s="120">
        <v>10000000</v>
      </c>
      <c r="AF915" s="119"/>
      <c r="AG915" s="131">
        <v>0</v>
      </c>
      <c r="AH915" s="94" t="s">
        <v>57</v>
      </c>
      <c r="AI915" s="94" t="s">
        <v>1009</v>
      </c>
      <c r="AJ915" s="94" t="s">
        <v>1010</v>
      </c>
      <c r="AK915" s="94"/>
      <c r="AL915" s="94" t="s">
        <v>57</v>
      </c>
      <c r="AM915" s="94"/>
      <c r="AN915" s="94" t="s">
        <v>57</v>
      </c>
      <c r="AO915" s="94"/>
      <c r="AP915" s="94" t="s">
        <v>57</v>
      </c>
      <c r="AQ915" s="94"/>
      <c r="AR915" s="94" t="s">
        <v>57</v>
      </c>
      <c r="AS915" s="94" t="s">
        <v>60</v>
      </c>
      <c r="AT915" s="94" t="s">
        <v>61</v>
      </c>
      <c r="AU915" s="97" t="s">
        <v>62</v>
      </c>
      <c r="AV915" s="98" t="s">
        <v>63</v>
      </c>
      <c r="AW915" s="97" t="s">
        <v>64</v>
      </c>
      <c r="AX915" s="97">
        <v>3202008</v>
      </c>
      <c r="AY915" s="97" t="s">
        <v>65</v>
      </c>
      <c r="AZ915" s="97" t="s">
        <v>175</v>
      </c>
      <c r="BA915" s="24"/>
    </row>
    <row r="916" spans="1:53" ht="84.75" customHeight="1">
      <c r="A916" s="23" t="str">
        <f>+IFERROR(VLOOKUP(R916,'[2]Listas niveles'!$D$2:$E$11,2,FALSE),"")</f>
        <v>DTAN</v>
      </c>
      <c r="B916" s="23" t="str">
        <f>+IFERROR(VLOOKUP(AS916,'[2]Listas anexo 1'!$A$7:$B$8,2,FALSE),"")</f>
        <v>ADMIN</v>
      </c>
      <c r="C916" s="23" t="str">
        <f>+IFERROR(VLOOKUP(AT916,'[2]Listas anexo 1'!$A$13:$B$15,2,FALSE),"")</f>
        <v>ADMINYCOOR</v>
      </c>
      <c r="D916" s="23" t="str">
        <f>+IFERROR(VLOOKUP(AT916,'[2]Listas anexo 1'!$A$13:$C$15,3,FALSE),"")</f>
        <v>CONTRIBUIR</v>
      </c>
      <c r="E916" s="23" t="str">
        <f>+IFERROR(VLOOKUP(AT916,'[2]Listas anexo 1'!$A$19:$B$21,2,FALSE),"")</f>
        <v>ADMINOB</v>
      </c>
      <c r="F916" s="23" t="str">
        <f>+IFERROR(VLOOKUP(AV916,'[2]Listas anexo 1'!$J$13:$K$21,2,FALSE),"")</f>
        <v>ADOBIV</v>
      </c>
      <c r="G916" s="23" t="str">
        <f>+IFERROR(VLOOKUP(AW916,'[2]LISTAS ANEXO 1. 2'!$A$9:$B$38,2,FALSE),"")</f>
        <v>AXVI</v>
      </c>
      <c r="H916" s="23" t="str">
        <f>+IFERROR(IF(C916="ADMINYCOOR",VLOOKUP(AY916,'[2]LISTAS ANEXO 1. 3'!$B$13:$C$42,2,FALSE),IF(C916="TASAS",VLOOKUP(AY916,'[2]LISTAS ANEXO 1. 3'!$B$43:$C$51,2,FALSE),IF(C916="FORTALECIMIENTO",VLOOKUP(AY916,'[2]LISTAS ANEXO 1. 3'!$B$52:$C$58,2,FALSE),""))),"")</f>
        <v>CD</v>
      </c>
      <c r="I916" s="23" t="str">
        <f>+IFERROR(VLOOKUP(#REF!,'[2]LISTAS ANEXO 1. 4'!$B$74:$C$90,2,FALSE),"")</f>
        <v/>
      </c>
      <c r="J916" s="23" t="str">
        <f>+IFERROR(VLOOKUP(X916,[2]ORDINALES!$B$2:$C$5,2,FALSE),"")</f>
        <v>CTADOS</v>
      </c>
      <c r="K916" s="23" t="str">
        <f>+IFERROR(VLOOKUP(#REF!,[2]REGION!$G$2:$I$1125,2,FALSE),"")</f>
        <v/>
      </c>
      <c r="L916" s="23" t="str">
        <f>+IFERROR(VLOOKUP(AI916,[2]REGION!$G$2:$I$1125,2,FALSE),"")</f>
        <v>BOYA</v>
      </c>
      <c r="M916" s="23" t="str">
        <f>+IFERROR(VLOOKUP(#REF!,[2]ORDINALES!$H$2:$I$382,2,FALSE),"")</f>
        <v/>
      </c>
      <c r="N916" s="23" t="str">
        <f>IFERROR(VLOOKUP(U916,'[2]Lista Willy'!$B$11:$D$14,3,FALSE),"")</f>
        <v>REC_11</v>
      </c>
      <c r="O916" s="24"/>
      <c r="P916" s="94">
        <v>37034</v>
      </c>
      <c r="Q916" s="94" t="s">
        <v>540</v>
      </c>
      <c r="R916" s="94" t="s">
        <v>873</v>
      </c>
      <c r="S916" s="94" t="s">
        <v>1007</v>
      </c>
      <c r="T916" s="94" t="s">
        <v>873</v>
      </c>
      <c r="U916" s="94" t="s">
        <v>52</v>
      </c>
      <c r="V916" s="94" t="s">
        <v>53</v>
      </c>
      <c r="W916" s="94" t="s">
        <v>54</v>
      </c>
      <c r="X916" s="90" t="s">
        <v>55</v>
      </c>
      <c r="Y916" s="99" t="s">
        <v>1039</v>
      </c>
      <c r="Z916" s="119">
        <v>8000000</v>
      </c>
      <c r="AA916" s="120"/>
      <c r="AB916" s="119"/>
      <c r="AC916" s="119"/>
      <c r="AD916" s="119"/>
      <c r="AE916" s="120">
        <v>8000000</v>
      </c>
      <c r="AF916" s="119"/>
      <c r="AG916" s="131">
        <v>0</v>
      </c>
      <c r="AH916" s="94" t="s">
        <v>57</v>
      </c>
      <c r="AI916" s="94" t="s">
        <v>1009</v>
      </c>
      <c r="AJ916" s="94" t="s">
        <v>1010</v>
      </c>
      <c r="AK916" s="94"/>
      <c r="AL916" s="94" t="s">
        <v>57</v>
      </c>
      <c r="AM916" s="94"/>
      <c r="AN916" s="94" t="s">
        <v>57</v>
      </c>
      <c r="AO916" s="94"/>
      <c r="AP916" s="94" t="s">
        <v>57</v>
      </c>
      <c r="AQ916" s="94"/>
      <c r="AR916" s="94" t="s">
        <v>57</v>
      </c>
      <c r="AS916" s="94" t="s">
        <v>60</v>
      </c>
      <c r="AT916" s="94" t="s">
        <v>61</v>
      </c>
      <c r="AU916" s="97" t="s">
        <v>62</v>
      </c>
      <c r="AV916" s="98" t="s">
        <v>63</v>
      </c>
      <c r="AW916" s="97" t="s">
        <v>64</v>
      </c>
      <c r="AX916" s="97">
        <v>3202008</v>
      </c>
      <c r="AY916" s="97" t="s">
        <v>65</v>
      </c>
      <c r="AZ916" s="97" t="s">
        <v>175</v>
      </c>
      <c r="BA916" s="24"/>
    </row>
    <row r="917" spans="1:53" ht="84.75" customHeight="1">
      <c r="A917" s="23" t="str">
        <f>+IFERROR(VLOOKUP(R917,'[2]Listas niveles'!$D$2:$E$11,2,FALSE),"")</f>
        <v>DTAN</v>
      </c>
      <c r="B917" s="23" t="str">
        <f>+IFERROR(VLOOKUP(AS917,'[2]Listas anexo 1'!$A$7:$B$8,2,FALSE),"")</f>
        <v>ADMIN</v>
      </c>
      <c r="C917" s="23" t="str">
        <f>+IFERROR(VLOOKUP(AT917,'[2]Listas anexo 1'!$A$13:$B$15,2,FALSE),"")</f>
        <v>ADMINYCOOR</v>
      </c>
      <c r="D917" s="23" t="str">
        <f>+IFERROR(VLOOKUP(AT917,'[2]Listas anexo 1'!$A$13:$C$15,3,FALSE),"")</f>
        <v>CONTRIBUIR</v>
      </c>
      <c r="E917" s="23" t="str">
        <f>+IFERROR(VLOOKUP(AT917,'[2]Listas anexo 1'!$A$19:$B$21,2,FALSE),"")</f>
        <v>ADMINOB</v>
      </c>
      <c r="F917" s="23" t="str">
        <f>+IFERROR(VLOOKUP(AV917,'[2]Listas anexo 1'!$J$13:$K$21,2,FALSE),"")</f>
        <v>ADOBIV</v>
      </c>
      <c r="G917" s="23" t="str">
        <f>+IFERROR(VLOOKUP(AW917,'[2]LISTAS ANEXO 1. 2'!$A$9:$B$38,2,FALSE),"")</f>
        <v>AXVI</v>
      </c>
      <c r="H917" s="23" t="str">
        <f>+IFERROR(IF(C917="ADMINYCOOR",VLOOKUP(AY917,'[2]LISTAS ANEXO 1. 3'!$B$13:$C$42,2,FALSE),IF(C917="TASAS",VLOOKUP(AY917,'[2]LISTAS ANEXO 1. 3'!$B$43:$C$51,2,FALSE),IF(C917="FORTALECIMIENTO",VLOOKUP(AY917,'[2]LISTAS ANEXO 1. 3'!$B$52:$C$58,2,FALSE),""))),"")</f>
        <v>CD</v>
      </c>
      <c r="I917" s="23" t="str">
        <f>+IFERROR(VLOOKUP(#REF!,'[2]LISTAS ANEXO 1. 4'!$B$74:$C$90,2,FALSE),"")</f>
        <v/>
      </c>
      <c r="J917" s="23" t="str">
        <f>+IFERROR(VLOOKUP(X917,[2]ORDINALES!$B$2:$C$5,2,FALSE),"")</f>
        <v>CTADOS</v>
      </c>
      <c r="K917" s="23" t="str">
        <f>+IFERROR(VLOOKUP(#REF!,[2]REGION!$G$2:$I$1125,2,FALSE),"")</f>
        <v/>
      </c>
      <c r="L917" s="23" t="str">
        <f>+IFERROR(VLOOKUP(AI917,[2]REGION!$G$2:$I$1125,2,FALSE),"")</f>
        <v>BOYA</v>
      </c>
      <c r="M917" s="23" t="str">
        <f>+IFERROR(VLOOKUP(#REF!,[2]ORDINALES!$H$2:$I$382,2,FALSE),"")</f>
        <v/>
      </c>
      <c r="N917" s="23" t="str">
        <f>IFERROR(VLOOKUP(U917,'[2]Lista Willy'!$B$11:$D$14,3,FALSE),"")</f>
        <v>REC_20</v>
      </c>
      <c r="O917" s="24"/>
      <c r="P917" s="94">
        <v>37036</v>
      </c>
      <c r="Q917" s="94" t="s">
        <v>540</v>
      </c>
      <c r="R917" s="94" t="s">
        <v>873</v>
      </c>
      <c r="S917" s="94" t="s">
        <v>1007</v>
      </c>
      <c r="T917" s="94" t="s">
        <v>873</v>
      </c>
      <c r="U917" s="94" t="s">
        <v>153</v>
      </c>
      <c r="V917" s="94" t="s">
        <v>154</v>
      </c>
      <c r="W917" s="94" t="s">
        <v>54</v>
      </c>
      <c r="X917" s="90" t="s">
        <v>55</v>
      </c>
      <c r="Y917" s="99" t="s">
        <v>1040</v>
      </c>
      <c r="Z917" s="119">
        <v>12000000</v>
      </c>
      <c r="AA917" s="120"/>
      <c r="AB917" s="119"/>
      <c r="AC917" s="119"/>
      <c r="AD917" s="119"/>
      <c r="AE917" s="120">
        <v>12000000</v>
      </c>
      <c r="AF917" s="119"/>
      <c r="AG917" s="131">
        <v>0</v>
      </c>
      <c r="AH917" s="94" t="s">
        <v>57</v>
      </c>
      <c r="AI917" s="94" t="s">
        <v>1009</v>
      </c>
      <c r="AJ917" s="94" t="s">
        <v>1010</v>
      </c>
      <c r="AK917" s="94"/>
      <c r="AL917" s="94" t="s">
        <v>57</v>
      </c>
      <c r="AM917" s="94"/>
      <c r="AN917" s="94" t="s">
        <v>57</v>
      </c>
      <c r="AO917" s="94"/>
      <c r="AP917" s="94" t="s">
        <v>57</v>
      </c>
      <c r="AQ917" s="94"/>
      <c r="AR917" s="94" t="s">
        <v>57</v>
      </c>
      <c r="AS917" s="94" t="s">
        <v>60</v>
      </c>
      <c r="AT917" s="94" t="s">
        <v>61</v>
      </c>
      <c r="AU917" s="97" t="s">
        <v>62</v>
      </c>
      <c r="AV917" s="98" t="s">
        <v>63</v>
      </c>
      <c r="AW917" s="97" t="s">
        <v>64</v>
      </c>
      <c r="AX917" s="97">
        <v>3202008</v>
      </c>
      <c r="AY917" s="97" t="s">
        <v>65</v>
      </c>
      <c r="AZ917" s="97" t="s">
        <v>175</v>
      </c>
      <c r="BA917" s="24"/>
    </row>
    <row r="918" spans="1:53" ht="84.75" customHeight="1">
      <c r="A918" s="23" t="str">
        <f>+IFERROR(VLOOKUP(R918,'[2]Listas niveles'!$D$2:$E$11,2,FALSE),"")</f>
        <v>DTAN</v>
      </c>
      <c r="B918" s="23" t="str">
        <f>+IFERROR(VLOOKUP(AS918,'[2]Listas anexo 1'!$A$7:$B$8,2,FALSE),"")</f>
        <v>ADMIN</v>
      </c>
      <c r="C918" s="23" t="str">
        <f>+IFERROR(VLOOKUP(AT918,'[2]Listas anexo 1'!$A$13:$B$15,2,FALSE),"")</f>
        <v>ADMINYCOOR</v>
      </c>
      <c r="D918" s="23" t="str">
        <f>+IFERROR(VLOOKUP(AT918,'[2]Listas anexo 1'!$A$13:$C$15,3,FALSE),"")</f>
        <v>CONTRIBUIR</v>
      </c>
      <c r="E918" s="23" t="str">
        <f>+IFERROR(VLOOKUP(AT918,'[2]Listas anexo 1'!$A$19:$B$21,2,FALSE),"")</f>
        <v>ADMINOB</v>
      </c>
      <c r="F918" s="23" t="str">
        <f>+IFERROR(VLOOKUP(AV918,'[2]Listas anexo 1'!$J$13:$K$21,2,FALSE),"")</f>
        <v>ADOBIII</v>
      </c>
      <c r="G918" s="23" t="str">
        <f>+IFERROR(VLOOKUP(AW918,'[2]LISTAS ANEXO 1. 2'!$A$9:$B$38,2,FALSE),"")</f>
        <v>AVI</v>
      </c>
      <c r="H918" s="23" t="str">
        <f>+IFERROR(IF(C918="ADMINYCOOR",VLOOKUP(AY918,'[2]LISTAS ANEXO 1. 3'!$B$13:$C$42,2,FALSE),IF(C918="TASAS",VLOOKUP(AY918,'[2]LISTAS ANEXO 1. 3'!$B$43:$C$51,2,FALSE),IF(C918="FORTALECIMIENTO",VLOOKUP(AY918,'[2]LISTAS ANEXO 1. 3'!$B$52:$C$58,2,FALSE),""))),"")</f>
        <v>HH</v>
      </c>
      <c r="I918" s="23" t="str">
        <f>+IFERROR(VLOOKUP(#REF!,'[2]LISTAS ANEXO 1. 4'!$B$74:$C$90,2,FALSE),"")</f>
        <v/>
      </c>
      <c r="J918" s="23" t="str">
        <f>+IFERROR(VLOOKUP(X918,[2]ORDINALES!$B$2:$C$5,2,FALSE),"")</f>
        <v>CTADOS</v>
      </c>
      <c r="K918" s="23" t="str">
        <f>+IFERROR(VLOOKUP(#REF!,[2]REGION!$G$2:$I$1125,2,FALSE),"")</f>
        <v/>
      </c>
      <c r="L918" s="23" t="str">
        <f>+IFERROR(VLOOKUP(AI918,[2]REGION!$G$2:$I$1125,2,FALSE),"")</f>
        <v>BOYA</v>
      </c>
      <c r="M918" s="23" t="str">
        <f>+IFERROR(VLOOKUP(#REF!,[2]ORDINALES!$H$2:$I$382,2,FALSE),"")</f>
        <v/>
      </c>
      <c r="N918" s="23" t="str">
        <f>IFERROR(VLOOKUP(U918,'[2]Lista Willy'!$B$11:$D$14,3,FALSE),"")</f>
        <v>REC_11</v>
      </c>
      <c r="O918" s="24"/>
      <c r="P918" s="94">
        <v>37037</v>
      </c>
      <c r="Q918" s="94" t="s">
        <v>540</v>
      </c>
      <c r="R918" s="94" t="s">
        <v>873</v>
      </c>
      <c r="S918" s="94" t="s">
        <v>1007</v>
      </c>
      <c r="T918" s="94" t="s">
        <v>873</v>
      </c>
      <c r="U918" s="94" t="s">
        <v>52</v>
      </c>
      <c r="V918" s="94" t="s">
        <v>53</v>
      </c>
      <c r="W918" s="94" t="s">
        <v>54</v>
      </c>
      <c r="X918" s="90" t="s">
        <v>55</v>
      </c>
      <c r="Y918" s="99" t="s">
        <v>1041</v>
      </c>
      <c r="Z918" s="119">
        <v>15997960</v>
      </c>
      <c r="AA918" s="120"/>
      <c r="AB918" s="119"/>
      <c r="AC918" s="119"/>
      <c r="AD918" s="119"/>
      <c r="AE918" s="120">
        <v>15997960</v>
      </c>
      <c r="AF918" s="119">
        <v>15920000</v>
      </c>
      <c r="AG918" s="131">
        <v>16397600</v>
      </c>
      <c r="AH918" s="94" t="s">
        <v>57</v>
      </c>
      <c r="AI918" s="94" t="s">
        <v>1009</v>
      </c>
      <c r="AJ918" s="94" t="s">
        <v>1010</v>
      </c>
      <c r="AK918" s="94"/>
      <c r="AL918" s="94" t="s">
        <v>57</v>
      </c>
      <c r="AM918" s="94"/>
      <c r="AN918" s="94" t="s">
        <v>57</v>
      </c>
      <c r="AO918" s="94"/>
      <c r="AP918" s="94" t="s">
        <v>57</v>
      </c>
      <c r="AQ918" s="94"/>
      <c r="AR918" s="94" t="s">
        <v>57</v>
      </c>
      <c r="AS918" s="94" t="s">
        <v>60</v>
      </c>
      <c r="AT918" s="94" t="s">
        <v>61</v>
      </c>
      <c r="AU918" s="97" t="s">
        <v>62</v>
      </c>
      <c r="AV918" s="97" t="s">
        <v>272</v>
      </c>
      <c r="AW918" s="97" t="s">
        <v>273</v>
      </c>
      <c r="AX918" s="97">
        <v>3202010</v>
      </c>
      <c r="AY918" s="97" t="s">
        <v>274</v>
      </c>
      <c r="AZ918" s="98" t="s">
        <v>407</v>
      </c>
      <c r="BA918" s="24"/>
    </row>
    <row r="919" spans="1:53" ht="84.75" customHeight="1">
      <c r="A919" s="23" t="str">
        <f>+IFERROR(VLOOKUP(R919,'[2]Listas niveles'!$D$2:$E$11,2,FALSE),"")</f>
        <v>DTAN</v>
      </c>
      <c r="B919" s="23" t="str">
        <f>+IFERROR(VLOOKUP(AS919,'[2]Listas anexo 1'!$A$7:$B$8,2,FALSE),"")</f>
        <v>ADMIN</v>
      </c>
      <c r="C919" s="23" t="str">
        <f>+IFERROR(VLOOKUP(AT919,'[2]Listas anexo 1'!$A$13:$B$15,2,FALSE),"")</f>
        <v>ADMINYCOOR</v>
      </c>
      <c r="D919" s="23" t="str">
        <f>+IFERROR(VLOOKUP(AT919,'[2]Listas anexo 1'!$A$13:$C$15,3,FALSE),"")</f>
        <v>CONTRIBUIR</v>
      </c>
      <c r="E919" s="23" t="str">
        <f>+IFERROR(VLOOKUP(AT919,'[2]Listas anexo 1'!$A$19:$B$21,2,FALSE),"")</f>
        <v>ADMINOB</v>
      </c>
      <c r="F919" s="23" t="str">
        <f>+IFERROR(VLOOKUP(AV919,'[2]Listas anexo 1'!$J$13:$K$21,2,FALSE),"")</f>
        <v>ADOBIII</v>
      </c>
      <c r="G919" s="23" t="str">
        <f>+IFERROR(VLOOKUP(AW919,'[2]LISTAS ANEXO 1. 2'!$A$9:$B$38,2,FALSE),"")</f>
        <v>AVI</v>
      </c>
      <c r="H919" s="23" t="str">
        <f>+IFERROR(IF(C919="ADMINYCOOR",VLOOKUP(AY919,'[2]LISTAS ANEXO 1. 3'!$B$13:$C$42,2,FALSE),IF(C919="TASAS",VLOOKUP(AY919,'[2]LISTAS ANEXO 1. 3'!$B$43:$C$51,2,FALSE),IF(C919="FORTALECIMIENTO",VLOOKUP(AY919,'[2]LISTAS ANEXO 1. 3'!$B$52:$C$58,2,FALSE),""))),"")</f>
        <v>HH</v>
      </c>
      <c r="I919" s="23" t="str">
        <f>+IFERROR(VLOOKUP(#REF!,'[2]LISTAS ANEXO 1. 4'!$B$74:$C$90,2,FALSE),"")</f>
        <v/>
      </c>
      <c r="J919" s="23" t="str">
        <f>+IFERROR(VLOOKUP(X919,[2]ORDINALES!$B$2:$C$5,2,FALSE),"")</f>
        <v>CTADOS</v>
      </c>
      <c r="K919" s="23" t="str">
        <f>+IFERROR(VLOOKUP(#REF!,[2]REGION!$G$2:$I$1125,2,FALSE),"")</f>
        <v/>
      </c>
      <c r="L919" s="23" t="str">
        <f>+IFERROR(VLOOKUP(AI919,[2]REGION!$G$2:$I$1125,2,FALSE),"")</f>
        <v>BOYA</v>
      </c>
      <c r="M919" s="23" t="str">
        <f>+IFERROR(VLOOKUP(#REF!,[2]ORDINALES!$H$2:$I$382,2,FALSE),"")</f>
        <v/>
      </c>
      <c r="N919" s="23" t="str">
        <f>IFERROR(VLOOKUP(U919,'[2]Lista Willy'!$B$11:$D$14,3,FALSE),"")</f>
        <v>REC_11</v>
      </c>
      <c r="O919" s="24"/>
      <c r="P919" s="94">
        <v>37038</v>
      </c>
      <c r="Q919" s="94" t="s">
        <v>540</v>
      </c>
      <c r="R919" s="94" t="s">
        <v>873</v>
      </c>
      <c r="S919" s="94" t="s">
        <v>1007</v>
      </c>
      <c r="T919" s="94" t="s">
        <v>873</v>
      </c>
      <c r="U919" s="94" t="s">
        <v>52</v>
      </c>
      <c r="V919" s="94" t="s">
        <v>53</v>
      </c>
      <c r="W919" s="94" t="s">
        <v>54</v>
      </c>
      <c r="X919" s="90" t="s">
        <v>55</v>
      </c>
      <c r="Y919" s="94" t="s">
        <v>1042</v>
      </c>
      <c r="Z919" s="119">
        <v>18037360</v>
      </c>
      <c r="AA919" s="120"/>
      <c r="AB919" s="119"/>
      <c r="AC919" s="119"/>
      <c r="AD919" s="119"/>
      <c r="AE919" s="120">
        <v>18037360</v>
      </c>
      <c r="AF919" s="119">
        <v>15920000</v>
      </c>
      <c r="AG919" s="131">
        <v>16397600</v>
      </c>
      <c r="AH919" s="94" t="s">
        <v>57</v>
      </c>
      <c r="AI919" s="94" t="s">
        <v>1009</v>
      </c>
      <c r="AJ919" s="94" t="s">
        <v>1010</v>
      </c>
      <c r="AK919" s="94"/>
      <c r="AL919" s="94" t="s">
        <v>57</v>
      </c>
      <c r="AM919" s="94"/>
      <c r="AN919" s="94" t="s">
        <v>57</v>
      </c>
      <c r="AO919" s="94"/>
      <c r="AP919" s="94" t="s">
        <v>57</v>
      </c>
      <c r="AQ919" s="94"/>
      <c r="AR919" s="94" t="s">
        <v>57</v>
      </c>
      <c r="AS919" s="94" t="s">
        <v>60</v>
      </c>
      <c r="AT919" s="94" t="s">
        <v>61</v>
      </c>
      <c r="AU919" s="97" t="s">
        <v>62</v>
      </c>
      <c r="AV919" s="97" t="s">
        <v>272</v>
      </c>
      <c r="AW919" s="97" t="s">
        <v>273</v>
      </c>
      <c r="AX919" s="97">
        <v>3202010</v>
      </c>
      <c r="AY919" s="97" t="s">
        <v>274</v>
      </c>
      <c r="AZ919" s="98" t="s">
        <v>407</v>
      </c>
      <c r="BA919" s="24"/>
    </row>
    <row r="920" spans="1:53" ht="84.75" customHeight="1">
      <c r="A920" s="23" t="str">
        <f>+IFERROR(VLOOKUP(R920,'[2]Listas niveles'!$D$2:$E$11,2,FALSE),"")</f>
        <v>DTAN</v>
      </c>
      <c r="B920" s="23" t="str">
        <f>+IFERROR(VLOOKUP(AS920,'[2]Listas anexo 1'!$A$7:$B$8,2,FALSE),"")</f>
        <v>ADMIN</v>
      </c>
      <c r="C920" s="23" t="str">
        <f>+IFERROR(VLOOKUP(AT920,'[2]Listas anexo 1'!$A$13:$B$15,2,FALSE),"")</f>
        <v>ADMINYCOOR</v>
      </c>
      <c r="D920" s="23" t="str">
        <f>+IFERROR(VLOOKUP(AT920,'[2]Listas anexo 1'!$A$13:$C$15,3,FALSE),"")</f>
        <v>CONTRIBUIR</v>
      </c>
      <c r="E920" s="23" t="str">
        <f>+IFERROR(VLOOKUP(AT920,'[2]Listas anexo 1'!$A$19:$B$21,2,FALSE),"")</f>
        <v>ADMINOB</v>
      </c>
      <c r="F920" s="23" t="str">
        <f>+IFERROR(VLOOKUP(AV920,'[2]Listas anexo 1'!$J$13:$K$21,2,FALSE),"")</f>
        <v>ADOBIII</v>
      </c>
      <c r="G920" s="23" t="str">
        <f>+IFERROR(VLOOKUP(AW920,'[2]LISTAS ANEXO 1. 2'!$A$9:$B$38,2,FALSE),"")</f>
        <v>AVI</v>
      </c>
      <c r="H920" s="23" t="str">
        <f>+IFERROR(IF(C920="ADMINYCOOR",VLOOKUP(AY920,'[2]LISTAS ANEXO 1. 3'!$B$13:$C$42,2,FALSE),IF(C920="TASAS",VLOOKUP(AY920,'[2]LISTAS ANEXO 1. 3'!$B$43:$C$51,2,FALSE),IF(C920="FORTALECIMIENTO",VLOOKUP(AY920,'[2]LISTAS ANEXO 1. 3'!$B$52:$C$58,2,FALSE),""))),"")</f>
        <v>HH</v>
      </c>
      <c r="I920" s="23" t="str">
        <f>+IFERROR(VLOOKUP(#REF!,'[2]LISTAS ANEXO 1. 4'!$B$74:$C$90,2,FALSE),"")</f>
        <v/>
      </c>
      <c r="J920" s="23" t="str">
        <f>+IFERROR(VLOOKUP(X920,[2]ORDINALES!$B$2:$C$5,2,FALSE),"")</f>
        <v>CTADOS</v>
      </c>
      <c r="K920" s="23" t="str">
        <f>+IFERROR(VLOOKUP(#REF!,[2]REGION!$G$2:$I$1125,2,FALSE),"")</f>
        <v/>
      </c>
      <c r="L920" s="23" t="str">
        <f>+IFERROR(VLOOKUP(AI920,[2]REGION!$G$2:$I$1125,2,FALSE),"")</f>
        <v>BOYA</v>
      </c>
      <c r="M920" s="23" t="str">
        <f>+IFERROR(VLOOKUP(#REF!,[2]ORDINALES!$H$2:$I$382,2,FALSE),"")</f>
        <v/>
      </c>
      <c r="N920" s="23" t="str">
        <f>IFERROR(VLOOKUP(U920,'[2]Lista Willy'!$B$11:$D$14,3,FALSE),"")</f>
        <v>REC_11</v>
      </c>
      <c r="O920" s="24"/>
      <c r="P920" s="94">
        <v>37039</v>
      </c>
      <c r="Q920" s="94" t="s">
        <v>540</v>
      </c>
      <c r="R920" s="94" t="s">
        <v>873</v>
      </c>
      <c r="S920" s="94" t="s">
        <v>1007</v>
      </c>
      <c r="T920" s="94" t="s">
        <v>873</v>
      </c>
      <c r="U920" s="94" t="s">
        <v>52</v>
      </c>
      <c r="V920" s="94" t="s">
        <v>53</v>
      </c>
      <c r="W920" s="94" t="s">
        <v>54</v>
      </c>
      <c r="X920" s="90" t="s">
        <v>55</v>
      </c>
      <c r="Y920" s="94" t="s">
        <v>1043</v>
      </c>
      <c r="Z920" s="119">
        <v>18037360</v>
      </c>
      <c r="AA920" s="120"/>
      <c r="AB920" s="119"/>
      <c r="AC920" s="119"/>
      <c r="AD920" s="119"/>
      <c r="AE920" s="120">
        <v>18037360</v>
      </c>
      <c r="AF920" s="119">
        <v>15920000</v>
      </c>
      <c r="AG920" s="131">
        <v>16397600</v>
      </c>
      <c r="AH920" s="94" t="s">
        <v>57</v>
      </c>
      <c r="AI920" s="94" t="s">
        <v>1009</v>
      </c>
      <c r="AJ920" s="94" t="s">
        <v>1010</v>
      </c>
      <c r="AK920" s="94"/>
      <c r="AL920" s="94" t="s">
        <v>57</v>
      </c>
      <c r="AM920" s="94"/>
      <c r="AN920" s="94" t="s">
        <v>57</v>
      </c>
      <c r="AO920" s="94"/>
      <c r="AP920" s="94" t="s">
        <v>57</v>
      </c>
      <c r="AQ920" s="94"/>
      <c r="AR920" s="94" t="s">
        <v>57</v>
      </c>
      <c r="AS920" s="94" t="s">
        <v>60</v>
      </c>
      <c r="AT920" s="94" t="s">
        <v>61</v>
      </c>
      <c r="AU920" s="97" t="s">
        <v>62</v>
      </c>
      <c r="AV920" s="97" t="s">
        <v>272</v>
      </c>
      <c r="AW920" s="97" t="s">
        <v>273</v>
      </c>
      <c r="AX920" s="97">
        <v>3202010</v>
      </c>
      <c r="AY920" s="97" t="s">
        <v>274</v>
      </c>
      <c r="AZ920" s="98" t="s">
        <v>407</v>
      </c>
      <c r="BA920" s="24"/>
    </row>
    <row r="921" spans="1:53" ht="84.75" customHeight="1">
      <c r="A921" s="23" t="str">
        <f>+IFERROR(VLOOKUP(R921,'[2]Listas niveles'!$D$2:$E$11,2,FALSE),"")</f>
        <v>DTAN</v>
      </c>
      <c r="B921" s="23" t="str">
        <f>+IFERROR(VLOOKUP(AS921,'[2]Listas anexo 1'!$A$7:$B$8,2,FALSE),"")</f>
        <v>ADMIN</v>
      </c>
      <c r="C921" s="23" t="str">
        <f>+IFERROR(VLOOKUP(AT921,'[2]Listas anexo 1'!$A$13:$B$15,2,FALSE),"")</f>
        <v>ADMINYCOOR</v>
      </c>
      <c r="D921" s="23" t="str">
        <f>+IFERROR(VLOOKUP(AT921,'[2]Listas anexo 1'!$A$13:$C$15,3,FALSE),"")</f>
        <v>CONTRIBUIR</v>
      </c>
      <c r="E921" s="23" t="str">
        <f>+IFERROR(VLOOKUP(AT921,'[2]Listas anexo 1'!$A$19:$B$21,2,FALSE),"")</f>
        <v>ADMINOB</v>
      </c>
      <c r="F921" s="23" t="str">
        <f>+IFERROR(VLOOKUP(AV921,'[2]Listas anexo 1'!$J$13:$K$21,2,FALSE),"")</f>
        <v>ADOBIII</v>
      </c>
      <c r="G921" s="23" t="str">
        <f>+IFERROR(VLOOKUP(AW921,'[2]LISTAS ANEXO 1. 2'!$A$9:$B$38,2,FALSE),"")</f>
        <v>AVI</v>
      </c>
      <c r="H921" s="23" t="str">
        <f>+IFERROR(IF(C921="ADMINYCOOR",VLOOKUP(AY921,'[2]LISTAS ANEXO 1. 3'!$B$13:$C$42,2,FALSE),IF(C921="TASAS",VLOOKUP(AY921,'[2]LISTAS ANEXO 1. 3'!$B$43:$C$51,2,FALSE),IF(C921="FORTALECIMIENTO",VLOOKUP(AY921,'[2]LISTAS ANEXO 1. 3'!$B$52:$C$58,2,FALSE),""))),"")</f>
        <v>HH</v>
      </c>
      <c r="I921" s="23" t="str">
        <f>+IFERROR(VLOOKUP(#REF!,'[2]LISTAS ANEXO 1. 4'!$B$74:$C$90,2,FALSE),"")</f>
        <v/>
      </c>
      <c r="J921" s="23" t="str">
        <f>+IFERROR(VLOOKUP(X921,[2]ORDINALES!$B$2:$C$5,2,FALSE),"")</f>
        <v>CTADOS</v>
      </c>
      <c r="K921" s="23" t="str">
        <f>+IFERROR(VLOOKUP(#REF!,[2]REGION!$G$2:$I$1125,2,FALSE),"")</f>
        <v/>
      </c>
      <c r="L921" s="23" t="str">
        <f>+IFERROR(VLOOKUP(AI921,[2]REGION!$G$2:$I$1125,2,FALSE),"")</f>
        <v>BOYA</v>
      </c>
      <c r="M921" s="23" t="str">
        <f>+IFERROR(VLOOKUP(#REF!,[2]ORDINALES!$H$2:$I$382,2,FALSE),"")</f>
        <v/>
      </c>
      <c r="N921" s="23" t="str">
        <f>IFERROR(VLOOKUP(U921,'[2]Lista Willy'!$B$11:$D$14,3,FALSE),"")</f>
        <v>REC_11</v>
      </c>
      <c r="O921" s="24"/>
      <c r="P921" s="94">
        <v>37040</v>
      </c>
      <c r="Q921" s="94" t="s">
        <v>540</v>
      </c>
      <c r="R921" s="94" t="s">
        <v>873</v>
      </c>
      <c r="S921" s="94" t="s">
        <v>1007</v>
      </c>
      <c r="T921" s="94" t="s">
        <v>873</v>
      </c>
      <c r="U921" s="94" t="s">
        <v>52</v>
      </c>
      <c r="V921" s="94" t="s">
        <v>53</v>
      </c>
      <c r="W921" s="94" t="s">
        <v>54</v>
      </c>
      <c r="X921" s="90" t="s">
        <v>55</v>
      </c>
      <c r="Y921" s="94" t="s">
        <v>1044</v>
      </c>
      <c r="Z921" s="119">
        <v>18037360</v>
      </c>
      <c r="AA921" s="120"/>
      <c r="AB921" s="119"/>
      <c r="AC921" s="119"/>
      <c r="AD921" s="119"/>
      <c r="AE921" s="120">
        <v>18037360</v>
      </c>
      <c r="AF921" s="119">
        <v>15920000</v>
      </c>
      <c r="AG921" s="131">
        <v>16397600</v>
      </c>
      <c r="AH921" s="94" t="s">
        <v>57</v>
      </c>
      <c r="AI921" s="94" t="s">
        <v>1009</v>
      </c>
      <c r="AJ921" s="94" t="s">
        <v>1010</v>
      </c>
      <c r="AK921" s="94"/>
      <c r="AL921" s="94" t="s">
        <v>57</v>
      </c>
      <c r="AM921" s="94"/>
      <c r="AN921" s="94" t="s">
        <v>57</v>
      </c>
      <c r="AO921" s="94"/>
      <c r="AP921" s="94" t="s">
        <v>57</v>
      </c>
      <c r="AQ921" s="94"/>
      <c r="AR921" s="94" t="s">
        <v>57</v>
      </c>
      <c r="AS921" s="94" t="s">
        <v>60</v>
      </c>
      <c r="AT921" s="94" t="s">
        <v>61</v>
      </c>
      <c r="AU921" s="97" t="s">
        <v>62</v>
      </c>
      <c r="AV921" s="97" t="s">
        <v>272</v>
      </c>
      <c r="AW921" s="97" t="s">
        <v>273</v>
      </c>
      <c r="AX921" s="97">
        <v>3202010</v>
      </c>
      <c r="AY921" s="97" t="s">
        <v>274</v>
      </c>
      <c r="AZ921" s="98" t="s">
        <v>407</v>
      </c>
      <c r="BA921" s="24"/>
    </row>
    <row r="922" spans="1:53" ht="84.75" customHeight="1">
      <c r="A922" s="23" t="str">
        <f>+IFERROR(VLOOKUP(R922,'[2]Listas niveles'!$D$2:$E$11,2,FALSE),"")</f>
        <v>DTAN</v>
      </c>
      <c r="B922" s="23" t="str">
        <f>+IFERROR(VLOOKUP(AS922,'[2]Listas anexo 1'!$A$7:$B$8,2,FALSE),"")</f>
        <v>ADMIN</v>
      </c>
      <c r="C922" s="23" t="str">
        <f>+IFERROR(VLOOKUP(AT922,'[2]Listas anexo 1'!$A$13:$B$15,2,FALSE),"")</f>
        <v>ADMINYCOOR</v>
      </c>
      <c r="D922" s="23" t="str">
        <f>+IFERROR(VLOOKUP(AT922,'[2]Listas anexo 1'!$A$13:$C$15,3,FALSE),"")</f>
        <v>CONTRIBUIR</v>
      </c>
      <c r="E922" s="23" t="str">
        <f>+IFERROR(VLOOKUP(AT922,'[2]Listas anexo 1'!$A$19:$B$21,2,FALSE),"")</f>
        <v>ADMINOB</v>
      </c>
      <c r="F922" s="23" t="str">
        <f>+IFERROR(VLOOKUP(AV922,'[2]Listas anexo 1'!$J$13:$K$21,2,FALSE),"")</f>
        <v>ADOBIII</v>
      </c>
      <c r="G922" s="23" t="str">
        <f>+IFERROR(VLOOKUP(AW922,'[2]LISTAS ANEXO 1. 2'!$A$9:$B$38,2,FALSE),"")</f>
        <v>AVI</v>
      </c>
      <c r="H922" s="23" t="str">
        <f>+IFERROR(IF(C922="ADMINYCOOR",VLOOKUP(AY922,'[2]LISTAS ANEXO 1. 3'!$B$13:$C$42,2,FALSE),IF(C922="TASAS",VLOOKUP(AY922,'[2]LISTAS ANEXO 1. 3'!$B$43:$C$51,2,FALSE),IF(C922="FORTALECIMIENTO",VLOOKUP(AY922,'[2]LISTAS ANEXO 1. 3'!$B$52:$C$58,2,FALSE),""))),"")</f>
        <v>HH</v>
      </c>
      <c r="I922" s="23" t="str">
        <f>+IFERROR(VLOOKUP(#REF!,'[2]LISTAS ANEXO 1. 4'!$B$74:$C$90,2,FALSE),"")</f>
        <v/>
      </c>
      <c r="J922" s="23" t="str">
        <f>+IFERROR(VLOOKUP(X922,[2]ORDINALES!$B$2:$C$5,2,FALSE),"")</f>
        <v>CTADOS</v>
      </c>
      <c r="K922" s="23" t="str">
        <f>+IFERROR(VLOOKUP(#REF!,[2]REGION!$G$2:$I$1125,2,FALSE),"")</f>
        <v/>
      </c>
      <c r="L922" s="23" t="str">
        <f>+IFERROR(VLOOKUP(AI922,[2]REGION!$G$2:$I$1125,2,FALSE),"")</f>
        <v>BOYA</v>
      </c>
      <c r="M922" s="23" t="str">
        <f>+IFERROR(VLOOKUP(#REF!,[2]ORDINALES!$H$2:$I$382,2,FALSE),"")</f>
        <v/>
      </c>
      <c r="N922" s="23" t="str">
        <f>IFERROR(VLOOKUP(U922,'[2]Lista Willy'!$B$11:$D$14,3,FALSE),"")</f>
        <v>REC_11</v>
      </c>
      <c r="O922" s="24"/>
      <c r="P922" s="94">
        <v>37041</v>
      </c>
      <c r="Q922" s="94" t="s">
        <v>540</v>
      </c>
      <c r="R922" s="94" t="s">
        <v>873</v>
      </c>
      <c r="S922" s="94" t="s">
        <v>1007</v>
      </c>
      <c r="T922" s="94" t="s">
        <v>873</v>
      </c>
      <c r="U922" s="94" t="s">
        <v>52</v>
      </c>
      <c r="V922" s="94" t="s">
        <v>53</v>
      </c>
      <c r="W922" s="94" t="s">
        <v>54</v>
      </c>
      <c r="X922" s="90" t="s">
        <v>55</v>
      </c>
      <c r="Y922" s="94" t="s">
        <v>1045</v>
      </c>
      <c r="Z922" s="119">
        <v>18037360</v>
      </c>
      <c r="AA922" s="120"/>
      <c r="AB922" s="119"/>
      <c r="AC922" s="119"/>
      <c r="AD922" s="119"/>
      <c r="AE922" s="120">
        <v>18037360</v>
      </c>
      <c r="AF922" s="119">
        <v>15920000</v>
      </c>
      <c r="AG922" s="131">
        <v>16397600</v>
      </c>
      <c r="AH922" s="94" t="s">
        <v>57</v>
      </c>
      <c r="AI922" s="94" t="s">
        <v>1009</v>
      </c>
      <c r="AJ922" s="94" t="s">
        <v>1010</v>
      </c>
      <c r="AK922" s="94"/>
      <c r="AL922" s="94" t="s">
        <v>57</v>
      </c>
      <c r="AM922" s="94"/>
      <c r="AN922" s="94" t="s">
        <v>57</v>
      </c>
      <c r="AO922" s="94"/>
      <c r="AP922" s="94" t="s">
        <v>57</v>
      </c>
      <c r="AQ922" s="94"/>
      <c r="AR922" s="94" t="s">
        <v>57</v>
      </c>
      <c r="AS922" s="94" t="s">
        <v>60</v>
      </c>
      <c r="AT922" s="94" t="s">
        <v>61</v>
      </c>
      <c r="AU922" s="97" t="s">
        <v>62</v>
      </c>
      <c r="AV922" s="97" t="s">
        <v>272</v>
      </c>
      <c r="AW922" s="97" t="s">
        <v>273</v>
      </c>
      <c r="AX922" s="97">
        <v>3202010</v>
      </c>
      <c r="AY922" s="97" t="s">
        <v>274</v>
      </c>
      <c r="AZ922" s="98" t="s">
        <v>407</v>
      </c>
      <c r="BA922" s="24"/>
    </row>
    <row r="923" spans="1:53" ht="84.75" customHeight="1">
      <c r="A923" s="23" t="str">
        <f>+IFERROR(VLOOKUP(R923,'[2]Listas niveles'!$D$2:$E$11,2,FALSE),"")</f>
        <v>DTAN</v>
      </c>
      <c r="B923" s="23" t="str">
        <f>+IFERROR(VLOOKUP(AS923,'[2]Listas anexo 1'!$A$7:$B$8,2,FALSE),"")</f>
        <v>ADMIN</v>
      </c>
      <c r="C923" s="23" t="str">
        <f>+IFERROR(VLOOKUP(AT923,'[2]Listas anexo 1'!$A$13:$B$15,2,FALSE),"")</f>
        <v>ADMINYCOOR</v>
      </c>
      <c r="D923" s="23" t="str">
        <f>+IFERROR(VLOOKUP(AT923,'[2]Listas anexo 1'!$A$13:$C$15,3,FALSE),"")</f>
        <v>CONTRIBUIR</v>
      </c>
      <c r="E923" s="23" t="str">
        <f>+IFERROR(VLOOKUP(AT923,'[2]Listas anexo 1'!$A$19:$B$21,2,FALSE),"")</f>
        <v>ADMINOB</v>
      </c>
      <c r="F923" s="23" t="str">
        <f>+IFERROR(VLOOKUP(AV923,'[2]Listas anexo 1'!$J$13:$K$21,2,FALSE),"")</f>
        <v>ADOBIII</v>
      </c>
      <c r="G923" s="23" t="str">
        <f>+IFERROR(VLOOKUP(AW923,'[2]LISTAS ANEXO 1. 2'!$A$9:$B$38,2,FALSE),"")</f>
        <v>AVI</v>
      </c>
      <c r="H923" s="23" t="str">
        <f>+IFERROR(IF(C923="ADMINYCOOR",VLOOKUP(AY923,'[2]LISTAS ANEXO 1. 3'!$B$13:$C$42,2,FALSE),IF(C923="TASAS",VLOOKUP(AY923,'[2]LISTAS ANEXO 1. 3'!$B$43:$C$51,2,FALSE),IF(C923="FORTALECIMIENTO",VLOOKUP(AY923,'[2]LISTAS ANEXO 1. 3'!$B$52:$C$58,2,FALSE),""))),"")</f>
        <v>HH</v>
      </c>
      <c r="I923" s="23" t="str">
        <f>+IFERROR(VLOOKUP(#REF!,'[2]LISTAS ANEXO 1. 4'!$B$74:$C$90,2,FALSE),"")</f>
        <v/>
      </c>
      <c r="J923" s="23" t="str">
        <f>+IFERROR(VLOOKUP(X923,[2]ORDINALES!$B$2:$C$5,2,FALSE),"")</f>
        <v>CTADOS</v>
      </c>
      <c r="K923" s="23" t="str">
        <f>+IFERROR(VLOOKUP(#REF!,[2]REGION!$G$2:$I$1125,2,FALSE),"")</f>
        <v/>
      </c>
      <c r="L923" s="23" t="str">
        <f>+IFERROR(VLOOKUP(AI923,[2]REGION!$G$2:$I$1125,2,FALSE),"")</f>
        <v>BOYA</v>
      </c>
      <c r="M923" s="23" t="str">
        <f>+IFERROR(VLOOKUP(#REF!,[2]ORDINALES!$H$2:$I$382,2,FALSE),"")</f>
        <v/>
      </c>
      <c r="N923" s="23" t="str">
        <f>IFERROR(VLOOKUP(U923,'[2]Lista Willy'!$B$11:$D$14,3,FALSE),"")</f>
        <v>REC_11</v>
      </c>
      <c r="O923" s="24"/>
      <c r="P923" s="94">
        <v>37042</v>
      </c>
      <c r="Q923" s="94" t="s">
        <v>540</v>
      </c>
      <c r="R923" s="94" t="s">
        <v>873</v>
      </c>
      <c r="S923" s="94" t="s">
        <v>1007</v>
      </c>
      <c r="T923" s="94" t="s">
        <v>873</v>
      </c>
      <c r="U923" s="94" t="s">
        <v>52</v>
      </c>
      <c r="V923" s="94" t="s">
        <v>53</v>
      </c>
      <c r="W923" s="94" t="s">
        <v>54</v>
      </c>
      <c r="X923" s="90" t="s">
        <v>55</v>
      </c>
      <c r="Y923" s="99" t="s">
        <v>1046</v>
      </c>
      <c r="Z923" s="119">
        <v>15997960</v>
      </c>
      <c r="AA923" s="120"/>
      <c r="AB923" s="119"/>
      <c r="AC923" s="119"/>
      <c r="AD923" s="119"/>
      <c r="AE923" s="120">
        <v>15997960</v>
      </c>
      <c r="AF923" s="119"/>
      <c r="AG923" s="131">
        <v>0</v>
      </c>
      <c r="AH923" s="94" t="s">
        <v>57</v>
      </c>
      <c r="AI923" s="94" t="s">
        <v>1009</v>
      </c>
      <c r="AJ923" s="94" t="s">
        <v>1010</v>
      </c>
      <c r="AK923" s="94"/>
      <c r="AL923" s="94" t="s">
        <v>57</v>
      </c>
      <c r="AM923" s="94"/>
      <c r="AN923" s="94" t="s">
        <v>57</v>
      </c>
      <c r="AO923" s="94"/>
      <c r="AP923" s="94" t="s">
        <v>57</v>
      </c>
      <c r="AQ923" s="94"/>
      <c r="AR923" s="94" t="s">
        <v>57</v>
      </c>
      <c r="AS923" s="94" t="s">
        <v>60</v>
      </c>
      <c r="AT923" s="94" t="s">
        <v>61</v>
      </c>
      <c r="AU923" s="97" t="s">
        <v>62</v>
      </c>
      <c r="AV923" s="97" t="s">
        <v>272</v>
      </c>
      <c r="AW923" s="97" t="s">
        <v>273</v>
      </c>
      <c r="AX923" s="97">
        <v>3202010</v>
      </c>
      <c r="AY923" s="97" t="s">
        <v>274</v>
      </c>
      <c r="AZ923" s="97" t="s">
        <v>405</v>
      </c>
      <c r="BA923" s="24"/>
    </row>
    <row r="924" spans="1:53" ht="84.75" customHeight="1">
      <c r="A924" s="23" t="str">
        <f>+IFERROR(VLOOKUP(R924,'[2]Listas niveles'!$D$2:$E$11,2,FALSE),"")</f>
        <v>DTAN</v>
      </c>
      <c r="B924" s="23" t="str">
        <f>+IFERROR(VLOOKUP(AS924,'[2]Listas anexo 1'!$A$7:$B$8,2,FALSE),"")</f>
        <v>ADMIN</v>
      </c>
      <c r="C924" s="23" t="str">
        <f>+IFERROR(VLOOKUP(AT924,'[2]Listas anexo 1'!$A$13:$B$15,2,FALSE),"")</f>
        <v>ADMINYCOOR</v>
      </c>
      <c r="D924" s="23" t="str">
        <f>+IFERROR(VLOOKUP(AT924,'[2]Listas anexo 1'!$A$13:$C$15,3,FALSE),"")</f>
        <v>CONTRIBUIR</v>
      </c>
      <c r="E924" s="23" t="str">
        <f>+IFERROR(VLOOKUP(AT924,'[2]Listas anexo 1'!$A$19:$B$21,2,FALSE),"")</f>
        <v>ADMINOB</v>
      </c>
      <c r="F924" s="23" t="str">
        <f>+IFERROR(VLOOKUP(AV924,'[2]Listas anexo 1'!$J$13:$K$21,2,FALSE),"")</f>
        <v>ADOBIII</v>
      </c>
      <c r="G924" s="23" t="str">
        <f>+IFERROR(VLOOKUP(AW924,'[2]LISTAS ANEXO 1. 2'!$A$9:$B$38,2,FALSE),"")</f>
        <v>AVI</v>
      </c>
      <c r="H924" s="23" t="str">
        <f>+IFERROR(IF(C924="ADMINYCOOR",VLOOKUP(AY924,'[2]LISTAS ANEXO 1. 3'!$B$13:$C$42,2,FALSE),IF(C924="TASAS",VLOOKUP(AY924,'[2]LISTAS ANEXO 1. 3'!$B$43:$C$51,2,FALSE),IF(C924="FORTALECIMIENTO",VLOOKUP(AY924,'[2]LISTAS ANEXO 1. 3'!$B$52:$C$58,2,FALSE),""))),"")</f>
        <v>HH</v>
      </c>
      <c r="I924" s="23" t="str">
        <f>+IFERROR(VLOOKUP(#REF!,'[2]LISTAS ANEXO 1. 4'!$B$74:$C$90,2,FALSE),"")</f>
        <v/>
      </c>
      <c r="J924" s="23" t="str">
        <f>+IFERROR(VLOOKUP(X924,[2]ORDINALES!$B$2:$C$5,2,FALSE),"")</f>
        <v>CTADOS</v>
      </c>
      <c r="K924" s="23" t="str">
        <f>+IFERROR(VLOOKUP(#REF!,[2]REGION!$G$2:$I$1125,2,FALSE),"")</f>
        <v/>
      </c>
      <c r="L924" s="23" t="str">
        <f>+IFERROR(VLOOKUP(AI924,[2]REGION!$G$2:$I$1125,2,FALSE),"")</f>
        <v>BOYA</v>
      </c>
      <c r="M924" s="23" t="str">
        <f>+IFERROR(VLOOKUP(#REF!,[2]ORDINALES!$H$2:$I$382,2,FALSE),"")</f>
        <v/>
      </c>
      <c r="N924" s="23" t="str">
        <f>IFERROR(VLOOKUP(U924,'[2]Lista Willy'!$B$11:$D$14,3,FALSE),"")</f>
        <v>REC_11</v>
      </c>
      <c r="O924" s="24"/>
      <c r="P924" s="94">
        <v>37043</v>
      </c>
      <c r="Q924" s="94" t="s">
        <v>540</v>
      </c>
      <c r="R924" s="94" t="s">
        <v>873</v>
      </c>
      <c r="S924" s="94" t="s">
        <v>1007</v>
      </c>
      <c r="T924" s="94" t="s">
        <v>873</v>
      </c>
      <c r="U924" s="94" t="s">
        <v>52</v>
      </c>
      <c r="V924" s="94" t="s">
        <v>53</v>
      </c>
      <c r="W924" s="94" t="s">
        <v>54</v>
      </c>
      <c r="X924" s="90" t="s">
        <v>55</v>
      </c>
      <c r="Y924" s="99" t="s">
        <v>1047</v>
      </c>
      <c r="Z924" s="119">
        <v>15997960</v>
      </c>
      <c r="AA924" s="120"/>
      <c r="AB924" s="119"/>
      <c r="AC924" s="119"/>
      <c r="AD924" s="119"/>
      <c r="AE924" s="120">
        <v>15997960</v>
      </c>
      <c r="AF924" s="119"/>
      <c r="AG924" s="131">
        <v>0</v>
      </c>
      <c r="AH924" s="94" t="s">
        <v>57</v>
      </c>
      <c r="AI924" s="94" t="s">
        <v>1009</v>
      </c>
      <c r="AJ924" s="94" t="s">
        <v>1010</v>
      </c>
      <c r="AK924" s="94"/>
      <c r="AL924" s="94" t="s">
        <v>57</v>
      </c>
      <c r="AM924" s="94"/>
      <c r="AN924" s="94" t="s">
        <v>57</v>
      </c>
      <c r="AO924" s="94"/>
      <c r="AP924" s="94" t="s">
        <v>57</v>
      </c>
      <c r="AQ924" s="94"/>
      <c r="AR924" s="94" t="s">
        <v>57</v>
      </c>
      <c r="AS924" s="94" t="s">
        <v>60</v>
      </c>
      <c r="AT924" s="94" t="s">
        <v>61</v>
      </c>
      <c r="AU924" s="97" t="s">
        <v>62</v>
      </c>
      <c r="AV924" s="97" t="s">
        <v>272</v>
      </c>
      <c r="AW924" s="97" t="s">
        <v>273</v>
      </c>
      <c r="AX924" s="97">
        <v>3202010</v>
      </c>
      <c r="AY924" s="97" t="s">
        <v>274</v>
      </c>
      <c r="AZ924" s="97" t="s">
        <v>405</v>
      </c>
      <c r="BA924" s="24"/>
    </row>
    <row r="925" spans="1:53" ht="84.75" customHeight="1">
      <c r="A925" s="23" t="str">
        <f>+IFERROR(VLOOKUP(R925,'[2]Listas niveles'!$D$2:$E$11,2,FALSE),"")</f>
        <v>DTAN</v>
      </c>
      <c r="B925" s="23" t="str">
        <f>+IFERROR(VLOOKUP(AS925,'[2]Listas anexo 1'!$A$7:$B$8,2,FALSE),"")</f>
        <v>ADMIN</v>
      </c>
      <c r="C925" s="23" t="str">
        <f>+IFERROR(VLOOKUP(AT925,'[2]Listas anexo 1'!$A$13:$B$15,2,FALSE),"")</f>
        <v>ADMINYCOOR</v>
      </c>
      <c r="D925" s="23" t="str">
        <f>+IFERROR(VLOOKUP(AT925,'[2]Listas anexo 1'!$A$13:$C$15,3,FALSE),"")</f>
        <v>CONTRIBUIR</v>
      </c>
      <c r="E925" s="23" t="str">
        <f>+IFERROR(VLOOKUP(AT925,'[2]Listas anexo 1'!$A$19:$B$21,2,FALSE),"")</f>
        <v>ADMINOB</v>
      </c>
      <c r="F925" s="23" t="str">
        <f>+IFERROR(VLOOKUP(AV925,'[2]Listas anexo 1'!$J$13:$K$21,2,FALSE),"")</f>
        <v>ADOBIII</v>
      </c>
      <c r="G925" s="23" t="str">
        <f>+IFERROR(VLOOKUP(AW925,'[2]LISTAS ANEXO 1. 2'!$A$9:$B$38,2,FALSE),"")</f>
        <v>AVI</v>
      </c>
      <c r="H925" s="23" t="str">
        <f>+IFERROR(IF(C925="ADMINYCOOR",VLOOKUP(AY925,'[2]LISTAS ANEXO 1. 3'!$B$13:$C$42,2,FALSE),IF(C925="TASAS",VLOOKUP(AY925,'[2]LISTAS ANEXO 1. 3'!$B$43:$C$51,2,FALSE),IF(C925="FORTALECIMIENTO",VLOOKUP(AY925,'[2]LISTAS ANEXO 1. 3'!$B$52:$C$58,2,FALSE),""))),"")</f>
        <v>HH</v>
      </c>
      <c r="I925" s="23" t="str">
        <f>+IFERROR(VLOOKUP(#REF!,'[2]LISTAS ANEXO 1. 4'!$B$74:$C$90,2,FALSE),"")</f>
        <v/>
      </c>
      <c r="J925" s="23" t="str">
        <f>+IFERROR(VLOOKUP(X925,[2]ORDINALES!$B$2:$C$5,2,FALSE),"")</f>
        <v>CTADOS</v>
      </c>
      <c r="K925" s="23" t="str">
        <f>+IFERROR(VLOOKUP(#REF!,[2]REGION!$G$2:$I$1125,2,FALSE),"")</f>
        <v/>
      </c>
      <c r="L925" s="23" t="str">
        <f>+IFERROR(VLOOKUP(AI925,[2]REGION!$G$2:$I$1125,2,FALSE),"")</f>
        <v>BOYA</v>
      </c>
      <c r="M925" s="23" t="str">
        <f>+IFERROR(VLOOKUP(#REF!,[2]ORDINALES!$H$2:$I$382,2,FALSE),"")</f>
        <v/>
      </c>
      <c r="N925" s="23" t="str">
        <f>IFERROR(VLOOKUP(U925,'[2]Lista Willy'!$B$11:$D$14,3,FALSE),"")</f>
        <v>REC_11</v>
      </c>
      <c r="O925" s="24"/>
      <c r="P925" s="94">
        <v>37044</v>
      </c>
      <c r="Q925" s="94" t="s">
        <v>540</v>
      </c>
      <c r="R925" s="94" t="s">
        <v>873</v>
      </c>
      <c r="S925" s="94" t="s">
        <v>1007</v>
      </c>
      <c r="T925" s="94" t="s">
        <v>873</v>
      </c>
      <c r="U925" s="94" t="s">
        <v>52</v>
      </c>
      <c r="V925" s="94" t="s">
        <v>53</v>
      </c>
      <c r="W925" s="94" t="s">
        <v>54</v>
      </c>
      <c r="X925" s="90" t="s">
        <v>55</v>
      </c>
      <c r="Y925" s="99" t="s">
        <v>1048</v>
      </c>
      <c r="Z925" s="119">
        <v>15997960</v>
      </c>
      <c r="AA925" s="120"/>
      <c r="AB925" s="119"/>
      <c r="AC925" s="119"/>
      <c r="AD925" s="119"/>
      <c r="AE925" s="120">
        <v>15997960</v>
      </c>
      <c r="AF925" s="119"/>
      <c r="AG925" s="131">
        <v>0</v>
      </c>
      <c r="AH925" s="94" t="s">
        <v>57</v>
      </c>
      <c r="AI925" s="94" t="s">
        <v>1009</v>
      </c>
      <c r="AJ925" s="94" t="s">
        <v>1010</v>
      </c>
      <c r="AK925" s="94"/>
      <c r="AL925" s="94" t="s">
        <v>57</v>
      </c>
      <c r="AM925" s="94"/>
      <c r="AN925" s="94" t="s">
        <v>57</v>
      </c>
      <c r="AO925" s="94"/>
      <c r="AP925" s="94" t="s">
        <v>57</v>
      </c>
      <c r="AQ925" s="94"/>
      <c r="AR925" s="94" t="s">
        <v>57</v>
      </c>
      <c r="AS925" s="94" t="s">
        <v>60</v>
      </c>
      <c r="AT925" s="94" t="s">
        <v>61</v>
      </c>
      <c r="AU925" s="97" t="s">
        <v>62</v>
      </c>
      <c r="AV925" s="97" t="s">
        <v>272</v>
      </c>
      <c r="AW925" s="97" t="s">
        <v>273</v>
      </c>
      <c r="AX925" s="97">
        <v>3202010</v>
      </c>
      <c r="AY925" s="97" t="s">
        <v>274</v>
      </c>
      <c r="AZ925" s="97" t="s">
        <v>405</v>
      </c>
      <c r="BA925" s="24"/>
    </row>
    <row r="926" spans="1:53" ht="84.75" customHeight="1">
      <c r="A926" s="23" t="str">
        <f>+IFERROR(VLOOKUP(R926,'[2]Listas niveles'!$D$2:$E$11,2,FALSE),"")</f>
        <v>DTAN</v>
      </c>
      <c r="B926" s="23" t="str">
        <f>+IFERROR(VLOOKUP(AS926,'[2]Listas anexo 1'!$A$7:$B$8,2,FALSE),"")</f>
        <v>ADMIN</v>
      </c>
      <c r="C926" s="23" t="str">
        <f>+IFERROR(VLOOKUP(AT926,'[2]Listas anexo 1'!$A$13:$B$15,2,FALSE),"")</f>
        <v>ADMINYCOOR</v>
      </c>
      <c r="D926" s="23" t="str">
        <f>+IFERROR(VLOOKUP(AT926,'[2]Listas anexo 1'!$A$13:$C$15,3,FALSE),"")</f>
        <v>CONTRIBUIR</v>
      </c>
      <c r="E926" s="23" t="str">
        <f>+IFERROR(VLOOKUP(AT926,'[2]Listas anexo 1'!$A$19:$B$21,2,FALSE),"")</f>
        <v>ADMINOB</v>
      </c>
      <c r="F926" s="23" t="str">
        <f>+IFERROR(VLOOKUP(AV926,'[2]Listas anexo 1'!$J$13:$K$21,2,FALSE),"")</f>
        <v>ADOBIII</v>
      </c>
      <c r="G926" s="23" t="str">
        <f>+IFERROR(VLOOKUP(AW926,'[2]LISTAS ANEXO 1. 2'!$A$9:$B$38,2,FALSE),"")</f>
        <v>AVI</v>
      </c>
      <c r="H926" s="23" t="str">
        <f>+IFERROR(IF(C926="ADMINYCOOR",VLOOKUP(AY926,'[2]LISTAS ANEXO 1. 3'!$B$13:$C$42,2,FALSE),IF(C926="TASAS",VLOOKUP(AY926,'[2]LISTAS ANEXO 1. 3'!$B$43:$C$51,2,FALSE),IF(C926="FORTALECIMIENTO",VLOOKUP(AY926,'[2]LISTAS ANEXO 1. 3'!$B$52:$C$58,2,FALSE),""))),"")</f>
        <v>HH</v>
      </c>
      <c r="I926" s="23" t="str">
        <f>+IFERROR(VLOOKUP(#REF!,'[2]LISTAS ANEXO 1. 4'!$B$74:$C$90,2,FALSE),"")</f>
        <v/>
      </c>
      <c r="J926" s="23" t="str">
        <f>+IFERROR(VLOOKUP(X926,[2]ORDINALES!$B$2:$C$5,2,FALSE),"")</f>
        <v>CTADOS</v>
      </c>
      <c r="K926" s="23" t="str">
        <f>+IFERROR(VLOOKUP(#REF!,[2]REGION!$G$2:$I$1125,2,FALSE),"")</f>
        <v/>
      </c>
      <c r="L926" s="23" t="str">
        <f>+IFERROR(VLOOKUP(AI926,[2]REGION!$G$2:$I$1125,2,FALSE),"")</f>
        <v>BOYA</v>
      </c>
      <c r="M926" s="23" t="str">
        <f>+IFERROR(VLOOKUP(#REF!,[2]ORDINALES!$H$2:$I$382,2,FALSE),"")</f>
        <v/>
      </c>
      <c r="N926" s="23" t="str">
        <f>IFERROR(VLOOKUP(U926,'[2]Lista Willy'!$B$11:$D$14,3,FALSE),"")</f>
        <v>REC_11</v>
      </c>
      <c r="O926" s="24"/>
      <c r="P926" s="94">
        <v>37045</v>
      </c>
      <c r="Q926" s="94" t="s">
        <v>540</v>
      </c>
      <c r="R926" s="94" t="s">
        <v>873</v>
      </c>
      <c r="S926" s="94" t="s">
        <v>1007</v>
      </c>
      <c r="T926" s="94" t="s">
        <v>873</v>
      </c>
      <c r="U926" s="94" t="s">
        <v>52</v>
      </c>
      <c r="V926" s="94" t="s">
        <v>53</v>
      </c>
      <c r="W926" s="94" t="s">
        <v>54</v>
      </c>
      <c r="X926" s="90" t="s">
        <v>55</v>
      </c>
      <c r="Y926" s="99" t="s">
        <v>1049</v>
      </c>
      <c r="Z926" s="119">
        <v>15997960</v>
      </c>
      <c r="AA926" s="120"/>
      <c r="AB926" s="119"/>
      <c r="AC926" s="119"/>
      <c r="AD926" s="119"/>
      <c r="AE926" s="120">
        <v>15997960</v>
      </c>
      <c r="AF926" s="119"/>
      <c r="AG926" s="131">
        <v>0</v>
      </c>
      <c r="AH926" s="94" t="s">
        <v>57</v>
      </c>
      <c r="AI926" s="94" t="s">
        <v>1009</v>
      </c>
      <c r="AJ926" s="94" t="s">
        <v>1010</v>
      </c>
      <c r="AK926" s="94"/>
      <c r="AL926" s="94" t="s">
        <v>57</v>
      </c>
      <c r="AM926" s="94"/>
      <c r="AN926" s="94" t="s">
        <v>57</v>
      </c>
      <c r="AO926" s="94"/>
      <c r="AP926" s="94" t="s">
        <v>57</v>
      </c>
      <c r="AQ926" s="94"/>
      <c r="AR926" s="94" t="s">
        <v>57</v>
      </c>
      <c r="AS926" s="94" t="s">
        <v>60</v>
      </c>
      <c r="AT926" s="94" t="s">
        <v>61</v>
      </c>
      <c r="AU926" s="97" t="s">
        <v>62</v>
      </c>
      <c r="AV926" s="97" t="s">
        <v>272</v>
      </c>
      <c r="AW926" s="97" t="s">
        <v>273</v>
      </c>
      <c r="AX926" s="97">
        <v>3202010</v>
      </c>
      <c r="AY926" s="97" t="s">
        <v>274</v>
      </c>
      <c r="AZ926" s="97" t="s">
        <v>405</v>
      </c>
      <c r="BA926" s="24"/>
    </row>
    <row r="927" spans="1:53" ht="84.75" customHeight="1">
      <c r="A927" s="23" t="str">
        <f>+IFERROR(VLOOKUP(R927,'[2]Listas niveles'!$D$2:$E$11,2,FALSE),"")</f>
        <v>DTAN</v>
      </c>
      <c r="B927" s="23" t="str">
        <f>+IFERROR(VLOOKUP(AS927,'[2]Listas anexo 1'!$A$7:$B$8,2,FALSE),"")</f>
        <v>ADMIN</v>
      </c>
      <c r="C927" s="23" t="str">
        <f>+IFERROR(VLOOKUP(AT927,'[2]Listas anexo 1'!$A$13:$B$15,2,FALSE),"")</f>
        <v>ADMINYCOOR</v>
      </c>
      <c r="D927" s="23" t="str">
        <f>+IFERROR(VLOOKUP(AT927,'[2]Listas anexo 1'!$A$13:$C$15,3,FALSE),"")</f>
        <v>CONTRIBUIR</v>
      </c>
      <c r="E927" s="23" t="str">
        <f>+IFERROR(VLOOKUP(AT927,'[2]Listas anexo 1'!$A$19:$B$21,2,FALSE),"")</f>
        <v>ADMINOB</v>
      </c>
      <c r="F927" s="23" t="str">
        <f>+IFERROR(VLOOKUP(AV927,'[2]Listas anexo 1'!$J$13:$K$21,2,FALSE),"")</f>
        <v>ADOBIII</v>
      </c>
      <c r="G927" s="23" t="str">
        <f>+IFERROR(VLOOKUP(AW927,'[2]LISTAS ANEXO 1. 2'!$A$9:$B$38,2,FALSE),"")</f>
        <v>AVI</v>
      </c>
      <c r="H927" s="23" t="str">
        <f>+IFERROR(IF(C927="ADMINYCOOR",VLOOKUP(AY927,'[2]LISTAS ANEXO 1. 3'!$B$13:$C$42,2,FALSE),IF(C927="TASAS",VLOOKUP(AY927,'[2]LISTAS ANEXO 1. 3'!$B$43:$C$51,2,FALSE),IF(C927="FORTALECIMIENTO",VLOOKUP(AY927,'[2]LISTAS ANEXO 1. 3'!$B$52:$C$58,2,FALSE),""))),"")</f>
        <v>HH</v>
      </c>
      <c r="I927" s="23" t="str">
        <f>+IFERROR(VLOOKUP(#REF!,'[2]LISTAS ANEXO 1. 4'!$B$74:$C$90,2,FALSE),"")</f>
        <v/>
      </c>
      <c r="J927" s="23" t="str">
        <f>+IFERROR(VLOOKUP(X927,[2]ORDINALES!$B$2:$C$5,2,FALSE),"")</f>
        <v>CTADOS</v>
      </c>
      <c r="K927" s="23" t="str">
        <f>+IFERROR(VLOOKUP(#REF!,[2]REGION!$G$2:$I$1125,2,FALSE),"")</f>
        <v/>
      </c>
      <c r="L927" s="23" t="str">
        <f>+IFERROR(VLOOKUP(AI927,[2]REGION!$G$2:$I$1125,2,FALSE),"")</f>
        <v>BOYA</v>
      </c>
      <c r="M927" s="23" t="str">
        <f>+IFERROR(VLOOKUP(#REF!,[2]ORDINALES!$H$2:$I$382,2,FALSE),"")</f>
        <v/>
      </c>
      <c r="N927" s="23" t="str">
        <f>IFERROR(VLOOKUP(U927,'[2]Lista Willy'!$B$11:$D$14,3,FALSE),"")</f>
        <v>REC_11</v>
      </c>
      <c r="O927" s="24"/>
      <c r="P927" s="94">
        <v>37046</v>
      </c>
      <c r="Q927" s="94" t="s">
        <v>540</v>
      </c>
      <c r="R927" s="94" t="s">
        <v>873</v>
      </c>
      <c r="S927" s="94" t="s">
        <v>1007</v>
      </c>
      <c r="T927" s="94" t="s">
        <v>873</v>
      </c>
      <c r="U927" s="94" t="s">
        <v>52</v>
      </c>
      <c r="V927" s="94" t="s">
        <v>53</v>
      </c>
      <c r="W927" s="94" t="s">
        <v>54</v>
      </c>
      <c r="X927" s="90" t="s">
        <v>55</v>
      </c>
      <c r="Y927" s="99" t="s">
        <v>1050</v>
      </c>
      <c r="Z927" s="119">
        <v>15997960</v>
      </c>
      <c r="AA927" s="120"/>
      <c r="AB927" s="119"/>
      <c r="AC927" s="119"/>
      <c r="AD927" s="119"/>
      <c r="AE927" s="120">
        <v>15997960</v>
      </c>
      <c r="AF927" s="119"/>
      <c r="AG927" s="131">
        <v>0</v>
      </c>
      <c r="AH927" s="94" t="s">
        <v>57</v>
      </c>
      <c r="AI927" s="94" t="s">
        <v>1009</v>
      </c>
      <c r="AJ927" s="94" t="s">
        <v>1010</v>
      </c>
      <c r="AK927" s="94"/>
      <c r="AL927" s="94" t="s">
        <v>57</v>
      </c>
      <c r="AM927" s="94"/>
      <c r="AN927" s="94" t="s">
        <v>57</v>
      </c>
      <c r="AO927" s="94"/>
      <c r="AP927" s="94" t="s">
        <v>57</v>
      </c>
      <c r="AQ927" s="94"/>
      <c r="AR927" s="94" t="s">
        <v>57</v>
      </c>
      <c r="AS927" s="94" t="s">
        <v>60</v>
      </c>
      <c r="AT927" s="94" t="s">
        <v>61</v>
      </c>
      <c r="AU927" s="97" t="s">
        <v>62</v>
      </c>
      <c r="AV927" s="97" t="s">
        <v>272</v>
      </c>
      <c r="AW927" s="97" t="s">
        <v>273</v>
      </c>
      <c r="AX927" s="97">
        <v>3202010</v>
      </c>
      <c r="AY927" s="97" t="s">
        <v>274</v>
      </c>
      <c r="AZ927" s="97" t="s">
        <v>405</v>
      </c>
      <c r="BA927" s="24"/>
    </row>
    <row r="928" spans="1:53" ht="84.75" customHeight="1">
      <c r="A928" s="23" t="str">
        <f>+IFERROR(VLOOKUP(R928,'[2]Listas niveles'!$D$2:$E$11,2,FALSE),"")</f>
        <v>DTAN</v>
      </c>
      <c r="B928" s="23" t="str">
        <f>+IFERROR(VLOOKUP(AS928,'[2]Listas anexo 1'!$A$7:$B$8,2,FALSE),"")</f>
        <v>ADMIN</v>
      </c>
      <c r="C928" s="23" t="str">
        <f>+IFERROR(VLOOKUP(AT928,'[2]Listas anexo 1'!$A$13:$B$15,2,FALSE),"")</f>
        <v>ADMINYCOOR</v>
      </c>
      <c r="D928" s="23" t="str">
        <f>+IFERROR(VLOOKUP(AT928,'[2]Listas anexo 1'!$A$13:$C$15,3,FALSE),"")</f>
        <v>CONTRIBUIR</v>
      </c>
      <c r="E928" s="23" t="str">
        <f>+IFERROR(VLOOKUP(AT928,'[2]Listas anexo 1'!$A$19:$B$21,2,FALSE),"")</f>
        <v>ADMINOB</v>
      </c>
      <c r="F928" s="23" t="str">
        <f>+IFERROR(VLOOKUP(AV928,'[2]Listas anexo 1'!$J$13:$K$21,2,FALSE),"")</f>
        <v>ADOBIII</v>
      </c>
      <c r="G928" s="23" t="str">
        <f>+IFERROR(VLOOKUP(AW928,'[2]LISTAS ANEXO 1. 2'!$A$9:$B$38,2,FALSE),"")</f>
        <v>AVI</v>
      </c>
      <c r="H928" s="23" t="str">
        <f>+IFERROR(IF(C928="ADMINYCOOR",VLOOKUP(AY928,'[2]LISTAS ANEXO 1. 3'!$B$13:$C$42,2,FALSE),IF(C928="TASAS",VLOOKUP(AY928,'[2]LISTAS ANEXO 1. 3'!$B$43:$C$51,2,FALSE),IF(C928="FORTALECIMIENTO",VLOOKUP(AY928,'[2]LISTAS ANEXO 1. 3'!$B$52:$C$58,2,FALSE),""))),"")</f>
        <v>HH</v>
      </c>
      <c r="I928" s="23" t="str">
        <f>+IFERROR(VLOOKUP(#REF!,'[2]LISTAS ANEXO 1. 4'!$B$74:$C$90,2,FALSE),"")</f>
        <v/>
      </c>
      <c r="J928" s="23" t="str">
        <f>+IFERROR(VLOOKUP(X928,[2]ORDINALES!$B$2:$C$5,2,FALSE),"")</f>
        <v>CTADOS</v>
      </c>
      <c r="K928" s="23" t="str">
        <f>+IFERROR(VLOOKUP(#REF!,[2]REGION!$G$2:$I$1125,2,FALSE),"")</f>
        <v/>
      </c>
      <c r="L928" s="23" t="str">
        <f>+IFERROR(VLOOKUP(AI928,[2]REGION!$G$2:$I$1125,2,FALSE),"")</f>
        <v>BOYA</v>
      </c>
      <c r="M928" s="23" t="str">
        <f>+IFERROR(VLOOKUP(#REF!,[2]ORDINALES!$H$2:$I$382,2,FALSE),"")</f>
        <v/>
      </c>
      <c r="N928" s="23" t="str">
        <f>IFERROR(VLOOKUP(U928,'[2]Lista Willy'!$B$11:$D$14,3,FALSE),"")</f>
        <v>REC_11</v>
      </c>
      <c r="O928" s="24"/>
      <c r="P928" s="94">
        <v>37047</v>
      </c>
      <c r="Q928" s="94" t="s">
        <v>540</v>
      </c>
      <c r="R928" s="94" t="s">
        <v>873</v>
      </c>
      <c r="S928" s="94" t="s">
        <v>1007</v>
      </c>
      <c r="T928" s="94" t="s">
        <v>873</v>
      </c>
      <c r="U928" s="94" t="s">
        <v>52</v>
      </c>
      <c r="V928" s="94" t="s">
        <v>53</v>
      </c>
      <c r="W928" s="94" t="s">
        <v>54</v>
      </c>
      <c r="X928" s="90" t="s">
        <v>55</v>
      </c>
      <c r="Y928" s="99" t="s">
        <v>1051</v>
      </c>
      <c r="Z928" s="119">
        <v>15997960</v>
      </c>
      <c r="AA928" s="120"/>
      <c r="AB928" s="119"/>
      <c r="AC928" s="119"/>
      <c r="AD928" s="119"/>
      <c r="AE928" s="120">
        <v>15997960</v>
      </c>
      <c r="AF928" s="119"/>
      <c r="AG928" s="131">
        <v>0</v>
      </c>
      <c r="AH928" s="94" t="s">
        <v>57</v>
      </c>
      <c r="AI928" s="94" t="s">
        <v>1009</v>
      </c>
      <c r="AJ928" s="94" t="s">
        <v>1010</v>
      </c>
      <c r="AK928" s="94"/>
      <c r="AL928" s="94" t="s">
        <v>57</v>
      </c>
      <c r="AM928" s="94"/>
      <c r="AN928" s="94" t="s">
        <v>57</v>
      </c>
      <c r="AO928" s="94"/>
      <c r="AP928" s="94" t="s">
        <v>57</v>
      </c>
      <c r="AQ928" s="94"/>
      <c r="AR928" s="94" t="s">
        <v>57</v>
      </c>
      <c r="AS928" s="94" t="s">
        <v>60</v>
      </c>
      <c r="AT928" s="94" t="s">
        <v>61</v>
      </c>
      <c r="AU928" s="97" t="s">
        <v>62</v>
      </c>
      <c r="AV928" s="97" t="s">
        <v>272</v>
      </c>
      <c r="AW928" s="97" t="s">
        <v>273</v>
      </c>
      <c r="AX928" s="97">
        <v>3202010</v>
      </c>
      <c r="AY928" s="97" t="s">
        <v>274</v>
      </c>
      <c r="AZ928" s="97" t="s">
        <v>405</v>
      </c>
      <c r="BA928" s="24"/>
    </row>
    <row r="929" spans="1:53" ht="84.75" customHeight="1">
      <c r="A929" s="23" t="str">
        <f>+IFERROR(VLOOKUP(R929,'[2]Listas niveles'!$D$2:$E$11,2,FALSE),"")</f>
        <v>DTAN</v>
      </c>
      <c r="B929" s="23" t="str">
        <f>+IFERROR(VLOOKUP(AS929,'[2]Listas anexo 1'!$A$7:$B$8,2,FALSE),"")</f>
        <v>ADMIN</v>
      </c>
      <c r="C929" s="23" t="str">
        <f>+IFERROR(VLOOKUP(AT929,'[2]Listas anexo 1'!$A$13:$B$15,2,FALSE),"")</f>
        <v>ADMINYCOOR</v>
      </c>
      <c r="D929" s="23" t="str">
        <f>+IFERROR(VLOOKUP(AT929,'[2]Listas anexo 1'!$A$13:$C$15,3,FALSE),"")</f>
        <v>CONTRIBUIR</v>
      </c>
      <c r="E929" s="23" t="str">
        <f>+IFERROR(VLOOKUP(AT929,'[2]Listas anexo 1'!$A$19:$B$21,2,FALSE),"")</f>
        <v>ADMINOB</v>
      </c>
      <c r="F929" s="23" t="str">
        <f>+IFERROR(VLOOKUP(AV929,'[2]Listas anexo 1'!$J$13:$K$21,2,FALSE),"")</f>
        <v>ADOBIII</v>
      </c>
      <c r="G929" s="23" t="str">
        <f>+IFERROR(VLOOKUP(AW929,'[2]LISTAS ANEXO 1. 2'!$A$9:$B$38,2,FALSE),"")</f>
        <v>AVI</v>
      </c>
      <c r="H929" s="23" t="str">
        <f>+IFERROR(IF(C929="ADMINYCOOR",VLOOKUP(AY929,'[2]LISTAS ANEXO 1. 3'!$B$13:$C$42,2,FALSE),IF(C929="TASAS",VLOOKUP(AY929,'[2]LISTAS ANEXO 1. 3'!$B$43:$C$51,2,FALSE),IF(C929="FORTALECIMIENTO",VLOOKUP(AY929,'[2]LISTAS ANEXO 1. 3'!$B$52:$C$58,2,FALSE),""))),"")</f>
        <v>HH</v>
      </c>
      <c r="I929" s="23" t="str">
        <f>+IFERROR(VLOOKUP(#REF!,'[2]LISTAS ANEXO 1. 4'!$B$74:$C$90,2,FALSE),"")</f>
        <v/>
      </c>
      <c r="J929" s="23" t="str">
        <f>+IFERROR(VLOOKUP(X929,[2]ORDINALES!$B$2:$C$5,2,FALSE),"")</f>
        <v>CTADOS</v>
      </c>
      <c r="K929" s="23" t="str">
        <f>+IFERROR(VLOOKUP(#REF!,[2]REGION!$G$2:$I$1125,2,FALSE),"")</f>
        <v/>
      </c>
      <c r="L929" s="23" t="str">
        <f>+IFERROR(VLOOKUP(AI929,[2]REGION!$G$2:$I$1125,2,FALSE),"")</f>
        <v>BOYA</v>
      </c>
      <c r="M929" s="23" t="str">
        <f>+IFERROR(VLOOKUP(#REF!,[2]ORDINALES!$H$2:$I$382,2,FALSE),"")</f>
        <v/>
      </c>
      <c r="N929" s="23" t="str">
        <f>IFERROR(VLOOKUP(U929,'[2]Lista Willy'!$B$11:$D$14,3,FALSE),"")</f>
        <v>REC_11</v>
      </c>
      <c r="O929" s="24"/>
      <c r="P929" s="94">
        <v>37048</v>
      </c>
      <c r="Q929" s="94" t="s">
        <v>540</v>
      </c>
      <c r="R929" s="94" t="s">
        <v>873</v>
      </c>
      <c r="S929" s="94" t="s">
        <v>1007</v>
      </c>
      <c r="T929" s="94" t="s">
        <v>873</v>
      </c>
      <c r="U929" s="94" t="s">
        <v>52</v>
      </c>
      <c r="V929" s="94" t="s">
        <v>53</v>
      </c>
      <c r="W929" s="94" t="s">
        <v>54</v>
      </c>
      <c r="X929" s="90" t="s">
        <v>55</v>
      </c>
      <c r="Y929" s="99" t="s">
        <v>1052</v>
      </c>
      <c r="Z929" s="119">
        <v>15997960</v>
      </c>
      <c r="AA929" s="120"/>
      <c r="AB929" s="119"/>
      <c r="AC929" s="119"/>
      <c r="AD929" s="119"/>
      <c r="AE929" s="120">
        <v>15997960</v>
      </c>
      <c r="AF929" s="119"/>
      <c r="AG929" s="131">
        <v>0</v>
      </c>
      <c r="AH929" s="94" t="s">
        <v>57</v>
      </c>
      <c r="AI929" s="94" t="s">
        <v>1009</v>
      </c>
      <c r="AJ929" s="94" t="s">
        <v>1010</v>
      </c>
      <c r="AK929" s="94"/>
      <c r="AL929" s="94" t="s">
        <v>57</v>
      </c>
      <c r="AM929" s="94"/>
      <c r="AN929" s="94" t="s">
        <v>57</v>
      </c>
      <c r="AO929" s="94"/>
      <c r="AP929" s="94" t="s">
        <v>57</v>
      </c>
      <c r="AQ929" s="94"/>
      <c r="AR929" s="94" t="s">
        <v>57</v>
      </c>
      <c r="AS929" s="94" t="s">
        <v>60</v>
      </c>
      <c r="AT929" s="94" t="s">
        <v>61</v>
      </c>
      <c r="AU929" s="97" t="s">
        <v>62</v>
      </c>
      <c r="AV929" s="97" t="s">
        <v>272</v>
      </c>
      <c r="AW929" s="97" t="s">
        <v>273</v>
      </c>
      <c r="AX929" s="97">
        <v>3202010</v>
      </c>
      <c r="AY929" s="97" t="s">
        <v>274</v>
      </c>
      <c r="AZ929" s="97" t="s">
        <v>405</v>
      </c>
      <c r="BA929" s="24"/>
    </row>
    <row r="930" spans="1:53" ht="84.75" customHeight="1">
      <c r="A930" s="23" t="str">
        <f>+IFERROR(VLOOKUP(R930,'[2]Listas niveles'!$D$2:$E$11,2,FALSE),"")</f>
        <v>DTAN</v>
      </c>
      <c r="B930" s="23" t="str">
        <f>+IFERROR(VLOOKUP(AS930,'[2]Listas anexo 1'!$A$7:$B$8,2,FALSE),"")</f>
        <v>ADMIN</v>
      </c>
      <c r="C930" s="23" t="str">
        <f>+IFERROR(VLOOKUP(AT930,'[2]Listas anexo 1'!$A$13:$B$15,2,FALSE),"")</f>
        <v>ADMINYCOOR</v>
      </c>
      <c r="D930" s="23" t="str">
        <f>+IFERROR(VLOOKUP(AT930,'[2]Listas anexo 1'!$A$13:$C$15,3,FALSE),"")</f>
        <v>CONTRIBUIR</v>
      </c>
      <c r="E930" s="23" t="str">
        <f>+IFERROR(VLOOKUP(AT930,'[2]Listas anexo 1'!$A$19:$B$21,2,FALSE),"")</f>
        <v>ADMINOB</v>
      </c>
      <c r="F930" s="23" t="str">
        <f>+IFERROR(VLOOKUP(AV930,'[2]Listas anexo 1'!$J$13:$K$21,2,FALSE),"")</f>
        <v>ADOBIII</v>
      </c>
      <c r="G930" s="23" t="str">
        <f>+IFERROR(VLOOKUP(AW930,'[2]LISTAS ANEXO 1. 2'!$A$9:$B$38,2,FALSE),"")</f>
        <v>AVI</v>
      </c>
      <c r="H930" s="23" t="str">
        <f>+IFERROR(IF(C930="ADMINYCOOR",VLOOKUP(AY930,'[2]LISTAS ANEXO 1. 3'!$B$13:$C$42,2,FALSE),IF(C930="TASAS",VLOOKUP(AY930,'[2]LISTAS ANEXO 1. 3'!$B$43:$C$51,2,FALSE),IF(C930="FORTALECIMIENTO",VLOOKUP(AY930,'[2]LISTAS ANEXO 1. 3'!$B$52:$C$58,2,FALSE),""))),"")</f>
        <v>HH</v>
      </c>
      <c r="I930" s="23" t="str">
        <f>+IFERROR(VLOOKUP(#REF!,'[2]LISTAS ANEXO 1. 4'!$B$74:$C$90,2,FALSE),"")</f>
        <v/>
      </c>
      <c r="J930" s="23" t="str">
        <f>+IFERROR(VLOOKUP(X930,[2]ORDINALES!$B$2:$C$5,2,FALSE),"")</f>
        <v>CTADOS</v>
      </c>
      <c r="K930" s="23" t="str">
        <f>+IFERROR(VLOOKUP(#REF!,[2]REGION!$G$2:$I$1125,2,FALSE),"")</f>
        <v/>
      </c>
      <c r="L930" s="23" t="str">
        <f>+IFERROR(VLOOKUP(AI930,[2]REGION!$G$2:$I$1125,2,FALSE),"")</f>
        <v>BOYA</v>
      </c>
      <c r="M930" s="23" t="str">
        <f>+IFERROR(VLOOKUP(#REF!,[2]ORDINALES!$H$2:$I$382,2,FALSE),"")</f>
        <v/>
      </c>
      <c r="N930" s="23" t="str">
        <f>IFERROR(VLOOKUP(U930,'[2]Lista Willy'!$B$11:$D$14,3,FALSE),"")</f>
        <v>REC_11</v>
      </c>
      <c r="O930" s="24"/>
      <c r="P930" s="94">
        <v>37049</v>
      </c>
      <c r="Q930" s="94" t="s">
        <v>540</v>
      </c>
      <c r="R930" s="94" t="s">
        <v>873</v>
      </c>
      <c r="S930" s="94" t="s">
        <v>1007</v>
      </c>
      <c r="T930" s="94" t="s">
        <v>873</v>
      </c>
      <c r="U930" s="94" t="s">
        <v>52</v>
      </c>
      <c r="V930" s="94" t="s">
        <v>53</v>
      </c>
      <c r="W930" s="94" t="s">
        <v>54</v>
      </c>
      <c r="X930" s="90" t="s">
        <v>55</v>
      </c>
      <c r="Y930" s="99" t="s">
        <v>1053</v>
      </c>
      <c r="Z930" s="119">
        <v>15997960</v>
      </c>
      <c r="AA930" s="120"/>
      <c r="AB930" s="119"/>
      <c r="AC930" s="119"/>
      <c r="AD930" s="119"/>
      <c r="AE930" s="120">
        <v>15997960</v>
      </c>
      <c r="AF930" s="119"/>
      <c r="AG930" s="131">
        <v>0</v>
      </c>
      <c r="AH930" s="94" t="s">
        <v>57</v>
      </c>
      <c r="AI930" s="94" t="s">
        <v>1009</v>
      </c>
      <c r="AJ930" s="94" t="s">
        <v>1010</v>
      </c>
      <c r="AK930" s="94"/>
      <c r="AL930" s="94" t="s">
        <v>57</v>
      </c>
      <c r="AM930" s="94"/>
      <c r="AN930" s="94" t="s">
        <v>57</v>
      </c>
      <c r="AO930" s="94"/>
      <c r="AP930" s="94" t="s">
        <v>57</v>
      </c>
      <c r="AQ930" s="94"/>
      <c r="AR930" s="94" t="s">
        <v>57</v>
      </c>
      <c r="AS930" s="94" t="s">
        <v>60</v>
      </c>
      <c r="AT930" s="94" t="s">
        <v>61</v>
      </c>
      <c r="AU930" s="97" t="s">
        <v>62</v>
      </c>
      <c r="AV930" s="97" t="s">
        <v>272</v>
      </c>
      <c r="AW930" s="97" t="s">
        <v>273</v>
      </c>
      <c r="AX930" s="97">
        <v>3202010</v>
      </c>
      <c r="AY930" s="97" t="s">
        <v>274</v>
      </c>
      <c r="AZ930" s="97" t="s">
        <v>405</v>
      </c>
      <c r="BA930" s="24"/>
    </row>
    <row r="931" spans="1:53" ht="84.75" customHeight="1">
      <c r="A931" s="23" t="str">
        <f>+IFERROR(VLOOKUP(R931,'[2]Listas niveles'!$D$2:$E$11,2,FALSE),"")</f>
        <v>DTAN</v>
      </c>
      <c r="B931" s="23" t="str">
        <f>+IFERROR(VLOOKUP(AS931,'[2]Listas anexo 1'!$A$7:$B$8,2,FALSE),"")</f>
        <v>ADMIN</v>
      </c>
      <c r="C931" s="23" t="str">
        <f>+IFERROR(VLOOKUP(AT931,'[2]Listas anexo 1'!$A$13:$B$15,2,FALSE),"")</f>
        <v>ADMINYCOOR</v>
      </c>
      <c r="D931" s="23" t="str">
        <f>+IFERROR(VLOOKUP(AT931,'[2]Listas anexo 1'!$A$13:$C$15,3,FALSE),"")</f>
        <v>CONTRIBUIR</v>
      </c>
      <c r="E931" s="23" t="str">
        <f>+IFERROR(VLOOKUP(AT931,'[2]Listas anexo 1'!$A$19:$B$21,2,FALSE),"")</f>
        <v>ADMINOB</v>
      </c>
      <c r="F931" s="23" t="str">
        <f>+IFERROR(VLOOKUP(AV931,'[2]Listas anexo 1'!$J$13:$K$21,2,FALSE),"")</f>
        <v>ADOBIII</v>
      </c>
      <c r="G931" s="23" t="str">
        <f>+IFERROR(VLOOKUP(AW931,'[2]LISTAS ANEXO 1. 2'!$A$9:$B$38,2,FALSE),"")</f>
        <v>AVI</v>
      </c>
      <c r="H931" s="23" t="str">
        <f>+IFERROR(IF(C931="ADMINYCOOR",VLOOKUP(AY931,'[2]LISTAS ANEXO 1. 3'!$B$13:$C$42,2,FALSE),IF(C931="TASAS",VLOOKUP(AY931,'[2]LISTAS ANEXO 1. 3'!$B$43:$C$51,2,FALSE),IF(C931="FORTALECIMIENTO",VLOOKUP(AY931,'[2]LISTAS ANEXO 1. 3'!$B$52:$C$58,2,FALSE),""))),"")</f>
        <v>HH</v>
      </c>
      <c r="I931" s="23" t="str">
        <f>+IFERROR(VLOOKUP(#REF!,'[2]LISTAS ANEXO 1. 4'!$B$74:$C$90,2,FALSE),"")</f>
        <v/>
      </c>
      <c r="J931" s="23" t="str">
        <f>+IFERROR(VLOOKUP(X931,[2]ORDINALES!$B$2:$C$5,2,FALSE),"")</f>
        <v>CTADOS</v>
      </c>
      <c r="K931" s="23" t="str">
        <f>+IFERROR(VLOOKUP(#REF!,[2]REGION!$G$2:$I$1125,2,FALSE),"")</f>
        <v/>
      </c>
      <c r="L931" s="23" t="str">
        <f>+IFERROR(VLOOKUP(AI931,[2]REGION!$G$2:$I$1125,2,FALSE),"")</f>
        <v>BOYA</v>
      </c>
      <c r="M931" s="23" t="str">
        <f>+IFERROR(VLOOKUP(#REF!,[2]ORDINALES!$H$2:$I$382,2,FALSE),"")</f>
        <v/>
      </c>
      <c r="N931" s="23" t="str">
        <f>IFERROR(VLOOKUP(U931,'[2]Lista Willy'!$B$11:$D$14,3,FALSE),"")</f>
        <v>REC_11</v>
      </c>
      <c r="O931" s="24"/>
      <c r="P931" s="94">
        <v>37050</v>
      </c>
      <c r="Q931" s="94" t="s">
        <v>540</v>
      </c>
      <c r="R931" s="94" t="s">
        <v>873</v>
      </c>
      <c r="S931" s="94" t="s">
        <v>1007</v>
      </c>
      <c r="T931" s="94" t="s">
        <v>873</v>
      </c>
      <c r="U931" s="94" t="s">
        <v>52</v>
      </c>
      <c r="V931" s="94" t="s">
        <v>53</v>
      </c>
      <c r="W931" s="94" t="s">
        <v>54</v>
      </c>
      <c r="X931" s="90" t="s">
        <v>55</v>
      </c>
      <c r="Y931" s="99" t="s">
        <v>1054</v>
      </c>
      <c r="Z931" s="119">
        <v>15997960</v>
      </c>
      <c r="AA931" s="120"/>
      <c r="AB931" s="119"/>
      <c r="AC931" s="119"/>
      <c r="AD931" s="119"/>
      <c r="AE931" s="120">
        <v>15997960</v>
      </c>
      <c r="AF931" s="119"/>
      <c r="AG931" s="131">
        <v>0</v>
      </c>
      <c r="AH931" s="94" t="s">
        <v>57</v>
      </c>
      <c r="AI931" s="94" t="s">
        <v>1009</v>
      </c>
      <c r="AJ931" s="94" t="s">
        <v>1010</v>
      </c>
      <c r="AK931" s="94"/>
      <c r="AL931" s="94" t="s">
        <v>57</v>
      </c>
      <c r="AM931" s="94"/>
      <c r="AN931" s="94" t="s">
        <v>57</v>
      </c>
      <c r="AO931" s="94"/>
      <c r="AP931" s="94" t="s">
        <v>57</v>
      </c>
      <c r="AQ931" s="94"/>
      <c r="AR931" s="94" t="s">
        <v>57</v>
      </c>
      <c r="AS931" s="94" t="s">
        <v>60</v>
      </c>
      <c r="AT931" s="94" t="s">
        <v>61</v>
      </c>
      <c r="AU931" s="97" t="s">
        <v>62</v>
      </c>
      <c r="AV931" s="97" t="s">
        <v>272</v>
      </c>
      <c r="AW931" s="97" t="s">
        <v>273</v>
      </c>
      <c r="AX931" s="97">
        <v>3202010</v>
      </c>
      <c r="AY931" s="97" t="s">
        <v>274</v>
      </c>
      <c r="AZ931" s="97" t="s">
        <v>405</v>
      </c>
      <c r="BA931" s="24"/>
    </row>
    <row r="932" spans="1:53" ht="84.75" customHeight="1">
      <c r="A932" s="23" t="str">
        <f>+IFERROR(VLOOKUP(R932,'[2]Listas niveles'!$D$2:$E$11,2,FALSE),"")</f>
        <v>DTAN</v>
      </c>
      <c r="B932" s="23" t="str">
        <f>+IFERROR(VLOOKUP(AS932,'[2]Listas anexo 1'!$A$7:$B$8,2,FALSE),"")</f>
        <v>ADMIN</v>
      </c>
      <c r="C932" s="23" t="str">
        <f>+IFERROR(VLOOKUP(AT932,'[2]Listas anexo 1'!$A$13:$B$15,2,FALSE),"")</f>
        <v>ADMINYCOOR</v>
      </c>
      <c r="D932" s="23" t="str">
        <f>+IFERROR(VLOOKUP(AT932,'[2]Listas anexo 1'!$A$13:$C$15,3,FALSE),"")</f>
        <v>CONTRIBUIR</v>
      </c>
      <c r="E932" s="23" t="str">
        <f>+IFERROR(VLOOKUP(AT932,'[2]Listas anexo 1'!$A$19:$B$21,2,FALSE),"")</f>
        <v>ADMINOB</v>
      </c>
      <c r="F932" s="23" t="str">
        <f>+IFERROR(VLOOKUP(AV932,'[2]Listas anexo 1'!$J$13:$K$21,2,FALSE),"")</f>
        <v>ADOBIII</v>
      </c>
      <c r="G932" s="23" t="str">
        <f>+IFERROR(VLOOKUP(AW932,'[2]LISTAS ANEXO 1. 2'!$A$9:$B$38,2,FALSE),"")</f>
        <v>AVI</v>
      </c>
      <c r="H932" s="23" t="str">
        <f>+IFERROR(IF(C932="ADMINYCOOR",VLOOKUP(AY932,'[2]LISTAS ANEXO 1. 3'!$B$13:$C$42,2,FALSE),IF(C932="TASAS",VLOOKUP(AY932,'[2]LISTAS ANEXO 1. 3'!$B$43:$C$51,2,FALSE),IF(C932="FORTALECIMIENTO",VLOOKUP(AY932,'[2]LISTAS ANEXO 1. 3'!$B$52:$C$58,2,FALSE),""))),"")</f>
        <v>HH</v>
      </c>
      <c r="I932" s="23" t="str">
        <f>+IFERROR(VLOOKUP(#REF!,'[2]LISTAS ANEXO 1. 4'!$B$74:$C$90,2,FALSE),"")</f>
        <v/>
      </c>
      <c r="J932" s="23" t="str">
        <f>+IFERROR(VLOOKUP(X932,[2]ORDINALES!$B$2:$C$5,2,FALSE),"")</f>
        <v>CTADOS</v>
      </c>
      <c r="K932" s="23" t="str">
        <f>+IFERROR(VLOOKUP(#REF!,[2]REGION!$G$2:$I$1125,2,FALSE),"")</f>
        <v/>
      </c>
      <c r="L932" s="23" t="str">
        <f>+IFERROR(VLOOKUP(AI932,[2]REGION!$G$2:$I$1125,2,FALSE),"")</f>
        <v>BOYA</v>
      </c>
      <c r="M932" s="23" t="str">
        <f>+IFERROR(VLOOKUP(#REF!,[2]ORDINALES!$H$2:$I$382,2,FALSE),"")</f>
        <v/>
      </c>
      <c r="N932" s="23" t="str">
        <f>IFERROR(VLOOKUP(U932,'[2]Lista Willy'!$B$11:$D$14,3,FALSE),"")</f>
        <v>REC_11</v>
      </c>
      <c r="O932" s="24"/>
      <c r="P932" s="94">
        <v>37054</v>
      </c>
      <c r="Q932" s="94" t="s">
        <v>540</v>
      </c>
      <c r="R932" s="94" t="s">
        <v>873</v>
      </c>
      <c r="S932" s="94" t="s">
        <v>1007</v>
      </c>
      <c r="T932" s="94" t="s">
        <v>873</v>
      </c>
      <c r="U932" s="94" t="s">
        <v>52</v>
      </c>
      <c r="V932" s="94" t="s">
        <v>53</v>
      </c>
      <c r="W932" s="94" t="s">
        <v>54</v>
      </c>
      <c r="X932" s="90" t="s">
        <v>55</v>
      </c>
      <c r="Y932" s="99" t="s">
        <v>1055</v>
      </c>
      <c r="Z932" s="119">
        <v>15997960</v>
      </c>
      <c r="AA932" s="120"/>
      <c r="AB932" s="119"/>
      <c r="AC932" s="119"/>
      <c r="AD932" s="119"/>
      <c r="AE932" s="120">
        <v>15997960</v>
      </c>
      <c r="AF932" s="119"/>
      <c r="AG932" s="131">
        <v>0</v>
      </c>
      <c r="AH932" s="94" t="s">
        <v>57</v>
      </c>
      <c r="AI932" s="94" t="s">
        <v>1009</v>
      </c>
      <c r="AJ932" s="94" t="s">
        <v>1010</v>
      </c>
      <c r="AK932" s="94"/>
      <c r="AL932" s="94" t="s">
        <v>57</v>
      </c>
      <c r="AM932" s="94"/>
      <c r="AN932" s="94" t="s">
        <v>57</v>
      </c>
      <c r="AO932" s="94"/>
      <c r="AP932" s="94" t="s">
        <v>57</v>
      </c>
      <c r="AQ932" s="94"/>
      <c r="AR932" s="94" t="s">
        <v>57</v>
      </c>
      <c r="AS932" s="94" t="s">
        <v>60</v>
      </c>
      <c r="AT932" s="94" t="s">
        <v>61</v>
      </c>
      <c r="AU932" s="97" t="s">
        <v>62</v>
      </c>
      <c r="AV932" s="97" t="s">
        <v>272</v>
      </c>
      <c r="AW932" s="97" t="s">
        <v>273</v>
      </c>
      <c r="AX932" s="97">
        <v>3202010</v>
      </c>
      <c r="AY932" s="97" t="s">
        <v>274</v>
      </c>
      <c r="AZ932" s="97" t="s">
        <v>405</v>
      </c>
      <c r="BA932" s="24"/>
    </row>
    <row r="933" spans="1:53" ht="84.75" customHeight="1">
      <c r="A933" s="23" t="str">
        <f>+IFERROR(VLOOKUP(R933,'[2]Listas niveles'!$D$2:$E$11,2,FALSE),"")</f>
        <v>DTAN</v>
      </c>
      <c r="B933" s="23" t="str">
        <f>+IFERROR(VLOOKUP(AS933,'[2]Listas anexo 1'!$A$7:$B$8,2,FALSE),"")</f>
        <v>ADMIN</v>
      </c>
      <c r="C933" s="23" t="str">
        <f>+IFERROR(VLOOKUP(AT933,'[2]Listas anexo 1'!$A$13:$B$15,2,FALSE),"")</f>
        <v>ADMINYCOOR</v>
      </c>
      <c r="D933" s="23" t="str">
        <f>+IFERROR(VLOOKUP(AT933,'[2]Listas anexo 1'!$A$13:$C$15,3,FALSE),"")</f>
        <v>CONTRIBUIR</v>
      </c>
      <c r="E933" s="23" t="str">
        <f>+IFERROR(VLOOKUP(AT933,'[2]Listas anexo 1'!$A$19:$B$21,2,FALSE),"")</f>
        <v>ADMINOB</v>
      </c>
      <c r="F933" s="23" t="str">
        <f>+IFERROR(VLOOKUP(AV933,'[2]Listas anexo 1'!$J$13:$K$21,2,FALSE),"")</f>
        <v>ADOBIII</v>
      </c>
      <c r="G933" s="23" t="str">
        <f>+IFERROR(VLOOKUP(AW933,'[2]LISTAS ANEXO 1. 2'!$A$9:$B$38,2,FALSE),"")</f>
        <v>AVI</v>
      </c>
      <c r="H933" s="23" t="str">
        <f>+IFERROR(IF(C933="ADMINYCOOR",VLOOKUP(AY933,'[2]LISTAS ANEXO 1. 3'!$B$13:$C$42,2,FALSE),IF(C933="TASAS",VLOOKUP(AY933,'[2]LISTAS ANEXO 1. 3'!$B$43:$C$51,2,FALSE),IF(C933="FORTALECIMIENTO",VLOOKUP(AY933,'[2]LISTAS ANEXO 1. 3'!$B$52:$C$58,2,FALSE),""))),"")</f>
        <v>HH</v>
      </c>
      <c r="I933" s="23" t="str">
        <f>+IFERROR(VLOOKUP(#REF!,'[2]LISTAS ANEXO 1. 4'!$B$74:$C$90,2,FALSE),"")</f>
        <v/>
      </c>
      <c r="J933" s="23" t="str">
        <f>+IFERROR(VLOOKUP(X933,[2]ORDINALES!$B$2:$C$5,2,FALSE),"")</f>
        <v>CTADOS</v>
      </c>
      <c r="K933" s="23" t="str">
        <f>+IFERROR(VLOOKUP(#REF!,[2]REGION!$G$2:$I$1125,2,FALSE),"")</f>
        <v/>
      </c>
      <c r="L933" s="23" t="str">
        <f>+IFERROR(VLOOKUP(AI933,[2]REGION!$G$2:$I$1125,2,FALSE),"")</f>
        <v>BOYA</v>
      </c>
      <c r="M933" s="23" t="str">
        <f>+IFERROR(VLOOKUP(#REF!,[2]ORDINALES!$H$2:$I$382,2,FALSE),"")</f>
        <v/>
      </c>
      <c r="N933" s="23" t="str">
        <f>IFERROR(VLOOKUP(U933,'[2]Lista Willy'!$B$11:$D$14,3,FALSE),"")</f>
        <v>REC_11</v>
      </c>
      <c r="O933" s="24"/>
      <c r="P933" s="94">
        <v>37055</v>
      </c>
      <c r="Q933" s="94" t="s">
        <v>540</v>
      </c>
      <c r="R933" s="94" t="s">
        <v>873</v>
      </c>
      <c r="S933" s="94" t="s">
        <v>1007</v>
      </c>
      <c r="T933" s="94" t="s">
        <v>873</v>
      </c>
      <c r="U933" s="94" t="s">
        <v>52</v>
      </c>
      <c r="V933" s="94" t="s">
        <v>53</v>
      </c>
      <c r="W933" s="94" t="s">
        <v>54</v>
      </c>
      <c r="X933" s="90" t="s">
        <v>55</v>
      </c>
      <c r="Y933" s="99" t="s">
        <v>1056</v>
      </c>
      <c r="Z933" s="119">
        <v>15997960</v>
      </c>
      <c r="AA933" s="120"/>
      <c r="AB933" s="119"/>
      <c r="AC933" s="119"/>
      <c r="AD933" s="119"/>
      <c r="AE933" s="120">
        <v>15997960</v>
      </c>
      <c r="AF933" s="119"/>
      <c r="AG933" s="131">
        <v>0</v>
      </c>
      <c r="AH933" s="94" t="s">
        <v>57</v>
      </c>
      <c r="AI933" s="94" t="s">
        <v>1009</v>
      </c>
      <c r="AJ933" s="94" t="s">
        <v>1010</v>
      </c>
      <c r="AK933" s="94"/>
      <c r="AL933" s="94" t="s">
        <v>57</v>
      </c>
      <c r="AM933" s="94"/>
      <c r="AN933" s="94" t="s">
        <v>57</v>
      </c>
      <c r="AO933" s="94"/>
      <c r="AP933" s="94" t="s">
        <v>57</v>
      </c>
      <c r="AQ933" s="94"/>
      <c r="AR933" s="94" t="s">
        <v>57</v>
      </c>
      <c r="AS933" s="94" t="s">
        <v>60</v>
      </c>
      <c r="AT933" s="94" t="s">
        <v>61</v>
      </c>
      <c r="AU933" s="97" t="s">
        <v>62</v>
      </c>
      <c r="AV933" s="97" t="s">
        <v>272</v>
      </c>
      <c r="AW933" s="97" t="s">
        <v>273</v>
      </c>
      <c r="AX933" s="97">
        <v>3202010</v>
      </c>
      <c r="AY933" s="97" t="s">
        <v>274</v>
      </c>
      <c r="AZ933" s="97" t="s">
        <v>405</v>
      </c>
      <c r="BA933" s="24"/>
    </row>
    <row r="934" spans="1:53" ht="84.75" customHeight="1">
      <c r="A934" s="23" t="str">
        <f>+IFERROR(VLOOKUP(R934,'[2]Listas niveles'!$D$2:$E$11,2,FALSE),"")</f>
        <v>DTAN</v>
      </c>
      <c r="B934" s="23" t="str">
        <f>+IFERROR(VLOOKUP(AS934,'[2]Listas anexo 1'!$A$7:$B$8,2,FALSE),"")</f>
        <v>ADMIN</v>
      </c>
      <c r="C934" s="23" t="str">
        <f>+IFERROR(VLOOKUP(AT934,'[2]Listas anexo 1'!$A$13:$B$15,2,FALSE),"")</f>
        <v>ADMINYCOOR</v>
      </c>
      <c r="D934" s="23" t="str">
        <f>+IFERROR(VLOOKUP(AT934,'[2]Listas anexo 1'!$A$13:$C$15,3,FALSE),"")</f>
        <v>CONTRIBUIR</v>
      </c>
      <c r="E934" s="23" t="str">
        <f>+IFERROR(VLOOKUP(AT934,'[2]Listas anexo 1'!$A$19:$B$21,2,FALSE),"")</f>
        <v>ADMINOB</v>
      </c>
      <c r="F934" s="23" t="str">
        <f>+IFERROR(VLOOKUP(AV934,'[2]Listas anexo 1'!$J$13:$K$21,2,FALSE),"")</f>
        <v>ADOBIII</v>
      </c>
      <c r="G934" s="23" t="str">
        <f>+IFERROR(VLOOKUP(AW934,'[2]LISTAS ANEXO 1. 2'!$A$9:$B$38,2,FALSE),"")</f>
        <v>AVI</v>
      </c>
      <c r="H934" s="23" t="str">
        <f>+IFERROR(IF(C934="ADMINYCOOR",VLOOKUP(AY934,'[2]LISTAS ANEXO 1. 3'!$B$13:$C$42,2,FALSE),IF(C934="TASAS",VLOOKUP(AY934,'[2]LISTAS ANEXO 1. 3'!$B$43:$C$51,2,FALSE),IF(C934="FORTALECIMIENTO",VLOOKUP(AY934,'[2]LISTAS ANEXO 1. 3'!$B$52:$C$58,2,FALSE),""))),"")</f>
        <v>HH</v>
      </c>
      <c r="I934" s="23" t="str">
        <f>+IFERROR(VLOOKUP(#REF!,'[2]LISTAS ANEXO 1. 4'!$B$74:$C$90,2,FALSE),"")</f>
        <v/>
      </c>
      <c r="J934" s="23" t="str">
        <f>+IFERROR(VLOOKUP(X934,[2]ORDINALES!$B$2:$C$5,2,FALSE),"")</f>
        <v>CTADOS</v>
      </c>
      <c r="K934" s="23" t="str">
        <f>+IFERROR(VLOOKUP(#REF!,[2]REGION!$G$2:$I$1125,2,FALSE),"")</f>
        <v/>
      </c>
      <c r="L934" s="23" t="str">
        <f>+IFERROR(VLOOKUP(AI934,[2]REGION!$G$2:$I$1125,2,FALSE),"")</f>
        <v>BOYA</v>
      </c>
      <c r="M934" s="23" t="str">
        <f>+IFERROR(VLOOKUP(#REF!,[2]ORDINALES!$H$2:$I$382,2,FALSE),"")</f>
        <v/>
      </c>
      <c r="N934" s="23" t="str">
        <f>IFERROR(VLOOKUP(U934,'[2]Lista Willy'!$B$11:$D$14,3,FALSE),"")</f>
        <v>REC_11</v>
      </c>
      <c r="O934" s="24"/>
      <c r="P934" s="94">
        <v>37056</v>
      </c>
      <c r="Q934" s="94" t="s">
        <v>540</v>
      </c>
      <c r="R934" s="94" t="s">
        <v>873</v>
      </c>
      <c r="S934" s="94" t="s">
        <v>1007</v>
      </c>
      <c r="T934" s="94" t="s">
        <v>873</v>
      </c>
      <c r="U934" s="94" t="s">
        <v>52</v>
      </c>
      <c r="V934" s="94" t="s">
        <v>53</v>
      </c>
      <c r="W934" s="94" t="s">
        <v>54</v>
      </c>
      <c r="X934" s="90" t="s">
        <v>55</v>
      </c>
      <c r="Y934" s="99" t="s">
        <v>1057</v>
      </c>
      <c r="Z934" s="119">
        <v>28798800</v>
      </c>
      <c r="AA934" s="120"/>
      <c r="AB934" s="119"/>
      <c r="AC934" s="119"/>
      <c r="AD934" s="119"/>
      <c r="AE934" s="120">
        <v>28798800</v>
      </c>
      <c r="AF934" s="119">
        <v>23300000</v>
      </c>
      <c r="AG934" s="131">
        <v>23999000</v>
      </c>
      <c r="AH934" s="94" t="s">
        <v>57</v>
      </c>
      <c r="AI934" s="94" t="s">
        <v>1009</v>
      </c>
      <c r="AJ934" s="94" t="s">
        <v>1010</v>
      </c>
      <c r="AK934" s="94"/>
      <c r="AL934" s="94" t="s">
        <v>57</v>
      </c>
      <c r="AM934" s="94"/>
      <c r="AN934" s="94" t="s">
        <v>57</v>
      </c>
      <c r="AO934" s="94"/>
      <c r="AP934" s="94" t="s">
        <v>57</v>
      </c>
      <c r="AQ934" s="94"/>
      <c r="AR934" s="94" t="s">
        <v>57</v>
      </c>
      <c r="AS934" s="94" t="s">
        <v>60</v>
      </c>
      <c r="AT934" s="94" t="s">
        <v>61</v>
      </c>
      <c r="AU934" s="97" t="s">
        <v>62</v>
      </c>
      <c r="AV934" s="97" t="s">
        <v>272</v>
      </c>
      <c r="AW934" s="97" t="s">
        <v>273</v>
      </c>
      <c r="AX934" s="97">
        <v>3202010</v>
      </c>
      <c r="AY934" s="97" t="s">
        <v>274</v>
      </c>
      <c r="AZ934" s="98" t="s">
        <v>407</v>
      </c>
      <c r="BA934" s="24"/>
    </row>
    <row r="935" spans="1:53" ht="84.75" customHeight="1">
      <c r="A935" s="23" t="str">
        <f>+IFERROR(VLOOKUP(R935,'[2]Listas niveles'!$D$2:$E$11,2,FALSE),"")</f>
        <v>DTAN</v>
      </c>
      <c r="B935" s="23" t="str">
        <f>+IFERROR(VLOOKUP(AS935,'[2]Listas anexo 1'!$A$7:$B$8,2,FALSE),"")</f>
        <v>ADMIN</v>
      </c>
      <c r="C935" s="23" t="str">
        <f>+IFERROR(VLOOKUP(AT935,'[2]Listas anexo 1'!$A$13:$B$15,2,FALSE),"")</f>
        <v>ADMINYCOOR</v>
      </c>
      <c r="D935" s="23" t="str">
        <f>+IFERROR(VLOOKUP(AT935,'[2]Listas anexo 1'!$A$13:$C$15,3,FALSE),"")</f>
        <v>CONTRIBUIR</v>
      </c>
      <c r="E935" s="23" t="str">
        <f>+IFERROR(VLOOKUP(AT935,'[2]Listas anexo 1'!$A$19:$B$21,2,FALSE),"")</f>
        <v>ADMINOB</v>
      </c>
      <c r="F935" s="23" t="str">
        <f>+IFERROR(VLOOKUP(AV935,'[2]Listas anexo 1'!$J$13:$K$21,2,FALSE),"")</f>
        <v>ADOBIII</v>
      </c>
      <c r="G935" s="23" t="str">
        <f>+IFERROR(VLOOKUP(AW935,'[2]LISTAS ANEXO 1. 2'!$A$9:$B$38,2,FALSE),"")</f>
        <v>AVI</v>
      </c>
      <c r="H935" s="23" t="str">
        <f>+IFERROR(IF(C935="ADMINYCOOR",VLOOKUP(AY935,'[2]LISTAS ANEXO 1. 3'!$B$13:$C$42,2,FALSE),IF(C935="TASAS",VLOOKUP(AY935,'[2]LISTAS ANEXO 1. 3'!$B$43:$C$51,2,FALSE),IF(C935="FORTALECIMIENTO",VLOOKUP(AY935,'[2]LISTAS ANEXO 1. 3'!$B$52:$C$58,2,FALSE),""))),"")</f>
        <v>HH</v>
      </c>
      <c r="I935" s="23" t="str">
        <f>+IFERROR(VLOOKUP(#REF!,'[2]LISTAS ANEXO 1. 4'!$B$74:$C$90,2,FALSE),"")</f>
        <v/>
      </c>
      <c r="J935" s="23" t="str">
        <f>+IFERROR(VLOOKUP(X935,[2]ORDINALES!$B$2:$C$5,2,FALSE),"")</f>
        <v>CTADOS</v>
      </c>
      <c r="K935" s="23" t="str">
        <f>+IFERROR(VLOOKUP(#REF!,[2]REGION!$G$2:$I$1125,2,FALSE),"")</f>
        <v/>
      </c>
      <c r="L935" s="23" t="str">
        <f>+IFERROR(VLOOKUP(AI935,[2]REGION!$G$2:$I$1125,2,FALSE),"")</f>
        <v>BOYA</v>
      </c>
      <c r="M935" s="23" t="str">
        <f>+IFERROR(VLOOKUP(#REF!,[2]ORDINALES!$H$2:$I$382,2,FALSE),"")</f>
        <v/>
      </c>
      <c r="N935" s="23" t="str">
        <f>IFERROR(VLOOKUP(U935,'[2]Lista Willy'!$B$11:$D$14,3,FALSE),"")</f>
        <v>REC_11</v>
      </c>
      <c r="O935" s="24"/>
      <c r="P935" s="94">
        <v>37057</v>
      </c>
      <c r="Q935" s="94" t="s">
        <v>540</v>
      </c>
      <c r="R935" s="94" t="s">
        <v>873</v>
      </c>
      <c r="S935" s="94" t="s">
        <v>1007</v>
      </c>
      <c r="T935" s="94" t="s">
        <v>873</v>
      </c>
      <c r="U935" s="94" t="s">
        <v>52</v>
      </c>
      <c r="V935" s="94" t="s">
        <v>53</v>
      </c>
      <c r="W935" s="94" t="s">
        <v>54</v>
      </c>
      <c r="X935" s="90" t="s">
        <v>55</v>
      </c>
      <c r="Y935" s="99" t="s">
        <v>1058</v>
      </c>
      <c r="Z935" s="119">
        <v>53024400</v>
      </c>
      <c r="AA935" s="120"/>
      <c r="AB935" s="119"/>
      <c r="AC935" s="119"/>
      <c r="AD935" s="119"/>
      <c r="AE935" s="120">
        <v>53024400</v>
      </c>
      <c r="AF935" s="119"/>
      <c r="AG935" s="131">
        <v>0</v>
      </c>
      <c r="AH935" s="94" t="s">
        <v>57</v>
      </c>
      <c r="AI935" s="94" t="s">
        <v>1009</v>
      </c>
      <c r="AJ935" s="94" t="s">
        <v>1010</v>
      </c>
      <c r="AK935" s="94"/>
      <c r="AL935" s="94" t="s">
        <v>57</v>
      </c>
      <c r="AM935" s="94"/>
      <c r="AN935" s="94" t="s">
        <v>57</v>
      </c>
      <c r="AO935" s="94"/>
      <c r="AP935" s="94" t="s">
        <v>57</v>
      </c>
      <c r="AQ935" s="94"/>
      <c r="AR935" s="94" t="s">
        <v>57</v>
      </c>
      <c r="AS935" s="94" t="s">
        <v>60</v>
      </c>
      <c r="AT935" s="94" t="s">
        <v>61</v>
      </c>
      <c r="AU935" s="97" t="s">
        <v>62</v>
      </c>
      <c r="AV935" s="97" t="s">
        <v>272</v>
      </c>
      <c r="AW935" s="97" t="s">
        <v>273</v>
      </c>
      <c r="AX935" s="97">
        <v>3202010</v>
      </c>
      <c r="AY935" s="97" t="s">
        <v>274</v>
      </c>
      <c r="AZ935" s="97" t="s">
        <v>405</v>
      </c>
      <c r="BA935" s="24"/>
    </row>
    <row r="936" spans="1:53" ht="84.75" customHeight="1">
      <c r="A936" s="23" t="str">
        <f>+IFERROR(VLOOKUP(R936,'[2]Listas niveles'!$D$2:$E$11,2,FALSE),"")</f>
        <v>DTAN</v>
      </c>
      <c r="B936" s="23" t="str">
        <f>+IFERROR(VLOOKUP(AS936,'[2]Listas anexo 1'!$A$7:$B$8,2,FALSE),"")</f>
        <v>ADMIN</v>
      </c>
      <c r="C936" s="23" t="str">
        <f>+IFERROR(VLOOKUP(AT936,'[2]Listas anexo 1'!$A$13:$B$15,2,FALSE),"")</f>
        <v>ADMINYCOOR</v>
      </c>
      <c r="D936" s="23" t="str">
        <f>+IFERROR(VLOOKUP(AT936,'[2]Listas anexo 1'!$A$13:$C$15,3,FALSE),"")</f>
        <v>CONTRIBUIR</v>
      </c>
      <c r="E936" s="23" t="str">
        <f>+IFERROR(VLOOKUP(AT936,'[2]Listas anexo 1'!$A$19:$B$21,2,FALSE),"")</f>
        <v>ADMINOB</v>
      </c>
      <c r="F936" s="23" t="str">
        <f>+IFERROR(VLOOKUP(AV936,'[2]Listas anexo 1'!$J$13:$K$21,2,FALSE),"")</f>
        <v>ADOBIII</v>
      </c>
      <c r="G936" s="23" t="str">
        <f>+IFERROR(VLOOKUP(AW936,'[2]LISTAS ANEXO 1. 2'!$A$9:$B$38,2,FALSE),"")</f>
        <v>AVI</v>
      </c>
      <c r="H936" s="23" t="str">
        <f>+IFERROR(IF(C936="ADMINYCOOR",VLOOKUP(AY936,'[2]LISTAS ANEXO 1. 3'!$B$13:$C$42,2,FALSE),IF(C936="TASAS",VLOOKUP(AY936,'[2]LISTAS ANEXO 1. 3'!$B$43:$C$51,2,FALSE),IF(C936="FORTALECIMIENTO",VLOOKUP(AY936,'[2]LISTAS ANEXO 1. 3'!$B$52:$C$58,2,FALSE),""))),"")</f>
        <v>HH</v>
      </c>
      <c r="I936" s="23" t="str">
        <f>+IFERROR(VLOOKUP(#REF!,'[2]LISTAS ANEXO 1. 4'!$B$74:$C$90,2,FALSE),"")</f>
        <v/>
      </c>
      <c r="J936" s="23" t="str">
        <f>+IFERROR(VLOOKUP(X936,[2]ORDINALES!$B$2:$C$5,2,FALSE),"")</f>
        <v>CTADOS</v>
      </c>
      <c r="K936" s="23" t="str">
        <f>+IFERROR(VLOOKUP(#REF!,[2]REGION!$G$2:$I$1125,2,FALSE),"")</f>
        <v/>
      </c>
      <c r="L936" s="23" t="str">
        <f>+IFERROR(VLOOKUP(AI936,[2]REGION!$G$2:$I$1125,2,FALSE),"")</f>
        <v>BOYA</v>
      </c>
      <c r="M936" s="23" t="str">
        <f>+IFERROR(VLOOKUP(#REF!,[2]ORDINALES!$H$2:$I$382,2,FALSE),"")</f>
        <v/>
      </c>
      <c r="N936" s="23" t="str">
        <f>IFERROR(VLOOKUP(U936,'[2]Lista Willy'!$B$11:$D$14,3,FALSE),"")</f>
        <v>REC_11</v>
      </c>
      <c r="O936" s="24"/>
      <c r="P936" s="94">
        <v>37058</v>
      </c>
      <c r="Q936" s="94" t="s">
        <v>540</v>
      </c>
      <c r="R936" s="94" t="s">
        <v>873</v>
      </c>
      <c r="S936" s="94" t="s">
        <v>1007</v>
      </c>
      <c r="T936" s="94" t="s">
        <v>873</v>
      </c>
      <c r="U936" s="94" t="s">
        <v>52</v>
      </c>
      <c r="V936" s="94" t="s">
        <v>53</v>
      </c>
      <c r="W936" s="94" t="s">
        <v>54</v>
      </c>
      <c r="X936" s="90" t="s">
        <v>55</v>
      </c>
      <c r="Y936" s="94" t="s">
        <v>2857</v>
      </c>
      <c r="Z936" s="119">
        <v>5000000</v>
      </c>
      <c r="AA936" s="120"/>
      <c r="AB936" s="119"/>
      <c r="AC936" s="119"/>
      <c r="AD936" s="119"/>
      <c r="AE936" s="120">
        <v>5000000</v>
      </c>
      <c r="AF936" s="119"/>
      <c r="AG936" s="131">
        <v>0</v>
      </c>
      <c r="AH936" s="94" t="s">
        <v>57</v>
      </c>
      <c r="AI936" s="94" t="s">
        <v>1009</v>
      </c>
      <c r="AJ936" s="94" t="s">
        <v>1010</v>
      </c>
      <c r="AK936" s="94"/>
      <c r="AL936" s="94" t="s">
        <v>57</v>
      </c>
      <c r="AM936" s="94"/>
      <c r="AN936" s="94" t="s">
        <v>57</v>
      </c>
      <c r="AO936" s="94"/>
      <c r="AP936" s="94" t="s">
        <v>57</v>
      </c>
      <c r="AQ936" s="94"/>
      <c r="AR936" s="94" t="s">
        <v>57</v>
      </c>
      <c r="AS936" s="94" t="s">
        <v>60</v>
      </c>
      <c r="AT936" s="94" t="s">
        <v>61</v>
      </c>
      <c r="AU936" s="97" t="s">
        <v>62</v>
      </c>
      <c r="AV936" s="97" t="s">
        <v>272</v>
      </c>
      <c r="AW936" s="97" t="s">
        <v>273</v>
      </c>
      <c r="AX936" s="97">
        <v>3202010</v>
      </c>
      <c r="AY936" s="97" t="s">
        <v>274</v>
      </c>
      <c r="AZ936" s="97" t="s">
        <v>405</v>
      </c>
      <c r="BA936" s="24"/>
    </row>
    <row r="937" spans="1:53" ht="84.75" customHeight="1">
      <c r="A937" s="23" t="str">
        <f>+IFERROR(VLOOKUP(R937,'[2]Listas niveles'!$D$2:$E$11,2,FALSE),"")</f>
        <v>DTAN</v>
      </c>
      <c r="B937" s="23" t="str">
        <f>+IFERROR(VLOOKUP(AS937,'[2]Listas anexo 1'!$A$7:$B$8,2,FALSE),"")</f>
        <v>ADMIN</v>
      </c>
      <c r="C937" s="23" t="str">
        <f>+IFERROR(VLOOKUP(AT937,'[2]Listas anexo 1'!$A$13:$B$15,2,FALSE),"")</f>
        <v>ADMINYCOOR</v>
      </c>
      <c r="D937" s="23" t="str">
        <f>+IFERROR(VLOOKUP(AT937,'[2]Listas anexo 1'!$A$13:$C$15,3,FALSE),"")</f>
        <v>CONTRIBUIR</v>
      </c>
      <c r="E937" s="23" t="str">
        <f>+IFERROR(VLOOKUP(AT937,'[2]Listas anexo 1'!$A$19:$B$21,2,FALSE),"")</f>
        <v>ADMINOB</v>
      </c>
      <c r="F937" s="23" t="str">
        <f>+IFERROR(VLOOKUP(AV937,'[2]Listas anexo 1'!$J$13:$K$21,2,FALSE),"")</f>
        <v>ADOBIII</v>
      </c>
      <c r="G937" s="23" t="str">
        <f>+IFERROR(VLOOKUP(AW937,'[2]LISTAS ANEXO 1. 2'!$A$9:$B$38,2,FALSE),"")</f>
        <v>AVI</v>
      </c>
      <c r="H937" s="23" t="str">
        <f>+IFERROR(IF(C937="ADMINYCOOR",VLOOKUP(AY937,'[2]LISTAS ANEXO 1. 3'!$B$13:$C$42,2,FALSE),IF(C937="TASAS",VLOOKUP(AY937,'[2]LISTAS ANEXO 1. 3'!$B$43:$C$51,2,FALSE),IF(C937="FORTALECIMIENTO",VLOOKUP(AY937,'[2]LISTAS ANEXO 1. 3'!$B$52:$C$58,2,FALSE),""))),"")</f>
        <v>HH</v>
      </c>
      <c r="I937" s="23" t="str">
        <f>+IFERROR(VLOOKUP(#REF!,'[2]LISTAS ANEXO 1. 4'!$B$74:$C$90,2,FALSE),"")</f>
        <v/>
      </c>
      <c r="J937" s="23" t="str">
        <f>+IFERROR(VLOOKUP(X937,[2]ORDINALES!$B$2:$C$5,2,FALSE),"")</f>
        <v>CTADOS</v>
      </c>
      <c r="K937" s="23" t="str">
        <f>+IFERROR(VLOOKUP(#REF!,[2]REGION!$G$2:$I$1125,2,FALSE),"")</f>
        <v/>
      </c>
      <c r="L937" s="23" t="str">
        <f>+IFERROR(VLOOKUP(AI937,[2]REGION!$G$2:$I$1125,2,FALSE),"")</f>
        <v>BOYA</v>
      </c>
      <c r="M937" s="23" t="str">
        <f>+IFERROR(VLOOKUP(#REF!,[2]ORDINALES!$H$2:$I$382,2,FALSE),"")</f>
        <v/>
      </c>
      <c r="N937" s="23" t="str">
        <f>IFERROR(VLOOKUP(U937,'[2]Lista Willy'!$B$11:$D$14,3,FALSE),"")</f>
        <v>REC_20</v>
      </c>
      <c r="O937" s="24"/>
      <c r="P937" s="94">
        <v>37060</v>
      </c>
      <c r="Q937" s="94" t="s">
        <v>540</v>
      </c>
      <c r="R937" s="94" t="s">
        <v>873</v>
      </c>
      <c r="S937" s="94" t="s">
        <v>1007</v>
      </c>
      <c r="T937" s="94" t="s">
        <v>873</v>
      </c>
      <c r="U937" s="94" t="s">
        <v>153</v>
      </c>
      <c r="V937" s="94" t="s">
        <v>154</v>
      </c>
      <c r="W937" s="94" t="s">
        <v>54</v>
      </c>
      <c r="X937" s="90" t="s">
        <v>55</v>
      </c>
      <c r="Y937" s="94" t="s">
        <v>1059</v>
      </c>
      <c r="Z937" s="119">
        <v>38000000</v>
      </c>
      <c r="AA937" s="120"/>
      <c r="AB937" s="119"/>
      <c r="AC937" s="119"/>
      <c r="AD937" s="119"/>
      <c r="AE937" s="120">
        <v>38000000</v>
      </c>
      <c r="AF937" s="119"/>
      <c r="AG937" s="131">
        <v>0</v>
      </c>
      <c r="AH937" s="94" t="s">
        <v>57</v>
      </c>
      <c r="AI937" s="94" t="s">
        <v>1009</v>
      </c>
      <c r="AJ937" s="94" t="s">
        <v>1010</v>
      </c>
      <c r="AK937" s="94"/>
      <c r="AL937" s="94" t="s">
        <v>57</v>
      </c>
      <c r="AM937" s="94"/>
      <c r="AN937" s="94" t="s">
        <v>57</v>
      </c>
      <c r="AO937" s="94"/>
      <c r="AP937" s="94" t="s">
        <v>57</v>
      </c>
      <c r="AQ937" s="94"/>
      <c r="AR937" s="94" t="s">
        <v>57</v>
      </c>
      <c r="AS937" s="94" t="s">
        <v>60</v>
      </c>
      <c r="AT937" s="94" t="s">
        <v>61</v>
      </c>
      <c r="AU937" s="97" t="s">
        <v>62</v>
      </c>
      <c r="AV937" s="97" t="s">
        <v>272</v>
      </c>
      <c r="AW937" s="97" t="s">
        <v>273</v>
      </c>
      <c r="AX937" s="97">
        <v>3202010</v>
      </c>
      <c r="AY937" s="97" t="s">
        <v>274</v>
      </c>
      <c r="AZ937" s="97" t="s">
        <v>405</v>
      </c>
      <c r="BA937" s="24"/>
    </row>
    <row r="938" spans="1:53" ht="84.75" customHeight="1">
      <c r="A938" s="23" t="str">
        <f>+IFERROR(VLOOKUP(R938,'[2]Listas niveles'!$D$2:$E$11,2,FALSE),"")</f>
        <v>DTAN</v>
      </c>
      <c r="B938" s="23" t="str">
        <f>+IFERROR(VLOOKUP(AS938,'[2]Listas anexo 1'!$A$7:$B$8,2,FALSE),"")</f>
        <v>ADMIN</v>
      </c>
      <c r="C938" s="23" t="str">
        <f>+IFERROR(VLOOKUP(AT938,'[2]Listas anexo 1'!$A$13:$B$15,2,FALSE),"")</f>
        <v>ADMINYCOOR</v>
      </c>
      <c r="D938" s="23" t="str">
        <f>+IFERROR(VLOOKUP(AT938,'[2]Listas anexo 1'!$A$13:$C$15,3,FALSE),"")</f>
        <v>CONTRIBUIR</v>
      </c>
      <c r="E938" s="23" t="str">
        <f>+IFERROR(VLOOKUP(AT938,'[2]Listas anexo 1'!$A$19:$B$21,2,FALSE),"")</f>
        <v>ADMINOB</v>
      </c>
      <c r="F938" s="23" t="str">
        <f>+IFERROR(VLOOKUP(AV938,'[2]Listas anexo 1'!$J$13:$K$21,2,FALSE),"")</f>
        <v>ADOBIII</v>
      </c>
      <c r="G938" s="23" t="str">
        <f>+IFERROR(VLOOKUP(AW938,'[2]LISTAS ANEXO 1. 2'!$A$9:$B$38,2,FALSE),"")</f>
        <v>AVI</v>
      </c>
      <c r="H938" s="23" t="str">
        <f>+IFERROR(IF(C938="ADMINYCOOR",VLOOKUP(AY938,'[2]LISTAS ANEXO 1. 3'!$B$13:$C$42,2,FALSE),IF(C938="TASAS",VLOOKUP(AY938,'[2]LISTAS ANEXO 1. 3'!$B$43:$C$51,2,FALSE),IF(C938="FORTALECIMIENTO",VLOOKUP(AY938,'[2]LISTAS ANEXO 1. 3'!$B$52:$C$58,2,FALSE),""))),"")</f>
        <v>HH</v>
      </c>
      <c r="I938" s="23" t="str">
        <f>+IFERROR(VLOOKUP(#REF!,'[2]LISTAS ANEXO 1. 4'!$B$74:$C$90,2,FALSE),"")</f>
        <v/>
      </c>
      <c r="J938" s="23" t="str">
        <f>+IFERROR(VLOOKUP(X938,[2]ORDINALES!$B$2:$C$5,2,FALSE),"")</f>
        <v>CTADOS</v>
      </c>
      <c r="K938" s="23" t="str">
        <f>+IFERROR(VLOOKUP(#REF!,[2]REGION!$G$2:$I$1125,2,FALSE),"")</f>
        <v/>
      </c>
      <c r="L938" s="23" t="str">
        <f>+IFERROR(VLOOKUP(AI938,[2]REGION!$G$2:$I$1125,2,FALSE),"")</f>
        <v>BOYA</v>
      </c>
      <c r="M938" s="23" t="str">
        <f>+IFERROR(VLOOKUP(#REF!,[2]ORDINALES!$H$2:$I$382,2,FALSE),"")</f>
        <v/>
      </c>
      <c r="N938" s="23" t="str">
        <f>IFERROR(VLOOKUP(U938,'[2]Lista Willy'!$B$11:$D$14,3,FALSE),"")</f>
        <v>REC_20</v>
      </c>
      <c r="O938" s="24"/>
      <c r="P938" s="94">
        <v>37061</v>
      </c>
      <c r="Q938" s="94" t="s">
        <v>540</v>
      </c>
      <c r="R938" s="94" t="s">
        <v>873</v>
      </c>
      <c r="S938" s="94" t="s">
        <v>1007</v>
      </c>
      <c r="T938" s="94" t="s">
        <v>873</v>
      </c>
      <c r="U938" s="94" t="s">
        <v>153</v>
      </c>
      <c r="V938" s="94" t="s">
        <v>154</v>
      </c>
      <c r="W938" s="94" t="s">
        <v>54</v>
      </c>
      <c r="X938" s="90" t="s">
        <v>55</v>
      </c>
      <c r="Y938" s="94" t="s">
        <v>1060</v>
      </c>
      <c r="Z938" s="119">
        <v>60000000</v>
      </c>
      <c r="AA938" s="120"/>
      <c r="AB938" s="119"/>
      <c r="AC938" s="119"/>
      <c r="AD938" s="119"/>
      <c r="AE938" s="120">
        <v>60000000</v>
      </c>
      <c r="AF938" s="119"/>
      <c r="AG938" s="131">
        <v>0</v>
      </c>
      <c r="AH938" s="94" t="s">
        <v>57</v>
      </c>
      <c r="AI938" s="94" t="s">
        <v>1009</v>
      </c>
      <c r="AJ938" s="94" t="s">
        <v>1010</v>
      </c>
      <c r="AK938" s="94"/>
      <c r="AL938" s="94" t="s">
        <v>57</v>
      </c>
      <c r="AM938" s="94"/>
      <c r="AN938" s="94" t="s">
        <v>57</v>
      </c>
      <c r="AO938" s="94"/>
      <c r="AP938" s="94" t="s">
        <v>57</v>
      </c>
      <c r="AQ938" s="94"/>
      <c r="AR938" s="94" t="s">
        <v>57</v>
      </c>
      <c r="AS938" s="94" t="s">
        <v>60</v>
      </c>
      <c r="AT938" s="94" t="s">
        <v>61</v>
      </c>
      <c r="AU938" s="97" t="s">
        <v>62</v>
      </c>
      <c r="AV938" s="97" t="s">
        <v>272</v>
      </c>
      <c r="AW938" s="97" t="s">
        <v>273</v>
      </c>
      <c r="AX938" s="97">
        <v>3202010</v>
      </c>
      <c r="AY938" s="97" t="s">
        <v>274</v>
      </c>
      <c r="AZ938" s="97" t="s">
        <v>405</v>
      </c>
      <c r="BA938" s="24"/>
    </row>
    <row r="939" spans="1:53" ht="84.75" customHeight="1">
      <c r="A939" s="23" t="str">
        <f>+IFERROR(VLOOKUP(R939,'[2]Listas niveles'!$D$2:$E$11,2,FALSE),"")</f>
        <v>DTAN</v>
      </c>
      <c r="B939" s="23" t="str">
        <f>+IFERROR(VLOOKUP(AS939,'[2]Listas anexo 1'!$A$7:$B$8,2,FALSE),"")</f>
        <v>ADMIN</v>
      </c>
      <c r="C939" s="23" t="str">
        <f>+IFERROR(VLOOKUP(AT939,'[2]Listas anexo 1'!$A$13:$B$15,2,FALSE),"")</f>
        <v>ADMINYCOOR</v>
      </c>
      <c r="D939" s="23" t="str">
        <f>+IFERROR(VLOOKUP(AT939,'[2]Listas anexo 1'!$A$13:$C$15,3,FALSE),"")</f>
        <v>CONTRIBUIR</v>
      </c>
      <c r="E939" s="23" t="str">
        <f>+IFERROR(VLOOKUP(AT939,'[2]Listas anexo 1'!$A$19:$B$21,2,FALSE),"")</f>
        <v>ADMINOB</v>
      </c>
      <c r="F939" s="23" t="str">
        <f>+IFERROR(VLOOKUP(AV939,'[2]Listas anexo 1'!$J$13:$K$21,2,FALSE),"")</f>
        <v>ADOBIII</v>
      </c>
      <c r="G939" s="23" t="str">
        <f>+IFERROR(VLOOKUP(AW939,'[2]LISTAS ANEXO 1. 2'!$A$9:$B$38,2,FALSE),"")</f>
        <v>AVI</v>
      </c>
      <c r="H939" s="23" t="str">
        <f>+IFERROR(IF(C939="ADMINYCOOR",VLOOKUP(AY939,'[2]LISTAS ANEXO 1. 3'!$B$13:$C$42,2,FALSE),IF(C939="TASAS",VLOOKUP(AY939,'[2]LISTAS ANEXO 1. 3'!$B$43:$C$51,2,FALSE),IF(C939="FORTALECIMIENTO",VLOOKUP(AY939,'[2]LISTAS ANEXO 1. 3'!$B$52:$C$58,2,FALSE),""))),"")</f>
        <v>HH</v>
      </c>
      <c r="I939" s="23" t="str">
        <f>+IFERROR(VLOOKUP(#REF!,'[2]LISTAS ANEXO 1. 4'!$B$74:$C$90,2,FALSE),"")</f>
        <v/>
      </c>
      <c r="J939" s="23" t="str">
        <f>+IFERROR(VLOOKUP(X939,[2]ORDINALES!$B$2:$C$5,2,FALSE),"")</f>
        <v>CTADOS</v>
      </c>
      <c r="K939" s="23" t="str">
        <f>+IFERROR(VLOOKUP(#REF!,[2]REGION!$G$2:$I$1125,2,FALSE),"")</f>
        <v/>
      </c>
      <c r="L939" s="23" t="str">
        <f>+IFERROR(VLOOKUP(AI939,[2]REGION!$G$2:$I$1125,2,FALSE),"")</f>
        <v>BOYA</v>
      </c>
      <c r="M939" s="23" t="str">
        <f>+IFERROR(VLOOKUP(#REF!,[2]ORDINALES!$H$2:$I$382,2,FALSE),"")</f>
        <v/>
      </c>
      <c r="N939" s="23" t="str">
        <f>IFERROR(VLOOKUP(U939,'[2]Lista Willy'!$B$11:$D$14,3,FALSE),"")</f>
        <v>REC_20</v>
      </c>
      <c r="O939" s="24"/>
      <c r="P939" s="94">
        <v>37062</v>
      </c>
      <c r="Q939" s="94" t="s">
        <v>540</v>
      </c>
      <c r="R939" s="94" t="s">
        <v>873</v>
      </c>
      <c r="S939" s="94" t="s">
        <v>1007</v>
      </c>
      <c r="T939" s="94" t="s">
        <v>873</v>
      </c>
      <c r="U939" s="94" t="s">
        <v>153</v>
      </c>
      <c r="V939" s="94" t="s">
        <v>154</v>
      </c>
      <c r="W939" s="94" t="s">
        <v>54</v>
      </c>
      <c r="X939" s="90" t="s">
        <v>55</v>
      </c>
      <c r="Y939" s="94" t="s">
        <v>1061</v>
      </c>
      <c r="Z939" s="119">
        <v>13000000</v>
      </c>
      <c r="AA939" s="120"/>
      <c r="AB939" s="119"/>
      <c r="AC939" s="119"/>
      <c r="AD939" s="119"/>
      <c r="AE939" s="120">
        <v>13000000</v>
      </c>
      <c r="AF939" s="119"/>
      <c r="AG939" s="131"/>
      <c r="AH939" s="94" t="s">
        <v>57</v>
      </c>
      <c r="AI939" s="94" t="s">
        <v>1009</v>
      </c>
      <c r="AJ939" s="94" t="s">
        <v>1010</v>
      </c>
      <c r="AK939" s="94"/>
      <c r="AL939" s="94" t="s">
        <v>57</v>
      </c>
      <c r="AM939" s="94"/>
      <c r="AN939" s="94" t="s">
        <v>57</v>
      </c>
      <c r="AO939" s="94"/>
      <c r="AP939" s="94" t="s">
        <v>57</v>
      </c>
      <c r="AQ939" s="94"/>
      <c r="AR939" s="94" t="s">
        <v>57</v>
      </c>
      <c r="AS939" s="94" t="s">
        <v>60</v>
      </c>
      <c r="AT939" s="94" t="s">
        <v>61</v>
      </c>
      <c r="AU939" s="97" t="s">
        <v>62</v>
      </c>
      <c r="AV939" s="97" t="s">
        <v>272</v>
      </c>
      <c r="AW939" s="97" t="s">
        <v>273</v>
      </c>
      <c r="AX939" s="97">
        <v>3202010</v>
      </c>
      <c r="AY939" s="97" t="s">
        <v>274</v>
      </c>
      <c r="AZ939" s="97" t="s">
        <v>405</v>
      </c>
      <c r="BA939" s="24"/>
    </row>
    <row r="940" spans="1:53" ht="84.75" customHeight="1">
      <c r="A940" s="23" t="str">
        <f>+IFERROR(VLOOKUP(R940,'[2]Listas niveles'!$D$2:$E$11,2,FALSE),"")</f>
        <v>DTAN</v>
      </c>
      <c r="B940" s="23" t="str">
        <f>+IFERROR(VLOOKUP(AS940,'[2]Listas anexo 1'!$A$7:$B$8,2,FALSE),"")</f>
        <v>ADMIN</v>
      </c>
      <c r="C940" s="23" t="str">
        <f>+IFERROR(VLOOKUP(AT940,'[2]Listas anexo 1'!$A$13:$B$15,2,FALSE),"")</f>
        <v>ADMINYCOOR</v>
      </c>
      <c r="D940" s="23" t="str">
        <f>+IFERROR(VLOOKUP(AT940,'[2]Listas anexo 1'!$A$13:$C$15,3,FALSE),"")</f>
        <v>CONTRIBUIR</v>
      </c>
      <c r="E940" s="23" t="str">
        <f>+IFERROR(VLOOKUP(AT940,'[2]Listas anexo 1'!$A$19:$B$21,2,FALSE),"")</f>
        <v>ADMINOB</v>
      </c>
      <c r="F940" s="23" t="str">
        <f>+IFERROR(VLOOKUP(AV940,'[2]Listas anexo 1'!$J$13:$K$21,2,FALSE),"")</f>
        <v>ADOBIII</v>
      </c>
      <c r="G940" s="23" t="str">
        <f>+IFERROR(VLOOKUP(AW940,'[2]LISTAS ANEXO 1. 2'!$A$9:$B$38,2,FALSE),"")</f>
        <v>AVI</v>
      </c>
      <c r="H940" s="23" t="str">
        <f>+IFERROR(IF(C940="ADMINYCOOR",VLOOKUP(AY940,'[2]LISTAS ANEXO 1. 3'!$B$13:$C$42,2,FALSE),IF(C940="TASAS",VLOOKUP(AY940,'[2]LISTAS ANEXO 1. 3'!$B$43:$C$51,2,FALSE),IF(C940="FORTALECIMIENTO",VLOOKUP(AY940,'[2]LISTAS ANEXO 1. 3'!$B$52:$C$58,2,FALSE),""))),"")</f>
        <v>HH</v>
      </c>
      <c r="I940" s="23" t="str">
        <f>+IFERROR(VLOOKUP(#REF!,'[2]LISTAS ANEXO 1. 4'!$B$74:$C$90,2,FALSE),"")</f>
        <v/>
      </c>
      <c r="J940" s="23" t="str">
        <f>+IFERROR(VLOOKUP(X940,[2]ORDINALES!$B$2:$C$5,2,FALSE),"")</f>
        <v>CTADOS</v>
      </c>
      <c r="K940" s="23" t="str">
        <f>+IFERROR(VLOOKUP(#REF!,[2]REGION!$G$2:$I$1125,2,FALSE),"")</f>
        <v/>
      </c>
      <c r="L940" s="23" t="str">
        <f>+IFERROR(VLOOKUP(AI940,[2]REGION!$G$2:$I$1125,2,FALSE),"")</f>
        <v>BOYA</v>
      </c>
      <c r="M940" s="23" t="str">
        <f>+IFERROR(VLOOKUP(#REF!,[2]ORDINALES!$H$2:$I$382,2,FALSE),"")</f>
        <v/>
      </c>
      <c r="N940" s="23" t="str">
        <f>IFERROR(VLOOKUP(U940,'[2]Lista Willy'!$B$11:$D$14,3,FALSE),"")</f>
        <v>REC_20</v>
      </c>
      <c r="O940" s="24"/>
      <c r="P940" s="94">
        <v>37064</v>
      </c>
      <c r="Q940" s="94" t="s">
        <v>540</v>
      </c>
      <c r="R940" s="94" t="s">
        <v>873</v>
      </c>
      <c r="S940" s="94" t="s">
        <v>1007</v>
      </c>
      <c r="T940" s="94" t="s">
        <v>873</v>
      </c>
      <c r="U940" s="94" t="s">
        <v>153</v>
      </c>
      <c r="V940" s="94" t="s">
        <v>154</v>
      </c>
      <c r="W940" s="94" t="s">
        <v>54</v>
      </c>
      <c r="X940" s="90" t="s">
        <v>55</v>
      </c>
      <c r="Y940" s="94" t="s">
        <v>1062</v>
      </c>
      <c r="Z940" s="119">
        <v>15000000</v>
      </c>
      <c r="AA940" s="120"/>
      <c r="AB940" s="119"/>
      <c r="AC940" s="119"/>
      <c r="AD940" s="119"/>
      <c r="AE940" s="120">
        <v>15000000</v>
      </c>
      <c r="AF940" s="119"/>
      <c r="AG940" s="131">
        <v>0</v>
      </c>
      <c r="AH940" s="94" t="s">
        <v>57</v>
      </c>
      <c r="AI940" s="94" t="s">
        <v>1009</v>
      </c>
      <c r="AJ940" s="94" t="s">
        <v>1010</v>
      </c>
      <c r="AK940" s="94"/>
      <c r="AL940" s="94" t="s">
        <v>57</v>
      </c>
      <c r="AM940" s="94"/>
      <c r="AN940" s="94" t="s">
        <v>57</v>
      </c>
      <c r="AO940" s="94"/>
      <c r="AP940" s="94" t="s">
        <v>57</v>
      </c>
      <c r="AQ940" s="94"/>
      <c r="AR940" s="94" t="s">
        <v>57</v>
      </c>
      <c r="AS940" s="94" t="s">
        <v>60</v>
      </c>
      <c r="AT940" s="94" t="s">
        <v>61</v>
      </c>
      <c r="AU940" s="97" t="s">
        <v>62</v>
      </c>
      <c r="AV940" s="97" t="s">
        <v>272</v>
      </c>
      <c r="AW940" s="97" t="s">
        <v>273</v>
      </c>
      <c r="AX940" s="97">
        <v>3202010</v>
      </c>
      <c r="AY940" s="97" t="s">
        <v>274</v>
      </c>
      <c r="AZ940" s="97" t="s">
        <v>405</v>
      </c>
      <c r="BA940" s="24"/>
    </row>
    <row r="941" spans="1:53" ht="84.75" customHeight="1">
      <c r="A941" s="23" t="str">
        <f>+IFERROR(VLOOKUP(R941,'[2]Listas niveles'!$D$2:$E$11,2,FALSE),"")</f>
        <v>DTAN</v>
      </c>
      <c r="B941" s="23" t="str">
        <f>+IFERROR(VLOOKUP(AS941,'[2]Listas anexo 1'!$A$7:$B$8,2,FALSE),"")</f>
        <v>ADMIN</v>
      </c>
      <c r="C941" s="23" t="str">
        <f>+IFERROR(VLOOKUP(AT941,'[2]Listas anexo 1'!$A$13:$B$15,2,FALSE),"")</f>
        <v>ADMINYCOOR</v>
      </c>
      <c r="D941" s="23" t="str">
        <f>+IFERROR(VLOOKUP(AT941,'[2]Listas anexo 1'!$A$13:$C$15,3,FALSE),"")</f>
        <v>CONTRIBUIR</v>
      </c>
      <c r="E941" s="23" t="str">
        <f>+IFERROR(VLOOKUP(AT941,'[2]Listas anexo 1'!$A$19:$B$21,2,FALSE),"")</f>
        <v>ADMINOB</v>
      </c>
      <c r="F941" s="23" t="str">
        <f>+IFERROR(VLOOKUP(AV941,'[2]Listas anexo 1'!$J$13:$K$21,2,FALSE),"")</f>
        <v>ADOBIII</v>
      </c>
      <c r="G941" s="23" t="str">
        <f>+IFERROR(VLOOKUP(AW941,'[2]LISTAS ANEXO 1. 2'!$A$9:$B$38,2,FALSE),"")</f>
        <v>AVI</v>
      </c>
      <c r="H941" s="23" t="str">
        <f>+IFERROR(IF(C941="ADMINYCOOR",VLOOKUP(AY941,'[2]LISTAS ANEXO 1. 3'!$B$13:$C$42,2,FALSE),IF(C941="TASAS",VLOOKUP(AY941,'[2]LISTAS ANEXO 1. 3'!$B$43:$C$51,2,FALSE),IF(C941="FORTALECIMIENTO",VLOOKUP(AY941,'[2]LISTAS ANEXO 1. 3'!$B$52:$C$58,2,FALSE),""))),"")</f>
        <v>HH</v>
      </c>
      <c r="I941" s="23" t="str">
        <f>+IFERROR(VLOOKUP(#REF!,'[2]LISTAS ANEXO 1. 4'!$B$74:$C$90,2,FALSE),"")</f>
        <v/>
      </c>
      <c r="J941" s="23" t="str">
        <f>+IFERROR(VLOOKUP(X941,[2]ORDINALES!$B$2:$C$5,2,FALSE),"")</f>
        <v>CTADOS</v>
      </c>
      <c r="K941" s="23" t="str">
        <f>+IFERROR(VLOOKUP(#REF!,[2]REGION!$G$2:$I$1125,2,FALSE),"")</f>
        <v/>
      </c>
      <c r="L941" s="23" t="str">
        <f>+IFERROR(VLOOKUP(AI941,[2]REGION!$G$2:$I$1125,2,FALSE),"")</f>
        <v>BOYA</v>
      </c>
      <c r="M941" s="23" t="str">
        <f>+IFERROR(VLOOKUP(#REF!,[2]ORDINALES!$H$2:$I$382,2,FALSE),"")</f>
        <v/>
      </c>
      <c r="N941" s="23" t="str">
        <f>IFERROR(VLOOKUP(U941,'[2]Lista Willy'!$B$11:$D$14,3,FALSE),"")</f>
        <v>REC_11</v>
      </c>
      <c r="O941" s="24"/>
      <c r="P941" s="94">
        <v>37065</v>
      </c>
      <c r="Q941" s="94" t="s">
        <v>540</v>
      </c>
      <c r="R941" s="94" t="s">
        <v>873</v>
      </c>
      <c r="S941" s="94" t="s">
        <v>1007</v>
      </c>
      <c r="T941" s="94" t="s">
        <v>873</v>
      </c>
      <c r="U941" s="94" t="s">
        <v>52</v>
      </c>
      <c r="V941" s="94" t="s">
        <v>53</v>
      </c>
      <c r="W941" s="94" t="s">
        <v>54</v>
      </c>
      <c r="X941" s="90" t="s">
        <v>55</v>
      </c>
      <c r="Y941" s="99" t="s">
        <v>1063</v>
      </c>
      <c r="Z941" s="119">
        <v>75000000</v>
      </c>
      <c r="AA941" s="120"/>
      <c r="AB941" s="119"/>
      <c r="AC941" s="119"/>
      <c r="AD941" s="119"/>
      <c r="AE941" s="120">
        <v>75000000</v>
      </c>
      <c r="AF941" s="119"/>
      <c r="AG941" s="131">
        <v>0</v>
      </c>
      <c r="AH941" s="94" t="s">
        <v>57</v>
      </c>
      <c r="AI941" s="94" t="s">
        <v>1009</v>
      </c>
      <c r="AJ941" s="94" t="s">
        <v>1010</v>
      </c>
      <c r="AK941" s="94"/>
      <c r="AL941" s="94" t="s">
        <v>57</v>
      </c>
      <c r="AM941" s="94"/>
      <c r="AN941" s="94" t="s">
        <v>57</v>
      </c>
      <c r="AO941" s="94"/>
      <c r="AP941" s="94" t="s">
        <v>57</v>
      </c>
      <c r="AQ941" s="94"/>
      <c r="AR941" s="94" t="s">
        <v>57</v>
      </c>
      <c r="AS941" s="94" t="s">
        <v>60</v>
      </c>
      <c r="AT941" s="94" t="s">
        <v>61</v>
      </c>
      <c r="AU941" s="97" t="s">
        <v>62</v>
      </c>
      <c r="AV941" s="97" t="s">
        <v>272</v>
      </c>
      <c r="AW941" s="97" t="s">
        <v>273</v>
      </c>
      <c r="AX941" s="97">
        <v>3202010</v>
      </c>
      <c r="AY941" s="97" t="s">
        <v>274</v>
      </c>
      <c r="AZ941" s="97" t="s">
        <v>405</v>
      </c>
      <c r="BA941" s="24"/>
    </row>
    <row r="942" spans="1:53" ht="84.75" customHeight="1">
      <c r="A942" s="23" t="str">
        <f>+IFERROR(VLOOKUP(R942,'[2]Listas niveles'!$D$2:$E$11,2,FALSE),"")</f>
        <v>DTAN</v>
      </c>
      <c r="B942" s="23" t="str">
        <f>+IFERROR(VLOOKUP(AS942,'[2]Listas anexo 1'!$A$7:$B$8,2,FALSE),"")</f>
        <v>ADMIN</v>
      </c>
      <c r="C942" s="23" t="str">
        <f>+IFERROR(VLOOKUP(AT942,'[2]Listas anexo 1'!$A$13:$B$15,2,FALSE),"")</f>
        <v>ADMINYCOOR</v>
      </c>
      <c r="D942" s="23" t="str">
        <f>+IFERROR(VLOOKUP(AT942,'[2]Listas anexo 1'!$A$13:$C$15,3,FALSE),"")</f>
        <v>CONTRIBUIR</v>
      </c>
      <c r="E942" s="23" t="str">
        <f>+IFERROR(VLOOKUP(AT942,'[2]Listas anexo 1'!$A$19:$B$21,2,FALSE),"")</f>
        <v>ADMINOB</v>
      </c>
      <c r="F942" s="23" t="str">
        <f>+IFERROR(VLOOKUP(AV942,'[2]Listas anexo 1'!$J$13:$K$21,2,FALSE),"")</f>
        <v>ADOBI</v>
      </c>
      <c r="G942" s="23" t="str">
        <f>+IFERROR(VLOOKUP(AW942,'[2]LISTAS ANEXO 1. 2'!$A$9:$B$38,2,FALSE),"")</f>
        <v>AII</v>
      </c>
      <c r="H942" s="23" t="str">
        <f>+IFERROR(IF(C942="ADMINYCOOR",VLOOKUP(AY942,'[2]LISTAS ANEXO 1. 3'!$B$13:$C$42,2,FALSE),IF(C942="TASAS",VLOOKUP(AY942,'[2]LISTAS ANEXO 1. 3'!$B$43:$C$51,2,FALSE),IF(C942="FORTALECIMIENTO",VLOOKUP(AY942,'[2]LISTAS ANEXO 1. 3'!$B$52:$C$58,2,FALSE),""))),"")</f>
        <v>CC</v>
      </c>
      <c r="I942" s="23" t="str">
        <f>+IFERROR(VLOOKUP(#REF!,'[2]LISTAS ANEXO 1. 4'!$B$74:$C$90,2,FALSE),"")</f>
        <v/>
      </c>
      <c r="J942" s="23" t="str">
        <f>+IFERROR(VLOOKUP(X942,[2]ORDINALES!$B$2:$C$5,2,FALSE),"")</f>
        <v>CTADOS</v>
      </c>
      <c r="K942" s="23" t="str">
        <f>+IFERROR(VLOOKUP(#REF!,[2]REGION!$G$2:$I$1125,2,FALSE),"")</f>
        <v/>
      </c>
      <c r="L942" s="23" t="str">
        <f>+IFERROR(VLOOKUP(AI942,[2]REGION!$G$2:$I$1125,2,FALSE),"")</f>
        <v>BOYA</v>
      </c>
      <c r="M942" s="23" t="str">
        <f>+IFERROR(VLOOKUP(#REF!,[2]ORDINALES!$H$2:$I$382,2,FALSE),"")</f>
        <v/>
      </c>
      <c r="N942" s="23" t="str">
        <f>IFERROR(VLOOKUP(U942,'[2]Lista Willy'!$B$11:$D$14,3,FALSE),"")</f>
        <v>REC_20</v>
      </c>
      <c r="O942" s="24"/>
      <c r="P942" s="94">
        <v>37066</v>
      </c>
      <c r="Q942" s="94" t="s">
        <v>540</v>
      </c>
      <c r="R942" s="94" t="s">
        <v>873</v>
      </c>
      <c r="S942" s="94" t="s">
        <v>1007</v>
      </c>
      <c r="T942" s="94" t="s">
        <v>873</v>
      </c>
      <c r="U942" s="94" t="s">
        <v>153</v>
      </c>
      <c r="V942" s="94" t="s">
        <v>154</v>
      </c>
      <c r="W942" s="94" t="s">
        <v>54</v>
      </c>
      <c r="X942" s="90" t="s">
        <v>55</v>
      </c>
      <c r="Y942" s="94" t="s">
        <v>1064</v>
      </c>
      <c r="Z942" s="119">
        <v>130000000</v>
      </c>
      <c r="AA942" s="120"/>
      <c r="AB942" s="119"/>
      <c r="AC942" s="119"/>
      <c r="AD942" s="119"/>
      <c r="AE942" s="120">
        <v>130000000</v>
      </c>
      <c r="AF942" s="119"/>
      <c r="AG942" s="131">
        <v>0</v>
      </c>
      <c r="AH942" s="94" t="s">
        <v>57</v>
      </c>
      <c r="AI942" s="94" t="s">
        <v>1009</v>
      </c>
      <c r="AJ942" s="94" t="s">
        <v>1010</v>
      </c>
      <c r="AK942" s="94"/>
      <c r="AL942" s="94" t="s">
        <v>57</v>
      </c>
      <c r="AM942" s="94"/>
      <c r="AN942" s="94" t="s">
        <v>57</v>
      </c>
      <c r="AO942" s="94"/>
      <c r="AP942" s="94" t="s">
        <v>57</v>
      </c>
      <c r="AQ942" s="94"/>
      <c r="AR942" s="94" t="s">
        <v>57</v>
      </c>
      <c r="AS942" s="94" t="s">
        <v>60</v>
      </c>
      <c r="AT942" s="94" t="s">
        <v>61</v>
      </c>
      <c r="AU942" s="97" t="s">
        <v>62</v>
      </c>
      <c r="AV942" s="98" t="s">
        <v>125</v>
      </c>
      <c r="AW942" s="97" t="s">
        <v>168</v>
      </c>
      <c r="AX942" s="97">
        <v>3202031</v>
      </c>
      <c r="AY942" s="97" t="s">
        <v>169</v>
      </c>
      <c r="AZ942" s="97" t="s">
        <v>170</v>
      </c>
      <c r="BA942" s="24"/>
    </row>
    <row r="943" spans="1:53" ht="84.75" customHeight="1">
      <c r="A943" s="23" t="str">
        <f>+IFERROR(VLOOKUP(R943,'[2]Listas niveles'!$D$2:$E$11,2,FALSE),"")</f>
        <v>DTAN</v>
      </c>
      <c r="B943" s="23" t="str">
        <f>+IFERROR(VLOOKUP(AS943,'[2]Listas anexo 1'!$A$7:$B$8,2,FALSE),"")</f>
        <v>ADMIN</v>
      </c>
      <c r="C943" s="23" t="str">
        <f>+IFERROR(VLOOKUP(AT943,'[2]Listas anexo 1'!$A$13:$B$15,2,FALSE),"")</f>
        <v>ADMINYCOOR</v>
      </c>
      <c r="D943" s="23" t="str">
        <f>+IFERROR(VLOOKUP(AT943,'[2]Listas anexo 1'!$A$13:$C$15,3,FALSE),"")</f>
        <v>CONTRIBUIR</v>
      </c>
      <c r="E943" s="23" t="str">
        <f>+IFERROR(VLOOKUP(AT943,'[2]Listas anexo 1'!$A$19:$B$21,2,FALSE),"")</f>
        <v>ADMINOB</v>
      </c>
      <c r="F943" s="23" t="str">
        <f>+IFERROR(VLOOKUP(AV943,'[2]Listas anexo 1'!$J$13:$K$21,2,FALSE),"")</f>
        <v>ADOBIII</v>
      </c>
      <c r="G943" s="23" t="str">
        <f>+IFERROR(VLOOKUP(AW943,'[2]LISTAS ANEXO 1. 2'!$A$9:$B$38,2,FALSE),"")</f>
        <v>AIX</v>
      </c>
      <c r="H943" s="23" t="str">
        <f>+IFERROR(IF(C943="ADMINYCOOR",VLOOKUP(AY943,'[2]LISTAS ANEXO 1. 3'!$B$13:$C$42,2,FALSE),IF(C943="TASAS",VLOOKUP(AY943,'[2]LISTAS ANEXO 1. 3'!$B$43:$C$51,2,FALSE),IF(C943="FORTALECIMIENTO",VLOOKUP(AY943,'[2]LISTAS ANEXO 1. 3'!$B$52:$C$58,2,FALSE),""))),"")</f>
        <v>NN</v>
      </c>
      <c r="I943" s="23" t="str">
        <f>+IFERROR(VLOOKUP(#REF!,'[2]LISTAS ANEXO 1. 4'!$B$74:$C$90,2,FALSE),"")</f>
        <v/>
      </c>
      <c r="J943" s="23" t="str">
        <f>+IFERROR(VLOOKUP(X943,[2]ORDINALES!$B$2:$C$5,2,FALSE),"")</f>
        <v>CTADOS</v>
      </c>
      <c r="K943" s="23" t="str">
        <f>+IFERROR(VLOOKUP(#REF!,[2]REGION!$G$2:$I$1125,2,FALSE),"")</f>
        <v/>
      </c>
      <c r="L943" s="23" t="str">
        <f>+IFERROR(VLOOKUP(AI943,[2]REGION!$G$2:$I$1125,2,FALSE),"")</f>
        <v>BOYA</v>
      </c>
      <c r="M943" s="23" t="str">
        <f>+IFERROR(VLOOKUP(#REF!,[2]ORDINALES!$H$2:$I$382,2,FALSE),"")</f>
        <v/>
      </c>
      <c r="N943" s="23" t="str">
        <f>IFERROR(VLOOKUP(U943,'[2]Lista Willy'!$B$11:$D$14,3,FALSE),"")</f>
        <v>REC_11</v>
      </c>
      <c r="O943" s="24"/>
      <c r="P943" s="94">
        <v>37067</v>
      </c>
      <c r="Q943" s="94" t="s">
        <v>540</v>
      </c>
      <c r="R943" s="94" t="s">
        <v>873</v>
      </c>
      <c r="S943" s="94" t="s">
        <v>1007</v>
      </c>
      <c r="T943" s="94" t="s">
        <v>873</v>
      </c>
      <c r="U943" s="94" t="s">
        <v>52</v>
      </c>
      <c r="V943" s="94" t="s">
        <v>53</v>
      </c>
      <c r="W943" s="94" t="s">
        <v>54</v>
      </c>
      <c r="X943" s="90" t="s">
        <v>55</v>
      </c>
      <c r="Y943" s="99" t="s">
        <v>2858</v>
      </c>
      <c r="Z943" s="119">
        <v>40707660</v>
      </c>
      <c r="AA943" s="120"/>
      <c r="AB943" s="119"/>
      <c r="AC943" s="119"/>
      <c r="AD943" s="119"/>
      <c r="AE943" s="120">
        <v>40707660</v>
      </c>
      <c r="AF943" s="119"/>
      <c r="AG943" s="131">
        <v>0</v>
      </c>
      <c r="AH943" s="94" t="s">
        <v>57</v>
      </c>
      <c r="AI943" s="94" t="s">
        <v>1009</v>
      </c>
      <c r="AJ943" s="94" t="s">
        <v>1010</v>
      </c>
      <c r="AK943" s="94"/>
      <c r="AL943" s="94" t="s">
        <v>57</v>
      </c>
      <c r="AM943" s="94"/>
      <c r="AN943" s="94" t="s">
        <v>57</v>
      </c>
      <c r="AO943" s="94"/>
      <c r="AP943" s="94" t="s">
        <v>57</v>
      </c>
      <c r="AQ943" s="94"/>
      <c r="AR943" s="94" t="s">
        <v>57</v>
      </c>
      <c r="AS943" s="94" t="s">
        <v>60</v>
      </c>
      <c r="AT943" s="94" t="s">
        <v>61</v>
      </c>
      <c r="AU943" s="97" t="s">
        <v>62</v>
      </c>
      <c r="AV943" s="98" t="s">
        <v>272</v>
      </c>
      <c r="AW943" s="97" t="s">
        <v>413</v>
      </c>
      <c r="AX943" s="97">
        <v>3202014</v>
      </c>
      <c r="AY943" s="97" t="s">
        <v>418</v>
      </c>
      <c r="AZ943" s="98" t="s">
        <v>415</v>
      </c>
      <c r="BA943" s="24"/>
    </row>
    <row r="944" spans="1:53" ht="84.75" customHeight="1">
      <c r="A944" s="23" t="str">
        <f>+IFERROR(VLOOKUP(R944,'[2]Listas niveles'!$D$2:$E$11,2,FALSE),"")</f>
        <v>DTAN</v>
      </c>
      <c r="B944" s="23" t="str">
        <f>+IFERROR(VLOOKUP(AS944,'[2]Listas anexo 1'!$A$7:$B$8,2,FALSE),"")</f>
        <v>ADMIN</v>
      </c>
      <c r="C944" s="23" t="str">
        <f>+IFERROR(VLOOKUP(AT944,'[2]Listas anexo 1'!$A$13:$B$15,2,FALSE),"")</f>
        <v>ADMINYCOOR</v>
      </c>
      <c r="D944" s="23" t="str">
        <f>+IFERROR(VLOOKUP(AT944,'[2]Listas anexo 1'!$A$13:$C$15,3,FALSE),"")</f>
        <v>CONTRIBUIR</v>
      </c>
      <c r="E944" s="23" t="str">
        <f>+IFERROR(VLOOKUP(AT944,'[2]Listas anexo 1'!$A$19:$B$21,2,FALSE),"")</f>
        <v>ADMINOB</v>
      </c>
      <c r="F944" s="23" t="str">
        <f>+IFERROR(VLOOKUP(AV944,'[2]Listas anexo 1'!$J$13:$K$21,2,FALSE),"")</f>
        <v>ADOBIII</v>
      </c>
      <c r="G944" s="23" t="str">
        <f>+IFERROR(VLOOKUP(AW944,'[2]LISTAS ANEXO 1. 2'!$A$9:$B$38,2,FALSE),"")</f>
        <v>AIX</v>
      </c>
      <c r="H944" s="23" t="str">
        <f>+IFERROR(IF(C944="ADMINYCOOR",VLOOKUP(AY944,'[2]LISTAS ANEXO 1. 3'!$B$13:$C$42,2,FALSE),IF(C944="TASAS",VLOOKUP(AY944,'[2]LISTAS ANEXO 1. 3'!$B$43:$C$51,2,FALSE),IF(C944="FORTALECIMIENTO",VLOOKUP(AY944,'[2]LISTAS ANEXO 1. 3'!$B$52:$C$58,2,FALSE),""))),"")</f>
        <v>NN</v>
      </c>
      <c r="I944" s="23" t="str">
        <f>+IFERROR(VLOOKUP(#REF!,'[2]LISTAS ANEXO 1. 4'!$B$74:$C$90,2,FALSE),"")</f>
        <v/>
      </c>
      <c r="J944" s="23" t="str">
        <f>+IFERROR(VLOOKUP(X944,[2]ORDINALES!$B$2:$C$5,2,FALSE),"")</f>
        <v>CTADOS</v>
      </c>
      <c r="K944" s="23" t="str">
        <f>+IFERROR(VLOOKUP(#REF!,[2]REGION!$G$2:$I$1125,2,FALSE),"")</f>
        <v/>
      </c>
      <c r="L944" s="23" t="str">
        <f>+IFERROR(VLOOKUP(AI944,[2]REGION!$G$2:$I$1125,2,FALSE),"")</f>
        <v>BOYA</v>
      </c>
      <c r="M944" s="23" t="str">
        <f>+IFERROR(VLOOKUP(#REF!,[2]ORDINALES!$H$2:$I$382,2,FALSE),"")</f>
        <v/>
      </c>
      <c r="N944" s="23" t="str">
        <f>IFERROR(VLOOKUP(U944,'[2]Lista Willy'!$B$11:$D$14,3,FALSE),"")</f>
        <v>REC_20</v>
      </c>
      <c r="O944" s="24"/>
      <c r="P944" s="94">
        <v>37068</v>
      </c>
      <c r="Q944" s="94" t="s">
        <v>540</v>
      </c>
      <c r="R944" s="94" t="s">
        <v>873</v>
      </c>
      <c r="S944" s="94" t="s">
        <v>1007</v>
      </c>
      <c r="T944" s="94" t="s">
        <v>873</v>
      </c>
      <c r="U944" s="94" t="s">
        <v>153</v>
      </c>
      <c r="V944" s="94" t="s">
        <v>154</v>
      </c>
      <c r="W944" s="94" t="s">
        <v>54</v>
      </c>
      <c r="X944" s="90" t="s">
        <v>55</v>
      </c>
      <c r="Y944" s="94" t="s">
        <v>2859</v>
      </c>
      <c r="Z944" s="119">
        <v>3500000</v>
      </c>
      <c r="AA944" s="120"/>
      <c r="AB944" s="119"/>
      <c r="AC944" s="119"/>
      <c r="AD944" s="119"/>
      <c r="AE944" s="120">
        <v>3500000</v>
      </c>
      <c r="AF944" s="119"/>
      <c r="AG944" s="131">
        <v>0</v>
      </c>
      <c r="AH944" s="94" t="s">
        <v>57</v>
      </c>
      <c r="AI944" s="94" t="s">
        <v>1009</v>
      </c>
      <c r="AJ944" s="94" t="s">
        <v>1010</v>
      </c>
      <c r="AK944" s="94"/>
      <c r="AL944" s="94" t="s">
        <v>57</v>
      </c>
      <c r="AM944" s="94"/>
      <c r="AN944" s="94" t="s">
        <v>57</v>
      </c>
      <c r="AO944" s="94"/>
      <c r="AP944" s="94" t="s">
        <v>57</v>
      </c>
      <c r="AQ944" s="94"/>
      <c r="AR944" s="94" t="s">
        <v>57</v>
      </c>
      <c r="AS944" s="94" t="s">
        <v>60</v>
      </c>
      <c r="AT944" s="94" t="s">
        <v>61</v>
      </c>
      <c r="AU944" s="97" t="s">
        <v>62</v>
      </c>
      <c r="AV944" s="98" t="s">
        <v>272</v>
      </c>
      <c r="AW944" s="97" t="s">
        <v>413</v>
      </c>
      <c r="AX944" s="97">
        <v>3202014</v>
      </c>
      <c r="AY944" s="97" t="s">
        <v>418</v>
      </c>
      <c r="AZ944" s="98" t="s">
        <v>415</v>
      </c>
      <c r="BA944" s="24"/>
    </row>
    <row r="945" spans="1:53" ht="84.75" customHeight="1">
      <c r="A945" s="23" t="str">
        <f>+IFERROR(VLOOKUP(R945,'[2]Listas niveles'!$D$2:$E$11,2,FALSE),"")</f>
        <v>DTAN</v>
      </c>
      <c r="B945" s="23" t="str">
        <f>+IFERROR(VLOOKUP(AS945,'[2]Listas anexo 1'!$A$7:$B$8,2,FALSE),"")</f>
        <v>ADMIN</v>
      </c>
      <c r="C945" s="23" t="str">
        <f>+IFERROR(VLOOKUP(AT945,'[2]Listas anexo 1'!$A$13:$B$15,2,FALSE),"")</f>
        <v>ADMINYCOOR</v>
      </c>
      <c r="D945" s="23" t="str">
        <f>+IFERROR(VLOOKUP(AT945,'[2]Listas anexo 1'!$A$13:$C$15,3,FALSE),"")</f>
        <v>CONTRIBUIR</v>
      </c>
      <c r="E945" s="23" t="str">
        <f>+IFERROR(VLOOKUP(AT945,'[2]Listas anexo 1'!$A$19:$B$21,2,FALSE),"")</f>
        <v>ADMINOB</v>
      </c>
      <c r="F945" s="23" t="str">
        <f>+IFERROR(VLOOKUP(AV945,'[2]Listas anexo 1'!$J$13:$K$21,2,FALSE),"")</f>
        <v>ADOBIII</v>
      </c>
      <c r="G945" s="23" t="str">
        <f>+IFERROR(VLOOKUP(AW945,'[2]LISTAS ANEXO 1. 2'!$A$9:$B$38,2,FALSE),"")</f>
        <v>AIX</v>
      </c>
      <c r="H945" s="23" t="str">
        <f>+IFERROR(IF(C945="ADMINYCOOR",VLOOKUP(AY945,'[2]LISTAS ANEXO 1. 3'!$B$13:$C$42,2,FALSE),IF(C945="TASAS",VLOOKUP(AY945,'[2]LISTAS ANEXO 1. 3'!$B$43:$C$51,2,FALSE),IF(C945="FORTALECIMIENTO",VLOOKUP(AY945,'[2]LISTAS ANEXO 1. 3'!$B$52:$C$58,2,FALSE),""))),"")</f>
        <v>NN</v>
      </c>
      <c r="I945" s="23" t="str">
        <f>+IFERROR(VLOOKUP(#REF!,'[2]LISTAS ANEXO 1. 4'!$B$74:$C$90,2,FALSE),"")</f>
        <v/>
      </c>
      <c r="J945" s="23" t="str">
        <f>+IFERROR(VLOOKUP(X945,[2]ORDINALES!$B$2:$C$5,2,FALSE),"")</f>
        <v>CTADOS</v>
      </c>
      <c r="K945" s="23" t="str">
        <f>+IFERROR(VLOOKUP(#REF!,[2]REGION!$G$2:$I$1125,2,FALSE),"")</f>
        <v/>
      </c>
      <c r="L945" s="23" t="str">
        <f>+IFERROR(VLOOKUP(AI945,[2]REGION!$G$2:$I$1125,2,FALSE),"")</f>
        <v>BOYA</v>
      </c>
      <c r="M945" s="23" t="str">
        <f>+IFERROR(VLOOKUP(#REF!,[2]ORDINALES!$H$2:$I$382,2,FALSE),"")</f>
        <v/>
      </c>
      <c r="N945" s="23" t="str">
        <f>IFERROR(VLOOKUP(U945,'[2]Lista Willy'!$B$11:$D$14,3,FALSE),"")</f>
        <v>REC_11</v>
      </c>
      <c r="O945" s="24"/>
      <c r="P945" s="94">
        <v>37069</v>
      </c>
      <c r="Q945" s="94" t="s">
        <v>540</v>
      </c>
      <c r="R945" s="94" t="s">
        <v>873</v>
      </c>
      <c r="S945" s="94" t="s">
        <v>1007</v>
      </c>
      <c r="T945" s="94" t="s">
        <v>873</v>
      </c>
      <c r="U945" s="94" t="s">
        <v>52</v>
      </c>
      <c r="V945" s="94" t="s">
        <v>53</v>
      </c>
      <c r="W945" s="94" t="s">
        <v>54</v>
      </c>
      <c r="X945" s="90" t="s">
        <v>55</v>
      </c>
      <c r="Y945" s="94" t="s">
        <v>2860</v>
      </c>
      <c r="Z945" s="119">
        <v>2000000</v>
      </c>
      <c r="AA945" s="120"/>
      <c r="AB945" s="119"/>
      <c r="AC945" s="119"/>
      <c r="AD945" s="119"/>
      <c r="AE945" s="120">
        <v>2000000</v>
      </c>
      <c r="AF945" s="119"/>
      <c r="AG945" s="131">
        <v>0</v>
      </c>
      <c r="AH945" s="94" t="s">
        <v>57</v>
      </c>
      <c r="AI945" s="94" t="s">
        <v>1009</v>
      </c>
      <c r="AJ945" s="94" t="s">
        <v>1010</v>
      </c>
      <c r="AK945" s="94"/>
      <c r="AL945" s="94" t="s">
        <v>57</v>
      </c>
      <c r="AM945" s="94"/>
      <c r="AN945" s="94" t="s">
        <v>57</v>
      </c>
      <c r="AO945" s="94"/>
      <c r="AP945" s="94" t="s">
        <v>57</v>
      </c>
      <c r="AQ945" s="94"/>
      <c r="AR945" s="94" t="s">
        <v>57</v>
      </c>
      <c r="AS945" s="94" t="s">
        <v>60</v>
      </c>
      <c r="AT945" s="94" t="s">
        <v>61</v>
      </c>
      <c r="AU945" s="97" t="s">
        <v>62</v>
      </c>
      <c r="AV945" s="98" t="s">
        <v>272</v>
      </c>
      <c r="AW945" s="97" t="s">
        <v>413</v>
      </c>
      <c r="AX945" s="97">
        <v>3202014</v>
      </c>
      <c r="AY945" s="97" t="s">
        <v>418</v>
      </c>
      <c r="AZ945" s="98" t="s">
        <v>415</v>
      </c>
      <c r="BA945" s="24"/>
    </row>
    <row r="946" spans="1:53" ht="84.75" customHeight="1">
      <c r="A946" s="23" t="str">
        <f>+IFERROR(VLOOKUP(R946,'[2]Listas niveles'!$D$2:$E$11,2,FALSE),"")</f>
        <v>DTAN</v>
      </c>
      <c r="B946" s="23" t="str">
        <f>+IFERROR(VLOOKUP(AS946,'[2]Listas anexo 1'!$A$7:$B$8,2,FALSE),"")</f>
        <v>ADMIN</v>
      </c>
      <c r="C946" s="23" t="str">
        <f>+IFERROR(VLOOKUP(AT946,'[2]Listas anexo 1'!$A$13:$B$15,2,FALSE),"")</f>
        <v>ADMINYCOOR</v>
      </c>
      <c r="D946" s="23" t="str">
        <f>+IFERROR(VLOOKUP(AT946,'[2]Listas anexo 1'!$A$13:$C$15,3,FALSE),"")</f>
        <v>CONTRIBUIR</v>
      </c>
      <c r="E946" s="23" t="str">
        <f>+IFERROR(VLOOKUP(AT946,'[2]Listas anexo 1'!$A$19:$B$21,2,FALSE),"")</f>
        <v>ADMINOB</v>
      </c>
      <c r="F946" s="23" t="str">
        <f>+IFERROR(VLOOKUP(AV946,'[2]Listas anexo 1'!$J$13:$K$21,2,FALSE),"")</f>
        <v>ADOBI</v>
      </c>
      <c r="G946" s="23" t="str">
        <f>+IFERROR(VLOOKUP(AW946,'[2]LISTAS ANEXO 1. 2'!$A$9:$B$38,2,FALSE),"")</f>
        <v>AI</v>
      </c>
      <c r="H946" s="23" t="str">
        <f>+IFERROR(IF(C946="ADMINYCOOR",VLOOKUP(AY946,'[2]LISTAS ANEXO 1. 3'!$B$13:$C$42,2,FALSE),IF(C946="TASAS",VLOOKUP(AY946,'[2]LISTAS ANEXO 1. 3'!$B$43:$C$51,2,FALSE),IF(C946="FORTALECIMIENTO",VLOOKUP(AY946,'[2]LISTAS ANEXO 1. 3'!$B$52:$C$58,2,FALSE),""))),"")</f>
        <v>AA</v>
      </c>
      <c r="I946" s="23" t="str">
        <f>+IFERROR(VLOOKUP(#REF!,'[2]LISTAS ANEXO 1. 4'!$B$74:$C$90,2,FALSE),"")</f>
        <v/>
      </c>
      <c r="J946" s="23" t="str">
        <f>+IFERROR(VLOOKUP(X946,[2]ORDINALES!$B$2:$C$5,2,FALSE),"")</f>
        <v>CTADOS</v>
      </c>
      <c r="K946" s="23" t="str">
        <f>+IFERROR(VLOOKUP(#REF!,[2]REGION!$G$2:$I$1125,2,FALSE),"")</f>
        <v/>
      </c>
      <c r="L946" s="23" t="str">
        <f>+IFERROR(VLOOKUP(AI946,[2]REGION!$G$2:$I$1125,2,FALSE),"")</f>
        <v>BOYA</v>
      </c>
      <c r="M946" s="23" t="str">
        <f>+IFERROR(VLOOKUP(#REF!,[2]ORDINALES!$H$2:$I$382,2,FALSE),"")</f>
        <v/>
      </c>
      <c r="N946" s="23" t="str">
        <f>IFERROR(VLOOKUP(U946,'[2]Lista Willy'!$B$11:$D$14,3,FALSE),"")</f>
        <v>REC_11</v>
      </c>
      <c r="O946" s="24"/>
      <c r="P946" s="94">
        <v>37070</v>
      </c>
      <c r="Q946" s="94" t="s">
        <v>540</v>
      </c>
      <c r="R946" s="94" t="s">
        <v>873</v>
      </c>
      <c r="S946" s="94" t="s">
        <v>1007</v>
      </c>
      <c r="T946" s="94" t="s">
        <v>873</v>
      </c>
      <c r="U946" s="94" t="s">
        <v>52</v>
      </c>
      <c r="V946" s="94" t="s">
        <v>53</v>
      </c>
      <c r="W946" s="94" t="s">
        <v>54</v>
      </c>
      <c r="X946" s="90" t="s">
        <v>55</v>
      </c>
      <c r="Y946" s="99" t="s">
        <v>1065</v>
      </c>
      <c r="Z946" s="119">
        <v>15997960</v>
      </c>
      <c r="AA946" s="120"/>
      <c r="AB946" s="119"/>
      <c r="AC946" s="119"/>
      <c r="AD946" s="119"/>
      <c r="AE946" s="120">
        <v>15997960</v>
      </c>
      <c r="AF946" s="119"/>
      <c r="AG946" s="131">
        <v>0</v>
      </c>
      <c r="AH946" s="94" t="s">
        <v>57</v>
      </c>
      <c r="AI946" s="94" t="s">
        <v>1009</v>
      </c>
      <c r="AJ946" s="94" t="s">
        <v>1010</v>
      </c>
      <c r="AK946" s="94"/>
      <c r="AL946" s="94" t="s">
        <v>57</v>
      </c>
      <c r="AM946" s="94"/>
      <c r="AN946" s="94" t="s">
        <v>57</v>
      </c>
      <c r="AO946" s="94"/>
      <c r="AP946" s="94" t="s">
        <v>57</v>
      </c>
      <c r="AQ946" s="94"/>
      <c r="AR946" s="94" t="s">
        <v>57</v>
      </c>
      <c r="AS946" s="94" t="s">
        <v>60</v>
      </c>
      <c r="AT946" s="94" t="s">
        <v>61</v>
      </c>
      <c r="AU946" s="97" t="s">
        <v>62</v>
      </c>
      <c r="AV946" s="98" t="s">
        <v>125</v>
      </c>
      <c r="AW946" s="97" t="s">
        <v>126</v>
      </c>
      <c r="AX946" s="97">
        <v>3202032</v>
      </c>
      <c r="AY946" s="97" t="s">
        <v>127</v>
      </c>
      <c r="AZ946" s="97" t="s">
        <v>293</v>
      </c>
      <c r="BA946" s="24"/>
    </row>
    <row r="947" spans="1:53" ht="84.75" customHeight="1">
      <c r="A947" s="23" t="str">
        <f>+IFERROR(VLOOKUP(R947,'[2]Listas niveles'!$D$2:$E$11,2,FALSE),"")</f>
        <v>DTAN</v>
      </c>
      <c r="B947" s="23" t="str">
        <f>+IFERROR(VLOOKUP(AS947,'[2]Listas anexo 1'!$A$7:$B$8,2,FALSE),"")</f>
        <v>ADMIN</v>
      </c>
      <c r="C947" s="23" t="str">
        <f>+IFERROR(VLOOKUP(AT947,'[2]Listas anexo 1'!$A$13:$B$15,2,FALSE),"")</f>
        <v>ADMINYCOOR</v>
      </c>
      <c r="D947" s="23" t="str">
        <f>+IFERROR(VLOOKUP(AT947,'[2]Listas anexo 1'!$A$13:$C$15,3,FALSE),"")</f>
        <v>CONTRIBUIR</v>
      </c>
      <c r="E947" s="23" t="str">
        <f>+IFERROR(VLOOKUP(AT947,'[2]Listas anexo 1'!$A$19:$B$21,2,FALSE),"")</f>
        <v>ADMINOB</v>
      </c>
      <c r="F947" s="23" t="str">
        <f>+IFERROR(VLOOKUP(AV947,'[2]Listas anexo 1'!$J$13:$K$21,2,FALSE),"")</f>
        <v>ADOBI</v>
      </c>
      <c r="G947" s="23" t="str">
        <f>+IFERROR(VLOOKUP(AW947,'[2]LISTAS ANEXO 1. 2'!$A$9:$B$38,2,FALSE),"")</f>
        <v>AI</v>
      </c>
      <c r="H947" s="23" t="str">
        <f>+IFERROR(IF(C947="ADMINYCOOR",VLOOKUP(AY947,'[2]LISTAS ANEXO 1. 3'!$B$13:$C$42,2,FALSE),IF(C947="TASAS",VLOOKUP(AY947,'[2]LISTAS ANEXO 1. 3'!$B$43:$C$51,2,FALSE),IF(C947="FORTALECIMIENTO",VLOOKUP(AY947,'[2]LISTAS ANEXO 1. 3'!$B$52:$C$58,2,FALSE),""))),"")</f>
        <v>AA</v>
      </c>
      <c r="I947" s="23" t="str">
        <f>+IFERROR(VLOOKUP(#REF!,'[2]LISTAS ANEXO 1. 4'!$B$74:$C$90,2,FALSE),"")</f>
        <v/>
      </c>
      <c r="J947" s="23" t="str">
        <f>+IFERROR(VLOOKUP(X947,[2]ORDINALES!$B$2:$C$5,2,FALSE),"")</f>
        <v>CTADOS</v>
      </c>
      <c r="K947" s="23" t="str">
        <f>+IFERROR(VLOOKUP(#REF!,[2]REGION!$G$2:$I$1125,2,FALSE),"")</f>
        <v/>
      </c>
      <c r="L947" s="23" t="str">
        <f>+IFERROR(VLOOKUP(AI947,[2]REGION!$G$2:$I$1125,2,FALSE),"")</f>
        <v>BOYA</v>
      </c>
      <c r="M947" s="23" t="str">
        <f>+IFERROR(VLOOKUP(#REF!,[2]ORDINALES!$H$2:$I$382,2,FALSE),"")</f>
        <v/>
      </c>
      <c r="N947" s="23" t="str">
        <f>IFERROR(VLOOKUP(U947,'[2]Lista Willy'!$B$11:$D$14,3,FALSE),"")</f>
        <v>REC_11</v>
      </c>
      <c r="O947" s="24"/>
      <c r="P947" s="94">
        <v>37071</v>
      </c>
      <c r="Q947" s="94" t="s">
        <v>540</v>
      </c>
      <c r="R947" s="94" t="s">
        <v>873</v>
      </c>
      <c r="S947" s="94" t="s">
        <v>1007</v>
      </c>
      <c r="T947" s="94" t="s">
        <v>873</v>
      </c>
      <c r="U947" s="94" t="s">
        <v>52</v>
      </c>
      <c r="V947" s="94" t="s">
        <v>53</v>
      </c>
      <c r="W947" s="94" t="s">
        <v>54</v>
      </c>
      <c r="X947" s="90" t="s">
        <v>55</v>
      </c>
      <c r="Y947" s="99" t="s">
        <v>1066</v>
      </c>
      <c r="Z947" s="119">
        <v>15997960</v>
      </c>
      <c r="AA947" s="120"/>
      <c r="AB947" s="119"/>
      <c r="AC947" s="119"/>
      <c r="AD947" s="119"/>
      <c r="AE947" s="120">
        <v>15997960</v>
      </c>
      <c r="AF947" s="119"/>
      <c r="AG947" s="131">
        <v>0</v>
      </c>
      <c r="AH947" s="94" t="s">
        <v>57</v>
      </c>
      <c r="AI947" s="94" t="s">
        <v>1009</v>
      </c>
      <c r="AJ947" s="94" t="s">
        <v>1010</v>
      </c>
      <c r="AK947" s="94"/>
      <c r="AL947" s="94" t="s">
        <v>57</v>
      </c>
      <c r="AM947" s="94"/>
      <c r="AN947" s="94" t="s">
        <v>57</v>
      </c>
      <c r="AO947" s="94"/>
      <c r="AP947" s="94" t="s">
        <v>57</v>
      </c>
      <c r="AQ947" s="94"/>
      <c r="AR947" s="94" t="s">
        <v>57</v>
      </c>
      <c r="AS947" s="94" t="s">
        <v>60</v>
      </c>
      <c r="AT947" s="94" t="s">
        <v>61</v>
      </c>
      <c r="AU947" s="97" t="s">
        <v>62</v>
      </c>
      <c r="AV947" s="98" t="s">
        <v>125</v>
      </c>
      <c r="AW947" s="97" t="s">
        <v>126</v>
      </c>
      <c r="AX947" s="97">
        <v>3202032</v>
      </c>
      <c r="AY947" s="97" t="s">
        <v>127</v>
      </c>
      <c r="AZ947" s="97" t="s">
        <v>293</v>
      </c>
      <c r="BA947" s="24"/>
    </row>
    <row r="948" spans="1:53" ht="84.75" customHeight="1">
      <c r="A948" s="23" t="str">
        <f>+IFERROR(VLOOKUP(R948,'[2]Listas niveles'!$D$2:$E$11,2,FALSE),"")</f>
        <v>DTAN</v>
      </c>
      <c r="B948" s="23" t="str">
        <f>+IFERROR(VLOOKUP(AS948,'[2]Listas anexo 1'!$A$7:$B$8,2,FALSE),"")</f>
        <v>ADMIN</v>
      </c>
      <c r="C948" s="23" t="str">
        <f>+IFERROR(VLOOKUP(AT948,'[2]Listas anexo 1'!$A$13:$B$15,2,FALSE),"")</f>
        <v>ADMINYCOOR</v>
      </c>
      <c r="D948" s="23" t="str">
        <f>+IFERROR(VLOOKUP(AT948,'[2]Listas anexo 1'!$A$13:$C$15,3,FALSE),"")</f>
        <v>CONTRIBUIR</v>
      </c>
      <c r="E948" s="23" t="str">
        <f>+IFERROR(VLOOKUP(AT948,'[2]Listas anexo 1'!$A$19:$B$21,2,FALSE),"")</f>
        <v>ADMINOB</v>
      </c>
      <c r="F948" s="23" t="str">
        <f>+IFERROR(VLOOKUP(AV948,'[2]Listas anexo 1'!$J$13:$K$21,2,FALSE),"")</f>
        <v>ADOBI</v>
      </c>
      <c r="G948" s="23" t="str">
        <f>+IFERROR(VLOOKUP(AW948,'[2]LISTAS ANEXO 1. 2'!$A$9:$B$38,2,FALSE),"")</f>
        <v>AI</v>
      </c>
      <c r="H948" s="23" t="str">
        <f>+IFERROR(IF(C948="ADMINYCOOR",VLOOKUP(AY948,'[2]LISTAS ANEXO 1. 3'!$B$13:$C$42,2,FALSE),IF(C948="TASAS",VLOOKUP(AY948,'[2]LISTAS ANEXO 1. 3'!$B$43:$C$51,2,FALSE),IF(C948="FORTALECIMIENTO",VLOOKUP(AY948,'[2]LISTAS ANEXO 1. 3'!$B$52:$C$58,2,FALSE),""))),"")</f>
        <v>AA</v>
      </c>
      <c r="I948" s="23" t="str">
        <f>+IFERROR(VLOOKUP(#REF!,'[2]LISTAS ANEXO 1. 4'!$B$74:$C$90,2,FALSE),"")</f>
        <v/>
      </c>
      <c r="J948" s="23" t="str">
        <f>+IFERROR(VLOOKUP(X948,[2]ORDINALES!$B$2:$C$5,2,FALSE),"")</f>
        <v>CTADOS</v>
      </c>
      <c r="K948" s="23" t="str">
        <f>+IFERROR(VLOOKUP(#REF!,[2]REGION!$G$2:$I$1125,2,FALSE),"")</f>
        <v/>
      </c>
      <c r="L948" s="23" t="str">
        <f>+IFERROR(VLOOKUP(AI948,[2]REGION!$G$2:$I$1125,2,FALSE),"")</f>
        <v>BOYA</v>
      </c>
      <c r="M948" s="23" t="str">
        <f>+IFERROR(VLOOKUP(#REF!,[2]ORDINALES!$H$2:$I$382,2,FALSE),"")</f>
        <v/>
      </c>
      <c r="N948" s="23" t="str">
        <f>IFERROR(VLOOKUP(U948,'[2]Lista Willy'!$B$11:$D$14,3,FALSE),"")</f>
        <v>REC_11</v>
      </c>
      <c r="O948" s="24"/>
      <c r="P948" s="94">
        <v>37072</v>
      </c>
      <c r="Q948" s="94" t="s">
        <v>540</v>
      </c>
      <c r="R948" s="94" t="s">
        <v>873</v>
      </c>
      <c r="S948" s="94" t="s">
        <v>1007</v>
      </c>
      <c r="T948" s="94" t="s">
        <v>873</v>
      </c>
      <c r="U948" s="94" t="s">
        <v>52</v>
      </c>
      <c r="V948" s="94" t="s">
        <v>53</v>
      </c>
      <c r="W948" s="94" t="s">
        <v>54</v>
      </c>
      <c r="X948" s="90" t="s">
        <v>55</v>
      </c>
      <c r="Y948" s="99" t="s">
        <v>1067</v>
      </c>
      <c r="Z948" s="119">
        <v>15997960</v>
      </c>
      <c r="AA948" s="120"/>
      <c r="AB948" s="119"/>
      <c r="AC948" s="119"/>
      <c r="AD948" s="119"/>
      <c r="AE948" s="120">
        <v>15997960</v>
      </c>
      <c r="AF948" s="119"/>
      <c r="AG948" s="131">
        <v>0</v>
      </c>
      <c r="AH948" s="94" t="s">
        <v>57</v>
      </c>
      <c r="AI948" s="94" t="s">
        <v>1009</v>
      </c>
      <c r="AJ948" s="94" t="s">
        <v>1010</v>
      </c>
      <c r="AK948" s="94"/>
      <c r="AL948" s="94" t="s">
        <v>57</v>
      </c>
      <c r="AM948" s="94"/>
      <c r="AN948" s="94" t="s">
        <v>57</v>
      </c>
      <c r="AO948" s="94"/>
      <c r="AP948" s="94" t="s">
        <v>57</v>
      </c>
      <c r="AQ948" s="94"/>
      <c r="AR948" s="94" t="s">
        <v>57</v>
      </c>
      <c r="AS948" s="94" t="s">
        <v>60</v>
      </c>
      <c r="AT948" s="94" t="s">
        <v>61</v>
      </c>
      <c r="AU948" s="97" t="s">
        <v>62</v>
      </c>
      <c r="AV948" s="98" t="s">
        <v>125</v>
      </c>
      <c r="AW948" s="97" t="s">
        <v>126</v>
      </c>
      <c r="AX948" s="97">
        <v>3202032</v>
      </c>
      <c r="AY948" s="97" t="s">
        <v>127</v>
      </c>
      <c r="AZ948" s="97" t="s">
        <v>293</v>
      </c>
      <c r="BA948" s="24"/>
    </row>
    <row r="949" spans="1:53" ht="84.75" customHeight="1">
      <c r="A949" s="23" t="str">
        <f>+IFERROR(VLOOKUP(R949,'[2]Listas niveles'!$D$2:$E$11,2,FALSE),"")</f>
        <v>DTAN</v>
      </c>
      <c r="B949" s="23" t="str">
        <f>+IFERROR(VLOOKUP(AS949,'[2]Listas anexo 1'!$A$7:$B$8,2,FALSE),"")</f>
        <v>ADMIN</v>
      </c>
      <c r="C949" s="23" t="str">
        <f>+IFERROR(VLOOKUP(AT949,'[2]Listas anexo 1'!$A$13:$B$15,2,FALSE),"")</f>
        <v>ADMINYCOOR</v>
      </c>
      <c r="D949" s="23" t="str">
        <f>+IFERROR(VLOOKUP(AT949,'[2]Listas anexo 1'!$A$13:$C$15,3,FALSE),"")</f>
        <v>CONTRIBUIR</v>
      </c>
      <c r="E949" s="23" t="str">
        <f>+IFERROR(VLOOKUP(AT949,'[2]Listas anexo 1'!$A$19:$B$21,2,FALSE),"")</f>
        <v>ADMINOB</v>
      </c>
      <c r="F949" s="23" t="str">
        <f>+IFERROR(VLOOKUP(AV949,'[2]Listas anexo 1'!$J$13:$K$21,2,FALSE),"")</f>
        <v>ADOBI</v>
      </c>
      <c r="G949" s="23" t="str">
        <f>+IFERROR(VLOOKUP(AW949,'[2]LISTAS ANEXO 1. 2'!$A$9:$B$38,2,FALSE),"")</f>
        <v>AI</v>
      </c>
      <c r="H949" s="23" t="str">
        <f>+IFERROR(IF(C949="ADMINYCOOR",VLOOKUP(AY949,'[2]LISTAS ANEXO 1. 3'!$B$13:$C$42,2,FALSE),IF(C949="TASAS",VLOOKUP(AY949,'[2]LISTAS ANEXO 1. 3'!$B$43:$C$51,2,FALSE),IF(C949="FORTALECIMIENTO",VLOOKUP(AY949,'[2]LISTAS ANEXO 1. 3'!$B$52:$C$58,2,FALSE),""))),"")</f>
        <v>AA</v>
      </c>
      <c r="I949" s="23" t="str">
        <f>+IFERROR(VLOOKUP(#REF!,'[2]LISTAS ANEXO 1. 4'!$B$74:$C$90,2,FALSE),"")</f>
        <v/>
      </c>
      <c r="J949" s="23" t="str">
        <f>+IFERROR(VLOOKUP(X949,[2]ORDINALES!$B$2:$C$5,2,FALSE),"")</f>
        <v>CTADOS</v>
      </c>
      <c r="K949" s="23" t="str">
        <f>+IFERROR(VLOOKUP(#REF!,[2]REGION!$G$2:$I$1125,2,FALSE),"")</f>
        <v/>
      </c>
      <c r="L949" s="23" t="str">
        <f>+IFERROR(VLOOKUP(AI949,[2]REGION!$G$2:$I$1125,2,FALSE),"")</f>
        <v>BOYA</v>
      </c>
      <c r="M949" s="23" t="str">
        <f>+IFERROR(VLOOKUP(#REF!,[2]ORDINALES!$H$2:$I$382,2,FALSE),"")</f>
        <v/>
      </c>
      <c r="N949" s="23" t="str">
        <f>IFERROR(VLOOKUP(U949,'[2]Lista Willy'!$B$11:$D$14,3,FALSE),"")</f>
        <v>REC_11</v>
      </c>
      <c r="O949" s="24"/>
      <c r="P949" s="94">
        <v>37073</v>
      </c>
      <c r="Q949" s="94" t="s">
        <v>540</v>
      </c>
      <c r="R949" s="94" t="s">
        <v>873</v>
      </c>
      <c r="S949" s="94" t="s">
        <v>1007</v>
      </c>
      <c r="T949" s="94" t="s">
        <v>873</v>
      </c>
      <c r="U949" s="94" t="s">
        <v>52</v>
      </c>
      <c r="V949" s="94" t="s">
        <v>53</v>
      </c>
      <c r="W949" s="94" t="s">
        <v>54</v>
      </c>
      <c r="X949" s="90" t="s">
        <v>55</v>
      </c>
      <c r="Y949" s="99" t="s">
        <v>1068</v>
      </c>
      <c r="Z949" s="119">
        <v>15997960</v>
      </c>
      <c r="AA949" s="120"/>
      <c r="AB949" s="119"/>
      <c r="AC949" s="119"/>
      <c r="AD949" s="119"/>
      <c r="AE949" s="120">
        <v>15997960</v>
      </c>
      <c r="AF949" s="119"/>
      <c r="AG949" s="131">
        <v>0</v>
      </c>
      <c r="AH949" s="94" t="s">
        <v>57</v>
      </c>
      <c r="AI949" s="94" t="s">
        <v>1009</v>
      </c>
      <c r="AJ949" s="94" t="s">
        <v>1010</v>
      </c>
      <c r="AK949" s="94"/>
      <c r="AL949" s="94" t="s">
        <v>57</v>
      </c>
      <c r="AM949" s="94"/>
      <c r="AN949" s="94" t="s">
        <v>57</v>
      </c>
      <c r="AO949" s="94"/>
      <c r="AP949" s="94" t="s">
        <v>57</v>
      </c>
      <c r="AQ949" s="94"/>
      <c r="AR949" s="94" t="s">
        <v>57</v>
      </c>
      <c r="AS949" s="94" t="s">
        <v>60</v>
      </c>
      <c r="AT949" s="94" t="s">
        <v>61</v>
      </c>
      <c r="AU949" s="97" t="s">
        <v>62</v>
      </c>
      <c r="AV949" s="98" t="s">
        <v>125</v>
      </c>
      <c r="AW949" s="97" t="s">
        <v>126</v>
      </c>
      <c r="AX949" s="97">
        <v>3202032</v>
      </c>
      <c r="AY949" s="97" t="s">
        <v>127</v>
      </c>
      <c r="AZ949" s="97" t="s">
        <v>293</v>
      </c>
      <c r="BA949" s="24"/>
    </row>
    <row r="950" spans="1:53" ht="84.75" customHeight="1">
      <c r="A950" s="23" t="str">
        <f>+IFERROR(VLOOKUP(R950,'[2]Listas niveles'!$D$2:$E$11,2,FALSE),"")</f>
        <v>DTAN</v>
      </c>
      <c r="B950" s="23" t="str">
        <f>+IFERROR(VLOOKUP(AS950,'[2]Listas anexo 1'!$A$7:$B$8,2,FALSE),"")</f>
        <v>ADMIN</v>
      </c>
      <c r="C950" s="23" t="str">
        <f>+IFERROR(VLOOKUP(AT950,'[2]Listas anexo 1'!$A$13:$B$15,2,FALSE),"")</f>
        <v>ADMINYCOOR</v>
      </c>
      <c r="D950" s="23" t="str">
        <f>+IFERROR(VLOOKUP(AT950,'[2]Listas anexo 1'!$A$13:$C$15,3,FALSE),"")</f>
        <v>CONTRIBUIR</v>
      </c>
      <c r="E950" s="23" t="str">
        <f>+IFERROR(VLOOKUP(AT950,'[2]Listas anexo 1'!$A$19:$B$21,2,FALSE),"")</f>
        <v>ADMINOB</v>
      </c>
      <c r="F950" s="23" t="str">
        <f>+IFERROR(VLOOKUP(AV950,'[2]Listas anexo 1'!$J$13:$K$21,2,FALSE),"")</f>
        <v>ADOBI</v>
      </c>
      <c r="G950" s="23" t="str">
        <f>+IFERROR(VLOOKUP(AW950,'[2]LISTAS ANEXO 1. 2'!$A$9:$B$38,2,FALSE),"")</f>
        <v>AI</v>
      </c>
      <c r="H950" s="23" t="str">
        <f>+IFERROR(IF(C950="ADMINYCOOR",VLOOKUP(AY950,'[2]LISTAS ANEXO 1. 3'!$B$13:$C$42,2,FALSE),IF(C950="TASAS",VLOOKUP(AY950,'[2]LISTAS ANEXO 1. 3'!$B$43:$C$51,2,FALSE),IF(C950="FORTALECIMIENTO",VLOOKUP(AY950,'[2]LISTAS ANEXO 1. 3'!$B$52:$C$58,2,FALSE),""))),"")</f>
        <v>AA</v>
      </c>
      <c r="I950" s="23" t="str">
        <f>+IFERROR(VLOOKUP(#REF!,'[2]LISTAS ANEXO 1. 4'!$B$74:$C$90,2,FALSE),"")</f>
        <v/>
      </c>
      <c r="J950" s="23" t="str">
        <f>+IFERROR(VLOOKUP(X950,[2]ORDINALES!$B$2:$C$5,2,FALSE),"")</f>
        <v>CTADOS</v>
      </c>
      <c r="K950" s="23" t="str">
        <f>+IFERROR(VLOOKUP(#REF!,[2]REGION!$G$2:$I$1125,2,FALSE),"")</f>
        <v/>
      </c>
      <c r="L950" s="23" t="str">
        <f>+IFERROR(VLOOKUP(AI950,[2]REGION!$G$2:$I$1125,2,FALSE),"")</f>
        <v>BOYA</v>
      </c>
      <c r="M950" s="23" t="str">
        <f>+IFERROR(VLOOKUP(#REF!,[2]ORDINALES!$H$2:$I$382,2,FALSE),"")</f>
        <v/>
      </c>
      <c r="N950" s="23" t="str">
        <f>IFERROR(VLOOKUP(U950,'[2]Lista Willy'!$B$11:$D$14,3,FALSE),"")</f>
        <v>REC_11</v>
      </c>
      <c r="O950" s="24"/>
      <c r="P950" s="94">
        <v>37074</v>
      </c>
      <c r="Q950" s="94" t="s">
        <v>540</v>
      </c>
      <c r="R950" s="94" t="s">
        <v>873</v>
      </c>
      <c r="S950" s="94" t="s">
        <v>1007</v>
      </c>
      <c r="T950" s="94" t="s">
        <v>873</v>
      </c>
      <c r="U950" s="94" t="s">
        <v>52</v>
      </c>
      <c r="V950" s="94" t="s">
        <v>53</v>
      </c>
      <c r="W950" s="94" t="s">
        <v>54</v>
      </c>
      <c r="X950" s="90" t="s">
        <v>55</v>
      </c>
      <c r="Y950" s="94" t="s">
        <v>1069</v>
      </c>
      <c r="Z950" s="119">
        <v>18037360</v>
      </c>
      <c r="AA950" s="120"/>
      <c r="AB950" s="119"/>
      <c r="AC950" s="119"/>
      <c r="AD950" s="119"/>
      <c r="AE950" s="120">
        <v>18037360</v>
      </c>
      <c r="AF950" s="119"/>
      <c r="AG950" s="131">
        <v>0</v>
      </c>
      <c r="AH950" s="94" t="s">
        <v>57</v>
      </c>
      <c r="AI950" s="94" t="s">
        <v>1009</v>
      </c>
      <c r="AJ950" s="94" t="s">
        <v>1010</v>
      </c>
      <c r="AK950" s="94"/>
      <c r="AL950" s="94" t="s">
        <v>57</v>
      </c>
      <c r="AM950" s="94"/>
      <c r="AN950" s="94" t="s">
        <v>57</v>
      </c>
      <c r="AO950" s="94"/>
      <c r="AP950" s="94" t="s">
        <v>57</v>
      </c>
      <c r="AQ950" s="94"/>
      <c r="AR950" s="94" t="s">
        <v>57</v>
      </c>
      <c r="AS950" s="94" t="s">
        <v>60</v>
      </c>
      <c r="AT950" s="94" t="s">
        <v>61</v>
      </c>
      <c r="AU950" s="97" t="s">
        <v>62</v>
      </c>
      <c r="AV950" s="98" t="s">
        <v>125</v>
      </c>
      <c r="AW950" s="97" t="s">
        <v>126</v>
      </c>
      <c r="AX950" s="97">
        <v>3202032</v>
      </c>
      <c r="AY950" s="97" t="s">
        <v>127</v>
      </c>
      <c r="AZ950" s="97" t="s">
        <v>293</v>
      </c>
      <c r="BA950" s="24"/>
    </row>
    <row r="951" spans="1:53" ht="84.75" customHeight="1">
      <c r="A951" s="23" t="str">
        <f>+IFERROR(VLOOKUP(R951,'[2]Listas niveles'!$D$2:$E$11,2,FALSE),"")</f>
        <v>DTAN</v>
      </c>
      <c r="B951" s="23" t="str">
        <f>+IFERROR(VLOOKUP(AS951,'[2]Listas anexo 1'!$A$7:$B$8,2,FALSE),"")</f>
        <v>ADMIN</v>
      </c>
      <c r="C951" s="23" t="str">
        <f>+IFERROR(VLOOKUP(AT951,'[2]Listas anexo 1'!$A$13:$B$15,2,FALSE),"")</f>
        <v>ADMINYCOOR</v>
      </c>
      <c r="D951" s="23" t="str">
        <f>+IFERROR(VLOOKUP(AT951,'[2]Listas anexo 1'!$A$13:$C$15,3,FALSE),"")</f>
        <v>CONTRIBUIR</v>
      </c>
      <c r="E951" s="23" t="str">
        <f>+IFERROR(VLOOKUP(AT951,'[2]Listas anexo 1'!$A$19:$B$21,2,FALSE),"")</f>
        <v>ADMINOB</v>
      </c>
      <c r="F951" s="23" t="str">
        <f>+IFERROR(VLOOKUP(AV951,'[2]Listas anexo 1'!$J$13:$K$21,2,FALSE),"")</f>
        <v>ADOBI</v>
      </c>
      <c r="G951" s="23" t="str">
        <f>+IFERROR(VLOOKUP(AW951,'[2]LISTAS ANEXO 1. 2'!$A$9:$B$38,2,FALSE),"")</f>
        <v>AI</v>
      </c>
      <c r="H951" s="23" t="str">
        <f>+IFERROR(IF(C951="ADMINYCOOR",VLOOKUP(AY951,'[2]LISTAS ANEXO 1. 3'!$B$13:$C$42,2,FALSE),IF(C951="TASAS",VLOOKUP(AY951,'[2]LISTAS ANEXO 1. 3'!$B$43:$C$51,2,FALSE),IF(C951="FORTALECIMIENTO",VLOOKUP(AY951,'[2]LISTAS ANEXO 1. 3'!$B$52:$C$58,2,FALSE),""))),"")</f>
        <v>AA</v>
      </c>
      <c r="I951" s="23" t="str">
        <f>+IFERROR(VLOOKUP(#REF!,'[2]LISTAS ANEXO 1. 4'!$B$74:$C$90,2,FALSE),"")</f>
        <v/>
      </c>
      <c r="J951" s="23" t="str">
        <f>+IFERROR(VLOOKUP(X951,[2]ORDINALES!$B$2:$C$5,2,FALSE),"")</f>
        <v>CTADOS</v>
      </c>
      <c r="K951" s="23" t="str">
        <f>+IFERROR(VLOOKUP(#REF!,[2]REGION!$G$2:$I$1125,2,FALSE),"")</f>
        <v/>
      </c>
      <c r="L951" s="23" t="str">
        <f>+IFERROR(VLOOKUP(AI951,[2]REGION!$G$2:$I$1125,2,FALSE),"")</f>
        <v>BOYA</v>
      </c>
      <c r="M951" s="23" t="str">
        <f>+IFERROR(VLOOKUP(#REF!,[2]ORDINALES!$H$2:$I$382,2,FALSE),"")</f>
        <v/>
      </c>
      <c r="N951" s="23" t="str">
        <f>IFERROR(VLOOKUP(U951,'[2]Lista Willy'!$B$11:$D$14,3,FALSE),"")</f>
        <v>REC_11</v>
      </c>
      <c r="O951" s="24"/>
      <c r="P951" s="94">
        <v>37075</v>
      </c>
      <c r="Q951" s="94" t="s">
        <v>540</v>
      </c>
      <c r="R951" s="94" t="s">
        <v>873</v>
      </c>
      <c r="S951" s="94" t="s">
        <v>1007</v>
      </c>
      <c r="T951" s="94" t="s">
        <v>873</v>
      </c>
      <c r="U951" s="94" t="s">
        <v>52</v>
      </c>
      <c r="V951" s="94" t="s">
        <v>53</v>
      </c>
      <c r="W951" s="94" t="s">
        <v>54</v>
      </c>
      <c r="X951" s="90" t="s">
        <v>55</v>
      </c>
      <c r="Y951" s="94" t="s">
        <v>1070</v>
      </c>
      <c r="Z951" s="119">
        <v>18037360</v>
      </c>
      <c r="AA951" s="120"/>
      <c r="AB951" s="119"/>
      <c r="AC951" s="119"/>
      <c r="AD951" s="119"/>
      <c r="AE951" s="120">
        <v>18037360</v>
      </c>
      <c r="AF951" s="119"/>
      <c r="AG951" s="131">
        <v>0</v>
      </c>
      <c r="AH951" s="94" t="s">
        <v>57</v>
      </c>
      <c r="AI951" s="94" t="s">
        <v>1009</v>
      </c>
      <c r="AJ951" s="94" t="s">
        <v>1010</v>
      </c>
      <c r="AK951" s="94"/>
      <c r="AL951" s="94" t="s">
        <v>57</v>
      </c>
      <c r="AM951" s="94"/>
      <c r="AN951" s="94" t="s">
        <v>57</v>
      </c>
      <c r="AO951" s="94"/>
      <c r="AP951" s="94" t="s">
        <v>57</v>
      </c>
      <c r="AQ951" s="94"/>
      <c r="AR951" s="94" t="s">
        <v>57</v>
      </c>
      <c r="AS951" s="94" t="s">
        <v>60</v>
      </c>
      <c r="AT951" s="94" t="s">
        <v>61</v>
      </c>
      <c r="AU951" s="97" t="s">
        <v>62</v>
      </c>
      <c r="AV951" s="98" t="s">
        <v>125</v>
      </c>
      <c r="AW951" s="97" t="s">
        <v>126</v>
      </c>
      <c r="AX951" s="97">
        <v>3202032</v>
      </c>
      <c r="AY951" s="97" t="s">
        <v>127</v>
      </c>
      <c r="AZ951" s="97" t="s">
        <v>293</v>
      </c>
      <c r="BA951" s="24"/>
    </row>
    <row r="952" spans="1:53" ht="84.75" customHeight="1">
      <c r="A952" s="23" t="str">
        <f>+IFERROR(VLOOKUP(R952,'[2]Listas niveles'!$D$2:$E$11,2,FALSE),"")</f>
        <v>DTAN</v>
      </c>
      <c r="B952" s="23" t="str">
        <f>+IFERROR(VLOOKUP(AS952,'[2]Listas anexo 1'!$A$7:$B$8,2,FALSE),"")</f>
        <v>ADMIN</v>
      </c>
      <c r="C952" s="23" t="str">
        <f>+IFERROR(VLOOKUP(AT952,'[2]Listas anexo 1'!$A$13:$B$15,2,FALSE),"")</f>
        <v>ADMINYCOOR</v>
      </c>
      <c r="D952" s="23" t="str">
        <f>+IFERROR(VLOOKUP(AT952,'[2]Listas anexo 1'!$A$13:$C$15,3,FALSE),"")</f>
        <v>CONTRIBUIR</v>
      </c>
      <c r="E952" s="23" t="str">
        <f>+IFERROR(VLOOKUP(AT952,'[2]Listas anexo 1'!$A$19:$B$21,2,FALSE),"")</f>
        <v>ADMINOB</v>
      </c>
      <c r="F952" s="23" t="str">
        <f>+IFERROR(VLOOKUP(AV952,'[2]Listas anexo 1'!$J$13:$K$21,2,FALSE),"")</f>
        <v>ADOBI</v>
      </c>
      <c r="G952" s="23" t="str">
        <f>+IFERROR(VLOOKUP(AW952,'[2]LISTAS ANEXO 1. 2'!$A$9:$B$38,2,FALSE),"")</f>
        <v>AI</v>
      </c>
      <c r="H952" s="23" t="str">
        <f>+IFERROR(IF(C952="ADMINYCOOR",VLOOKUP(AY952,'[2]LISTAS ANEXO 1. 3'!$B$13:$C$42,2,FALSE),IF(C952="TASAS",VLOOKUP(AY952,'[2]LISTAS ANEXO 1. 3'!$B$43:$C$51,2,FALSE),IF(C952="FORTALECIMIENTO",VLOOKUP(AY952,'[2]LISTAS ANEXO 1. 3'!$B$52:$C$58,2,FALSE),""))),"")</f>
        <v>AA</v>
      </c>
      <c r="I952" s="23" t="str">
        <f>+IFERROR(VLOOKUP(#REF!,'[2]LISTAS ANEXO 1. 4'!$B$74:$C$90,2,FALSE),"")</f>
        <v/>
      </c>
      <c r="J952" s="23" t="str">
        <f>+IFERROR(VLOOKUP(X952,[2]ORDINALES!$B$2:$C$5,2,FALSE),"")</f>
        <v>CTADOS</v>
      </c>
      <c r="K952" s="23" t="str">
        <f>+IFERROR(VLOOKUP(#REF!,[2]REGION!$G$2:$I$1125,2,FALSE),"")</f>
        <v/>
      </c>
      <c r="L952" s="23" t="str">
        <f>+IFERROR(VLOOKUP(AI952,[2]REGION!$G$2:$I$1125,2,FALSE),"")</f>
        <v>BOYA</v>
      </c>
      <c r="M952" s="23" t="str">
        <f>+IFERROR(VLOOKUP(#REF!,[2]ORDINALES!$H$2:$I$382,2,FALSE),"")</f>
        <v/>
      </c>
      <c r="N952" s="23" t="str">
        <f>IFERROR(VLOOKUP(U952,'[2]Lista Willy'!$B$11:$D$14,3,FALSE),"")</f>
        <v>REC_11</v>
      </c>
      <c r="O952" s="24"/>
      <c r="P952" s="94">
        <v>37076</v>
      </c>
      <c r="Q952" s="94" t="s">
        <v>540</v>
      </c>
      <c r="R952" s="94" t="s">
        <v>873</v>
      </c>
      <c r="S952" s="94" t="s">
        <v>1007</v>
      </c>
      <c r="T952" s="94" t="s">
        <v>873</v>
      </c>
      <c r="U952" s="94" t="s">
        <v>52</v>
      </c>
      <c r="V952" s="94" t="s">
        <v>53</v>
      </c>
      <c r="W952" s="94" t="s">
        <v>54</v>
      </c>
      <c r="X952" s="90" t="s">
        <v>55</v>
      </c>
      <c r="Y952" s="94" t="s">
        <v>1071</v>
      </c>
      <c r="Z952" s="119">
        <v>18037360</v>
      </c>
      <c r="AA952" s="120"/>
      <c r="AB952" s="119"/>
      <c r="AC952" s="119"/>
      <c r="AD952" s="119"/>
      <c r="AE952" s="120">
        <v>18037360</v>
      </c>
      <c r="AF952" s="119"/>
      <c r="AG952" s="131">
        <v>0</v>
      </c>
      <c r="AH952" s="94" t="s">
        <v>57</v>
      </c>
      <c r="AI952" s="94" t="s">
        <v>1009</v>
      </c>
      <c r="AJ952" s="94" t="s">
        <v>1010</v>
      </c>
      <c r="AK952" s="94"/>
      <c r="AL952" s="94" t="s">
        <v>57</v>
      </c>
      <c r="AM952" s="94"/>
      <c r="AN952" s="94" t="s">
        <v>57</v>
      </c>
      <c r="AO952" s="94"/>
      <c r="AP952" s="94" t="s">
        <v>57</v>
      </c>
      <c r="AQ952" s="94"/>
      <c r="AR952" s="94" t="s">
        <v>57</v>
      </c>
      <c r="AS952" s="94" t="s">
        <v>60</v>
      </c>
      <c r="AT952" s="94" t="s">
        <v>61</v>
      </c>
      <c r="AU952" s="97" t="s">
        <v>62</v>
      </c>
      <c r="AV952" s="98" t="s">
        <v>125</v>
      </c>
      <c r="AW952" s="97" t="s">
        <v>126</v>
      </c>
      <c r="AX952" s="97">
        <v>3202032</v>
      </c>
      <c r="AY952" s="97" t="s">
        <v>127</v>
      </c>
      <c r="AZ952" s="97" t="s">
        <v>293</v>
      </c>
      <c r="BA952" s="24"/>
    </row>
    <row r="953" spans="1:53" ht="84.75" customHeight="1">
      <c r="A953" s="23" t="str">
        <f>+IFERROR(VLOOKUP(R953,'[2]Listas niveles'!$D$2:$E$11,2,FALSE),"")</f>
        <v>DTAN</v>
      </c>
      <c r="B953" s="23" t="str">
        <f>+IFERROR(VLOOKUP(AS953,'[2]Listas anexo 1'!$A$7:$B$8,2,FALSE),"")</f>
        <v>ADMIN</v>
      </c>
      <c r="C953" s="23" t="str">
        <f>+IFERROR(VLOOKUP(AT953,'[2]Listas anexo 1'!$A$13:$B$15,2,FALSE),"")</f>
        <v>ADMINYCOOR</v>
      </c>
      <c r="D953" s="23" t="str">
        <f>+IFERROR(VLOOKUP(AT953,'[2]Listas anexo 1'!$A$13:$C$15,3,FALSE),"")</f>
        <v>CONTRIBUIR</v>
      </c>
      <c r="E953" s="23" t="str">
        <f>+IFERROR(VLOOKUP(AT953,'[2]Listas anexo 1'!$A$19:$B$21,2,FALSE),"")</f>
        <v>ADMINOB</v>
      </c>
      <c r="F953" s="23" t="str">
        <f>+IFERROR(VLOOKUP(AV953,'[2]Listas anexo 1'!$J$13:$K$21,2,FALSE),"")</f>
        <v>ADOBI</v>
      </c>
      <c r="G953" s="23" t="str">
        <f>+IFERROR(VLOOKUP(AW953,'[2]LISTAS ANEXO 1. 2'!$A$9:$B$38,2,FALSE),"")</f>
        <v>AI</v>
      </c>
      <c r="H953" s="23" t="str">
        <f>+IFERROR(IF(C953="ADMINYCOOR",VLOOKUP(AY953,'[2]LISTAS ANEXO 1. 3'!$B$13:$C$42,2,FALSE),IF(C953="TASAS",VLOOKUP(AY953,'[2]LISTAS ANEXO 1. 3'!$B$43:$C$51,2,FALSE),IF(C953="FORTALECIMIENTO",VLOOKUP(AY953,'[2]LISTAS ANEXO 1. 3'!$B$52:$C$58,2,FALSE),""))),"")</f>
        <v>AA</v>
      </c>
      <c r="I953" s="23" t="str">
        <f>+IFERROR(VLOOKUP(#REF!,'[2]LISTAS ANEXO 1. 4'!$B$74:$C$90,2,FALSE),"")</f>
        <v/>
      </c>
      <c r="J953" s="23" t="str">
        <f>+IFERROR(VLOOKUP(X953,[2]ORDINALES!$B$2:$C$5,2,FALSE),"")</f>
        <v>CTADOS</v>
      </c>
      <c r="K953" s="23" t="str">
        <f>+IFERROR(VLOOKUP(#REF!,[2]REGION!$G$2:$I$1125,2,FALSE),"")</f>
        <v/>
      </c>
      <c r="L953" s="23" t="str">
        <f>+IFERROR(VLOOKUP(AI953,[2]REGION!$G$2:$I$1125,2,FALSE),"")</f>
        <v>BOYA</v>
      </c>
      <c r="M953" s="23" t="str">
        <f>+IFERROR(VLOOKUP(#REF!,[2]ORDINALES!$H$2:$I$382,2,FALSE),"")</f>
        <v/>
      </c>
      <c r="N953" s="23" t="str">
        <f>IFERROR(VLOOKUP(U953,'[2]Lista Willy'!$B$11:$D$14,3,FALSE),"")</f>
        <v>REC_11</v>
      </c>
      <c r="O953" s="24"/>
      <c r="P953" s="94">
        <v>37077</v>
      </c>
      <c r="Q953" s="94" t="s">
        <v>540</v>
      </c>
      <c r="R953" s="94" t="s">
        <v>873</v>
      </c>
      <c r="S953" s="94" t="s">
        <v>1007</v>
      </c>
      <c r="T953" s="94" t="s">
        <v>873</v>
      </c>
      <c r="U953" s="94" t="s">
        <v>52</v>
      </c>
      <c r="V953" s="94" t="s">
        <v>53</v>
      </c>
      <c r="W953" s="94" t="s">
        <v>54</v>
      </c>
      <c r="X953" s="90" t="s">
        <v>55</v>
      </c>
      <c r="Y953" s="94" t="s">
        <v>1072</v>
      </c>
      <c r="Z953" s="119">
        <v>18037360</v>
      </c>
      <c r="AA953" s="120"/>
      <c r="AB953" s="119"/>
      <c r="AC953" s="119"/>
      <c r="AD953" s="119"/>
      <c r="AE953" s="120">
        <v>18037360</v>
      </c>
      <c r="AF953" s="119"/>
      <c r="AG953" s="131">
        <v>0</v>
      </c>
      <c r="AH953" s="94" t="s">
        <v>57</v>
      </c>
      <c r="AI953" s="94" t="s">
        <v>1009</v>
      </c>
      <c r="AJ953" s="94" t="s">
        <v>1010</v>
      </c>
      <c r="AK953" s="94"/>
      <c r="AL953" s="94" t="s">
        <v>57</v>
      </c>
      <c r="AM953" s="94"/>
      <c r="AN953" s="94" t="s">
        <v>57</v>
      </c>
      <c r="AO953" s="94"/>
      <c r="AP953" s="94" t="s">
        <v>57</v>
      </c>
      <c r="AQ953" s="94"/>
      <c r="AR953" s="94" t="s">
        <v>57</v>
      </c>
      <c r="AS953" s="94" t="s">
        <v>60</v>
      </c>
      <c r="AT953" s="94" t="s">
        <v>61</v>
      </c>
      <c r="AU953" s="97" t="s">
        <v>62</v>
      </c>
      <c r="AV953" s="98" t="s">
        <v>125</v>
      </c>
      <c r="AW953" s="97" t="s">
        <v>126</v>
      </c>
      <c r="AX953" s="97">
        <v>3202032</v>
      </c>
      <c r="AY953" s="97" t="s">
        <v>127</v>
      </c>
      <c r="AZ953" s="97" t="s">
        <v>293</v>
      </c>
      <c r="BA953" s="24"/>
    </row>
    <row r="954" spans="1:53" ht="84.75" customHeight="1">
      <c r="A954" s="23" t="str">
        <f>+IFERROR(VLOOKUP(R954,'[2]Listas niveles'!$D$2:$E$11,2,FALSE),"")</f>
        <v>DTAN</v>
      </c>
      <c r="B954" s="23" t="str">
        <f>+IFERROR(VLOOKUP(AS954,'[2]Listas anexo 1'!$A$7:$B$8,2,FALSE),"")</f>
        <v>ADMIN</v>
      </c>
      <c r="C954" s="23" t="str">
        <f>+IFERROR(VLOOKUP(AT954,'[2]Listas anexo 1'!$A$13:$B$15,2,FALSE),"")</f>
        <v>ADMINYCOOR</v>
      </c>
      <c r="D954" s="23" t="str">
        <f>+IFERROR(VLOOKUP(AT954,'[2]Listas anexo 1'!$A$13:$C$15,3,FALSE),"")</f>
        <v>CONTRIBUIR</v>
      </c>
      <c r="E954" s="23" t="str">
        <f>+IFERROR(VLOOKUP(AT954,'[2]Listas anexo 1'!$A$19:$B$21,2,FALSE),"")</f>
        <v>ADMINOB</v>
      </c>
      <c r="F954" s="23" t="str">
        <f>+IFERROR(VLOOKUP(AV954,'[2]Listas anexo 1'!$J$13:$K$21,2,FALSE),"")</f>
        <v>ADOBI</v>
      </c>
      <c r="G954" s="23" t="str">
        <f>+IFERROR(VLOOKUP(AW954,'[2]LISTAS ANEXO 1. 2'!$A$9:$B$38,2,FALSE),"")</f>
        <v>AI</v>
      </c>
      <c r="H954" s="23" t="str">
        <f>+IFERROR(IF(C954="ADMINYCOOR",VLOOKUP(AY954,'[2]LISTAS ANEXO 1. 3'!$B$13:$C$42,2,FALSE),IF(C954="TASAS",VLOOKUP(AY954,'[2]LISTAS ANEXO 1. 3'!$B$43:$C$51,2,FALSE),IF(C954="FORTALECIMIENTO",VLOOKUP(AY954,'[2]LISTAS ANEXO 1. 3'!$B$52:$C$58,2,FALSE),""))),"")</f>
        <v>AA</v>
      </c>
      <c r="I954" s="23" t="str">
        <f>+IFERROR(VLOOKUP(#REF!,'[2]LISTAS ANEXO 1. 4'!$B$74:$C$90,2,FALSE),"")</f>
        <v/>
      </c>
      <c r="J954" s="23" t="str">
        <f>+IFERROR(VLOOKUP(X954,[2]ORDINALES!$B$2:$C$5,2,FALSE),"")</f>
        <v>CTADOS</v>
      </c>
      <c r="K954" s="23" t="str">
        <f>+IFERROR(VLOOKUP(#REF!,[2]REGION!$G$2:$I$1125,2,FALSE),"")</f>
        <v/>
      </c>
      <c r="L954" s="23" t="str">
        <f>+IFERROR(VLOOKUP(AI954,[2]REGION!$G$2:$I$1125,2,FALSE),"")</f>
        <v>BOYA</v>
      </c>
      <c r="M954" s="23" t="str">
        <f>+IFERROR(VLOOKUP(#REF!,[2]ORDINALES!$H$2:$I$382,2,FALSE),"")</f>
        <v/>
      </c>
      <c r="N954" s="23" t="str">
        <f>IFERROR(VLOOKUP(U954,'[2]Lista Willy'!$B$11:$D$14,3,FALSE),"")</f>
        <v>REC_11</v>
      </c>
      <c r="O954" s="24"/>
      <c r="P954" s="94">
        <v>37078</v>
      </c>
      <c r="Q954" s="94" t="s">
        <v>540</v>
      </c>
      <c r="R954" s="94" t="s">
        <v>873</v>
      </c>
      <c r="S954" s="94" t="s">
        <v>1007</v>
      </c>
      <c r="T954" s="94" t="s">
        <v>873</v>
      </c>
      <c r="U954" s="94" t="s">
        <v>52</v>
      </c>
      <c r="V954" s="94" t="s">
        <v>53</v>
      </c>
      <c r="W954" s="94" t="s">
        <v>54</v>
      </c>
      <c r="X954" s="90" t="s">
        <v>55</v>
      </c>
      <c r="Y954" s="94" t="s">
        <v>1073</v>
      </c>
      <c r="Z954" s="119">
        <v>18037360</v>
      </c>
      <c r="AA954" s="120"/>
      <c r="AB954" s="119"/>
      <c r="AC954" s="119"/>
      <c r="AD954" s="119"/>
      <c r="AE954" s="120">
        <v>18037360</v>
      </c>
      <c r="AF954" s="119"/>
      <c r="AG954" s="131">
        <v>0</v>
      </c>
      <c r="AH954" s="94" t="s">
        <v>57</v>
      </c>
      <c r="AI954" s="94" t="s">
        <v>1009</v>
      </c>
      <c r="AJ954" s="94" t="s">
        <v>1010</v>
      </c>
      <c r="AK954" s="94"/>
      <c r="AL954" s="94" t="s">
        <v>57</v>
      </c>
      <c r="AM954" s="94"/>
      <c r="AN954" s="94" t="s">
        <v>57</v>
      </c>
      <c r="AO954" s="94"/>
      <c r="AP954" s="94" t="s">
        <v>57</v>
      </c>
      <c r="AQ954" s="94"/>
      <c r="AR954" s="94" t="s">
        <v>57</v>
      </c>
      <c r="AS954" s="94" t="s">
        <v>60</v>
      </c>
      <c r="AT954" s="94" t="s">
        <v>61</v>
      </c>
      <c r="AU954" s="97" t="s">
        <v>62</v>
      </c>
      <c r="AV954" s="98" t="s">
        <v>125</v>
      </c>
      <c r="AW954" s="97" t="s">
        <v>126</v>
      </c>
      <c r="AX954" s="97">
        <v>3202032</v>
      </c>
      <c r="AY954" s="97" t="s">
        <v>127</v>
      </c>
      <c r="AZ954" s="97" t="s">
        <v>293</v>
      </c>
      <c r="BA954" s="24"/>
    </row>
    <row r="955" spans="1:53" ht="84.75" customHeight="1">
      <c r="A955" s="23" t="str">
        <f>+IFERROR(VLOOKUP(R955,'[2]Listas niveles'!$D$2:$E$11,2,FALSE),"")</f>
        <v>DTAN</v>
      </c>
      <c r="B955" s="23" t="str">
        <f>+IFERROR(VLOOKUP(AS955,'[2]Listas anexo 1'!$A$7:$B$8,2,FALSE),"")</f>
        <v>ADMIN</v>
      </c>
      <c r="C955" s="23" t="str">
        <f>+IFERROR(VLOOKUP(AT955,'[2]Listas anexo 1'!$A$13:$B$15,2,FALSE),"")</f>
        <v>ADMINYCOOR</v>
      </c>
      <c r="D955" s="23" t="str">
        <f>+IFERROR(VLOOKUP(AT955,'[2]Listas anexo 1'!$A$13:$C$15,3,FALSE),"")</f>
        <v>CONTRIBUIR</v>
      </c>
      <c r="E955" s="23" t="str">
        <f>+IFERROR(VLOOKUP(AT955,'[2]Listas anexo 1'!$A$19:$B$21,2,FALSE),"")</f>
        <v>ADMINOB</v>
      </c>
      <c r="F955" s="23" t="str">
        <f>+IFERROR(VLOOKUP(AV955,'[2]Listas anexo 1'!$J$13:$K$21,2,FALSE),"")</f>
        <v>ADOBI</v>
      </c>
      <c r="G955" s="23" t="str">
        <f>+IFERROR(VLOOKUP(AW955,'[2]LISTAS ANEXO 1. 2'!$A$9:$B$38,2,FALSE),"")</f>
        <v>AI</v>
      </c>
      <c r="H955" s="23" t="str">
        <f>+IFERROR(IF(C955="ADMINYCOOR",VLOOKUP(AY955,'[2]LISTAS ANEXO 1. 3'!$B$13:$C$42,2,FALSE),IF(C955="TASAS",VLOOKUP(AY955,'[2]LISTAS ANEXO 1. 3'!$B$43:$C$51,2,FALSE),IF(C955="FORTALECIMIENTO",VLOOKUP(AY955,'[2]LISTAS ANEXO 1. 3'!$B$52:$C$58,2,FALSE),""))),"")</f>
        <v>AA</v>
      </c>
      <c r="I955" s="23" t="str">
        <f>+IFERROR(VLOOKUP(#REF!,'[2]LISTAS ANEXO 1. 4'!$B$74:$C$90,2,FALSE),"")</f>
        <v/>
      </c>
      <c r="J955" s="23" t="str">
        <f>+IFERROR(VLOOKUP(X955,[2]ORDINALES!$B$2:$C$5,2,FALSE),"")</f>
        <v>CTADOS</v>
      </c>
      <c r="K955" s="23" t="str">
        <f>+IFERROR(VLOOKUP(#REF!,[2]REGION!$G$2:$I$1125,2,FALSE),"")</f>
        <v/>
      </c>
      <c r="L955" s="23" t="str">
        <f>+IFERROR(VLOOKUP(AI955,[2]REGION!$G$2:$I$1125,2,FALSE),"")</f>
        <v>BOYA</v>
      </c>
      <c r="M955" s="23" t="str">
        <f>+IFERROR(VLOOKUP(#REF!,[2]ORDINALES!$H$2:$I$382,2,FALSE),"")</f>
        <v/>
      </c>
      <c r="N955" s="23" t="str">
        <f>IFERROR(VLOOKUP(U955,'[2]Lista Willy'!$B$11:$D$14,3,FALSE),"")</f>
        <v>REC_11</v>
      </c>
      <c r="O955" s="24"/>
      <c r="P955" s="94">
        <v>37079</v>
      </c>
      <c r="Q955" s="94" t="s">
        <v>540</v>
      </c>
      <c r="R955" s="94" t="s">
        <v>873</v>
      </c>
      <c r="S955" s="94" t="s">
        <v>1007</v>
      </c>
      <c r="T955" s="94" t="s">
        <v>873</v>
      </c>
      <c r="U955" s="94" t="s">
        <v>52</v>
      </c>
      <c r="V955" s="94" t="s">
        <v>53</v>
      </c>
      <c r="W955" s="94" t="s">
        <v>54</v>
      </c>
      <c r="X955" s="90" t="s">
        <v>55</v>
      </c>
      <c r="Y955" s="94" t="s">
        <v>1074</v>
      </c>
      <c r="Z955" s="119">
        <v>18037360</v>
      </c>
      <c r="AA955" s="120"/>
      <c r="AB955" s="119"/>
      <c r="AC955" s="119"/>
      <c r="AD955" s="119"/>
      <c r="AE955" s="120">
        <v>18037360</v>
      </c>
      <c r="AF955" s="119"/>
      <c r="AG955" s="131">
        <v>0</v>
      </c>
      <c r="AH955" s="94" t="s">
        <v>57</v>
      </c>
      <c r="AI955" s="94" t="s">
        <v>1009</v>
      </c>
      <c r="AJ955" s="94" t="s">
        <v>1010</v>
      </c>
      <c r="AK955" s="94"/>
      <c r="AL955" s="94" t="s">
        <v>57</v>
      </c>
      <c r="AM955" s="94"/>
      <c r="AN955" s="94" t="s">
        <v>57</v>
      </c>
      <c r="AO955" s="94"/>
      <c r="AP955" s="94" t="s">
        <v>57</v>
      </c>
      <c r="AQ955" s="94"/>
      <c r="AR955" s="94" t="s">
        <v>57</v>
      </c>
      <c r="AS955" s="94" t="s">
        <v>60</v>
      </c>
      <c r="AT955" s="94" t="s">
        <v>61</v>
      </c>
      <c r="AU955" s="97" t="s">
        <v>62</v>
      </c>
      <c r="AV955" s="98" t="s">
        <v>125</v>
      </c>
      <c r="AW955" s="97" t="s">
        <v>126</v>
      </c>
      <c r="AX955" s="97">
        <v>3202032</v>
      </c>
      <c r="AY955" s="97" t="s">
        <v>127</v>
      </c>
      <c r="AZ955" s="97" t="s">
        <v>293</v>
      </c>
      <c r="BA955" s="24"/>
    </row>
    <row r="956" spans="1:53" ht="84.75" customHeight="1">
      <c r="A956" s="23" t="str">
        <f>+IFERROR(VLOOKUP(R956,'[2]Listas niveles'!$D$2:$E$11,2,FALSE),"")</f>
        <v>DTAN</v>
      </c>
      <c r="B956" s="23" t="str">
        <f>+IFERROR(VLOOKUP(AS956,'[2]Listas anexo 1'!$A$7:$B$8,2,FALSE),"")</f>
        <v>ADMIN</v>
      </c>
      <c r="C956" s="23" t="str">
        <f>+IFERROR(VLOOKUP(AT956,'[2]Listas anexo 1'!$A$13:$B$15,2,FALSE),"")</f>
        <v>ADMINYCOOR</v>
      </c>
      <c r="D956" s="23" t="str">
        <f>+IFERROR(VLOOKUP(AT956,'[2]Listas anexo 1'!$A$13:$C$15,3,FALSE),"")</f>
        <v>CONTRIBUIR</v>
      </c>
      <c r="E956" s="23" t="str">
        <f>+IFERROR(VLOOKUP(AT956,'[2]Listas anexo 1'!$A$19:$B$21,2,FALSE),"")</f>
        <v>ADMINOB</v>
      </c>
      <c r="F956" s="23" t="str">
        <f>+IFERROR(VLOOKUP(AV956,'[2]Listas anexo 1'!$J$13:$K$21,2,FALSE),"")</f>
        <v>ADOBI</v>
      </c>
      <c r="G956" s="23" t="str">
        <f>+IFERROR(VLOOKUP(AW956,'[2]LISTAS ANEXO 1. 2'!$A$9:$B$38,2,FALSE),"")</f>
        <v>AI</v>
      </c>
      <c r="H956" s="23" t="str">
        <f>+IFERROR(IF(C956="ADMINYCOOR",VLOOKUP(AY956,'[2]LISTAS ANEXO 1. 3'!$B$13:$C$42,2,FALSE),IF(C956="TASAS",VLOOKUP(AY956,'[2]LISTAS ANEXO 1. 3'!$B$43:$C$51,2,FALSE),IF(C956="FORTALECIMIENTO",VLOOKUP(AY956,'[2]LISTAS ANEXO 1. 3'!$B$52:$C$58,2,FALSE),""))),"")</f>
        <v>AA</v>
      </c>
      <c r="I956" s="23" t="str">
        <f>+IFERROR(VLOOKUP(#REF!,'[2]LISTAS ANEXO 1. 4'!$B$74:$C$90,2,FALSE),"")</f>
        <v/>
      </c>
      <c r="J956" s="23" t="str">
        <f>+IFERROR(VLOOKUP(X956,[2]ORDINALES!$B$2:$C$5,2,FALSE),"")</f>
        <v>CTADOS</v>
      </c>
      <c r="K956" s="23" t="str">
        <f>+IFERROR(VLOOKUP(#REF!,[2]REGION!$G$2:$I$1125,2,FALSE),"")</f>
        <v/>
      </c>
      <c r="L956" s="23" t="str">
        <f>+IFERROR(VLOOKUP(AI956,[2]REGION!$G$2:$I$1125,2,FALSE),"")</f>
        <v>BOYA</v>
      </c>
      <c r="M956" s="23" t="str">
        <f>+IFERROR(VLOOKUP(#REF!,[2]ORDINALES!$H$2:$I$382,2,FALSE),"")</f>
        <v/>
      </c>
      <c r="N956" s="23" t="str">
        <f>IFERROR(VLOOKUP(U956,'[2]Lista Willy'!$B$11:$D$14,3,FALSE),"")</f>
        <v>REC_11</v>
      </c>
      <c r="O956" s="24"/>
      <c r="P956" s="94">
        <v>37080</v>
      </c>
      <c r="Q956" s="94" t="s">
        <v>540</v>
      </c>
      <c r="R956" s="94" t="s">
        <v>873</v>
      </c>
      <c r="S956" s="94" t="s">
        <v>1007</v>
      </c>
      <c r="T956" s="94" t="s">
        <v>873</v>
      </c>
      <c r="U956" s="94" t="s">
        <v>52</v>
      </c>
      <c r="V956" s="94" t="s">
        <v>53</v>
      </c>
      <c r="W956" s="94" t="s">
        <v>54</v>
      </c>
      <c r="X956" s="90" t="s">
        <v>55</v>
      </c>
      <c r="Y956" s="94" t="s">
        <v>1075</v>
      </c>
      <c r="Z956" s="119">
        <v>18037360</v>
      </c>
      <c r="AA956" s="120"/>
      <c r="AB956" s="119"/>
      <c r="AC956" s="119"/>
      <c r="AD956" s="119"/>
      <c r="AE956" s="120">
        <v>18037360</v>
      </c>
      <c r="AF956" s="119"/>
      <c r="AG956" s="131">
        <v>0</v>
      </c>
      <c r="AH956" s="94" t="s">
        <v>57</v>
      </c>
      <c r="AI956" s="94" t="s">
        <v>1009</v>
      </c>
      <c r="AJ956" s="94" t="s">
        <v>1010</v>
      </c>
      <c r="AK956" s="94"/>
      <c r="AL956" s="94" t="s">
        <v>57</v>
      </c>
      <c r="AM956" s="94"/>
      <c r="AN956" s="94" t="s">
        <v>57</v>
      </c>
      <c r="AO956" s="94"/>
      <c r="AP956" s="94" t="s">
        <v>57</v>
      </c>
      <c r="AQ956" s="94"/>
      <c r="AR956" s="94" t="s">
        <v>57</v>
      </c>
      <c r="AS956" s="94" t="s">
        <v>60</v>
      </c>
      <c r="AT956" s="94" t="s">
        <v>61</v>
      </c>
      <c r="AU956" s="97" t="s">
        <v>62</v>
      </c>
      <c r="AV956" s="98" t="s">
        <v>125</v>
      </c>
      <c r="AW956" s="97" t="s">
        <v>126</v>
      </c>
      <c r="AX956" s="97">
        <v>3202032</v>
      </c>
      <c r="AY956" s="97" t="s">
        <v>127</v>
      </c>
      <c r="AZ956" s="97" t="s">
        <v>293</v>
      </c>
      <c r="BA956" s="24"/>
    </row>
    <row r="957" spans="1:53" ht="84.75" customHeight="1">
      <c r="A957" s="23" t="str">
        <f>+IFERROR(VLOOKUP(R957,'[2]Listas niveles'!$D$2:$E$11,2,FALSE),"")</f>
        <v>DTAN</v>
      </c>
      <c r="B957" s="23" t="str">
        <f>+IFERROR(VLOOKUP(AS957,'[2]Listas anexo 1'!$A$7:$B$8,2,FALSE),"")</f>
        <v>ADMIN</v>
      </c>
      <c r="C957" s="23" t="str">
        <f>+IFERROR(VLOOKUP(AT957,'[2]Listas anexo 1'!$A$13:$B$15,2,FALSE),"")</f>
        <v>ADMINYCOOR</v>
      </c>
      <c r="D957" s="23" t="str">
        <f>+IFERROR(VLOOKUP(AT957,'[2]Listas anexo 1'!$A$13:$C$15,3,FALSE),"")</f>
        <v>CONTRIBUIR</v>
      </c>
      <c r="E957" s="23" t="str">
        <f>+IFERROR(VLOOKUP(AT957,'[2]Listas anexo 1'!$A$19:$B$21,2,FALSE),"")</f>
        <v>ADMINOB</v>
      </c>
      <c r="F957" s="23" t="str">
        <f>+IFERROR(VLOOKUP(AV957,'[2]Listas anexo 1'!$J$13:$K$21,2,FALSE),"")</f>
        <v>ADOBI</v>
      </c>
      <c r="G957" s="23" t="str">
        <f>+IFERROR(VLOOKUP(AW957,'[2]LISTAS ANEXO 1. 2'!$A$9:$B$38,2,FALSE),"")</f>
        <v>AI</v>
      </c>
      <c r="H957" s="23" t="str">
        <f>+IFERROR(IF(C957="ADMINYCOOR",VLOOKUP(AY957,'[2]LISTAS ANEXO 1. 3'!$B$13:$C$42,2,FALSE),IF(C957="TASAS",VLOOKUP(AY957,'[2]LISTAS ANEXO 1. 3'!$B$43:$C$51,2,FALSE),IF(C957="FORTALECIMIENTO",VLOOKUP(AY957,'[2]LISTAS ANEXO 1. 3'!$B$52:$C$58,2,FALSE),""))),"")</f>
        <v>AA</v>
      </c>
      <c r="I957" s="23" t="str">
        <f>+IFERROR(VLOOKUP(#REF!,'[2]LISTAS ANEXO 1. 4'!$B$74:$C$90,2,FALSE),"")</f>
        <v/>
      </c>
      <c r="J957" s="23" t="str">
        <f>+IFERROR(VLOOKUP(X957,[2]ORDINALES!$B$2:$C$5,2,FALSE),"")</f>
        <v>CTADOS</v>
      </c>
      <c r="K957" s="23" t="str">
        <f>+IFERROR(VLOOKUP(#REF!,[2]REGION!$G$2:$I$1125,2,FALSE),"")</f>
        <v/>
      </c>
      <c r="L957" s="23" t="str">
        <f>+IFERROR(VLOOKUP(AI957,[2]REGION!$G$2:$I$1125,2,FALSE),"")</f>
        <v>BOYA</v>
      </c>
      <c r="M957" s="23" t="str">
        <f>+IFERROR(VLOOKUP(#REF!,[2]ORDINALES!$H$2:$I$382,2,FALSE),"")</f>
        <v/>
      </c>
      <c r="N957" s="23" t="str">
        <f>IFERROR(VLOOKUP(U957,'[2]Lista Willy'!$B$11:$D$14,3,FALSE),"")</f>
        <v>REC_20</v>
      </c>
      <c r="O957" s="24"/>
      <c r="P957" s="94">
        <v>37081</v>
      </c>
      <c r="Q957" s="94" t="s">
        <v>540</v>
      </c>
      <c r="R957" s="94" t="s">
        <v>873</v>
      </c>
      <c r="S957" s="94" t="s">
        <v>1007</v>
      </c>
      <c r="T957" s="94" t="s">
        <v>873</v>
      </c>
      <c r="U957" s="94" t="s">
        <v>153</v>
      </c>
      <c r="V957" s="94" t="s">
        <v>154</v>
      </c>
      <c r="W957" s="94" t="s">
        <v>54</v>
      </c>
      <c r="X957" s="90" t="s">
        <v>55</v>
      </c>
      <c r="Y957" s="94" t="s">
        <v>1076</v>
      </c>
      <c r="Z957" s="119">
        <v>7000000</v>
      </c>
      <c r="AA957" s="120"/>
      <c r="AB957" s="119"/>
      <c r="AC957" s="119"/>
      <c r="AD957" s="119"/>
      <c r="AE957" s="120">
        <v>7000000</v>
      </c>
      <c r="AF957" s="119"/>
      <c r="AG957" s="131">
        <v>0</v>
      </c>
      <c r="AH957" s="94" t="s">
        <v>57</v>
      </c>
      <c r="AI957" s="94" t="s">
        <v>1009</v>
      </c>
      <c r="AJ957" s="94" t="s">
        <v>1010</v>
      </c>
      <c r="AK957" s="94"/>
      <c r="AL957" s="94" t="s">
        <v>57</v>
      </c>
      <c r="AM957" s="94"/>
      <c r="AN957" s="94" t="s">
        <v>57</v>
      </c>
      <c r="AO957" s="94"/>
      <c r="AP957" s="94" t="s">
        <v>57</v>
      </c>
      <c r="AQ957" s="94"/>
      <c r="AR957" s="94" t="s">
        <v>57</v>
      </c>
      <c r="AS957" s="94" t="s">
        <v>60</v>
      </c>
      <c r="AT957" s="94" t="s">
        <v>61</v>
      </c>
      <c r="AU957" s="97" t="s">
        <v>62</v>
      </c>
      <c r="AV957" s="98" t="s">
        <v>125</v>
      </c>
      <c r="AW957" s="97" t="s">
        <v>126</v>
      </c>
      <c r="AX957" s="97">
        <v>3202032</v>
      </c>
      <c r="AY957" s="97" t="s">
        <v>127</v>
      </c>
      <c r="AZ957" s="97" t="s">
        <v>293</v>
      </c>
      <c r="BA957" s="24"/>
    </row>
    <row r="958" spans="1:53" ht="84.75" customHeight="1">
      <c r="A958" s="23" t="str">
        <f>+IFERROR(VLOOKUP(R958,'[2]Listas niveles'!$D$2:$E$11,2,FALSE),"")</f>
        <v>DTAN</v>
      </c>
      <c r="B958" s="23" t="str">
        <f>+IFERROR(VLOOKUP(AS958,'[2]Listas anexo 1'!$A$7:$B$8,2,FALSE),"")</f>
        <v>ADMIN</v>
      </c>
      <c r="C958" s="23" t="str">
        <f>+IFERROR(VLOOKUP(AT958,'[2]Listas anexo 1'!$A$13:$B$15,2,FALSE),"")</f>
        <v>ADMINYCOOR</v>
      </c>
      <c r="D958" s="23" t="str">
        <f>+IFERROR(VLOOKUP(AT958,'[2]Listas anexo 1'!$A$13:$C$15,3,FALSE),"")</f>
        <v>CONTRIBUIR</v>
      </c>
      <c r="E958" s="23" t="str">
        <f>+IFERROR(VLOOKUP(AT958,'[2]Listas anexo 1'!$A$19:$B$21,2,FALSE),"")</f>
        <v>ADMINOB</v>
      </c>
      <c r="F958" s="23" t="str">
        <f>+IFERROR(VLOOKUP(AV958,'[2]Listas anexo 1'!$J$13:$K$21,2,FALSE),"")</f>
        <v>ADOBI</v>
      </c>
      <c r="G958" s="23" t="str">
        <f>+IFERROR(VLOOKUP(AW958,'[2]LISTAS ANEXO 1. 2'!$A$9:$B$38,2,FALSE),"")</f>
        <v>AI</v>
      </c>
      <c r="H958" s="23" t="str">
        <f>+IFERROR(IF(C958="ADMINYCOOR",VLOOKUP(AY958,'[2]LISTAS ANEXO 1. 3'!$B$13:$C$42,2,FALSE),IF(C958="TASAS",VLOOKUP(AY958,'[2]LISTAS ANEXO 1. 3'!$B$43:$C$51,2,FALSE),IF(C958="FORTALECIMIENTO",VLOOKUP(AY958,'[2]LISTAS ANEXO 1. 3'!$B$52:$C$58,2,FALSE),""))),"")</f>
        <v>AA</v>
      </c>
      <c r="I958" s="23" t="str">
        <f>+IFERROR(VLOOKUP(#REF!,'[2]LISTAS ANEXO 1. 4'!$B$74:$C$90,2,FALSE),"")</f>
        <v/>
      </c>
      <c r="J958" s="23" t="str">
        <f>+IFERROR(VLOOKUP(X958,[2]ORDINALES!$B$2:$C$5,2,FALSE),"")</f>
        <v>CTADOS</v>
      </c>
      <c r="K958" s="23" t="str">
        <f>+IFERROR(VLOOKUP(#REF!,[2]REGION!$G$2:$I$1125,2,FALSE),"")</f>
        <v/>
      </c>
      <c r="L958" s="23" t="str">
        <f>+IFERROR(VLOOKUP(AI958,[2]REGION!$G$2:$I$1125,2,FALSE),"")</f>
        <v>BOYA</v>
      </c>
      <c r="M958" s="23" t="str">
        <f>+IFERROR(VLOOKUP(#REF!,[2]ORDINALES!$H$2:$I$382,2,FALSE),"")</f>
        <v/>
      </c>
      <c r="N958" s="23" t="str">
        <f>IFERROR(VLOOKUP(U958,'[2]Lista Willy'!$B$11:$D$14,3,FALSE),"")</f>
        <v>REC_11</v>
      </c>
      <c r="O958" s="24"/>
      <c r="P958" s="94">
        <v>37082</v>
      </c>
      <c r="Q958" s="94" t="s">
        <v>540</v>
      </c>
      <c r="R958" s="94" t="s">
        <v>873</v>
      </c>
      <c r="S958" s="94" t="s">
        <v>1007</v>
      </c>
      <c r="T958" s="94" t="s">
        <v>873</v>
      </c>
      <c r="U958" s="94" t="s">
        <v>52</v>
      </c>
      <c r="V958" s="94" t="s">
        <v>53</v>
      </c>
      <c r="W958" s="94" t="s">
        <v>54</v>
      </c>
      <c r="X958" s="90" t="s">
        <v>55</v>
      </c>
      <c r="Y958" s="94" t="s">
        <v>1077</v>
      </c>
      <c r="Z958" s="119">
        <v>21527000</v>
      </c>
      <c r="AA958" s="120"/>
      <c r="AB958" s="119"/>
      <c r="AC958" s="119"/>
      <c r="AD958" s="119"/>
      <c r="AE958" s="120">
        <v>21527000</v>
      </c>
      <c r="AF958" s="119"/>
      <c r="AG958" s="131">
        <v>0</v>
      </c>
      <c r="AH958" s="94" t="s">
        <v>57</v>
      </c>
      <c r="AI958" s="94" t="s">
        <v>1009</v>
      </c>
      <c r="AJ958" s="94" t="s">
        <v>1010</v>
      </c>
      <c r="AK958" s="94"/>
      <c r="AL958" s="94" t="s">
        <v>57</v>
      </c>
      <c r="AM958" s="94"/>
      <c r="AN958" s="94" t="s">
        <v>57</v>
      </c>
      <c r="AO958" s="94"/>
      <c r="AP958" s="94" t="s">
        <v>57</v>
      </c>
      <c r="AQ958" s="94"/>
      <c r="AR958" s="94" t="s">
        <v>57</v>
      </c>
      <c r="AS958" s="94" t="s">
        <v>60</v>
      </c>
      <c r="AT958" s="94" t="s">
        <v>61</v>
      </c>
      <c r="AU958" s="97" t="s">
        <v>62</v>
      </c>
      <c r="AV958" s="98" t="s">
        <v>125</v>
      </c>
      <c r="AW958" s="97" t="s">
        <v>126</v>
      </c>
      <c r="AX958" s="97">
        <v>3202032</v>
      </c>
      <c r="AY958" s="97" t="s">
        <v>127</v>
      </c>
      <c r="AZ958" s="97" t="s">
        <v>293</v>
      </c>
      <c r="BA958" s="24"/>
    </row>
    <row r="959" spans="1:53" ht="84.75" customHeight="1">
      <c r="A959" s="23" t="str">
        <f>+IFERROR(VLOOKUP(R959,'[2]Listas niveles'!$D$2:$E$11,2,FALSE),"")</f>
        <v>DTAN</v>
      </c>
      <c r="B959" s="23" t="str">
        <f>+IFERROR(VLOOKUP(AS959,'[2]Listas anexo 1'!$A$7:$B$8,2,FALSE),"")</f>
        <v>ADMIN</v>
      </c>
      <c r="C959" s="23" t="str">
        <f>+IFERROR(VLOOKUP(AT959,'[2]Listas anexo 1'!$A$13:$B$15,2,FALSE),"")</f>
        <v>ADMINYCOOR</v>
      </c>
      <c r="D959" s="23" t="str">
        <f>+IFERROR(VLOOKUP(AT959,'[2]Listas anexo 1'!$A$13:$C$15,3,FALSE),"")</f>
        <v>CONTRIBUIR</v>
      </c>
      <c r="E959" s="23" t="str">
        <f>+IFERROR(VLOOKUP(AT959,'[2]Listas anexo 1'!$A$19:$B$21,2,FALSE),"")</f>
        <v>ADMINOB</v>
      </c>
      <c r="F959" s="23" t="str">
        <f>+IFERROR(VLOOKUP(AV959,'[2]Listas anexo 1'!$J$13:$K$21,2,FALSE),"")</f>
        <v>ADOBI</v>
      </c>
      <c r="G959" s="23" t="str">
        <f>+IFERROR(VLOOKUP(AW959,'[2]LISTAS ANEXO 1. 2'!$A$9:$B$38,2,FALSE),"")</f>
        <v>AI</v>
      </c>
      <c r="H959" s="23" t="str">
        <f>+IFERROR(IF(C959="ADMINYCOOR",VLOOKUP(AY959,'[2]LISTAS ANEXO 1. 3'!$B$13:$C$42,2,FALSE),IF(C959="TASAS",VLOOKUP(AY959,'[2]LISTAS ANEXO 1. 3'!$B$43:$C$51,2,FALSE),IF(C959="FORTALECIMIENTO",VLOOKUP(AY959,'[2]LISTAS ANEXO 1. 3'!$B$52:$C$58,2,FALSE),""))),"")</f>
        <v>AA</v>
      </c>
      <c r="I959" s="23" t="str">
        <f>+IFERROR(VLOOKUP(#REF!,'[2]LISTAS ANEXO 1. 4'!$B$74:$C$90,2,FALSE),"")</f>
        <v/>
      </c>
      <c r="J959" s="23" t="str">
        <f>+IFERROR(VLOOKUP(X959,[2]ORDINALES!$B$2:$C$5,2,FALSE),"")</f>
        <v>CTADOS</v>
      </c>
      <c r="K959" s="23" t="str">
        <f>+IFERROR(VLOOKUP(#REF!,[2]REGION!$G$2:$I$1125,2,FALSE),"")</f>
        <v/>
      </c>
      <c r="L959" s="23" t="str">
        <f>+IFERROR(VLOOKUP(AI959,[2]REGION!$G$2:$I$1125,2,FALSE),"")</f>
        <v>BOYA</v>
      </c>
      <c r="M959" s="23" t="str">
        <f>+IFERROR(VLOOKUP(#REF!,[2]ORDINALES!$H$2:$I$382,2,FALSE),"")</f>
        <v/>
      </c>
      <c r="N959" s="23" t="str">
        <f>IFERROR(VLOOKUP(U959,'[2]Lista Willy'!$B$11:$D$14,3,FALSE),"")</f>
        <v>REC_11</v>
      </c>
      <c r="O959" s="24"/>
      <c r="P959" s="94">
        <v>37083</v>
      </c>
      <c r="Q959" s="94" t="s">
        <v>540</v>
      </c>
      <c r="R959" s="94" t="s">
        <v>873</v>
      </c>
      <c r="S959" s="94" t="s">
        <v>1007</v>
      </c>
      <c r="T959" s="94" t="s">
        <v>873</v>
      </c>
      <c r="U959" s="94" t="s">
        <v>52</v>
      </c>
      <c r="V959" s="94" t="s">
        <v>53</v>
      </c>
      <c r="W959" s="94" t="s">
        <v>54</v>
      </c>
      <c r="X959" s="90" t="s">
        <v>55</v>
      </c>
      <c r="Y959" s="94" t="s">
        <v>1078</v>
      </c>
      <c r="Z959" s="119">
        <v>21527000</v>
      </c>
      <c r="AA959" s="120"/>
      <c r="AB959" s="119"/>
      <c r="AC959" s="119"/>
      <c r="AD959" s="119"/>
      <c r="AE959" s="120">
        <v>21527000</v>
      </c>
      <c r="AF959" s="119"/>
      <c r="AG959" s="131">
        <v>0</v>
      </c>
      <c r="AH959" s="94" t="s">
        <v>57</v>
      </c>
      <c r="AI959" s="94" t="s">
        <v>1009</v>
      </c>
      <c r="AJ959" s="94" t="s">
        <v>1010</v>
      </c>
      <c r="AK959" s="94"/>
      <c r="AL959" s="94" t="s">
        <v>57</v>
      </c>
      <c r="AM959" s="94"/>
      <c r="AN959" s="94" t="s">
        <v>57</v>
      </c>
      <c r="AO959" s="94"/>
      <c r="AP959" s="94" t="s">
        <v>57</v>
      </c>
      <c r="AQ959" s="94"/>
      <c r="AR959" s="94" t="s">
        <v>57</v>
      </c>
      <c r="AS959" s="94" t="s">
        <v>60</v>
      </c>
      <c r="AT959" s="94" t="s">
        <v>61</v>
      </c>
      <c r="AU959" s="97" t="s">
        <v>62</v>
      </c>
      <c r="AV959" s="98" t="s">
        <v>125</v>
      </c>
      <c r="AW959" s="97" t="s">
        <v>126</v>
      </c>
      <c r="AX959" s="97">
        <v>3202032</v>
      </c>
      <c r="AY959" s="97" t="s">
        <v>127</v>
      </c>
      <c r="AZ959" s="97" t="s">
        <v>293</v>
      </c>
      <c r="BA959" s="24"/>
    </row>
    <row r="960" spans="1:53" ht="84.75" customHeight="1">
      <c r="A960" s="23" t="str">
        <f>+IFERROR(VLOOKUP(R960,'[2]Listas niveles'!$D$2:$E$11,2,FALSE),"")</f>
        <v>DTAN</v>
      </c>
      <c r="B960" s="23" t="str">
        <f>+IFERROR(VLOOKUP(AS960,'[2]Listas anexo 1'!$A$7:$B$8,2,FALSE),"")</f>
        <v>ADMIN</v>
      </c>
      <c r="C960" s="23" t="str">
        <f>+IFERROR(VLOOKUP(AT960,'[2]Listas anexo 1'!$A$13:$B$15,2,FALSE),"")</f>
        <v>ADMINYCOOR</v>
      </c>
      <c r="D960" s="23" t="str">
        <f>+IFERROR(VLOOKUP(AT960,'[2]Listas anexo 1'!$A$13:$C$15,3,FALSE),"")</f>
        <v>CONTRIBUIR</v>
      </c>
      <c r="E960" s="23" t="str">
        <f>+IFERROR(VLOOKUP(AT960,'[2]Listas anexo 1'!$A$19:$B$21,2,FALSE),"")</f>
        <v>ADMINOB</v>
      </c>
      <c r="F960" s="23" t="str">
        <f>+IFERROR(VLOOKUP(AV960,'[2]Listas anexo 1'!$J$13:$K$21,2,FALSE),"")</f>
        <v>ADOBI</v>
      </c>
      <c r="G960" s="23" t="str">
        <f>+IFERROR(VLOOKUP(AW960,'[2]LISTAS ANEXO 1. 2'!$A$9:$B$38,2,FALSE),"")</f>
        <v>AI</v>
      </c>
      <c r="H960" s="23" t="str">
        <f>+IFERROR(IF(C960="ADMINYCOOR",VLOOKUP(AY960,'[2]LISTAS ANEXO 1. 3'!$B$13:$C$42,2,FALSE),IF(C960="TASAS",VLOOKUP(AY960,'[2]LISTAS ANEXO 1. 3'!$B$43:$C$51,2,FALSE),IF(C960="FORTALECIMIENTO",VLOOKUP(AY960,'[2]LISTAS ANEXO 1. 3'!$B$52:$C$58,2,FALSE),""))),"")</f>
        <v>AA</v>
      </c>
      <c r="I960" s="23" t="str">
        <f>+IFERROR(VLOOKUP(#REF!,'[2]LISTAS ANEXO 1. 4'!$B$74:$C$90,2,FALSE),"")</f>
        <v/>
      </c>
      <c r="J960" s="23" t="str">
        <f>+IFERROR(VLOOKUP(X960,[2]ORDINALES!$B$2:$C$5,2,FALSE),"")</f>
        <v>CTADOS</v>
      </c>
      <c r="K960" s="23" t="str">
        <f>+IFERROR(VLOOKUP(#REF!,[2]REGION!$G$2:$I$1125,2,FALSE),"")</f>
        <v/>
      </c>
      <c r="L960" s="23" t="str">
        <f>+IFERROR(VLOOKUP(AI960,[2]REGION!$G$2:$I$1125,2,FALSE),"")</f>
        <v>BOYA</v>
      </c>
      <c r="M960" s="23" t="str">
        <f>+IFERROR(VLOOKUP(#REF!,[2]ORDINALES!$H$2:$I$382,2,FALSE),"")</f>
        <v/>
      </c>
      <c r="N960" s="23" t="str">
        <f>IFERROR(VLOOKUP(U960,'[2]Lista Willy'!$B$11:$D$14,3,FALSE),"")</f>
        <v>REC_11</v>
      </c>
      <c r="O960" s="24"/>
      <c r="P960" s="94">
        <v>37084</v>
      </c>
      <c r="Q960" s="94" t="s">
        <v>540</v>
      </c>
      <c r="R960" s="94" t="s">
        <v>873</v>
      </c>
      <c r="S960" s="94" t="s">
        <v>1007</v>
      </c>
      <c r="T960" s="94" t="s">
        <v>873</v>
      </c>
      <c r="U960" s="94" t="s">
        <v>52</v>
      </c>
      <c r="V960" s="94" t="s">
        <v>53</v>
      </c>
      <c r="W960" s="94" t="s">
        <v>54</v>
      </c>
      <c r="X960" s="90" t="s">
        <v>55</v>
      </c>
      <c r="Y960" s="94" t="s">
        <v>1079</v>
      </c>
      <c r="Z960" s="119">
        <v>21527000</v>
      </c>
      <c r="AA960" s="120"/>
      <c r="AB960" s="119"/>
      <c r="AC960" s="119"/>
      <c r="AD960" s="119"/>
      <c r="AE960" s="120">
        <v>21527000</v>
      </c>
      <c r="AF960" s="119"/>
      <c r="AG960" s="131">
        <v>0</v>
      </c>
      <c r="AH960" s="94" t="s">
        <v>57</v>
      </c>
      <c r="AI960" s="94" t="s">
        <v>1009</v>
      </c>
      <c r="AJ960" s="94" t="s">
        <v>1010</v>
      </c>
      <c r="AK960" s="94"/>
      <c r="AL960" s="94" t="s">
        <v>57</v>
      </c>
      <c r="AM960" s="94"/>
      <c r="AN960" s="94" t="s">
        <v>57</v>
      </c>
      <c r="AO960" s="94"/>
      <c r="AP960" s="94" t="s">
        <v>57</v>
      </c>
      <c r="AQ960" s="94"/>
      <c r="AR960" s="94" t="s">
        <v>57</v>
      </c>
      <c r="AS960" s="94" t="s">
        <v>60</v>
      </c>
      <c r="AT960" s="94" t="s">
        <v>61</v>
      </c>
      <c r="AU960" s="97" t="s">
        <v>62</v>
      </c>
      <c r="AV960" s="98" t="s">
        <v>125</v>
      </c>
      <c r="AW960" s="97" t="s">
        <v>126</v>
      </c>
      <c r="AX960" s="97">
        <v>3202032</v>
      </c>
      <c r="AY960" s="97" t="s">
        <v>127</v>
      </c>
      <c r="AZ960" s="97" t="s">
        <v>293</v>
      </c>
      <c r="BA960" s="24"/>
    </row>
    <row r="961" spans="1:53" ht="84.75" customHeight="1">
      <c r="A961" s="23" t="str">
        <f>+IFERROR(VLOOKUP(R961,'[2]Listas niveles'!$D$2:$E$11,2,FALSE),"")</f>
        <v>DTAN</v>
      </c>
      <c r="B961" s="23" t="str">
        <f>+IFERROR(VLOOKUP(AS961,'[2]Listas anexo 1'!$A$7:$B$8,2,FALSE),"")</f>
        <v>ADMIN</v>
      </c>
      <c r="C961" s="23" t="str">
        <f>+IFERROR(VLOOKUP(AT961,'[2]Listas anexo 1'!$A$13:$B$15,2,FALSE),"")</f>
        <v>ADMINYCOOR</v>
      </c>
      <c r="D961" s="23" t="str">
        <f>+IFERROR(VLOOKUP(AT961,'[2]Listas anexo 1'!$A$13:$C$15,3,FALSE),"")</f>
        <v>CONTRIBUIR</v>
      </c>
      <c r="E961" s="23" t="str">
        <f>+IFERROR(VLOOKUP(AT961,'[2]Listas anexo 1'!$A$19:$B$21,2,FALSE),"")</f>
        <v>ADMINOB</v>
      </c>
      <c r="F961" s="23" t="str">
        <f>+IFERROR(VLOOKUP(AV961,'[2]Listas anexo 1'!$J$13:$K$21,2,FALSE),"")</f>
        <v>ADOBI</v>
      </c>
      <c r="G961" s="23" t="str">
        <f>+IFERROR(VLOOKUP(AW961,'[2]LISTAS ANEXO 1. 2'!$A$9:$B$38,2,FALSE),"")</f>
        <v>AI</v>
      </c>
      <c r="H961" s="23" t="str">
        <f>+IFERROR(IF(C961="ADMINYCOOR",VLOOKUP(AY961,'[2]LISTAS ANEXO 1. 3'!$B$13:$C$42,2,FALSE),IF(C961="TASAS",VLOOKUP(AY961,'[2]LISTAS ANEXO 1. 3'!$B$43:$C$51,2,FALSE),IF(C961="FORTALECIMIENTO",VLOOKUP(AY961,'[2]LISTAS ANEXO 1. 3'!$B$52:$C$58,2,FALSE),""))),"")</f>
        <v>AA</v>
      </c>
      <c r="I961" s="23" t="str">
        <f>+IFERROR(VLOOKUP(#REF!,'[2]LISTAS ANEXO 1. 4'!$B$74:$C$90,2,FALSE),"")</f>
        <v/>
      </c>
      <c r="J961" s="23" t="str">
        <f>+IFERROR(VLOOKUP(X961,[2]ORDINALES!$B$2:$C$5,2,FALSE),"")</f>
        <v>CTADOS</v>
      </c>
      <c r="K961" s="23" t="str">
        <f>+IFERROR(VLOOKUP(#REF!,[2]REGION!$G$2:$I$1125,2,FALSE),"")</f>
        <v/>
      </c>
      <c r="L961" s="23" t="str">
        <f>+IFERROR(VLOOKUP(AI961,[2]REGION!$G$2:$I$1125,2,FALSE),"")</f>
        <v>BOYA</v>
      </c>
      <c r="M961" s="23" t="str">
        <f>+IFERROR(VLOOKUP(#REF!,[2]ORDINALES!$H$2:$I$382,2,FALSE),"")</f>
        <v/>
      </c>
      <c r="N961" s="23" t="str">
        <f>IFERROR(VLOOKUP(U961,'[2]Lista Willy'!$B$11:$D$14,3,FALSE),"")</f>
        <v>REC_11</v>
      </c>
      <c r="O961" s="24"/>
      <c r="P961" s="94">
        <v>37085</v>
      </c>
      <c r="Q961" s="94" t="s">
        <v>540</v>
      </c>
      <c r="R961" s="94" t="s">
        <v>873</v>
      </c>
      <c r="S961" s="94" t="s">
        <v>1007</v>
      </c>
      <c r="T961" s="94" t="s">
        <v>873</v>
      </c>
      <c r="U961" s="94" t="s">
        <v>52</v>
      </c>
      <c r="V961" s="94" t="s">
        <v>53</v>
      </c>
      <c r="W961" s="94" t="s">
        <v>54</v>
      </c>
      <c r="X961" s="90" t="s">
        <v>55</v>
      </c>
      <c r="Y961" s="94" t="s">
        <v>1080</v>
      </c>
      <c r="Z961" s="119">
        <v>21527000</v>
      </c>
      <c r="AA961" s="120"/>
      <c r="AB961" s="119"/>
      <c r="AC961" s="119"/>
      <c r="AD961" s="119"/>
      <c r="AE961" s="120">
        <v>21527000</v>
      </c>
      <c r="AF961" s="119"/>
      <c r="AG961" s="131">
        <v>0</v>
      </c>
      <c r="AH961" s="94" t="s">
        <v>57</v>
      </c>
      <c r="AI961" s="94" t="s">
        <v>1009</v>
      </c>
      <c r="AJ961" s="94" t="s">
        <v>1010</v>
      </c>
      <c r="AK961" s="94"/>
      <c r="AL961" s="94" t="s">
        <v>57</v>
      </c>
      <c r="AM961" s="94"/>
      <c r="AN961" s="94" t="s">
        <v>57</v>
      </c>
      <c r="AO961" s="94"/>
      <c r="AP961" s="94" t="s">
        <v>57</v>
      </c>
      <c r="AQ961" s="94"/>
      <c r="AR961" s="94" t="s">
        <v>57</v>
      </c>
      <c r="AS961" s="94" t="s">
        <v>60</v>
      </c>
      <c r="AT961" s="94" t="s">
        <v>61</v>
      </c>
      <c r="AU961" s="97" t="s">
        <v>62</v>
      </c>
      <c r="AV961" s="98" t="s">
        <v>125</v>
      </c>
      <c r="AW961" s="97" t="s">
        <v>126</v>
      </c>
      <c r="AX961" s="97">
        <v>3202032</v>
      </c>
      <c r="AY961" s="97" t="s">
        <v>127</v>
      </c>
      <c r="AZ961" s="97" t="s">
        <v>293</v>
      </c>
      <c r="BA961" s="24"/>
    </row>
    <row r="962" spans="1:53" ht="84.75" customHeight="1">
      <c r="A962" s="23" t="str">
        <f>+IFERROR(VLOOKUP(R962,'[2]Listas niveles'!$D$2:$E$11,2,FALSE),"")</f>
        <v>DTAN</v>
      </c>
      <c r="B962" s="23" t="str">
        <f>+IFERROR(VLOOKUP(AS962,'[2]Listas anexo 1'!$A$7:$B$8,2,FALSE),"")</f>
        <v>ADMIN</v>
      </c>
      <c r="C962" s="23" t="str">
        <f>+IFERROR(VLOOKUP(AT962,'[2]Listas anexo 1'!$A$13:$B$15,2,FALSE),"")</f>
        <v>ADMINYCOOR</v>
      </c>
      <c r="D962" s="23" t="str">
        <f>+IFERROR(VLOOKUP(AT962,'[2]Listas anexo 1'!$A$13:$C$15,3,FALSE),"")</f>
        <v>CONTRIBUIR</v>
      </c>
      <c r="E962" s="23" t="str">
        <f>+IFERROR(VLOOKUP(AT962,'[2]Listas anexo 1'!$A$19:$B$21,2,FALSE),"")</f>
        <v>ADMINOB</v>
      </c>
      <c r="F962" s="23" t="str">
        <f>+IFERROR(VLOOKUP(AV962,'[2]Listas anexo 1'!$J$13:$K$21,2,FALSE),"")</f>
        <v>ADOBI</v>
      </c>
      <c r="G962" s="23" t="str">
        <f>+IFERROR(VLOOKUP(AW962,'[2]LISTAS ANEXO 1. 2'!$A$9:$B$38,2,FALSE),"")</f>
        <v>AI</v>
      </c>
      <c r="H962" s="23" t="str">
        <f>+IFERROR(IF(C962="ADMINYCOOR",VLOOKUP(AY962,'[2]LISTAS ANEXO 1. 3'!$B$13:$C$42,2,FALSE),IF(C962="TASAS",VLOOKUP(AY962,'[2]LISTAS ANEXO 1. 3'!$B$43:$C$51,2,FALSE),IF(C962="FORTALECIMIENTO",VLOOKUP(AY962,'[2]LISTAS ANEXO 1. 3'!$B$52:$C$58,2,FALSE),""))),"")</f>
        <v>AA</v>
      </c>
      <c r="I962" s="23" t="str">
        <f>+IFERROR(VLOOKUP(#REF!,'[2]LISTAS ANEXO 1. 4'!$B$74:$C$90,2,FALSE),"")</f>
        <v/>
      </c>
      <c r="J962" s="23" t="str">
        <f>+IFERROR(VLOOKUP(X962,[2]ORDINALES!$B$2:$C$5,2,FALSE),"")</f>
        <v>CTADOS</v>
      </c>
      <c r="K962" s="23" t="str">
        <f>+IFERROR(VLOOKUP(#REF!,[2]REGION!$G$2:$I$1125,2,FALSE),"")</f>
        <v/>
      </c>
      <c r="L962" s="23" t="str">
        <f>+IFERROR(VLOOKUP(AI962,[2]REGION!$G$2:$I$1125,2,FALSE),"")</f>
        <v>BOYA</v>
      </c>
      <c r="M962" s="23" t="str">
        <f>+IFERROR(VLOOKUP(#REF!,[2]ORDINALES!$H$2:$I$382,2,FALSE),"")</f>
        <v/>
      </c>
      <c r="N962" s="23" t="str">
        <f>IFERROR(VLOOKUP(U962,'[2]Lista Willy'!$B$11:$D$14,3,FALSE),"")</f>
        <v>REC_11</v>
      </c>
      <c r="O962" s="24"/>
      <c r="P962" s="94">
        <v>37086</v>
      </c>
      <c r="Q962" s="94" t="s">
        <v>540</v>
      </c>
      <c r="R962" s="94" t="s">
        <v>873</v>
      </c>
      <c r="S962" s="94" t="s">
        <v>1007</v>
      </c>
      <c r="T962" s="94" t="s">
        <v>873</v>
      </c>
      <c r="U962" s="94" t="s">
        <v>52</v>
      </c>
      <c r="V962" s="94" t="s">
        <v>53</v>
      </c>
      <c r="W962" s="94" t="s">
        <v>54</v>
      </c>
      <c r="X962" s="90" t="s">
        <v>55</v>
      </c>
      <c r="Y962" s="94" t="s">
        <v>1081</v>
      </c>
      <c r="Z962" s="119">
        <v>21527000</v>
      </c>
      <c r="AA962" s="120"/>
      <c r="AB962" s="119"/>
      <c r="AC962" s="119"/>
      <c r="AD962" s="119"/>
      <c r="AE962" s="120">
        <v>21527000</v>
      </c>
      <c r="AF962" s="119"/>
      <c r="AG962" s="131">
        <v>0</v>
      </c>
      <c r="AH962" s="94" t="s">
        <v>57</v>
      </c>
      <c r="AI962" s="94" t="s">
        <v>1009</v>
      </c>
      <c r="AJ962" s="94" t="s">
        <v>1010</v>
      </c>
      <c r="AK962" s="94"/>
      <c r="AL962" s="94" t="s">
        <v>57</v>
      </c>
      <c r="AM962" s="94"/>
      <c r="AN962" s="94" t="s">
        <v>57</v>
      </c>
      <c r="AO962" s="94"/>
      <c r="AP962" s="94" t="s">
        <v>57</v>
      </c>
      <c r="AQ962" s="94"/>
      <c r="AR962" s="94" t="s">
        <v>57</v>
      </c>
      <c r="AS962" s="94" t="s">
        <v>60</v>
      </c>
      <c r="AT962" s="94" t="s">
        <v>61</v>
      </c>
      <c r="AU962" s="97" t="s">
        <v>62</v>
      </c>
      <c r="AV962" s="98" t="s">
        <v>125</v>
      </c>
      <c r="AW962" s="97" t="s">
        <v>126</v>
      </c>
      <c r="AX962" s="97">
        <v>3202032</v>
      </c>
      <c r="AY962" s="97" t="s">
        <v>127</v>
      </c>
      <c r="AZ962" s="97" t="s">
        <v>293</v>
      </c>
      <c r="BA962" s="24"/>
    </row>
    <row r="963" spans="1:53" ht="84.75" customHeight="1">
      <c r="A963" s="23" t="str">
        <f>+IFERROR(VLOOKUP(R963,'[2]Listas niveles'!$D$2:$E$11,2,FALSE),"")</f>
        <v>DTAN</v>
      </c>
      <c r="B963" s="23" t="str">
        <f>+IFERROR(VLOOKUP(AS963,'[2]Listas anexo 1'!$A$7:$B$8,2,FALSE),"")</f>
        <v>ADMIN</v>
      </c>
      <c r="C963" s="23" t="str">
        <f>+IFERROR(VLOOKUP(AT963,'[2]Listas anexo 1'!$A$13:$B$15,2,FALSE),"")</f>
        <v>ADMINYCOOR</v>
      </c>
      <c r="D963" s="23" t="str">
        <f>+IFERROR(VLOOKUP(AT963,'[2]Listas anexo 1'!$A$13:$C$15,3,FALSE),"")</f>
        <v>CONTRIBUIR</v>
      </c>
      <c r="E963" s="23" t="str">
        <f>+IFERROR(VLOOKUP(AT963,'[2]Listas anexo 1'!$A$19:$B$21,2,FALSE),"")</f>
        <v>ADMINOB</v>
      </c>
      <c r="F963" s="23" t="str">
        <f>+IFERROR(VLOOKUP(AV963,'[2]Listas anexo 1'!$J$13:$K$21,2,FALSE),"")</f>
        <v>ADOBI</v>
      </c>
      <c r="G963" s="23" t="str">
        <f>+IFERROR(VLOOKUP(AW963,'[2]LISTAS ANEXO 1. 2'!$A$9:$B$38,2,FALSE),"")</f>
        <v>AI</v>
      </c>
      <c r="H963" s="23" t="str">
        <f>+IFERROR(IF(C963="ADMINYCOOR",VLOOKUP(AY963,'[2]LISTAS ANEXO 1. 3'!$B$13:$C$42,2,FALSE),IF(C963="TASAS",VLOOKUP(AY963,'[2]LISTAS ANEXO 1. 3'!$B$43:$C$51,2,FALSE),IF(C963="FORTALECIMIENTO",VLOOKUP(AY963,'[2]LISTAS ANEXO 1. 3'!$B$52:$C$58,2,FALSE),""))),"")</f>
        <v>AA</v>
      </c>
      <c r="I963" s="23" t="str">
        <f>+IFERROR(VLOOKUP(#REF!,'[2]LISTAS ANEXO 1. 4'!$B$74:$C$90,2,FALSE),"")</f>
        <v/>
      </c>
      <c r="J963" s="23" t="str">
        <f>+IFERROR(VLOOKUP(X963,[2]ORDINALES!$B$2:$C$5,2,FALSE),"")</f>
        <v>CTADOS</v>
      </c>
      <c r="K963" s="23" t="str">
        <f>+IFERROR(VLOOKUP(#REF!,[2]REGION!$G$2:$I$1125,2,FALSE),"")</f>
        <v/>
      </c>
      <c r="L963" s="23" t="str">
        <f>+IFERROR(VLOOKUP(AI963,[2]REGION!$G$2:$I$1125,2,FALSE),"")</f>
        <v>BOYA</v>
      </c>
      <c r="M963" s="23" t="str">
        <f>+IFERROR(VLOOKUP(#REF!,[2]ORDINALES!$H$2:$I$382,2,FALSE),"")</f>
        <v/>
      </c>
      <c r="N963" s="23" t="str">
        <f>IFERROR(VLOOKUP(U963,'[2]Lista Willy'!$B$11:$D$14,3,FALSE),"")</f>
        <v>REC_11</v>
      </c>
      <c r="O963" s="24"/>
      <c r="P963" s="94">
        <v>37087</v>
      </c>
      <c r="Q963" s="94" t="s">
        <v>540</v>
      </c>
      <c r="R963" s="94" t="s">
        <v>873</v>
      </c>
      <c r="S963" s="94" t="s">
        <v>1007</v>
      </c>
      <c r="T963" s="94" t="s">
        <v>873</v>
      </c>
      <c r="U963" s="94" t="s">
        <v>52</v>
      </c>
      <c r="V963" s="94" t="s">
        <v>53</v>
      </c>
      <c r="W963" s="94" t="s">
        <v>54</v>
      </c>
      <c r="X963" s="90" t="s">
        <v>55</v>
      </c>
      <c r="Y963" s="94" t="s">
        <v>1082</v>
      </c>
      <c r="Z963" s="119">
        <v>21527000</v>
      </c>
      <c r="AA963" s="120"/>
      <c r="AB963" s="119"/>
      <c r="AC963" s="119"/>
      <c r="AD963" s="119"/>
      <c r="AE963" s="120">
        <v>21527000</v>
      </c>
      <c r="AF963" s="119"/>
      <c r="AG963" s="131">
        <v>0</v>
      </c>
      <c r="AH963" s="94" t="s">
        <v>57</v>
      </c>
      <c r="AI963" s="94" t="s">
        <v>1009</v>
      </c>
      <c r="AJ963" s="94" t="s">
        <v>1010</v>
      </c>
      <c r="AK963" s="94"/>
      <c r="AL963" s="94" t="s">
        <v>57</v>
      </c>
      <c r="AM963" s="94"/>
      <c r="AN963" s="94" t="s">
        <v>57</v>
      </c>
      <c r="AO963" s="94"/>
      <c r="AP963" s="94" t="s">
        <v>57</v>
      </c>
      <c r="AQ963" s="94"/>
      <c r="AR963" s="94" t="s">
        <v>57</v>
      </c>
      <c r="AS963" s="94" t="s">
        <v>60</v>
      </c>
      <c r="AT963" s="94" t="s">
        <v>61</v>
      </c>
      <c r="AU963" s="97" t="s">
        <v>62</v>
      </c>
      <c r="AV963" s="98" t="s">
        <v>125</v>
      </c>
      <c r="AW963" s="97" t="s">
        <v>126</v>
      </c>
      <c r="AX963" s="97">
        <v>3202032</v>
      </c>
      <c r="AY963" s="97" t="s">
        <v>127</v>
      </c>
      <c r="AZ963" s="97" t="s">
        <v>293</v>
      </c>
      <c r="BA963" s="24"/>
    </row>
    <row r="964" spans="1:53" ht="84.75" customHeight="1">
      <c r="A964" s="23" t="str">
        <f>+IFERROR(VLOOKUP(R964,'[2]Listas niveles'!$D$2:$E$11,2,FALSE),"")</f>
        <v>DTAN</v>
      </c>
      <c r="B964" s="23" t="str">
        <f>+IFERROR(VLOOKUP(AS964,'[2]Listas anexo 1'!$A$7:$B$8,2,FALSE),"")</f>
        <v>ADMIN</v>
      </c>
      <c r="C964" s="23" t="str">
        <f>+IFERROR(VLOOKUP(AT964,'[2]Listas anexo 1'!$A$13:$B$15,2,FALSE),"")</f>
        <v>ADMINYCOOR</v>
      </c>
      <c r="D964" s="23" t="str">
        <f>+IFERROR(VLOOKUP(AT964,'[2]Listas anexo 1'!$A$13:$C$15,3,FALSE),"")</f>
        <v>CONTRIBUIR</v>
      </c>
      <c r="E964" s="23" t="str">
        <f>+IFERROR(VLOOKUP(AT964,'[2]Listas anexo 1'!$A$19:$B$21,2,FALSE),"")</f>
        <v>ADMINOB</v>
      </c>
      <c r="F964" s="23" t="str">
        <f>+IFERROR(VLOOKUP(AV964,'[2]Listas anexo 1'!$J$13:$K$21,2,FALSE),"")</f>
        <v>ADOBI</v>
      </c>
      <c r="G964" s="23" t="str">
        <f>+IFERROR(VLOOKUP(AW964,'[2]LISTAS ANEXO 1. 2'!$A$9:$B$38,2,FALSE),"")</f>
        <v>AI</v>
      </c>
      <c r="H964" s="23" t="str">
        <f>+IFERROR(IF(C964="ADMINYCOOR",VLOOKUP(AY964,'[2]LISTAS ANEXO 1. 3'!$B$13:$C$42,2,FALSE),IF(C964="TASAS",VLOOKUP(AY964,'[2]LISTAS ANEXO 1. 3'!$B$43:$C$51,2,FALSE),IF(C964="FORTALECIMIENTO",VLOOKUP(AY964,'[2]LISTAS ANEXO 1. 3'!$B$52:$C$58,2,FALSE),""))),"")</f>
        <v>AA</v>
      </c>
      <c r="I964" s="23" t="str">
        <f>+IFERROR(VLOOKUP(#REF!,'[2]LISTAS ANEXO 1. 4'!$B$74:$C$90,2,FALSE),"")</f>
        <v/>
      </c>
      <c r="J964" s="23" t="str">
        <f>+IFERROR(VLOOKUP(X964,[2]ORDINALES!$B$2:$C$5,2,FALSE),"")</f>
        <v>CTADOS</v>
      </c>
      <c r="K964" s="23" t="str">
        <f>+IFERROR(VLOOKUP(#REF!,[2]REGION!$G$2:$I$1125,2,FALSE),"")</f>
        <v/>
      </c>
      <c r="L964" s="23" t="str">
        <f>+IFERROR(VLOOKUP(AI964,[2]REGION!$G$2:$I$1125,2,FALSE),"")</f>
        <v>BOYA</v>
      </c>
      <c r="M964" s="23" t="str">
        <f>+IFERROR(VLOOKUP(#REF!,[2]ORDINALES!$H$2:$I$382,2,FALSE),"")</f>
        <v/>
      </c>
      <c r="N964" s="23" t="str">
        <f>IFERROR(VLOOKUP(U964,'[2]Lista Willy'!$B$11:$D$14,3,FALSE),"")</f>
        <v>REC_11</v>
      </c>
      <c r="O964" s="24"/>
      <c r="P964" s="94">
        <v>37088</v>
      </c>
      <c r="Q964" s="94" t="s">
        <v>540</v>
      </c>
      <c r="R964" s="94" t="s">
        <v>873</v>
      </c>
      <c r="S964" s="94" t="s">
        <v>1007</v>
      </c>
      <c r="T964" s="94" t="s">
        <v>873</v>
      </c>
      <c r="U964" s="94" t="s">
        <v>52</v>
      </c>
      <c r="V964" s="94" t="s">
        <v>53</v>
      </c>
      <c r="W964" s="94" t="s">
        <v>54</v>
      </c>
      <c r="X964" s="90" t="s">
        <v>55</v>
      </c>
      <c r="Y964" s="94" t="s">
        <v>1083</v>
      </c>
      <c r="Z964" s="119">
        <v>21527000</v>
      </c>
      <c r="AA964" s="120"/>
      <c r="AB964" s="119"/>
      <c r="AC964" s="119"/>
      <c r="AD964" s="119"/>
      <c r="AE964" s="120">
        <v>21527000</v>
      </c>
      <c r="AF964" s="119"/>
      <c r="AG964" s="131">
        <v>0</v>
      </c>
      <c r="AH964" s="94" t="s">
        <v>57</v>
      </c>
      <c r="AI964" s="94" t="s">
        <v>1009</v>
      </c>
      <c r="AJ964" s="94" t="s">
        <v>1010</v>
      </c>
      <c r="AK964" s="94"/>
      <c r="AL964" s="94" t="s">
        <v>57</v>
      </c>
      <c r="AM964" s="94"/>
      <c r="AN964" s="94" t="s">
        <v>57</v>
      </c>
      <c r="AO964" s="94"/>
      <c r="AP964" s="94" t="s">
        <v>57</v>
      </c>
      <c r="AQ964" s="94"/>
      <c r="AR964" s="94" t="s">
        <v>57</v>
      </c>
      <c r="AS964" s="94" t="s">
        <v>60</v>
      </c>
      <c r="AT964" s="94" t="s">
        <v>61</v>
      </c>
      <c r="AU964" s="97" t="s">
        <v>62</v>
      </c>
      <c r="AV964" s="98" t="s">
        <v>125</v>
      </c>
      <c r="AW964" s="97" t="s">
        <v>126</v>
      </c>
      <c r="AX964" s="97">
        <v>3202032</v>
      </c>
      <c r="AY964" s="97" t="s">
        <v>127</v>
      </c>
      <c r="AZ964" s="97" t="s">
        <v>293</v>
      </c>
      <c r="BA964" s="24"/>
    </row>
    <row r="965" spans="1:53" ht="84.75" customHeight="1">
      <c r="A965" s="23" t="str">
        <f>+IFERROR(VLOOKUP(R965,'[2]Listas niveles'!$D$2:$E$11,2,FALSE),"")</f>
        <v>DTAN</v>
      </c>
      <c r="B965" s="23" t="str">
        <f>+IFERROR(VLOOKUP(AS965,'[2]Listas anexo 1'!$A$7:$B$8,2,FALSE),"")</f>
        <v>ADMIN</v>
      </c>
      <c r="C965" s="23" t="str">
        <f>+IFERROR(VLOOKUP(AT965,'[2]Listas anexo 1'!$A$13:$B$15,2,FALSE),"")</f>
        <v>ADMINYCOOR</v>
      </c>
      <c r="D965" s="23" t="str">
        <f>+IFERROR(VLOOKUP(AT965,'[2]Listas anexo 1'!$A$13:$C$15,3,FALSE),"")</f>
        <v>CONTRIBUIR</v>
      </c>
      <c r="E965" s="23" t="str">
        <f>+IFERROR(VLOOKUP(AT965,'[2]Listas anexo 1'!$A$19:$B$21,2,FALSE),"")</f>
        <v>ADMINOB</v>
      </c>
      <c r="F965" s="23" t="str">
        <f>+IFERROR(VLOOKUP(AV965,'[2]Listas anexo 1'!$J$13:$K$21,2,FALSE),"")</f>
        <v>ADOBI</v>
      </c>
      <c r="G965" s="23" t="str">
        <f>+IFERROR(VLOOKUP(AW965,'[2]LISTAS ANEXO 1. 2'!$A$9:$B$38,2,FALSE),"")</f>
        <v>AI</v>
      </c>
      <c r="H965" s="23" t="str">
        <f>+IFERROR(IF(C965="ADMINYCOOR",VLOOKUP(AY965,'[2]LISTAS ANEXO 1. 3'!$B$13:$C$42,2,FALSE),IF(C965="TASAS",VLOOKUP(AY965,'[2]LISTAS ANEXO 1. 3'!$B$43:$C$51,2,FALSE),IF(C965="FORTALECIMIENTO",VLOOKUP(AY965,'[2]LISTAS ANEXO 1. 3'!$B$52:$C$58,2,FALSE),""))),"")</f>
        <v>AA</v>
      </c>
      <c r="I965" s="23" t="str">
        <f>+IFERROR(VLOOKUP(#REF!,'[2]LISTAS ANEXO 1. 4'!$B$74:$C$90,2,FALSE),"")</f>
        <v/>
      </c>
      <c r="J965" s="23" t="str">
        <f>+IFERROR(VLOOKUP(X965,[2]ORDINALES!$B$2:$C$5,2,FALSE),"")</f>
        <v>CTADOS</v>
      </c>
      <c r="K965" s="23" t="str">
        <f>+IFERROR(VLOOKUP(#REF!,[2]REGION!$G$2:$I$1125,2,FALSE),"")</f>
        <v/>
      </c>
      <c r="L965" s="23" t="str">
        <f>+IFERROR(VLOOKUP(AI965,[2]REGION!$G$2:$I$1125,2,FALSE),"")</f>
        <v>BOYA</v>
      </c>
      <c r="M965" s="23" t="str">
        <f>+IFERROR(VLOOKUP(#REF!,[2]ORDINALES!$H$2:$I$382,2,FALSE),"")</f>
        <v/>
      </c>
      <c r="N965" s="23" t="str">
        <f>IFERROR(VLOOKUP(U965,'[2]Lista Willy'!$B$11:$D$14,3,FALSE),"")</f>
        <v>REC_20</v>
      </c>
      <c r="O965" s="24"/>
      <c r="P965" s="94">
        <v>37089</v>
      </c>
      <c r="Q965" s="94" t="s">
        <v>540</v>
      </c>
      <c r="R965" s="94" t="s">
        <v>873</v>
      </c>
      <c r="S965" s="94" t="s">
        <v>1007</v>
      </c>
      <c r="T965" s="94" t="s">
        <v>873</v>
      </c>
      <c r="U965" s="94" t="s">
        <v>153</v>
      </c>
      <c r="V965" s="94" t="s">
        <v>154</v>
      </c>
      <c r="W965" s="94" t="s">
        <v>54</v>
      </c>
      <c r="X965" s="90" t="s">
        <v>55</v>
      </c>
      <c r="Y965" s="94" t="s">
        <v>1084</v>
      </c>
      <c r="Z965" s="119">
        <v>7000000</v>
      </c>
      <c r="AA965" s="120"/>
      <c r="AB965" s="119"/>
      <c r="AC965" s="119"/>
      <c r="AD965" s="119"/>
      <c r="AE965" s="120">
        <v>7000000</v>
      </c>
      <c r="AF965" s="119"/>
      <c r="AG965" s="131">
        <v>0</v>
      </c>
      <c r="AH965" s="94" t="s">
        <v>57</v>
      </c>
      <c r="AI965" s="94" t="s">
        <v>1009</v>
      </c>
      <c r="AJ965" s="94" t="s">
        <v>1010</v>
      </c>
      <c r="AK965" s="94"/>
      <c r="AL965" s="94" t="s">
        <v>57</v>
      </c>
      <c r="AM965" s="94"/>
      <c r="AN965" s="94" t="s">
        <v>57</v>
      </c>
      <c r="AO965" s="94"/>
      <c r="AP965" s="94" t="s">
        <v>57</v>
      </c>
      <c r="AQ965" s="94"/>
      <c r="AR965" s="94" t="s">
        <v>57</v>
      </c>
      <c r="AS965" s="94" t="s">
        <v>60</v>
      </c>
      <c r="AT965" s="94" t="s">
        <v>61</v>
      </c>
      <c r="AU965" s="97" t="s">
        <v>62</v>
      </c>
      <c r="AV965" s="98" t="s">
        <v>125</v>
      </c>
      <c r="AW965" s="97" t="s">
        <v>126</v>
      </c>
      <c r="AX965" s="97">
        <v>3202032</v>
      </c>
      <c r="AY965" s="97" t="s">
        <v>127</v>
      </c>
      <c r="AZ965" s="97" t="s">
        <v>293</v>
      </c>
      <c r="BA965" s="24"/>
    </row>
    <row r="966" spans="1:53" ht="84.75" customHeight="1">
      <c r="A966" s="23" t="str">
        <f>+IFERROR(VLOOKUP(R966,'[2]Listas niveles'!$D$2:$E$11,2,FALSE),"")</f>
        <v>DTAN</v>
      </c>
      <c r="B966" s="23" t="str">
        <f>+IFERROR(VLOOKUP(AS966,'[2]Listas anexo 1'!$A$7:$B$8,2,FALSE),"")</f>
        <v>ADMIN</v>
      </c>
      <c r="C966" s="23" t="str">
        <f>+IFERROR(VLOOKUP(AT966,'[2]Listas anexo 1'!$A$13:$B$15,2,FALSE),"")</f>
        <v>ADMINYCOOR</v>
      </c>
      <c r="D966" s="23" t="str">
        <f>+IFERROR(VLOOKUP(AT966,'[2]Listas anexo 1'!$A$13:$C$15,3,FALSE),"")</f>
        <v>CONTRIBUIR</v>
      </c>
      <c r="E966" s="23" t="str">
        <f>+IFERROR(VLOOKUP(AT966,'[2]Listas anexo 1'!$A$19:$B$21,2,FALSE),"")</f>
        <v>ADMINOB</v>
      </c>
      <c r="F966" s="23" t="str">
        <f>+IFERROR(VLOOKUP(AV966,'[2]Listas anexo 1'!$J$13:$K$21,2,FALSE),"")</f>
        <v>ADOBI</v>
      </c>
      <c r="G966" s="23" t="str">
        <f>+IFERROR(VLOOKUP(AW966,'[2]LISTAS ANEXO 1. 2'!$A$9:$B$38,2,FALSE),"")</f>
        <v>AI</v>
      </c>
      <c r="H966" s="23" t="str">
        <f>+IFERROR(IF(C966="ADMINYCOOR",VLOOKUP(AY966,'[2]LISTAS ANEXO 1. 3'!$B$13:$C$42,2,FALSE),IF(C966="TASAS",VLOOKUP(AY966,'[2]LISTAS ANEXO 1. 3'!$B$43:$C$51,2,FALSE),IF(C966="FORTALECIMIENTO",VLOOKUP(AY966,'[2]LISTAS ANEXO 1. 3'!$B$52:$C$58,2,FALSE),""))),"")</f>
        <v>AA</v>
      </c>
      <c r="I966" s="23" t="str">
        <f>+IFERROR(VLOOKUP(#REF!,'[2]LISTAS ANEXO 1. 4'!$B$74:$C$90,2,FALSE),"")</f>
        <v/>
      </c>
      <c r="J966" s="23" t="str">
        <f>+IFERROR(VLOOKUP(X966,[2]ORDINALES!$B$2:$C$5,2,FALSE),"")</f>
        <v>CTADOS</v>
      </c>
      <c r="K966" s="23" t="str">
        <f>+IFERROR(VLOOKUP(#REF!,[2]REGION!$G$2:$I$1125,2,FALSE),"")</f>
        <v/>
      </c>
      <c r="L966" s="23" t="str">
        <f>+IFERROR(VLOOKUP(AI966,[2]REGION!$G$2:$I$1125,2,FALSE),"")</f>
        <v>BOYA</v>
      </c>
      <c r="M966" s="23" t="str">
        <f>+IFERROR(VLOOKUP(#REF!,[2]ORDINALES!$H$2:$I$382,2,FALSE),"")</f>
        <v/>
      </c>
      <c r="N966" s="23" t="str">
        <f>IFERROR(VLOOKUP(U966,'[2]Lista Willy'!$B$11:$D$14,3,FALSE),"")</f>
        <v>REC_11</v>
      </c>
      <c r="O966" s="24"/>
      <c r="P966" s="94">
        <v>37090</v>
      </c>
      <c r="Q966" s="94" t="s">
        <v>540</v>
      </c>
      <c r="R966" s="94" t="s">
        <v>873</v>
      </c>
      <c r="S966" s="94" t="s">
        <v>1007</v>
      </c>
      <c r="T966" s="94" t="s">
        <v>873</v>
      </c>
      <c r="U966" s="94" t="s">
        <v>52</v>
      </c>
      <c r="V966" s="94" t="s">
        <v>53</v>
      </c>
      <c r="W966" s="94" t="s">
        <v>54</v>
      </c>
      <c r="X966" s="90" t="s">
        <v>55</v>
      </c>
      <c r="Y966" s="99" t="s">
        <v>1085</v>
      </c>
      <c r="Z966" s="119">
        <v>26398900</v>
      </c>
      <c r="AA966" s="120"/>
      <c r="AB966" s="119"/>
      <c r="AC966" s="119"/>
      <c r="AD966" s="119"/>
      <c r="AE966" s="120">
        <v>26398900</v>
      </c>
      <c r="AF966" s="119"/>
      <c r="AG966" s="131">
        <v>0</v>
      </c>
      <c r="AH966" s="94" t="s">
        <v>57</v>
      </c>
      <c r="AI966" s="94" t="s">
        <v>1009</v>
      </c>
      <c r="AJ966" s="94" t="s">
        <v>1010</v>
      </c>
      <c r="AK966" s="94"/>
      <c r="AL966" s="94" t="s">
        <v>57</v>
      </c>
      <c r="AM966" s="94"/>
      <c r="AN966" s="94" t="s">
        <v>57</v>
      </c>
      <c r="AO966" s="94"/>
      <c r="AP966" s="94" t="s">
        <v>57</v>
      </c>
      <c r="AQ966" s="94"/>
      <c r="AR966" s="94" t="s">
        <v>57</v>
      </c>
      <c r="AS966" s="94" t="s">
        <v>60</v>
      </c>
      <c r="AT966" s="94" t="s">
        <v>61</v>
      </c>
      <c r="AU966" s="97" t="s">
        <v>62</v>
      </c>
      <c r="AV966" s="98" t="s">
        <v>125</v>
      </c>
      <c r="AW966" s="97" t="s">
        <v>126</v>
      </c>
      <c r="AX966" s="97">
        <v>3202032</v>
      </c>
      <c r="AY966" s="97" t="s">
        <v>127</v>
      </c>
      <c r="AZ966" s="97" t="s">
        <v>293</v>
      </c>
      <c r="BA966" s="24"/>
    </row>
    <row r="967" spans="1:53" ht="84.75" customHeight="1">
      <c r="A967" s="23" t="str">
        <f>+IFERROR(VLOOKUP(R967,'[2]Listas niveles'!$D$2:$E$11,2,FALSE),"")</f>
        <v>DTAN</v>
      </c>
      <c r="B967" s="23" t="str">
        <f>+IFERROR(VLOOKUP(AS967,'[2]Listas anexo 1'!$A$7:$B$8,2,FALSE),"")</f>
        <v>ADMIN</v>
      </c>
      <c r="C967" s="23" t="str">
        <f>+IFERROR(VLOOKUP(AT967,'[2]Listas anexo 1'!$A$13:$B$15,2,FALSE),"")</f>
        <v>ADMINYCOOR</v>
      </c>
      <c r="D967" s="23" t="str">
        <f>+IFERROR(VLOOKUP(AT967,'[2]Listas anexo 1'!$A$13:$C$15,3,FALSE),"")</f>
        <v>CONTRIBUIR</v>
      </c>
      <c r="E967" s="23" t="str">
        <f>+IFERROR(VLOOKUP(AT967,'[2]Listas anexo 1'!$A$19:$B$21,2,FALSE),"")</f>
        <v>ADMINOB</v>
      </c>
      <c r="F967" s="23" t="str">
        <f>+IFERROR(VLOOKUP(AV967,'[2]Listas anexo 1'!$J$13:$K$21,2,FALSE),"")</f>
        <v>ADOBI</v>
      </c>
      <c r="G967" s="23" t="str">
        <f>+IFERROR(VLOOKUP(AW967,'[2]LISTAS ANEXO 1. 2'!$A$9:$B$38,2,FALSE),"")</f>
        <v>AI</v>
      </c>
      <c r="H967" s="23" t="str">
        <f>+IFERROR(IF(C967="ADMINYCOOR",VLOOKUP(AY967,'[2]LISTAS ANEXO 1. 3'!$B$13:$C$42,2,FALSE),IF(C967="TASAS",VLOOKUP(AY967,'[2]LISTAS ANEXO 1. 3'!$B$43:$C$51,2,FALSE),IF(C967="FORTALECIMIENTO",VLOOKUP(AY967,'[2]LISTAS ANEXO 1. 3'!$B$52:$C$58,2,FALSE),""))),"")</f>
        <v>AA</v>
      </c>
      <c r="I967" s="23" t="str">
        <f>+IFERROR(VLOOKUP(#REF!,'[2]LISTAS ANEXO 1. 4'!$B$74:$C$90,2,FALSE),"")</f>
        <v/>
      </c>
      <c r="J967" s="23" t="str">
        <f>+IFERROR(VLOOKUP(X967,[2]ORDINALES!$B$2:$C$5,2,FALSE),"")</f>
        <v>CTADOS</v>
      </c>
      <c r="K967" s="23" t="str">
        <f>+IFERROR(VLOOKUP(#REF!,[2]REGION!$G$2:$I$1125,2,FALSE),"")</f>
        <v/>
      </c>
      <c r="L967" s="23" t="str">
        <f>+IFERROR(VLOOKUP(AI967,[2]REGION!$G$2:$I$1125,2,FALSE),"")</f>
        <v>BOYA</v>
      </c>
      <c r="M967" s="23" t="str">
        <f>+IFERROR(VLOOKUP(#REF!,[2]ORDINALES!$H$2:$I$382,2,FALSE),"")</f>
        <v/>
      </c>
      <c r="N967" s="23" t="str">
        <f>IFERROR(VLOOKUP(U967,'[2]Lista Willy'!$B$11:$D$14,3,FALSE),"")</f>
        <v>REC_11</v>
      </c>
      <c r="O967" s="24"/>
      <c r="P967" s="94">
        <v>37091</v>
      </c>
      <c r="Q967" s="94" t="s">
        <v>540</v>
      </c>
      <c r="R967" s="94" t="s">
        <v>873</v>
      </c>
      <c r="S967" s="94" t="s">
        <v>1007</v>
      </c>
      <c r="T967" s="94" t="s">
        <v>873</v>
      </c>
      <c r="U967" s="94" t="s">
        <v>52</v>
      </c>
      <c r="V967" s="94" t="s">
        <v>53</v>
      </c>
      <c r="W967" s="94" t="s">
        <v>54</v>
      </c>
      <c r="X967" s="90" t="s">
        <v>55</v>
      </c>
      <c r="Y967" s="99" t="s">
        <v>1086</v>
      </c>
      <c r="Z967" s="119">
        <v>26398900</v>
      </c>
      <c r="AA967" s="120"/>
      <c r="AB967" s="119"/>
      <c r="AC967" s="119"/>
      <c r="AD967" s="119"/>
      <c r="AE967" s="120">
        <v>26398900</v>
      </c>
      <c r="AF967" s="119"/>
      <c r="AG967" s="131">
        <v>0</v>
      </c>
      <c r="AH967" s="94" t="s">
        <v>57</v>
      </c>
      <c r="AI967" s="94" t="s">
        <v>1009</v>
      </c>
      <c r="AJ967" s="94" t="s">
        <v>1010</v>
      </c>
      <c r="AK967" s="94"/>
      <c r="AL967" s="94" t="s">
        <v>57</v>
      </c>
      <c r="AM967" s="94"/>
      <c r="AN967" s="94" t="s">
        <v>57</v>
      </c>
      <c r="AO967" s="94"/>
      <c r="AP967" s="94" t="s">
        <v>57</v>
      </c>
      <c r="AQ967" s="94"/>
      <c r="AR967" s="94" t="s">
        <v>57</v>
      </c>
      <c r="AS967" s="94" t="s">
        <v>60</v>
      </c>
      <c r="AT967" s="94" t="s">
        <v>61</v>
      </c>
      <c r="AU967" s="97" t="s">
        <v>62</v>
      </c>
      <c r="AV967" s="98" t="s">
        <v>125</v>
      </c>
      <c r="AW967" s="97" t="s">
        <v>126</v>
      </c>
      <c r="AX967" s="97">
        <v>3202032</v>
      </c>
      <c r="AY967" s="97" t="s">
        <v>127</v>
      </c>
      <c r="AZ967" s="97" t="s">
        <v>293</v>
      </c>
      <c r="BA967" s="24"/>
    </row>
    <row r="968" spans="1:53" ht="84.75" customHeight="1">
      <c r="A968" s="23" t="str">
        <f>+IFERROR(VLOOKUP(R968,'[2]Listas niveles'!$D$2:$E$11,2,FALSE),"")</f>
        <v>DTAN</v>
      </c>
      <c r="B968" s="23" t="str">
        <f>+IFERROR(VLOOKUP(AS968,'[2]Listas anexo 1'!$A$7:$B$8,2,FALSE),"")</f>
        <v>ADMIN</v>
      </c>
      <c r="C968" s="23" t="str">
        <f>+IFERROR(VLOOKUP(AT968,'[2]Listas anexo 1'!$A$13:$B$15,2,FALSE),"")</f>
        <v>ADMINYCOOR</v>
      </c>
      <c r="D968" s="23" t="str">
        <f>+IFERROR(VLOOKUP(AT968,'[2]Listas anexo 1'!$A$13:$C$15,3,FALSE),"")</f>
        <v>CONTRIBUIR</v>
      </c>
      <c r="E968" s="23" t="str">
        <f>+IFERROR(VLOOKUP(AT968,'[2]Listas anexo 1'!$A$19:$B$21,2,FALSE),"")</f>
        <v>ADMINOB</v>
      </c>
      <c r="F968" s="23" t="str">
        <f>+IFERROR(VLOOKUP(AV968,'[2]Listas anexo 1'!$J$13:$K$21,2,FALSE),"")</f>
        <v>ADOBI</v>
      </c>
      <c r="G968" s="23" t="str">
        <f>+IFERROR(VLOOKUP(AW968,'[2]LISTAS ANEXO 1. 2'!$A$9:$B$38,2,FALSE),"")</f>
        <v>AI</v>
      </c>
      <c r="H968" s="23" t="str">
        <f>+IFERROR(IF(C968="ADMINYCOOR",VLOOKUP(AY968,'[2]LISTAS ANEXO 1. 3'!$B$13:$C$42,2,FALSE),IF(C968="TASAS",VLOOKUP(AY968,'[2]LISTAS ANEXO 1. 3'!$B$43:$C$51,2,FALSE),IF(C968="FORTALECIMIENTO",VLOOKUP(AY968,'[2]LISTAS ANEXO 1. 3'!$B$52:$C$58,2,FALSE),""))),"")</f>
        <v>AA</v>
      </c>
      <c r="I968" s="23" t="str">
        <f>+IFERROR(VLOOKUP(#REF!,'[2]LISTAS ANEXO 1. 4'!$B$74:$C$90,2,FALSE),"")</f>
        <v/>
      </c>
      <c r="J968" s="23" t="str">
        <f>+IFERROR(VLOOKUP(X968,[2]ORDINALES!$B$2:$C$5,2,FALSE),"")</f>
        <v>CTADOS</v>
      </c>
      <c r="K968" s="23" t="str">
        <f>+IFERROR(VLOOKUP(#REF!,[2]REGION!$G$2:$I$1125,2,FALSE),"")</f>
        <v/>
      </c>
      <c r="L968" s="23" t="str">
        <f>+IFERROR(VLOOKUP(AI968,[2]REGION!$G$2:$I$1125,2,FALSE),"")</f>
        <v>BOYA</v>
      </c>
      <c r="M968" s="23" t="str">
        <f>+IFERROR(VLOOKUP(#REF!,[2]ORDINALES!$H$2:$I$382,2,FALSE),"")</f>
        <v/>
      </c>
      <c r="N968" s="23" t="str">
        <f>IFERROR(VLOOKUP(U968,'[2]Lista Willy'!$B$11:$D$14,3,FALSE),"")</f>
        <v>REC_11</v>
      </c>
      <c r="O968" s="24"/>
      <c r="P968" s="94">
        <v>37092</v>
      </c>
      <c r="Q968" s="94" t="s">
        <v>540</v>
      </c>
      <c r="R968" s="94" t="s">
        <v>873</v>
      </c>
      <c r="S968" s="94" t="s">
        <v>1007</v>
      </c>
      <c r="T968" s="94" t="s">
        <v>873</v>
      </c>
      <c r="U968" s="94" t="s">
        <v>52</v>
      </c>
      <c r="V968" s="94" t="s">
        <v>53</v>
      </c>
      <c r="W968" s="94" t="s">
        <v>54</v>
      </c>
      <c r="X968" s="90" t="s">
        <v>55</v>
      </c>
      <c r="Y968" s="94" t="s">
        <v>2861</v>
      </c>
      <c r="Z968" s="119">
        <v>15000000</v>
      </c>
      <c r="AA968" s="120"/>
      <c r="AB968" s="119"/>
      <c r="AC968" s="119"/>
      <c r="AD968" s="119"/>
      <c r="AE968" s="120">
        <v>15000000</v>
      </c>
      <c r="AF968" s="119"/>
      <c r="AG968" s="131">
        <v>0</v>
      </c>
      <c r="AH968" s="94" t="s">
        <v>57</v>
      </c>
      <c r="AI968" s="94" t="s">
        <v>1009</v>
      </c>
      <c r="AJ968" s="94" t="s">
        <v>1010</v>
      </c>
      <c r="AK968" s="94"/>
      <c r="AL968" s="94" t="s">
        <v>57</v>
      </c>
      <c r="AM968" s="94"/>
      <c r="AN968" s="94" t="s">
        <v>57</v>
      </c>
      <c r="AO968" s="94"/>
      <c r="AP968" s="94" t="s">
        <v>57</v>
      </c>
      <c r="AQ968" s="94"/>
      <c r="AR968" s="94" t="s">
        <v>57</v>
      </c>
      <c r="AS968" s="94" t="s">
        <v>60</v>
      </c>
      <c r="AT968" s="94" t="s">
        <v>61</v>
      </c>
      <c r="AU968" s="97" t="s">
        <v>62</v>
      </c>
      <c r="AV968" s="98" t="s">
        <v>125</v>
      </c>
      <c r="AW968" s="97" t="s">
        <v>126</v>
      </c>
      <c r="AX968" s="97">
        <v>3202032</v>
      </c>
      <c r="AY968" s="97" t="s">
        <v>127</v>
      </c>
      <c r="AZ968" s="97" t="s">
        <v>293</v>
      </c>
      <c r="BA968" s="24"/>
    </row>
    <row r="969" spans="1:53" ht="84.75" customHeight="1">
      <c r="A969" s="23" t="str">
        <f>+IFERROR(VLOOKUP(R969,'[2]Listas niveles'!$D$2:$E$11,2,FALSE),"")</f>
        <v>DTAN</v>
      </c>
      <c r="B969" s="23" t="str">
        <f>+IFERROR(VLOOKUP(AS969,'[2]Listas anexo 1'!$A$7:$B$8,2,FALSE),"")</f>
        <v>ADMIN</v>
      </c>
      <c r="C969" s="23" t="str">
        <f>+IFERROR(VLOOKUP(AT969,'[2]Listas anexo 1'!$A$13:$B$15,2,FALSE),"")</f>
        <v>ADMINYCOOR</v>
      </c>
      <c r="D969" s="23" t="str">
        <f>+IFERROR(VLOOKUP(AT969,'[2]Listas anexo 1'!$A$13:$C$15,3,FALSE),"")</f>
        <v>CONTRIBUIR</v>
      </c>
      <c r="E969" s="23" t="str">
        <f>+IFERROR(VLOOKUP(AT969,'[2]Listas anexo 1'!$A$19:$B$21,2,FALSE),"")</f>
        <v>ADMINOB</v>
      </c>
      <c r="F969" s="23" t="str">
        <f>+IFERROR(VLOOKUP(AV969,'[2]Listas anexo 1'!$J$13:$K$21,2,FALSE),"")</f>
        <v>ADOBI</v>
      </c>
      <c r="G969" s="23" t="str">
        <f>+IFERROR(VLOOKUP(AW969,'[2]LISTAS ANEXO 1. 2'!$A$9:$B$38,2,FALSE),"")</f>
        <v>AI</v>
      </c>
      <c r="H969" s="23" t="str">
        <f>+IFERROR(IF(C969="ADMINYCOOR",VLOOKUP(AY969,'[2]LISTAS ANEXO 1. 3'!$B$13:$C$42,2,FALSE),IF(C969="TASAS",VLOOKUP(AY969,'[2]LISTAS ANEXO 1. 3'!$B$43:$C$51,2,FALSE),IF(C969="FORTALECIMIENTO",VLOOKUP(AY969,'[2]LISTAS ANEXO 1. 3'!$B$52:$C$58,2,FALSE),""))),"")</f>
        <v>AA</v>
      </c>
      <c r="I969" s="23" t="str">
        <f>+IFERROR(VLOOKUP(#REF!,'[2]LISTAS ANEXO 1. 4'!$B$74:$C$90,2,FALSE),"")</f>
        <v/>
      </c>
      <c r="J969" s="23" t="str">
        <f>+IFERROR(VLOOKUP(X969,[2]ORDINALES!$B$2:$C$5,2,FALSE),"")</f>
        <v>CTADOS</v>
      </c>
      <c r="K969" s="23" t="str">
        <f>+IFERROR(VLOOKUP(#REF!,[2]REGION!$G$2:$I$1125,2,FALSE),"")</f>
        <v/>
      </c>
      <c r="L969" s="23" t="str">
        <f>+IFERROR(VLOOKUP(AI969,[2]REGION!$G$2:$I$1125,2,FALSE),"")</f>
        <v>BOYA</v>
      </c>
      <c r="M969" s="23" t="str">
        <f>+IFERROR(VLOOKUP(#REF!,[2]ORDINALES!$H$2:$I$382,2,FALSE),"")</f>
        <v/>
      </c>
      <c r="N969" s="23" t="str">
        <f>IFERROR(VLOOKUP(U969,'[2]Lista Willy'!$B$11:$D$14,3,FALSE),"")</f>
        <v>REC_20</v>
      </c>
      <c r="O969" s="24"/>
      <c r="P969" s="94">
        <v>37094</v>
      </c>
      <c r="Q969" s="94" t="s">
        <v>540</v>
      </c>
      <c r="R969" s="94" t="s">
        <v>873</v>
      </c>
      <c r="S969" s="94" t="s">
        <v>1007</v>
      </c>
      <c r="T969" s="94" t="s">
        <v>873</v>
      </c>
      <c r="U969" s="94" t="s">
        <v>153</v>
      </c>
      <c r="V969" s="94" t="s">
        <v>154</v>
      </c>
      <c r="W969" s="94" t="s">
        <v>54</v>
      </c>
      <c r="X969" s="90" t="s">
        <v>55</v>
      </c>
      <c r="Y969" s="94" t="s">
        <v>2862</v>
      </c>
      <c r="Z969" s="119">
        <v>4000000</v>
      </c>
      <c r="AA969" s="120"/>
      <c r="AB969" s="119"/>
      <c r="AC969" s="119"/>
      <c r="AD969" s="119"/>
      <c r="AE969" s="120">
        <v>4000000</v>
      </c>
      <c r="AF969" s="119"/>
      <c r="AG969" s="131">
        <v>0</v>
      </c>
      <c r="AH969" s="94" t="s">
        <v>57</v>
      </c>
      <c r="AI969" s="94" t="s">
        <v>1009</v>
      </c>
      <c r="AJ969" s="94" t="s">
        <v>1010</v>
      </c>
      <c r="AK969" s="94"/>
      <c r="AL969" s="94" t="s">
        <v>57</v>
      </c>
      <c r="AM969" s="94"/>
      <c r="AN969" s="94" t="s">
        <v>57</v>
      </c>
      <c r="AO969" s="94"/>
      <c r="AP969" s="94" t="s">
        <v>57</v>
      </c>
      <c r="AQ969" s="94"/>
      <c r="AR969" s="94" t="s">
        <v>57</v>
      </c>
      <c r="AS969" s="94" t="s">
        <v>60</v>
      </c>
      <c r="AT969" s="94" t="s">
        <v>61</v>
      </c>
      <c r="AU969" s="97" t="s">
        <v>62</v>
      </c>
      <c r="AV969" s="98" t="s">
        <v>125</v>
      </c>
      <c r="AW969" s="97" t="s">
        <v>126</v>
      </c>
      <c r="AX969" s="97">
        <v>3202032</v>
      </c>
      <c r="AY969" s="97" t="s">
        <v>127</v>
      </c>
      <c r="AZ969" s="97" t="s">
        <v>293</v>
      </c>
      <c r="BA969" s="24"/>
    </row>
    <row r="970" spans="1:53" ht="84.75" customHeight="1">
      <c r="A970" s="23" t="str">
        <f>+IFERROR(VLOOKUP(R970,'[2]Listas niveles'!$D$2:$E$11,2,FALSE),"")</f>
        <v>DTAN</v>
      </c>
      <c r="B970" s="23" t="str">
        <f>+IFERROR(VLOOKUP(AS970,'[2]Listas anexo 1'!$A$7:$B$8,2,FALSE),"")</f>
        <v>ADMIN</v>
      </c>
      <c r="C970" s="23" t="str">
        <f>+IFERROR(VLOOKUP(AT970,'[2]Listas anexo 1'!$A$13:$B$15,2,FALSE),"")</f>
        <v>ADMINYCOOR</v>
      </c>
      <c r="D970" s="23" t="str">
        <f>+IFERROR(VLOOKUP(AT970,'[2]Listas anexo 1'!$A$13:$C$15,3,FALSE),"")</f>
        <v>CONTRIBUIR</v>
      </c>
      <c r="E970" s="23" t="str">
        <f>+IFERROR(VLOOKUP(AT970,'[2]Listas anexo 1'!$A$19:$B$21,2,FALSE),"")</f>
        <v>ADMINOB</v>
      </c>
      <c r="F970" s="23" t="str">
        <f>+IFERROR(VLOOKUP(AV970,'[2]Listas anexo 1'!$J$13:$K$21,2,FALSE),"")</f>
        <v>ADOBI</v>
      </c>
      <c r="G970" s="23" t="str">
        <f>+IFERROR(VLOOKUP(AW970,'[2]LISTAS ANEXO 1. 2'!$A$9:$B$38,2,FALSE),"")</f>
        <v>AI</v>
      </c>
      <c r="H970" s="23" t="str">
        <f>+IFERROR(IF(C970="ADMINYCOOR",VLOOKUP(AY970,'[2]LISTAS ANEXO 1. 3'!$B$13:$C$42,2,FALSE),IF(C970="TASAS",VLOOKUP(AY970,'[2]LISTAS ANEXO 1. 3'!$B$43:$C$51,2,FALSE),IF(C970="FORTALECIMIENTO",VLOOKUP(AY970,'[2]LISTAS ANEXO 1. 3'!$B$52:$C$58,2,FALSE),""))),"")</f>
        <v>AA</v>
      </c>
      <c r="I970" s="23" t="str">
        <f>+IFERROR(VLOOKUP(#REF!,'[2]LISTAS ANEXO 1. 4'!$B$74:$C$90,2,FALSE),"")</f>
        <v/>
      </c>
      <c r="J970" s="23" t="str">
        <f>+IFERROR(VLOOKUP(X970,[2]ORDINALES!$B$2:$C$5,2,FALSE),"")</f>
        <v>CTADOS</v>
      </c>
      <c r="K970" s="23" t="str">
        <f>+IFERROR(VLOOKUP(#REF!,[2]REGION!$G$2:$I$1125,2,FALSE),"")</f>
        <v/>
      </c>
      <c r="L970" s="23" t="str">
        <f>+IFERROR(VLOOKUP(AI970,[2]REGION!$G$2:$I$1125,2,FALSE),"")</f>
        <v>BOYA</v>
      </c>
      <c r="M970" s="23" t="str">
        <f>+IFERROR(VLOOKUP(#REF!,[2]ORDINALES!$H$2:$I$382,2,FALSE),"")</f>
        <v/>
      </c>
      <c r="N970" s="23" t="str">
        <f>IFERROR(VLOOKUP(U970,'[2]Lista Willy'!$B$11:$D$14,3,FALSE),"")</f>
        <v>REC_20</v>
      </c>
      <c r="O970" s="24"/>
      <c r="P970" s="94">
        <v>37095</v>
      </c>
      <c r="Q970" s="94" t="s">
        <v>540</v>
      </c>
      <c r="R970" s="94" t="s">
        <v>873</v>
      </c>
      <c r="S970" s="94" t="s">
        <v>1007</v>
      </c>
      <c r="T970" s="94" t="s">
        <v>873</v>
      </c>
      <c r="U970" s="94" t="s">
        <v>153</v>
      </c>
      <c r="V970" s="94" t="s">
        <v>154</v>
      </c>
      <c r="W970" s="94" t="s">
        <v>54</v>
      </c>
      <c r="X970" s="90" t="s">
        <v>55</v>
      </c>
      <c r="Y970" s="94" t="s">
        <v>1087</v>
      </c>
      <c r="Z970" s="119">
        <v>12000000</v>
      </c>
      <c r="AA970" s="120"/>
      <c r="AB970" s="119"/>
      <c r="AC970" s="119"/>
      <c r="AD970" s="119"/>
      <c r="AE970" s="120">
        <v>12000000</v>
      </c>
      <c r="AF970" s="119"/>
      <c r="AG970" s="131">
        <v>0</v>
      </c>
      <c r="AH970" s="94" t="s">
        <v>57</v>
      </c>
      <c r="AI970" s="94" t="s">
        <v>1009</v>
      </c>
      <c r="AJ970" s="94" t="s">
        <v>1010</v>
      </c>
      <c r="AK970" s="94"/>
      <c r="AL970" s="94" t="s">
        <v>57</v>
      </c>
      <c r="AM970" s="94"/>
      <c r="AN970" s="94" t="s">
        <v>57</v>
      </c>
      <c r="AO970" s="94"/>
      <c r="AP970" s="94" t="s">
        <v>57</v>
      </c>
      <c r="AQ970" s="94"/>
      <c r="AR970" s="94" t="s">
        <v>57</v>
      </c>
      <c r="AS970" s="94" t="s">
        <v>60</v>
      </c>
      <c r="AT970" s="94" t="s">
        <v>61</v>
      </c>
      <c r="AU970" s="97" t="s">
        <v>62</v>
      </c>
      <c r="AV970" s="98" t="s">
        <v>125</v>
      </c>
      <c r="AW970" s="97" t="s">
        <v>126</v>
      </c>
      <c r="AX970" s="97">
        <v>3202032</v>
      </c>
      <c r="AY970" s="97" t="s">
        <v>127</v>
      </c>
      <c r="AZ970" s="97" t="s">
        <v>293</v>
      </c>
      <c r="BA970" s="24"/>
    </row>
    <row r="971" spans="1:53" ht="84.75" customHeight="1">
      <c r="A971" s="23" t="str">
        <f>+IFERROR(VLOOKUP(R971,'[2]Listas niveles'!$D$2:$E$11,2,FALSE),"")</f>
        <v>DTAN</v>
      </c>
      <c r="B971" s="23" t="str">
        <f>+IFERROR(VLOOKUP(AS971,'[2]Listas anexo 1'!$A$7:$B$8,2,FALSE),"")</f>
        <v>ADMIN</v>
      </c>
      <c r="C971" s="23" t="str">
        <f>+IFERROR(VLOOKUP(AT971,'[2]Listas anexo 1'!$A$13:$B$15,2,FALSE),"")</f>
        <v>ADMINYCOOR</v>
      </c>
      <c r="D971" s="23" t="str">
        <f>+IFERROR(VLOOKUP(AT971,'[2]Listas anexo 1'!$A$13:$C$15,3,FALSE),"")</f>
        <v>CONTRIBUIR</v>
      </c>
      <c r="E971" s="23" t="str">
        <f>+IFERROR(VLOOKUP(AT971,'[2]Listas anexo 1'!$A$19:$B$21,2,FALSE),"")</f>
        <v>ADMINOB</v>
      </c>
      <c r="F971" s="23" t="str">
        <f>+IFERROR(VLOOKUP(AV971,'[2]Listas anexo 1'!$J$13:$K$21,2,FALSE),"")</f>
        <v>ADOBI</v>
      </c>
      <c r="G971" s="23" t="str">
        <f>+IFERROR(VLOOKUP(AW971,'[2]LISTAS ANEXO 1. 2'!$A$9:$B$38,2,FALSE),"")</f>
        <v>AI</v>
      </c>
      <c r="H971" s="23" t="str">
        <f>+IFERROR(IF(C971="ADMINYCOOR",VLOOKUP(AY971,'[2]LISTAS ANEXO 1. 3'!$B$13:$C$42,2,FALSE),IF(C971="TASAS",VLOOKUP(AY971,'[2]LISTAS ANEXO 1. 3'!$B$43:$C$51,2,FALSE),IF(C971="FORTALECIMIENTO",VLOOKUP(AY971,'[2]LISTAS ANEXO 1. 3'!$B$52:$C$58,2,FALSE),""))),"")</f>
        <v>AA</v>
      </c>
      <c r="I971" s="23" t="str">
        <f>+IFERROR(VLOOKUP(#REF!,'[2]LISTAS ANEXO 1. 4'!$B$74:$C$90,2,FALSE),"")</f>
        <v/>
      </c>
      <c r="J971" s="23" t="str">
        <f>+IFERROR(VLOOKUP(X971,[2]ORDINALES!$B$2:$C$5,2,FALSE),"")</f>
        <v>CTADOS</v>
      </c>
      <c r="K971" s="23" t="str">
        <f>+IFERROR(VLOOKUP(#REF!,[2]REGION!$G$2:$I$1125,2,FALSE),"")</f>
        <v/>
      </c>
      <c r="L971" s="23" t="str">
        <f>+IFERROR(VLOOKUP(AI971,[2]REGION!$G$2:$I$1125,2,FALSE),"")</f>
        <v>BOYA</v>
      </c>
      <c r="M971" s="23" t="str">
        <f>+IFERROR(VLOOKUP(#REF!,[2]ORDINALES!$H$2:$I$382,2,FALSE),"")</f>
        <v/>
      </c>
      <c r="N971" s="23" t="str">
        <f>IFERROR(VLOOKUP(U971,'[2]Lista Willy'!$B$11:$D$14,3,FALSE),"")</f>
        <v>REC_20</v>
      </c>
      <c r="O971" s="24"/>
      <c r="P971" s="94">
        <v>37096</v>
      </c>
      <c r="Q971" s="94" t="s">
        <v>540</v>
      </c>
      <c r="R971" s="94" t="s">
        <v>873</v>
      </c>
      <c r="S971" s="94" t="s">
        <v>1007</v>
      </c>
      <c r="T971" s="94" t="s">
        <v>873</v>
      </c>
      <c r="U971" s="94" t="s">
        <v>153</v>
      </c>
      <c r="V971" s="94" t="s">
        <v>154</v>
      </c>
      <c r="W971" s="94" t="s">
        <v>54</v>
      </c>
      <c r="X971" s="90" t="s">
        <v>55</v>
      </c>
      <c r="Y971" s="94" t="s">
        <v>1088</v>
      </c>
      <c r="Z971" s="119">
        <v>20000000</v>
      </c>
      <c r="AA971" s="120"/>
      <c r="AB971" s="119"/>
      <c r="AC971" s="119"/>
      <c r="AD971" s="119"/>
      <c r="AE971" s="120">
        <v>20000000</v>
      </c>
      <c r="AF971" s="119"/>
      <c r="AG971" s="131">
        <v>0</v>
      </c>
      <c r="AH971" s="94" t="s">
        <v>57</v>
      </c>
      <c r="AI971" s="94" t="s">
        <v>1009</v>
      </c>
      <c r="AJ971" s="94" t="s">
        <v>1010</v>
      </c>
      <c r="AK971" s="94"/>
      <c r="AL971" s="94" t="s">
        <v>57</v>
      </c>
      <c r="AM971" s="94"/>
      <c r="AN971" s="94" t="s">
        <v>57</v>
      </c>
      <c r="AO971" s="94"/>
      <c r="AP971" s="94" t="s">
        <v>57</v>
      </c>
      <c r="AQ971" s="94"/>
      <c r="AR971" s="94" t="s">
        <v>57</v>
      </c>
      <c r="AS971" s="94" t="s">
        <v>60</v>
      </c>
      <c r="AT971" s="94" t="s">
        <v>61</v>
      </c>
      <c r="AU971" s="97" t="s">
        <v>62</v>
      </c>
      <c r="AV971" s="98" t="s">
        <v>125</v>
      </c>
      <c r="AW971" s="97" t="s">
        <v>126</v>
      </c>
      <c r="AX971" s="97">
        <v>3202032</v>
      </c>
      <c r="AY971" s="97" t="s">
        <v>127</v>
      </c>
      <c r="AZ971" s="97" t="s">
        <v>293</v>
      </c>
      <c r="BA971" s="24"/>
    </row>
    <row r="972" spans="1:53" ht="84.75" customHeight="1">
      <c r="A972" s="23" t="str">
        <f>+IFERROR(VLOOKUP(R972,'[2]Listas niveles'!$D$2:$E$11,2,FALSE),"")</f>
        <v>DTAN</v>
      </c>
      <c r="B972" s="23" t="str">
        <f>+IFERROR(VLOOKUP(AS972,'[2]Listas anexo 1'!$A$7:$B$8,2,FALSE),"")</f>
        <v>ADMIN</v>
      </c>
      <c r="C972" s="23" t="str">
        <f>+IFERROR(VLOOKUP(AT972,'[2]Listas anexo 1'!$A$13:$B$15,2,FALSE),"")</f>
        <v>ADMINYCOOR</v>
      </c>
      <c r="D972" s="23" t="str">
        <f>+IFERROR(VLOOKUP(AT972,'[2]Listas anexo 1'!$A$13:$C$15,3,FALSE),"")</f>
        <v>CONTRIBUIR</v>
      </c>
      <c r="E972" s="23" t="str">
        <f>+IFERROR(VLOOKUP(AT972,'[2]Listas anexo 1'!$A$19:$B$21,2,FALSE),"")</f>
        <v>ADMINOB</v>
      </c>
      <c r="F972" s="23" t="str">
        <f>+IFERROR(VLOOKUP(AV972,'[2]Listas anexo 1'!$J$13:$K$21,2,FALSE),"")</f>
        <v>ADOBI</v>
      </c>
      <c r="G972" s="23" t="str">
        <f>+IFERROR(VLOOKUP(AW972,'[2]LISTAS ANEXO 1. 2'!$A$9:$B$38,2,FALSE),"")</f>
        <v>AI</v>
      </c>
      <c r="H972" s="23" t="str">
        <f>+IFERROR(IF(C972="ADMINYCOOR",VLOOKUP(AY972,'[2]LISTAS ANEXO 1. 3'!$B$13:$C$42,2,FALSE),IF(C972="TASAS",VLOOKUP(AY972,'[2]LISTAS ANEXO 1. 3'!$B$43:$C$51,2,FALSE),IF(C972="FORTALECIMIENTO",VLOOKUP(AY972,'[2]LISTAS ANEXO 1. 3'!$B$52:$C$58,2,FALSE),""))),"")</f>
        <v>AA</v>
      </c>
      <c r="I972" s="23" t="str">
        <f>+IFERROR(VLOOKUP(#REF!,'[2]LISTAS ANEXO 1. 4'!$B$74:$C$90,2,FALSE),"")</f>
        <v/>
      </c>
      <c r="J972" s="23" t="str">
        <f>+IFERROR(VLOOKUP(X972,[2]ORDINALES!$B$2:$C$5,2,FALSE),"")</f>
        <v>CTADOS</v>
      </c>
      <c r="K972" s="23" t="str">
        <f>+IFERROR(VLOOKUP(#REF!,[2]REGION!$G$2:$I$1125,2,FALSE),"")</f>
        <v/>
      </c>
      <c r="L972" s="23" t="str">
        <f>+IFERROR(VLOOKUP(AI972,[2]REGION!$G$2:$I$1125,2,FALSE),"")</f>
        <v>BOYA</v>
      </c>
      <c r="M972" s="23" t="str">
        <f>+IFERROR(VLOOKUP(#REF!,[2]ORDINALES!$H$2:$I$382,2,FALSE),"")</f>
        <v/>
      </c>
      <c r="N972" s="23" t="str">
        <f>IFERROR(VLOOKUP(U972,'[2]Lista Willy'!$B$11:$D$14,3,FALSE),"")</f>
        <v>REC_20</v>
      </c>
      <c r="O972" s="24"/>
      <c r="P972" s="94">
        <v>37097</v>
      </c>
      <c r="Q972" s="94" t="s">
        <v>540</v>
      </c>
      <c r="R972" s="94" t="s">
        <v>873</v>
      </c>
      <c r="S972" s="94" t="s">
        <v>1007</v>
      </c>
      <c r="T972" s="94" t="s">
        <v>873</v>
      </c>
      <c r="U972" s="94" t="s">
        <v>153</v>
      </c>
      <c r="V972" s="94" t="s">
        <v>154</v>
      </c>
      <c r="W972" s="94" t="s">
        <v>54</v>
      </c>
      <c r="X972" s="90" t="s">
        <v>55</v>
      </c>
      <c r="Y972" s="94" t="s">
        <v>1089</v>
      </c>
      <c r="Z972" s="119">
        <v>10000000</v>
      </c>
      <c r="AA972" s="120"/>
      <c r="AB972" s="119"/>
      <c r="AC972" s="119"/>
      <c r="AD972" s="119"/>
      <c r="AE972" s="120">
        <v>10000000</v>
      </c>
      <c r="AF972" s="119"/>
      <c r="AG972" s="131">
        <v>0</v>
      </c>
      <c r="AH972" s="94" t="s">
        <v>57</v>
      </c>
      <c r="AI972" s="94" t="s">
        <v>1009</v>
      </c>
      <c r="AJ972" s="94" t="s">
        <v>1010</v>
      </c>
      <c r="AK972" s="94"/>
      <c r="AL972" s="94" t="s">
        <v>57</v>
      </c>
      <c r="AM972" s="94"/>
      <c r="AN972" s="94" t="s">
        <v>57</v>
      </c>
      <c r="AO972" s="94"/>
      <c r="AP972" s="94" t="s">
        <v>57</v>
      </c>
      <c r="AQ972" s="94"/>
      <c r="AR972" s="94" t="s">
        <v>57</v>
      </c>
      <c r="AS972" s="94" t="s">
        <v>60</v>
      </c>
      <c r="AT972" s="94" t="s">
        <v>61</v>
      </c>
      <c r="AU972" s="97" t="s">
        <v>62</v>
      </c>
      <c r="AV972" s="98" t="s">
        <v>125</v>
      </c>
      <c r="AW972" s="97" t="s">
        <v>126</v>
      </c>
      <c r="AX972" s="97">
        <v>3202032</v>
      </c>
      <c r="AY972" s="97" t="s">
        <v>127</v>
      </c>
      <c r="AZ972" s="97" t="s">
        <v>293</v>
      </c>
      <c r="BA972" s="24"/>
    </row>
    <row r="973" spans="1:53" ht="84.75" customHeight="1">
      <c r="A973" s="23" t="str">
        <f>+IFERROR(VLOOKUP(R973,'[2]Listas niveles'!$D$2:$E$11,2,FALSE),"")</f>
        <v>DTAN</v>
      </c>
      <c r="B973" s="23" t="str">
        <f>+IFERROR(VLOOKUP(AS973,'[2]Listas anexo 1'!$A$7:$B$8,2,FALSE),"")</f>
        <v>ADMIN</v>
      </c>
      <c r="C973" s="23" t="str">
        <f>+IFERROR(VLOOKUP(AT973,'[2]Listas anexo 1'!$A$13:$B$15,2,FALSE),"")</f>
        <v>ADMINYCOOR</v>
      </c>
      <c r="D973" s="23" t="str">
        <f>+IFERROR(VLOOKUP(AT973,'[2]Listas anexo 1'!$A$13:$C$15,3,FALSE),"")</f>
        <v>CONTRIBUIR</v>
      </c>
      <c r="E973" s="23" t="str">
        <f>+IFERROR(VLOOKUP(AT973,'[2]Listas anexo 1'!$A$19:$B$21,2,FALSE),"")</f>
        <v>ADMINOB</v>
      </c>
      <c r="F973" s="23" t="str">
        <f>+IFERROR(VLOOKUP(AV973,'[2]Listas anexo 1'!$J$13:$K$21,2,FALSE),"")</f>
        <v>ADOBI</v>
      </c>
      <c r="G973" s="23" t="str">
        <f>+IFERROR(VLOOKUP(AW973,'[2]LISTAS ANEXO 1. 2'!$A$9:$B$38,2,FALSE),"")</f>
        <v>AI</v>
      </c>
      <c r="H973" s="23" t="str">
        <f>+IFERROR(IF(C973="ADMINYCOOR",VLOOKUP(AY973,'[2]LISTAS ANEXO 1. 3'!$B$13:$C$42,2,FALSE),IF(C973="TASAS",VLOOKUP(AY973,'[2]LISTAS ANEXO 1. 3'!$B$43:$C$51,2,FALSE),IF(C973="FORTALECIMIENTO",VLOOKUP(AY973,'[2]LISTAS ANEXO 1. 3'!$B$52:$C$58,2,FALSE),""))),"")</f>
        <v>AA</v>
      </c>
      <c r="I973" s="23" t="str">
        <f>+IFERROR(VLOOKUP(#REF!,'[2]LISTAS ANEXO 1. 4'!$B$74:$C$90,2,FALSE),"")</f>
        <v/>
      </c>
      <c r="J973" s="23" t="str">
        <f>+IFERROR(VLOOKUP(X973,[2]ORDINALES!$B$2:$C$5,2,FALSE),"")</f>
        <v>CTADOS</v>
      </c>
      <c r="K973" s="23" t="str">
        <f>+IFERROR(VLOOKUP(#REF!,[2]REGION!$G$2:$I$1125,2,FALSE),"")</f>
        <v/>
      </c>
      <c r="L973" s="23" t="str">
        <f>+IFERROR(VLOOKUP(AI973,[2]REGION!$G$2:$I$1125,2,FALSE),"")</f>
        <v>BOYA</v>
      </c>
      <c r="M973" s="23" t="str">
        <f>+IFERROR(VLOOKUP(#REF!,[2]ORDINALES!$H$2:$I$382,2,FALSE),"")</f>
        <v/>
      </c>
      <c r="N973" s="23" t="str">
        <f>IFERROR(VLOOKUP(U973,'[2]Lista Willy'!$B$11:$D$14,3,FALSE),"")</f>
        <v>REC_20</v>
      </c>
      <c r="O973" s="24"/>
      <c r="P973" s="94">
        <v>37098</v>
      </c>
      <c r="Q973" s="94" t="s">
        <v>540</v>
      </c>
      <c r="R973" s="94" t="s">
        <v>873</v>
      </c>
      <c r="S973" s="94" t="s">
        <v>1007</v>
      </c>
      <c r="T973" s="94" t="s">
        <v>873</v>
      </c>
      <c r="U973" s="94" t="s">
        <v>153</v>
      </c>
      <c r="V973" s="94" t="s">
        <v>154</v>
      </c>
      <c r="W973" s="94" t="s">
        <v>54</v>
      </c>
      <c r="X973" s="90" t="s">
        <v>55</v>
      </c>
      <c r="Y973" s="94" t="s">
        <v>1090</v>
      </c>
      <c r="Z973" s="119">
        <v>10000000</v>
      </c>
      <c r="AA973" s="120"/>
      <c r="AB973" s="119"/>
      <c r="AC973" s="119"/>
      <c r="AD973" s="119"/>
      <c r="AE973" s="120">
        <v>10000000</v>
      </c>
      <c r="AF973" s="119"/>
      <c r="AG973" s="131">
        <v>0</v>
      </c>
      <c r="AH973" s="94" t="s">
        <v>57</v>
      </c>
      <c r="AI973" s="94" t="s">
        <v>1009</v>
      </c>
      <c r="AJ973" s="94" t="s">
        <v>1010</v>
      </c>
      <c r="AK973" s="94"/>
      <c r="AL973" s="94" t="s">
        <v>57</v>
      </c>
      <c r="AM973" s="94"/>
      <c r="AN973" s="94" t="s">
        <v>57</v>
      </c>
      <c r="AO973" s="94"/>
      <c r="AP973" s="94" t="s">
        <v>57</v>
      </c>
      <c r="AQ973" s="94"/>
      <c r="AR973" s="94" t="s">
        <v>57</v>
      </c>
      <c r="AS973" s="94" t="s">
        <v>60</v>
      </c>
      <c r="AT973" s="94" t="s">
        <v>61</v>
      </c>
      <c r="AU973" s="97" t="s">
        <v>62</v>
      </c>
      <c r="AV973" s="98" t="s">
        <v>125</v>
      </c>
      <c r="AW973" s="97" t="s">
        <v>126</v>
      </c>
      <c r="AX973" s="97">
        <v>3202032</v>
      </c>
      <c r="AY973" s="97" t="s">
        <v>127</v>
      </c>
      <c r="AZ973" s="97" t="s">
        <v>293</v>
      </c>
      <c r="BA973" s="24"/>
    </row>
    <row r="974" spans="1:53" ht="84.75" customHeight="1">
      <c r="A974" s="23" t="str">
        <f>+IFERROR(VLOOKUP(R974,'[2]Listas niveles'!$D$2:$E$11,2,FALSE),"")</f>
        <v>DTAN</v>
      </c>
      <c r="B974" s="23" t="str">
        <f>+IFERROR(VLOOKUP(AS974,'[2]Listas anexo 1'!$A$7:$B$8,2,FALSE),"")</f>
        <v>ADMIN</v>
      </c>
      <c r="C974" s="23" t="str">
        <f>+IFERROR(VLOOKUP(AT974,'[2]Listas anexo 1'!$A$13:$B$15,2,FALSE),"")</f>
        <v>ADMINYCOOR</v>
      </c>
      <c r="D974" s="23" t="str">
        <f>+IFERROR(VLOOKUP(AT974,'[2]Listas anexo 1'!$A$13:$C$15,3,FALSE),"")</f>
        <v>CONTRIBUIR</v>
      </c>
      <c r="E974" s="23" t="str">
        <f>+IFERROR(VLOOKUP(AT974,'[2]Listas anexo 1'!$A$19:$B$21,2,FALSE),"")</f>
        <v>ADMINOB</v>
      </c>
      <c r="F974" s="23" t="str">
        <f>+IFERROR(VLOOKUP(AV974,'[2]Listas anexo 1'!$J$13:$K$21,2,FALSE),"")</f>
        <v>ADOBI</v>
      </c>
      <c r="G974" s="23" t="str">
        <f>+IFERROR(VLOOKUP(AW974,'[2]LISTAS ANEXO 1. 2'!$A$9:$B$38,2,FALSE),"")</f>
        <v>AI</v>
      </c>
      <c r="H974" s="23" t="str">
        <f>+IFERROR(IF(C974="ADMINYCOOR",VLOOKUP(AY974,'[2]LISTAS ANEXO 1. 3'!$B$13:$C$42,2,FALSE),IF(C974="TASAS",VLOOKUP(AY974,'[2]LISTAS ANEXO 1. 3'!$B$43:$C$51,2,FALSE),IF(C974="FORTALECIMIENTO",VLOOKUP(AY974,'[2]LISTAS ANEXO 1. 3'!$B$52:$C$58,2,FALSE),""))),"")</f>
        <v>AA</v>
      </c>
      <c r="I974" s="23" t="str">
        <f>+IFERROR(VLOOKUP(#REF!,'[2]LISTAS ANEXO 1. 4'!$B$74:$C$90,2,FALSE),"")</f>
        <v/>
      </c>
      <c r="J974" s="23" t="str">
        <f>+IFERROR(VLOOKUP(X974,[2]ORDINALES!$B$2:$C$5,2,FALSE),"")</f>
        <v>CTADOS</v>
      </c>
      <c r="K974" s="23" t="str">
        <f>+IFERROR(VLOOKUP(#REF!,[2]REGION!$G$2:$I$1125,2,FALSE),"")</f>
        <v/>
      </c>
      <c r="L974" s="23" t="str">
        <f>+IFERROR(VLOOKUP(AI974,[2]REGION!$G$2:$I$1125,2,FALSE),"")</f>
        <v>BOYA</v>
      </c>
      <c r="M974" s="23" t="str">
        <f>+IFERROR(VLOOKUP(#REF!,[2]ORDINALES!$H$2:$I$382,2,FALSE),"")</f>
        <v/>
      </c>
      <c r="N974" s="23" t="str">
        <f>IFERROR(VLOOKUP(U974,'[2]Lista Willy'!$B$11:$D$14,3,FALSE),"")</f>
        <v>REC_20</v>
      </c>
      <c r="O974" s="24"/>
      <c r="P974" s="94">
        <v>37099</v>
      </c>
      <c r="Q974" s="94" t="s">
        <v>540</v>
      </c>
      <c r="R974" s="94" t="s">
        <v>873</v>
      </c>
      <c r="S974" s="94" t="s">
        <v>1007</v>
      </c>
      <c r="T974" s="94" t="s">
        <v>873</v>
      </c>
      <c r="U974" s="94" t="s">
        <v>153</v>
      </c>
      <c r="V974" s="94" t="s">
        <v>154</v>
      </c>
      <c r="W974" s="94" t="s">
        <v>54</v>
      </c>
      <c r="X974" s="90" t="s">
        <v>55</v>
      </c>
      <c r="Y974" s="94" t="s">
        <v>1091</v>
      </c>
      <c r="Z974" s="119">
        <v>230000000</v>
      </c>
      <c r="AA974" s="120"/>
      <c r="AB974" s="119"/>
      <c r="AC974" s="119"/>
      <c r="AD974" s="119"/>
      <c r="AE974" s="120">
        <v>230000000</v>
      </c>
      <c r="AF974" s="119"/>
      <c r="AG974" s="131">
        <v>0</v>
      </c>
      <c r="AH974" s="94" t="s">
        <v>57</v>
      </c>
      <c r="AI974" s="94" t="s">
        <v>1009</v>
      </c>
      <c r="AJ974" s="94" t="s">
        <v>1010</v>
      </c>
      <c r="AK974" s="94"/>
      <c r="AL974" s="94" t="s">
        <v>57</v>
      </c>
      <c r="AM974" s="94"/>
      <c r="AN974" s="94" t="s">
        <v>57</v>
      </c>
      <c r="AO974" s="94"/>
      <c r="AP974" s="94" t="s">
        <v>57</v>
      </c>
      <c r="AQ974" s="94"/>
      <c r="AR974" s="94" t="s">
        <v>57</v>
      </c>
      <c r="AS974" s="94" t="s">
        <v>60</v>
      </c>
      <c r="AT974" s="94" t="s">
        <v>61</v>
      </c>
      <c r="AU974" s="97" t="s">
        <v>62</v>
      </c>
      <c r="AV974" s="98" t="s">
        <v>125</v>
      </c>
      <c r="AW974" s="97" t="s">
        <v>126</v>
      </c>
      <c r="AX974" s="97">
        <v>3202032</v>
      </c>
      <c r="AY974" s="97" t="s">
        <v>127</v>
      </c>
      <c r="AZ974" s="97" t="s">
        <v>293</v>
      </c>
      <c r="BA974" s="24"/>
    </row>
    <row r="975" spans="1:53" ht="84.75" customHeight="1">
      <c r="A975" s="23" t="str">
        <f>+IFERROR(VLOOKUP(R975,'[2]Listas niveles'!$D$2:$E$11,2,FALSE),"")</f>
        <v>DTAN</v>
      </c>
      <c r="B975" s="23" t="str">
        <f>+IFERROR(VLOOKUP(AS975,'[2]Listas anexo 1'!$A$7:$B$8,2,FALSE),"")</f>
        <v>ADMIN</v>
      </c>
      <c r="C975" s="23" t="str">
        <f>+IFERROR(VLOOKUP(AT975,'[2]Listas anexo 1'!$A$13:$B$15,2,FALSE),"")</f>
        <v>ADMINYCOOR</v>
      </c>
      <c r="D975" s="23" t="str">
        <f>+IFERROR(VLOOKUP(AT975,'[2]Listas anexo 1'!$A$13:$C$15,3,FALSE),"")</f>
        <v>CONTRIBUIR</v>
      </c>
      <c r="E975" s="23" t="str">
        <f>+IFERROR(VLOOKUP(AT975,'[2]Listas anexo 1'!$A$19:$B$21,2,FALSE),"")</f>
        <v>ADMINOB</v>
      </c>
      <c r="F975" s="23" t="str">
        <f>+IFERROR(VLOOKUP(AV975,'[2]Listas anexo 1'!$J$13:$K$21,2,FALSE),"")</f>
        <v>ADOBI</v>
      </c>
      <c r="G975" s="23" t="str">
        <f>+IFERROR(VLOOKUP(AW975,'[2]LISTAS ANEXO 1. 2'!$A$9:$B$38,2,FALSE),"")</f>
        <v>AI</v>
      </c>
      <c r="H975" s="23" t="str">
        <f>+IFERROR(IF(C975="ADMINYCOOR",VLOOKUP(AY975,'[2]LISTAS ANEXO 1. 3'!$B$13:$C$42,2,FALSE),IF(C975="TASAS",VLOOKUP(AY975,'[2]LISTAS ANEXO 1. 3'!$B$43:$C$51,2,FALSE),IF(C975="FORTALECIMIENTO",VLOOKUP(AY975,'[2]LISTAS ANEXO 1. 3'!$B$52:$C$58,2,FALSE),""))),"")</f>
        <v>AA</v>
      </c>
      <c r="I975" s="23" t="str">
        <f>+IFERROR(VLOOKUP(#REF!,'[2]LISTAS ANEXO 1. 4'!$B$74:$C$90,2,FALSE),"")</f>
        <v/>
      </c>
      <c r="J975" s="23" t="str">
        <f>+IFERROR(VLOOKUP(X975,[2]ORDINALES!$B$2:$C$5,2,FALSE),"")</f>
        <v>CTADOS</v>
      </c>
      <c r="K975" s="23" t="str">
        <f>+IFERROR(VLOOKUP(#REF!,[2]REGION!$G$2:$I$1125,2,FALSE),"")</f>
        <v/>
      </c>
      <c r="L975" s="23" t="str">
        <f>+IFERROR(VLOOKUP(AI975,[2]REGION!$G$2:$I$1125,2,FALSE),"")</f>
        <v>BOYA</v>
      </c>
      <c r="M975" s="23" t="str">
        <f>+IFERROR(VLOOKUP(#REF!,[2]ORDINALES!$H$2:$I$382,2,FALSE),"")</f>
        <v/>
      </c>
      <c r="N975" s="23" t="str">
        <f>IFERROR(VLOOKUP(U975,'[2]Lista Willy'!$B$11:$D$14,3,FALSE),"")</f>
        <v>REC_11</v>
      </c>
      <c r="O975" s="24"/>
      <c r="P975" s="94">
        <v>37101</v>
      </c>
      <c r="Q975" s="94" t="s">
        <v>540</v>
      </c>
      <c r="R975" s="94" t="s">
        <v>873</v>
      </c>
      <c r="S975" s="94" t="s">
        <v>1007</v>
      </c>
      <c r="T975" s="94" t="s">
        <v>873</v>
      </c>
      <c r="U975" s="94" t="s">
        <v>52</v>
      </c>
      <c r="V975" s="94" t="s">
        <v>53</v>
      </c>
      <c r="W975" s="94" t="s">
        <v>54</v>
      </c>
      <c r="X975" s="90" t="s">
        <v>55</v>
      </c>
      <c r="Y975" s="94" t="s">
        <v>1092</v>
      </c>
      <c r="Z975" s="119">
        <v>8000000</v>
      </c>
      <c r="AA975" s="120"/>
      <c r="AB975" s="119"/>
      <c r="AC975" s="119"/>
      <c r="AD975" s="119"/>
      <c r="AE975" s="120">
        <v>8000000</v>
      </c>
      <c r="AF975" s="119"/>
      <c r="AG975" s="131">
        <v>0</v>
      </c>
      <c r="AH975" s="94" t="s">
        <v>57</v>
      </c>
      <c r="AI975" s="94" t="s">
        <v>1009</v>
      </c>
      <c r="AJ975" s="94" t="s">
        <v>1010</v>
      </c>
      <c r="AK975" s="94"/>
      <c r="AL975" s="94" t="s">
        <v>57</v>
      </c>
      <c r="AM975" s="94"/>
      <c r="AN975" s="94" t="s">
        <v>57</v>
      </c>
      <c r="AO975" s="94"/>
      <c r="AP975" s="94" t="s">
        <v>57</v>
      </c>
      <c r="AQ975" s="94"/>
      <c r="AR975" s="94" t="s">
        <v>57</v>
      </c>
      <c r="AS975" s="94" t="s">
        <v>60</v>
      </c>
      <c r="AT975" s="94" t="s">
        <v>61</v>
      </c>
      <c r="AU975" s="97" t="s">
        <v>62</v>
      </c>
      <c r="AV975" s="98" t="s">
        <v>125</v>
      </c>
      <c r="AW975" s="97" t="s">
        <v>126</v>
      </c>
      <c r="AX975" s="97">
        <v>3202032</v>
      </c>
      <c r="AY975" s="97" t="s">
        <v>127</v>
      </c>
      <c r="AZ975" s="97" t="s">
        <v>293</v>
      </c>
      <c r="BA975" s="24"/>
    </row>
    <row r="976" spans="1:53" ht="84.75" customHeight="1">
      <c r="A976" s="23" t="str">
        <f>+IFERROR(VLOOKUP(R976,'[2]Listas niveles'!$D$2:$E$11,2,FALSE),"")</f>
        <v>DTAN</v>
      </c>
      <c r="B976" s="23" t="str">
        <f>+IFERROR(VLOOKUP(AS976,'[2]Listas anexo 1'!$A$7:$B$8,2,FALSE),"")</f>
        <v>ADMIN</v>
      </c>
      <c r="C976" s="23" t="str">
        <f>+IFERROR(VLOOKUP(AT976,'[2]Listas anexo 1'!$A$13:$B$15,2,FALSE),"")</f>
        <v>ADMINYCOOR</v>
      </c>
      <c r="D976" s="23" t="str">
        <f>+IFERROR(VLOOKUP(AT976,'[2]Listas anexo 1'!$A$13:$C$15,3,FALSE),"")</f>
        <v>CONTRIBUIR</v>
      </c>
      <c r="E976" s="23" t="str">
        <f>+IFERROR(VLOOKUP(AT976,'[2]Listas anexo 1'!$A$19:$B$21,2,FALSE),"")</f>
        <v>ADMINOB</v>
      </c>
      <c r="F976" s="23" t="str">
        <f>+IFERROR(VLOOKUP(AV976,'[2]Listas anexo 1'!$J$13:$K$21,2,FALSE),"")</f>
        <v>ADOBI</v>
      </c>
      <c r="G976" s="23" t="str">
        <f>+IFERROR(VLOOKUP(AW976,'[2]LISTAS ANEXO 1. 2'!$A$9:$B$38,2,FALSE),"")</f>
        <v>AI</v>
      </c>
      <c r="H976" s="23" t="str">
        <f>+IFERROR(IF(C976="ADMINYCOOR",VLOOKUP(AY976,'[2]LISTAS ANEXO 1. 3'!$B$13:$C$42,2,FALSE),IF(C976="TASAS",VLOOKUP(AY976,'[2]LISTAS ANEXO 1. 3'!$B$43:$C$51,2,FALSE),IF(C976="FORTALECIMIENTO",VLOOKUP(AY976,'[2]LISTAS ANEXO 1. 3'!$B$52:$C$58,2,FALSE),""))),"")</f>
        <v>AA</v>
      </c>
      <c r="I976" s="23" t="str">
        <f>+IFERROR(VLOOKUP(#REF!,'[2]LISTAS ANEXO 1. 4'!$B$74:$C$90,2,FALSE),"")</f>
        <v/>
      </c>
      <c r="J976" s="23" t="str">
        <f>+IFERROR(VLOOKUP(X976,[2]ORDINALES!$B$2:$C$5,2,FALSE),"")</f>
        <v>CTADOS</v>
      </c>
      <c r="K976" s="23" t="str">
        <f>+IFERROR(VLOOKUP(#REF!,[2]REGION!$G$2:$I$1125,2,FALSE),"")</f>
        <v/>
      </c>
      <c r="L976" s="23" t="str">
        <f>+IFERROR(VLOOKUP(AI976,[2]REGION!$G$2:$I$1125,2,FALSE),"")</f>
        <v>BOYA</v>
      </c>
      <c r="M976" s="23" t="str">
        <f>+IFERROR(VLOOKUP(#REF!,[2]ORDINALES!$H$2:$I$382,2,FALSE),"")</f>
        <v/>
      </c>
      <c r="N976" s="23" t="str">
        <f>IFERROR(VLOOKUP(U976,'[2]Lista Willy'!$B$11:$D$14,3,FALSE),"")</f>
        <v>REC_11</v>
      </c>
      <c r="O976" s="24"/>
      <c r="P976" s="94">
        <v>37102</v>
      </c>
      <c r="Q976" s="94" t="s">
        <v>540</v>
      </c>
      <c r="R976" s="94" t="s">
        <v>873</v>
      </c>
      <c r="S976" s="94" t="s">
        <v>1007</v>
      </c>
      <c r="T976" s="94" t="s">
        <v>873</v>
      </c>
      <c r="U976" s="94" t="s">
        <v>52</v>
      </c>
      <c r="V976" s="94" t="s">
        <v>53</v>
      </c>
      <c r="W976" s="94" t="s">
        <v>54</v>
      </c>
      <c r="X976" s="90" t="s">
        <v>55</v>
      </c>
      <c r="Y976" s="94" t="s">
        <v>1093</v>
      </c>
      <c r="Z976" s="119">
        <v>28371803</v>
      </c>
      <c r="AA976" s="120"/>
      <c r="AB976" s="119"/>
      <c r="AC976" s="119"/>
      <c r="AD976" s="119"/>
      <c r="AE976" s="120">
        <v>28371803</v>
      </c>
      <c r="AF976" s="119">
        <v>16854538</v>
      </c>
      <c r="AG976" s="131">
        <v>28371803</v>
      </c>
      <c r="AH976" s="94" t="s">
        <v>57</v>
      </c>
      <c r="AI976" s="94" t="s">
        <v>1009</v>
      </c>
      <c r="AJ976" s="94" t="s">
        <v>1010</v>
      </c>
      <c r="AK976" s="94"/>
      <c r="AL976" s="94" t="s">
        <v>57</v>
      </c>
      <c r="AM976" s="94"/>
      <c r="AN976" s="94" t="s">
        <v>57</v>
      </c>
      <c r="AO976" s="94"/>
      <c r="AP976" s="94" t="s">
        <v>57</v>
      </c>
      <c r="AQ976" s="94"/>
      <c r="AR976" s="94" t="s">
        <v>57</v>
      </c>
      <c r="AS976" s="94" t="s">
        <v>60</v>
      </c>
      <c r="AT976" s="94" t="s">
        <v>61</v>
      </c>
      <c r="AU976" s="97" t="s">
        <v>62</v>
      </c>
      <c r="AV976" s="98" t="s">
        <v>125</v>
      </c>
      <c r="AW976" s="97" t="s">
        <v>126</v>
      </c>
      <c r="AX976" s="97">
        <v>3202032</v>
      </c>
      <c r="AY976" s="97" t="s">
        <v>127</v>
      </c>
      <c r="AZ976" s="98" t="s">
        <v>293</v>
      </c>
      <c r="BA976" s="24"/>
    </row>
    <row r="977" spans="1:53" ht="84.75" customHeight="1">
      <c r="A977" s="23" t="str">
        <f>+IFERROR(VLOOKUP(R977,'[2]Listas niveles'!$D$2:$E$11,2,FALSE),"")</f>
        <v>DTAN</v>
      </c>
      <c r="B977" s="23" t="str">
        <f>+IFERROR(VLOOKUP(AS977,'[2]Listas anexo 1'!$A$7:$B$8,2,FALSE),"")</f>
        <v>ADMIN</v>
      </c>
      <c r="C977" s="23" t="str">
        <f>+IFERROR(VLOOKUP(AT977,'[2]Listas anexo 1'!$A$13:$B$15,2,FALSE),"")</f>
        <v>ADMINYCOOR</v>
      </c>
      <c r="D977" s="23" t="str">
        <f>+IFERROR(VLOOKUP(AT977,'[2]Listas anexo 1'!$A$13:$C$15,3,FALSE),"")</f>
        <v>CONTRIBUIR</v>
      </c>
      <c r="E977" s="23" t="str">
        <f>+IFERROR(VLOOKUP(AT977,'[2]Listas anexo 1'!$A$19:$B$21,2,FALSE),"")</f>
        <v>ADMINOB</v>
      </c>
      <c r="F977" s="23" t="str">
        <f>+IFERROR(VLOOKUP(AV977,'[2]Listas anexo 1'!$J$13:$K$21,2,FALSE),"")</f>
        <v>ADOBI</v>
      </c>
      <c r="G977" s="23" t="str">
        <f>+IFERROR(VLOOKUP(AW977,'[2]LISTAS ANEXO 1. 2'!$A$9:$B$38,2,FALSE),"")</f>
        <v>AI</v>
      </c>
      <c r="H977" s="23" t="str">
        <f>+IFERROR(IF(C977="ADMINYCOOR",VLOOKUP(AY977,'[2]LISTAS ANEXO 1. 3'!$B$13:$C$42,2,FALSE),IF(C977="TASAS",VLOOKUP(AY977,'[2]LISTAS ANEXO 1. 3'!$B$43:$C$51,2,FALSE),IF(C977="FORTALECIMIENTO",VLOOKUP(AY977,'[2]LISTAS ANEXO 1. 3'!$B$52:$C$58,2,FALSE),""))),"")</f>
        <v>AA</v>
      </c>
      <c r="I977" s="23" t="str">
        <f>+IFERROR(VLOOKUP(#REF!,'[2]LISTAS ANEXO 1. 4'!$B$74:$C$90,2,FALSE),"")</f>
        <v/>
      </c>
      <c r="J977" s="23" t="str">
        <f>+IFERROR(VLOOKUP(X977,[2]ORDINALES!$B$2:$C$5,2,FALSE),"")</f>
        <v>CTADOS</v>
      </c>
      <c r="K977" s="23" t="str">
        <f>+IFERROR(VLOOKUP(#REF!,[2]REGION!$G$2:$I$1125,2,FALSE),"")</f>
        <v/>
      </c>
      <c r="L977" s="23" t="str">
        <f>+IFERROR(VLOOKUP(AI977,[2]REGION!$G$2:$I$1125,2,FALSE),"")</f>
        <v>BOYA</v>
      </c>
      <c r="M977" s="23" t="str">
        <f>+IFERROR(VLOOKUP(#REF!,[2]ORDINALES!$H$2:$I$382,2,FALSE),"")</f>
        <v/>
      </c>
      <c r="N977" s="23" t="str">
        <f>IFERROR(VLOOKUP(U977,'[2]Lista Willy'!$B$11:$D$14,3,FALSE),"")</f>
        <v>REC_11</v>
      </c>
      <c r="O977" s="24"/>
      <c r="P977" s="94">
        <v>37103</v>
      </c>
      <c r="Q977" s="94" t="s">
        <v>540</v>
      </c>
      <c r="R977" s="94" t="s">
        <v>873</v>
      </c>
      <c r="S977" s="94" t="s">
        <v>1007</v>
      </c>
      <c r="T977" s="94" t="s">
        <v>873</v>
      </c>
      <c r="U977" s="94" t="s">
        <v>52</v>
      </c>
      <c r="V977" s="94" t="s">
        <v>53</v>
      </c>
      <c r="W977" s="94" t="s">
        <v>54</v>
      </c>
      <c r="X977" s="90" t="s">
        <v>55</v>
      </c>
      <c r="Y977" s="94" t="s">
        <v>1094</v>
      </c>
      <c r="Z977" s="119">
        <v>8755000</v>
      </c>
      <c r="AA977" s="120"/>
      <c r="AB977" s="119"/>
      <c r="AC977" s="119"/>
      <c r="AD977" s="119"/>
      <c r="AE977" s="120">
        <v>8755000</v>
      </c>
      <c r="AF977" s="119">
        <v>8755000</v>
      </c>
      <c r="AG977" s="131">
        <v>8755000</v>
      </c>
      <c r="AH977" s="94" t="s">
        <v>57</v>
      </c>
      <c r="AI977" s="94" t="s">
        <v>1009</v>
      </c>
      <c r="AJ977" s="94" t="s">
        <v>1010</v>
      </c>
      <c r="AK977" s="94"/>
      <c r="AL977" s="94" t="s">
        <v>57</v>
      </c>
      <c r="AM977" s="94"/>
      <c r="AN977" s="94" t="s">
        <v>57</v>
      </c>
      <c r="AO977" s="94"/>
      <c r="AP977" s="94" t="s">
        <v>57</v>
      </c>
      <c r="AQ977" s="94"/>
      <c r="AR977" s="94" t="s">
        <v>57</v>
      </c>
      <c r="AS977" s="94" t="s">
        <v>60</v>
      </c>
      <c r="AT977" s="94" t="s">
        <v>61</v>
      </c>
      <c r="AU977" s="97" t="s">
        <v>62</v>
      </c>
      <c r="AV977" s="98" t="s">
        <v>125</v>
      </c>
      <c r="AW977" s="97" t="s">
        <v>126</v>
      </c>
      <c r="AX977" s="97">
        <v>3202032</v>
      </c>
      <c r="AY977" s="97" t="s">
        <v>127</v>
      </c>
      <c r="AZ977" s="98" t="s">
        <v>293</v>
      </c>
      <c r="BA977" s="24"/>
    </row>
    <row r="978" spans="1:53" ht="84.75" customHeight="1">
      <c r="A978" s="23" t="str">
        <f>+IFERROR(VLOOKUP(R978,'[2]Listas niveles'!$D$2:$E$11,2,FALSE),"")</f>
        <v>DTAN</v>
      </c>
      <c r="B978" s="23" t="str">
        <f>+IFERROR(VLOOKUP(AS978,'[2]Listas anexo 1'!$A$7:$B$8,2,FALSE),"")</f>
        <v>ADMIN</v>
      </c>
      <c r="C978" s="23" t="str">
        <f>+IFERROR(VLOOKUP(AT978,'[2]Listas anexo 1'!$A$13:$B$15,2,FALSE),"")</f>
        <v>ADMINYCOOR</v>
      </c>
      <c r="D978" s="23" t="str">
        <f>+IFERROR(VLOOKUP(AT978,'[2]Listas anexo 1'!$A$13:$C$15,3,FALSE),"")</f>
        <v>CONTRIBUIR</v>
      </c>
      <c r="E978" s="23" t="str">
        <f>+IFERROR(VLOOKUP(AT978,'[2]Listas anexo 1'!$A$19:$B$21,2,FALSE),"")</f>
        <v>ADMINOB</v>
      </c>
      <c r="F978" s="23" t="str">
        <f>+IFERROR(VLOOKUP(AV978,'[2]Listas anexo 1'!$J$13:$K$21,2,FALSE),"")</f>
        <v>ADOBI</v>
      </c>
      <c r="G978" s="23" t="str">
        <f>+IFERROR(VLOOKUP(AW978,'[2]LISTAS ANEXO 1. 2'!$A$9:$B$38,2,FALSE),"")</f>
        <v>AI</v>
      </c>
      <c r="H978" s="23" t="str">
        <f>+IFERROR(IF(C978="ADMINYCOOR",VLOOKUP(AY978,'[2]LISTAS ANEXO 1. 3'!$B$13:$C$42,2,FALSE),IF(C978="TASAS",VLOOKUP(AY978,'[2]LISTAS ANEXO 1. 3'!$B$43:$C$51,2,FALSE),IF(C978="FORTALECIMIENTO",VLOOKUP(AY978,'[2]LISTAS ANEXO 1. 3'!$B$52:$C$58,2,FALSE),""))),"")</f>
        <v>AA</v>
      </c>
      <c r="I978" s="23" t="str">
        <f>+IFERROR(VLOOKUP(#REF!,'[2]LISTAS ANEXO 1. 4'!$B$74:$C$90,2,FALSE),"")</f>
        <v/>
      </c>
      <c r="J978" s="23" t="str">
        <f>+IFERROR(VLOOKUP(X978,[2]ORDINALES!$B$2:$C$5,2,FALSE),"")</f>
        <v>CTADOS</v>
      </c>
      <c r="K978" s="23" t="str">
        <f>+IFERROR(VLOOKUP(#REF!,[2]REGION!$G$2:$I$1125,2,FALSE),"")</f>
        <v/>
      </c>
      <c r="L978" s="23" t="str">
        <f>+IFERROR(VLOOKUP(AI978,[2]REGION!$G$2:$I$1125,2,FALSE),"")</f>
        <v>BOYA</v>
      </c>
      <c r="M978" s="23" t="str">
        <f>+IFERROR(VLOOKUP(#REF!,[2]ORDINALES!$H$2:$I$382,2,FALSE),"")</f>
        <v/>
      </c>
      <c r="N978" s="23" t="str">
        <f>IFERROR(VLOOKUP(U978,'[2]Lista Willy'!$B$11:$D$14,3,FALSE),"")</f>
        <v>REC_11</v>
      </c>
      <c r="O978" s="24"/>
      <c r="P978" s="94">
        <v>37104</v>
      </c>
      <c r="Q978" s="94" t="s">
        <v>540</v>
      </c>
      <c r="R978" s="94" t="s">
        <v>873</v>
      </c>
      <c r="S978" s="94" t="s">
        <v>1007</v>
      </c>
      <c r="T978" s="94" t="s">
        <v>873</v>
      </c>
      <c r="U978" s="94" t="s">
        <v>52</v>
      </c>
      <c r="V978" s="94" t="s">
        <v>53</v>
      </c>
      <c r="W978" s="94" t="s">
        <v>54</v>
      </c>
      <c r="X978" s="90" t="s">
        <v>55</v>
      </c>
      <c r="Y978" s="94" t="s">
        <v>1095</v>
      </c>
      <c r="Z978" s="119">
        <v>10000000</v>
      </c>
      <c r="AA978" s="120"/>
      <c r="AB978" s="119"/>
      <c r="AC978" s="119"/>
      <c r="AD978" s="119"/>
      <c r="AE978" s="120">
        <v>10000000</v>
      </c>
      <c r="AF978" s="119"/>
      <c r="AG978" s="131">
        <v>0</v>
      </c>
      <c r="AH978" s="94" t="s">
        <v>57</v>
      </c>
      <c r="AI978" s="94" t="s">
        <v>1009</v>
      </c>
      <c r="AJ978" s="94" t="s">
        <v>1010</v>
      </c>
      <c r="AK978" s="94"/>
      <c r="AL978" s="94" t="s">
        <v>57</v>
      </c>
      <c r="AM978" s="94"/>
      <c r="AN978" s="94" t="s">
        <v>57</v>
      </c>
      <c r="AO978" s="94"/>
      <c r="AP978" s="94" t="s">
        <v>57</v>
      </c>
      <c r="AQ978" s="94"/>
      <c r="AR978" s="94" t="s">
        <v>57</v>
      </c>
      <c r="AS978" s="94" t="s">
        <v>60</v>
      </c>
      <c r="AT978" s="94" t="s">
        <v>61</v>
      </c>
      <c r="AU978" s="97" t="s">
        <v>62</v>
      </c>
      <c r="AV978" s="98" t="s">
        <v>125</v>
      </c>
      <c r="AW978" s="97" t="s">
        <v>126</v>
      </c>
      <c r="AX978" s="97">
        <v>3202032</v>
      </c>
      <c r="AY978" s="97" t="s">
        <v>127</v>
      </c>
      <c r="AZ978" s="97" t="s">
        <v>293</v>
      </c>
      <c r="BA978" s="24"/>
    </row>
    <row r="979" spans="1:53" ht="84.75" customHeight="1">
      <c r="A979" s="23" t="str">
        <f>+IFERROR(VLOOKUP(R979,'[2]Listas niveles'!$D$2:$E$11,2,FALSE),"")</f>
        <v>DTAN</v>
      </c>
      <c r="B979" s="23" t="str">
        <f>+IFERROR(VLOOKUP(AS979,'[2]Listas anexo 1'!$A$7:$B$8,2,FALSE),"")</f>
        <v>ADMIN</v>
      </c>
      <c r="C979" s="23" t="str">
        <f>+IFERROR(VLOOKUP(AT979,'[2]Listas anexo 1'!$A$13:$B$15,2,FALSE),"")</f>
        <v>ADMINYCOOR</v>
      </c>
      <c r="D979" s="23" t="str">
        <f>+IFERROR(VLOOKUP(AT979,'[2]Listas anexo 1'!$A$13:$C$15,3,FALSE),"")</f>
        <v>CONTRIBUIR</v>
      </c>
      <c r="E979" s="23" t="str">
        <f>+IFERROR(VLOOKUP(AT979,'[2]Listas anexo 1'!$A$19:$B$21,2,FALSE),"")</f>
        <v>ADMINOB</v>
      </c>
      <c r="F979" s="23" t="str">
        <f>+IFERROR(VLOOKUP(AV979,'[2]Listas anexo 1'!$J$13:$K$21,2,FALSE),"")</f>
        <v>ADOBI</v>
      </c>
      <c r="G979" s="23" t="str">
        <f>+IFERROR(VLOOKUP(AW979,'[2]LISTAS ANEXO 1. 2'!$A$9:$B$38,2,FALSE),"")</f>
        <v>AI</v>
      </c>
      <c r="H979" s="23" t="str">
        <f>+IFERROR(IF(C979="ADMINYCOOR",VLOOKUP(AY979,'[2]LISTAS ANEXO 1. 3'!$B$13:$C$42,2,FALSE),IF(C979="TASAS",VLOOKUP(AY979,'[2]LISTAS ANEXO 1. 3'!$B$43:$C$51,2,FALSE),IF(C979="FORTALECIMIENTO",VLOOKUP(AY979,'[2]LISTAS ANEXO 1. 3'!$B$52:$C$58,2,FALSE),""))),"")</f>
        <v>AA</v>
      </c>
      <c r="I979" s="23" t="str">
        <f>+IFERROR(VLOOKUP(#REF!,'[2]LISTAS ANEXO 1. 4'!$B$74:$C$90,2,FALSE),"")</f>
        <v/>
      </c>
      <c r="J979" s="23" t="str">
        <f>+IFERROR(VLOOKUP(X979,[2]ORDINALES!$B$2:$C$5,2,FALSE),"")</f>
        <v>CTADOS</v>
      </c>
      <c r="K979" s="23" t="str">
        <f>+IFERROR(VLOOKUP(#REF!,[2]REGION!$G$2:$I$1125,2,FALSE),"")</f>
        <v/>
      </c>
      <c r="L979" s="23" t="str">
        <f>+IFERROR(VLOOKUP(AI979,[2]REGION!$G$2:$I$1125,2,FALSE),"")</f>
        <v>BOYA</v>
      </c>
      <c r="M979" s="23" t="str">
        <f>+IFERROR(VLOOKUP(#REF!,[2]ORDINALES!$H$2:$I$382,2,FALSE),"")</f>
        <v/>
      </c>
      <c r="N979" s="23" t="str">
        <f>IFERROR(VLOOKUP(U979,'[2]Lista Willy'!$B$11:$D$14,3,FALSE),"")</f>
        <v>REC_11</v>
      </c>
      <c r="O979" s="24"/>
      <c r="P979" s="94">
        <v>37105</v>
      </c>
      <c r="Q979" s="94" t="s">
        <v>540</v>
      </c>
      <c r="R979" s="94" t="s">
        <v>873</v>
      </c>
      <c r="S979" s="94" t="s">
        <v>1007</v>
      </c>
      <c r="T979" s="94" t="s">
        <v>873</v>
      </c>
      <c r="U979" s="94" t="s">
        <v>52</v>
      </c>
      <c r="V979" s="94" t="s">
        <v>53</v>
      </c>
      <c r="W979" s="94" t="s">
        <v>54</v>
      </c>
      <c r="X979" s="90" t="s">
        <v>55</v>
      </c>
      <c r="Y979" s="94" t="s">
        <v>1096</v>
      </c>
      <c r="Z979" s="119">
        <v>2000000</v>
      </c>
      <c r="AA979" s="120"/>
      <c r="AB979" s="119"/>
      <c r="AC979" s="119"/>
      <c r="AD979" s="119"/>
      <c r="AE979" s="120">
        <v>2000000</v>
      </c>
      <c r="AF979" s="119"/>
      <c r="AG979" s="131">
        <v>0</v>
      </c>
      <c r="AH979" s="94" t="s">
        <v>57</v>
      </c>
      <c r="AI979" s="94" t="s">
        <v>1009</v>
      </c>
      <c r="AJ979" s="94" t="s">
        <v>1010</v>
      </c>
      <c r="AK979" s="94"/>
      <c r="AL979" s="94" t="s">
        <v>57</v>
      </c>
      <c r="AM979" s="94"/>
      <c r="AN979" s="94" t="s">
        <v>57</v>
      </c>
      <c r="AO979" s="94"/>
      <c r="AP979" s="94" t="s">
        <v>57</v>
      </c>
      <c r="AQ979" s="94"/>
      <c r="AR979" s="94" t="s">
        <v>57</v>
      </c>
      <c r="AS979" s="94" t="s">
        <v>60</v>
      </c>
      <c r="AT979" s="94" t="s">
        <v>61</v>
      </c>
      <c r="AU979" s="97" t="s">
        <v>62</v>
      </c>
      <c r="AV979" s="98" t="s">
        <v>125</v>
      </c>
      <c r="AW979" s="97" t="s">
        <v>126</v>
      </c>
      <c r="AX979" s="97">
        <v>3202032</v>
      </c>
      <c r="AY979" s="97" t="s">
        <v>127</v>
      </c>
      <c r="AZ979" s="97" t="s">
        <v>293</v>
      </c>
      <c r="BA979" s="24"/>
    </row>
    <row r="980" spans="1:53" ht="84.75" customHeight="1">
      <c r="A980" s="23" t="str">
        <f>+IFERROR(VLOOKUP(R980,'[2]Listas niveles'!$D$2:$E$11,2,FALSE),"")</f>
        <v>DTAN</v>
      </c>
      <c r="B980" s="23" t="str">
        <f>+IFERROR(VLOOKUP(AS980,'[2]Listas anexo 1'!$A$7:$B$8,2,FALSE),"")</f>
        <v>ADMIN</v>
      </c>
      <c r="C980" s="23" t="str">
        <f>+IFERROR(VLOOKUP(AT980,'[2]Listas anexo 1'!$A$13:$B$15,2,FALSE),"")</f>
        <v>ADMINYCOOR</v>
      </c>
      <c r="D980" s="23" t="str">
        <f>+IFERROR(VLOOKUP(AT980,'[2]Listas anexo 1'!$A$13:$C$15,3,FALSE),"")</f>
        <v>CONTRIBUIR</v>
      </c>
      <c r="E980" s="23" t="str">
        <f>+IFERROR(VLOOKUP(AT980,'[2]Listas anexo 1'!$A$19:$B$21,2,FALSE),"")</f>
        <v>ADMINOB</v>
      </c>
      <c r="F980" s="23" t="str">
        <f>+IFERROR(VLOOKUP(AV980,'[2]Listas anexo 1'!$J$13:$K$21,2,FALSE),"")</f>
        <v>ADOBI</v>
      </c>
      <c r="G980" s="23" t="str">
        <f>+IFERROR(VLOOKUP(AW980,'[2]LISTAS ANEXO 1. 2'!$A$9:$B$38,2,FALSE),"")</f>
        <v>AI</v>
      </c>
      <c r="H980" s="23" t="str">
        <f>+IFERROR(IF(C980="ADMINYCOOR",VLOOKUP(AY980,'[2]LISTAS ANEXO 1. 3'!$B$13:$C$42,2,FALSE),IF(C980="TASAS",VLOOKUP(AY980,'[2]LISTAS ANEXO 1. 3'!$B$43:$C$51,2,FALSE),IF(C980="FORTALECIMIENTO",VLOOKUP(AY980,'[2]LISTAS ANEXO 1. 3'!$B$52:$C$58,2,FALSE),""))),"")</f>
        <v>AA</v>
      </c>
      <c r="I980" s="23" t="str">
        <f>+IFERROR(VLOOKUP(#REF!,'[2]LISTAS ANEXO 1. 4'!$B$74:$C$90,2,FALSE),"")</f>
        <v/>
      </c>
      <c r="J980" s="23" t="str">
        <f>+IFERROR(VLOOKUP(X980,[2]ORDINALES!$B$2:$C$5,2,FALSE),"")</f>
        <v>CTADOS</v>
      </c>
      <c r="K980" s="23" t="str">
        <f>+IFERROR(VLOOKUP(#REF!,[2]REGION!$G$2:$I$1125,2,FALSE),"")</f>
        <v/>
      </c>
      <c r="L980" s="23" t="str">
        <f>+IFERROR(VLOOKUP(AI980,[2]REGION!$G$2:$I$1125,2,FALSE),"")</f>
        <v>BOYA</v>
      </c>
      <c r="M980" s="23" t="str">
        <f>+IFERROR(VLOOKUP(#REF!,[2]ORDINALES!$H$2:$I$382,2,FALSE),"")</f>
        <v/>
      </c>
      <c r="N980" s="23" t="str">
        <f>IFERROR(VLOOKUP(U980,'[2]Lista Willy'!$B$11:$D$14,3,FALSE),"")</f>
        <v>REC_11</v>
      </c>
      <c r="O980" s="24"/>
      <c r="P980" s="94">
        <v>37106</v>
      </c>
      <c r="Q980" s="94" t="s">
        <v>540</v>
      </c>
      <c r="R980" s="94" t="s">
        <v>873</v>
      </c>
      <c r="S980" s="94" t="s">
        <v>1007</v>
      </c>
      <c r="T980" s="94" t="s">
        <v>873</v>
      </c>
      <c r="U980" s="94" t="s">
        <v>52</v>
      </c>
      <c r="V980" s="94" t="s">
        <v>53</v>
      </c>
      <c r="W980" s="94" t="s">
        <v>54</v>
      </c>
      <c r="X980" s="90" t="s">
        <v>55</v>
      </c>
      <c r="Y980" s="94" t="s">
        <v>1097</v>
      </c>
      <c r="Z980" s="119">
        <v>4000000</v>
      </c>
      <c r="AA980" s="120"/>
      <c r="AB980" s="119"/>
      <c r="AC980" s="119"/>
      <c r="AD980" s="119"/>
      <c r="AE980" s="120">
        <v>4000000</v>
      </c>
      <c r="AF980" s="119"/>
      <c r="AG980" s="131">
        <v>0</v>
      </c>
      <c r="AH980" s="94" t="s">
        <v>57</v>
      </c>
      <c r="AI980" s="94" t="s">
        <v>1009</v>
      </c>
      <c r="AJ980" s="94" t="s">
        <v>1010</v>
      </c>
      <c r="AK980" s="94"/>
      <c r="AL980" s="94" t="s">
        <v>57</v>
      </c>
      <c r="AM980" s="94"/>
      <c r="AN980" s="94" t="s">
        <v>57</v>
      </c>
      <c r="AO980" s="94"/>
      <c r="AP980" s="94" t="s">
        <v>57</v>
      </c>
      <c r="AQ980" s="94"/>
      <c r="AR980" s="94" t="s">
        <v>57</v>
      </c>
      <c r="AS980" s="94" t="s">
        <v>60</v>
      </c>
      <c r="AT980" s="94" t="s">
        <v>61</v>
      </c>
      <c r="AU980" s="97" t="s">
        <v>62</v>
      </c>
      <c r="AV980" s="98" t="s">
        <v>125</v>
      </c>
      <c r="AW980" s="97" t="s">
        <v>126</v>
      </c>
      <c r="AX980" s="97">
        <v>3202032</v>
      </c>
      <c r="AY980" s="97" t="s">
        <v>127</v>
      </c>
      <c r="AZ980" s="97" t="s">
        <v>293</v>
      </c>
      <c r="BA980" s="24"/>
    </row>
    <row r="981" spans="1:53" ht="84.75" customHeight="1">
      <c r="A981" s="23" t="str">
        <f>+IFERROR(VLOOKUP(R981,'[2]Listas niveles'!$D$2:$E$11,2,FALSE),"")</f>
        <v>DTAN</v>
      </c>
      <c r="B981" s="23" t="str">
        <f>+IFERROR(VLOOKUP(AS981,'[2]Listas anexo 1'!$A$7:$B$8,2,FALSE),"")</f>
        <v>ADMIN</v>
      </c>
      <c r="C981" s="23" t="str">
        <f>+IFERROR(VLOOKUP(AT981,'[2]Listas anexo 1'!$A$13:$B$15,2,FALSE),"")</f>
        <v>ADMINYCOOR</v>
      </c>
      <c r="D981" s="23" t="str">
        <f>+IFERROR(VLOOKUP(AT981,'[2]Listas anexo 1'!$A$13:$C$15,3,FALSE),"")</f>
        <v>CONTRIBUIR</v>
      </c>
      <c r="E981" s="23" t="str">
        <f>+IFERROR(VLOOKUP(AT981,'[2]Listas anexo 1'!$A$19:$B$21,2,FALSE),"")</f>
        <v>ADMINOB</v>
      </c>
      <c r="F981" s="23" t="str">
        <f>+IFERROR(VLOOKUP(AV981,'[2]Listas anexo 1'!$J$13:$K$21,2,FALSE),"")</f>
        <v>ADOBI</v>
      </c>
      <c r="G981" s="23" t="str">
        <f>+IFERROR(VLOOKUP(AW981,'[2]LISTAS ANEXO 1. 2'!$A$9:$B$38,2,FALSE),"")</f>
        <v>AI</v>
      </c>
      <c r="H981" s="23" t="str">
        <f>+IFERROR(IF(C981="ADMINYCOOR",VLOOKUP(AY981,'[2]LISTAS ANEXO 1. 3'!$B$13:$C$42,2,FALSE),IF(C981="TASAS",VLOOKUP(AY981,'[2]LISTAS ANEXO 1. 3'!$B$43:$C$51,2,FALSE),IF(C981="FORTALECIMIENTO",VLOOKUP(AY981,'[2]LISTAS ANEXO 1. 3'!$B$52:$C$58,2,FALSE),""))),"")</f>
        <v>AA</v>
      </c>
      <c r="I981" s="23" t="str">
        <f>+IFERROR(VLOOKUP(#REF!,'[2]LISTAS ANEXO 1. 4'!$B$74:$C$90,2,FALSE),"")</f>
        <v/>
      </c>
      <c r="J981" s="23" t="str">
        <f>+IFERROR(VLOOKUP(X981,[2]ORDINALES!$B$2:$C$5,2,FALSE),"")</f>
        <v>CTADOS</v>
      </c>
      <c r="K981" s="23" t="str">
        <f>+IFERROR(VLOOKUP(#REF!,[2]REGION!$G$2:$I$1125,2,FALSE),"")</f>
        <v/>
      </c>
      <c r="L981" s="23" t="str">
        <f>+IFERROR(VLOOKUP(AI981,[2]REGION!$G$2:$I$1125,2,FALSE),"")</f>
        <v>BOYA</v>
      </c>
      <c r="M981" s="23" t="str">
        <f>+IFERROR(VLOOKUP(#REF!,[2]ORDINALES!$H$2:$I$382,2,FALSE),"")</f>
        <v/>
      </c>
      <c r="N981" s="23" t="str">
        <f>IFERROR(VLOOKUP(U981,'[2]Lista Willy'!$B$11:$D$14,3,FALSE),"")</f>
        <v>REC_11</v>
      </c>
      <c r="O981" s="24"/>
      <c r="P981" s="94">
        <v>37107</v>
      </c>
      <c r="Q981" s="94" t="s">
        <v>540</v>
      </c>
      <c r="R981" s="94" t="s">
        <v>873</v>
      </c>
      <c r="S981" s="94" t="s">
        <v>1007</v>
      </c>
      <c r="T981" s="94" t="s">
        <v>873</v>
      </c>
      <c r="U981" s="94" t="s">
        <v>52</v>
      </c>
      <c r="V981" s="94" t="s">
        <v>53</v>
      </c>
      <c r="W981" s="94" t="s">
        <v>54</v>
      </c>
      <c r="X981" s="90" t="s">
        <v>55</v>
      </c>
      <c r="Y981" s="94" t="s">
        <v>1098</v>
      </c>
      <c r="Z981" s="119">
        <v>8000000</v>
      </c>
      <c r="AA981" s="120"/>
      <c r="AB981" s="119"/>
      <c r="AC981" s="119"/>
      <c r="AD981" s="119"/>
      <c r="AE981" s="120">
        <v>8000000</v>
      </c>
      <c r="AF981" s="119"/>
      <c r="AG981" s="131">
        <v>0</v>
      </c>
      <c r="AH981" s="94" t="s">
        <v>57</v>
      </c>
      <c r="AI981" s="94" t="s">
        <v>1009</v>
      </c>
      <c r="AJ981" s="94" t="s">
        <v>1010</v>
      </c>
      <c r="AK981" s="94"/>
      <c r="AL981" s="94" t="s">
        <v>57</v>
      </c>
      <c r="AM981" s="94"/>
      <c r="AN981" s="94" t="s">
        <v>57</v>
      </c>
      <c r="AO981" s="94"/>
      <c r="AP981" s="94" t="s">
        <v>57</v>
      </c>
      <c r="AQ981" s="94"/>
      <c r="AR981" s="94" t="s">
        <v>57</v>
      </c>
      <c r="AS981" s="94" t="s">
        <v>60</v>
      </c>
      <c r="AT981" s="94" t="s">
        <v>61</v>
      </c>
      <c r="AU981" s="97" t="s">
        <v>62</v>
      </c>
      <c r="AV981" s="98" t="s">
        <v>125</v>
      </c>
      <c r="AW981" s="97" t="s">
        <v>126</v>
      </c>
      <c r="AX981" s="97">
        <v>3202032</v>
      </c>
      <c r="AY981" s="97" t="s">
        <v>127</v>
      </c>
      <c r="AZ981" s="97" t="s">
        <v>293</v>
      </c>
      <c r="BA981" s="24"/>
    </row>
    <row r="982" spans="1:53" ht="84.75" customHeight="1">
      <c r="A982" s="23" t="str">
        <f>+IFERROR(VLOOKUP(R982,'[2]Listas niveles'!$D$2:$E$11,2,FALSE),"")</f>
        <v>DTAN</v>
      </c>
      <c r="B982" s="23" t="str">
        <f>+IFERROR(VLOOKUP(AS982,'[2]Listas anexo 1'!$A$7:$B$8,2,FALSE),"")</f>
        <v>ADMIN</v>
      </c>
      <c r="C982" s="23" t="str">
        <f>+IFERROR(VLOOKUP(AT982,'[2]Listas anexo 1'!$A$13:$B$15,2,FALSE),"")</f>
        <v>ADMINYCOOR</v>
      </c>
      <c r="D982" s="23" t="str">
        <f>+IFERROR(VLOOKUP(AT982,'[2]Listas anexo 1'!$A$13:$C$15,3,FALSE),"")</f>
        <v>CONTRIBUIR</v>
      </c>
      <c r="E982" s="23" t="str">
        <f>+IFERROR(VLOOKUP(AT982,'[2]Listas anexo 1'!$A$19:$B$21,2,FALSE),"")</f>
        <v>ADMINOB</v>
      </c>
      <c r="F982" s="23" t="str">
        <f>+IFERROR(VLOOKUP(AV982,'[2]Listas anexo 1'!$J$13:$K$21,2,FALSE),"")</f>
        <v>ADOBI</v>
      </c>
      <c r="G982" s="23" t="str">
        <f>+IFERROR(VLOOKUP(AW982,'[2]LISTAS ANEXO 1. 2'!$A$9:$B$38,2,FALSE),"")</f>
        <v>AI</v>
      </c>
      <c r="H982" s="23" t="str">
        <f>+IFERROR(IF(C982="ADMINYCOOR",VLOOKUP(AY982,'[2]LISTAS ANEXO 1. 3'!$B$13:$C$42,2,FALSE),IF(C982="TASAS",VLOOKUP(AY982,'[2]LISTAS ANEXO 1. 3'!$B$43:$C$51,2,FALSE),IF(C982="FORTALECIMIENTO",VLOOKUP(AY982,'[2]LISTAS ANEXO 1. 3'!$B$52:$C$58,2,FALSE),""))),"")</f>
        <v>AA</v>
      </c>
      <c r="I982" s="23" t="str">
        <f>+IFERROR(VLOOKUP(#REF!,'[2]LISTAS ANEXO 1. 4'!$B$74:$C$90,2,FALSE),"")</f>
        <v/>
      </c>
      <c r="J982" s="23" t="str">
        <f>+IFERROR(VLOOKUP(X982,[2]ORDINALES!$B$2:$C$5,2,FALSE),"")</f>
        <v>CTADOS</v>
      </c>
      <c r="K982" s="23" t="str">
        <f>+IFERROR(VLOOKUP(#REF!,[2]REGION!$G$2:$I$1125,2,FALSE),"")</f>
        <v/>
      </c>
      <c r="L982" s="23" t="str">
        <f>+IFERROR(VLOOKUP(AI982,[2]REGION!$G$2:$I$1125,2,FALSE),"")</f>
        <v>BOYA</v>
      </c>
      <c r="M982" s="23" t="str">
        <f>+IFERROR(VLOOKUP(#REF!,[2]ORDINALES!$H$2:$I$382,2,FALSE),"")</f>
        <v/>
      </c>
      <c r="N982" s="23" t="str">
        <f>IFERROR(VLOOKUP(U982,'[2]Lista Willy'!$B$11:$D$14,3,FALSE),"")</f>
        <v>REC_11</v>
      </c>
      <c r="O982" s="24"/>
      <c r="P982" s="94">
        <v>37108</v>
      </c>
      <c r="Q982" s="94" t="s">
        <v>540</v>
      </c>
      <c r="R982" s="94" t="s">
        <v>873</v>
      </c>
      <c r="S982" s="94" t="s">
        <v>1007</v>
      </c>
      <c r="T982" s="94" t="s">
        <v>873</v>
      </c>
      <c r="U982" s="94" t="s">
        <v>52</v>
      </c>
      <c r="V982" s="94" t="s">
        <v>53</v>
      </c>
      <c r="W982" s="94" t="s">
        <v>54</v>
      </c>
      <c r="X982" s="90" t="s">
        <v>55</v>
      </c>
      <c r="Y982" s="99" t="s">
        <v>1099</v>
      </c>
      <c r="Z982" s="119">
        <v>3000000</v>
      </c>
      <c r="AA982" s="120"/>
      <c r="AB982" s="119"/>
      <c r="AC982" s="119"/>
      <c r="AD982" s="119"/>
      <c r="AE982" s="120">
        <v>3000000</v>
      </c>
      <c r="AF982" s="119"/>
      <c r="AG982" s="131">
        <v>0</v>
      </c>
      <c r="AH982" s="94" t="s">
        <v>57</v>
      </c>
      <c r="AI982" s="94" t="s">
        <v>1009</v>
      </c>
      <c r="AJ982" s="94" t="s">
        <v>1010</v>
      </c>
      <c r="AK982" s="94"/>
      <c r="AL982" s="94" t="s">
        <v>57</v>
      </c>
      <c r="AM982" s="94"/>
      <c r="AN982" s="94" t="s">
        <v>57</v>
      </c>
      <c r="AO982" s="94"/>
      <c r="AP982" s="94" t="s">
        <v>57</v>
      </c>
      <c r="AQ982" s="94"/>
      <c r="AR982" s="94" t="s">
        <v>57</v>
      </c>
      <c r="AS982" s="94" t="s">
        <v>60</v>
      </c>
      <c r="AT982" s="94" t="s">
        <v>61</v>
      </c>
      <c r="AU982" s="97" t="s">
        <v>62</v>
      </c>
      <c r="AV982" s="98" t="s">
        <v>125</v>
      </c>
      <c r="AW982" s="97" t="s">
        <v>126</v>
      </c>
      <c r="AX982" s="97">
        <v>3202032</v>
      </c>
      <c r="AY982" s="97" t="s">
        <v>127</v>
      </c>
      <c r="AZ982" s="97" t="s">
        <v>293</v>
      </c>
      <c r="BA982" s="24"/>
    </row>
    <row r="983" spans="1:53" ht="84.75" customHeight="1">
      <c r="A983" s="23" t="str">
        <f>+IFERROR(VLOOKUP(R983,'[2]Listas niveles'!$D$2:$E$11,2,FALSE),"")</f>
        <v>DTAN</v>
      </c>
      <c r="B983" s="23" t="str">
        <f>+IFERROR(VLOOKUP(AS983,'[2]Listas anexo 1'!$A$7:$B$8,2,FALSE),"")</f>
        <v>ADMIN</v>
      </c>
      <c r="C983" s="23" t="str">
        <f>+IFERROR(VLOOKUP(AT983,'[2]Listas anexo 1'!$A$13:$B$15,2,FALSE),"")</f>
        <v>ADMINYCOOR</v>
      </c>
      <c r="D983" s="23" t="str">
        <f>+IFERROR(VLOOKUP(AT983,'[2]Listas anexo 1'!$A$13:$C$15,3,FALSE),"")</f>
        <v>CONTRIBUIR</v>
      </c>
      <c r="E983" s="23" t="str">
        <f>+IFERROR(VLOOKUP(AT983,'[2]Listas anexo 1'!$A$19:$B$21,2,FALSE),"")</f>
        <v>ADMINOB</v>
      </c>
      <c r="F983" s="23" t="str">
        <f>+IFERROR(VLOOKUP(AV983,'[2]Listas anexo 1'!$J$13:$K$21,2,FALSE),"")</f>
        <v>ADOBI</v>
      </c>
      <c r="G983" s="23" t="str">
        <f>+IFERROR(VLOOKUP(AW983,'[2]LISTAS ANEXO 1. 2'!$A$9:$B$38,2,FALSE),"")</f>
        <v>AIII</v>
      </c>
      <c r="H983" s="23" t="str">
        <f>+IFERROR(IF(C983="ADMINYCOOR",VLOOKUP(AY983,'[2]LISTAS ANEXO 1. 3'!$B$13:$C$42,2,FALSE),IF(C983="TASAS",VLOOKUP(AY983,'[2]LISTAS ANEXO 1. 3'!$B$43:$C$51,2,FALSE),IF(C983="FORTALECIMIENTO",VLOOKUP(AY983,'[2]LISTAS ANEXO 1. 3'!$B$52:$C$58,2,FALSE),""))),"")</f>
        <v>DD</v>
      </c>
      <c r="I983" s="23" t="str">
        <f>+IFERROR(VLOOKUP(#REF!,'[2]LISTAS ANEXO 1. 4'!$B$74:$C$90,2,FALSE),"")</f>
        <v/>
      </c>
      <c r="J983" s="23" t="str">
        <f>+IFERROR(VLOOKUP(X983,[2]ORDINALES!$B$2:$C$5,2,FALSE),"")</f>
        <v>CTADOS</v>
      </c>
      <c r="K983" s="23" t="str">
        <f>+IFERROR(VLOOKUP(#REF!,[2]REGION!$G$2:$I$1125,2,FALSE),"")</f>
        <v/>
      </c>
      <c r="L983" s="23" t="str">
        <f>+IFERROR(VLOOKUP(AI983,[2]REGION!$G$2:$I$1125,2,FALSE),"")</f>
        <v>BOYA</v>
      </c>
      <c r="M983" s="23" t="str">
        <f>+IFERROR(VLOOKUP(#REF!,[2]ORDINALES!$H$2:$I$382,2,FALSE),"")</f>
        <v/>
      </c>
      <c r="N983" s="23" t="str">
        <f>IFERROR(VLOOKUP(U983,'[2]Lista Willy'!$B$11:$D$14,3,FALSE),"")</f>
        <v>REC_11</v>
      </c>
      <c r="O983" s="24"/>
      <c r="P983" s="94">
        <v>37109</v>
      </c>
      <c r="Q983" s="94" t="s">
        <v>540</v>
      </c>
      <c r="R983" s="94" t="s">
        <v>873</v>
      </c>
      <c r="S983" s="94" t="s">
        <v>1007</v>
      </c>
      <c r="T983" s="94" t="s">
        <v>873</v>
      </c>
      <c r="U983" s="94" t="s">
        <v>52</v>
      </c>
      <c r="V983" s="94" t="s">
        <v>53</v>
      </c>
      <c r="W983" s="94" t="s">
        <v>54</v>
      </c>
      <c r="X983" s="90" t="s">
        <v>55</v>
      </c>
      <c r="Y983" s="94" t="s">
        <v>1100</v>
      </c>
      <c r="Z983" s="119">
        <v>18037360</v>
      </c>
      <c r="AA983" s="120"/>
      <c r="AB983" s="119"/>
      <c r="AC983" s="119"/>
      <c r="AD983" s="119"/>
      <c r="AE983" s="120">
        <v>18037360</v>
      </c>
      <c r="AF983" s="119"/>
      <c r="AG983" s="131">
        <v>0</v>
      </c>
      <c r="AH983" s="94" t="s">
        <v>57</v>
      </c>
      <c r="AI983" s="94" t="s">
        <v>1009</v>
      </c>
      <c r="AJ983" s="94" t="s">
        <v>1010</v>
      </c>
      <c r="AK983" s="94"/>
      <c r="AL983" s="94" t="s">
        <v>57</v>
      </c>
      <c r="AM983" s="94"/>
      <c r="AN983" s="94" t="s">
        <v>57</v>
      </c>
      <c r="AO983" s="94"/>
      <c r="AP983" s="94" t="s">
        <v>57</v>
      </c>
      <c r="AQ983" s="94"/>
      <c r="AR983" s="94" t="s">
        <v>57</v>
      </c>
      <c r="AS983" s="94" t="s">
        <v>60</v>
      </c>
      <c r="AT983" s="94" t="s">
        <v>61</v>
      </c>
      <c r="AU983" s="97" t="s">
        <v>62</v>
      </c>
      <c r="AV983" s="98" t="s">
        <v>125</v>
      </c>
      <c r="AW983" s="97" t="s">
        <v>324</v>
      </c>
      <c r="AX983" s="97">
        <v>3202005</v>
      </c>
      <c r="AY983" s="98" t="s">
        <v>325</v>
      </c>
      <c r="AZ983" s="98" t="s">
        <v>389</v>
      </c>
      <c r="BA983" s="24"/>
    </row>
    <row r="984" spans="1:53" ht="84.75" customHeight="1">
      <c r="A984" s="23" t="str">
        <f>+IFERROR(VLOOKUP(R984,'[2]Listas niveles'!$D$2:$E$11,2,FALSE),"")</f>
        <v>DTAN</v>
      </c>
      <c r="B984" s="23" t="str">
        <f>+IFERROR(VLOOKUP(AS984,'[2]Listas anexo 1'!$A$7:$B$8,2,FALSE),"")</f>
        <v>ADMIN</v>
      </c>
      <c r="C984" s="23" t="str">
        <f>+IFERROR(VLOOKUP(AT984,'[2]Listas anexo 1'!$A$13:$B$15,2,FALSE),"")</f>
        <v>ADMINYCOOR</v>
      </c>
      <c r="D984" s="23" t="str">
        <f>+IFERROR(VLOOKUP(AT984,'[2]Listas anexo 1'!$A$13:$C$15,3,FALSE),"")</f>
        <v>CONTRIBUIR</v>
      </c>
      <c r="E984" s="23" t="str">
        <f>+IFERROR(VLOOKUP(AT984,'[2]Listas anexo 1'!$A$19:$B$21,2,FALSE),"")</f>
        <v>ADMINOB</v>
      </c>
      <c r="F984" s="23" t="str">
        <f>+IFERROR(VLOOKUP(AV984,'[2]Listas anexo 1'!$J$13:$K$21,2,FALSE),"")</f>
        <v>ADOBI</v>
      </c>
      <c r="G984" s="23" t="str">
        <f>+IFERROR(VLOOKUP(AW984,'[2]LISTAS ANEXO 1. 2'!$A$9:$B$38,2,FALSE),"")</f>
        <v>AIII</v>
      </c>
      <c r="H984" s="23" t="str">
        <f>+IFERROR(IF(C984="ADMINYCOOR",VLOOKUP(AY984,'[2]LISTAS ANEXO 1. 3'!$B$13:$C$42,2,FALSE),IF(C984="TASAS",VLOOKUP(AY984,'[2]LISTAS ANEXO 1. 3'!$B$43:$C$51,2,FALSE),IF(C984="FORTALECIMIENTO",VLOOKUP(AY984,'[2]LISTAS ANEXO 1. 3'!$B$52:$C$58,2,FALSE),""))),"")</f>
        <v>DD</v>
      </c>
      <c r="I984" s="23" t="str">
        <f>+IFERROR(VLOOKUP(#REF!,'[2]LISTAS ANEXO 1. 4'!$B$74:$C$90,2,FALSE),"")</f>
        <v/>
      </c>
      <c r="J984" s="23" t="str">
        <f>+IFERROR(VLOOKUP(X984,[2]ORDINALES!$B$2:$C$5,2,FALSE),"")</f>
        <v>CTADOS</v>
      </c>
      <c r="K984" s="23" t="str">
        <f>+IFERROR(VLOOKUP(#REF!,[2]REGION!$G$2:$I$1125,2,FALSE),"")</f>
        <v/>
      </c>
      <c r="L984" s="23" t="str">
        <f>+IFERROR(VLOOKUP(AI984,[2]REGION!$G$2:$I$1125,2,FALSE),"")</f>
        <v>BOYA</v>
      </c>
      <c r="M984" s="23" t="str">
        <f>+IFERROR(VLOOKUP(#REF!,[2]ORDINALES!$H$2:$I$382,2,FALSE),"")</f>
        <v/>
      </c>
      <c r="N984" s="23" t="str">
        <f>IFERROR(VLOOKUP(U984,'[2]Lista Willy'!$B$11:$D$14,3,FALSE),"")</f>
        <v>REC_11</v>
      </c>
      <c r="O984" s="24"/>
      <c r="P984" s="94">
        <v>37110</v>
      </c>
      <c r="Q984" s="94" t="s">
        <v>540</v>
      </c>
      <c r="R984" s="94" t="s">
        <v>873</v>
      </c>
      <c r="S984" s="94" t="s">
        <v>1007</v>
      </c>
      <c r="T984" s="94" t="s">
        <v>873</v>
      </c>
      <c r="U984" s="94" t="s">
        <v>52</v>
      </c>
      <c r="V984" s="94" t="s">
        <v>53</v>
      </c>
      <c r="W984" s="94" t="s">
        <v>54</v>
      </c>
      <c r="X984" s="90" t="s">
        <v>55</v>
      </c>
      <c r="Y984" s="94" t="s">
        <v>1101</v>
      </c>
      <c r="Z984" s="119">
        <v>18037360</v>
      </c>
      <c r="AA984" s="120"/>
      <c r="AB984" s="119"/>
      <c r="AC984" s="119"/>
      <c r="AD984" s="119"/>
      <c r="AE984" s="120">
        <v>18037360</v>
      </c>
      <c r="AF984" s="119"/>
      <c r="AG984" s="131">
        <v>0</v>
      </c>
      <c r="AH984" s="94" t="s">
        <v>57</v>
      </c>
      <c r="AI984" s="94" t="s">
        <v>1009</v>
      </c>
      <c r="AJ984" s="94" t="s">
        <v>1010</v>
      </c>
      <c r="AK984" s="94"/>
      <c r="AL984" s="94" t="s">
        <v>57</v>
      </c>
      <c r="AM984" s="94"/>
      <c r="AN984" s="94" t="s">
        <v>57</v>
      </c>
      <c r="AO984" s="94"/>
      <c r="AP984" s="94" t="s">
        <v>57</v>
      </c>
      <c r="AQ984" s="94"/>
      <c r="AR984" s="94" t="s">
        <v>57</v>
      </c>
      <c r="AS984" s="94" t="s">
        <v>60</v>
      </c>
      <c r="AT984" s="94" t="s">
        <v>61</v>
      </c>
      <c r="AU984" s="97" t="s">
        <v>62</v>
      </c>
      <c r="AV984" s="98" t="s">
        <v>125</v>
      </c>
      <c r="AW984" s="97" t="s">
        <v>324</v>
      </c>
      <c r="AX984" s="97">
        <v>3202005</v>
      </c>
      <c r="AY984" s="98" t="s">
        <v>325</v>
      </c>
      <c r="AZ984" s="98" t="s">
        <v>389</v>
      </c>
      <c r="BA984" s="24"/>
    </row>
    <row r="985" spans="1:53" ht="84.75" customHeight="1">
      <c r="A985" s="23" t="str">
        <f>+IFERROR(VLOOKUP(R985,'[2]Listas niveles'!$D$2:$E$11,2,FALSE),"")</f>
        <v>DTAN</v>
      </c>
      <c r="B985" s="23" t="str">
        <f>+IFERROR(VLOOKUP(AS985,'[2]Listas anexo 1'!$A$7:$B$8,2,FALSE),"")</f>
        <v>ADMIN</v>
      </c>
      <c r="C985" s="23" t="str">
        <f>+IFERROR(VLOOKUP(AT985,'[2]Listas anexo 1'!$A$13:$B$15,2,FALSE),"")</f>
        <v>ADMINYCOOR</v>
      </c>
      <c r="D985" s="23" t="str">
        <f>+IFERROR(VLOOKUP(AT985,'[2]Listas anexo 1'!$A$13:$C$15,3,FALSE),"")</f>
        <v>CONTRIBUIR</v>
      </c>
      <c r="E985" s="23" t="str">
        <f>+IFERROR(VLOOKUP(AT985,'[2]Listas anexo 1'!$A$19:$B$21,2,FALSE),"")</f>
        <v>ADMINOB</v>
      </c>
      <c r="F985" s="23" t="str">
        <f>+IFERROR(VLOOKUP(AV985,'[2]Listas anexo 1'!$J$13:$K$21,2,FALSE),"")</f>
        <v>ADOBI</v>
      </c>
      <c r="G985" s="23" t="str">
        <f>+IFERROR(VLOOKUP(AW985,'[2]LISTAS ANEXO 1. 2'!$A$9:$B$38,2,FALSE),"")</f>
        <v>AIII</v>
      </c>
      <c r="H985" s="23" t="str">
        <f>+IFERROR(IF(C985="ADMINYCOOR",VLOOKUP(AY985,'[2]LISTAS ANEXO 1. 3'!$B$13:$C$42,2,FALSE),IF(C985="TASAS",VLOOKUP(AY985,'[2]LISTAS ANEXO 1. 3'!$B$43:$C$51,2,FALSE),IF(C985="FORTALECIMIENTO",VLOOKUP(AY985,'[2]LISTAS ANEXO 1. 3'!$B$52:$C$58,2,FALSE),""))),"")</f>
        <v>DD</v>
      </c>
      <c r="I985" s="23" t="str">
        <f>+IFERROR(VLOOKUP(#REF!,'[2]LISTAS ANEXO 1. 4'!$B$74:$C$90,2,FALSE),"")</f>
        <v/>
      </c>
      <c r="J985" s="23" t="str">
        <f>+IFERROR(VLOOKUP(X985,[2]ORDINALES!$B$2:$C$5,2,FALSE),"")</f>
        <v>CTADOS</v>
      </c>
      <c r="K985" s="23" t="str">
        <f>+IFERROR(VLOOKUP(#REF!,[2]REGION!$G$2:$I$1125,2,FALSE),"")</f>
        <v/>
      </c>
      <c r="L985" s="23" t="str">
        <f>+IFERROR(VLOOKUP(AI985,[2]REGION!$G$2:$I$1125,2,FALSE),"")</f>
        <v>BOYA</v>
      </c>
      <c r="M985" s="23" t="str">
        <f>+IFERROR(VLOOKUP(#REF!,[2]ORDINALES!$H$2:$I$382,2,FALSE),"")</f>
        <v/>
      </c>
      <c r="N985" s="23" t="str">
        <f>IFERROR(VLOOKUP(U985,'[2]Lista Willy'!$B$11:$D$14,3,FALSE),"")</f>
        <v>REC_11</v>
      </c>
      <c r="O985" s="24"/>
      <c r="P985" s="94">
        <v>37111</v>
      </c>
      <c r="Q985" s="94" t="s">
        <v>540</v>
      </c>
      <c r="R985" s="94" t="s">
        <v>873</v>
      </c>
      <c r="S985" s="94" t="s">
        <v>1007</v>
      </c>
      <c r="T985" s="94" t="s">
        <v>873</v>
      </c>
      <c r="U985" s="94" t="s">
        <v>52</v>
      </c>
      <c r="V985" s="94" t="s">
        <v>53</v>
      </c>
      <c r="W985" s="94" t="s">
        <v>54</v>
      </c>
      <c r="X985" s="90" t="s">
        <v>55</v>
      </c>
      <c r="Y985" s="99" t="s">
        <v>1102</v>
      </c>
      <c r="Z985" s="119">
        <v>15997960</v>
      </c>
      <c r="AA985" s="120"/>
      <c r="AB985" s="119"/>
      <c r="AC985" s="119"/>
      <c r="AD985" s="119"/>
      <c r="AE985" s="120">
        <v>15997960</v>
      </c>
      <c r="AF985" s="119">
        <v>14120000</v>
      </c>
      <c r="AG985" s="131">
        <v>14543600</v>
      </c>
      <c r="AH985" s="94" t="s">
        <v>57</v>
      </c>
      <c r="AI985" s="94" t="s">
        <v>1009</v>
      </c>
      <c r="AJ985" s="94" t="s">
        <v>1010</v>
      </c>
      <c r="AK985" s="94"/>
      <c r="AL985" s="94" t="s">
        <v>57</v>
      </c>
      <c r="AM985" s="94"/>
      <c r="AN985" s="94" t="s">
        <v>57</v>
      </c>
      <c r="AO985" s="94"/>
      <c r="AP985" s="94" t="s">
        <v>57</v>
      </c>
      <c r="AQ985" s="94"/>
      <c r="AR985" s="94" t="s">
        <v>57</v>
      </c>
      <c r="AS985" s="94" t="s">
        <v>60</v>
      </c>
      <c r="AT985" s="94" t="s">
        <v>61</v>
      </c>
      <c r="AU985" s="97" t="s">
        <v>62</v>
      </c>
      <c r="AV985" s="98" t="s">
        <v>125</v>
      </c>
      <c r="AW985" s="97" t="s">
        <v>324</v>
      </c>
      <c r="AX985" s="97">
        <v>3202005</v>
      </c>
      <c r="AY985" s="98" t="s">
        <v>325</v>
      </c>
      <c r="AZ985" s="98" t="s">
        <v>389</v>
      </c>
      <c r="BA985" s="24"/>
    </row>
    <row r="986" spans="1:53" ht="84.75" customHeight="1">
      <c r="A986" s="23" t="str">
        <f>+IFERROR(VLOOKUP(R986,'[2]Listas niveles'!$D$2:$E$11,2,FALSE),"")</f>
        <v>DTAN</v>
      </c>
      <c r="B986" s="23" t="str">
        <f>+IFERROR(VLOOKUP(AS986,'[2]Listas anexo 1'!$A$7:$B$8,2,FALSE),"")</f>
        <v>ADMIN</v>
      </c>
      <c r="C986" s="23" t="str">
        <f>+IFERROR(VLOOKUP(AT986,'[2]Listas anexo 1'!$A$13:$B$15,2,FALSE),"")</f>
        <v>ADMINYCOOR</v>
      </c>
      <c r="D986" s="23" t="str">
        <f>+IFERROR(VLOOKUP(AT986,'[2]Listas anexo 1'!$A$13:$C$15,3,FALSE),"")</f>
        <v>CONTRIBUIR</v>
      </c>
      <c r="E986" s="23" t="str">
        <f>+IFERROR(VLOOKUP(AT986,'[2]Listas anexo 1'!$A$19:$B$21,2,FALSE),"")</f>
        <v>ADMINOB</v>
      </c>
      <c r="F986" s="23" t="str">
        <f>+IFERROR(VLOOKUP(AV986,'[2]Listas anexo 1'!$J$13:$K$21,2,FALSE),"")</f>
        <v>ADOBI</v>
      </c>
      <c r="G986" s="23" t="str">
        <f>+IFERROR(VLOOKUP(AW986,'[2]LISTAS ANEXO 1. 2'!$A$9:$B$38,2,FALSE),"")</f>
        <v>AIII</v>
      </c>
      <c r="H986" s="23" t="str">
        <f>+IFERROR(IF(C986="ADMINYCOOR",VLOOKUP(AY986,'[2]LISTAS ANEXO 1. 3'!$B$13:$C$42,2,FALSE),IF(C986="TASAS",VLOOKUP(AY986,'[2]LISTAS ANEXO 1. 3'!$B$43:$C$51,2,FALSE),IF(C986="FORTALECIMIENTO",VLOOKUP(AY986,'[2]LISTAS ANEXO 1. 3'!$B$52:$C$58,2,FALSE),""))),"")</f>
        <v>DD</v>
      </c>
      <c r="I986" s="23" t="str">
        <f>+IFERROR(VLOOKUP(#REF!,'[2]LISTAS ANEXO 1. 4'!$B$74:$C$90,2,FALSE),"")</f>
        <v/>
      </c>
      <c r="J986" s="23" t="str">
        <f>+IFERROR(VLOOKUP(X986,[2]ORDINALES!$B$2:$C$5,2,FALSE),"")</f>
        <v>CTADOS</v>
      </c>
      <c r="K986" s="23" t="str">
        <f>+IFERROR(VLOOKUP(#REF!,[2]REGION!$G$2:$I$1125,2,FALSE),"")</f>
        <v/>
      </c>
      <c r="L986" s="23" t="str">
        <f>+IFERROR(VLOOKUP(AI986,[2]REGION!$G$2:$I$1125,2,FALSE),"")</f>
        <v>BOYA</v>
      </c>
      <c r="M986" s="23" t="str">
        <f>+IFERROR(VLOOKUP(#REF!,[2]ORDINALES!$H$2:$I$382,2,FALSE),"")</f>
        <v/>
      </c>
      <c r="N986" s="23" t="str">
        <f>IFERROR(VLOOKUP(U986,'[2]Lista Willy'!$B$11:$D$14,3,FALSE),"")</f>
        <v>REC_11</v>
      </c>
      <c r="O986" s="24"/>
      <c r="P986" s="94">
        <v>37112</v>
      </c>
      <c r="Q986" s="94" t="s">
        <v>540</v>
      </c>
      <c r="R986" s="94" t="s">
        <v>873</v>
      </c>
      <c r="S986" s="94" t="s">
        <v>1007</v>
      </c>
      <c r="T986" s="94" t="s">
        <v>873</v>
      </c>
      <c r="U986" s="94" t="s">
        <v>52</v>
      </c>
      <c r="V986" s="94" t="s">
        <v>53</v>
      </c>
      <c r="W986" s="94" t="s">
        <v>54</v>
      </c>
      <c r="X986" s="90" t="s">
        <v>55</v>
      </c>
      <c r="Y986" s="99" t="s">
        <v>1103</v>
      </c>
      <c r="Z986" s="119">
        <v>15997960</v>
      </c>
      <c r="AA986" s="120"/>
      <c r="AB986" s="119"/>
      <c r="AC986" s="119"/>
      <c r="AD986" s="119"/>
      <c r="AE986" s="120">
        <v>15997960</v>
      </c>
      <c r="AF986" s="119">
        <v>14120000</v>
      </c>
      <c r="AG986" s="131">
        <v>14543600</v>
      </c>
      <c r="AH986" s="94" t="s">
        <v>57</v>
      </c>
      <c r="AI986" s="94" t="s">
        <v>1009</v>
      </c>
      <c r="AJ986" s="94" t="s">
        <v>1010</v>
      </c>
      <c r="AK986" s="94"/>
      <c r="AL986" s="94" t="s">
        <v>57</v>
      </c>
      <c r="AM986" s="94"/>
      <c r="AN986" s="94" t="s">
        <v>57</v>
      </c>
      <c r="AO986" s="94"/>
      <c r="AP986" s="94" t="s">
        <v>57</v>
      </c>
      <c r="AQ986" s="94"/>
      <c r="AR986" s="94" t="s">
        <v>57</v>
      </c>
      <c r="AS986" s="94" t="s">
        <v>60</v>
      </c>
      <c r="AT986" s="94" t="s">
        <v>61</v>
      </c>
      <c r="AU986" s="97" t="s">
        <v>62</v>
      </c>
      <c r="AV986" s="98" t="s">
        <v>125</v>
      </c>
      <c r="AW986" s="97" t="s">
        <v>324</v>
      </c>
      <c r="AX986" s="97">
        <v>3202005</v>
      </c>
      <c r="AY986" s="98" t="s">
        <v>325</v>
      </c>
      <c r="AZ986" s="98" t="s">
        <v>389</v>
      </c>
      <c r="BA986" s="24"/>
    </row>
    <row r="987" spans="1:53" ht="84.75" customHeight="1">
      <c r="A987" s="23" t="str">
        <f>+IFERROR(VLOOKUP(R987,'[2]Listas niveles'!$D$2:$E$11,2,FALSE),"")</f>
        <v>DTAN</v>
      </c>
      <c r="B987" s="23" t="str">
        <f>+IFERROR(VLOOKUP(AS987,'[2]Listas anexo 1'!$A$7:$B$8,2,FALSE),"")</f>
        <v>ADMIN</v>
      </c>
      <c r="C987" s="23" t="str">
        <f>+IFERROR(VLOOKUP(AT987,'[2]Listas anexo 1'!$A$13:$B$15,2,FALSE),"")</f>
        <v>ADMINYCOOR</v>
      </c>
      <c r="D987" s="23" t="str">
        <f>+IFERROR(VLOOKUP(AT987,'[2]Listas anexo 1'!$A$13:$C$15,3,FALSE),"")</f>
        <v>CONTRIBUIR</v>
      </c>
      <c r="E987" s="23" t="str">
        <f>+IFERROR(VLOOKUP(AT987,'[2]Listas anexo 1'!$A$19:$B$21,2,FALSE),"")</f>
        <v>ADMINOB</v>
      </c>
      <c r="F987" s="23" t="str">
        <f>+IFERROR(VLOOKUP(AV987,'[2]Listas anexo 1'!$J$13:$K$21,2,FALSE),"")</f>
        <v>ADOBI</v>
      </c>
      <c r="G987" s="23" t="str">
        <f>+IFERROR(VLOOKUP(AW987,'[2]LISTAS ANEXO 1. 2'!$A$9:$B$38,2,FALSE),"")</f>
        <v>AIII</v>
      </c>
      <c r="H987" s="23" t="str">
        <f>+IFERROR(IF(C987="ADMINYCOOR",VLOOKUP(AY987,'[2]LISTAS ANEXO 1. 3'!$B$13:$C$42,2,FALSE),IF(C987="TASAS",VLOOKUP(AY987,'[2]LISTAS ANEXO 1. 3'!$B$43:$C$51,2,FALSE),IF(C987="FORTALECIMIENTO",VLOOKUP(AY987,'[2]LISTAS ANEXO 1. 3'!$B$52:$C$58,2,FALSE),""))),"")</f>
        <v>DD</v>
      </c>
      <c r="I987" s="23" t="str">
        <f>+IFERROR(VLOOKUP(#REF!,'[2]LISTAS ANEXO 1. 4'!$B$74:$C$90,2,FALSE),"")</f>
        <v/>
      </c>
      <c r="J987" s="23" t="str">
        <f>+IFERROR(VLOOKUP(X987,[2]ORDINALES!$B$2:$C$5,2,FALSE),"")</f>
        <v>CTADOS</v>
      </c>
      <c r="K987" s="23" t="str">
        <f>+IFERROR(VLOOKUP(#REF!,[2]REGION!$G$2:$I$1125,2,FALSE),"")</f>
        <v/>
      </c>
      <c r="L987" s="23" t="str">
        <f>+IFERROR(VLOOKUP(AI987,[2]REGION!$G$2:$I$1125,2,FALSE),"")</f>
        <v>BOYA</v>
      </c>
      <c r="M987" s="23" t="str">
        <f>+IFERROR(VLOOKUP(#REF!,[2]ORDINALES!$H$2:$I$382,2,FALSE),"")</f>
        <v/>
      </c>
      <c r="N987" s="23" t="str">
        <f>IFERROR(VLOOKUP(U987,'[2]Lista Willy'!$B$11:$D$14,3,FALSE),"")</f>
        <v>REC_11</v>
      </c>
      <c r="O987" s="24"/>
      <c r="P987" s="94">
        <v>37113</v>
      </c>
      <c r="Q987" s="94" t="s">
        <v>540</v>
      </c>
      <c r="R987" s="94" t="s">
        <v>873</v>
      </c>
      <c r="S987" s="94" t="s">
        <v>1007</v>
      </c>
      <c r="T987" s="94" t="s">
        <v>873</v>
      </c>
      <c r="U987" s="94" t="s">
        <v>52</v>
      </c>
      <c r="V987" s="94" t="s">
        <v>53</v>
      </c>
      <c r="W987" s="94" t="s">
        <v>54</v>
      </c>
      <c r="X987" s="90" t="s">
        <v>55</v>
      </c>
      <c r="Y987" s="99" t="s">
        <v>1104</v>
      </c>
      <c r="Z987" s="119">
        <v>18037360</v>
      </c>
      <c r="AA987" s="120"/>
      <c r="AB987" s="119"/>
      <c r="AC987" s="119"/>
      <c r="AD987" s="119"/>
      <c r="AE987" s="120">
        <v>18037360</v>
      </c>
      <c r="AF987" s="119"/>
      <c r="AG987" s="131">
        <v>0</v>
      </c>
      <c r="AH987" s="94" t="s">
        <v>57</v>
      </c>
      <c r="AI987" s="94" t="s">
        <v>1009</v>
      </c>
      <c r="AJ987" s="94" t="s">
        <v>1010</v>
      </c>
      <c r="AK987" s="94"/>
      <c r="AL987" s="94" t="s">
        <v>57</v>
      </c>
      <c r="AM987" s="94"/>
      <c r="AN987" s="94" t="s">
        <v>57</v>
      </c>
      <c r="AO987" s="94"/>
      <c r="AP987" s="94" t="s">
        <v>57</v>
      </c>
      <c r="AQ987" s="94"/>
      <c r="AR987" s="94" t="s">
        <v>57</v>
      </c>
      <c r="AS987" s="94" t="s">
        <v>60</v>
      </c>
      <c r="AT987" s="94" t="s">
        <v>61</v>
      </c>
      <c r="AU987" s="97" t="s">
        <v>62</v>
      </c>
      <c r="AV987" s="98" t="s">
        <v>125</v>
      </c>
      <c r="AW987" s="97" t="s">
        <v>324</v>
      </c>
      <c r="AX987" s="97">
        <v>3202005</v>
      </c>
      <c r="AY987" s="98" t="s">
        <v>325</v>
      </c>
      <c r="AZ987" s="98" t="s">
        <v>389</v>
      </c>
      <c r="BA987" s="24"/>
    </row>
    <row r="988" spans="1:53" ht="84.75" customHeight="1">
      <c r="A988" s="23" t="str">
        <f>+IFERROR(VLOOKUP(R988,'[2]Listas niveles'!$D$2:$E$11,2,FALSE),"")</f>
        <v>DTAN</v>
      </c>
      <c r="B988" s="23" t="str">
        <f>+IFERROR(VLOOKUP(AS988,'[2]Listas anexo 1'!$A$7:$B$8,2,FALSE),"")</f>
        <v>ADMIN</v>
      </c>
      <c r="C988" s="23" t="str">
        <f>+IFERROR(VLOOKUP(AT988,'[2]Listas anexo 1'!$A$13:$B$15,2,FALSE),"")</f>
        <v>ADMINYCOOR</v>
      </c>
      <c r="D988" s="23" t="str">
        <f>+IFERROR(VLOOKUP(AT988,'[2]Listas anexo 1'!$A$13:$C$15,3,FALSE),"")</f>
        <v>CONTRIBUIR</v>
      </c>
      <c r="E988" s="23" t="str">
        <f>+IFERROR(VLOOKUP(AT988,'[2]Listas anexo 1'!$A$19:$B$21,2,FALSE),"")</f>
        <v>ADMINOB</v>
      </c>
      <c r="F988" s="23" t="str">
        <f>+IFERROR(VLOOKUP(AV988,'[2]Listas anexo 1'!$J$13:$K$21,2,FALSE),"")</f>
        <v>ADOBI</v>
      </c>
      <c r="G988" s="23" t="str">
        <f>+IFERROR(VLOOKUP(AW988,'[2]LISTAS ANEXO 1. 2'!$A$9:$B$38,2,FALSE),"")</f>
        <v>AIII</v>
      </c>
      <c r="H988" s="23" t="str">
        <f>+IFERROR(IF(C988="ADMINYCOOR",VLOOKUP(AY988,'[2]LISTAS ANEXO 1. 3'!$B$13:$C$42,2,FALSE),IF(C988="TASAS",VLOOKUP(AY988,'[2]LISTAS ANEXO 1. 3'!$B$43:$C$51,2,FALSE),IF(C988="FORTALECIMIENTO",VLOOKUP(AY988,'[2]LISTAS ANEXO 1. 3'!$B$52:$C$58,2,FALSE),""))),"")</f>
        <v>DD</v>
      </c>
      <c r="I988" s="23" t="str">
        <f>+IFERROR(VLOOKUP(#REF!,'[2]LISTAS ANEXO 1. 4'!$B$74:$C$90,2,FALSE),"")</f>
        <v/>
      </c>
      <c r="J988" s="23" t="str">
        <f>+IFERROR(VLOOKUP(X988,[2]ORDINALES!$B$2:$C$5,2,FALSE),"")</f>
        <v>CTADOS</v>
      </c>
      <c r="K988" s="23" t="str">
        <f>+IFERROR(VLOOKUP(#REF!,[2]REGION!$G$2:$I$1125,2,FALSE),"")</f>
        <v/>
      </c>
      <c r="L988" s="23" t="str">
        <f>+IFERROR(VLOOKUP(AI988,[2]REGION!$G$2:$I$1125,2,FALSE),"")</f>
        <v>BOYA</v>
      </c>
      <c r="M988" s="23" t="str">
        <f>+IFERROR(VLOOKUP(#REF!,[2]ORDINALES!$H$2:$I$382,2,FALSE),"")</f>
        <v/>
      </c>
      <c r="N988" s="23" t="str">
        <f>IFERROR(VLOOKUP(U988,'[2]Lista Willy'!$B$11:$D$14,3,FALSE),"")</f>
        <v>REC_11</v>
      </c>
      <c r="O988" s="24"/>
      <c r="P988" s="94">
        <v>37114</v>
      </c>
      <c r="Q988" s="94" t="s">
        <v>540</v>
      </c>
      <c r="R988" s="94" t="s">
        <v>873</v>
      </c>
      <c r="S988" s="94" t="s">
        <v>1007</v>
      </c>
      <c r="T988" s="94" t="s">
        <v>873</v>
      </c>
      <c r="U988" s="94" t="s">
        <v>52</v>
      </c>
      <c r="V988" s="94" t="s">
        <v>53</v>
      </c>
      <c r="W988" s="94" t="s">
        <v>54</v>
      </c>
      <c r="X988" s="90" t="s">
        <v>55</v>
      </c>
      <c r="Y988" s="94" t="s">
        <v>1105</v>
      </c>
      <c r="Z988" s="119">
        <v>18037360</v>
      </c>
      <c r="AA988" s="120"/>
      <c r="AB988" s="119"/>
      <c r="AC988" s="119"/>
      <c r="AD988" s="119"/>
      <c r="AE988" s="120">
        <v>18037360</v>
      </c>
      <c r="AF988" s="119"/>
      <c r="AG988" s="131">
        <v>0</v>
      </c>
      <c r="AH988" s="94" t="s">
        <v>57</v>
      </c>
      <c r="AI988" s="94" t="s">
        <v>1009</v>
      </c>
      <c r="AJ988" s="94" t="s">
        <v>1010</v>
      </c>
      <c r="AK988" s="94"/>
      <c r="AL988" s="94" t="s">
        <v>57</v>
      </c>
      <c r="AM988" s="94"/>
      <c r="AN988" s="94" t="s">
        <v>57</v>
      </c>
      <c r="AO988" s="94"/>
      <c r="AP988" s="94" t="s">
        <v>57</v>
      </c>
      <c r="AQ988" s="94"/>
      <c r="AR988" s="94" t="s">
        <v>57</v>
      </c>
      <c r="AS988" s="94" t="s">
        <v>60</v>
      </c>
      <c r="AT988" s="94" t="s">
        <v>61</v>
      </c>
      <c r="AU988" s="97" t="s">
        <v>62</v>
      </c>
      <c r="AV988" s="98" t="s">
        <v>125</v>
      </c>
      <c r="AW988" s="97" t="s">
        <v>324</v>
      </c>
      <c r="AX988" s="97">
        <v>3202005</v>
      </c>
      <c r="AY988" s="98" t="s">
        <v>325</v>
      </c>
      <c r="AZ988" s="98" t="s">
        <v>389</v>
      </c>
      <c r="BA988" s="24"/>
    </row>
    <row r="989" spans="1:53" ht="84.75" customHeight="1">
      <c r="A989" s="23" t="str">
        <f>+IFERROR(VLOOKUP(R989,'[2]Listas niveles'!$D$2:$E$11,2,FALSE),"")</f>
        <v>DTAN</v>
      </c>
      <c r="B989" s="23" t="str">
        <f>+IFERROR(VLOOKUP(AS989,'[2]Listas anexo 1'!$A$7:$B$8,2,FALSE),"")</f>
        <v>ADMIN</v>
      </c>
      <c r="C989" s="23" t="str">
        <f>+IFERROR(VLOOKUP(AT989,'[2]Listas anexo 1'!$A$13:$B$15,2,FALSE),"")</f>
        <v>ADMINYCOOR</v>
      </c>
      <c r="D989" s="23" t="str">
        <f>+IFERROR(VLOOKUP(AT989,'[2]Listas anexo 1'!$A$13:$C$15,3,FALSE),"")</f>
        <v>CONTRIBUIR</v>
      </c>
      <c r="E989" s="23" t="str">
        <f>+IFERROR(VLOOKUP(AT989,'[2]Listas anexo 1'!$A$19:$B$21,2,FALSE),"")</f>
        <v>ADMINOB</v>
      </c>
      <c r="F989" s="23" t="str">
        <f>+IFERROR(VLOOKUP(AV989,'[2]Listas anexo 1'!$J$13:$K$21,2,FALSE),"")</f>
        <v>ADOBI</v>
      </c>
      <c r="G989" s="23" t="str">
        <f>+IFERROR(VLOOKUP(AW989,'[2]LISTAS ANEXO 1. 2'!$A$9:$B$38,2,FALSE),"")</f>
        <v>AIII</v>
      </c>
      <c r="H989" s="23" t="str">
        <f>+IFERROR(IF(C989="ADMINYCOOR",VLOOKUP(AY989,'[2]LISTAS ANEXO 1. 3'!$B$13:$C$42,2,FALSE),IF(C989="TASAS",VLOOKUP(AY989,'[2]LISTAS ANEXO 1. 3'!$B$43:$C$51,2,FALSE),IF(C989="FORTALECIMIENTO",VLOOKUP(AY989,'[2]LISTAS ANEXO 1. 3'!$B$52:$C$58,2,FALSE),""))),"")</f>
        <v>DD</v>
      </c>
      <c r="I989" s="23" t="str">
        <f>+IFERROR(VLOOKUP(#REF!,'[2]LISTAS ANEXO 1. 4'!$B$74:$C$90,2,FALSE),"")</f>
        <v/>
      </c>
      <c r="J989" s="23" t="str">
        <f>+IFERROR(VLOOKUP(X989,[2]ORDINALES!$B$2:$C$5,2,FALSE),"")</f>
        <v>CTADOS</v>
      </c>
      <c r="K989" s="23" t="str">
        <f>+IFERROR(VLOOKUP(#REF!,[2]REGION!$G$2:$I$1125,2,FALSE),"")</f>
        <v/>
      </c>
      <c r="L989" s="23" t="str">
        <f>+IFERROR(VLOOKUP(AI989,[2]REGION!$G$2:$I$1125,2,FALSE),"")</f>
        <v>BOYA</v>
      </c>
      <c r="M989" s="23" t="str">
        <f>+IFERROR(VLOOKUP(#REF!,[2]ORDINALES!$H$2:$I$382,2,FALSE),"")</f>
        <v/>
      </c>
      <c r="N989" s="23" t="str">
        <f>IFERROR(VLOOKUP(U989,'[2]Lista Willy'!$B$11:$D$14,3,FALSE),"")</f>
        <v>REC_11</v>
      </c>
      <c r="O989" s="24"/>
      <c r="P989" s="94">
        <v>37115</v>
      </c>
      <c r="Q989" s="94" t="s">
        <v>540</v>
      </c>
      <c r="R989" s="94" t="s">
        <v>873</v>
      </c>
      <c r="S989" s="94" t="s">
        <v>1007</v>
      </c>
      <c r="T989" s="94" t="s">
        <v>873</v>
      </c>
      <c r="U989" s="94" t="s">
        <v>52</v>
      </c>
      <c r="V989" s="94" t="s">
        <v>53</v>
      </c>
      <c r="W989" s="94" t="s">
        <v>54</v>
      </c>
      <c r="X989" s="90" t="s">
        <v>55</v>
      </c>
      <c r="Y989" s="94" t="s">
        <v>1106</v>
      </c>
      <c r="Z989" s="119">
        <v>18037360</v>
      </c>
      <c r="AA989" s="120"/>
      <c r="AB989" s="119"/>
      <c r="AC989" s="119"/>
      <c r="AD989" s="119"/>
      <c r="AE989" s="120">
        <v>18037360</v>
      </c>
      <c r="AF989" s="119"/>
      <c r="AG989" s="131">
        <v>0</v>
      </c>
      <c r="AH989" s="94" t="s">
        <v>57</v>
      </c>
      <c r="AI989" s="94" t="s">
        <v>1009</v>
      </c>
      <c r="AJ989" s="94" t="s">
        <v>1010</v>
      </c>
      <c r="AK989" s="94"/>
      <c r="AL989" s="94" t="s">
        <v>57</v>
      </c>
      <c r="AM989" s="94"/>
      <c r="AN989" s="94" t="s">
        <v>57</v>
      </c>
      <c r="AO989" s="94"/>
      <c r="AP989" s="94" t="s">
        <v>57</v>
      </c>
      <c r="AQ989" s="94"/>
      <c r="AR989" s="94" t="s">
        <v>57</v>
      </c>
      <c r="AS989" s="94" t="s">
        <v>60</v>
      </c>
      <c r="AT989" s="94" t="s">
        <v>61</v>
      </c>
      <c r="AU989" s="97" t="s">
        <v>62</v>
      </c>
      <c r="AV989" s="98" t="s">
        <v>125</v>
      </c>
      <c r="AW989" s="97" t="s">
        <v>324</v>
      </c>
      <c r="AX989" s="97">
        <v>3202005</v>
      </c>
      <c r="AY989" s="98" t="s">
        <v>325</v>
      </c>
      <c r="AZ989" s="98" t="s">
        <v>389</v>
      </c>
      <c r="BA989" s="24"/>
    </row>
    <row r="990" spans="1:53" ht="84.75" customHeight="1">
      <c r="A990" s="23" t="str">
        <f>+IFERROR(VLOOKUP(R990,'[2]Listas niveles'!$D$2:$E$11,2,FALSE),"")</f>
        <v>DTAN</v>
      </c>
      <c r="B990" s="23" t="str">
        <f>+IFERROR(VLOOKUP(AS990,'[2]Listas anexo 1'!$A$7:$B$8,2,FALSE),"")</f>
        <v>ADMIN</v>
      </c>
      <c r="C990" s="23" t="str">
        <f>+IFERROR(VLOOKUP(AT990,'[2]Listas anexo 1'!$A$13:$B$15,2,FALSE),"")</f>
        <v>ADMINYCOOR</v>
      </c>
      <c r="D990" s="23" t="str">
        <f>+IFERROR(VLOOKUP(AT990,'[2]Listas anexo 1'!$A$13:$C$15,3,FALSE),"")</f>
        <v>CONTRIBUIR</v>
      </c>
      <c r="E990" s="23" t="str">
        <f>+IFERROR(VLOOKUP(AT990,'[2]Listas anexo 1'!$A$19:$B$21,2,FALSE),"")</f>
        <v>ADMINOB</v>
      </c>
      <c r="F990" s="23" t="str">
        <f>+IFERROR(VLOOKUP(AV990,'[2]Listas anexo 1'!$J$13:$K$21,2,FALSE),"")</f>
        <v>ADOBI</v>
      </c>
      <c r="G990" s="23" t="str">
        <f>+IFERROR(VLOOKUP(AW990,'[2]LISTAS ANEXO 1. 2'!$A$9:$B$38,2,FALSE),"")</f>
        <v>AIII</v>
      </c>
      <c r="H990" s="23" t="str">
        <f>+IFERROR(IF(C990="ADMINYCOOR",VLOOKUP(AY990,'[2]LISTAS ANEXO 1. 3'!$B$13:$C$42,2,FALSE),IF(C990="TASAS",VLOOKUP(AY990,'[2]LISTAS ANEXO 1. 3'!$B$43:$C$51,2,FALSE),IF(C990="FORTALECIMIENTO",VLOOKUP(AY990,'[2]LISTAS ANEXO 1. 3'!$B$52:$C$58,2,FALSE),""))),"")</f>
        <v>DD</v>
      </c>
      <c r="I990" s="23" t="str">
        <f>+IFERROR(VLOOKUP(#REF!,'[2]LISTAS ANEXO 1. 4'!$B$74:$C$90,2,FALSE),"")</f>
        <v/>
      </c>
      <c r="J990" s="23" t="str">
        <f>+IFERROR(VLOOKUP(X990,[2]ORDINALES!$B$2:$C$5,2,FALSE),"")</f>
        <v>CTADOS</v>
      </c>
      <c r="K990" s="23" t="str">
        <f>+IFERROR(VLOOKUP(#REF!,[2]REGION!$G$2:$I$1125,2,FALSE),"")</f>
        <v/>
      </c>
      <c r="L990" s="23" t="str">
        <f>+IFERROR(VLOOKUP(AI990,[2]REGION!$G$2:$I$1125,2,FALSE),"")</f>
        <v>BOYA</v>
      </c>
      <c r="M990" s="23" t="str">
        <f>+IFERROR(VLOOKUP(#REF!,[2]ORDINALES!$H$2:$I$382,2,FALSE),"")</f>
        <v/>
      </c>
      <c r="N990" s="23" t="str">
        <f>IFERROR(VLOOKUP(U990,'[2]Lista Willy'!$B$11:$D$14,3,FALSE),"")</f>
        <v>REC_11</v>
      </c>
      <c r="O990" s="24"/>
      <c r="P990" s="94">
        <v>37116</v>
      </c>
      <c r="Q990" s="94" t="s">
        <v>540</v>
      </c>
      <c r="R990" s="94" t="s">
        <v>873</v>
      </c>
      <c r="S990" s="94" t="s">
        <v>1007</v>
      </c>
      <c r="T990" s="94" t="s">
        <v>873</v>
      </c>
      <c r="U990" s="94" t="s">
        <v>52</v>
      </c>
      <c r="V990" s="94" t="s">
        <v>53</v>
      </c>
      <c r="W990" s="94" t="s">
        <v>54</v>
      </c>
      <c r="X990" s="90" t="s">
        <v>55</v>
      </c>
      <c r="Y990" s="94" t="s">
        <v>1107</v>
      </c>
      <c r="Z990" s="119">
        <v>18037360</v>
      </c>
      <c r="AA990" s="120"/>
      <c r="AB990" s="119"/>
      <c r="AC990" s="119"/>
      <c r="AD990" s="119"/>
      <c r="AE990" s="120">
        <v>18037360</v>
      </c>
      <c r="AF990" s="119"/>
      <c r="AG990" s="131">
        <v>0</v>
      </c>
      <c r="AH990" s="94" t="s">
        <v>57</v>
      </c>
      <c r="AI990" s="94" t="s">
        <v>1009</v>
      </c>
      <c r="AJ990" s="94" t="s">
        <v>1010</v>
      </c>
      <c r="AK990" s="94"/>
      <c r="AL990" s="94" t="s">
        <v>57</v>
      </c>
      <c r="AM990" s="94"/>
      <c r="AN990" s="94" t="s">
        <v>57</v>
      </c>
      <c r="AO990" s="94"/>
      <c r="AP990" s="94" t="s">
        <v>57</v>
      </c>
      <c r="AQ990" s="94"/>
      <c r="AR990" s="94" t="s">
        <v>57</v>
      </c>
      <c r="AS990" s="94" t="s">
        <v>60</v>
      </c>
      <c r="AT990" s="94" t="s">
        <v>61</v>
      </c>
      <c r="AU990" s="97" t="s">
        <v>62</v>
      </c>
      <c r="AV990" s="98" t="s">
        <v>125</v>
      </c>
      <c r="AW990" s="97" t="s">
        <v>324</v>
      </c>
      <c r="AX990" s="97">
        <v>3202005</v>
      </c>
      <c r="AY990" s="98" t="s">
        <v>325</v>
      </c>
      <c r="AZ990" s="98" t="s">
        <v>389</v>
      </c>
      <c r="BA990" s="24"/>
    </row>
    <row r="991" spans="1:53" ht="84.75" customHeight="1">
      <c r="A991" s="23" t="str">
        <f>+IFERROR(VLOOKUP(R991,'[2]Listas niveles'!$D$2:$E$11,2,FALSE),"")</f>
        <v>DTAN</v>
      </c>
      <c r="B991" s="23" t="str">
        <f>+IFERROR(VLOOKUP(AS991,'[2]Listas anexo 1'!$A$7:$B$8,2,FALSE),"")</f>
        <v>ADMIN</v>
      </c>
      <c r="C991" s="23" t="str">
        <f>+IFERROR(VLOOKUP(AT991,'[2]Listas anexo 1'!$A$13:$B$15,2,FALSE),"")</f>
        <v>ADMINYCOOR</v>
      </c>
      <c r="D991" s="23" t="str">
        <f>+IFERROR(VLOOKUP(AT991,'[2]Listas anexo 1'!$A$13:$C$15,3,FALSE),"")</f>
        <v>CONTRIBUIR</v>
      </c>
      <c r="E991" s="23" t="str">
        <f>+IFERROR(VLOOKUP(AT991,'[2]Listas anexo 1'!$A$19:$B$21,2,FALSE),"")</f>
        <v>ADMINOB</v>
      </c>
      <c r="F991" s="23" t="str">
        <f>+IFERROR(VLOOKUP(AV991,'[2]Listas anexo 1'!$J$13:$K$21,2,FALSE),"")</f>
        <v>ADOBI</v>
      </c>
      <c r="G991" s="23" t="str">
        <f>+IFERROR(VLOOKUP(AW991,'[2]LISTAS ANEXO 1. 2'!$A$9:$B$38,2,FALSE),"")</f>
        <v>AIII</v>
      </c>
      <c r="H991" s="23" t="str">
        <f>+IFERROR(IF(C991="ADMINYCOOR",VLOOKUP(AY991,'[2]LISTAS ANEXO 1. 3'!$B$13:$C$42,2,FALSE),IF(C991="TASAS",VLOOKUP(AY991,'[2]LISTAS ANEXO 1. 3'!$B$43:$C$51,2,FALSE),IF(C991="FORTALECIMIENTO",VLOOKUP(AY991,'[2]LISTAS ANEXO 1. 3'!$B$52:$C$58,2,FALSE),""))),"")</f>
        <v>DD</v>
      </c>
      <c r="I991" s="23" t="str">
        <f>+IFERROR(VLOOKUP(#REF!,'[2]LISTAS ANEXO 1. 4'!$B$74:$C$90,2,FALSE),"")</f>
        <v/>
      </c>
      <c r="J991" s="23" t="str">
        <f>+IFERROR(VLOOKUP(X991,[2]ORDINALES!$B$2:$C$5,2,FALSE),"")</f>
        <v>CTADOS</v>
      </c>
      <c r="K991" s="23" t="str">
        <f>+IFERROR(VLOOKUP(#REF!,[2]REGION!$G$2:$I$1125,2,FALSE),"")</f>
        <v/>
      </c>
      <c r="L991" s="23" t="str">
        <f>+IFERROR(VLOOKUP(AI991,[2]REGION!$G$2:$I$1125,2,FALSE),"")</f>
        <v>BOYA</v>
      </c>
      <c r="M991" s="23" t="str">
        <f>+IFERROR(VLOOKUP(#REF!,[2]ORDINALES!$H$2:$I$382,2,FALSE),"")</f>
        <v/>
      </c>
      <c r="N991" s="23" t="str">
        <f>IFERROR(VLOOKUP(U991,'[2]Lista Willy'!$B$11:$D$14,3,FALSE),"")</f>
        <v>REC_11</v>
      </c>
      <c r="O991" s="24"/>
      <c r="P991" s="94">
        <v>37117</v>
      </c>
      <c r="Q991" s="94" t="s">
        <v>540</v>
      </c>
      <c r="R991" s="94" t="s">
        <v>873</v>
      </c>
      <c r="S991" s="94" t="s">
        <v>1007</v>
      </c>
      <c r="T991" s="94" t="s">
        <v>873</v>
      </c>
      <c r="U991" s="94" t="s">
        <v>52</v>
      </c>
      <c r="V991" s="94" t="s">
        <v>53</v>
      </c>
      <c r="W991" s="94" t="s">
        <v>54</v>
      </c>
      <c r="X991" s="90" t="s">
        <v>55</v>
      </c>
      <c r="Y991" s="94" t="s">
        <v>1108</v>
      </c>
      <c r="Z991" s="119">
        <v>18037360</v>
      </c>
      <c r="AA991" s="120"/>
      <c r="AB991" s="119"/>
      <c r="AC991" s="119"/>
      <c r="AD991" s="119"/>
      <c r="AE991" s="120">
        <v>18037360</v>
      </c>
      <c r="AF991" s="119"/>
      <c r="AG991" s="131">
        <v>0</v>
      </c>
      <c r="AH991" s="94" t="s">
        <v>57</v>
      </c>
      <c r="AI991" s="94" t="s">
        <v>1009</v>
      </c>
      <c r="AJ991" s="94" t="s">
        <v>1010</v>
      </c>
      <c r="AK991" s="94"/>
      <c r="AL991" s="94" t="s">
        <v>57</v>
      </c>
      <c r="AM991" s="94"/>
      <c r="AN991" s="94" t="s">
        <v>57</v>
      </c>
      <c r="AO991" s="94"/>
      <c r="AP991" s="94" t="s">
        <v>57</v>
      </c>
      <c r="AQ991" s="94"/>
      <c r="AR991" s="94" t="s">
        <v>57</v>
      </c>
      <c r="AS991" s="94" t="s">
        <v>60</v>
      </c>
      <c r="AT991" s="94" t="s">
        <v>61</v>
      </c>
      <c r="AU991" s="97" t="s">
        <v>62</v>
      </c>
      <c r="AV991" s="98" t="s">
        <v>125</v>
      </c>
      <c r="AW991" s="97" t="s">
        <v>324</v>
      </c>
      <c r="AX991" s="97">
        <v>3202005</v>
      </c>
      <c r="AY991" s="98" t="s">
        <v>325</v>
      </c>
      <c r="AZ991" s="98" t="s">
        <v>389</v>
      </c>
      <c r="BA991" s="24"/>
    </row>
    <row r="992" spans="1:53" ht="84.75" customHeight="1">
      <c r="A992" s="23" t="str">
        <f>+IFERROR(VLOOKUP(R992,'[2]Listas niveles'!$D$2:$E$11,2,FALSE),"")</f>
        <v>DTAN</v>
      </c>
      <c r="B992" s="23" t="str">
        <f>+IFERROR(VLOOKUP(AS992,'[2]Listas anexo 1'!$A$7:$B$8,2,FALSE),"")</f>
        <v>ADMIN</v>
      </c>
      <c r="C992" s="23" t="str">
        <f>+IFERROR(VLOOKUP(AT992,'[2]Listas anexo 1'!$A$13:$B$15,2,FALSE),"")</f>
        <v>ADMINYCOOR</v>
      </c>
      <c r="D992" s="23" t="str">
        <f>+IFERROR(VLOOKUP(AT992,'[2]Listas anexo 1'!$A$13:$C$15,3,FALSE),"")</f>
        <v>CONTRIBUIR</v>
      </c>
      <c r="E992" s="23" t="str">
        <f>+IFERROR(VLOOKUP(AT992,'[2]Listas anexo 1'!$A$19:$B$21,2,FALSE),"")</f>
        <v>ADMINOB</v>
      </c>
      <c r="F992" s="23" t="str">
        <f>+IFERROR(VLOOKUP(AV992,'[2]Listas anexo 1'!$J$13:$K$21,2,FALSE),"")</f>
        <v>ADOBI</v>
      </c>
      <c r="G992" s="23" t="str">
        <f>+IFERROR(VLOOKUP(AW992,'[2]LISTAS ANEXO 1. 2'!$A$9:$B$38,2,FALSE),"")</f>
        <v>AIII</v>
      </c>
      <c r="H992" s="23" t="str">
        <f>+IFERROR(IF(C992="ADMINYCOOR",VLOOKUP(AY992,'[2]LISTAS ANEXO 1. 3'!$B$13:$C$42,2,FALSE),IF(C992="TASAS",VLOOKUP(AY992,'[2]LISTAS ANEXO 1. 3'!$B$43:$C$51,2,FALSE),IF(C992="FORTALECIMIENTO",VLOOKUP(AY992,'[2]LISTAS ANEXO 1. 3'!$B$52:$C$58,2,FALSE),""))),"")</f>
        <v>DD</v>
      </c>
      <c r="I992" s="23" t="str">
        <f>+IFERROR(VLOOKUP(#REF!,'[2]LISTAS ANEXO 1. 4'!$B$74:$C$90,2,FALSE),"")</f>
        <v/>
      </c>
      <c r="J992" s="23" t="str">
        <f>+IFERROR(VLOOKUP(X992,[2]ORDINALES!$B$2:$C$5,2,FALSE),"")</f>
        <v>CTADOS</v>
      </c>
      <c r="K992" s="23" t="str">
        <f>+IFERROR(VLOOKUP(#REF!,[2]REGION!$G$2:$I$1125,2,FALSE),"")</f>
        <v/>
      </c>
      <c r="L992" s="23" t="str">
        <f>+IFERROR(VLOOKUP(AI992,[2]REGION!$G$2:$I$1125,2,FALSE),"")</f>
        <v>BOYA</v>
      </c>
      <c r="M992" s="23" t="str">
        <f>+IFERROR(VLOOKUP(#REF!,[2]ORDINALES!$H$2:$I$382,2,FALSE),"")</f>
        <v/>
      </c>
      <c r="N992" s="23" t="str">
        <f>IFERROR(VLOOKUP(U992,'[2]Lista Willy'!$B$11:$D$14,3,FALSE),"")</f>
        <v>REC_11</v>
      </c>
      <c r="O992" s="24"/>
      <c r="P992" s="94">
        <v>37118</v>
      </c>
      <c r="Q992" s="94" t="s">
        <v>540</v>
      </c>
      <c r="R992" s="94" t="s">
        <v>873</v>
      </c>
      <c r="S992" s="94" t="s">
        <v>1007</v>
      </c>
      <c r="T992" s="94" t="s">
        <v>873</v>
      </c>
      <c r="U992" s="94" t="s">
        <v>52</v>
      </c>
      <c r="V992" s="94" t="s">
        <v>53</v>
      </c>
      <c r="W992" s="94" t="s">
        <v>54</v>
      </c>
      <c r="X992" s="90" t="s">
        <v>55</v>
      </c>
      <c r="Y992" s="94" t="s">
        <v>2863</v>
      </c>
      <c r="Z992" s="119">
        <v>18037360</v>
      </c>
      <c r="AA992" s="120"/>
      <c r="AB992" s="119"/>
      <c r="AC992" s="119"/>
      <c r="AD992" s="119"/>
      <c r="AE992" s="120">
        <v>18037360</v>
      </c>
      <c r="AF992" s="119"/>
      <c r="AG992" s="131">
        <v>0</v>
      </c>
      <c r="AH992" s="94" t="s">
        <v>57</v>
      </c>
      <c r="AI992" s="94" t="s">
        <v>1009</v>
      </c>
      <c r="AJ992" s="94" t="s">
        <v>1010</v>
      </c>
      <c r="AK992" s="94"/>
      <c r="AL992" s="94" t="s">
        <v>57</v>
      </c>
      <c r="AM992" s="94"/>
      <c r="AN992" s="94" t="s">
        <v>57</v>
      </c>
      <c r="AO992" s="94"/>
      <c r="AP992" s="94" t="s">
        <v>57</v>
      </c>
      <c r="AQ992" s="94"/>
      <c r="AR992" s="94" t="s">
        <v>57</v>
      </c>
      <c r="AS992" s="94" t="s">
        <v>60</v>
      </c>
      <c r="AT992" s="94" t="s">
        <v>61</v>
      </c>
      <c r="AU992" s="97" t="s">
        <v>62</v>
      </c>
      <c r="AV992" s="98" t="s">
        <v>125</v>
      </c>
      <c r="AW992" s="97" t="s">
        <v>324</v>
      </c>
      <c r="AX992" s="97">
        <v>3202005</v>
      </c>
      <c r="AY992" s="98" t="s">
        <v>325</v>
      </c>
      <c r="AZ992" s="98" t="s">
        <v>389</v>
      </c>
      <c r="BA992" s="24"/>
    </row>
    <row r="993" spans="1:53" ht="84.75" customHeight="1">
      <c r="A993" s="23" t="str">
        <f>+IFERROR(VLOOKUP(R993,'[2]Listas niveles'!$D$2:$E$11,2,FALSE),"")</f>
        <v>DTAN</v>
      </c>
      <c r="B993" s="23" t="str">
        <f>+IFERROR(VLOOKUP(AS993,'[2]Listas anexo 1'!$A$7:$B$8,2,FALSE),"")</f>
        <v>ADMIN</v>
      </c>
      <c r="C993" s="23" t="str">
        <f>+IFERROR(VLOOKUP(AT993,'[2]Listas anexo 1'!$A$13:$B$15,2,FALSE),"")</f>
        <v>ADMINYCOOR</v>
      </c>
      <c r="D993" s="23" t="str">
        <f>+IFERROR(VLOOKUP(AT993,'[2]Listas anexo 1'!$A$13:$C$15,3,FALSE),"")</f>
        <v>CONTRIBUIR</v>
      </c>
      <c r="E993" s="23" t="str">
        <f>+IFERROR(VLOOKUP(AT993,'[2]Listas anexo 1'!$A$19:$B$21,2,FALSE),"")</f>
        <v>ADMINOB</v>
      </c>
      <c r="F993" s="23" t="str">
        <f>+IFERROR(VLOOKUP(AV993,'[2]Listas anexo 1'!$J$13:$K$21,2,FALSE),"")</f>
        <v>ADOBI</v>
      </c>
      <c r="G993" s="23" t="str">
        <f>+IFERROR(VLOOKUP(AW993,'[2]LISTAS ANEXO 1. 2'!$A$9:$B$38,2,FALSE),"")</f>
        <v>AIII</v>
      </c>
      <c r="H993" s="23" t="str">
        <f>+IFERROR(IF(C993="ADMINYCOOR",VLOOKUP(AY993,'[2]LISTAS ANEXO 1. 3'!$B$13:$C$42,2,FALSE),IF(C993="TASAS",VLOOKUP(AY993,'[2]LISTAS ANEXO 1. 3'!$B$43:$C$51,2,FALSE),IF(C993="FORTALECIMIENTO",VLOOKUP(AY993,'[2]LISTAS ANEXO 1. 3'!$B$52:$C$58,2,FALSE),""))),"")</f>
        <v>DD</v>
      </c>
      <c r="I993" s="23" t="str">
        <f>+IFERROR(VLOOKUP(#REF!,'[2]LISTAS ANEXO 1. 4'!$B$74:$C$90,2,FALSE),"")</f>
        <v/>
      </c>
      <c r="J993" s="23" t="str">
        <f>+IFERROR(VLOOKUP(X993,[2]ORDINALES!$B$2:$C$5,2,FALSE),"")</f>
        <v>CTADOS</v>
      </c>
      <c r="K993" s="23" t="str">
        <f>+IFERROR(VLOOKUP(#REF!,[2]REGION!$G$2:$I$1125,2,FALSE),"")</f>
        <v/>
      </c>
      <c r="L993" s="23" t="str">
        <f>+IFERROR(VLOOKUP(AI993,[2]REGION!$G$2:$I$1125,2,FALSE),"")</f>
        <v>BOYA</v>
      </c>
      <c r="M993" s="23" t="str">
        <f>+IFERROR(VLOOKUP(#REF!,[2]ORDINALES!$H$2:$I$382,2,FALSE),"")</f>
        <v/>
      </c>
      <c r="N993" s="23" t="str">
        <f>IFERROR(VLOOKUP(U993,'[2]Lista Willy'!$B$11:$D$14,3,FALSE),"")</f>
        <v>REC_11</v>
      </c>
      <c r="O993" s="24"/>
      <c r="P993" s="94">
        <v>37119</v>
      </c>
      <c r="Q993" s="94" t="s">
        <v>540</v>
      </c>
      <c r="R993" s="94" t="s">
        <v>873</v>
      </c>
      <c r="S993" s="94" t="s">
        <v>1007</v>
      </c>
      <c r="T993" s="94" t="s">
        <v>873</v>
      </c>
      <c r="U993" s="94" t="s">
        <v>52</v>
      </c>
      <c r="V993" s="94" t="s">
        <v>53</v>
      </c>
      <c r="W993" s="94" t="s">
        <v>54</v>
      </c>
      <c r="X993" s="90" t="s">
        <v>55</v>
      </c>
      <c r="Y993" s="94" t="s">
        <v>1109</v>
      </c>
      <c r="Z993" s="119">
        <v>9838560</v>
      </c>
      <c r="AA993" s="120"/>
      <c r="AB993" s="119"/>
      <c r="AC993" s="119"/>
      <c r="AD993" s="119"/>
      <c r="AE993" s="120">
        <v>9838560</v>
      </c>
      <c r="AF993" s="119"/>
      <c r="AG993" s="131">
        <v>0</v>
      </c>
      <c r="AH993" s="94" t="s">
        <v>57</v>
      </c>
      <c r="AI993" s="94" t="s">
        <v>1009</v>
      </c>
      <c r="AJ993" s="94" t="s">
        <v>1010</v>
      </c>
      <c r="AK993" s="94"/>
      <c r="AL993" s="94" t="s">
        <v>57</v>
      </c>
      <c r="AM993" s="94"/>
      <c r="AN993" s="94" t="s">
        <v>57</v>
      </c>
      <c r="AO993" s="94"/>
      <c r="AP993" s="94" t="s">
        <v>57</v>
      </c>
      <c r="AQ993" s="94"/>
      <c r="AR993" s="94" t="s">
        <v>57</v>
      </c>
      <c r="AS993" s="94" t="s">
        <v>60</v>
      </c>
      <c r="AT993" s="94" t="s">
        <v>61</v>
      </c>
      <c r="AU993" s="97" t="s">
        <v>62</v>
      </c>
      <c r="AV993" s="98" t="s">
        <v>125</v>
      </c>
      <c r="AW993" s="97" t="s">
        <v>324</v>
      </c>
      <c r="AX993" s="97">
        <v>3202005</v>
      </c>
      <c r="AY993" s="98" t="s">
        <v>325</v>
      </c>
      <c r="AZ993" s="98" t="s">
        <v>389</v>
      </c>
      <c r="BA993" s="24"/>
    </row>
    <row r="994" spans="1:53" ht="84.75" customHeight="1">
      <c r="A994" s="23" t="str">
        <f>+IFERROR(VLOOKUP(R994,'[2]Listas niveles'!$D$2:$E$11,2,FALSE),"")</f>
        <v>DTAN</v>
      </c>
      <c r="B994" s="23" t="str">
        <f>+IFERROR(VLOOKUP(AS994,'[2]Listas anexo 1'!$A$7:$B$8,2,FALSE),"")</f>
        <v>ADMIN</v>
      </c>
      <c r="C994" s="23" t="str">
        <f>+IFERROR(VLOOKUP(AT994,'[2]Listas anexo 1'!$A$13:$B$15,2,FALSE),"")</f>
        <v>ADMINYCOOR</v>
      </c>
      <c r="D994" s="23" t="str">
        <f>+IFERROR(VLOOKUP(AT994,'[2]Listas anexo 1'!$A$13:$C$15,3,FALSE),"")</f>
        <v>CONTRIBUIR</v>
      </c>
      <c r="E994" s="23" t="str">
        <f>+IFERROR(VLOOKUP(AT994,'[2]Listas anexo 1'!$A$19:$B$21,2,FALSE),"")</f>
        <v>ADMINOB</v>
      </c>
      <c r="F994" s="23" t="str">
        <f>+IFERROR(VLOOKUP(AV994,'[2]Listas anexo 1'!$J$13:$K$21,2,FALSE),"")</f>
        <v>ADOBI</v>
      </c>
      <c r="G994" s="23" t="str">
        <f>+IFERROR(VLOOKUP(AW994,'[2]LISTAS ANEXO 1. 2'!$A$9:$B$38,2,FALSE),"")</f>
        <v>AIII</v>
      </c>
      <c r="H994" s="23" t="str">
        <f>+IFERROR(IF(C994="ADMINYCOOR",VLOOKUP(AY994,'[2]LISTAS ANEXO 1. 3'!$B$13:$C$42,2,FALSE),IF(C994="TASAS",VLOOKUP(AY994,'[2]LISTAS ANEXO 1. 3'!$B$43:$C$51,2,FALSE),IF(C994="FORTALECIMIENTO",VLOOKUP(AY994,'[2]LISTAS ANEXO 1. 3'!$B$52:$C$58,2,FALSE),""))),"")</f>
        <v>DD</v>
      </c>
      <c r="I994" s="23" t="str">
        <f>+IFERROR(VLOOKUP(#REF!,'[2]LISTAS ANEXO 1. 4'!$B$74:$C$90,2,FALSE),"")</f>
        <v/>
      </c>
      <c r="J994" s="23" t="str">
        <f>+IFERROR(VLOOKUP(X994,[2]ORDINALES!$B$2:$C$5,2,FALSE),"")</f>
        <v>CTADOS</v>
      </c>
      <c r="K994" s="23" t="str">
        <f>+IFERROR(VLOOKUP(#REF!,[2]REGION!$G$2:$I$1125,2,FALSE),"")</f>
        <v/>
      </c>
      <c r="L994" s="23" t="str">
        <f>+IFERROR(VLOOKUP(AI994,[2]REGION!$G$2:$I$1125,2,FALSE),"")</f>
        <v>BOYA</v>
      </c>
      <c r="M994" s="23" t="str">
        <f>+IFERROR(VLOOKUP(#REF!,[2]ORDINALES!$H$2:$I$382,2,FALSE),"")</f>
        <v/>
      </c>
      <c r="N994" s="23" t="str">
        <f>IFERROR(VLOOKUP(U994,'[2]Lista Willy'!$B$11:$D$14,3,FALSE),"")</f>
        <v>REC_11</v>
      </c>
      <c r="O994" s="24"/>
      <c r="P994" s="94">
        <v>37120</v>
      </c>
      <c r="Q994" s="94" t="s">
        <v>540</v>
      </c>
      <c r="R994" s="94" t="s">
        <v>873</v>
      </c>
      <c r="S994" s="94" t="s">
        <v>1007</v>
      </c>
      <c r="T994" s="94" t="s">
        <v>873</v>
      </c>
      <c r="U994" s="94" t="s">
        <v>52</v>
      </c>
      <c r="V994" s="94" t="s">
        <v>53</v>
      </c>
      <c r="W994" s="94" t="s">
        <v>54</v>
      </c>
      <c r="X994" s="90" t="s">
        <v>55</v>
      </c>
      <c r="Y994" s="94" t="s">
        <v>1110</v>
      </c>
      <c r="Z994" s="119">
        <v>9838560</v>
      </c>
      <c r="AA994" s="120"/>
      <c r="AB994" s="119"/>
      <c r="AC994" s="119"/>
      <c r="AD994" s="119"/>
      <c r="AE994" s="120">
        <v>9838560</v>
      </c>
      <c r="AF994" s="119"/>
      <c r="AG994" s="131">
        <v>0</v>
      </c>
      <c r="AH994" s="94" t="s">
        <v>57</v>
      </c>
      <c r="AI994" s="94" t="s">
        <v>1009</v>
      </c>
      <c r="AJ994" s="94" t="s">
        <v>1010</v>
      </c>
      <c r="AK994" s="94"/>
      <c r="AL994" s="94" t="s">
        <v>57</v>
      </c>
      <c r="AM994" s="94"/>
      <c r="AN994" s="94" t="s">
        <v>57</v>
      </c>
      <c r="AO994" s="94"/>
      <c r="AP994" s="94" t="s">
        <v>57</v>
      </c>
      <c r="AQ994" s="94"/>
      <c r="AR994" s="94" t="s">
        <v>57</v>
      </c>
      <c r="AS994" s="94" t="s">
        <v>60</v>
      </c>
      <c r="AT994" s="94" t="s">
        <v>61</v>
      </c>
      <c r="AU994" s="97" t="s">
        <v>62</v>
      </c>
      <c r="AV994" s="98" t="s">
        <v>125</v>
      </c>
      <c r="AW994" s="97" t="s">
        <v>324</v>
      </c>
      <c r="AX994" s="97">
        <v>3202005</v>
      </c>
      <c r="AY994" s="98" t="s">
        <v>325</v>
      </c>
      <c r="AZ994" s="98" t="s">
        <v>389</v>
      </c>
      <c r="BA994" s="24"/>
    </row>
    <row r="995" spans="1:53" ht="84.75" customHeight="1">
      <c r="A995" s="23" t="str">
        <f>+IFERROR(VLOOKUP(R995,'[2]Listas niveles'!$D$2:$E$11,2,FALSE),"")</f>
        <v>DTAN</v>
      </c>
      <c r="B995" s="23" t="str">
        <f>+IFERROR(VLOOKUP(AS995,'[2]Listas anexo 1'!$A$7:$B$8,2,FALSE),"")</f>
        <v>ADMIN</v>
      </c>
      <c r="C995" s="23" t="str">
        <f>+IFERROR(VLOOKUP(AT995,'[2]Listas anexo 1'!$A$13:$B$15,2,FALSE),"")</f>
        <v>ADMINYCOOR</v>
      </c>
      <c r="D995" s="23" t="str">
        <f>+IFERROR(VLOOKUP(AT995,'[2]Listas anexo 1'!$A$13:$C$15,3,FALSE),"")</f>
        <v>CONTRIBUIR</v>
      </c>
      <c r="E995" s="23" t="str">
        <f>+IFERROR(VLOOKUP(AT995,'[2]Listas anexo 1'!$A$19:$B$21,2,FALSE),"")</f>
        <v>ADMINOB</v>
      </c>
      <c r="F995" s="23" t="str">
        <f>+IFERROR(VLOOKUP(AV995,'[2]Listas anexo 1'!$J$13:$K$21,2,FALSE),"")</f>
        <v>ADOBI</v>
      </c>
      <c r="G995" s="23" t="str">
        <f>+IFERROR(VLOOKUP(AW995,'[2]LISTAS ANEXO 1. 2'!$A$9:$B$38,2,FALSE),"")</f>
        <v>AIII</v>
      </c>
      <c r="H995" s="23" t="str">
        <f>+IFERROR(IF(C995="ADMINYCOOR",VLOOKUP(AY995,'[2]LISTAS ANEXO 1. 3'!$B$13:$C$42,2,FALSE),IF(C995="TASAS",VLOOKUP(AY995,'[2]LISTAS ANEXO 1. 3'!$B$43:$C$51,2,FALSE),IF(C995="FORTALECIMIENTO",VLOOKUP(AY995,'[2]LISTAS ANEXO 1. 3'!$B$52:$C$58,2,FALSE),""))),"")</f>
        <v>DD</v>
      </c>
      <c r="I995" s="23" t="str">
        <f>+IFERROR(VLOOKUP(#REF!,'[2]LISTAS ANEXO 1. 4'!$B$74:$C$90,2,FALSE),"")</f>
        <v/>
      </c>
      <c r="J995" s="23" t="str">
        <f>+IFERROR(VLOOKUP(X995,[2]ORDINALES!$B$2:$C$5,2,FALSE),"")</f>
        <v>CTADOS</v>
      </c>
      <c r="K995" s="23" t="str">
        <f>+IFERROR(VLOOKUP(#REF!,[2]REGION!$G$2:$I$1125,2,FALSE),"")</f>
        <v/>
      </c>
      <c r="L995" s="23" t="str">
        <f>+IFERROR(VLOOKUP(AI995,[2]REGION!$G$2:$I$1125,2,FALSE),"")</f>
        <v>BOYA</v>
      </c>
      <c r="M995" s="23" t="str">
        <f>+IFERROR(VLOOKUP(#REF!,[2]ORDINALES!$H$2:$I$382,2,FALSE),"")</f>
        <v/>
      </c>
      <c r="N995" s="23" t="str">
        <f>IFERROR(VLOOKUP(U995,'[2]Lista Willy'!$B$11:$D$14,3,FALSE),"")</f>
        <v>REC_11</v>
      </c>
      <c r="O995" s="24"/>
      <c r="P995" s="94">
        <v>37121</v>
      </c>
      <c r="Q995" s="94" t="s">
        <v>540</v>
      </c>
      <c r="R995" s="94" t="s">
        <v>873</v>
      </c>
      <c r="S995" s="94" t="s">
        <v>1007</v>
      </c>
      <c r="T995" s="94" t="s">
        <v>873</v>
      </c>
      <c r="U995" s="94" t="s">
        <v>52</v>
      </c>
      <c r="V995" s="94" t="s">
        <v>53</v>
      </c>
      <c r="W995" s="94" t="s">
        <v>54</v>
      </c>
      <c r="X995" s="90" t="s">
        <v>55</v>
      </c>
      <c r="Y995" s="94" t="s">
        <v>1111</v>
      </c>
      <c r="Z995" s="119">
        <v>9838560</v>
      </c>
      <c r="AA995" s="120"/>
      <c r="AB995" s="119"/>
      <c r="AC995" s="119"/>
      <c r="AD995" s="119"/>
      <c r="AE995" s="120">
        <v>9838560</v>
      </c>
      <c r="AF995" s="119"/>
      <c r="AG995" s="131">
        <v>0</v>
      </c>
      <c r="AH995" s="94" t="s">
        <v>57</v>
      </c>
      <c r="AI995" s="94" t="s">
        <v>1009</v>
      </c>
      <c r="AJ995" s="94" t="s">
        <v>1010</v>
      </c>
      <c r="AK995" s="94"/>
      <c r="AL995" s="94" t="s">
        <v>57</v>
      </c>
      <c r="AM995" s="94"/>
      <c r="AN995" s="94" t="s">
        <v>57</v>
      </c>
      <c r="AO995" s="94"/>
      <c r="AP995" s="94" t="s">
        <v>57</v>
      </c>
      <c r="AQ995" s="94"/>
      <c r="AR995" s="94" t="s">
        <v>57</v>
      </c>
      <c r="AS995" s="94" t="s">
        <v>60</v>
      </c>
      <c r="AT995" s="94" t="s">
        <v>61</v>
      </c>
      <c r="AU995" s="97" t="s">
        <v>62</v>
      </c>
      <c r="AV995" s="98" t="s">
        <v>125</v>
      </c>
      <c r="AW995" s="97" t="s">
        <v>324</v>
      </c>
      <c r="AX995" s="97">
        <v>3202005</v>
      </c>
      <c r="AY995" s="98" t="s">
        <v>325</v>
      </c>
      <c r="AZ995" s="98" t="s">
        <v>389</v>
      </c>
      <c r="BA995" s="24"/>
    </row>
    <row r="996" spans="1:53" ht="84.75" customHeight="1">
      <c r="A996" s="23" t="str">
        <f>+IFERROR(VLOOKUP(R996,'[2]Listas niveles'!$D$2:$E$11,2,FALSE),"")</f>
        <v>DTAN</v>
      </c>
      <c r="B996" s="23" t="str">
        <f>+IFERROR(VLOOKUP(AS996,'[2]Listas anexo 1'!$A$7:$B$8,2,FALSE),"")</f>
        <v>ADMIN</v>
      </c>
      <c r="C996" s="23" t="str">
        <f>+IFERROR(VLOOKUP(AT996,'[2]Listas anexo 1'!$A$13:$B$15,2,FALSE),"")</f>
        <v>ADMINYCOOR</v>
      </c>
      <c r="D996" s="23" t="str">
        <f>+IFERROR(VLOOKUP(AT996,'[2]Listas anexo 1'!$A$13:$C$15,3,FALSE),"")</f>
        <v>CONTRIBUIR</v>
      </c>
      <c r="E996" s="23" t="str">
        <f>+IFERROR(VLOOKUP(AT996,'[2]Listas anexo 1'!$A$19:$B$21,2,FALSE),"")</f>
        <v>ADMINOB</v>
      </c>
      <c r="F996" s="23" t="str">
        <f>+IFERROR(VLOOKUP(AV996,'[2]Listas anexo 1'!$J$13:$K$21,2,FALSE),"")</f>
        <v>ADOBI</v>
      </c>
      <c r="G996" s="23" t="str">
        <f>+IFERROR(VLOOKUP(AW996,'[2]LISTAS ANEXO 1. 2'!$A$9:$B$38,2,FALSE),"")</f>
        <v>AIII</v>
      </c>
      <c r="H996" s="23" t="str">
        <f>+IFERROR(IF(C996="ADMINYCOOR",VLOOKUP(AY996,'[2]LISTAS ANEXO 1. 3'!$B$13:$C$42,2,FALSE),IF(C996="TASAS",VLOOKUP(AY996,'[2]LISTAS ANEXO 1. 3'!$B$43:$C$51,2,FALSE),IF(C996="FORTALECIMIENTO",VLOOKUP(AY996,'[2]LISTAS ANEXO 1. 3'!$B$52:$C$58,2,FALSE),""))),"")</f>
        <v>DD</v>
      </c>
      <c r="I996" s="23" t="str">
        <f>+IFERROR(VLOOKUP(#REF!,'[2]LISTAS ANEXO 1. 4'!$B$74:$C$90,2,FALSE),"")</f>
        <v/>
      </c>
      <c r="J996" s="23" t="str">
        <f>+IFERROR(VLOOKUP(X996,[2]ORDINALES!$B$2:$C$5,2,FALSE),"")</f>
        <v>CTADOS</v>
      </c>
      <c r="K996" s="23" t="str">
        <f>+IFERROR(VLOOKUP(#REF!,[2]REGION!$G$2:$I$1125,2,FALSE),"")</f>
        <v/>
      </c>
      <c r="L996" s="23" t="str">
        <f>+IFERROR(VLOOKUP(AI996,[2]REGION!$G$2:$I$1125,2,FALSE),"")</f>
        <v>BOYA</v>
      </c>
      <c r="M996" s="23" t="str">
        <f>+IFERROR(VLOOKUP(#REF!,[2]ORDINALES!$H$2:$I$382,2,FALSE),"")</f>
        <v/>
      </c>
      <c r="N996" s="23" t="str">
        <f>IFERROR(VLOOKUP(U996,'[2]Lista Willy'!$B$11:$D$14,3,FALSE),"")</f>
        <v>REC_11</v>
      </c>
      <c r="O996" s="24"/>
      <c r="P996" s="94">
        <v>37122</v>
      </c>
      <c r="Q996" s="94" t="s">
        <v>540</v>
      </c>
      <c r="R996" s="94" t="s">
        <v>873</v>
      </c>
      <c r="S996" s="94" t="s">
        <v>1007</v>
      </c>
      <c r="T996" s="94" t="s">
        <v>873</v>
      </c>
      <c r="U996" s="94" t="s">
        <v>52</v>
      </c>
      <c r="V996" s="94" t="s">
        <v>53</v>
      </c>
      <c r="W996" s="94" t="s">
        <v>54</v>
      </c>
      <c r="X996" s="90" t="s">
        <v>55</v>
      </c>
      <c r="Y996" s="94" t="s">
        <v>1112</v>
      </c>
      <c r="Z996" s="119">
        <v>9838560</v>
      </c>
      <c r="AA996" s="120"/>
      <c r="AB996" s="119"/>
      <c r="AC996" s="119"/>
      <c r="AD996" s="119"/>
      <c r="AE996" s="120">
        <v>9838560</v>
      </c>
      <c r="AF996" s="119"/>
      <c r="AG996" s="131">
        <v>0</v>
      </c>
      <c r="AH996" s="94" t="s">
        <v>57</v>
      </c>
      <c r="AI996" s="94" t="s">
        <v>1009</v>
      </c>
      <c r="AJ996" s="94" t="s">
        <v>1010</v>
      </c>
      <c r="AK996" s="94"/>
      <c r="AL996" s="94" t="s">
        <v>57</v>
      </c>
      <c r="AM996" s="94"/>
      <c r="AN996" s="94" t="s">
        <v>57</v>
      </c>
      <c r="AO996" s="94"/>
      <c r="AP996" s="94" t="s">
        <v>57</v>
      </c>
      <c r="AQ996" s="94"/>
      <c r="AR996" s="94" t="s">
        <v>57</v>
      </c>
      <c r="AS996" s="94" t="s">
        <v>60</v>
      </c>
      <c r="AT996" s="94" t="s">
        <v>61</v>
      </c>
      <c r="AU996" s="97" t="s">
        <v>62</v>
      </c>
      <c r="AV996" s="98" t="s">
        <v>125</v>
      </c>
      <c r="AW996" s="97" t="s">
        <v>324</v>
      </c>
      <c r="AX996" s="97">
        <v>3202005</v>
      </c>
      <c r="AY996" s="98" t="s">
        <v>325</v>
      </c>
      <c r="AZ996" s="98" t="s">
        <v>389</v>
      </c>
      <c r="BA996" s="24"/>
    </row>
    <row r="997" spans="1:53" ht="84.75" customHeight="1">
      <c r="A997" s="23" t="str">
        <f>+IFERROR(VLOOKUP(R997,'[2]Listas niveles'!$D$2:$E$11,2,FALSE),"")</f>
        <v>DTAN</v>
      </c>
      <c r="B997" s="23" t="str">
        <f>+IFERROR(VLOOKUP(AS997,'[2]Listas anexo 1'!$A$7:$B$8,2,FALSE),"")</f>
        <v>ADMIN</v>
      </c>
      <c r="C997" s="23" t="str">
        <f>+IFERROR(VLOOKUP(AT997,'[2]Listas anexo 1'!$A$13:$B$15,2,FALSE),"")</f>
        <v>ADMINYCOOR</v>
      </c>
      <c r="D997" s="23" t="str">
        <f>+IFERROR(VLOOKUP(AT997,'[2]Listas anexo 1'!$A$13:$C$15,3,FALSE),"")</f>
        <v>CONTRIBUIR</v>
      </c>
      <c r="E997" s="23" t="str">
        <f>+IFERROR(VLOOKUP(AT997,'[2]Listas anexo 1'!$A$19:$B$21,2,FALSE),"")</f>
        <v>ADMINOB</v>
      </c>
      <c r="F997" s="23" t="str">
        <f>+IFERROR(VLOOKUP(AV997,'[2]Listas anexo 1'!$J$13:$K$21,2,FALSE),"")</f>
        <v>ADOBI</v>
      </c>
      <c r="G997" s="23" t="str">
        <f>+IFERROR(VLOOKUP(AW997,'[2]LISTAS ANEXO 1. 2'!$A$9:$B$38,2,FALSE),"")</f>
        <v>AIII</v>
      </c>
      <c r="H997" s="23" t="str">
        <f>+IFERROR(IF(C997="ADMINYCOOR",VLOOKUP(AY997,'[2]LISTAS ANEXO 1. 3'!$B$13:$C$42,2,FALSE),IF(C997="TASAS",VLOOKUP(AY997,'[2]LISTAS ANEXO 1. 3'!$B$43:$C$51,2,FALSE),IF(C997="FORTALECIMIENTO",VLOOKUP(AY997,'[2]LISTAS ANEXO 1. 3'!$B$52:$C$58,2,FALSE),""))),"")</f>
        <v>DD</v>
      </c>
      <c r="I997" s="23" t="str">
        <f>+IFERROR(VLOOKUP(#REF!,'[2]LISTAS ANEXO 1. 4'!$B$74:$C$90,2,FALSE),"")</f>
        <v/>
      </c>
      <c r="J997" s="23" t="str">
        <f>+IFERROR(VLOOKUP(X997,[2]ORDINALES!$B$2:$C$5,2,FALSE),"")</f>
        <v>CTADOS</v>
      </c>
      <c r="K997" s="23" t="str">
        <f>+IFERROR(VLOOKUP(#REF!,[2]REGION!$G$2:$I$1125,2,FALSE),"")</f>
        <v/>
      </c>
      <c r="L997" s="23" t="str">
        <f>+IFERROR(VLOOKUP(AI997,[2]REGION!$G$2:$I$1125,2,FALSE),"")</f>
        <v>BOYA</v>
      </c>
      <c r="M997" s="23" t="str">
        <f>+IFERROR(VLOOKUP(#REF!,[2]ORDINALES!$H$2:$I$382,2,FALSE),"")</f>
        <v/>
      </c>
      <c r="N997" s="23" t="str">
        <f>IFERROR(VLOOKUP(U997,'[2]Lista Willy'!$B$11:$D$14,3,FALSE),"")</f>
        <v>REC_11</v>
      </c>
      <c r="O997" s="24"/>
      <c r="P997" s="94">
        <v>37123</v>
      </c>
      <c r="Q997" s="94" t="s">
        <v>540</v>
      </c>
      <c r="R997" s="94" t="s">
        <v>873</v>
      </c>
      <c r="S997" s="94" t="s">
        <v>1007</v>
      </c>
      <c r="T997" s="94" t="s">
        <v>873</v>
      </c>
      <c r="U997" s="94" t="s">
        <v>52</v>
      </c>
      <c r="V997" s="94" t="s">
        <v>53</v>
      </c>
      <c r="W997" s="94" t="s">
        <v>54</v>
      </c>
      <c r="X997" s="90" t="s">
        <v>55</v>
      </c>
      <c r="Y997" s="94" t="s">
        <v>1113</v>
      </c>
      <c r="Z997" s="119">
        <v>9838560</v>
      </c>
      <c r="AA997" s="120"/>
      <c r="AB997" s="119"/>
      <c r="AC997" s="119"/>
      <c r="AD997" s="119"/>
      <c r="AE997" s="120">
        <v>9838560</v>
      </c>
      <c r="AF997" s="119"/>
      <c r="AG997" s="131">
        <v>0</v>
      </c>
      <c r="AH997" s="94" t="s">
        <v>57</v>
      </c>
      <c r="AI997" s="94" t="s">
        <v>1009</v>
      </c>
      <c r="AJ997" s="94" t="s">
        <v>1010</v>
      </c>
      <c r="AK997" s="94"/>
      <c r="AL997" s="94" t="s">
        <v>57</v>
      </c>
      <c r="AM997" s="94"/>
      <c r="AN997" s="94" t="s">
        <v>57</v>
      </c>
      <c r="AO997" s="94"/>
      <c r="AP997" s="94" t="s">
        <v>57</v>
      </c>
      <c r="AQ997" s="94"/>
      <c r="AR997" s="94" t="s">
        <v>57</v>
      </c>
      <c r="AS997" s="94" t="s">
        <v>60</v>
      </c>
      <c r="AT997" s="94" t="s">
        <v>61</v>
      </c>
      <c r="AU997" s="97" t="s">
        <v>62</v>
      </c>
      <c r="AV997" s="98" t="s">
        <v>125</v>
      </c>
      <c r="AW997" s="97" t="s">
        <v>324</v>
      </c>
      <c r="AX997" s="97">
        <v>3202005</v>
      </c>
      <c r="AY997" s="98" t="s">
        <v>325</v>
      </c>
      <c r="AZ997" s="98" t="s">
        <v>389</v>
      </c>
      <c r="BA997" s="24"/>
    </row>
    <row r="998" spans="1:53" ht="84.75" customHeight="1">
      <c r="A998" s="23" t="str">
        <f>+IFERROR(VLOOKUP(R998,'[2]Listas niveles'!$D$2:$E$11,2,FALSE),"")</f>
        <v>DTAN</v>
      </c>
      <c r="B998" s="23" t="str">
        <f>+IFERROR(VLOOKUP(AS998,'[2]Listas anexo 1'!$A$7:$B$8,2,FALSE),"")</f>
        <v>ADMIN</v>
      </c>
      <c r="C998" s="23" t="str">
        <f>+IFERROR(VLOOKUP(AT998,'[2]Listas anexo 1'!$A$13:$B$15,2,FALSE),"")</f>
        <v>ADMINYCOOR</v>
      </c>
      <c r="D998" s="23" t="str">
        <f>+IFERROR(VLOOKUP(AT998,'[2]Listas anexo 1'!$A$13:$C$15,3,FALSE),"")</f>
        <v>CONTRIBUIR</v>
      </c>
      <c r="E998" s="23" t="str">
        <f>+IFERROR(VLOOKUP(AT998,'[2]Listas anexo 1'!$A$19:$B$21,2,FALSE),"")</f>
        <v>ADMINOB</v>
      </c>
      <c r="F998" s="23" t="str">
        <f>+IFERROR(VLOOKUP(AV998,'[2]Listas anexo 1'!$J$13:$K$21,2,FALSE),"")</f>
        <v>ADOBI</v>
      </c>
      <c r="G998" s="23" t="str">
        <f>+IFERROR(VLOOKUP(AW998,'[2]LISTAS ANEXO 1. 2'!$A$9:$B$38,2,FALSE),"")</f>
        <v>AIII</v>
      </c>
      <c r="H998" s="23" t="str">
        <f>+IFERROR(IF(C998="ADMINYCOOR",VLOOKUP(AY998,'[2]LISTAS ANEXO 1. 3'!$B$13:$C$42,2,FALSE),IF(C998="TASAS",VLOOKUP(AY998,'[2]LISTAS ANEXO 1. 3'!$B$43:$C$51,2,FALSE),IF(C998="FORTALECIMIENTO",VLOOKUP(AY998,'[2]LISTAS ANEXO 1. 3'!$B$52:$C$58,2,FALSE),""))),"")</f>
        <v>DD</v>
      </c>
      <c r="I998" s="23" t="str">
        <f>+IFERROR(VLOOKUP(#REF!,'[2]LISTAS ANEXO 1. 4'!$B$74:$C$90,2,FALSE),"")</f>
        <v/>
      </c>
      <c r="J998" s="23" t="str">
        <f>+IFERROR(VLOOKUP(X998,[2]ORDINALES!$B$2:$C$5,2,FALSE),"")</f>
        <v>CTADOS</v>
      </c>
      <c r="K998" s="23" t="str">
        <f>+IFERROR(VLOOKUP(#REF!,[2]REGION!$G$2:$I$1125,2,FALSE),"")</f>
        <v/>
      </c>
      <c r="L998" s="23" t="str">
        <f>+IFERROR(VLOOKUP(AI998,[2]REGION!$G$2:$I$1125,2,FALSE),"")</f>
        <v>BOYA</v>
      </c>
      <c r="M998" s="23" t="str">
        <f>+IFERROR(VLOOKUP(#REF!,[2]ORDINALES!$H$2:$I$382,2,FALSE),"")</f>
        <v/>
      </c>
      <c r="N998" s="23" t="str">
        <f>IFERROR(VLOOKUP(U998,'[2]Lista Willy'!$B$11:$D$14,3,FALSE),"")</f>
        <v>REC_11</v>
      </c>
      <c r="O998" s="24"/>
      <c r="P998" s="94">
        <v>37124</v>
      </c>
      <c r="Q998" s="94" t="s">
        <v>540</v>
      </c>
      <c r="R998" s="94" t="s">
        <v>873</v>
      </c>
      <c r="S998" s="94" t="s">
        <v>1007</v>
      </c>
      <c r="T998" s="94" t="s">
        <v>873</v>
      </c>
      <c r="U998" s="94" t="s">
        <v>52</v>
      </c>
      <c r="V998" s="94" t="s">
        <v>53</v>
      </c>
      <c r="W998" s="94" t="s">
        <v>54</v>
      </c>
      <c r="X998" s="90" t="s">
        <v>55</v>
      </c>
      <c r="Y998" s="94" t="s">
        <v>1114</v>
      </c>
      <c r="Z998" s="119">
        <v>9838560</v>
      </c>
      <c r="AA998" s="120"/>
      <c r="AB998" s="119"/>
      <c r="AC998" s="119"/>
      <c r="AD998" s="119"/>
      <c r="AE998" s="120">
        <v>9838560</v>
      </c>
      <c r="AF998" s="119"/>
      <c r="AG998" s="131">
        <v>0</v>
      </c>
      <c r="AH998" s="94" t="s">
        <v>57</v>
      </c>
      <c r="AI998" s="94" t="s">
        <v>1009</v>
      </c>
      <c r="AJ998" s="94" t="s">
        <v>1010</v>
      </c>
      <c r="AK998" s="94"/>
      <c r="AL998" s="94" t="s">
        <v>57</v>
      </c>
      <c r="AM998" s="94"/>
      <c r="AN998" s="94" t="s">
        <v>57</v>
      </c>
      <c r="AO998" s="94"/>
      <c r="AP998" s="94" t="s">
        <v>57</v>
      </c>
      <c r="AQ998" s="94"/>
      <c r="AR998" s="94" t="s">
        <v>57</v>
      </c>
      <c r="AS998" s="94" t="s">
        <v>60</v>
      </c>
      <c r="AT998" s="94" t="s">
        <v>61</v>
      </c>
      <c r="AU998" s="97" t="s">
        <v>62</v>
      </c>
      <c r="AV998" s="98" t="s">
        <v>125</v>
      </c>
      <c r="AW998" s="97" t="s">
        <v>324</v>
      </c>
      <c r="AX998" s="97">
        <v>3202005</v>
      </c>
      <c r="AY998" s="98" t="s">
        <v>325</v>
      </c>
      <c r="AZ998" s="98" t="s">
        <v>389</v>
      </c>
      <c r="BA998" s="24"/>
    </row>
    <row r="999" spans="1:53" ht="84.75" customHeight="1">
      <c r="A999" s="23" t="str">
        <f>+IFERROR(VLOOKUP(R999,'[2]Listas niveles'!$D$2:$E$11,2,FALSE),"")</f>
        <v>DTAN</v>
      </c>
      <c r="B999" s="23" t="str">
        <f>+IFERROR(VLOOKUP(AS999,'[2]Listas anexo 1'!$A$7:$B$8,2,FALSE),"")</f>
        <v>ADMIN</v>
      </c>
      <c r="C999" s="23" t="str">
        <f>+IFERROR(VLOOKUP(AT999,'[2]Listas anexo 1'!$A$13:$B$15,2,FALSE),"")</f>
        <v>ADMINYCOOR</v>
      </c>
      <c r="D999" s="23" t="str">
        <f>+IFERROR(VLOOKUP(AT999,'[2]Listas anexo 1'!$A$13:$C$15,3,FALSE),"")</f>
        <v>CONTRIBUIR</v>
      </c>
      <c r="E999" s="23" t="str">
        <f>+IFERROR(VLOOKUP(AT999,'[2]Listas anexo 1'!$A$19:$B$21,2,FALSE),"")</f>
        <v>ADMINOB</v>
      </c>
      <c r="F999" s="23" t="str">
        <f>+IFERROR(VLOOKUP(AV999,'[2]Listas anexo 1'!$J$13:$K$21,2,FALSE),"")</f>
        <v>ADOBI</v>
      </c>
      <c r="G999" s="23" t="str">
        <f>+IFERROR(VLOOKUP(AW999,'[2]LISTAS ANEXO 1. 2'!$A$9:$B$38,2,FALSE),"")</f>
        <v>AIII</v>
      </c>
      <c r="H999" s="23" t="str">
        <f>+IFERROR(IF(C999="ADMINYCOOR",VLOOKUP(AY999,'[2]LISTAS ANEXO 1. 3'!$B$13:$C$42,2,FALSE),IF(C999="TASAS",VLOOKUP(AY999,'[2]LISTAS ANEXO 1. 3'!$B$43:$C$51,2,FALSE),IF(C999="FORTALECIMIENTO",VLOOKUP(AY999,'[2]LISTAS ANEXO 1. 3'!$B$52:$C$58,2,FALSE),""))),"")</f>
        <v>DD</v>
      </c>
      <c r="I999" s="23" t="str">
        <f>+IFERROR(VLOOKUP(#REF!,'[2]LISTAS ANEXO 1. 4'!$B$74:$C$90,2,FALSE),"")</f>
        <v/>
      </c>
      <c r="J999" s="23" t="str">
        <f>+IFERROR(VLOOKUP(X999,[2]ORDINALES!$B$2:$C$5,2,FALSE),"")</f>
        <v>CTADOS</v>
      </c>
      <c r="K999" s="23" t="str">
        <f>+IFERROR(VLOOKUP(#REF!,[2]REGION!$G$2:$I$1125,2,FALSE),"")</f>
        <v/>
      </c>
      <c r="L999" s="23" t="str">
        <f>+IFERROR(VLOOKUP(AI999,[2]REGION!$G$2:$I$1125,2,FALSE),"")</f>
        <v>BOYA</v>
      </c>
      <c r="M999" s="23" t="str">
        <f>+IFERROR(VLOOKUP(#REF!,[2]ORDINALES!$H$2:$I$382,2,FALSE),"")</f>
        <v/>
      </c>
      <c r="N999" s="23" t="str">
        <f>IFERROR(VLOOKUP(U999,'[2]Lista Willy'!$B$11:$D$14,3,FALSE),"")</f>
        <v>REC_11</v>
      </c>
      <c r="O999" s="24"/>
      <c r="P999" s="94">
        <v>37125</v>
      </c>
      <c r="Q999" s="94" t="s">
        <v>540</v>
      </c>
      <c r="R999" s="94" t="s">
        <v>873</v>
      </c>
      <c r="S999" s="94" t="s">
        <v>1007</v>
      </c>
      <c r="T999" s="94" t="s">
        <v>873</v>
      </c>
      <c r="U999" s="94" t="s">
        <v>52</v>
      </c>
      <c r="V999" s="94" t="s">
        <v>53</v>
      </c>
      <c r="W999" s="94" t="s">
        <v>54</v>
      </c>
      <c r="X999" s="90" t="s">
        <v>55</v>
      </c>
      <c r="Y999" s="94" t="s">
        <v>1115</v>
      </c>
      <c r="Z999" s="119">
        <v>9838560</v>
      </c>
      <c r="AA999" s="120"/>
      <c r="AB999" s="119"/>
      <c r="AC999" s="119"/>
      <c r="AD999" s="119"/>
      <c r="AE999" s="120">
        <v>9838560</v>
      </c>
      <c r="AF999" s="119"/>
      <c r="AG999" s="131">
        <v>0</v>
      </c>
      <c r="AH999" s="94" t="s">
        <v>57</v>
      </c>
      <c r="AI999" s="94" t="s">
        <v>1009</v>
      </c>
      <c r="AJ999" s="94" t="s">
        <v>1010</v>
      </c>
      <c r="AK999" s="94"/>
      <c r="AL999" s="94" t="s">
        <v>57</v>
      </c>
      <c r="AM999" s="94"/>
      <c r="AN999" s="94" t="s">
        <v>57</v>
      </c>
      <c r="AO999" s="94"/>
      <c r="AP999" s="94" t="s">
        <v>57</v>
      </c>
      <c r="AQ999" s="94"/>
      <c r="AR999" s="94" t="s">
        <v>57</v>
      </c>
      <c r="AS999" s="94" t="s">
        <v>60</v>
      </c>
      <c r="AT999" s="94" t="s">
        <v>61</v>
      </c>
      <c r="AU999" s="97" t="s">
        <v>62</v>
      </c>
      <c r="AV999" s="98" t="s">
        <v>125</v>
      </c>
      <c r="AW999" s="97" t="s">
        <v>324</v>
      </c>
      <c r="AX999" s="97">
        <v>3202005</v>
      </c>
      <c r="AY999" s="98" t="s">
        <v>325</v>
      </c>
      <c r="AZ999" s="98" t="s">
        <v>389</v>
      </c>
      <c r="BA999" s="24"/>
    </row>
    <row r="1000" spans="1:53" ht="84.75" customHeight="1">
      <c r="A1000" s="23" t="str">
        <f>+IFERROR(VLOOKUP(R1000,'[2]Listas niveles'!$D$2:$E$11,2,FALSE),"")</f>
        <v>DTAN</v>
      </c>
      <c r="B1000" s="23" t="str">
        <f>+IFERROR(VLOOKUP(AS1000,'[2]Listas anexo 1'!$A$7:$B$8,2,FALSE),"")</f>
        <v>ADMIN</v>
      </c>
      <c r="C1000" s="23" t="str">
        <f>+IFERROR(VLOOKUP(AT1000,'[2]Listas anexo 1'!$A$13:$B$15,2,FALSE),"")</f>
        <v>ADMINYCOOR</v>
      </c>
      <c r="D1000" s="23" t="str">
        <f>+IFERROR(VLOOKUP(AT1000,'[2]Listas anexo 1'!$A$13:$C$15,3,FALSE),"")</f>
        <v>CONTRIBUIR</v>
      </c>
      <c r="E1000" s="23" t="str">
        <f>+IFERROR(VLOOKUP(AT1000,'[2]Listas anexo 1'!$A$19:$B$21,2,FALSE),"")</f>
        <v>ADMINOB</v>
      </c>
      <c r="F1000" s="23" t="str">
        <f>+IFERROR(VLOOKUP(AV1000,'[2]Listas anexo 1'!$J$13:$K$21,2,FALSE),"")</f>
        <v>ADOBI</v>
      </c>
      <c r="G1000" s="23" t="str">
        <f>+IFERROR(VLOOKUP(AW1000,'[2]LISTAS ANEXO 1. 2'!$A$9:$B$38,2,FALSE),"")</f>
        <v>AIII</v>
      </c>
      <c r="H1000" s="23" t="str">
        <f>+IFERROR(IF(C1000="ADMINYCOOR",VLOOKUP(AY1000,'[2]LISTAS ANEXO 1. 3'!$B$13:$C$42,2,FALSE),IF(C1000="TASAS",VLOOKUP(AY1000,'[2]LISTAS ANEXO 1. 3'!$B$43:$C$51,2,FALSE),IF(C1000="FORTALECIMIENTO",VLOOKUP(AY1000,'[2]LISTAS ANEXO 1. 3'!$B$52:$C$58,2,FALSE),""))),"")</f>
        <v>DD</v>
      </c>
      <c r="I1000" s="23" t="str">
        <f>+IFERROR(VLOOKUP(#REF!,'[2]LISTAS ANEXO 1. 4'!$B$74:$C$90,2,FALSE),"")</f>
        <v/>
      </c>
      <c r="J1000" s="23" t="str">
        <f>+IFERROR(VLOOKUP(X1000,[2]ORDINALES!$B$2:$C$5,2,FALSE),"")</f>
        <v>CTADOS</v>
      </c>
      <c r="K1000" s="23" t="str">
        <f>+IFERROR(VLOOKUP(#REF!,[2]REGION!$G$2:$I$1125,2,FALSE),"")</f>
        <v/>
      </c>
      <c r="L1000" s="23" t="str">
        <f>+IFERROR(VLOOKUP(AI1000,[2]REGION!$G$2:$I$1125,2,FALSE),"")</f>
        <v>BOYA</v>
      </c>
      <c r="M1000" s="23" t="str">
        <f>+IFERROR(VLOOKUP(#REF!,[2]ORDINALES!$H$2:$I$382,2,FALSE),"")</f>
        <v/>
      </c>
      <c r="N1000" s="23" t="str">
        <f>IFERROR(VLOOKUP(U1000,'[2]Lista Willy'!$B$11:$D$14,3,FALSE),"")</f>
        <v>REC_11</v>
      </c>
      <c r="O1000" s="24"/>
      <c r="P1000" s="94">
        <v>37126</v>
      </c>
      <c r="Q1000" s="94" t="s">
        <v>540</v>
      </c>
      <c r="R1000" s="94" t="s">
        <v>873</v>
      </c>
      <c r="S1000" s="94" t="s">
        <v>1007</v>
      </c>
      <c r="T1000" s="94" t="s">
        <v>873</v>
      </c>
      <c r="U1000" s="94" t="s">
        <v>52</v>
      </c>
      <c r="V1000" s="94" t="s">
        <v>53</v>
      </c>
      <c r="W1000" s="94" t="s">
        <v>54</v>
      </c>
      <c r="X1000" s="90" t="s">
        <v>55</v>
      </c>
      <c r="Y1000" s="94" t="s">
        <v>1116</v>
      </c>
      <c r="Z1000" s="119">
        <v>9838560</v>
      </c>
      <c r="AA1000" s="120"/>
      <c r="AB1000" s="119"/>
      <c r="AC1000" s="119"/>
      <c r="AD1000" s="119"/>
      <c r="AE1000" s="120">
        <v>9838560</v>
      </c>
      <c r="AF1000" s="119"/>
      <c r="AG1000" s="131">
        <v>0</v>
      </c>
      <c r="AH1000" s="94" t="s">
        <v>57</v>
      </c>
      <c r="AI1000" s="94" t="s">
        <v>1009</v>
      </c>
      <c r="AJ1000" s="94" t="s">
        <v>1010</v>
      </c>
      <c r="AK1000" s="94"/>
      <c r="AL1000" s="94" t="s">
        <v>57</v>
      </c>
      <c r="AM1000" s="94"/>
      <c r="AN1000" s="94" t="s">
        <v>57</v>
      </c>
      <c r="AO1000" s="94"/>
      <c r="AP1000" s="94" t="s">
        <v>57</v>
      </c>
      <c r="AQ1000" s="94"/>
      <c r="AR1000" s="94" t="s">
        <v>57</v>
      </c>
      <c r="AS1000" s="94" t="s">
        <v>60</v>
      </c>
      <c r="AT1000" s="94" t="s">
        <v>61</v>
      </c>
      <c r="AU1000" s="97" t="s">
        <v>62</v>
      </c>
      <c r="AV1000" s="98" t="s">
        <v>125</v>
      </c>
      <c r="AW1000" s="97" t="s">
        <v>324</v>
      </c>
      <c r="AX1000" s="97">
        <v>3202005</v>
      </c>
      <c r="AY1000" s="98" t="s">
        <v>325</v>
      </c>
      <c r="AZ1000" s="98" t="s">
        <v>389</v>
      </c>
      <c r="BA1000" s="24"/>
    </row>
    <row r="1001" spans="1:53" ht="84.75" customHeight="1">
      <c r="A1001" s="23" t="str">
        <f>+IFERROR(VLOOKUP(R1001,'[2]Listas niveles'!$D$2:$E$11,2,FALSE),"")</f>
        <v>DTAN</v>
      </c>
      <c r="B1001" s="23" t="str">
        <f>+IFERROR(VLOOKUP(AS1001,'[2]Listas anexo 1'!$A$7:$B$8,2,FALSE),"")</f>
        <v>ADMIN</v>
      </c>
      <c r="C1001" s="23" t="str">
        <f>+IFERROR(VLOOKUP(AT1001,'[2]Listas anexo 1'!$A$13:$B$15,2,FALSE),"")</f>
        <v>ADMINYCOOR</v>
      </c>
      <c r="D1001" s="23" t="str">
        <f>+IFERROR(VLOOKUP(AT1001,'[2]Listas anexo 1'!$A$13:$C$15,3,FALSE),"")</f>
        <v>CONTRIBUIR</v>
      </c>
      <c r="E1001" s="23" t="str">
        <f>+IFERROR(VLOOKUP(AT1001,'[2]Listas anexo 1'!$A$19:$B$21,2,FALSE),"")</f>
        <v>ADMINOB</v>
      </c>
      <c r="F1001" s="23" t="str">
        <f>+IFERROR(VLOOKUP(AV1001,'[2]Listas anexo 1'!$J$13:$K$21,2,FALSE),"")</f>
        <v>ADOBI</v>
      </c>
      <c r="G1001" s="23" t="str">
        <f>+IFERROR(VLOOKUP(AW1001,'[2]LISTAS ANEXO 1. 2'!$A$9:$B$38,2,FALSE),"")</f>
        <v>AIII</v>
      </c>
      <c r="H1001" s="23" t="str">
        <f>+IFERROR(IF(C1001="ADMINYCOOR",VLOOKUP(AY1001,'[2]LISTAS ANEXO 1. 3'!$B$13:$C$42,2,FALSE),IF(C1001="TASAS",VLOOKUP(AY1001,'[2]LISTAS ANEXO 1. 3'!$B$43:$C$51,2,FALSE),IF(C1001="FORTALECIMIENTO",VLOOKUP(AY1001,'[2]LISTAS ANEXO 1. 3'!$B$52:$C$58,2,FALSE),""))),"")</f>
        <v>DD</v>
      </c>
      <c r="I1001" s="23" t="str">
        <f>+IFERROR(VLOOKUP(#REF!,'[2]LISTAS ANEXO 1. 4'!$B$74:$C$90,2,FALSE),"")</f>
        <v/>
      </c>
      <c r="J1001" s="23" t="str">
        <f>+IFERROR(VLOOKUP(X1001,[2]ORDINALES!$B$2:$C$5,2,FALSE),"")</f>
        <v>CTADOS</v>
      </c>
      <c r="K1001" s="23" t="str">
        <f>+IFERROR(VLOOKUP(#REF!,[2]REGION!$G$2:$I$1125,2,FALSE),"")</f>
        <v/>
      </c>
      <c r="L1001" s="23" t="str">
        <f>+IFERROR(VLOOKUP(AI1001,[2]REGION!$G$2:$I$1125,2,FALSE),"")</f>
        <v>BOYA</v>
      </c>
      <c r="M1001" s="23" t="str">
        <f>+IFERROR(VLOOKUP(#REF!,[2]ORDINALES!$H$2:$I$382,2,FALSE),"")</f>
        <v/>
      </c>
      <c r="N1001" s="23" t="str">
        <f>IFERROR(VLOOKUP(U1001,'[2]Lista Willy'!$B$11:$D$14,3,FALSE),"")</f>
        <v>REC_11</v>
      </c>
      <c r="O1001" s="24"/>
      <c r="P1001" s="94">
        <v>37127</v>
      </c>
      <c r="Q1001" s="94" t="s">
        <v>540</v>
      </c>
      <c r="R1001" s="94" t="s">
        <v>873</v>
      </c>
      <c r="S1001" s="94" t="s">
        <v>1007</v>
      </c>
      <c r="T1001" s="94" t="s">
        <v>873</v>
      </c>
      <c r="U1001" s="94" t="s">
        <v>52</v>
      </c>
      <c r="V1001" s="94" t="s">
        <v>53</v>
      </c>
      <c r="W1001" s="94" t="s">
        <v>54</v>
      </c>
      <c r="X1001" s="90" t="s">
        <v>55</v>
      </c>
      <c r="Y1001" s="99" t="s">
        <v>1117</v>
      </c>
      <c r="Z1001" s="119">
        <v>26398900</v>
      </c>
      <c r="AA1001" s="120"/>
      <c r="AB1001" s="119"/>
      <c r="AC1001" s="119"/>
      <c r="AD1001" s="119"/>
      <c r="AE1001" s="120">
        <v>26398900</v>
      </c>
      <c r="AF1001" s="119"/>
      <c r="AG1001" s="131">
        <v>0</v>
      </c>
      <c r="AH1001" s="94" t="s">
        <v>57</v>
      </c>
      <c r="AI1001" s="94" t="s">
        <v>1009</v>
      </c>
      <c r="AJ1001" s="94" t="s">
        <v>1010</v>
      </c>
      <c r="AK1001" s="94"/>
      <c r="AL1001" s="94" t="s">
        <v>57</v>
      </c>
      <c r="AM1001" s="94"/>
      <c r="AN1001" s="94" t="s">
        <v>57</v>
      </c>
      <c r="AO1001" s="94"/>
      <c r="AP1001" s="94" t="s">
        <v>57</v>
      </c>
      <c r="AQ1001" s="94"/>
      <c r="AR1001" s="94" t="s">
        <v>57</v>
      </c>
      <c r="AS1001" s="94" t="s">
        <v>60</v>
      </c>
      <c r="AT1001" s="94" t="s">
        <v>61</v>
      </c>
      <c r="AU1001" s="97" t="s">
        <v>62</v>
      </c>
      <c r="AV1001" s="98" t="s">
        <v>125</v>
      </c>
      <c r="AW1001" s="97" t="s">
        <v>324</v>
      </c>
      <c r="AX1001" s="97">
        <v>3202005</v>
      </c>
      <c r="AY1001" s="98" t="s">
        <v>325</v>
      </c>
      <c r="AZ1001" s="98" t="s">
        <v>389</v>
      </c>
      <c r="BA1001" s="24"/>
    </row>
    <row r="1002" spans="1:53" ht="84.75" customHeight="1">
      <c r="A1002" s="23" t="str">
        <f>+IFERROR(VLOOKUP(R1002,'[2]Listas niveles'!$D$2:$E$11,2,FALSE),"")</f>
        <v>DTAN</v>
      </c>
      <c r="B1002" s="23" t="str">
        <f>+IFERROR(VLOOKUP(AS1002,'[2]Listas anexo 1'!$A$7:$B$8,2,FALSE),"")</f>
        <v>ADMIN</v>
      </c>
      <c r="C1002" s="23" t="str">
        <f>+IFERROR(VLOOKUP(AT1002,'[2]Listas anexo 1'!$A$13:$B$15,2,FALSE),"")</f>
        <v>ADMINYCOOR</v>
      </c>
      <c r="D1002" s="23" t="str">
        <f>+IFERROR(VLOOKUP(AT1002,'[2]Listas anexo 1'!$A$13:$C$15,3,FALSE),"")</f>
        <v>CONTRIBUIR</v>
      </c>
      <c r="E1002" s="23" t="str">
        <f>+IFERROR(VLOOKUP(AT1002,'[2]Listas anexo 1'!$A$19:$B$21,2,FALSE),"")</f>
        <v>ADMINOB</v>
      </c>
      <c r="F1002" s="23" t="str">
        <f>+IFERROR(VLOOKUP(AV1002,'[2]Listas anexo 1'!$J$13:$K$21,2,FALSE),"")</f>
        <v>ADOBI</v>
      </c>
      <c r="G1002" s="23" t="str">
        <f>+IFERROR(VLOOKUP(AW1002,'[2]LISTAS ANEXO 1. 2'!$A$9:$B$38,2,FALSE),"")</f>
        <v>AIII</v>
      </c>
      <c r="H1002" s="23" t="str">
        <f>+IFERROR(IF(C1002="ADMINYCOOR",VLOOKUP(AY1002,'[2]LISTAS ANEXO 1. 3'!$B$13:$C$42,2,FALSE),IF(C1002="TASAS",VLOOKUP(AY1002,'[2]LISTAS ANEXO 1. 3'!$B$43:$C$51,2,FALSE),IF(C1002="FORTALECIMIENTO",VLOOKUP(AY1002,'[2]LISTAS ANEXO 1. 3'!$B$52:$C$58,2,FALSE),""))),"")</f>
        <v>DD</v>
      </c>
      <c r="I1002" s="23" t="str">
        <f>+IFERROR(VLOOKUP(#REF!,'[2]LISTAS ANEXO 1. 4'!$B$74:$C$90,2,FALSE),"")</f>
        <v/>
      </c>
      <c r="J1002" s="23" t="str">
        <f>+IFERROR(VLOOKUP(X1002,[2]ORDINALES!$B$2:$C$5,2,FALSE),"")</f>
        <v>CTADOS</v>
      </c>
      <c r="K1002" s="23" t="str">
        <f>+IFERROR(VLOOKUP(#REF!,[2]REGION!$G$2:$I$1125,2,FALSE),"")</f>
        <v/>
      </c>
      <c r="L1002" s="23" t="str">
        <f>+IFERROR(VLOOKUP(AI1002,[2]REGION!$G$2:$I$1125,2,FALSE),"")</f>
        <v>BOYA</v>
      </c>
      <c r="M1002" s="23" t="str">
        <f>+IFERROR(VLOOKUP(#REF!,[2]ORDINALES!$H$2:$I$382,2,FALSE),"")</f>
        <v/>
      </c>
      <c r="N1002" s="23" t="str">
        <f>IFERROR(VLOOKUP(U1002,'[2]Lista Willy'!$B$11:$D$14,3,FALSE),"")</f>
        <v>REC_11</v>
      </c>
      <c r="O1002" s="24"/>
      <c r="P1002" s="94">
        <v>37128</v>
      </c>
      <c r="Q1002" s="94" t="s">
        <v>540</v>
      </c>
      <c r="R1002" s="94" t="s">
        <v>873</v>
      </c>
      <c r="S1002" s="94" t="s">
        <v>1007</v>
      </c>
      <c r="T1002" s="94" t="s">
        <v>873</v>
      </c>
      <c r="U1002" s="94" t="s">
        <v>52</v>
      </c>
      <c r="V1002" s="94" t="s">
        <v>53</v>
      </c>
      <c r="W1002" s="94" t="s">
        <v>54</v>
      </c>
      <c r="X1002" s="90" t="s">
        <v>55</v>
      </c>
      <c r="Y1002" s="99" t="s">
        <v>1118</v>
      </c>
      <c r="Z1002" s="119">
        <v>42646120</v>
      </c>
      <c r="AA1002" s="120"/>
      <c r="AB1002" s="119"/>
      <c r="AC1002" s="119"/>
      <c r="AD1002" s="119"/>
      <c r="AE1002" s="120">
        <v>42646120</v>
      </c>
      <c r="AF1002" s="119"/>
      <c r="AG1002" s="131">
        <v>0</v>
      </c>
      <c r="AH1002" s="94" t="s">
        <v>57</v>
      </c>
      <c r="AI1002" s="94" t="s">
        <v>1009</v>
      </c>
      <c r="AJ1002" s="94" t="s">
        <v>1010</v>
      </c>
      <c r="AK1002" s="94"/>
      <c r="AL1002" s="94" t="s">
        <v>57</v>
      </c>
      <c r="AM1002" s="94"/>
      <c r="AN1002" s="94" t="s">
        <v>57</v>
      </c>
      <c r="AO1002" s="94"/>
      <c r="AP1002" s="94" t="s">
        <v>57</v>
      </c>
      <c r="AQ1002" s="94"/>
      <c r="AR1002" s="94" t="s">
        <v>57</v>
      </c>
      <c r="AS1002" s="94" t="s">
        <v>60</v>
      </c>
      <c r="AT1002" s="94" t="s">
        <v>61</v>
      </c>
      <c r="AU1002" s="97" t="s">
        <v>62</v>
      </c>
      <c r="AV1002" s="98" t="s">
        <v>125</v>
      </c>
      <c r="AW1002" s="97" t="s">
        <v>324</v>
      </c>
      <c r="AX1002" s="97">
        <v>3202005</v>
      </c>
      <c r="AY1002" s="98" t="s">
        <v>325</v>
      </c>
      <c r="AZ1002" s="98" t="s">
        <v>389</v>
      </c>
      <c r="BA1002" s="24"/>
    </row>
    <row r="1003" spans="1:53" ht="84.75" customHeight="1">
      <c r="A1003" s="23" t="str">
        <f>+IFERROR(VLOOKUP(R1003,'[2]Listas niveles'!$D$2:$E$11,2,FALSE),"")</f>
        <v>DTAN</v>
      </c>
      <c r="B1003" s="23" t="str">
        <f>+IFERROR(VLOOKUP(AS1003,'[2]Listas anexo 1'!$A$7:$B$8,2,FALSE),"")</f>
        <v>ADMIN</v>
      </c>
      <c r="C1003" s="23" t="str">
        <f>+IFERROR(VLOOKUP(AT1003,'[2]Listas anexo 1'!$A$13:$B$15,2,FALSE),"")</f>
        <v>ADMINYCOOR</v>
      </c>
      <c r="D1003" s="23" t="str">
        <f>+IFERROR(VLOOKUP(AT1003,'[2]Listas anexo 1'!$A$13:$C$15,3,FALSE),"")</f>
        <v>CONTRIBUIR</v>
      </c>
      <c r="E1003" s="23" t="str">
        <f>+IFERROR(VLOOKUP(AT1003,'[2]Listas anexo 1'!$A$19:$B$21,2,FALSE),"")</f>
        <v>ADMINOB</v>
      </c>
      <c r="F1003" s="23" t="str">
        <f>+IFERROR(VLOOKUP(AV1003,'[2]Listas anexo 1'!$J$13:$K$21,2,FALSE),"")</f>
        <v>ADOBI</v>
      </c>
      <c r="G1003" s="23" t="str">
        <f>+IFERROR(VLOOKUP(AW1003,'[2]LISTAS ANEXO 1. 2'!$A$9:$B$38,2,FALSE),"")</f>
        <v>AIII</v>
      </c>
      <c r="H1003" s="23" t="str">
        <f>+IFERROR(IF(C1003="ADMINYCOOR",VLOOKUP(AY1003,'[2]LISTAS ANEXO 1. 3'!$B$13:$C$42,2,FALSE),IF(C1003="TASAS",VLOOKUP(AY1003,'[2]LISTAS ANEXO 1. 3'!$B$43:$C$51,2,FALSE),IF(C1003="FORTALECIMIENTO",VLOOKUP(AY1003,'[2]LISTAS ANEXO 1. 3'!$B$52:$C$58,2,FALSE),""))),"")</f>
        <v>DD</v>
      </c>
      <c r="I1003" s="23" t="str">
        <f>+IFERROR(VLOOKUP(#REF!,'[2]LISTAS ANEXO 1. 4'!$B$74:$C$90,2,FALSE),"")</f>
        <v/>
      </c>
      <c r="J1003" s="23" t="str">
        <f>+IFERROR(VLOOKUP(X1003,[2]ORDINALES!$B$2:$C$5,2,FALSE),"")</f>
        <v>CTADOS</v>
      </c>
      <c r="K1003" s="23" t="str">
        <f>+IFERROR(VLOOKUP(#REF!,[2]REGION!$G$2:$I$1125,2,FALSE),"")</f>
        <v/>
      </c>
      <c r="L1003" s="23" t="str">
        <f>+IFERROR(VLOOKUP(AI1003,[2]REGION!$G$2:$I$1125,2,FALSE),"")</f>
        <v>BOYA</v>
      </c>
      <c r="M1003" s="23" t="str">
        <f>+IFERROR(VLOOKUP(#REF!,[2]ORDINALES!$H$2:$I$382,2,FALSE),"")</f>
        <v/>
      </c>
      <c r="N1003" s="23" t="str">
        <f>IFERROR(VLOOKUP(U1003,'[2]Lista Willy'!$B$11:$D$14,3,FALSE),"")</f>
        <v>REC_11</v>
      </c>
      <c r="O1003" s="24"/>
      <c r="P1003" s="94">
        <v>37129</v>
      </c>
      <c r="Q1003" s="94" t="s">
        <v>540</v>
      </c>
      <c r="R1003" s="94" t="s">
        <v>873</v>
      </c>
      <c r="S1003" s="94" t="s">
        <v>1007</v>
      </c>
      <c r="T1003" s="94" t="s">
        <v>873</v>
      </c>
      <c r="U1003" s="94" t="s">
        <v>52</v>
      </c>
      <c r="V1003" s="94" t="s">
        <v>53</v>
      </c>
      <c r="W1003" s="94" t="s">
        <v>54</v>
      </c>
      <c r="X1003" s="90" t="s">
        <v>55</v>
      </c>
      <c r="Y1003" s="94" t="s">
        <v>2864</v>
      </c>
      <c r="Z1003" s="119">
        <v>5000000</v>
      </c>
      <c r="AA1003" s="120"/>
      <c r="AB1003" s="119"/>
      <c r="AC1003" s="119"/>
      <c r="AD1003" s="119"/>
      <c r="AE1003" s="120">
        <v>5000000</v>
      </c>
      <c r="AF1003" s="119"/>
      <c r="AG1003" s="131">
        <v>0</v>
      </c>
      <c r="AH1003" s="94" t="s">
        <v>57</v>
      </c>
      <c r="AI1003" s="94" t="s">
        <v>1009</v>
      </c>
      <c r="AJ1003" s="94" t="s">
        <v>1010</v>
      </c>
      <c r="AK1003" s="94"/>
      <c r="AL1003" s="94" t="s">
        <v>57</v>
      </c>
      <c r="AM1003" s="94"/>
      <c r="AN1003" s="94" t="s">
        <v>57</v>
      </c>
      <c r="AO1003" s="94"/>
      <c r="AP1003" s="94" t="s">
        <v>57</v>
      </c>
      <c r="AQ1003" s="94"/>
      <c r="AR1003" s="94" t="s">
        <v>57</v>
      </c>
      <c r="AS1003" s="94" t="s">
        <v>60</v>
      </c>
      <c r="AT1003" s="94" t="s">
        <v>61</v>
      </c>
      <c r="AU1003" s="97" t="s">
        <v>62</v>
      </c>
      <c r="AV1003" s="98" t="s">
        <v>125</v>
      </c>
      <c r="AW1003" s="97" t="s">
        <v>324</v>
      </c>
      <c r="AX1003" s="97">
        <v>3202005</v>
      </c>
      <c r="AY1003" s="98" t="s">
        <v>325</v>
      </c>
      <c r="AZ1003" s="98" t="s">
        <v>389</v>
      </c>
      <c r="BA1003" s="24"/>
    </row>
    <row r="1004" spans="1:53" ht="84.75" customHeight="1">
      <c r="A1004" s="23" t="str">
        <f>+IFERROR(VLOOKUP(R1004,'[2]Listas niveles'!$D$2:$E$11,2,FALSE),"")</f>
        <v>DTAN</v>
      </c>
      <c r="B1004" s="23" t="str">
        <f>+IFERROR(VLOOKUP(AS1004,'[2]Listas anexo 1'!$A$7:$B$8,2,FALSE),"")</f>
        <v>ADMIN</v>
      </c>
      <c r="C1004" s="23" t="str">
        <f>+IFERROR(VLOOKUP(AT1004,'[2]Listas anexo 1'!$A$13:$B$15,2,FALSE),"")</f>
        <v>ADMINYCOOR</v>
      </c>
      <c r="D1004" s="23" t="str">
        <f>+IFERROR(VLOOKUP(AT1004,'[2]Listas anexo 1'!$A$13:$C$15,3,FALSE),"")</f>
        <v>CONTRIBUIR</v>
      </c>
      <c r="E1004" s="23" t="str">
        <f>+IFERROR(VLOOKUP(AT1004,'[2]Listas anexo 1'!$A$19:$B$21,2,FALSE),"")</f>
        <v>ADMINOB</v>
      </c>
      <c r="F1004" s="23" t="str">
        <f>+IFERROR(VLOOKUP(AV1004,'[2]Listas anexo 1'!$J$13:$K$21,2,FALSE),"")</f>
        <v>ADOBI</v>
      </c>
      <c r="G1004" s="23" t="str">
        <f>+IFERROR(VLOOKUP(AW1004,'[2]LISTAS ANEXO 1. 2'!$A$9:$B$38,2,FALSE),"")</f>
        <v>AIII</v>
      </c>
      <c r="H1004" s="23" t="str">
        <f>+IFERROR(IF(C1004="ADMINYCOOR",VLOOKUP(AY1004,'[2]LISTAS ANEXO 1. 3'!$B$13:$C$42,2,FALSE),IF(C1004="TASAS",VLOOKUP(AY1004,'[2]LISTAS ANEXO 1. 3'!$B$43:$C$51,2,FALSE),IF(C1004="FORTALECIMIENTO",VLOOKUP(AY1004,'[2]LISTAS ANEXO 1. 3'!$B$52:$C$58,2,FALSE),""))),"")</f>
        <v>DD</v>
      </c>
      <c r="I1004" s="23" t="str">
        <f>+IFERROR(VLOOKUP(#REF!,'[2]LISTAS ANEXO 1. 4'!$B$74:$C$90,2,FALSE),"")</f>
        <v/>
      </c>
      <c r="J1004" s="23" t="str">
        <f>+IFERROR(VLOOKUP(X1004,[2]ORDINALES!$B$2:$C$5,2,FALSE),"")</f>
        <v>CTADOS</v>
      </c>
      <c r="K1004" s="23" t="str">
        <f>+IFERROR(VLOOKUP(#REF!,[2]REGION!$G$2:$I$1125,2,FALSE),"")</f>
        <v/>
      </c>
      <c r="L1004" s="23" t="str">
        <f>+IFERROR(VLOOKUP(AI1004,[2]REGION!$G$2:$I$1125,2,FALSE),"")</f>
        <v>BOYA</v>
      </c>
      <c r="M1004" s="23" t="str">
        <f>+IFERROR(VLOOKUP(#REF!,[2]ORDINALES!$H$2:$I$382,2,FALSE),"")</f>
        <v/>
      </c>
      <c r="N1004" s="23" t="str">
        <f>IFERROR(VLOOKUP(U1004,'[2]Lista Willy'!$B$11:$D$14,3,FALSE),"")</f>
        <v>REC_11</v>
      </c>
      <c r="O1004" s="24"/>
      <c r="P1004" s="94">
        <v>37130</v>
      </c>
      <c r="Q1004" s="94" t="s">
        <v>540</v>
      </c>
      <c r="R1004" s="94" t="s">
        <v>873</v>
      </c>
      <c r="S1004" s="94" t="s">
        <v>1007</v>
      </c>
      <c r="T1004" s="94" t="s">
        <v>873</v>
      </c>
      <c r="U1004" s="94" t="s">
        <v>52</v>
      </c>
      <c r="V1004" s="94" t="s">
        <v>53</v>
      </c>
      <c r="W1004" s="94" t="s">
        <v>54</v>
      </c>
      <c r="X1004" s="90" t="s">
        <v>55</v>
      </c>
      <c r="Y1004" s="94" t="s">
        <v>1119</v>
      </c>
      <c r="Z1004" s="119">
        <v>151389000</v>
      </c>
      <c r="AA1004" s="120"/>
      <c r="AB1004" s="119"/>
      <c r="AC1004" s="119"/>
      <c r="AD1004" s="119"/>
      <c r="AE1004" s="120">
        <v>151389000</v>
      </c>
      <c r="AF1004" s="119"/>
      <c r="AG1004" s="131">
        <v>0</v>
      </c>
      <c r="AH1004" s="94" t="s">
        <v>57</v>
      </c>
      <c r="AI1004" s="94" t="s">
        <v>1009</v>
      </c>
      <c r="AJ1004" s="94" t="s">
        <v>1010</v>
      </c>
      <c r="AK1004" s="94"/>
      <c r="AL1004" s="94" t="s">
        <v>57</v>
      </c>
      <c r="AM1004" s="94"/>
      <c r="AN1004" s="94" t="s">
        <v>57</v>
      </c>
      <c r="AO1004" s="94"/>
      <c r="AP1004" s="94" t="s">
        <v>57</v>
      </c>
      <c r="AQ1004" s="94"/>
      <c r="AR1004" s="94" t="s">
        <v>57</v>
      </c>
      <c r="AS1004" s="94" t="s">
        <v>60</v>
      </c>
      <c r="AT1004" s="94" t="s">
        <v>61</v>
      </c>
      <c r="AU1004" s="97" t="s">
        <v>62</v>
      </c>
      <c r="AV1004" s="98" t="s">
        <v>125</v>
      </c>
      <c r="AW1004" s="97" t="s">
        <v>324</v>
      </c>
      <c r="AX1004" s="97">
        <v>3202005</v>
      </c>
      <c r="AY1004" s="98" t="s">
        <v>325</v>
      </c>
      <c r="AZ1004" s="98" t="s">
        <v>389</v>
      </c>
      <c r="BA1004" s="24"/>
    </row>
    <row r="1005" spans="1:53" ht="84.75" customHeight="1">
      <c r="A1005" s="23" t="str">
        <f>+IFERROR(VLOOKUP(R1005,'[2]Listas niveles'!$D$2:$E$11,2,FALSE),"")</f>
        <v>DTAN</v>
      </c>
      <c r="B1005" s="23" t="str">
        <f>+IFERROR(VLOOKUP(AS1005,'[2]Listas anexo 1'!$A$7:$B$8,2,FALSE),"")</f>
        <v>ADMIN</v>
      </c>
      <c r="C1005" s="23" t="str">
        <f>+IFERROR(VLOOKUP(AT1005,'[2]Listas anexo 1'!$A$13:$B$15,2,FALSE),"")</f>
        <v>ADMINYCOOR</v>
      </c>
      <c r="D1005" s="23" t="str">
        <f>+IFERROR(VLOOKUP(AT1005,'[2]Listas anexo 1'!$A$13:$C$15,3,FALSE),"")</f>
        <v>CONTRIBUIR</v>
      </c>
      <c r="E1005" s="23" t="str">
        <f>+IFERROR(VLOOKUP(AT1005,'[2]Listas anexo 1'!$A$19:$B$21,2,FALSE),"")</f>
        <v>ADMINOB</v>
      </c>
      <c r="F1005" s="23" t="str">
        <f>+IFERROR(VLOOKUP(AV1005,'[2]Listas anexo 1'!$J$13:$K$21,2,FALSE),"")</f>
        <v>ADOBI</v>
      </c>
      <c r="G1005" s="23" t="str">
        <f>+IFERROR(VLOOKUP(AW1005,'[2]LISTAS ANEXO 1. 2'!$A$9:$B$38,2,FALSE),"")</f>
        <v>AIII</v>
      </c>
      <c r="H1005" s="23" t="str">
        <f>+IFERROR(IF(C1005="ADMINYCOOR",VLOOKUP(AY1005,'[2]LISTAS ANEXO 1. 3'!$B$13:$C$42,2,FALSE),IF(C1005="TASAS",VLOOKUP(AY1005,'[2]LISTAS ANEXO 1. 3'!$B$43:$C$51,2,FALSE),IF(C1005="FORTALECIMIENTO",VLOOKUP(AY1005,'[2]LISTAS ANEXO 1. 3'!$B$52:$C$58,2,FALSE),""))),"")</f>
        <v>DD</v>
      </c>
      <c r="I1005" s="23" t="str">
        <f>+IFERROR(VLOOKUP(#REF!,'[2]LISTAS ANEXO 1. 4'!$B$74:$C$90,2,FALSE),"")</f>
        <v/>
      </c>
      <c r="J1005" s="23" t="str">
        <f>+IFERROR(VLOOKUP(X1005,[2]ORDINALES!$B$2:$C$5,2,FALSE),"")</f>
        <v>CTADOS</v>
      </c>
      <c r="K1005" s="23" t="str">
        <f>+IFERROR(VLOOKUP(#REF!,[2]REGION!$G$2:$I$1125,2,FALSE),"")</f>
        <v/>
      </c>
      <c r="L1005" s="23" t="str">
        <f>+IFERROR(VLOOKUP(AI1005,[2]REGION!$G$2:$I$1125,2,FALSE),"")</f>
        <v>BOYA</v>
      </c>
      <c r="M1005" s="23" t="str">
        <f>+IFERROR(VLOOKUP(#REF!,[2]ORDINALES!$H$2:$I$382,2,FALSE),"")</f>
        <v/>
      </c>
      <c r="N1005" s="23" t="str">
        <f>IFERROR(VLOOKUP(U1005,'[2]Lista Willy'!$B$11:$D$14,3,FALSE),"")</f>
        <v>REC_11</v>
      </c>
      <c r="O1005" s="24"/>
      <c r="P1005" s="94">
        <v>37132</v>
      </c>
      <c r="Q1005" s="94" t="s">
        <v>540</v>
      </c>
      <c r="R1005" s="94" t="s">
        <v>873</v>
      </c>
      <c r="S1005" s="94" t="s">
        <v>1007</v>
      </c>
      <c r="T1005" s="94" t="s">
        <v>873</v>
      </c>
      <c r="U1005" s="94" t="s">
        <v>52</v>
      </c>
      <c r="V1005" s="94" t="s">
        <v>53</v>
      </c>
      <c r="W1005" s="94" t="s">
        <v>54</v>
      </c>
      <c r="X1005" s="90" t="s">
        <v>55</v>
      </c>
      <c r="Y1005" s="94" t="s">
        <v>2865</v>
      </c>
      <c r="Z1005" s="119">
        <v>100000000</v>
      </c>
      <c r="AA1005" s="120"/>
      <c r="AB1005" s="119">
        <v>8000000</v>
      </c>
      <c r="AC1005" s="119"/>
      <c r="AD1005" s="119"/>
      <c r="AE1005" s="120">
        <v>92000000</v>
      </c>
      <c r="AF1005" s="119"/>
      <c r="AG1005" s="131">
        <v>0</v>
      </c>
      <c r="AH1005" s="94" t="s">
        <v>57</v>
      </c>
      <c r="AI1005" s="94" t="s">
        <v>1009</v>
      </c>
      <c r="AJ1005" s="94" t="s">
        <v>1010</v>
      </c>
      <c r="AK1005" s="94"/>
      <c r="AL1005" s="94" t="s">
        <v>57</v>
      </c>
      <c r="AM1005" s="94"/>
      <c r="AN1005" s="94" t="s">
        <v>57</v>
      </c>
      <c r="AO1005" s="94"/>
      <c r="AP1005" s="94" t="s">
        <v>57</v>
      </c>
      <c r="AQ1005" s="94"/>
      <c r="AR1005" s="94" t="s">
        <v>57</v>
      </c>
      <c r="AS1005" s="94" t="s">
        <v>60</v>
      </c>
      <c r="AT1005" s="94" t="s">
        <v>61</v>
      </c>
      <c r="AU1005" s="97" t="s">
        <v>62</v>
      </c>
      <c r="AV1005" s="98" t="s">
        <v>125</v>
      </c>
      <c r="AW1005" s="97" t="s">
        <v>324</v>
      </c>
      <c r="AX1005" s="97">
        <v>3202005</v>
      </c>
      <c r="AY1005" s="98" t="s">
        <v>325</v>
      </c>
      <c r="AZ1005" s="98" t="s">
        <v>389</v>
      </c>
      <c r="BA1005" s="24"/>
    </row>
    <row r="1006" spans="1:53" ht="84.75" customHeight="1">
      <c r="A1006" s="23" t="str">
        <f>+IFERROR(VLOOKUP(R1006,'[2]Listas niveles'!$D$2:$E$11,2,FALSE),"")</f>
        <v>DTAN</v>
      </c>
      <c r="B1006" s="23" t="str">
        <f>+IFERROR(VLOOKUP(AS1006,'[2]Listas anexo 1'!$A$7:$B$8,2,FALSE),"")</f>
        <v>ADMIN</v>
      </c>
      <c r="C1006" s="23" t="str">
        <f>+IFERROR(VLOOKUP(AT1006,'[2]Listas anexo 1'!$A$13:$B$15,2,FALSE),"")</f>
        <v>ADMINYCOOR</v>
      </c>
      <c r="D1006" s="23" t="str">
        <f>+IFERROR(VLOOKUP(AT1006,'[2]Listas anexo 1'!$A$13:$C$15,3,FALSE),"")</f>
        <v>CONTRIBUIR</v>
      </c>
      <c r="E1006" s="23" t="str">
        <f>+IFERROR(VLOOKUP(AT1006,'[2]Listas anexo 1'!$A$19:$B$21,2,FALSE),"")</f>
        <v>ADMINOB</v>
      </c>
      <c r="F1006" s="23" t="str">
        <f>+IFERROR(VLOOKUP(AV1006,'[2]Listas anexo 1'!$J$13:$K$21,2,FALSE),"")</f>
        <v>ADOBI</v>
      </c>
      <c r="G1006" s="23" t="str">
        <f>+IFERROR(VLOOKUP(AW1006,'[2]LISTAS ANEXO 1. 2'!$A$9:$B$38,2,FALSE),"")</f>
        <v>AIII</v>
      </c>
      <c r="H1006" s="23" t="str">
        <f>+IFERROR(IF(C1006="ADMINYCOOR",VLOOKUP(AY1006,'[2]LISTAS ANEXO 1. 3'!$B$13:$C$42,2,FALSE),IF(C1006="TASAS",VLOOKUP(AY1006,'[2]LISTAS ANEXO 1. 3'!$B$43:$C$51,2,FALSE),IF(C1006="FORTALECIMIENTO",VLOOKUP(AY1006,'[2]LISTAS ANEXO 1. 3'!$B$52:$C$58,2,FALSE),""))),"")</f>
        <v>DD</v>
      </c>
      <c r="I1006" s="23" t="str">
        <f>+IFERROR(VLOOKUP(#REF!,'[2]LISTAS ANEXO 1. 4'!$B$74:$C$90,2,FALSE),"")</f>
        <v/>
      </c>
      <c r="J1006" s="23" t="str">
        <f>+IFERROR(VLOOKUP(X1006,[2]ORDINALES!$B$2:$C$5,2,FALSE),"")</f>
        <v>CTADOS</v>
      </c>
      <c r="K1006" s="23" t="str">
        <f>+IFERROR(VLOOKUP(#REF!,[2]REGION!$G$2:$I$1125,2,FALSE),"")</f>
        <v/>
      </c>
      <c r="L1006" s="23" t="str">
        <f>+IFERROR(VLOOKUP(AI1006,[2]REGION!$G$2:$I$1125,2,FALSE),"")</f>
        <v>BOYA</v>
      </c>
      <c r="M1006" s="23" t="str">
        <f>+IFERROR(VLOOKUP(#REF!,[2]ORDINALES!$H$2:$I$382,2,FALSE),"")</f>
        <v/>
      </c>
      <c r="N1006" s="23" t="str">
        <f>IFERROR(VLOOKUP(U1006,'[2]Lista Willy'!$B$11:$D$14,3,FALSE),"")</f>
        <v>REC_11</v>
      </c>
      <c r="O1006" s="24"/>
      <c r="P1006" s="94">
        <v>37133</v>
      </c>
      <c r="Q1006" s="94" t="s">
        <v>540</v>
      </c>
      <c r="R1006" s="94" t="s">
        <v>873</v>
      </c>
      <c r="S1006" s="94" t="s">
        <v>1007</v>
      </c>
      <c r="T1006" s="94" t="s">
        <v>873</v>
      </c>
      <c r="U1006" s="94" t="s">
        <v>52</v>
      </c>
      <c r="V1006" s="94" t="s">
        <v>53</v>
      </c>
      <c r="W1006" s="94" t="s">
        <v>54</v>
      </c>
      <c r="X1006" s="90" t="s">
        <v>55</v>
      </c>
      <c r="Y1006" s="94" t="s">
        <v>1120</v>
      </c>
      <c r="Z1006" s="119">
        <v>2000000</v>
      </c>
      <c r="AA1006" s="120"/>
      <c r="AB1006" s="119"/>
      <c r="AC1006" s="119"/>
      <c r="AD1006" s="119"/>
      <c r="AE1006" s="120">
        <v>2000000</v>
      </c>
      <c r="AF1006" s="119"/>
      <c r="AG1006" s="131">
        <v>0</v>
      </c>
      <c r="AH1006" s="94" t="s">
        <v>57</v>
      </c>
      <c r="AI1006" s="94" t="s">
        <v>1009</v>
      </c>
      <c r="AJ1006" s="94" t="s">
        <v>1010</v>
      </c>
      <c r="AK1006" s="94"/>
      <c r="AL1006" s="94" t="s">
        <v>57</v>
      </c>
      <c r="AM1006" s="94"/>
      <c r="AN1006" s="94" t="s">
        <v>57</v>
      </c>
      <c r="AO1006" s="94"/>
      <c r="AP1006" s="94" t="s">
        <v>57</v>
      </c>
      <c r="AQ1006" s="94"/>
      <c r="AR1006" s="94" t="s">
        <v>57</v>
      </c>
      <c r="AS1006" s="94" t="s">
        <v>60</v>
      </c>
      <c r="AT1006" s="94" t="s">
        <v>61</v>
      </c>
      <c r="AU1006" s="97" t="s">
        <v>62</v>
      </c>
      <c r="AV1006" s="98" t="s">
        <v>125</v>
      </c>
      <c r="AW1006" s="97" t="s">
        <v>324</v>
      </c>
      <c r="AX1006" s="97">
        <v>3202005</v>
      </c>
      <c r="AY1006" s="98" t="s">
        <v>325</v>
      </c>
      <c r="AZ1006" s="98" t="s">
        <v>389</v>
      </c>
      <c r="BA1006" s="24"/>
    </row>
    <row r="1007" spans="1:53" ht="84.75" customHeight="1">
      <c r="A1007" s="23" t="str">
        <f>+IFERROR(VLOOKUP(R1007,'[2]Listas niveles'!$D$2:$E$11,2,FALSE),"")</f>
        <v>DTAN</v>
      </c>
      <c r="B1007" s="23" t="str">
        <f>+IFERROR(VLOOKUP(AS1007,'[2]Listas anexo 1'!$A$7:$B$8,2,FALSE),"")</f>
        <v>ADMIN</v>
      </c>
      <c r="C1007" s="23" t="str">
        <f>+IFERROR(VLOOKUP(AT1007,'[2]Listas anexo 1'!$A$13:$B$15,2,FALSE),"")</f>
        <v>ADMINYCOOR</v>
      </c>
      <c r="D1007" s="23" t="str">
        <f>+IFERROR(VLOOKUP(AT1007,'[2]Listas anexo 1'!$A$13:$C$15,3,FALSE),"")</f>
        <v>CONTRIBUIR</v>
      </c>
      <c r="E1007" s="23" t="str">
        <f>+IFERROR(VLOOKUP(AT1007,'[2]Listas anexo 1'!$A$19:$B$21,2,FALSE),"")</f>
        <v>ADMINOB</v>
      </c>
      <c r="F1007" s="23" t="str">
        <f>+IFERROR(VLOOKUP(AV1007,'[2]Listas anexo 1'!$J$13:$K$21,2,FALSE),"")</f>
        <v>ADOBI</v>
      </c>
      <c r="G1007" s="23" t="str">
        <f>+IFERROR(VLOOKUP(AW1007,'[2]LISTAS ANEXO 1. 2'!$A$9:$B$38,2,FALSE),"")</f>
        <v>AIII</v>
      </c>
      <c r="H1007" s="23" t="str">
        <f>+IFERROR(IF(C1007="ADMINYCOOR",VLOOKUP(AY1007,'[2]LISTAS ANEXO 1. 3'!$B$13:$C$42,2,FALSE),IF(C1007="TASAS",VLOOKUP(AY1007,'[2]LISTAS ANEXO 1. 3'!$B$43:$C$51,2,FALSE),IF(C1007="FORTALECIMIENTO",VLOOKUP(AY1007,'[2]LISTAS ANEXO 1. 3'!$B$52:$C$58,2,FALSE),""))),"")</f>
        <v>DD</v>
      </c>
      <c r="I1007" s="23" t="str">
        <f>+IFERROR(VLOOKUP(#REF!,'[2]LISTAS ANEXO 1. 4'!$B$74:$C$90,2,FALSE),"")</f>
        <v/>
      </c>
      <c r="J1007" s="23" t="str">
        <f>+IFERROR(VLOOKUP(X1007,[2]ORDINALES!$B$2:$C$5,2,FALSE),"")</f>
        <v>CTADOS</v>
      </c>
      <c r="K1007" s="23" t="str">
        <f>+IFERROR(VLOOKUP(#REF!,[2]REGION!$G$2:$I$1125,2,FALSE),"")</f>
        <v/>
      </c>
      <c r="L1007" s="23" t="str">
        <f>+IFERROR(VLOOKUP(AI1007,[2]REGION!$G$2:$I$1125,2,FALSE),"")</f>
        <v>BOYA</v>
      </c>
      <c r="M1007" s="23" t="str">
        <f>+IFERROR(VLOOKUP(#REF!,[2]ORDINALES!$H$2:$I$382,2,FALSE),"")</f>
        <v/>
      </c>
      <c r="N1007" s="23" t="str">
        <f>IFERROR(VLOOKUP(U1007,'[2]Lista Willy'!$B$11:$D$14,3,FALSE),"")</f>
        <v>REC_11</v>
      </c>
      <c r="O1007" s="24"/>
      <c r="P1007" s="94">
        <v>37134</v>
      </c>
      <c r="Q1007" s="94" t="s">
        <v>540</v>
      </c>
      <c r="R1007" s="94" t="s">
        <v>873</v>
      </c>
      <c r="S1007" s="94" t="s">
        <v>1007</v>
      </c>
      <c r="T1007" s="94" t="s">
        <v>873</v>
      </c>
      <c r="U1007" s="94" t="s">
        <v>52</v>
      </c>
      <c r="V1007" s="94" t="s">
        <v>53</v>
      </c>
      <c r="W1007" s="94" t="s">
        <v>54</v>
      </c>
      <c r="X1007" s="90" t="s">
        <v>55</v>
      </c>
      <c r="Y1007" s="94" t="s">
        <v>1121</v>
      </c>
      <c r="Z1007" s="119">
        <v>15000000</v>
      </c>
      <c r="AA1007" s="120"/>
      <c r="AB1007" s="119"/>
      <c r="AC1007" s="119"/>
      <c r="AD1007" s="119"/>
      <c r="AE1007" s="120">
        <v>15000000</v>
      </c>
      <c r="AF1007" s="119"/>
      <c r="AG1007" s="131">
        <v>0</v>
      </c>
      <c r="AH1007" s="94" t="s">
        <v>57</v>
      </c>
      <c r="AI1007" s="94" t="s">
        <v>1009</v>
      </c>
      <c r="AJ1007" s="94" t="s">
        <v>1010</v>
      </c>
      <c r="AK1007" s="94"/>
      <c r="AL1007" s="94" t="s">
        <v>57</v>
      </c>
      <c r="AM1007" s="94"/>
      <c r="AN1007" s="94" t="s">
        <v>57</v>
      </c>
      <c r="AO1007" s="94"/>
      <c r="AP1007" s="94" t="s">
        <v>57</v>
      </c>
      <c r="AQ1007" s="94"/>
      <c r="AR1007" s="94" t="s">
        <v>57</v>
      </c>
      <c r="AS1007" s="94" t="s">
        <v>60</v>
      </c>
      <c r="AT1007" s="94" t="s">
        <v>61</v>
      </c>
      <c r="AU1007" s="97" t="s">
        <v>62</v>
      </c>
      <c r="AV1007" s="98" t="s">
        <v>125</v>
      </c>
      <c r="AW1007" s="97" t="s">
        <v>324</v>
      </c>
      <c r="AX1007" s="97">
        <v>3202005</v>
      </c>
      <c r="AY1007" s="98" t="s">
        <v>325</v>
      </c>
      <c r="AZ1007" s="98" t="s">
        <v>389</v>
      </c>
      <c r="BA1007" s="24"/>
    </row>
    <row r="1008" spans="1:53" ht="84.75" customHeight="1">
      <c r="A1008" s="23" t="str">
        <f>+IFERROR(VLOOKUP(R1008,'[2]Listas niveles'!$D$2:$E$11,2,FALSE),"")</f>
        <v>DTAN</v>
      </c>
      <c r="B1008" s="23" t="str">
        <f>+IFERROR(VLOOKUP(AS1008,'[2]Listas anexo 1'!$A$7:$B$8,2,FALSE),"")</f>
        <v>ADMIN</v>
      </c>
      <c r="C1008" s="23" t="str">
        <f>+IFERROR(VLOOKUP(AT1008,'[2]Listas anexo 1'!$A$13:$B$15,2,FALSE),"")</f>
        <v>ADMINYCOOR</v>
      </c>
      <c r="D1008" s="23" t="str">
        <f>+IFERROR(VLOOKUP(AT1008,'[2]Listas anexo 1'!$A$13:$C$15,3,FALSE),"")</f>
        <v>CONTRIBUIR</v>
      </c>
      <c r="E1008" s="23" t="str">
        <f>+IFERROR(VLOOKUP(AT1008,'[2]Listas anexo 1'!$A$19:$B$21,2,FALSE),"")</f>
        <v>ADMINOB</v>
      </c>
      <c r="F1008" s="23" t="str">
        <f>+IFERROR(VLOOKUP(AV1008,'[2]Listas anexo 1'!$J$13:$K$21,2,FALSE),"")</f>
        <v>ADOBI</v>
      </c>
      <c r="G1008" s="23" t="str">
        <f>+IFERROR(VLOOKUP(AW1008,'[2]LISTAS ANEXO 1. 2'!$A$9:$B$38,2,FALSE),"")</f>
        <v>AI</v>
      </c>
      <c r="H1008" s="23" t="str">
        <f>+IFERROR(IF(C1008="ADMINYCOOR",VLOOKUP(AY1008,'[2]LISTAS ANEXO 1. 3'!$B$13:$C$42,2,FALSE),IF(C1008="TASAS",VLOOKUP(AY1008,'[2]LISTAS ANEXO 1. 3'!$B$43:$C$51,2,FALSE),IF(C1008="FORTALECIMIENTO",VLOOKUP(AY1008,'[2]LISTAS ANEXO 1. 3'!$B$52:$C$58,2,FALSE),""))),"")</f>
        <v>BB</v>
      </c>
      <c r="I1008" s="23" t="str">
        <f>+IFERROR(VLOOKUP(#REF!,'[2]LISTAS ANEXO 1. 4'!$B$74:$C$90,2,FALSE),"")</f>
        <v/>
      </c>
      <c r="J1008" s="23" t="str">
        <f>+IFERROR(VLOOKUP(X1008,[2]ORDINALES!$B$2:$C$5,2,FALSE),"")</f>
        <v>CTADOS</v>
      </c>
      <c r="K1008" s="23" t="str">
        <f>+IFERROR(VLOOKUP(#REF!,[2]REGION!$G$2:$I$1125,2,FALSE),"")</f>
        <v/>
      </c>
      <c r="L1008" s="23" t="str">
        <f>+IFERROR(VLOOKUP(AI1008,[2]REGION!$G$2:$I$1125,2,FALSE),"")</f>
        <v>BOYA</v>
      </c>
      <c r="M1008" s="23" t="str">
        <f>+IFERROR(VLOOKUP(#REF!,[2]ORDINALES!$H$2:$I$382,2,FALSE),"")</f>
        <v/>
      </c>
      <c r="N1008" s="23" t="str">
        <f>IFERROR(VLOOKUP(U1008,'[2]Lista Willy'!$B$11:$D$14,3,FALSE),"")</f>
        <v>REC_20</v>
      </c>
      <c r="O1008" s="24"/>
      <c r="P1008" s="94">
        <v>37135</v>
      </c>
      <c r="Q1008" s="94" t="s">
        <v>540</v>
      </c>
      <c r="R1008" s="94" t="s">
        <v>873</v>
      </c>
      <c r="S1008" s="94" t="s">
        <v>1007</v>
      </c>
      <c r="T1008" s="94" t="s">
        <v>873</v>
      </c>
      <c r="U1008" s="94" t="s">
        <v>153</v>
      </c>
      <c r="V1008" s="94" t="s">
        <v>154</v>
      </c>
      <c r="W1008" s="94" t="s">
        <v>54</v>
      </c>
      <c r="X1008" s="90" t="s">
        <v>55</v>
      </c>
      <c r="Y1008" s="99" t="s">
        <v>1122</v>
      </c>
      <c r="Z1008" s="119">
        <v>74506395</v>
      </c>
      <c r="AA1008" s="120"/>
      <c r="AB1008" s="119"/>
      <c r="AC1008" s="119"/>
      <c r="AD1008" s="119"/>
      <c r="AE1008" s="120">
        <v>74506395</v>
      </c>
      <c r="AF1008" s="119"/>
      <c r="AG1008" s="131">
        <v>0</v>
      </c>
      <c r="AH1008" s="94" t="s">
        <v>57</v>
      </c>
      <c r="AI1008" s="94" t="s">
        <v>1009</v>
      </c>
      <c r="AJ1008" s="94" t="s">
        <v>1010</v>
      </c>
      <c r="AK1008" s="94"/>
      <c r="AL1008" s="94" t="s">
        <v>57</v>
      </c>
      <c r="AM1008" s="94"/>
      <c r="AN1008" s="94" t="s">
        <v>57</v>
      </c>
      <c r="AO1008" s="94"/>
      <c r="AP1008" s="94" t="s">
        <v>57</v>
      </c>
      <c r="AQ1008" s="94"/>
      <c r="AR1008" s="94" t="s">
        <v>57</v>
      </c>
      <c r="AS1008" s="94" t="s">
        <v>60</v>
      </c>
      <c r="AT1008" s="94" t="s">
        <v>61</v>
      </c>
      <c r="AU1008" s="97" t="s">
        <v>62</v>
      </c>
      <c r="AV1008" s="98" t="s">
        <v>125</v>
      </c>
      <c r="AW1008" s="97" t="s">
        <v>126</v>
      </c>
      <c r="AX1008" s="97">
        <v>3202032</v>
      </c>
      <c r="AY1008" s="97" t="s">
        <v>163</v>
      </c>
      <c r="AZ1008" s="98" t="s">
        <v>164</v>
      </c>
      <c r="BA1008" s="24"/>
    </row>
    <row r="1009" spans="1:53" ht="84.75" customHeight="1">
      <c r="A1009" s="23" t="str">
        <f>+IFERROR(VLOOKUP(R1009,'[2]Listas niveles'!$D$2:$E$11,2,FALSE),"")</f>
        <v>DTAN</v>
      </c>
      <c r="B1009" s="23" t="str">
        <f>+IFERROR(VLOOKUP(AS1009,'[2]Listas anexo 1'!$A$7:$B$8,2,FALSE),"")</f>
        <v>ADMIN</v>
      </c>
      <c r="C1009" s="23" t="str">
        <f>+IFERROR(VLOOKUP(AT1009,'[2]Listas anexo 1'!$A$13:$B$15,2,FALSE),"")</f>
        <v>TASAS</v>
      </c>
      <c r="D1009" s="23" t="str">
        <f>+IFERROR(VLOOKUP(AT1009,'[2]Listas anexo 1'!$A$13:$C$15,3,FALSE),"")</f>
        <v>AUMENTAR</v>
      </c>
      <c r="E1009" s="23" t="str">
        <f>+IFERROR(VLOOKUP(AT1009,'[2]Listas anexo 1'!$A$19:$B$21,2,FALSE),"")</f>
        <v>TASAOB</v>
      </c>
      <c r="F1009" s="23" t="str">
        <f>+IFERROR(VLOOKUP(AV1009,'[2]Listas anexo 1'!$J$13:$K$21,2,FALSE),"")</f>
        <v>TASASOBI</v>
      </c>
      <c r="G1009" s="23" t="str">
        <f>+IFERROR(VLOOKUP(AW1009,'[2]LISTAS ANEXO 1. 2'!$A$9:$B$38,2,FALSE),"")</f>
        <v>FI</v>
      </c>
      <c r="H1009" s="23" t="str">
        <f>+IFERROR(IF(C1009="ADMINYCOOR",VLOOKUP(AY1009,'[2]LISTAS ANEXO 1. 3'!$B$13:$C$42,2,FALSE),IF(C1009="TASAS",VLOOKUP(AY1009,'[2]LISTAS ANEXO 1. 3'!$B$43:$C$51,2,FALSE),IF(C1009="FORTALECIMIENTO",VLOOKUP(AY1009,'[2]LISTAS ANEXO 1. 3'!$B$52:$C$58,2,FALSE),""))),"")</f>
        <v>AAA</v>
      </c>
      <c r="I1009" s="23" t="str">
        <f>+IFERROR(VLOOKUP(#REF!,'[2]LISTAS ANEXO 1. 4'!$B$74:$C$90,2,FALSE),"")</f>
        <v/>
      </c>
      <c r="J1009" s="23" t="str">
        <f>+IFERROR(VLOOKUP(X1009,[2]ORDINALES!$B$2:$C$5,2,FALSE),"")</f>
        <v>CTADOS</v>
      </c>
      <c r="K1009" s="23" t="str">
        <f>+IFERROR(VLOOKUP(#REF!,[2]REGION!$G$2:$I$1125,2,FALSE),"")</f>
        <v/>
      </c>
      <c r="L1009" s="23" t="str">
        <f>+IFERROR(VLOOKUP(AI1009,[2]REGION!$G$2:$I$1125,2,FALSE),"")</f>
        <v>BOYA</v>
      </c>
      <c r="M1009" s="23" t="str">
        <f>+IFERROR(VLOOKUP(#REF!,[2]ORDINALES!$H$2:$I$382,2,FALSE),"")</f>
        <v/>
      </c>
      <c r="N1009" s="23" t="str">
        <f>IFERROR(VLOOKUP(U1009,'[2]Lista Willy'!$B$11:$D$14,3,FALSE),"")</f>
        <v>REC_20</v>
      </c>
      <c r="O1009" s="24"/>
      <c r="P1009" s="94">
        <v>37136</v>
      </c>
      <c r="Q1009" s="94" t="s">
        <v>540</v>
      </c>
      <c r="R1009" s="94" t="s">
        <v>873</v>
      </c>
      <c r="S1009" s="94" t="s">
        <v>1007</v>
      </c>
      <c r="T1009" s="94" t="s">
        <v>873</v>
      </c>
      <c r="U1009" s="94" t="s">
        <v>153</v>
      </c>
      <c r="V1009" s="94" t="s">
        <v>154</v>
      </c>
      <c r="W1009" s="94" t="s">
        <v>54</v>
      </c>
      <c r="X1009" s="90" t="s">
        <v>55</v>
      </c>
      <c r="Y1009" s="94" t="s">
        <v>2866</v>
      </c>
      <c r="Z1009" s="119">
        <v>450840</v>
      </c>
      <c r="AA1009" s="120"/>
      <c r="AB1009" s="119"/>
      <c r="AC1009" s="119"/>
      <c r="AD1009" s="119"/>
      <c r="AE1009" s="120">
        <v>450840</v>
      </c>
      <c r="AF1009" s="119"/>
      <c r="AG1009" s="131"/>
      <c r="AH1009" s="94"/>
      <c r="AI1009" s="94" t="s">
        <v>1009</v>
      </c>
      <c r="AJ1009" s="94" t="s">
        <v>1010</v>
      </c>
      <c r="AK1009" s="94"/>
      <c r="AL1009" s="94"/>
      <c r="AM1009" s="94"/>
      <c r="AN1009" s="94"/>
      <c r="AO1009" s="94"/>
      <c r="AP1009" s="94"/>
      <c r="AQ1009" s="94"/>
      <c r="AR1009" s="94"/>
      <c r="AS1009" s="94" t="s">
        <v>60</v>
      </c>
      <c r="AT1009" s="94" t="s">
        <v>1123</v>
      </c>
      <c r="AU1009" s="97" t="s">
        <v>1124</v>
      </c>
      <c r="AV1009" s="97" t="s">
        <v>1125</v>
      </c>
      <c r="AW1009" s="97" t="s">
        <v>1126</v>
      </c>
      <c r="AX1009" s="97" t="s">
        <v>1127</v>
      </c>
      <c r="AY1009" s="97" t="s">
        <v>1128</v>
      </c>
      <c r="AZ1009" s="97" t="s">
        <v>1129</v>
      </c>
      <c r="BA1009" s="24"/>
    </row>
    <row r="1010" spans="1:53" ht="84.75" customHeight="1">
      <c r="A1010" s="23" t="str">
        <f>+IFERROR(VLOOKUP(R1010,'[2]Listas niveles'!$D$2:$E$11,2,FALSE),"")</f>
        <v>DTAN</v>
      </c>
      <c r="B1010" s="23" t="str">
        <f>+IFERROR(VLOOKUP(AS1010,'[2]Listas anexo 1'!$A$7:$B$8,2,FALSE),"")</f>
        <v>FORTA</v>
      </c>
      <c r="C1010" s="23" t="str">
        <f>+IFERROR(VLOOKUP(AT1010,'[2]Listas anexo 1'!$A$13:$B$15,2,FALSE),"")</f>
        <v>FORTALECIMIENTO</v>
      </c>
      <c r="D1010" s="23" t="str">
        <f>+IFERROR(VLOOKUP(AT1010,'[2]Listas anexo 1'!$A$13:$C$15,3,FALSE),"")</f>
        <v>FORTALECER</v>
      </c>
      <c r="E1010" s="23" t="str">
        <f>+IFERROR(VLOOKUP(AT1010,'[2]Listas anexo 1'!$A$19:$B$21,2,FALSE),"")</f>
        <v>FORTOB</v>
      </c>
      <c r="F1010" s="23" t="str">
        <f>+IFERROR(VLOOKUP(AV1010,'[2]Listas anexo 1'!$J$13:$K$21,2,FALSE),"")</f>
        <v>FORTOBI</v>
      </c>
      <c r="G1010" s="23" t="str">
        <f>+IFERROR(VLOOKUP(AW1010,'[2]LISTAS ANEXO 1. 2'!$A$9:$B$38,2,FALSE),"")</f>
        <v>TII</v>
      </c>
      <c r="H1010" s="23" t="str">
        <f>+IFERROR(IF(C1010="ADMINYCOOR",VLOOKUP(AY1010,'[2]LISTAS ANEXO 1. 3'!$B$13:$C$42,2,FALSE),IF(C1010="TASAS",VLOOKUP(AY1010,'[2]LISTAS ANEXO 1. 3'!$B$43:$C$51,2,FALSE),IF(C1010="FORTALECIMIENTO",VLOOKUP(AY1010,'[2]LISTAS ANEXO 1. 3'!$B$52:$C$58,2,FALSE),""))),"")</f>
        <v>BBBB</v>
      </c>
      <c r="I1010" s="23" t="str">
        <f>+IFERROR(VLOOKUP(#REF!,'[2]LISTAS ANEXO 1. 4'!$B$74:$C$90,2,FALSE),"")</f>
        <v/>
      </c>
      <c r="J1010" s="23" t="str">
        <f>+IFERROR(VLOOKUP(X1010,[2]ORDINALES!$B$2:$C$5,2,FALSE),"")</f>
        <v>CTADOS</v>
      </c>
      <c r="K1010" s="23" t="str">
        <f>+IFERROR(VLOOKUP(#REF!,[2]REGION!$G$2:$I$1125,2,FALSE),"")</f>
        <v/>
      </c>
      <c r="L1010" s="23" t="str">
        <f>+IFERROR(VLOOKUP(AI1010,[2]REGION!$G$2:$I$1125,2,FALSE),"")</f>
        <v>BOYA</v>
      </c>
      <c r="M1010" s="23" t="str">
        <f>+IFERROR(VLOOKUP(#REF!,[2]ORDINALES!$H$2:$I$382,2,FALSE),"")</f>
        <v/>
      </c>
      <c r="N1010" s="23" t="str">
        <f>IFERROR(VLOOKUP(U1010,'[2]Lista Willy'!$B$11:$D$14,3,FALSE),"")</f>
        <v>REC_11</v>
      </c>
      <c r="O1010" s="24"/>
      <c r="P1010" s="94">
        <v>37137</v>
      </c>
      <c r="Q1010" s="94" t="s">
        <v>540</v>
      </c>
      <c r="R1010" s="94" t="s">
        <v>873</v>
      </c>
      <c r="S1010" s="94" t="s">
        <v>1007</v>
      </c>
      <c r="T1010" s="94" t="s">
        <v>873</v>
      </c>
      <c r="U1010" s="94" t="s">
        <v>52</v>
      </c>
      <c r="V1010" s="94" t="s">
        <v>53</v>
      </c>
      <c r="W1010" s="94" t="s">
        <v>54</v>
      </c>
      <c r="X1010" s="90" t="s">
        <v>55</v>
      </c>
      <c r="Y1010" s="99" t="s">
        <v>1130</v>
      </c>
      <c r="Z1010" s="119">
        <v>33990000</v>
      </c>
      <c r="AA1010" s="120"/>
      <c r="AB1010" s="119"/>
      <c r="AC1010" s="119"/>
      <c r="AD1010" s="119"/>
      <c r="AE1010" s="120">
        <v>33990000</v>
      </c>
      <c r="AF1010" s="119"/>
      <c r="AG1010" s="131">
        <v>0</v>
      </c>
      <c r="AH1010" s="94" t="s">
        <v>57</v>
      </c>
      <c r="AI1010" s="94" t="s">
        <v>1009</v>
      </c>
      <c r="AJ1010" s="94" t="s">
        <v>1010</v>
      </c>
      <c r="AK1010" s="94"/>
      <c r="AL1010" s="94" t="s">
        <v>57</v>
      </c>
      <c r="AM1010" s="94"/>
      <c r="AN1010" s="94" t="s">
        <v>57</v>
      </c>
      <c r="AO1010" s="94"/>
      <c r="AP1010" s="94" t="s">
        <v>57</v>
      </c>
      <c r="AQ1010" s="94"/>
      <c r="AR1010" s="94" t="s">
        <v>57</v>
      </c>
      <c r="AS1010" s="94" t="s">
        <v>73</v>
      </c>
      <c r="AT1010" s="94" t="s">
        <v>74</v>
      </c>
      <c r="AU1010" s="97" t="s">
        <v>75</v>
      </c>
      <c r="AV1010" s="97" t="s">
        <v>76</v>
      </c>
      <c r="AW1010" s="97" t="s">
        <v>77</v>
      </c>
      <c r="AX1010" s="97">
        <v>3299060</v>
      </c>
      <c r="AY1010" s="97" t="s">
        <v>78</v>
      </c>
      <c r="AZ1010" s="97" t="s">
        <v>201</v>
      </c>
      <c r="BA1010" s="24"/>
    </row>
    <row r="1011" spans="1:53" ht="84.75" customHeight="1">
      <c r="A1011" s="23" t="str">
        <f>+IFERROR(VLOOKUP(R1011,'[2]Listas niveles'!$D$2:$E$11,2,FALSE),"")</f>
        <v>DTAN</v>
      </c>
      <c r="B1011" s="23" t="str">
        <f>+IFERROR(VLOOKUP(AS1011,'[2]Listas anexo 1'!$A$7:$B$8,2,FALSE),"")</f>
        <v>FORTA</v>
      </c>
      <c r="C1011" s="23" t="str">
        <f>+IFERROR(VLOOKUP(AT1011,'[2]Listas anexo 1'!$A$13:$B$15,2,FALSE),"")</f>
        <v>FORTALECIMIENTO</v>
      </c>
      <c r="D1011" s="23" t="str">
        <f>+IFERROR(VLOOKUP(AT1011,'[2]Listas anexo 1'!$A$13:$C$15,3,FALSE),"")</f>
        <v>FORTALECER</v>
      </c>
      <c r="E1011" s="23" t="str">
        <f>+IFERROR(VLOOKUP(AT1011,'[2]Listas anexo 1'!$A$19:$B$21,2,FALSE),"")</f>
        <v>FORTOB</v>
      </c>
      <c r="F1011" s="23" t="str">
        <f>+IFERROR(VLOOKUP(AV1011,'[2]Listas anexo 1'!$J$13:$K$21,2,FALSE),"")</f>
        <v>FORTOBI</v>
      </c>
      <c r="G1011" s="23" t="str">
        <f>+IFERROR(VLOOKUP(AW1011,'[2]LISTAS ANEXO 1. 2'!$A$9:$B$38,2,FALSE),"")</f>
        <v>TII</v>
      </c>
      <c r="H1011" s="23" t="str">
        <f>+IFERROR(IF(C1011="ADMINYCOOR",VLOOKUP(AY1011,'[2]LISTAS ANEXO 1. 3'!$B$13:$C$42,2,FALSE),IF(C1011="TASAS",VLOOKUP(AY1011,'[2]LISTAS ANEXO 1. 3'!$B$43:$C$51,2,FALSE),IF(C1011="FORTALECIMIENTO",VLOOKUP(AY1011,'[2]LISTAS ANEXO 1. 3'!$B$52:$C$58,2,FALSE),""))),"")</f>
        <v>BBBB</v>
      </c>
      <c r="I1011" s="23" t="str">
        <f>+IFERROR(VLOOKUP(#REF!,'[2]LISTAS ANEXO 1. 4'!$B$74:$C$90,2,FALSE),"")</f>
        <v/>
      </c>
      <c r="J1011" s="23" t="str">
        <f>+IFERROR(VLOOKUP(X1011,[2]ORDINALES!$B$2:$C$5,2,FALSE),"")</f>
        <v>CTADOS</v>
      </c>
      <c r="K1011" s="23" t="str">
        <f>+IFERROR(VLOOKUP(#REF!,[2]REGION!$G$2:$I$1125,2,FALSE),"")</f>
        <v/>
      </c>
      <c r="L1011" s="23" t="str">
        <f>+IFERROR(VLOOKUP(AI1011,[2]REGION!$G$2:$I$1125,2,FALSE),"")</f>
        <v>BOYA</v>
      </c>
      <c r="M1011" s="23" t="str">
        <f>+IFERROR(VLOOKUP(#REF!,[2]ORDINALES!$H$2:$I$382,2,FALSE),"")</f>
        <v/>
      </c>
      <c r="N1011" s="23" t="str">
        <f>IFERROR(VLOOKUP(U1011,'[2]Lista Willy'!$B$11:$D$14,3,FALSE),"")</f>
        <v>REC_11</v>
      </c>
      <c r="O1011" s="24"/>
      <c r="P1011" s="94">
        <v>37138</v>
      </c>
      <c r="Q1011" s="94" t="s">
        <v>540</v>
      </c>
      <c r="R1011" s="94" t="s">
        <v>873</v>
      </c>
      <c r="S1011" s="94" t="s">
        <v>1007</v>
      </c>
      <c r="T1011" s="94" t="s">
        <v>873</v>
      </c>
      <c r="U1011" s="94" t="s">
        <v>52</v>
      </c>
      <c r="V1011" s="94" t="s">
        <v>53</v>
      </c>
      <c r="W1011" s="94" t="s">
        <v>54</v>
      </c>
      <c r="X1011" s="90" t="s">
        <v>55</v>
      </c>
      <c r="Y1011" s="94" t="s">
        <v>2867</v>
      </c>
      <c r="Z1011" s="119">
        <v>8000000</v>
      </c>
      <c r="AA1011" s="120"/>
      <c r="AB1011" s="119"/>
      <c r="AC1011" s="119"/>
      <c r="AD1011" s="119"/>
      <c r="AE1011" s="120">
        <v>8000000</v>
      </c>
      <c r="AF1011" s="119"/>
      <c r="AG1011" s="131">
        <v>0</v>
      </c>
      <c r="AH1011" s="94" t="s">
        <v>57</v>
      </c>
      <c r="AI1011" s="94" t="s">
        <v>1009</v>
      </c>
      <c r="AJ1011" s="94" t="s">
        <v>1010</v>
      </c>
      <c r="AK1011" s="94"/>
      <c r="AL1011" s="94" t="s">
        <v>57</v>
      </c>
      <c r="AM1011" s="94"/>
      <c r="AN1011" s="94" t="s">
        <v>57</v>
      </c>
      <c r="AO1011" s="94"/>
      <c r="AP1011" s="94" t="s">
        <v>57</v>
      </c>
      <c r="AQ1011" s="94"/>
      <c r="AR1011" s="94" t="s">
        <v>57</v>
      </c>
      <c r="AS1011" s="94" t="s">
        <v>73</v>
      </c>
      <c r="AT1011" s="94" t="s">
        <v>74</v>
      </c>
      <c r="AU1011" s="97" t="s">
        <v>75</v>
      </c>
      <c r="AV1011" s="97" t="s">
        <v>76</v>
      </c>
      <c r="AW1011" s="97" t="s">
        <v>77</v>
      </c>
      <c r="AX1011" s="97">
        <v>3299060</v>
      </c>
      <c r="AY1011" s="97" t="s">
        <v>78</v>
      </c>
      <c r="AZ1011" s="97" t="s">
        <v>201</v>
      </c>
      <c r="BA1011" s="24"/>
    </row>
    <row r="1012" spans="1:53" ht="84.75" customHeight="1">
      <c r="A1012" s="23" t="str">
        <f>+IFERROR(VLOOKUP(R1012,'[2]Listas niveles'!$D$2:$E$11,2,FALSE),"")</f>
        <v>DTAN</v>
      </c>
      <c r="B1012" s="23" t="str">
        <f>+IFERROR(VLOOKUP(AS1012,'[2]Listas anexo 1'!$A$7:$B$8,2,FALSE),"")</f>
        <v>ADMIN</v>
      </c>
      <c r="C1012" s="23" t="str">
        <f>+IFERROR(VLOOKUP(AT1012,'[2]Listas anexo 1'!$A$13:$B$15,2,FALSE),"")</f>
        <v>ADMINYCOOR</v>
      </c>
      <c r="D1012" s="23" t="str">
        <f>+IFERROR(VLOOKUP(AT1012,'[2]Listas anexo 1'!$A$13:$C$15,3,FALSE),"")</f>
        <v>CONTRIBUIR</v>
      </c>
      <c r="E1012" s="23" t="str">
        <f>+IFERROR(VLOOKUP(AT1012,'[2]Listas anexo 1'!$A$19:$B$21,2,FALSE),"")</f>
        <v>ADMINOB</v>
      </c>
      <c r="F1012" s="23" t="str">
        <f>+IFERROR(VLOOKUP(AV1012,'[2]Listas anexo 1'!$J$13:$K$21,2,FALSE),"")</f>
        <v>ADOBI</v>
      </c>
      <c r="G1012" s="23" t="str">
        <f>+IFERROR(VLOOKUP(AW1012,'[2]LISTAS ANEXO 1. 2'!$A$9:$B$38,2,FALSE),"")</f>
        <v>AIII</v>
      </c>
      <c r="H1012" s="23" t="str">
        <f>+IFERROR(IF(C1012="ADMINYCOOR",VLOOKUP(AY1012,'[2]LISTAS ANEXO 1. 3'!$B$13:$C$42,2,FALSE),IF(C1012="TASAS",VLOOKUP(AY1012,'[2]LISTAS ANEXO 1. 3'!$B$43:$C$51,2,FALSE),IF(C1012="FORTALECIMIENTO",VLOOKUP(AY1012,'[2]LISTAS ANEXO 1. 3'!$B$52:$C$58,2,FALSE),""))),"")</f>
        <v>DD</v>
      </c>
      <c r="I1012" s="23" t="str">
        <f>+IFERROR(VLOOKUP(#REF!,'[2]LISTAS ANEXO 1. 4'!$B$74:$C$90,2,FALSE),"")</f>
        <v/>
      </c>
      <c r="J1012" s="23" t="str">
        <f>+IFERROR(VLOOKUP(X1012,[2]ORDINALES!$B$2:$C$5,2,FALSE),"")</f>
        <v>CTADOS</v>
      </c>
      <c r="K1012" s="23" t="str">
        <f>+IFERROR(VLOOKUP(#REF!,[2]REGION!$G$2:$I$1125,2,FALSE),"")</f>
        <v/>
      </c>
      <c r="L1012" s="23" t="str">
        <f>+IFERROR(VLOOKUP(AI1012,[2]REGION!$G$2:$I$1125,2,FALSE),"")</f>
        <v>BOYA</v>
      </c>
      <c r="M1012" s="23" t="str">
        <f>+IFERROR(VLOOKUP(#REF!,[2]ORDINALES!$H$2:$I$382,2,FALSE),"")</f>
        <v/>
      </c>
      <c r="N1012" s="23" t="str">
        <f>IFERROR(VLOOKUP(U1012,'[2]Lista Willy'!$B$11:$D$14,3,FALSE),"")</f>
        <v>REC_11</v>
      </c>
      <c r="O1012" s="24"/>
      <c r="P1012" s="94">
        <v>37139</v>
      </c>
      <c r="Q1012" s="94" t="s">
        <v>540</v>
      </c>
      <c r="R1012" s="94" t="s">
        <v>873</v>
      </c>
      <c r="S1012" s="94" t="s">
        <v>1007</v>
      </c>
      <c r="T1012" s="94" t="s">
        <v>873</v>
      </c>
      <c r="U1012" s="94" t="s">
        <v>52</v>
      </c>
      <c r="V1012" s="94" t="s">
        <v>53</v>
      </c>
      <c r="W1012" s="94" t="s">
        <v>54</v>
      </c>
      <c r="X1012" s="90" t="s">
        <v>55</v>
      </c>
      <c r="Y1012" s="94" t="s">
        <v>2868</v>
      </c>
      <c r="Z1012" s="119">
        <v>0</v>
      </c>
      <c r="AA1012" s="120"/>
      <c r="AB1012" s="119"/>
      <c r="AC1012" s="119"/>
      <c r="AD1012" s="119">
        <v>8000000</v>
      </c>
      <c r="AE1012" s="120">
        <v>8000000</v>
      </c>
      <c r="AF1012" s="119"/>
      <c r="AG1012" s="131"/>
      <c r="AH1012" s="94"/>
      <c r="AI1012" s="94" t="s">
        <v>1009</v>
      </c>
      <c r="AJ1012" s="94" t="s">
        <v>1010</v>
      </c>
      <c r="AK1012" s="94"/>
      <c r="AL1012" s="94"/>
      <c r="AM1012" s="94"/>
      <c r="AN1012" s="94"/>
      <c r="AO1012" s="94"/>
      <c r="AP1012" s="94"/>
      <c r="AQ1012" s="94"/>
      <c r="AR1012" s="94"/>
      <c r="AS1012" s="94" t="s">
        <v>60</v>
      </c>
      <c r="AT1012" s="94" t="s">
        <v>61</v>
      </c>
      <c r="AU1012" s="97" t="s">
        <v>62</v>
      </c>
      <c r="AV1012" s="98" t="s">
        <v>125</v>
      </c>
      <c r="AW1012" s="97" t="s">
        <v>324</v>
      </c>
      <c r="AX1012" s="97">
        <v>3202005</v>
      </c>
      <c r="AY1012" s="98" t="s">
        <v>325</v>
      </c>
      <c r="AZ1012" s="98" t="s">
        <v>389</v>
      </c>
      <c r="BA1012" s="24"/>
    </row>
    <row r="1013" spans="1:53" ht="84.75" customHeight="1">
      <c r="A1013" s="23" t="str">
        <f>+IFERROR(VLOOKUP(R1013,'[2]Listas niveles'!$D$2:$E$11,2,FALSE),"")</f>
        <v>DTAN</v>
      </c>
      <c r="B1013" s="23" t="str">
        <f>+IFERROR(VLOOKUP(AS1013,'[2]Listas anexo 1'!$A$7:$B$8,2,FALSE),"")</f>
        <v>ADMIN</v>
      </c>
      <c r="C1013" s="23" t="str">
        <f>+IFERROR(VLOOKUP(AT1013,'[2]Listas anexo 1'!$A$13:$B$15,2,FALSE),"")</f>
        <v>ADMINYCOOR</v>
      </c>
      <c r="D1013" s="23" t="str">
        <f>+IFERROR(VLOOKUP(AT1013,'[2]Listas anexo 1'!$A$13:$C$15,3,FALSE),"")</f>
        <v>CONTRIBUIR</v>
      </c>
      <c r="E1013" s="23" t="str">
        <f>+IFERROR(VLOOKUP(AT1013,'[2]Listas anexo 1'!$A$19:$B$21,2,FALSE),"")</f>
        <v>ADMINOB</v>
      </c>
      <c r="F1013" s="23" t="str">
        <f>+IFERROR(VLOOKUP(AV1013,'[2]Listas anexo 1'!$J$13:$K$21,2,FALSE),"")</f>
        <v>ADOBIV</v>
      </c>
      <c r="G1013" s="23" t="str">
        <f>+IFERROR(VLOOKUP(AW1013,'[2]LISTAS ANEXO 1. 2'!$A$9:$B$38,2,FALSE),"")</f>
        <v>AXV</v>
      </c>
      <c r="H1013" s="23" t="str">
        <f>+IFERROR(IF(C1013="ADMINYCOOR",VLOOKUP(AY1013,'[2]LISTAS ANEXO 1. 3'!$B$13:$C$42,2,FALSE),IF(C1013="TASAS",VLOOKUP(AY1013,'[2]LISTAS ANEXO 1. 3'!$B$43:$C$51,2,FALSE),IF(C1013="FORTALECIMIENTO",VLOOKUP(AY1013,'[2]LISTAS ANEXO 1. 3'!$B$52:$C$58,2,FALSE),""))),"")</f>
        <v>ZZ</v>
      </c>
      <c r="I1013" s="23" t="str">
        <f>+IFERROR(VLOOKUP(#REF!,'[2]LISTAS ANEXO 1. 4'!$B$74:$C$90,2,FALSE),"")</f>
        <v/>
      </c>
      <c r="J1013" s="23" t="str">
        <f>+IFERROR(VLOOKUP(X1013,[2]ORDINALES!$B$2:$C$5,2,FALSE),"")</f>
        <v>CTADOS</v>
      </c>
      <c r="K1013" s="23" t="str">
        <f>+IFERROR(VLOOKUP(#REF!,[2]REGION!$G$2:$I$1125,2,FALSE),"")</f>
        <v/>
      </c>
      <c r="L1013" s="23" t="str">
        <f>+IFERROR(VLOOKUP(AI1013,[2]REGION!$G$2:$I$1125,2,FALSE),"")</f>
        <v>BOYA</v>
      </c>
      <c r="M1013" s="23" t="str">
        <f>+IFERROR(VLOOKUP(#REF!,[2]ORDINALES!$H$2:$I$382,2,FALSE),"")</f>
        <v/>
      </c>
      <c r="N1013" s="23" t="str">
        <f>IFERROR(VLOOKUP(U1013,'[2]Lista Willy'!$B$11:$D$14,3,FALSE),"")</f>
        <v>REC_20</v>
      </c>
      <c r="O1013" s="24"/>
      <c r="P1013" s="94">
        <v>38000</v>
      </c>
      <c r="Q1013" s="94" t="s">
        <v>540</v>
      </c>
      <c r="R1013" s="94" t="s">
        <v>873</v>
      </c>
      <c r="S1013" s="94" t="s">
        <v>1131</v>
      </c>
      <c r="T1013" s="94" t="s">
        <v>873</v>
      </c>
      <c r="U1013" s="94" t="s">
        <v>153</v>
      </c>
      <c r="V1013" s="94" t="s">
        <v>154</v>
      </c>
      <c r="W1013" s="94" t="s">
        <v>54</v>
      </c>
      <c r="X1013" s="90" t="s">
        <v>55</v>
      </c>
      <c r="Y1013" s="94" t="s">
        <v>1132</v>
      </c>
      <c r="Z1013" s="119">
        <v>635537613</v>
      </c>
      <c r="AA1013" s="120"/>
      <c r="AB1013" s="119"/>
      <c r="AC1013" s="119"/>
      <c r="AD1013" s="119"/>
      <c r="AE1013" s="120">
        <v>635537613</v>
      </c>
      <c r="AF1013" s="119"/>
      <c r="AG1013" s="131">
        <v>0</v>
      </c>
      <c r="AH1013" s="94" t="s">
        <v>57</v>
      </c>
      <c r="AI1013" s="94" t="s">
        <v>1009</v>
      </c>
      <c r="AJ1013" s="94" t="s">
        <v>1133</v>
      </c>
      <c r="AK1013" s="94"/>
      <c r="AL1013" s="94" t="s">
        <v>57</v>
      </c>
      <c r="AM1013" s="94"/>
      <c r="AN1013" s="94" t="s">
        <v>57</v>
      </c>
      <c r="AO1013" s="94"/>
      <c r="AP1013" s="94" t="s">
        <v>57</v>
      </c>
      <c r="AQ1013" s="94"/>
      <c r="AR1013" s="94" t="s">
        <v>57</v>
      </c>
      <c r="AS1013" s="94" t="s">
        <v>60</v>
      </c>
      <c r="AT1013" s="94" t="s">
        <v>61</v>
      </c>
      <c r="AU1013" s="97" t="s">
        <v>62</v>
      </c>
      <c r="AV1013" s="97" t="s">
        <v>63</v>
      </c>
      <c r="AW1013" s="97" t="s">
        <v>288</v>
      </c>
      <c r="AX1013" s="97">
        <v>3202036</v>
      </c>
      <c r="AY1013" s="97" t="s">
        <v>554</v>
      </c>
      <c r="AZ1013" s="97" t="s">
        <v>555</v>
      </c>
      <c r="BA1013" s="24"/>
    </row>
    <row r="1014" spans="1:53" ht="84.75" customHeight="1">
      <c r="A1014" s="23" t="str">
        <f>+IFERROR(VLOOKUP(R1014,'[2]Listas niveles'!$D$2:$E$11,2,FALSE),"")</f>
        <v>DTAN</v>
      </c>
      <c r="B1014" s="23" t="str">
        <f>+IFERROR(VLOOKUP(AS1014,'[2]Listas anexo 1'!$A$7:$B$8,2,FALSE),"")</f>
        <v>ADMIN</v>
      </c>
      <c r="C1014" s="23" t="str">
        <f>+IFERROR(VLOOKUP(AT1014,'[2]Listas anexo 1'!$A$13:$B$15,2,FALSE),"")</f>
        <v>ADMINYCOOR</v>
      </c>
      <c r="D1014" s="23" t="str">
        <f>+IFERROR(VLOOKUP(AT1014,'[2]Listas anexo 1'!$A$13:$C$15,3,FALSE),"")</f>
        <v>CONTRIBUIR</v>
      </c>
      <c r="E1014" s="23" t="str">
        <f>+IFERROR(VLOOKUP(AT1014,'[2]Listas anexo 1'!$A$19:$B$21,2,FALSE),"")</f>
        <v>ADMINOB</v>
      </c>
      <c r="F1014" s="23" t="str">
        <f>+IFERROR(VLOOKUP(AV1014,'[2]Listas anexo 1'!$J$13:$K$21,2,FALSE),"")</f>
        <v>ADOBIII</v>
      </c>
      <c r="G1014" s="23" t="str">
        <f>+IFERROR(VLOOKUP(AW1014,'[2]LISTAS ANEXO 1. 2'!$A$9:$B$38,2,FALSE),"")</f>
        <v>AX</v>
      </c>
      <c r="H1014" s="23" t="str">
        <f>+IFERROR(IF(C1014="ADMINYCOOR",VLOOKUP(AY1014,'[2]LISTAS ANEXO 1. 3'!$B$13:$C$42,2,FALSE),IF(C1014="TASAS",VLOOKUP(AY1014,'[2]LISTAS ANEXO 1. 3'!$B$43:$C$51,2,FALSE),IF(C1014="FORTALECIMIENTO",VLOOKUP(AY1014,'[2]LISTAS ANEXO 1. 3'!$B$52:$C$58,2,FALSE),""))),"")</f>
        <v>OO</v>
      </c>
      <c r="I1014" s="23" t="str">
        <f>+IFERROR(VLOOKUP(#REF!,'[2]LISTAS ANEXO 1. 4'!$B$74:$C$90,2,FALSE),"")</f>
        <v/>
      </c>
      <c r="J1014" s="23" t="str">
        <f>+IFERROR(VLOOKUP(X1014,[2]ORDINALES!$B$2:$C$5,2,FALSE),"")</f>
        <v>CTADOS</v>
      </c>
      <c r="K1014" s="23" t="str">
        <f>+IFERROR(VLOOKUP(#REF!,[2]REGION!$G$2:$I$1125,2,FALSE),"")</f>
        <v/>
      </c>
      <c r="L1014" s="23" t="str">
        <f>+IFERROR(VLOOKUP(AI1014,[2]REGION!$G$2:$I$1125,2,FALSE),"")</f>
        <v>BOYA</v>
      </c>
      <c r="M1014" s="23" t="str">
        <f>+IFERROR(VLOOKUP(#REF!,[2]ORDINALES!$H$2:$I$382,2,FALSE),"")</f>
        <v/>
      </c>
      <c r="N1014" s="23" t="str">
        <f>IFERROR(VLOOKUP(U1014,'[2]Lista Willy'!$B$11:$D$14,3,FALSE),"")</f>
        <v>REC_11</v>
      </c>
      <c r="O1014" s="24"/>
      <c r="P1014" s="94">
        <v>38001</v>
      </c>
      <c r="Q1014" s="94" t="s">
        <v>540</v>
      </c>
      <c r="R1014" s="94" t="s">
        <v>873</v>
      </c>
      <c r="S1014" s="94" t="s">
        <v>1131</v>
      </c>
      <c r="T1014" s="94" t="s">
        <v>873</v>
      </c>
      <c r="U1014" s="94" t="s">
        <v>52</v>
      </c>
      <c r="V1014" s="94" t="s">
        <v>53</v>
      </c>
      <c r="W1014" s="94" t="s">
        <v>54</v>
      </c>
      <c r="X1014" s="90" t="s">
        <v>55</v>
      </c>
      <c r="Y1014" s="99" t="s">
        <v>1134</v>
      </c>
      <c r="Z1014" s="119">
        <v>42646120</v>
      </c>
      <c r="AA1014" s="120"/>
      <c r="AB1014" s="119"/>
      <c r="AC1014" s="119"/>
      <c r="AD1014" s="119"/>
      <c r="AE1014" s="120">
        <v>42646120</v>
      </c>
      <c r="AF1014" s="119"/>
      <c r="AG1014" s="131">
        <v>0</v>
      </c>
      <c r="AH1014" s="94" t="s">
        <v>57</v>
      </c>
      <c r="AI1014" s="94" t="s">
        <v>1009</v>
      </c>
      <c r="AJ1014" s="94" t="s">
        <v>1133</v>
      </c>
      <c r="AK1014" s="94"/>
      <c r="AL1014" s="94" t="s">
        <v>57</v>
      </c>
      <c r="AM1014" s="94"/>
      <c r="AN1014" s="94" t="s">
        <v>57</v>
      </c>
      <c r="AO1014" s="94"/>
      <c r="AP1014" s="94" t="s">
        <v>57</v>
      </c>
      <c r="AQ1014" s="94"/>
      <c r="AR1014" s="94" t="s">
        <v>57</v>
      </c>
      <c r="AS1014" s="94" t="s">
        <v>60</v>
      </c>
      <c r="AT1014" s="94" t="s">
        <v>61</v>
      </c>
      <c r="AU1014" s="97" t="s">
        <v>62</v>
      </c>
      <c r="AV1014" s="98" t="s">
        <v>272</v>
      </c>
      <c r="AW1014" s="97" t="s">
        <v>335</v>
      </c>
      <c r="AX1014" s="97">
        <v>3202004</v>
      </c>
      <c r="AY1014" s="97" t="s">
        <v>336</v>
      </c>
      <c r="AZ1014" s="97" t="s">
        <v>337</v>
      </c>
      <c r="BA1014" s="24"/>
    </row>
    <row r="1015" spans="1:53" ht="84.75" customHeight="1">
      <c r="A1015" s="23" t="str">
        <f>+IFERROR(VLOOKUP(R1015,'[2]Listas niveles'!$D$2:$E$11,2,FALSE),"")</f>
        <v>DTAN</v>
      </c>
      <c r="B1015" s="23" t="str">
        <f>+IFERROR(VLOOKUP(AS1015,'[2]Listas anexo 1'!$A$7:$B$8,2,FALSE),"")</f>
        <v>ADMIN</v>
      </c>
      <c r="C1015" s="23" t="str">
        <f>+IFERROR(VLOOKUP(AT1015,'[2]Listas anexo 1'!$A$13:$B$15,2,FALSE),"")</f>
        <v>ADMINYCOOR</v>
      </c>
      <c r="D1015" s="23" t="str">
        <f>+IFERROR(VLOOKUP(AT1015,'[2]Listas anexo 1'!$A$13:$C$15,3,FALSE),"")</f>
        <v>CONTRIBUIR</v>
      </c>
      <c r="E1015" s="23" t="str">
        <f>+IFERROR(VLOOKUP(AT1015,'[2]Listas anexo 1'!$A$19:$B$21,2,FALSE),"")</f>
        <v>ADMINOB</v>
      </c>
      <c r="F1015" s="23" t="str">
        <f>+IFERROR(VLOOKUP(AV1015,'[2]Listas anexo 1'!$J$13:$K$21,2,FALSE),"")</f>
        <v>ADOBIII</v>
      </c>
      <c r="G1015" s="23" t="str">
        <f>+IFERROR(VLOOKUP(AW1015,'[2]LISTAS ANEXO 1. 2'!$A$9:$B$38,2,FALSE),"")</f>
        <v>AX</v>
      </c>
      <c r="H1015" s="23" t="str">
        <f>+IFERROR(IF(C1015="ADMINYCOOR",VLOOKUP(AY1015,'[2]LISTAS ANEXO 1. 3'!$B$13:$C$42,2,FALSE),IF(C1015="TASAS",VLOOKUP(AY1015,'[2]LISTAS ANEXO 1. 3'!$B$43:$C$51,2,FALSE),IF(C1015="FORTALECIMIENTO",VLOOKUP(AY1015,'[2]LISTAS ANEXO 1. 3'!$B$52:$C$58,2,FALSE),""))),"")</f>
        <v>OO</v>
      </c>
      <c r="I1015" s="23" t="str">
        <f>+IFERROR(VLOOKUP(#REF!,'[2]LISTAS ANEXO 1. 4'!$B$74:$C$90,2,FALSE),"")</f>
        <v/>
      </c>
      <c r="J1015" s="23" t="str">
        <f>+IFERROR(VLOOKUP(X1015,[2]ORDINALES!$B$2:$C$5,2,FALSE),"")</f>
        <v>CTADOS</v>
      </c>
      <c r="K1015" s="23" t="str">
        <f>+IFERROR(VLOOKUP(#REF!,[2]REGION!$G$2:$I$1125,2,FALSE),"")</f>
        <v/>
      </c>
      <c r="L1015" s="23" t="str">
        <f>+IFERROR(VLOOKUP(AI1015,[2]REGION!$G$2:$I$1125,2,FALSE),"")</f>
        <v>BOYA</v>
      </c>
      <c r="M1015" s="23" t="str">
        <f>+IFERROR(VLOOKUP(#REF!,[2]ORDINALES!$H$2:$I$382,2,FALSE),"")</f>
        <v/>
      </c>
      <c r="N1015" s="23" t="str">
        <f>IFERROR(VLOOKUP(U1015,'[2]Lista Willy'!$B$11:$D$14,3,FALSE),"")</f>
        <v>REC_11</v>
      </c>
      <c r="O1015" s="24"/>
      <c r="P1015" s="94">
        <v>38002</v>
      </c>
      <c r="Q1015" s="94" t="s">
        <v>540</v>
      </c>
      <c r="R1015" s="94" t="s">
        <v>873</v>
      </c>
      <c r="S1015" s="94" t="s">
        <v>1131</v>
      </c>
      <c r="T1015" s="94" t="s">
        <v>873</v>
      </c>
      <c r="U1015" s="94" t="s">
        <v>52</v>
      </c>
      <c r="V1015" s="94" t="s">
        <v>53</v>
      </c>
      <c r="W1015" s="94" t="s">
        <v>54</v>
      </c>
      <c r="X1015" s="90" t="s">
        <v>55</v>
      </c>
      <c r="Y1015" s="94" t="s">
        <v>2869</v>
      </c>
      <c r="Z1015" s="119">
        <v>1500000</v>
      </c>
      <c r="AA1015" s="120"/>
      <c r="AB1015" s="119"/>
      <c r="AC1015" s="119"/>
      <c r="AD1015" s="119"/>
      <c r="AE1015" s="120">
        <v>1500000</v>
      </c>
      <c r="AF1015" s="119"/>
      <c r="AG1015" s="131">
        <v>0</v>
      </c>
      <c r="AH1015" s="94" t="s">
        <v>57</v>
      </c>
      <c r="AI1015" s="94" t="s">
        <v>1009</v>
      </c>
      <c r="AJ1015" s="94" t="s">
        <v>1133</v>
      </c>
      <c r="AK1015" s="94"/>
      <c r="AL1015" s="94" t="s">
        <v>57</v>
      </c>
      <c r="AM1015" s="94"/>
      <c r="AN1015" s="94" t="s">
        <v>57</v>
      </c>
      <c r="AO1015" s="94"/>
      <c r="AP1015" s="94" t="s">
        <v>57</v>
      </c>
      <c r="AQ1015" s="94"/>
      <c r="AR1015" s="94" t="s">
        <v>57</v>
      </c>
      <c r="AS1015" s="94" t="s">
        <v>60</v>
      </c>
      <c r="AT1015" s="94" t="s">
        <v>61</v>
      </c>
      <c r="AU1015" s="97" t="s">
        <v>62</v>
      </c>
      <c r="AV1015" s="98" t="s">
        <v>272</v>
      </c>
      <c r="AW1015" s="97" t="s">
        <v>335</v>
      </c>
      <c r="AX1015" s="97">
        <v>3202004</v>
      </c>
      <c r="AY1015" s="97" t="s">
        <v>336</v>
      </c>
      <c r="AZ1015" s="97" t="s">
        <v>337</v>
      </c>
      <c r="BA1015" s="24"/>
    </row>
    <row r="1016" spans="1:53" ht="84.75" customHeight="1">
      <c r="A1016" s="23" t="str">
        <f>+IFERROR(VLOOKUP(R1016,'[2]Listas niveles'!$D$2:$E$11,2,FALSE),"")</f>
        <v>DTAN</v>
      </c>
      <c r="B1016" s="23" t="str">
        <f>+IFERROR(VLOOKUP(AS1016,'[2]Listas anexo 1'!$A$7:$B$8,2,FALSE),"")</f>
        <v>ADMIN</v>
      </c>
      <c r="C1016" s="23" t="str">
        <f>+IFERROR(VLOOKUP(AT1016,'[2]Listas anexo 1'!$A$13:$B$15,2,FALSE),"")</f>
        <v>ADMINYCOOR</v>
      </c>
      <c r="D1016" s="23" t="str">
        <f>+IFERROR(VLOOKUP(AT1016,'[2]Listas anexo 1'!$A$13:$C$15,3,FALSE),"")</f>
        <v>CONTRIBUIR</v>
      </c>
      <c r="E1016" s="23" t="str">
        <f>+IFERROR(VLOOKUP(AT1016,'[2]Listas anexo 1'!$A$19:$B$21,2,FALSE),"")</f>
        <v>ADMINOB</v>
      </c>
      <c r="F1016" s="23" t="str">
        <f>+IFERROR(VLOOKUP(AV1016,'[2]Listas anexo 1'!$J$13:$K$21,2,FALSE),"")</f>
        <v>ADOBIII</v>
      </c>
      <c r="G1016" s="23" t="str">
        <f>+IFERROR(VLOOKUP(AW1016,'[2]LISTAS ANEXO 1. 2'!$A$9:$B$38,2,FALSE),"")</f>
        <v>AX</v>
      </c>
      <c r="H1016" s="23" t="str">
        <f>+IFERROR(IF(C1016="ADMINYCOOR",VLOOKUP(AY1016,'[2]LISTAS ANEXO 1. 3'!$B$13:$C$42,2,FALSE),IF(C1016="TASAS",VLOOKUP(AY1016,'[2]LISTAS ANEXO 1. 3'!$B$43:$C$51,2,FALSE),IF(C1016="FORTALECIMIENTO",VLOOKUP(AY1016,'[2]LISTAS ANEXO 1. 3'!$B$52:$C$58,2,FALSE),""))),"")</f>
        <v>OO</v>
      </c>
      <c r="I1016" s="23" t="str">
        <f>+IFERROR(VLOOKUP(#REF!,'[2]LISTAS ANEXO 1. 4'!$B$74:$C$90,2,FALSE),"")</f>
        <v/>
      </c>
      <c r="J1016" s="23" t="str">
        <f>+IFERROR(VLOOKUP(X1016,[2]ORDINALES!$B$2:$C$5,2,FALSE),"")</f>
        <v>CTADOS</v>
      </c>
      <c r="K1016" s="23" t="str">
        <f>+IFERROR(VLOOKUP(#REF!,[2]REGION!$G$2:$I$1125,2,FALSE),"")</f>
        <v/>
      </c>
      <c r="L1016" s="23" t="str">
        <f>+IFERROR(VLOOKUP(AI1016,[2]REGION!$G$2:$I$1125,2,FALSE),"")</f>
        <v>BOYA</v>
      </c>
      <c r="M1016" s="23" t="str">
        <f>+IFERROR(VLOOKUP(#REF!,[2]ORDINALES!$H$2:$I$382,2,FALSE),"")</f>
        <v/>
      </c>
      <c r="N1016" s="23" t="str">
        <f>IFERROR(VLOOKUP(U1016,'[2]Lista Willy'!$B$11:$D$14,3,FALSE),"")</f>
        <v>REC_20</v>
      </c>
      <c r="O1016" s="24"/>
      <c r="P1016" s="94">
        <v>38004</v>
      </c>
      <c r="Q1016" s="94" t="s">
        <v>540</v>
      </c>
      <c r="R1016" s="94" t="s">
        <v>873</v>
      </c>
      <c r="S1016" s="94" t="s">
        <v>1131</v>
      </c>
      <c r="T1016" s="94" t="s">
        <v>873</v>
      </c>
      <c r="U1016" s="94" t="s">
        <v>153</v>
      </c>
      <c r="V1016" s="94" t="s">
        <v>154</v>
      </c>
      <c r="W1016" s="94" t="s">
        <v>54</v>
      </c>
      <c r="X1016" s="90" t="s">
        <v>55</v>
      </c>
      <c r="Y1016" s="94" t="s">
        <v>1135</v>
      </c>
      <c r="Z1016" s="119">
        <v>29000000</v>
      </c>
      <c r="AA1016" s="120"/>
      <c r="AB1016" s="119"/>
      <c r="AC1016" s="119"/>
      <c r="AD1016" s="119"/>
      <c r="AE1016" s="120">
        <v>29000000</v>
      </c>
      <c r="AF1016" s="119"/>
      <c r="AG1016" s="131">
        <v>0</v>
      </c>
      <c r="AH1016" s="94" t="s">
        <v>57</v>
      </c>
      <c r="AI1016" s="94" t="s">
        <v>1009</v>
      </c>
      <c r="AJ1016" s="94" t="s">
        <v>1133</v>
      </c>
      <c r="AK1016" s="94"/>
      <c r="AL1016" s="94" t="s">
        <v>57</v>
      </c>
      <c r="AM1016" s="94"/>
      <c r="AN1016" s="94" t="s">
        <v>57</v>
      </c>
      <c r="AO1016" s="94"/>
      <c r="AP1016" s="94" t="s">
        <v>57</v>
      </c>
      <c r="AQ1016" s="94"/>
      <c r="AR1016" s="94" t="s">
        <v>57</v>
      </c>
      <c r="AS1016" s="94" t="s">
        <v>60</v>
      </c>
      <c r="AT1016" s="94" t="s">
        <v>61</v>
      </c>
      <c r="AU1016" s="97" t="s">
        <v>62</v>
      </c>
      <c r="AV1016" s="98" t="s">
        <v>272</v>
      </c>
      <c r="AW1016" s="97" t="s">
        <v>335</v>
      </c>
      <c r="AX1016" s="97">
        <v>3202004</v>
      </c>
      <c r="AY1016" s="97" t="s">
        <v>336</v>
      </c>
      <c r="AZ1016" s="97" t="s">
        <v>337</v>
      </c>
      <c r="BA1016" s="24"/>
    </row>
    <row r="1017" spans="1:53" ht="84.75" customHeight="1">
      <c r="A1017" s="23" t="str">
        <f>+IFERROR(VLOOKUP(R1017,'[2]Listas niveles'!$D$2:$E$11,2,FALSE),"")</f>
        <v>DTAN</v>
      </c>
      <c r="B1017" s="23" t="str">
        <f>+IFERROR(VLOOKUP(AS1017,'[2]Listas anexo 1'!$A$7:$B$8,2,FALSE),"")</f>
        <v>ADMIN</v>
      </c>
      <c r="C1017" s="23" t="str">
        <f>+IFERROR(VLOOKUP(AT1017,'[2]Listas anexo 1'!$A$13:$B$15,2,FALSE),"")</f>
        <v>ADMINYCOOR</v>
      </c>
      <c r="D1017" s="23" t="str">
        <f>+IFERROR(VLOOKUP(AT1017,'[2]Listas anexo 1'!$A$13:$C$15,3,FALSE),"")</f>
        <v>CONTRIBUIR</v>
      </c>
      <c r="E1017" s="23" t="str">
        <f>+IFERROR(VLOOKUP(AT1017,'[2]Listas anexo 1'!$A$19:$B$21,2,FALSE),"")</f>
        <v>ADMINOB</v>
      </c>
      <c r="F1017" s="23" t="str">
        <f>+IFERROR(VLOOKUP(AV1017,'[2]Listas anexo 1'!$J$13:$K$21,2,FALSE),"")</f>
        <v>ADOBIII</v>
      </c>
      <c r="G1017" s="23" t="str">
        <f>+IFERROR(VLOOKUP(AW1017,'[2]LISTAS ANEXO 1. 2'!$A$9:$B$38,2,FALSE),"")</f>
        <v>AX</v>
      </c>
      <c r="H1017" s="23" t="str">
        <f>+IFERROR(IF(C1017="ADMINYCOOR",VLOOKUP(AY1017,'[2]LISTAS ANEXO 1. 3'!$B$13:$C$42,2,FALSE),IF(C1017="TASAS",VLOOKUP(AY1017,'[2]LISTAS ANEXO 1. 3'!$B$43:$C$51,2,FALSE),IF(C1017="FORTALECIMIENTO",VLOOKUP(AY1017,'[2]LISTAS ANEXO 1. 3'!$B$52:$C$58,2,FALSE),""))),"")</f>
        <v>OO</v>
      </c>
      <c r="I1017" s="23" t="str">
        <f>+IFERROR(VLOOKUP(#REF!,'[2]LISTAS ANEXO 1. 4'!$B$74:$C$90,2,FALSE),"")</f>
        <v/>
      </c>
      <c r="J1017" s="23" t="str">
        <f>+IFERROR(VLOOKUP(X1017,[2]ORDINALES!$B$2:$C$5,2,FALSE),"")</f>
        <v>CTADOS</v>
      </c>
      <c r="K1017" s="23" t="str">
        <f>+IFERROR(VLOOKUP(#REF!,[2]REGION!$G$2:$I$1125,2,FALSE),"")</f>
        <v/>
      </c>
      <c r="L1017" s="23" t="str">
        <f>+IFERROR(VLOOKUP(AI1017,[2]REGION!$G$2:$I$1125,2,FALSE),"")</f>
        <v>BOYA</v>
      </c>
      <c r="M1017" s="23" t="str">
        <f>+IFERROR(VLOOKUP(#REF!,[2]ORDINALES!$H$2:$I$382,2,FALSE),"")</f>
        <v/>
      </c>
      <c r="N1017" s="23" t="str">
        <f>IFERROR(VLOOKUP(U1017,'[2]Lista Willy'!$B$11:$D$14,3,FALSE),"")</f>
        <v>REC_11</v>
      </c>
      <c r="O1017" s="24"/>
      <c r="P1017" s="94">
        <v>38005</v>
      </c>
      <c r="Q1017" s="94" t="s">
        <v>540</v>
      </c>
      <c r="R1017" s="94" t="s">
        <v>873</v>
      </c>
      <c r="S1017" s="94" t="s">
        <v>1131</v>
      </c>
      <c r="T1017" s="94" t="s">
        <v>873</v>
      </c>
      <c r="U1017" s="94" t="s">
        <v>52</v>
      </c>
      <c r="V1017" s="94" t="s">
        <v>53</v>
      </c>
      <c r="W1017" s="94" t="s">
        <v>54</v>
      </c>
      <c r="X1017" s="90" t="s">
        <v>55</v>
      </c>
      <c r="Y1017" s="94" t="s">
        <v>1136</v>
      </c>
      <c r="Z1017" s="119">
        <v>2000000</v>
      </c>
      <c r="AA1017" s="120"/>
      <c r="AB1017" s="119"/>
      <c r="AC1017" s="119"/>
      <c r="AD1017" s="119"/>
      <c r="AE1017" s="120">
        <v>2000000</v>
      </c>
      <c r="AF1017" s="119"/>
      <c r="AG1017" s="131">
        <v>0</v>
      </c>
      <c r="AH1017" s="94" t="s">
        <v>57</v>
      </c>
      <c r="AI1017" s="94" t="s">
        <v>1009</v>
      </c>
      <c r="AJ1017" s="94" t="s">
        <v>1133</v>
      </c>
      <c r="AK1017" s="94"/>
      <c r="AL1017" s="94" t="s">
        <v>57</v>
      </c>
      <c r="AM1017" s="94"/>
      <c r="AN1017" s="94" t="s">
        <v>57</v>
      </c>
      <c r="AO1017" s="94"/>
      <c r="AP1017" s="94" t="s">
        <v>57</v>
      </c>
      <c r="AQ1017" s="94"/>
      <c r="AR1017" s="94" t="s">
        <v>57</v>
      </c>
      <c r="AS1017" s="94" t="s">
        <v>60</v>
      </c>
      <c r="AT1017" s="94" t="s">
        <v>61</v>
      </c>
      <c r="AU1017" s="97" t="s">
        <v>62</v>
      </c>
      <c r="AV1017" s="98" t="s">
        <v>272</v>
      </c>
      <c r="AW1017" s="97" t="s">
        <v>335</v>
      </c>
      <c r="AX1017" s="97">
        <v>3202004</v>
      </c>
      <c r="AY1017" s="97" t="s">
        <v>336</v>
      </c>
      <c r="AZ1017" s="97" t="s">
        <v>337</v>
      </c>
      <c r="BA1017" s="24"/>
    </row>
    <row r="1018" spans="1:53" ht="84.75" customHeight="1">
      <c r="A1018" s="23" t="str">
        <f>+IFERROR(VLOOKUP(R1018,'[2]Listas niveles'!$D$2:$E$11,2,FALSE),"")</f>
        <v>DTAN</v>
      </c>
      <c r="B1018" s="23" t="str">
        <f>+IFERROR(VLOOKUP(AS1018,'[2]Listas anexo 1'!$A$7:$B$8,2,FALSE),"")</f>
        <v>ADMIN</v>
      </c>
      <c r="C1018" s="23" t="str">
        <f>+IFERROR(VLOOKUP(AT1018,'[2]Listas anexo 1'!$A$13:$B$15,2,FALSE),"")</f>
        <v>ADMINYCOOR</v>
      </c>
      <c r="D1018" s="23" t="str">
        <f>+IFERROR(VLOOKUP(AT1018,'[2]Listas anexo 1'!$A$13:$C$15,3,FALSE),"")</f>
        <v>CONTRIBUIR</v>
      </c>
      <c r="E1018" s="23" t="str">
        <f>+IFERROR(VLOOKUP(AT1018,'[2]Listas anexo 1'!$A$19:$B$21,2,FALSE),"")</f>
        <v>ADMINOB</v>
      </c>
      <c r="F1018" s="23" t="str">
        <f>+IFERROR(VLOOKUP(AV1018,'[2]Listas anexo 1'!$J$13:$K$21,2,FALSE),"")</f>
        <v>ADOBIII</v>
      </c>
      <c r="G1018" s="23" t="str">
        <f>+IFERROR(VLOOKUP(AW1018,'[2]LISTAS ANEXO 1. 2'!$A$9:$B$38,2,FALSE),"")</f>
        <v>AX</v>
      </c>
      <c r="H1018" s="23" t="str">
        <f>+IFERROR(IF(C1018="ADMINYCOOR",VLOOKUP(AY1018,'[2]LISTAS ANEXO 1. 3'!$B$13:$C$42,2,FALSE),IF(C1018="TASAS",VLOOKUP(AY1018,'[2]LISTAS ANEXO 1. 3'!$B$43:$C$51,2,FALSE),IF(C1018="FORTALECIMIENTO",VLOOKUP(AY1018,'[2]LISTAS ANEXO 1. 3'!$B$52:$C$58,2,FALSE),""))),"")</f>
        <v>OO</v>
      </c>
      <c r="I1018" s="23" t="str">
        <f>+IFERROR(VLOOKUP(#REF!,'[2]LISTAS ANEXO 1. 4'!$B$74:$C$90,2,FALSE),"")</f>
        <v/>
      </c>
      <c r="J1018" s="23" t="str">
        <f>+IFERROR(VLOOKUP(X1018,[2]ORDINALES!$B$2:$C$5,2,FALSE),"")</f>
        <v>CTADOS</v>
      </c>
      <c r="K1018" s="23" t="str">
        <f>+IFERROR(VLOOKUP(#REF!,[2]REGION!$G$2:$I$1125,2,FALSE),"")</f>
        <v/>
      </c>
      <c r="L1018" s="23" t="str">
        <f>+IFERROR(VLOOKUP(AI1018,[2]REGION!$G$2:$I$1125,2,FALSE),"")</f>
        <v>BOYA</v>
      </c>
      <c r="M1018" s="23" t="str">
        <f>+IFERROR(VLOOKUP(#REF!,[2]ORDINALES!$H$2:$I$382,2,FALSE),"")</f>
        <v/>
      </c>
      <c r="N1018" s="23" t="str">
        <f>IFERROR(VLOOKUP(U1018,'[2]Lista Willy'!$B$11:$D$14,3,FALSE),"")</f>
        <v>REC_20</v>
      </c>
      <c r="O1018" s="24"/>
      <c r="P1018" s="94">
        <v>38006</v>
      </c>
      <c r="Q1018" s="94" t="s">
        <v>540</v>
      </c>
      <c r="R1018" s="94" t="s">
        <v>873</v>
      </c>
      <c r="S1018" s="94" t="s">
        <v>1131</v>
      </c>
      <c r="T1018" s="94" t="s">
        <v>873</v>
      </c>
      <c r="U1018" s="94" t="s">
        <v>153</v>
      </c>
      <c r="V1018" s="94" t="s">
        <v>154</v>
      </c>
      <c r="W1018" s="94" t="s">
        <v>54</v>
      </c>
      <c r="X1018" s="90" t="s">
        <v>55</v>
      </c>
      <c r="Y1018" s="94" t="s">
        <v>1137</v>
      </c>
      <c r="Z1018" s="119">
        <v>10000000</v>
      </c>
      <c r="AA1018" s="120"/>
      <c r="AB1018" s="119"/>
      <c r="AC1018" s="119"/>
      <c r="AD1018" s="119"/>
      <c r="AE1018" s="120">
        <v>10000000</v>
      </c>
      <c r="AF1018" s="119"/>
      <c r="AG1018" s="131">
        <v>0</v>
      </c>
      <c r="AH1018" s="94" t="s">
        <v>57</v>
      </c>
      <c r="AI1018" s="94" t="s">
        <v>1009</v>
      </c>
      <c r="AJ1018" s="94" t="s">
        <v>1133</v>
      </c>
      <c r="AK1018" s="94"/>
      <c r="AL1018" s="94" t="s">
        <v>57</v>
      </c>
      <c r="AM1018" s="94"/>
      <c r="AN1018" s="94" t="s">
        <v>57</v>
      </c>
      <c r="AO1018" s="94"/>
      <c r="AP1018" s="94" t="s">
        <v>57</v>
      </c>
      <c r="AQ1018" s="94"/>
      <c r="AR1018" s="94" t="s">
        <v>57</v>
      </c>
      <c r="AS1018" s="94" t="s">
        <v>60</v>
      </c>
      <c r="AT1018" s="94" t="s">
        <v>61</v>
      </c>
      <c r="AU1018" s="97" t="s">
        <v>62</v>
      </c>
      <c r="AV1018" s="98" t="s">
        <v>272</v>
      </c>
      <c r="AW1018" s="97" t="s">
        <v>335</v>
      </c>
      <c r="AX1018" s="97">
        <v>3202004</v>
      </c>
      <c r="AY1018" s="97" t="s">
        <v>336</v>
      </c>
      <c r="AZ1018" s="97" t="s">
        <v>337</v>
      </c>
      <c r="BA1018" s="24"/>
    </row>
    <row r="1019" spans="1:53" ht="84.75" customHeight="1">
      <c r="A1019" s="23" t="str">
        <f>+IFERROR(VLOOKUP(R1019,'[2]Listas niveles'!$D$2:$E$11,2,FALSE),"")</f>
        <v>DTAN</v>
      </c>
      <c r="B1019" s="23" t="str">
        <f>+IFERROR(VLOOKUP(AS1019,'[2]Listas anexo 1'!$A$7:$B$8,2,FALSE),"")</f>
        <v>ADMIN</v>
      </c>
      <c r="C1019" s="23" t="str">
        <f>+IFERROR(VLOOKUP(AT1019,'[2]Listas anexo 1'!$A$13:$B$15,2,FALSE),"")</f>
        <v>ADMINYCOOR</v>
      </c>
      <c r="D1019" s="23" t="str">
        <f>+IFERROR(VLOOKUP(AT1019,'[2]Listas anexo 1'!$A$13:$C$15,3,FALSE),"")</f>
        <v>CONTRIBUIR</v>
      </c>
      <c r="E1019" s="23" t="str">
        <f>+IFERROR(VLOOKUP(AT1019,'[2]Listas anexo 1'!$A$19:$B$21,2,FALSE),"")</f>
        <v>ADMINOB</v>
      </c>
      <c r="F1019" s="23" t="str">
        <f>+IFERROR(VLOOKUP(AV1019,'[2]Listas anexo 1'!$J$13:$K$21,2,FALSE),"")</f>
        <v>ADOBIII</v>
      </c>
      <c r="G1019" s="23" t="str">
        <f>+IFERROR(VLOOKUP(AW1019,'[2]LISTAS ANEXO 1. 2'!$A$9:$B$38,2,FALSE),"")</f>
        <v>AX</v>
      </c>
      <c r="H1019" s="23" t="str">
        <f>+IFERROR(IF(C1019="ADMINYCOOR",VLOOKUP(AY1019,'[2]LISTAS ANEXO 1. 3'!$B$13:$C$42,2,FALSE),IF(C1019="TASAS",VLOOKUP(AY1019,'[2]LISTAS ANEXO 1. 3'!$B$43:$C$51,2,FALSE),IF(C1019="FORTALECIMIENTO",VLOOKUP(AY1019,'[2]LISTAS ANEXO 1. 3'!$B$52:$C$58,2,FALSE),""))),"")</f>
        <v>OO</v>
      </c>
      <c r="I1019" s="23" t="str">
        <f>+IFERROR(VLOOKUP(#REF!,'[2]LISTAS ANEXO 1. 4'!$B$74:$C$90,2,FALSE),"")</f>
        <v/>
      </c>
      <c r="J1019" s="23" t="str">
        <f>+IFERROR(VLOOKUP(X1019,[2]ORDINALES!$B$2:$C$5,2,FALSE),"")</f>
        <v>CTADOS</v>
      </c>
      <c r="K1019" s="23" t="str">
        <f>+IFERROR(VLOOKUP(#REF!,[2]REGION!$G$2:$I$1125,2,FALSE),"")</f>
        <v/>
      </c>
      <c r="L1019" s="23" t="str">
        <f>+IFERROR(VLOOKUP(AI1019,[2]REGION!$G$2:$I$1125,2,FALSE),"")</f>
        <v>BOYA</v>
      </c>
      <c r="M1019" s="23" t="str">
        <f>+IFERROR(VLOOKUP(#REF!,[2]ORDINALES!$H$2:$I$382,2,FALSE),"")</f>
        <v/>
      </c>
      <c r="N1019" s="23" t="str">
        <f>IFERROR(VLOOKUP(U1019,'[2]Lista Willy'!$B$11:$D$14,3,FALSE),"")</f>
        <v>REC_11</v>
      </c>
      <c r="O1019" s="24"/>
      <c r="P1019" s="94">
        <v>38007</v>
      </c>
      <c r="Q1019" s="94" t="s">
        <v>540</v>
      </c>
      <c r="R1019" s="94" t="s">
        <v>873</v>
      </c>
      <c r="S1019" s="94" t="s">
        <v>1131</v>
      </c>
      <c r="T1019" s="94" t="s">
        <v>873</v>
      </c>
      <c r="U1019" s="94" t="s">
        <v>52</v>
      </c>
      <c r="V1019" s="94" t="s">
        <v>53</v>
      </c>
      <c r="W1019" s="94" t="s">
        <v>54</v>
      </c>
      <c r="X1019" s="90" t="s">
        <v>55</v>
      </c>
      <c r="Y1019" s="94" t="s">
        <v>1138</v>
      </c>
      <c r="Z1019" s="119">
        <v>350000</v>
      </c>
      <c r="AA1019" s="120"/>
      <c r="AB1019" s="119"/>
      <c r="AC1019" s="119"/>
      <c r="AD1019" s="119"/>
      <c r="AE1019" s="120">
        <v>350000</v>
      </c>
      <c r="AF1019" s="119"/>
      <c r="AG1019" s="131">
        <v>0</v>
      </c>
      <c r="AH1019" s="94" t="s">
        <v>57</v>
      </c>
      <c r="AI1019" s="94" t="s">
        <v>1009</v>
      </c>
      <c r="AJ1019" s="94" t="s">
        <v>1133</v>
      </c>
      <c r="AK1019" s="94"/>
      <c r="AL1019" s="94" t="s">
        <v>57</v>
      </c>
      <c r="AM1019" s="94"/>
      <c r="AN1019" s="94" t="s">
        <v>57</v>
      </c>
      <c r="AO1019" s="94"/>
      <c r="AP1019" s="94" t="s">
        <v>57</v>
      </c>
      <c r="AQ1019" s="94"/>
      <c r="AR1019" s="94" t="s">
        <v>57</v>
      </c>
      <c r="AS1019" s="94" t="s">
        <v>60</v>
      </c>
      <c r="AT1019" s="94" t="s">
        <v>61</v>
      </c>
      <c r="AU1019" s="97" t="s">
        <v>62</v>
      </c>
      <c r="AV1019" s="98" t="s">
        <v>272</v>
      </c>
      <c r="AW1019" s="97" t="s">
        <v>335</v>
      </c>
      <c r="AX1019" s="97">
        <v>3202004</v>
      </c>
      <c r="AY1019" s="97" t="s">
        <v>336</v>
      </c>
      <c r="AZ1019" s="97" t="s">
        <v>337</v>
      </c>
      <c r="BA1019" s="24"/>
    </row>
    <row r="1020" spans="1:53" ht="84.75" customHeight="1">
      <c r="A1020" s="23" t="str">
        <f>+IFERROR(VLOOKUP(R1020,'[2]Listas niveles'!$D$2:$E$11,2,FALSE),"")</f>
        <v>DTAN</v>
      </c>
      <c r="B1020" s="23" t="str">
        <f>+IFERROR(VLOOKUP(AS1020,'[2]Listas anexo 1'!$A$7:$B$8,2,FALSE),"")</f>
        <v>ADMIN</v>
      </c>
      <c r="C1020" s="23" t="str">
        <f>+IFERROR(VLOOKUP(AT1020,'[2]Listas anexo 1'!$A$13:$B$15,2,FALSE),"")</f>
        <v>ADMINYCOOR</v>
      </c>
      <c r="D1020" s="23" t="str">
        <f>+IFERROR(VLOOKUP(AT1020,'[2]Listas anexo 1'!$A$13:$C$15,3,FALSE),"")</f>
        <v>CONTRIBUIR</v>
      </c>
      <c r="E1020" s="23" t="str">
        <f>+IFERROR(VLOOKUP(AT1020,'[2]Listas anexo 1'!$A$19:$B$21,2,FALSE),"")</f>
        <v>ADMINOB</v>
      </c>
      <c r="F1020" s="23" t="str">
        <f>+IFERROR(VLOOKUP(AV1020,'[2]Listas anexo 1'!$J$13:$K$21,2,FALSE),"")</f>
        <v>ADOBIII</v>
      </c>
      <c r="G1020" s="23" t="str">
        <f>+IFERROR(VLOOKUP(AW1020,'[2]LISTAS ANEXO 1. 2'!$A$9:$B$38,2,FALSE),"")</f>
        <v>AX</v>
      </c>
      <c r="H1020" s="23" t="str">
        <f>+IFERROR(IF(C1020="ADMINYCOOR",VLOOKUP(AY1020,'[2]LISTAS ANEXO 1. 3'!$B$13:$C$42,2,FALSE),IF(C1020="TASAS",VLOOKUP(AY1020,'[2]LISTAS ANEXO 1. 3'!$B$43:$C$51,2,FALSE),IF(C1020="FORTALECIMIENTO",VLOOKUP(AY1020,'[2]LISTAS ANEXO 1. 3'!$B$52:$C$58,2,FALSE),""))),"")</f>
        <v>OO</v>
      </c>
      <c r="I1020" s="23" t="str">
        <f>+IFERROR(VLOOKUP(#REF!,'[2]LISTAS ANEXO 1. 4'!$B$74:$C$90,2,FALSE),"")</f>
        <v/>
      </c>
      <c r="J1020" s="23" t="str">
        <f>+IFERROR(VLOOKUP(X1020,[2]ORDINALES!$B$2:$C$5,2,FALSE),"")</f>
        <v>CTADOS</v>
      </c>
      <c r="K1020" s="23" t="str">
        <f>+IFERROR(VLOOKUP(#REF!,[2]REGION!$G$2:$I$1125,2,FALSE),"")</f>
        <v/>
      </c>
      <c r="L1020" s="23" t="str">
        <f>+IFERROR(VLOOKUP(AI1020,[2]REGION!$G$2:$I$1125,2,FALSE),"")</f>
        <v>BOYA</v>
      </c>
      <c r="M1020" s="23" t="str">
        <f>+IFERROR(VLOOKUP(#REF!,[2]ORDINALES!$H$2:$I$382,2,FALSE),"")</f>
        <v/>
      </c>
      <c r="N1020" s="23" t="str">
        <f>IFERROR(VLOOKUP(U1020,'[2]Lista Willy'!$B$11:$D$14,3,FALSE),"")</f>
        <v>REC_11</v>
      </c>
      <c r="O1020" s="24"/>
      <c r="P1020" s="94">
        <v>38008</v>
      </c>
      <c r="Q1020" s="94" t="s">
        <v>540</v>
      </c>
      <c r="R1020" s="94" t="s">
        <v>873</v>
      </c>
      <c r="S1020" s="94" t="s">
        <v>1131</v>
      </c>
      <c r="T1020" s="94" t="s">
        <v>873</v>
      </c>
      <c r="U1020" s="94" t="s">
        <v>52</v>
      </c>
      <c r="V1020" s="94" t="s">
        <v>53</v>
      </c>
      <c r="W1020" s="94" t="s">
        <v>54</v>
      </c>
      <c r="X1020" s="90" t="s">
        <v>55</v>
      </c>
      <c r="Y1020" s="94" t="s">
        <v>1139</v>
      </c>
      <c r="Z1020" s="119">
        <v>10000000</v>
      </c>
      <c r="AA1020" s="120"/>
      <c r="AB1020" s="119"/>
      <c r="AC1020" s="119"/>
      <c r="AD1020" s="119"/>
      <c r="AE1020" s="120">
        <v>10000000</v>
      </c>
      <c r="AF1020" s="119"/>
      <c r="AG1020" s="131">
        <v>0</v>
      </c>
      <c r="AH1020" s="94" t="s">
        <v>57</v>
      </c>
      <c r="AI1020" s="94" t="s">
        <v>1009</v>
      </c>
      <c r="AJ1020" s="94" t="s">
        <v>1133</v>
      </c>
      <c r="AK1020" s="94"/>
      <c r="AL1020" s="94" t="s">
        <v>57</v>
      </c>
      <c r="AM1020" s="94"/>
      <c r="AN1020" s="94" t="s">
        <v>57</v>
      </c>
      <c r="AO1020" s="94"/>
      <c r="AP1020" s="94" t="s">
        <v>57</v>
      </c>
      <c r="AQ1020" s="94"/>
      <c r="AR1020" s="94" t="s">
        <v>57</v>
      </c>
      <c r="AS1020" s="94" t="s">
        <v>60</v>
      </c>
      <c r="AT1020" s="94" t="s">
        <v>61</v>
      </c>
      <c r="AU1020" s="97" t="s">
        <v>62</v>
      </c>
      <c r="AV1020" s="98" t="s">
        <v>272</v>
      </c>
      <c r="AW1020" s="97" t="s">
        <v>335</v>
      </c>
      <c r="AX1020" s="97">
        <v>3202004</v>
      </c>
      <c r="AY1020" s="97" t="s">
        <v>336</v>
      </c>
      <c r="AZ1020" s="97" t="s">
        <v>337</v>
      </c>
      <c r="BA1020" s="24"/>
    </row>
    <row r="1021" spans="1:53" ht="84.75" customHeight="1">
      <c r="A1021" s="23" t="str">
        <f>+IFERROR(VLOOKUP(R1021,'[2]Listas niveles'!$D$2:$E$11,2,FALSE),"")</f>
        <v>DTAN</v>
      </c>
      <c r="B1021" s="23" t="str">
        <f>+IFERROR(VLOOKUP(AS1021,'[2]Listas anexo 1'!$A$7:$B$8,2,FALSE),"")</f>
        <v>ADMIN</v>
      </c>
      <c r="C1021" s="23" t="str">
        <f>+IFERROR(VLOOKUP(AT1021,'[2]Listas anexo 1'!$A$13:$B$15,2,FALSE),"")</f>
        <v>ADMINYCOOR</v>
      </c>
      <c r="D1021" s="23" t="str">
        <f>+IFERROR(VLOOKUP(AT1021,'[2]Listas anexo 1'!$A$13:$C$15,3,FALSE),"")</f>
        <v>CONTRIBUIR</v>
      </c>
      <c r="E1021" s="23" t="str">
        <f>+IFERROR(VLOOKUP(AT1021,'[2]Listas anexo 1'!$A$19:$B$21,2,FALSE),"")</f>
        <v>ADMINOB</v>
      </c>
      <c r="F1021" s="23" t="str">
        <f>+IFERROR(VLOOKUP(AV1021,'[2]Listas anexo 1'!$J$13:$K$21,2,FALSE),"")</f>
        <v>ADOBI</v>
      </c>
      <c r="G1021" s="23" t="str">
        <f>+IFERROR(VLOOKUP(AW1021,'[2]LISTAS ANEXO 1. 2'!$A$9:$B$38,2,FALSE),"")</f>
        <v>AII</v>
      </c>
      <c r="H1021" s="23" t="str">
        <f>+IFERROR(IF(C1021="ADMINYCOOR",VLOOKUP(AY1021,'[2]LISTAS ANEXO 1. 3'!$B$13:$C$42,2,FALSE),IF(C1021="TASAS",VLOOKUP(AY1021,'[2]LISTAS ANEXO 1. 3'!$B$43:$C$51,2,FALSE),IF(C1021="FORTALECIMIENTO",VLOOKUP(AY1021,'[2]LISTAS ANEXO 1. 3'!$B$52:$C$58,2,FALSE),""))),"")</f>
        <v>CC</v>
      </c>
      <c r="I1021" s="23" t="str">
        <f>+IFERROR(VLOOKUP(#REF!,'[2]LISTAS ANEXO 1. 4'!$B$74:$C$90,2,FALSE),"")</f>
        <v/>
      </c>
      <c r="J1021" s="23" t="str">
        <f>+IFERROR(VLOOKUP(X1021,[2]ORDINALES!$B$2:$C$5,2,FALSE),"")</f>
        <v>CTADOS</v>
      </c>
      <c r="K1021" s="23" t="str">
        <f>+IFERROR(VLOOKUP(#REF!,[2]REGION!$G$2:$I$1125,2,FALSE),"")</f>
        <v/>
      </c>
      <c r="L1021" s="23" t="str">
        <f>+IFERROR(VLOOKUP(AI1021,[2]REGION!$G$2:$I$1125,2,FALSE),"")</f>
        <v>BOYA</v>
      </c>
      <c r="M1021" s="23" t="str">
        <f>+IFERROR(VLOOKUP(#REF!,[2]ORDINALES!$H$2:$I$382,2,FALSE),"")</f>
        <v/>
      </c>
      <c r="N1021" s="23" t="str">
        <f>IFERROR(VLOOKUP(U1021,'[2]Lista Willy'!$B$11:$D$14,3,FALSE),"")</f>
        <v>REC_11</v>
      </c>
      <c r="O1021" s="24"/>
      <c r="P1021" s="94">
        <v>38009</v>
      </c>
      <c r="Q1021" s="94" t="s">
        <v>540</v>
      </c>
      <c r="R1021" s="94" t="s">
        <v>873</v>
      </c>
      <c r="S1021" s="94" t="s">
        <v>1131</v>
      </c>
      <c r="T1021" s="94" t="s">
        <v>873</v>
      </c>
      <c r="U1021" s="94" t="s">
        <v>52</v>
      </c>
      <c r="V1021" s="94" t="s">
        <v>53</v>
      </c>
      <c r="W1021" s="94" t="s">
        <v>54</v>
      </c>
      <c r="X1021" s="90" t="s">
        <v>55</v>
      </c>
      <c r="Y1021" s="99" t="s">
        <v>1140</v>
      </c>
      <c r="Z1021" s="119">
        <v>37762890</v>
      </c>
      <c r="AA1021" s="120"/>
      <c r="AB1021" s="119"/>
      <c r="AC1021" s="119"/>
      <c r="AD1021" s="119"/>
      <c r="AE1021" s="120">
        <v>37762890</v>
      </c>
      <c r="AF1021" s="119"/>
      <c r="AG1021" s="131">
        <v>0</v>
      </c>
      <c r="AH1021" s="94" t="s">
        <v>57</v>
      </c>
      <c r="AI1021" s="94" t="s">
        <v>1009</v>
      </c>
      <c r="AJ1021" s="94" t="s">
        <v>1133</v>
      </c>
      <c r="AK1021" s="94"/>
      <c r="AL1021" s="94" t="s">
        <v>57</v>
      </c>
      <c r="AM1021" s="94"/>
      <c r="AN1021" s="94" t="s">
        <v>57</v>
      </c>
      <c r="AO1021" s="94"/>
      <c r="AP1021" s="94" t="s">
        <v>57</v>
      </c>
      <c r="AQ1021" s="94"/>
      <c r="AR1021" s="94" t="s">
        <v>57</v>
      </c>
      <c r="AS1021" s="94" t="s">
        <v>60</v>
      </c>
      <c r="AT1021" s="94" t="s">
        <v>61</v>
      </c>
      <c r="AU1021" s="97" t="s">
        <v>62</v>
      </c>
      <c r="AV1021" s="98" t="s">
        <v>125</v>
      </c>
      <c r="AW1021" s="97" t="s">
        <v>168</v>
      </c>
      <c r="AX1021" s="97">
        <v>3202031</v>
      </c>
      <c r="AY1021" s="97" t="s">
        <v>169</v>
      </c>
      <c r="AZ1021" s="97" t="s">
        <v>170</v>
      </c>
      <c r="BA1021" s="24"/>
    </row>
    <row r="1022" spans="1:53" ht="84.75" customHeight="1">
      <c r="A1022" s="23" t="str">
        <f>+IFERROR(VLOOKUP(R1022,'[2]Listas niveles'!$D$2:$E$11,2,FALSE),"")</f>
        <v>DTAN</v>
      </c>
      <c r="B1022" s="23" t="str">
        <f>+IFERROR(VLOOKUP(AS1022,'[2]Listas anexo 1'!$A$7:$B$8,2,FALSE),"")</f>
        <v>ADMIN</v>
      </c>
      <c r="C1022" s="23" t="str">
        <f>+IFERROR(VLOOKUP(AT1022,'[2]Listas anexo 1'!$A$13:$B$15,2,FALSE),"")</f>
        <v>ADMINYCOOR</v>
      </c>
      <c r="D1022" s="23" t="str">
        <f>+IFERROR(VLOOKUP(AT1022,'[2]Listas anexo 1'!$A$13:$C$15,3,FALSE),"")</f>
        <v>CONTRIBUIR</v>
      </c>
      <c r="E1022" s="23" t="str">
        <f>+IFERROR(VLOOKUP(AT1022,'[2]Listas anexo 1'!$A$19:$B$21,2,FALSE),"")</f>
        <v>ADMINOB</v>
      </c>
      <c r="F1022" s="23" t="str">
        <f>+IFERROR(VLOOKUP(AV1022,'[2]Listas anexo 1'!$J$13:$K$21,2,FALSE),"")</f>
        <v>ADOBI</v>
      </c>
      <c r="G1022" s="23" t="str">
        <f>+IFERROR(VLOOKUP(AW1022,'[2]LISTAS ANEXO 1. 2'!$A$9:$B$38,2,FALSE),"")</f>
        <v>AII</v>
      </c>
      <c r="H1022" s="23" t="str">
        <f>+IFERROR(IF(C1022="ADMINYCOOR",VLOOKUP(AY1022,'[2]LISTAS ANEXO 1. 3'!$B$13:$C$42,2,FALSE),IF(C1022="TASAS",VLOOKUP(AY1022,'[2]LISTAS ANEXO 1. 3'!$B$43:$C$51,2,FALSE),IF(C1022="FORTALECIMIENTO",VLOOKUP(AY1022,'[2]LISTAS ANEXO 1. 3'!$B$52:$C$58,2,FALSE),""))),"")</f>
        <v>CC</v>
      </c>
      <c r="I1022" s="23" t="str">
        <f>+IFERROR(VLOOKUP(#REF!,'[2]LISTAS ANEXO 1. 4'!$B$74:$C$90,2,FALSE),"")</f>
        <v/>
      </c>
      <c r="J1022" s="23" t="str">
        <f>+IFERROR(VLOOKUP(X1022,[2]ORDINALES!$B$2:$C$5,2,FALSE),"")</f>
        <v>CTADOS</v>
      </c>
      <c r="K1022" s="23" t="str">
        <f>+IFERROR(VLOOKUP(#REF!,[2]REGION!$G$2:$I$1125,2,FALSE),"")</f>
        <v/>
      </c>
      <c r="L1022" s="23" t="str">
        <f>+IFERROR(VLOOKUP(AI1022,[2]REGION!$G$2:$I$1125,2,FALSE),"")</f>
        <v>BOYA</v>
      </c>
      <c r="M1022" s="23" t="str">
        <f>+IFERROR(VLOOKUP(#REF!,[2]ORDINALES!$H$2:$I$382,2,FALSE),"")</f>
        <v/>
      </c>
      <c r="N1022" s="23" t="str">
        <f>IFERROR(VLOOKUP(U1022,'[2]Lista Willy'!$B$11:$D$14,3,FALSE),"")</f>
        <v>REC_11</v>
      </c>
      <c r="O1022" s="24"/>
      <c r="P1022" s="94">
        <v>38010</v>
      </c>
      <c r="Q1022" s="94" t="s">
        <v>540</v>
      </c>
      <c r="R1022" s="94" t="s">
        <v>873</v>
      </c>
      <c r="S1022" s="94" t="s">
        <v>1131</v>
      </c>
      <c r="T1022" s="94" t="s">
        <v>873</v>
      </c>
      <c r="U1022" s="94" t="s">
        <v>52</v>
      </c>
      <c r="V1022" s="94" t="s">
        <v>53</v>
      </c>
      <c r="W1022" s="94" t="s">
        <v>54</v>
      </c>
      <c r="X1022" s="90" t="s">
        <v>55</v>
      </c>
      <c r="Y1022" s="94" t="s">
        <v>2870</v>
      </c>
      <c r="Z1022" s="119">
        <v>5000000</v>
      </c>
      <c r="AA1022" s="120"/>
      <c r="AB1022" s="119"/>
      <c r="AC1022" s="119"/>
      <c r="AD1022" s="119"/>
      <c r="AE1022" s="120">
        <v>5000000</v>
      </c>
      <c r="AF1022" s="119"/>
      <c r="AG1022" s="131">
        <v>0</v>
      </c>
      <c r="AH1022" s="94" t="s">
        <v>57</v>
      </c>
      <c r="AI1022" s="94" t="s">
        <v>1009</v>
      </c>
      <c r="AJ1022" s="94" t="s">
        <v>1133</v>
      </c>
      <c r="AK1022" s="94"/>
      <c r="AL1022" s="94" t="s">
        <v>57</v>
      </c>
      <c r="AM1022" s="94"/>
      <c r="AN1022" s="94" t="s">
        <v>57</v>
      </c>
      <c r="AO1022" s="94"/>
      <c r="AP1022" s="94" t="s">
        <v>57</v>
      </c>
      <c r="AQ1022" s="94"/>
      <c r="AR1022" s="94" t="s">
        <v>57</v>
      </c>
      <c r="AS1022" s="94" t="s">
        <v>60</v>
      </c>
      <c r="AT1022" s="94" t="s">
        <v>61</v>
      </c>
      <c r="AU1022" s="97" t="s">
        <v>62</v>
      </c>
      <c r="AV1022" s="98" t="s">
        <v>125</v>
      </c>
      <c r="AW1022" s="97" t="s">
        <v>168</v>
      </c>
      <c r="AX1022" s="97">
        <v>3202031</v>
      </c>
      <c r="AY1022" s="97" t="s">
        <v>169</v>
      </c>
      <c r="AZ1022" s="97" t="s">
        <v>170</v>
      </c>
      <c r="BA1022" s="24"/>
    </row>
    <row r="1023" spans="1:53" ht="84.75" customHeight="1">
      <c r="A1023" s="23" t="str">
        <f>+IFERROR(VLOOKUP(R1023,'[2]Listas niveles'!$D$2:$E$11,2,FALSE),"")</f>
        <v>DTAN</v>
      </c>
      <c r="B1023" s="23" t="str">
        <f>+IFERROR(VLOOKUP(AS1023,'[2]Listas anexo 1'!$A$7:$B$8,2,FALSE),"")</f>
        <v>ADMIN</v>
      </c>
      <c r="C1023" s="23" t="str">
        <f>+IFERROR(VLOOKUP(AT1023,'[2]Listas anexo 1'!$A$13:$B$15,2,FALSE),"")</f>
        <v>ADMINYCOOR</v>
      </c>
      <c r="D1023" s="23" t="str">
        <f>+IFERROR(VLOOKUP(AT1023,'[2]Listas anexo 1'!$A$13:$C$15,3,FALSE),"")</f>
        <v>CONTRIBUIR</v>
      </c>
      <c r="E1023" s="23" t="str">
        <f>+IFERROR(VLOOKUP(AT1023,'[2]Listas anexo 1'!$A$19:$B$21,2,FALSE),"")</f>
        <v>ADMINOB</v>
      </c>
      <c r="F1023" s="23" t="str">
        <f>+IFERROR(VLOOKUP(AV1023,'[2]Listas anexo 1'!$J$13:$K$21,2,FALSE),"")</f>
        <v>ADOBI</v>
      </c>
      <c r="G1023" s="23" t="str">
        <f>+IFERROR(VLOOKUP(AW1023,'[2]LISTAS ANEXO 1. 2'!$A$9:$B$38,2,FALSE),"")</f>
        <v>AI</v>
      </c>
      <c r="H1023" s="23" t="str">
        <f>+IFERROR(IF(C1023="ADMINYCOOR",VLOOKUP(AY1023,'[2]LISTAS ANEXO 1. 3'!$B$13:$C$42,2,FALSE),IF(C1023="TASAS",VLOOKUP(AY1023,'[2]LISTAS ANEXO 1. 3'!$B$43:$C$51,2,FALSE),IF(C1023="FORTALECIMIENTO",VLOOKUP(AY1023,'[2]LISTAS ANEXO 1. 3'!$B$52:$C$58,2,FALSE),""))),"")</f>
        <v>AA</v>
      </c>
      <c r="I1023" s="23" t="str">
        <f>+IFERROR(VLOOKUP(#REF!,'[2]LISTAS ANEXO 1. 4'!$B$74:$C$90,2,FALSE),"")</f>
        <v/>
      </c>
      <c r="J1023" s="23" t="str">
        <f>+IFERROR(VLOOKUP(X1023,[2]ORDINALES!$B$2:$C$5,2,FALSE),"")</f>
        <v>CTADOS</v>
      </c>
      <c r="K1023" s="23" t="str">
        <f>+IFERROR(VLOOKUP(#REF!,[2]REGION!$G$2:$I$1125,2,FALSE),"")</f>
        <v/>
      </c>
      <c r="L1023" s="23" t="str">
        <f>+IFERROR(VLOOKUP(AI1023,[2]REGION!$G$2:$I$1125,2,FALSE),"")</f>
        <v>BOYA</v>
      </c>
      <c r="M1023" s="23" t="str">
        <f>+IFERROR(VLOOKUP(#REF!,[2]ORDINALES!$H$2:$I$382,2,FALSE),"")</f>
        <v/>
      </c>
      <c r="N1023" s="23" t="str">
        <f>IFERROR(VLOOKUP(U1023,'[2]Lista Willy'!$B$11:$D$14,3,FALSE),"")</f>
        <v>REC_11</v>
      </c>
      <c r="O1023" s="24"/>
      <c r="P1023" s="94">
        <v>38011</v>
      </c>
      <c r="Q1023" s="94" t="s">
        <v>540</v>
      </c>
      <c r="R1023" s="94" t="s">
        <v>873</v>
      </c>
      <c r="S1023" s="94" t="s">
        <v>1131</v>
      </c>
      <c r="T1023" s="94" t="s">
        <v>873</v>
      </c>
      <c r="U1023" s="94" t="s">
        <v>52</v>
      </c>
      <c r="V1023" s="94" t="s">
        <v>53</v>
      </c>
      <c r="W1023" s="94" t="s">
        <v>54</v>
      </c>
      <c r="X1023" s="90" t="s">
        <v>55</v>
      </c>
      <c r="Y1023" s="94" t="s">
        <v>1141</v>
      </c>
      <c r="Z1023" s="119">
        <v>17000000</v>
      </c>
      <c r="AA1023" s="120"/>
      <c r="AB1023" s="119"/>
      <c r="AC1023" s="119"/>
      <c r="AD1023" s="119"/>
      <c r="AE1023" s="120">
        <v>17000000</v>
      </c>
      <c r="AF1023" s="119"/>
      <c r="AG1023" s="131">
        <v>0</v>
      </c>
      <c r="AH1023" s="94" t="s">
        <v>57</v>
      </c>
      <c r="AI1023" s="94" t="s">
        <v>1009</v>
      </c>
      <c r="AJ1023" s="94" t="s">
        <v>1133</v>
      </c>
      <c r="AK1023" s="94"/>
      <c r="AL1023" s="94" t="s">
        <v>57</v>
      </c>
      <c r="AM1023" s="94"/>
      <c r="AN1023" s="94" t="s">
        <v>57</v>
      </c>
      <c r="AO1023" s="94"/>
      <c r="AP1023" s="94" t="s">
        <v>57</v>
      </c>
      <c r="AQ1023" s="94"/>
      <c r="AR1023" s="94" t="s">
        <v>57</v>
      </c>
      <c r="AS1023" s="94" t="s">
        <v>60</v>
      </c>
      <c r="AT1023" s="94" t="s">
        <v>61</v>
      </c>
      <c r="AU1023" s="97" t="s">
        <v>62</v>
      </c>
      <c r="AV1023" s="98" t="s">
        <v>125</v>
      </c>
      <c r="AW1023" s="97" t="s">
        <v>126</v>
      </c>
      <c r="AX1023" s="97">
        <v>3202032</v>
      </c>
      <c r="AY1023" s="97" t="s">
        <v>127</v>
      </c>
      <c r="AZ1023" s="97" t="s">
        <v>293</v>
      </c>
      <c r="BA1023" s="24"/>
    </row>
    <row r="1024" spans="1:53" ht="84.75" customHeight="1">
      <c r="A1024" s="23" t="str">
        <f>+IFERROR(VLOOKUP(R1024,'[2]Listas niveles'!$D$2:$E$11,2,FALSE),"")</f>
        <v>DTAN</v>
      </c>
      <c r="B1024" s="23" t="str">
        <f>+IFERROR(VLOOKUP(AS1024,'[2]Listas anexo 1'!$A$7:$B$8,2,FALSE),"")</f>
        <v>ADMIN</v>
      </c>
      <c r="C1024" s="23" t="str">
        <f>+IFERROR(VLOOKUP(AT1024,'[2]Listas anexo 1'!$A$13:$B$15,2,FALSE),"")</f>
        <v>ADMINYCOOR</v>
      </c>
      <c r="D1024" s="23" t="str">
        <f>+IFERROR(VLOOKUP(AT1024,'[2]Listas anexo 1'!$A$13:$C$15,3,FALSE),"")</f>
        <v>CONTRIBUIR</v>
      </c>
      <c r="E1024" s="23" t="str">
        <f>+IFERROR(VLOOKUP(AT1024,'[2]Listas anexo 1'!$A$19:$B$21,2,FALSE),"")</f>
        <v>ADMINOB</v>
      </c>
      <c r="F1024" s="23" t="str">
        <f>+IFERROR(VLOOKUP(AV1024,'[2]Listas anexo 1'!$J$13:$K$21,2,FALSE),"")</f>
        <v>ADOBI</v>
      </c>
      <c r="G1024" s="23" t="str">
        <f>+IFERROR(VLOOKUP(AW1024,'[2]LISTAS ANEXO 1. 2'!$A$9:$B$38,2,FALSE),"")</f>
        <v>AII</v>
      </c>
      <c r="H1024" s="23" t="str">
        <f>+IFERROR(IF(C1024="ADMINYCOOR",VLOOKUP(AY1024,'[2]LISTAS ANEXO 1. 3'!$B$13:$C$42,2,FALSE),IF(C1024="TASAS",VLOOKUP(AY1024,'[2]LISTAS ANEXO 1. 3'!$B$43:$C$51,2,FALSE),IF(C1024="FORTALECIMIENTO",VLOOKUP(AY1024,'[2]LISTAS ANEXO 1. 3'!$B$52:$C$58,2,FALSE),""))),"")</f>
        <v>CC</v>
      </c>
      <c r="I1024" s="23" t="str">
        <f>+IFERROR(VLOOKUP(#REF!,'[2]LISTAS ANEXO 1. 4'!$B$74:$C$90,2,FALSE),"")</f>
        <v/>
      </c>
      <c r="J1024" s="23" t="str">
        <f>+IFERROR(VLOOKUP(X1024,[2]ORDINALES!$B$2:$C$5,2,FALSE),"")</f>
        <v>CTADOS</v>
      </c>
      <c r="K1024" s="23" t="str">
        <f>+IFERROR(VLOOKUP(#REF!,[2]REGION!$G$2:$I$1125,2,FALSE),"")</f>
        <v/>
      </c>
      <c r="L1024" s="23" t="str">
        <f>+IFERROR(VLOOKUP(AI1024,[2]REGION!$G$2:$I$1125,2,FALSE),"")</f>
        <v>BOYA</v>
      </c>
      <c r="M1024" s="23" t="str">
        <f>+IFERROR(VLOOKUP(#REF!,[2]ORDINALES!$H$2:$I$382,2,FALSE),"")</f>
        <v/>
      </c>
      <c r="N1024" s="23" t="str">
        <f>IFERROR(VLOOKUP(U1024,'[2]Lista Willy'!$B$11:$D$14,3,FALSE),"")</f>
        <v>REC_11</v>
      </c>
      <c r="O1024" s="24"/>
      <c r="P1024" s="94">
        <v>38012</v>
      </c>
      <c r="Q1024" s="94" t="s">
        <v>540</v>
      </c>
      <c r="R1024" s="94" t="s">
        <v>873</v>
      </c>
      <c r="S1024" s="94" t="s">
        <v>1131</v>
      </c>
      <c r="T1024" s="94" t="s">
        <v>873</v>
      </c>
      <c r="U1024" s="94" t="s">
        <v>52</v>
      </c>
      <c r="V1024" s="94" t="s">
        <v>53</v>
      </c>
      <c r="W1024" s="94" t="s">
        <v>54</v>
      </c>
      <c r="X1024" s="90" t="s">
        <v>55</v>
      </c>
      <c r="Y1024" s="94" t="s">
        <v>1142</v>
      </c>
      <c r="Z1024" s="119">
        <v>90000000</v>
      </c>
      <c r="AA1024" s="120"/>
      <c r="AB1024" s="119"/>
      <c r="AC1024" s="119"/>
      <c r="AD1024" s="119"/>
      <c r="AE1024" s="120">
        <v>90000000</v>
      </c>
      <c r="AF1024" s="119"/>
      <c r="AG1024" s="131">
        <v>0</v>
      </c>
      <c r="AH1024" s="94" t="s">
        <v>57</v>
      </c>
      <c r="AI1024" s="94" t="s">
        <v>1009</v>
      </c>
      <c r="AJ1024" s="94" t="s">
        <v>1133</v>
      </c>
      <c r="AK1024" s="94"/>
      <c r="AL1024" s="94" t="s">
        <v>57</v>
      </c>
      <c r="AM1024" s="94"/>
      <c r="AN1024" s="94" t="s">
        <v>57</v>
      </c>
      <c r="AO1024" s="94"/>
      <c r="AP1024" s="94" t="s">
        <v>57</v>
      </c>
      <c r="AQ1024" s="94"/>
      <c r="AR1024" s="94" t="s">
        <v>57</v>
      </c>
      <c r="AS1024" s="94" t="s">
        <v>60</v>
      </c>
      <c r="AT1024" s="94" t="s">
        <v>61</v>
      </c>
      <c r="AU1024" s="97" t="s">
        <v>62</v>
      </c>
      <c r="AV1024" s="98" t="s">
        <v>125</v>
      </c>
      <c r="AW1024" s="97" t="s">
        <v>168</v>
      </c>
      <c r="AX1024" s="97">
        <v>3202031</v>
      </c>
      <c r="AY1024" s="97" t="s">
        <v>169</v>
      </c>
      <c r="AZ1024" s="97" t="s">
        <v>170</v>
      </c>
      <c r="BA1024" s="24"/>
    </row>
    <row r="1025" spans="1:53" ht="84.75" customHeight="1">
      <c r="A1025" s="23" t="str">
        <f>+IFERROR(VLOOKUP(R1025,'[2]Listas niveles'!$D$2:$E$11,2,FALSE),"")</f>
        <v>DTAN</v>
      </c>
      <c r="B1025" s="23" t="str">
        <f>+IFERROR(VLOOKUP(AS1025,'[2]Listas anexo 1'!$A$7:$B$8,2,FALSE),"")</f>
        <v>ADMIN</v>
      </c>
      <c r="C1025" s="23" t="str">
        <f>+IFERROR(VLOOKUP(AT1025,'[2]Listas anexo 1'!$A$13:$B$15,2,FALSE),"")</f>
        <v>ADMINYCOOR</v>
      </c>
      <c r="D1025" s="23" t="str">
        <f>+IFERROR(VLOOKUP(AT1025,'[2]Listas anexo 1'!$A$13:$C$15,3,FALSE),"")</f>
        <v>CONTRIBUIR</v>
      </c>
      <c r="E1025" s="23" t="str">
        <f>+IFERROR(VLOOKUP(AT1025,'[2]Listas anexo 1'!$A$19:$B$21,2,FALSE),"")</f>
        <v>ADMINOB</v>
      </c>
      <c r="F1025" s="23" t="str">
        <f>+IFERROR(VLOOKUP(AV1025,'[2]Listas anexo 1'!$J$13:$K$21,2,FALSE),"")</f>
        <v>ADOBIII</v>
      </c>
      <c r="G1025" s="23" t="str">
        <f>+IFERROR(VLOOKUP(AW1025,'[2]LISTAS ANEXO 1. 2'!$A$9:$B$38,2,FALSE),"")</f>
        <v>AVIII</v>
      </c>
      <c r="H1025" s="23" t="str">
        <f>+IFERROR(IF(C1025="ADMINYCOOR",VLOOKUP(AY1025,'[2]LISTAS ANEXO 1. 3'!$B$13:$C$42,2,FALSE),IF(C1025="TASAS",VLOOKUP(AY1025,'[2]LISTAS ANEXO 1. 3'!$B$43:$C$51,2,FALSE),IF(C1025="FORTALECIMIENTO",VLOOKUP(AY1025,'[2]LISTAS ANEXO 1. 3'!$B$52:$C$58,2,FALSE),""))),"")</f>
        <v>LL</v>
      </c>
      <c r="I1025" s="23" t="str">
        <f>+IFERROR(VLOOKUP(#REF!,'[2]LISTAS ANEXO 1. 4'!$B$74:$C$90,2,FALSE),"")</f>
        <v/>
      </c>
      <c r="J1025" s="23" t="str">
        <f>+IFERROR(VLOOKUP(X1025,[2]ORDINALES!$B$2:$C$5,2,FALSE),"")</f>
        <v>CTADOS</v>
      </c>
      <c r="K1025" s="23" t="str">
        <f>+IFERROR(VLOOKUP(#REF!,[2]REGION!$G$2:$I$1125,2,FALSE),"")</f>
        <v/>
      </c>
      <c r="L1025" s="23" t="str">
        <f>+IFERROR(VLOOKUP(AI1025,[2]REGION!$G$2:$I$1125,2,FALSE),"")</f>
        <v>BOYA</v>
      </c>
      <c r="M1025" s="23" t="str">
        <f>+IFERROR(VLOOKUP(#REF!,[2]ORDINALES!$H$2:$I$382,2,FALSE),"")</f>
        <v/>
      </c>
      <c r="N1025" s="23" t="str">
        <f>IFERROR(VLOOKUP(U1025,'[2]Lista Willy'!$B$11:$D$14,3,FALSE),"")</f>
        <v>REC_11</v>
      </c>
      <c r="O1025" s="24"/>
      <c r="P1025" s="94">
        <v>38013</v>
      </c>
      <c r="Q1025" s="94" t="s">
        <v>540</v>
      </c>
      <c r="R1025" s="94" t="s">
        <v>873</v>
      </c>
      <c r="S1025" s="94" t="s">
        <v>1131</v>
      </c>
      <c r="T1025" s="94" t="s">
        <v>873</v>
      </c>
      <c r="U1025" s="94" t="s">
        <v>52</v>
      </c>
      <c r="V1025" s="94" t="s">
        <v>53</v>
      </c>
      <c r="W1025" s="94" t="s">
        <v>54</v>
      </c>
      <c r="X1025" s="90" t="s">
        <v>55</v>
      </c>
      <c r="Y1025" s="99" t="s">
        <v>1143</v>
      </c>
      <c r="Z1025" s="119">
        <v>37762890</v>
      </c>
      <c r="AA1025" s="120"/>
      <c r="AB1025" s="119"/>
      <c r="AC1025" s="119"/>
      <c r="AD1025" s="119"/>
      <c r="AE1025" s="120">
        <v>37762890</v>
      </c>
      <c r="AF1025" s="119"/>
      <c r="AG1025" s="131">
        <v>0</v>
      </c>
      <c r="AH1025" s="94" t="s">
        <v>57</v>
      </c>
      <c r="AI1025" s="94" t="s">
        <v>1009</v>
      </c>
      <c r="AJ1025" s="94" t="s">
        <v>1133</v>
      </c>
      <c r="AK1025" s="94"/>
      <c r="AL1025" s="94" t="s">
        <v>57</v>
      </c>
      <c r="AM1025" s="94"/>
      <c r="AN1025" s="94" t="s">
        <v>57</v>
      </c>
      <c r="AO1025" s="94"/>
      <c r="AP1025" s="94" t="s">
        <v>57</v>
      </c>
      <c r="AQ1025" s="94"/>
      <c r="AR1025" s="94" t="s">
        <v>57</v>
      </c>
      <c r="AS1025" s="94" t="s">
        <v>60</v>
      </c>
      <c r="AT1025" s="94" t="s">
        <v>61</v>
      </c>
      <c r="AU1025" s="97" t="s">
        <v>62</v>
      </c>
      <c r="AV1025" s="97" t="s">
        <v>272</v>
      </c>
      <c r="AW1025" s="97" t="s">
        <v>536</v>
      </c>
      <c r="AX1025" s="97">
        <v>3202017</v>
      </c>
      <c r="AY1025" s="97" t="s">
        <v>537</v>
      </c>
      <c r="AZ1025" s="97" t="s">
        <v>539</v>
      </c>
      <c r="BA1025" s="24"/>
    </row>
    <row r="1026" spans="1:53" ht="84.75" customHeight="1">
      <c r="A1026" s="23" t="str">
        <f>+IFERROR(VLOOKUP(R1026,'[2]Listas niveles'!$D$2:$E$11,2,FALSE),"")</f>
        <v>DTAN</v>
      </c>
      <c r="B1026" s="23" t="str">
        <f>+IFERROR(VLOOKUP(AS1026,'[2]Listas anexo 1'!$A$7:$B$8,2,FALSE),"")</f>
        <v>ADMIN</v>
      </c>
      <c r="C1026" s="23" t="str">
        <f>+IFERROR(VLOOKUP(AT1026,'[2]Listas anexo 1'!$A$13:$B$15,2,FALSE),"")</f>
        <v>ADMINYCOOR</v>
      </c>
      <c r="D1026" s="23" t="str">
        <f>+IFERROR(VLOOKUP(AT1026,'[2]Listas anexo 1'!$A$13:$C$15,3,FALSE),"")</f>
        <v>CONTRIBUIR</v>
      </c>
      <c r="E1026" s="23" t="str">
        <f>+IFERROR(VLOOKUP(AT1026,'[2]Listas anexo 1'!$A$19:$B$21,2,FALSE),"")</f>
        <v>ADMINOB</v>
      </c>
      <c r="F1026" s="23" t="str">
        <f>+IFERROR(VLOOKUP(AV1026,'[2]Listas anexo 1'!$J$13:$K$21,2,FALSE),"")</f>
        <v>ADOBIII</v>
      </c>
      <c r="G1026" s="23" t="str">
        <f>+IFERROR(VLOOKUP(AW1026,'[2]LISTAS ANEXO 1. 2'!$A$9:$B$38,2,FALSE),"")</f>
        <v>AVIII</v>
      </c>
      <c r="H1026" s="23" t="str">
        <f>+IFERROR(IF(C1026="ADMINYCOOR",VLOOKUP(AY1026,'[2]LISTAS ANEXO 1. 3'!$B$13:$C$42,2,FALSE),IF(C1026="TASAS",VLOOKUP(AY1026,'[2]LISTAS ANEXO 1. 3'!$B$43:$C$51,2,FALSE),IF(C1026="FORTALECIMIENTO",VLOOKUP(AY1026,'[2]LISTAS ANEXO 1. 3'!$B$52:$C$58,2,FALSE),""))),"")</f>
        <v>LL</v>
      </c>
      <c r="I1026" s="23" t="str">
        <f>+IFERROR(VLOOKUP(#REF!,'[2]LISTAS ANEXO 1. 4'!$B$74:$C$90,2,FALSE),"")</f>
        <v/>
      </c>
      <c r="J1026" s="23" t="str">
        <f>+IFERROR(VLOOKUP(X1026,[2]ORDINALES!$B$2:$C$5,2,FALSE),"")</f>
        <v>CTADOS</v>
      </c>
      <c r="K1026" s="23" t="str">
        <f>+IFERROR(VLOOKUP(#REF!,[2]REGION!$G$2:$I$1125,2,FALSE),"")</f>
        <v/>
      </c>
      <c r="L1026" s="23" t="str">
        <f>+IFERROR(VLOOKUP(AI1026,[2]REGION!$G$2:$I$1125,2,FALSE),"")</f>
        <v>BOYA</v>
      </c>
      <c r="M1026" s="23" t="str">
        <f>+IFERROR(VLOOKUP(#REF!,[2]ORDINALES!$H$2:$I$382,2,FALSE),"")</f>
        <v/>
      </c>
      <c r="N1026" s="23" t="str">
        <f>IFERROR(VLOOKUP(U1026,'[2]Lista Willy'!$B$11:$D$14,3,FALSE),"")</f>
        <v>REC_11</v>
      </c>
      <c r="O1026" s="24"/>
      <c r="P1026" s="94">
        <v>38014</v>
      </c>
      <c r="Q1026" s="94" t="s">
        <v>540</v>
      </c>
      <c r="R1026" s="94" t="s">
        <v>873</v>
      </c>
      <c r="S1026" s="94" t="s">
        <v>1131</v>
      </c>
      <c r="T1026" s="94" t="s">
        <v>873</v>
      </c>
      <c r="U1026" s="94" t="s">
        <v>52</v>
      </c>
      <c r="V1026" s="94" t="s">
        <v>53</v>
      </c>
      <c r="W1026" s="94" t="s">
        <v>54</v>
      </c>
      <c r="X1026" s="90" t="s">
        <v>55</v>
      </c>
      <c r="Y1026" s="94" t="s">
        <v>2871</v>
      </c>
      <c r="Z1026" s="119">
        <v>2000000</v>
      </c>
      <c r="AA1026" s="120"/>
      <c r="AB1026" s="119"/>
      <c r="AC1026" s="119"/>
      <c r="AD1026" s="119"/>
      <c r="AE1026" s="120">
        <v>2000000</v>
      </c>
      <c r="AF1026" s="119"/>
      <c r="AG1026" s="131">
        <v>0</v>
      </c>
      <c r="AH1026" s="94" t="s">
        <v>57</v>
      </c>
      <c r="AI1026" s="94" t="s">
        <v>1009</v>
      </c>
      <c r="AJ1026" s="94" t="s">
        <v>1133</v>
      </c>
      <c r="AK1026" s="94"/>
      <c r="AL1026" s="94" t="s">
        <v>57</v>
      </c>
      <c r="AM1026" s="94"/>
      <c r="AN1026" s="94" t="s">
        <v>57</v>
      </c>
      <c r="AO1026" s="94"/>
      <c r="AP1026" s="94" t="s">
        <v>57</v>
      </c>
      <c r="AQ1026" s="94"/>
      <c r="AR1026" s="94" t="s">
        <v>57</v>
      </c>
      <c r="AS1026" s="94" t="s">
        <v>60</v>
      </c>
      <c r="AT1026" s="94" t="s">
        <v>61</v>
      </c>
      <c r="AU1026" s="97" t="s">
        <v>62</v>
      </c>
      <c r="AV1026" s="97" t="s">
        <v>272</v>
      </c>
      <c r="AW1026" s="97" t="s">
        <v>536</v>
      </c>
      <c r="AX1026" s="97">
        <v>3202017</v>
      </c>
      <c r="AY1026" s="97" t="s">
        <v>537</v>
      </c>
      <c r="AZ1026" s="97" t="s">
        <v>539</v>
      </c>
      <c r="BA1026" s="24"/>
    </row>
    <row r="1027" spans="1:53" ht="84.75" customHeight="1">
      <c r="A1027" s="23" t="str">
        <f>+IFERROR(VLOOKUP(R1027,'[2]Listas niveles'!$D$2:$E$11,2,FALSE),"")</f>
        <v>DTAN</v>
      </c>
      <c r="B1027" s="23" t="str">
        <f>+IFERROR(VLOOKUP(AS1027,'[2]Listas anexo 1'!$A$7:$B$8,2,FALSE),"")</f>
        <v>ADMIN</v>
      </c>
      <c r="C1027" s="23" t="str">
        <f>+IFERROR(VLOOKUP(AT1027,'[2]Listas anexo 1'!$A$13:$B$15,2,FALSE),"")</f>
        <v>ADMINYCOOR</v>
      </c>
      <c r="D1027" s="23" t="str">
        <f>+IFERROR(VLOOKUP(AT1027,'[2]Listas anexo 1'!$A$13:$C$15,3,FALSE),"")</f>
        <v>CONTRIBUIR</v>
      </c>
      <c r="E1027" s="23" t="str">
        <f>+IFERROR(VLOOKUP(AT1027,'[2]Listas anexo 1'!$A$19:$B$21,2,FALSE),"")</f>
        <v>ADMINOB</v>
      </c>
      <c r="F1027" s="23" t="str">
        <f>+IFERROR(VLOOKUP(AV1027,'[2]Listas anexo 1'!$J$13:$K$21,2,FALSE),"")</f>
        <v>ADOBIII</v>
      </c>
      <c r="G1027" s="23" t="str">
        <f>+IFERROR(VLOOKUP(AW1027,'[2]LISTAS ANEXO 1. 2'!$A$9:$B$38,2,FALSE),"")</f>
        <v>AVI</v>
      </c>
      <c r="H1027" s="23" t="str">
        <f>+IFERROR(IF(C1027="ADMINYCOOR",VLOOKUP(AY1027,'[2]LISTAS ANEXO 1. 3'!$B$13:$C$42,2,FALSE),IF(C1027="TASAS",VLOOKUP(AY1027,'[2]LISTAS ANEXO 1. 3'!$B$43:$C$51,2,FALSE),IF(C1027="FORTALECIMIENTO",VLOOKUP(AY1027,'[2]LISTAS ANEXO 1. 3'!$B$52:$C$58,2,FALSE),""))),"")</f>
        <v>HH</v>
      </c>
      <c r="I1027" s="23" t="str">
        <f>+IFERROR(VLOOKUP(#REF!,'[2]LISTAS ANEXO 1. 4'!$B$74:$C$90,2,FALSE),"")</f>
        <v/>
      </c>
      <c r="J1027" s="23" t="str">
        <f>+IFERROR(VLOOKUP(X1027,[2]ORDINALES!$B$2:$C$5,2,FALSE),"")</f>
        <v>CTADOS</v>
      </c>
      <c r="K1027" s="23" t="str">
        <f>+IFERROR(VLOOKUP(#REF!,[2]REGION!$G$2:$I$1125,2,FALSE),"")</f>
        <v/>
      </c>
      <c r="L1027" s="23" t="str">
        <f>+IFERROR(VLOOKUP(AI1027,[2]REGION!$G$2:$I$1125,2,FALSE),"")</f>
        <v>BOYA</v>
      </c>
      <c r="M1027" s="23" t="str">
        <f>+IFERROR(VLOOKUP(#REF!,[2]ORDINALES!$H$2:$I$382,2,FALSE),"")</f>
        <v/>
      </c>
      <c r="N1027" s="23" t="str">
        <f>IFERROR(VLOOKUP(U1027,'[2]Lista Willy'!$B$11:$D$14,3,FALSE),"")</f>
        <v>REC_11</v>
      </c>
      <c r="O1027" s="24"/>
      <c r="P1027" s="94">
        <v>38015</v>
      </c>
      <c r="Q1027" s="94" t="s">
        <v>540</v>
      </c>
      <c r="R1027" s="94" t="s">
        <v>873</v>
      </c>
      <c r="S1027" s="94" t="s">
        <v>1131</v>
      </c>
      <c r="T1027" s="94" t="s">
        <v>873</v>
      </c>
      <c r="U1027" s="94" t="s">
        <v>52</v>
      </c>
      <c r="V1027" s="94" t="s">
        <v>53</v>
      </c>
      <c r="W1027" s="94" t="s">
        <v>54</v>
      </c>
      <c r="X1027" s="90" t="s">
        <v>55</v>
      </c>
      <c r="Y1027" s="99" t="s">
        <v>1144</v>
      </c>
      <c r="Z1027" s="119">
        <v>53024400</v>
      </c>
      <c r="AA1027" s="120"/>
      <c r="AB1027" s="119"/>
      <c r="AC1027" s="119"/>
      <c r="AD1027" s="119"/>
      <c r="AE1027" s="120">
        <v>53024400</v>
      </c>
      <c r="AF1027" s="119"/>
      <c r="AG1027" s="131">
        <v>0</v>
      </c>
      <c r="AH1027" s="94" t="s">
        <v>57</v>
      </c>
      <c r="AI1027" s="94" t="s">
        <v>1009</v>
      </c>
      <c r="AJ1027" s="94" t="s">
        <v>1133</v>
      </c>
      <c r="AK1027" s="94"/>
      <c r="AL1027" s="94" t="s">
        <v>57</v>
      </c>
      <c r="AM1027" s="94"/>
      <c r="AN1027" s="94" t="s">
        <v>57</v>
      </c>
      <c r="AO1027" s="94"/>
      <c r="AP1027" s="94" t="s">
        <v>57</v>
      </c>
      <c r="AQ1027" s="94"/>
      <c r="AR1027" s="94" t="s">
        <v>57</v>
      </c>
      <c r="AS1027" s="94" t="s">
        <v>60</v>
      </c>
      <c r="AT1027" s="94" t="s">
        <v>61</v>
      </c>
      <c r="AU1027" s="97" t="s">
        <v>62</v>
      </c>
      <c r="AV1027" s="97" t="s">
        <v>272</v>
      </c>
      <c r="AW1027" s="97" t="s">
        <v>273</v>
      </c>
      <c r="AX1027" s="97">
        <v>3202010</v>
      </c>
      <c r="AY1027" s="97" t="s">
        <v>274</v>
      </c>
      <c r="AZ1027" s="98" t="s">
        <v>407</v>
      </c>
      <c r="BA1027" s="24"/>
    </row>
    <row r="1028" spans="1:53" ht="84.75" customHeight="1">
      <c r="A1028" s="23" t="str">
        <f>+IFERROR(VLOOKUP(R1028,'[2]Listas niveles'!$D$2:$E$11,2,FALSE),"")</f>
        <v>DTAN</v>
      </c>
      <c r="B1028" s="23" t="str">
        <f>+IFERROR(VLOOKUP(AS1028,'[2]Listas anexo 1'!$A$7:$B$8,2,FALSE),"")</f>
        <v>ADMIN</v>
      </c>
      <c r="C1028" s="23" t="str">
        <f>+IFERROR(VLOOKUP(AT1028,'[2]Listas anexo 1'!$A$13:$B$15,2,FALSE),"")</f>
        <v>ADMINYCOOR</v>
      </c>
      <c r="D1028" s="23" t="str">
        <f>+IFERROR(VLOOKUP(AT1028,'[2]Listas anexo 1'!$A$13:$C$15,3,FALSE),"")</f>
        <v>CONTRIBUIR</v>
      </c>
      <c r="E1028" s="23" t="str">
        <f>+IFERROR(VLOOKUP(AT1028,'[2]Listas anexo 1'!$A$19:$B$21,2,FALSE),"")</f>
        <v>ADMINOB</v>
      </c>
      <c r="F1028" s="23" t="str">
        <f>+IFERROR(VLOOKUP(AV1028,'[2]Listas anexo 1'!$J$13:$K$21,2,FALSE),"")</f>
        <v>ADOBIII</v>
      </c>
      <c r="G1028" s="23" t="str">
        <f>+IFERROR(VLOOKUP(AW1028,'[2]LISTAS ANEXO 1. 2'!$A$9:$B$38,2,FALSE),"")</f>
        <v>AVI</v>
      </c>
      <c r="H1028" s="23" t="str">
        <f>+IFERROR(IF(C1028="ADMINYCOOR",VLOOKUP(AY1028,'[2]LISTAS ANEXO 1. 3'!$B$13:$C$42,2,FALSE),IF(C1028="TASAS",VLOOKUP(AY1028,'[2]LISTAS ANEXO 1. 3'!$B$43:$C$51,2,FALSE),IF(C1028="FORTALECIMIENTO",VLOOKUP(AY1028,'[2]LISTAS ANEXO 1. 3'!$B$52:$C$58,2,FALSE),""))),"")</f>
        <v>HH</v>
      </c>
      <c r="I1028" s="23" t="str">
        <f>+IFERROR(VLOOKUP(#REF!,'[2]LISTAS ANEXO 1. 4'!$B$74:$C$90,2,FALSE),"")</f>
        <v/>
      </c>
      <c r="J1028" s="23" t="str">
        <f>+IFERROR(VLOOKUP(X1028,[2]ORDINALES!$B$2:$C$5,2,FALSE),"")</f>
        <v>CTADOS</v>
      </c>
      <c r="K1028" s="23" t="str">
        <f>+IFERROR(VLOOKUP(#REF!,[2]REGION!$G$2:$I$1125,2,FALSE),"")</f>
        <v/>
      </c>
      <c r="L1028" s="23" t="str">
        <f>+IFERROR(VLOOKUP(AI1028,[2]REGION!$G$2:$I$1125,2,FALSE),"")</f>
        <v>BOYA</v>
      </c>
      <c r="M1028" s="23" t="str">
        <f>+IFERROR(VLOOKUP(#REF!,[2]ORDINALES!$H$2:$I$382,2,FALSE),"")</f>
        <v/>
      </c>
      <c r="N1028" s="23" t="str">
        <f>IFERROR(VLOOKUP(U1028,'[2]Lista Willy'!$B$11:$D$14,3,FALSE),"")</f>
        <v>REC_20</v>
      </c>
      <c r="O1028" s="24"/>
      <c r="P1028" s="94">
        <v>38016</v>
      </c>
      <c r="Q1028" s="94" t="s">
        <v>540</v>
      </c>
      <c r="R1028" s="94" t="s">
        <v>873</v>
      </c>
      <c r="S1028" s="94" t="s">
        <v>1131</v>
      </c>
      <c r="T1028" s="94" t="s">
        <v>873</v>
      </c>
      <c r="U1028" s="94" t="s">
        <v>153</v>
      </c>
      <c r="V1028" s="94" t="s">
        <v>154</v>
      </c>
      <c r="W1028" s="94" t="s">
        <v>54</v>
      </c>
      <c r="X1028" s="90" t="s">
        <v>55</v>
      </c>
      <c r="Y1028" s="94" t="s">
        <v>2872</v>
      </c>
      <c r="Z1028" s="119">
        <v>3000000</v>
      </c>
      <c r="AA1028" s="120"/>
      <c r="AB1028" s="119"/>
      <c r="AC1028" s="119"/>
      <c r="AD1028" s="119"/>
      <c r="AE1028" s="120">
        <v>3000000</v>
      </c>
      <c r="AF1028" s="119"/>
      <c r="AG1028" s="131">
        <v>0</v>
      </c>
      <c r="AH1028" s="94" t="s">
        <v>57</v>
      </c>
      <c r="AI1028" s="94" t="s">
        <v>1009</v>
      </c>
      <c r="AJ1028" s="94" t="s">
        <v>1133</v>
      </c>
      <c r="AK1028" s="94"/>
      <c r="AL1028" s="94" t="s">
        <v>57</v>
      </c>
      <c r="AM1028" s="94"/>
      <c r="AN1028" s="94" t="s">
        <v>57</v>
      </c>
      <c r="AO1028" s="94"/>
      <c r="AP1028" s="94" t="s">
        <v>57</v>
      </c>
      <c r="AQ1028" s="94"/>
      <c r="AR1028" s="94" t="s">
        <v>57</v>
      </c>
      <c r="AS1028" s="94" t="s">
        <v>60</v>
      </c>
      <c r="AT1028" s="94" t="s">
        <v>61</v>
      </c>
      <c r="AU1028" s="97" t="s">
        <v>62</v>
      </c>
      <c r="AV1028" s="97" t="s">
        <v>272</v>
      </c>
      <c r="AW1028" s="97" t="s">
        <v>273</v>
      </c>
      <c r="AX1028" s="97">
        <v>3202010</v>
      </c>
      <c r="AY1028" s="97" t="s">
        <v>274</v>
      </c>
      <c r="AZ1028" s="98" t="s">
        <v>407</v>
      </c>
      <c r="BA1028" s="24"/>
    </row>
    <row r="1029" spans="1:53" ht="84.75" customHeight="1">
      <c r="A1029" s="23" t="str">
        <f>+IFERROR(VLOOKUP(R1029,'[2]Listas niveles'!$D$2:$E$11,2,FALSE),"")</f>
        <v>DTAN</v>
      </c>
      <c r="B1029" s="23" t="str">
        <f>+IFERROR(VLOOKUP(AS1029,'[2]Listas anexo 1'!$A$7:$B$8,2,FALSE),"")</f>
        <v>ADMIN</v>
      </c>
      <c r="C1029" s="23" t="str">
        <f>+IFERROR(VLOOKUP(AT1029,'[2]Listas anexo 1'!$A$13:$B$15,2,FALSE),"")</f>
        <v>ADMINYCOOR</v>
      </c>
      <c r="D1029" s="23" t="str">
        <f>+IFERROR(VLOOKUP(AT1029,'[2]Listas anexo 1'!$A$13:$C$15,3,FALSE),"")</f>
        <v>CONTRIBUIR</v>
      </c>
      <c r="E1029" s="23" t="str">
        <f>+IFERROR(VLOOKUP(AT1029,'[2]Listas anexo 1'!$A$19:$B$21,2,FALSE),"")</f>
        <v>ADMINOB</v>
      </c>
      <c r="F1029" s="23" t="str">
        <f>+IFERROR(VLOOKUP(AV1029,'[2]Listas anexo 1'!$J$13:$K$21,2,FALSE),"")</f>
        <v>ADOBIII</v>
      </c>
      <c r="G1029" s="23" t="str">
        <f>+IFERROR(VLOOKUP(AW1029,'[2]LISTAS ANEXO 1. 2'!$A$9:$B$38,2,FALSE),"")</f>
        <v>AVI</v>
      </c>
      <c r="H1029" s="23" t="str">
        <f>+IFERROR(IF(C1029="ADMINYCOOR",VLOOKUP(AY1029,'[2]LISTAS ANEXO 1. 3'!$B$13:$C$42,2,FALSE),IF(C1029="TASAS",VLOOKUP(AY1029,'[2]LISTAS ANEXO 1. 3'!$B$43:$C$51,2,FALSE),IF(C1029="FORTALECIMIENTO",VLOOKUP(AY1029,'[2]LISTAS ANEXO 1. 3'!$B$52:$C$58,2,FALSE),""))),"")</f>
        <v>HH</v>
      </c>
      <c r="I1029" s="23" t="str">
        <f>+IFERROR(VLOOKUP(#REF!,'[2]LISTAS ANEXO 1. 4'!$B$74:$C$90,2,FALSE),"")</f>
        <v/>
      </c>
      <c r="J1029" s="23" t="str">
        <f>+IFERROR(VLOOKUP(X1029,[2]ORDINALES!$B$2:$C$5,2,FALSE),"")</f>
        <v>CTADOS</v>
      </c>
      <c r="K1029" s="23" t="str">
        <f>+IFERROR(VLOOKUP(#REF!,[2]REGION!$G$2:$I$1125,2,FALSE),"")</f>
        <v/>
      </c>
      <c r="L1029" s="23" t="str">
        <f>+IFERROR(VLOOKUP(AI1029,[2]REGION!$G$2:$I$1125,2,FALSE),"")</f>
        <v>BOYA</v>
      </c>
      <c r="M1029" s="23" t="str">
        <f>+IFERROR(VLOOKUP(#REF!,[2]ORDINALES!$H$2:$I$382,2,FALSE),"")</f>
        <v/>
      </c>
      <c r="N1029" s="23" t="str">
        <f>IFERROR(VLOOKUP(U1029,'[2]Lista Willy'!$B$11:$D$14,3,FALSE),"")</f>
        <v>REC_11</v>
      </c>
      <c r="O1029" s="24"/>
      <c r="P1029" s="94">
        <v>38017</v>
      </c>
      <c r="Q1029" s="94" t="s">
        <v>540</v>
      </c>
      <c r="R1029" s="94" t="s">
        <v>873</v>
      </c>
      <c r="S1029" s="94" t="s">
        <v>1131</v>
      </c>
      <c r="T1029" s="94" t="s">
        <v>873</v>
      </c>
      <c r="U1029" s="94" t="s">
        <v>52</v>
      </c>
      <c r="V1029" s="94" t="s">
        <v>53</v>
      </c>
      <c r="W1029" s="94" t="s">
        <v>54</v>
      </c>
      <c r="X1029" s="90" t="s">
        <v>55</v>
      </c>
      <c r="Y1029" s="94" t="s">
        <v>2873</v>
      </c>
      <c r="Z1029" s="119">
        <v>3000000</v>
      </c>
      <c r="AA1029" s="120"/>
      <c r="AB1029" s="119"/>
      <c r="AC1029" s="119"/>
      <c r="AD1029" s="119"/>
      <c r="AE1029" s="120">
        <v>3000000</v>
      </c>
      <c r="AF1029" s="119"/>
      <c r="AG1029" s="131">
        <v>0</v>
      </c>
      <c r="AH1029" s="94" t="s">
        <v>57</v>
      </c>
      <c r="AI1029" s="94" t="s">
        <v>1009</v>
      </c>
      <c r="AJ1029" s="94" t="s">
        <v>1133</v>
      </c>
      <c r="AK1029" s="94"/>
      <c r="AL1029" s="94" t="s">
        <v>57</v>
      </c>
      <c r="AM1029" s="94"/>
      <c r="AN1029" s="94" t="s">
        <v>57</v>
      </c>
      <c r="AO1029" s="94"/>
      <c r="AP1029" s="94" t="s">
        <v>57</v>
      </c>
      <c r="AQ1029" s="94"/>
      <c r="AR1029" s="94" t="s">
        <v>57</v>
      </c>
      <c r="AS1029" s="94" t="s">
        <v>60</v>
      </c>
      <c r="AT1029" s="94" t="s">
        <v>61</v>
      </c>
      <c r="AU1029" s="97" t="s">
        <v>62</v>
      </c>
      <c r="AV1029" s="97" t="s">
        <v>272</v>
      </c>
      <c r="AW1029" s="97" t="s">
        <v>273</v>
      </c>
      <c r="AX1029" s="97">
        <v>3202010</v>
      </c>
      <c r="AY1029" s="97" t="s">
        <v>274</v>
      </c>
      <c r="AZ1029" s="98" t="s">
        <v>407</v>
      </c>
      <c r="BA1029" s="24"/>
    </row>
    <row r="1030" spans="1:53" ht="84.75" customHeight="1">
      <c r="A1030" s="23" t="str">
        <f>+IFERROR(VLOOKUP(R1030,'[2]Listas niveles'!$D$2:$E$11,2,FALSE),"")</f>
        <v>DTAN</v>
      </c>
      <c r="B1030" s="23" t="str">
        <f>+IFERROR(VLOOKUP(AS1030,'[2]Listas anexo 1'!$A$7:$B$8,2,FALSE),"")</f>
        <v>ADMIN</v>
      </c>
      <c r="C1030" s="23" t="str">
        <f>+IFERROR(VLOOKUP(AT1030,'[2]Listas anexo 1'!$A$13:$B$15,2,FALSE),"")</f>
        <v>ADMINYCOOR</v>
      </c>
      <c r="D1030" s="23" t="str">
        <f>+IFERROR(VLOOKUP(AT1030,'[2]Listas anexo 1'!$A$13:$C$15,3,FALSE),"")</f>
        <v>CONTRIBUIR</v>
      </c>
      <c r="E1030" s="23" t="str">
        <f>+IFERROR(VLOOKUP(AT1030,'[2]Listas anexo 1'!$A$19:$B$21,2,FALSE),"")</f>
        <v>ADMINOB</v>
      </c>
      <c r="F1030" s="23" t="str">
        <f>+IFERROR(VLOOKUP(AV1030,'[2]Listas anexo 1'!$J$13:$K$21,2,FALSE),"")</f>
        <v>ADOBIII</v>
      </c>
      <c r="G1030" s="23" t="str">
        <f>+IFERROR(VLOOKUP(AW1030,'[2]LISTAS ANEXO 1. 2'!$A$9:$B$38,2,FALSE),"")</f>
        <v>AVI</v>
      </c>
      <c r="H1030" s="23" t="str">
        <f>+IFERROR(IF(C1030="ADMINYCOOR",VLOOKUP(AY1030,'[2]LISTAS ANEXO 1. 3'!$B$13:$C$42,2,FALSE),IF(C1030="TASAS",VLOOKUP(AY1030,'[2]LISTAS ANEXO 1. 3'!$B$43:$C$51,2,FALSE),IF(C1030="FORTALECIMIENTO",VLOOKUP(AY1030,'[2]LISTAS ANEXO 1. 3'!$B$52:$C$58,2,FALSE),""))),"")</f>
        <v>HH</v>
      </c>
      <c r="I1030" s="23" t="str">
        <f>+IFERROR(VLOOKUP(#REF!,'[2]LISTAS ANEXO 1. 4'!$B$74:$C$90,2,FALSE),"")</f>
        <v/>
      </c>
      <c r="J1030" s="23" t="str">
        <f>+IFERROR(VLOOKUP(X1030,[2]ORDINALES!$B$2:$C$5,2,FALSE),"")</f>
        <v>CTADOS</v>
      </c>
      <c r="K1030" s="23" t="str">
        <f>+IFERROR(VLOOKUP(#REF!,[2]REGION!$G$2:$I$1125,2,FALSE),"")</f>
        <v/>
      </c>
      <c r="L1030" s="23" t="str">
        <f>+IFERROR(VLOOKUP(AI1030,[2]REGION!$G$2:$I$1125,2,FALSE),"")</f>
        <v>BOYA</v>
      </c>
      <c r="M1030" s="23" t="str">
        <f>+IFERROR(VLOOKUP(#REF!,[2]ORDINALES!$H$2:$I$382,2,FALSE),"")</f>
        <v/>
      </c>
      <c r="N1030" s="23" t="str">
        <f>IFERROR(VLOOKUP(U1030,'[2]Lista Willy'!$B$11:$D$14,3,FALSE),"")</f>
        <v>REC_20</v>
      </c>
      <c r="O1030" s="24"/>
      <c r="P1030" s="94">
        <v>38018</v>
      </c>
      <c r="Q1030" s="94" t="s">
        <v>540</v>
      </c>
      <c r="R1030" s="94" t="s">
        <v>873</v>
      </c>
      <c r="S1030" s="94" t="s">
        <v>1131</v>
      </c>
      <c r="T1030" s="94" t="s">
        <v>873</v>
      </c>
      <c r="U1030" s="94" t="s">
        <v>153</v>
      </c>
      <c r="V1030" s="94" t="s">
        <v>154</v>
      </c>
      <c r="W1030" s="94" t="s">
        <v>54</v>
      </c>
      <c r="X1030" s="90" t="s">
        <v>55</v>
      </c>
      <c r="Y1030" s="94" t="s">
        <v>1145</v>
      </c>
      <c r="Z1030" s="119">
        <v>7300000</v>
      </c>
      <c r="AA1030" s="120"/>
      <c r="AB1030" s="119"/>
      <c r="AC1030" s="119"/>
      <c r="AD1030" s="119"/>
      <c r="AE1030" s="120">
        <v>7300000</v>
      </c>
      <c r="AF1030" s="119"/>
      <c r="AG1030" s="131">
        <v>0</v>
      </c>
      <c r="AH1030" s="94" t="s">
        <v>57</v>
      </c>
      <c r="AI1030" s="94" t="s">
        <v>1009</v>
      </c>
      <c r="AJ1030" s="94" t="s">
        <v>1133</v>
      </c>
      <c r="AK1030" s="94"/>
      <c r="AL1030" s="94" t="s">
        <v>57</v>
      </c>
      <c r="AM1030" s="94"/>
      <c r="AN1030" s="94" t="s">
        <v>57</v>
      </c>
      <c r="AO1030" s="94"/>
      <c r="AP1030" s="94" t="s">
        <v>57</v>
      </c>
      <c r="AQ1030" s="94"/>
      <c r="AR1030" s="94" t="s">
        <v>57</v>
      </c>
      <c r="AS1030" s="94" t="s">
        <v>60</v>
      </c>
      <c r="AT1030" s="94" t="s">
        <v>61</v>
      </c>
      <c r="AU1030" s="97" t="s">
        <v>62</v>
      </c>
      <c r="AV1030" s="97" t="s">
        <v>272</v>
      </c>
      <c r="AW1030" s="97" t="s">
        <v>273</v>
      </c>
      <c r="AX1030" s="97">
        <v>3202010</v>
      </c>
      <c r="AY1030" s="97" t="s">
        <v>274</v>
      </c>
      <c r="AZ1030" s="98" t="s">
        <v>407</v>
      </c>
      <c r="BA1030" s="24"/>
    </row>
    <row r="1031" spans="1:53" ht="84.75" customHeight="1">
      <c r="A1031" s="23" t="str">
        <f>+IFERROR(VLOOKUP(R1031,'[2]Listas niveles'!$D$2:$E$11,2,FALSE),"")</f>
        <v>DTAN</v>
      </c>
      <c r="B1031" s="23" t="str">
        <f>+IFERROR(VLOOKUP(AS1031,'[2]Listas anexo 1'!$A$7:$B$8,2,FALSE),"")</f>
        <v>ADMIN</v>
      </c>
      <c r="C1031" s="23" t="str">
        <f>+IFERROR(VLOOKUP(AT1031,'[2]Listas anexo 1'!$A$13:$B$15,2,FALSE),"")</f>
        <v>ADMINYCOOR</v>
      </c>
      <c r="D1031" s="23" t="str">
        <f>+IFERROR(VLOOKUP(AT1031,'[2]Listas anexo 1'!$A$13:$C$15,3,FALSE),"")</f>
        <v>CONTRIBUIR</v>
      </c>
      <c r="E1031" s="23" t="str">
        <f>+IFERROR(VLOOKUP(AT1031,'[2]Listas anexo 1'!$A$19:$B$21,2,FALSE),"")</f>
        <v>ADMINOB</v>
      </c>
      <c r="F1031" s="23" t="str">
        <f>+IFERROR(VLOOKUP(AV1031,'[2]Listas anexo 1'!$J$13:$K$21,2,FALSE),"")</f>
        <v>ADOBIII</v>
      </c>
      <c r="G1031" s="23" t="str">
        <f>+IFERROR(VLOOKUP(AW1031,'[2]LISTAS ANEXO 1. 2'!$A$9:$B$38,2,FALSE),"")</f>
        <v>AVI</v>
      </c>
      <c r="H1031" s="23" t="str">
        <f>+IFERROR(IF(C1031="ADMINYCOOR",VLOOKUP(AY1031,'[2]LISTAS ANEXO 1. 3'!$B$13:$C$42,2,FALSE),IF(C1031="TASAS",VLOOKUP(AY1031,'[2]LISTAS ANEXO 1. 3'!$B$43:$C$51,2,FALSE),IF(C1031="FORTALECIMIENTO",VLOOKUP(AY1031,'[2]LISTAS ANEXO 1. 3'!$B$52:$C$58,2,FALSE),""))),"")</f>
        <v>HH</v>
      </c>
      <c r="I1031" s="23" t="str">
        <f>+IFERROR(VLOOKUP(#REF!,'[2]LISTAS ANEXO 1. 4'!$B$74:$C$90,2,FALSE),"")</f>
        <v/>
      </c>
      <c r="J1031" s="23" t="str">
        <f>+IFERROR(VLOOKUP(X1031,[2]ORDINALES!$B$2:$C$5,2,FALSE),"")</f>
        <v>CTADOS</v>
      </c>
      <c r="K1031" s="23" t="str">
        <f>+IFERROR(VLOOKUP(#REF!,[2]REGION!$G$2:$I$1125,2,FALSE),"")</f>
        <v/>
      </c>
      <c r="L1031" s="23" t="str">
        <f>+IFERROR(VLOOKUP(AI1031,[2]REGION!$G$2:$I$1125,2,FALSE),"")</f>
        <v>BOYA</v>
      </c>
      <c r="M1031" s="23" t="str">
        <f>+IFERROR(VLOOKUP(#REF!,[2]ORDINALES!$H$2:$I$382,2,FALSE),"")</f>
        <v/>
      </c>
      <c r="N1031" s="23" t="str">
        <f>IFERROR(VLOOKUP(U1031,'[2]Lista Willy'!$B$11:$D$14,3,FALSE),"")</f>
        <v>REC_20</v>
      </c>
      <c r="O1031" s="24"/>
      <c r="P1031" s="94">
        <v>38019</v>
      </c>
      <c r="Q1031" s="94" t="s">
        <v>540</v>
      </c>
      <c r="R1031" s="94" t="s">
        <v>873</v>
      </c>
      <c r="S1031" s="94" t="s">
        <v>1131</v>
      </c>
      <c r="T1031" s="94" t="s">
        <v>873</v>
      </c>
      <c r="U1031" s="94" t="s">
        <v>153</v>
      </c>
      <c r="V1031" s="94" t="s">
        <v>154</v>
      </c>
      <c r="W1031" s="94" t="s">
        <v>54</v>
      </c>
      <c r="X1031" s="90" t="s">
        <v>55</v>
      </c>
      <c r="Y1031" s="94" t="s">
        <v>1146</v>
      </c>
      <c r="Z1031" s="119">
        <v>3200000</v>
      </c>
      <c r="AA1031" s="120"/>
      <c r="AB1031" s="119"/>
      <c r="AC1031" s="119"/>
      <c r="AD1031" s="119"/>
      <c r="AE1031" s="120">
        <v>3200000</v>
      </c>
      <c r="AF1031" s="119"/>
      <c r="AG1031" s="131">
        <v>0</v>
      </c>
      <c r="AH1031" s="94" t="s">
        <v>57</v>
      </c>
      <c r="AI1031" s="94" t="s">
        <v>1009</v>
      </c>
      <c r="AJ1031" s="94" t="s">
        <v>1133</v>
      </c>
      <c r="AK1031" s="94"/>
      <c r="AL1031" s="94" t="s">
        <v>57</v>
      </c>
      <c r="AM1031" s="94"/>
      <c r="AN1031" s="94" t="s">
        <v>57</v>
      </c>
      <c r="AO1031" s="94"/>
      <c r="AP1031" s="94" t="s">
        <v>57</v>
      </c>
      <c r="AQ1031" s="94"/>
      <c r="AR1031" s="94" t="s">
        <v>57</v>
      </c>
      <c r="AS1031" s="94" t="s">
        <v>60</v>
      </c>
      <c r="AT1031" s="94" t="s">
        <v>61</v>
      </c>
      <c r="AU1031" s="97" t="s">
        <v>62</v>
      </c>
      <c r="AV1031" s="97" t="s">
        <v>272</v>
      </c>
      <c r="AW1031" s="97" t="s">
        <v>273</v>
      </c>
      <c r="AX1031" s="97">
        <v>3202010</v>
      </c>
      <c r="AY1031" s="97" t="s">
        <v>274</v>
      </c>
      <c r="AZ1031" s="98" t="s">
        <v>407</v>
      </c>
      <c r="BA1031" s="24"/>
    </row>
    <row r="1032" spans="1:53" ht="84.75" customHeight="1">
      <c r="A1032" s="23" t="str">
        <f>+IFERROR(VLOOKUP(R1032,'[2]Listas niveles'!$D$2:$E$11,2,FALSE),"")</f>
        <v>DTAN</v>
      </c>
      <c r="B1032" s="23" t="str">
        <f>+IFERROR(VLOOKUP(AS1032,'[2]Listas anexo 1'!$A$7:$B$8,2,FALSE),"")</f>
        <v>ADMIN</v>
      </c>
      <c r="C1032" s="23" t="str">
        <f>+IFERROR(VLOOKUP(AT1032,'[2]Listas anexo 1'!$A$13:$B$15,2,FALSE),"")</f>
        <v>ADMINYCOOR</v>
      </c>
      <c r="D1032" s="23" t="str">
        <f>+IFERROR(VLOOKUP(AT1032,'[2]Listas anexo 1'!$A$13:$C$15,3,FALSE),"")</f>
        <v>CONTRIBUIR</v>
      </c>
      <c r="E1032" s="23" t="str">
        <f>+IFERROR(VLOOKUP(AT1032,'[2]Listas anexo 1'!$A$19:$B$21,2,FALSE),"")</f>
        <v>ADMINOB</v>
      </c>
      <c r="F1032" s="23" t="str">
        <f>+IFERROR(VLOOKUP(AV1032,'[2]Listas anexo 1'!$J$13:$K$21,2,FALSE),"")</f>
        <v>ADOBIII</v>
      </c>
      <c r="G1032" s="23" t="str">
        <f>+IFERROR(VLOOKUP(AW1032,'[2]LISTAS ANEXO 1. 2'!$A$9:$B$38,2,FALSE),"")</f>
        <v>AVI</v>
      </c>
      <c r="H1032" s="23" t="str">
        <f>+IFERROR(IF(C1032="ADMINYCOOR",VLOOKUP(AY1032,'[2]LISTAS ANEXO 1. 3'!$B$13:$C$42,2,FALSE),IF(C1032="TASAS",VLOOKUP(AY1032,'[2]LISTAS ANEXO 1. 3'!$B$43:$C$51,2,FALSE),IF(C1032="FORTALECIMIENTO",VLOOKUP(AY1032,'[2]LISTAS ANEXO 1. 3'!$B$52:$C$58,2,FALSE),""))),"")</f>
        <v>HH</v>
      </c>
      <c r="I1032" s="23" t="str">
        <f>+IFERROR(VLOOKUP(#REF!,'[2]LISTAS ANEXO 1. 4'!$B$74:$C$90,2,FALSE),"")</f>
        <v/>
      </c>
      <c r="J1032" s="23" t="str">
        <f>+IFERROR(VLOOKUP(X1032,[2]ORDINALES!$B$2:$C$5,2,FALSE),"")</f>
        <v>CTADOS</v>
      </c>
      <c r="K1032" s="23" t="str">
        <f>+IFERROR(VLOOKUP(#REF!,[2]REGION!$G$2:$I$1125,2,FALSE),"")</f>
        <v/>
      </c>
      <c r="L1032" s="23" t="str">
        <f>+IFERROR(VLOOKUP(AI1032,[2]REGION!$G$2:$I$1125,2,FALSE),"")</f>
        <v>BOYA</v>
      </c>
      <c r="M1032" s="23" t="str">
        <f>+IFERROR(VLOOKUP(#REF!,[2]ORDINALES!$H$2:$I$382,2,FALSE),"")</f>
        <v/>
      </c>
      <c r="N1032" s="23" t="str">
        <f>IFERROR(VLOOKUP(U1032,'[2]Lista Willy'!$B$11:$D$14,3,FALSE),"")</f>
        <v>REC_11</v>
      </c>
      <c r="O1032" s="24"/>
      <c r="P1032" s="94">
        <v>38020</v>
      </c>
      <c r="Q1032" s="94" t="s">
        <v>540</v>
      </c>
      <c r="R1032" s="94" t="s">
        <v>873</v>
      </c>
      <c r="S1032" s="94" t="s">
        <v>1131</v>
      </c>
      <c r="T1032" s="94" t="s">
        <v>873</v>
      </c>
      <c r="U1032" s="94" t="s">
        <v>52</v>
      </c>
      <c r="V1032" s="94" t="s">
        <v>53</v>
      </c>
      <c r="W1032" s="94" t="s">
        <v>54</v>
      </c>
      <c r="X1032" s="90" t="s">
        <v>55</v>
      </c>
      <c r="Y1032" s="94" t="s">
        <v>1147</v>
      </c>
      <c r="Z1032" s="119">
        <v>3200000</v>
      </c>
      <c r="AA1032" s="120"/>
      <c r="AB1032" s="119"/>
      <c r="AC1032" s="119"/>
      <c r="AD1032" s="119"/>
      <c r="AE1032" s="120">
        <v>3200000</v>
      </c>
      <c r="AF1032" s="119"/>
      <c r="AG1032" s="131">
        <v>0</v>
      </c>
      <c r="AH1032" s="94" t="s">
        <v>57</v>
      </c>
      <c r="AI1032" s="94" t="s">
        <v>1009</v>
      </c>
      <c r="AJ1032" s="94" t="s">
        <v>1133</v>
      </c>
      <c r="AK1032" s="94"/>
      <c r="AL1032" s="94" t="s">
        <v>57</v>
      </c>
      <c r="AM1032" s="94"/>
      <c r="AN1032" s="94" t="s">
        <v>57</v>
      </c>
      <c r="AO1032" s="94"/>
      <c r="AP1032" s="94" t="s">
        <v>57</v>
      </c>
      <c r="AQ1032" s="94"/>
      <c r="AR1032" s="94" t="s">
        <v>57</v>
      </c>
      <c r="AS1032" s="94" t="s">
        <v>60</v>
      </c>
      <c r="AT1032" s="94" t="s">
        <v>61</v>
      </c>
      <c r="AU1032" s="97" t="s">
        <v>62</v>
      </c>
      <c r="AV1032" s="97" t="s">
        <v>272</v>
      </c>
      <c r="AW1032" s="97" t="s">
        <v>273</v>
      </c>
      <c r="AX1032" s="97">
        <v>3202010</v>
      </c>
      <c r="AY1032" s="97" t="s">
        <v>274</v>
      </c>
      <c r="AZ1032" s="98" t="s">
        <v>407</v>
      </c>
      <c r="BA1032" s="24"/>
    </row>
    <row r="1033" spans="1:53" ht="84.75" customHeight="1">
      <c r="A1033" s="23" t="str">
        <f>+IFERROR(VLOOKUP(R1033,'[2]Listas niveles'!$D$2:$E$11,2,FALSE),"")</f>
        <v>DTAN</v>
      </c>
      <c r="B1033" s="23" t="str">
        <f>+IFERROR(VLOOKUP(AS1033,'[2]Listas anexo 1'!$A$7:$B$8,2,FALSE),"")</f>
        <v>ADMIN</v>
      </c>
      <c r="C1033" s="23" t="str">
        <f>+IFERROR(VLOOKUP(AT1033,'[2]Listas anexo 1'!$A$13:$B$15,2,FALSE),"")</f>
        <v>ADMINYCOOR</v>
      </c>
      <c r="D1033" s="23" t="str">
        <f>+IFERROR(VLOOKUP(AT1033,'[2]Listas anexo 1'!$A$13:$C$15,3,FALSE),"")</f>
        <v>CONTRIBUIR</v>
      </c>
      <c r="E1033" s="23" t="str">
        <f>+IFERROR(VLOOKUP(AT1033,'[2]Listas anexo 1'!$A$19:$B$21,2,FALSE),"")</f>
        <v>ADMINOB</v>
      </c>
      <c r="F1033" s="23" t="str">
        <f>+IFERROR(VLOOKUP(AV1033,'[2]Listas anexo 1'!$J$13:$K$21,2,FALSE),"")</f>
        <v>ADOBIII</v>
      </c>
      <c r="G1033" s="23" t="str">
        <f>+IFERROR(VLOOKUP(AW1033,'[2]LISTAS ANEXO 1. 2'!$A$9:$B$38,2,FALSE),"")</f>
        <v>AVI</v>
      </c>
      <c r="H1033" s="23" t="str">
        <f>+IFERROR(IF(C1033="ADMINYCOOR",VLOOKUP(AY1033,'[2]LISTAS ANEXO 1. 3'!$B$13:$C$42,2,FALSE),IF(C1033="TASAS",VLOOKUP(AY1033,'[2]LISTAS ANEXO 1. 3'!$B$43:$C$51,2,FALSE),IF(C1033="FORTALECIMIENTO",VLOOKUP(AY1033,'[2]LISTAS ANEXO 1. 3'!$B$52:$C$58,2,FALSE),""))),"")</f>
        <v>HH</v>
      </c>
      <c r="I1033" s="23" t="str">
        <f>+IFERROR(VLOOKUP(#REF!,'[2]LISTAS ANEXO 1. 4'!$B$74:$C$90,2,FALSE),"")</f>
        <v/>
      </c>
      <c r="J1033" s="23" t="str">
        <f>+IFERROR(VLOOKUP(X1033,[2]ORDINALES!$B$2:$C$5,2,FALSE),"")</f>
        <v>CTADOS</v>
      </c>
      <c r="K1033" s="23" t="str">
        <f>+IFERROR(VLOOKUP(#REF!,[2]REGION!$G$2:$I$1125,2,FALSE),"")</f>
        <v/>
      </c>
      <c r="L1033" s="23" t="str">
        <f>+IFERROR(VLOOKUP(AI1033,[2]REGION!$G$2:$I$1125,2,FALSE),"")</f>
        <v>BOYA</v>
      </c>
      <c r="M1033" s="23" t="str">
        <f>+IFERROR(VLOOKUP(#REF!,[2]ORDINALES!$H$2:$I$382,2,FALSE),"")</f>
        <v/>
      </c>
      <c r="N1033" s="23" t="str">
        <f>IFERROR(VLOOKUP(U1033,'[2]Lista Willy'!$B$11:$D$14,3,FALSE),"")</f>
        <v>REC_11</v>
      </c>
      <c r="O1033" s="24"/>
      <c r="P1033" s="94">
        <v>38021</v>
      </c>
      <c r="Q1033" s="94" t="s">
        <v>540</v>
      </c>
      <c r="R1033" s="94" t="s">
        <v>873</v>
      </c>
      <c r="S1033" s="94" t="s">
        <v>1131</v>
      </c>
      <c r="T1033" s="94" t="s">
        <v>873</v>
      </c>
      <c r="U1033" s="94" t="s">
        <v>52</v>
      </c>
      <c r="V1033" s="94" t="s">
        <v>53</v>
      </c>
      <c r="W1033" s="94" t="s">
        <v>54</v>
      </c>
      <c r="X1033" s="90" t="s">
        <v>55</v>
      </c>
      <c r="Y1033" s="94" t="s">
        <v>1148</v>
      </c>
      <c r="Z1033" s="119">
        <v>500000</v>
      </c>
      <c r="AA1033" s="120"/>
      <c r="AB1033" s="119"/>
      <c r="AC1033" s="119"/>
      <c r="AD1033" s="119"/>
      <c r="AE1033" s="120">
        <v>500000</v>
      </c>
      <c r="AF1033" s="119"/>
      <c r="AG1033" s="131">
        <v>0</v>
      </c>
      <c r="AH1033" s="94" t="s">
        <v>57</v>
      </c>
      <c r="AI1033" s="94" t="s">
        <v>1009</v>
      </c>
      <c r="AJ1033" s="94" t="s">
        <v>1133</v>
      </c>
      <c r="AK1033" s="94"/>
      <c r="AL1033" s="94" t="s">
        <v>57</v>
      </c>
      <c r="AM1033" s="94"/>
      <c r="AN1033" s="94" t="s">
        <v>57</v>
      </c>
      <c r="AO1033" s="94"/>
      <c r="AP1033" s="94" t="s">
        <v>57</v>
      </c>
      <c r="AQ1033" s="94"/>
      <c r="AR1033" s="94" t="s">
        <v>57</v>
      </c>
      <c r="AS1033" s="94" t="s">
        <v>60</v>
      </c>
      <c r="AT1033" s="94" t="s">
        <v>61</v>
      </c>
      <c r="AU1033" s="97" t="s">
        <v>62</v>
      </c>
      <c r="AV1033" s="97" t="s">
        <v>272</v>
      </c>
      <c r="AW1033" s="97" t="s">
        <v>273</v>
      </c>
      <c r="AX1033" s="97">
        <v>3202010</v>
      </c>
      <c r="AY1033" s="97" t="s">
        <v>274</v>
      </c>
      <c r="AZ1033" s="98" t="s">
        <v>407</v>
      </c>
      <c r="BA1033" s="24"/>
    </row>
    <row r="1034" spans="1:53" ht="84.75" customHeight="1">
      <c r="A1034" s="23" t="str">
        <f>+IFERROR(VLOOKUP(R1034,'[2]Listas niveles'!$D$2:$E$11,2,FALSE),"")</f>
        <v>DTAN</v>
      </c>
      <c r="B1034" s="23" t="str">
        <f>+IFERROR(VLOOKUP(AS1034,'[2]Listas anexo 1'!$A$7:$B$8,2,FALSE),"")</f>
        <v>ADMIN</v>
      </c>
      <c r="C1034" s="23" t="str">
        <f>+IFERROR(VLOOKUP(AT1034,'[2]Listas anexo 1'!$A$13:$B$15,2,FALSE),"")</f>
        <v>ADMINYCOOR</v>
      </c>
      <c r="D1034" s="23" t="str">
        <f>+IFERROR(VLOOKUP(AT1034,'[2]Listas anexo 1'!$A$13:$C$15,3,FALSE),"")</f>
        <v>CONTRIBUIR</v>
      </c>
      <c r="E1034" s="23" t="str">
        <f>+IFERROR(VLOOKUP(AT1034,'[2]Listas anexo 1'!$A$19:$B$21,2,FALSE),"")</f>
        <v>ADMINOB</v>
      </c>
      <c r="F1034" s="23" t="str">
        <f>+IFERROR(VLOOKUP(AV1034,'[2]Listas anexo 1'!$J$13:$K$21,2,FALSE),"")</f>
        <v>ADOBIII</v>
      </c>
      <c r="G1034" s="23" t="str">
        <f>+IFERROR(VLOOKUP(AW1034,'[2]LISTAS ANEXO 1. 2'!$A$9:$B$38,2,FALSE),"")</f>
        <v>AIX</v>
      </c>
      <c r="H1034" s="23" t="str">
        <f>+IFERROR(IF(C1034="ADMINYCOOR",VLOOKUP(AY1034,'[2]LISTAS ANEXO 1. 3'!$B$13:$C$42,2,FALSE),IF(C1034="TASAS",VLOOKUP(AY1034,'[2]LISTAS ANEXO 1. 3'!$B$43:$C$51,2,FALSE),IF(C1034="FORTALECIMIENTO",VLOOKUP(AY1034,'[2]LISTAS ANEXO 1. 3'!$B$52:$C$58,2,FALSE),""))),"")</f>
        <v>MM</v>
      </c>
      <c r="I1034" s="23" t="str">
        <f>+IFERROR(VLOOKUP(#REF!,'[2]LISTAS ANEXO 1. 4'!$B$74:$C$90,2,FALSE),"")</f>
        <v/>
      </c>
      <c r="J1034" s="23" t="str">
        <f>+IFERROR(VLOOKUP(X1034,[2]ORDINALES!$B$2:$C$5,2,FALSE),"")</f>
        <v>CTADOS</v>
      </c>
      <c r="K1034" s="23" t="str">
        <f>+IFERROR(VLOOKUP(#REF!,[2]REGION!$G$2:$I$1125,2,FALSE),"")</f>
        <v/>
      </c>
      <c r="L1034" s="23" t="str">
        <f>+IFERROR(VLOOKUP(AI1034,[2]REGION!$G$2:$I$1125,2,FALSE),"")</f>
        <v>BOYA</v>
      </c>
      <c r="M1034" s="23" t="str">
        <f>+IFERROR(VLOOKUP(#REF!,[2]ORDINALES!$H$2:$I$382,2,FALSE),"")</f>
        <v/>
      </c>
      <c r="N1034" s="23" t="str">
        <f>IFERROR(VLOOKUP(U1034,'[2]Lista Willy'!$B$11:$D$14,3,FALSE),"")</f>
        <v>REC_11</v>
      </c>
      <c r="O1034" s="24"/>
      <c r="P1034" s="94">
        <v>38022</v>
      </c>
      <c r="Q1034" s="94" t="s">
        <v>540</v>
      </c>
      <c r="R1034" s="94" t="s">
        <v>873</v>
      </c>
      <c r="S1034" s="94" t="s">
        <v>1131</v>
      </c>
      <c r="T1034" s="94" t="s">
        <v>873</v>
      </c>
      <c r="U1034" s="94" t="s">
        <v>52</v>
      </c>
      <c r="V1034" s="94" t="s">
        <v>53</v>
      </c>
      <c r="W1034" s="94" t="s">
        <v>54</v>
      </c>
      <c r="X1034" s="90" t="s">
        <v>55</v>
      </c>
      <c r="Y1034" s="99" t="s">
        <v>1149</v>
      </c>
      <c r="Z1034" s="119">
        <v>40707660</v>
      </c>
      <c r="AA1034" s="120"/>
      <c r="AB1034" s="119"/>
      <c r="AC1034" s="119"/>
      <c r="AD1034" s="119"/>
      <c r="AE1034" s="120">
        <v>40707660</v>
      </c>
      <c r="AF1034" s="119"/>
      <c r="AG1034" s="131">
        <v>0</v>
      </c>
      <c r="AH1034" s="94" t="s">
        <v>57</v>
      </c>
      <c r="AI1034" s="94" t="s">
        <v>1009</v>
      </c>
      <c r="AJ1034" s="94" t="s">
        <v>1133</v>
      </c>
      <c r="AK1034" s="94"/>
      <c r="AL1034" s="94" t="s">
        <v>57</v>
      </c>
      <c r="AM1034" s="94"/>
      <c r="AN1034" s="94" t="s">
        <v>57</v>
      </c>
      <c r="AO1034" s="94"/>
      <c r="AP1034" s="94" t="s">
        <v>57</v>
      </c>
      <c r="AQ1034" s="94"/>
      <c r="AR1034" s="94" t="s">
        <v>57</v>
      </c>
      <c r="AS1034" s="94" t="s">
        <v>60</v>
      </c>
      <c r="AT1034" s="94" t="s">
        <v>61</v>
      </c>
      <c r="AU1034" s="97" t="s">
        <v>62</v>
      </c>
      <c r="AV1034" s="98" t="s">
        <v>272</v>
      </c>
      <c r="AW1034" s="97" t="s">
        <v>413</v>
      </c>
      <c r="AX1034" s="97">
        <v>3202014</v>
      </c>
      <c r="AY1034" s="97" t="s">
        <v>414</v>
      </c>
      <c r="AZ1034" s="98" t="s">
        <v>415</v>
      </c>
      <c r="BA1034" s="24"/>
    </row>
    <row r="1035" spans="1:53" ht="84.75" customHeight="1">
      <c r="A1035" s="23" t="str">
        <f>+IFERROR(VLOOKUP(R1035,'[2]Listas niveles'!$D$2:$E$11,2,FALSE),"")</f>
        <v>DTAN</v>
      </c>
      <c r="B1035" s="23" t="str">
        <f>+IFERROR(VLOOKUP(AS1035,'[2]Listas anexo 1'!$A$7:$B$8,2,FALSE),"")</f>
        <v>ADMIN</v>
      </c>
      <c r="C1035" s="23" t="str">
        <f>+IFERROR(VLOOKUP(AT1035,'[2]Listas anexo 1'!$A$13:$B$15,2,FALSE),"")</f>
        <v>ADMINYCOOR</v>
      </c>
      <c r="D1035" s="23" t="str">
        <f>+IFERROR(VLOOKUP(AT1035,'[2]Listas anexo 1'!$A$13:$C$15,3,FALSE),"")</f>
        <v>CONTRIBUIR</v>
      </c>
      <c r="E1035" s="23" t="str">
        <f>+IFERROR(VLOOKUP(AT1035,'[2]Listas anexo 1'!$A$19:$B$21,2,FALSE),"")</f>
        <v>ADMINOB</v>
      </c>
      <c r="F1035" s="23" t="str">
        <f>+IFERROR(VLOOKUP(AV1035,'[2]Listas anexo 1'!$J$13:$K$21,2,FALSE),"")</f>
        <v>ADOBIII</v>
      </c>
      <c r="G1035" s="23" t="str">
        <f>+IFERROR(VLOOKUP(AW1035,'[2]LISTAS ANEXO 1. 2'!$A$9:$B$38,2,FALSE),"")</f>
        <v>AIX</v>
      </c>
      <c r="H1035" s="23" t="str">
        <f>+IFERROR(IF(C1035="ADMINYCOOR",VLOOKUP(AY1035,'[2]LISTAS ANEXO 1. 3'!$B$13:$C$42,2,FALSE),IF(C1035="TASAS",VLOOKUP(AY1035,'[2]LISTAS ANEXO 1. 3'!$B$43:$C$51,2,FALSE),IF(C1035="FORTALECIMIENTO",VLOOKUP(AY1035,'[2]LISTAS ANEXO 1. 3'!$B$52:$C$58,2,FALSE),""))),"")</f>
        <v>MM</v>
      </c>
      <c r="I1035" s="23" t="str">
        <f>+IFERROR(VLOOKUP(#REF!,'[2]LISTAS ANEXO 1. 4'!$B$74:$C$90,2,FALSE),"")</f>
        <v/>
      </c>
      <c r="J1035" s="23" t="str">
        <f>+IFERROR(VLOOKUP(X1035,[2]ORDINALES!$B$2:$C$5,2,FALSE),"")</f>
        <v>CTADOS</v>
      </c>
      <c r="K1035" s="23" t="str">
        <f>+IFERROR(VLOOKUP(#REF!,[2]REGION!$G$2:$I$1125,2,FALSE),"")</f>
        <v/>
      </c>
      <c r="L1035" s="23" t="str">
        <f>+IFERROR(VLOOKUP(AI1035,[2]REGION!$G$2:$I$1125,2,FALSE),"")</f>
        <v>BOYA</v>
      </c>
      <c r="M1035" s="23" t="str">
        <f>+IFERROR(VLOOKUP(#REF!,[2]ORDINALES!$H$2:$I$382,2,FALSE),"")</f>
        <v/>
      </c>
      <c r="N1035" s="23" t="str">
        <f>IFERROR(VLOOKUP(U1035,'[2]Lista Willy'!$B$11:$D$14,3,FALSE),"")</f>
        <v>REC_11</v>
      </c>
      <c r="O1035" s="24"/>
      <c r="P1035" s="94">
        <v>38023</v>
      </c>
      <c r="Q1035" s="94" t="s">
        <v>540</v>
      </c>
      <c r="R1035" s="94" t="s">
        <v>873</v>
      </c>
      <c r="S1035" s="94" t="s">
        <v>1131</v>
      </c>
      <c r="T1035" s="94" t="s">
        <v>873</v>
      </c>
      <c r="U1035" s="94" t="s">
        <v>52</v>
      </c>
      <c r="V1035" s="94" t="s">
        <v>53</v>
      </c>
      <c r="W1035" s="94" t="s">
        <v>54</v>
      </c>
      <c r="X1035" s="90" t="s">
        <v>55</v>
      </c>
      <c r="Y1035" s="94" t="s">
        <v>2874</v>
      </c>
      <c r="Z1035" s="119">
        <v>2000000</v>
      </c>
      <c r="AA1035" s="120"/>
      <c r="AB1035" s="119"/>
      <c r="AC1035" s="119"/>
      <c r="AD1035" s="119"/>
      <c r="AE1035" s="120">
        <v>2000000</v>
      </c>
      <c r="AF1035" s="119"/>
      <c r="AG1035" s="131">
        <v>0</v>
      </c>
      <c r="AH1035" s="94" t="s">
        <v>57</v>
      </c>
      <c r="AI1035" s="94" t="s">
        <v>1009</v>
      </c>
      <c r="AJ1035" s="94" t="s">
        <v>1133</v>
      </c>
      <c r="AK1035" s="94"/>
      <c r="AL1035" s="94" t="s">
        <v>57</v>
      </c>
      <c r="AM1035" s="94"/>
      <c r="AN1035" s="94" t="s">
        <v>57</v>
      </c>
      <c r="AO1035" s="94"/>
      <c r="AP1035" s="94" t="s">
        <v>57</v>
      </c>
      <c r="AQ1035" s="94"/>
      <c r="AR1035" s="94" t="s">
        <v>57</v>
      </c>
      <c r="AS1035" s="94" t="s">
        <v>60</v>
      </c>
      <c r="AT1035" s="94" t="s">
        <v>61</v>
      </c>
      <c r="AU1035" s="97" t="s">
        <v>62</v>
      </c>
      <c r="AV1035" s="98" t="s">
        <v>272</v>
      </c>
      <c r="AW1035" s="97" t="s">
        <v>413</v>
      </c>
      <c r="AX1035" s="97">
        <v>3202014</v>
      </c>
      <c r="AY1035" s="97" t="s">
        <v>414</v>
      </c>
      <c r="AZ1035" s="98" t="s">
        <v>415</v>
      </c>
      <c r="BA1035" s="24"/>
    </row>
    <row r="1036" spans="1:53" ht="84.75" customHeight="1">
      <c r="A1036" s="23" t="str">
        <f>+IFERROR(VLOOKUP(R1036,'[2]Listas niveles'!$D$2:$E$11,2,FALSE),"")</f>
        <v>DTAN</v>
      </c>
      <c r="B1036" s="23" t="str">
        <f>+IFERROR(VLOOKUP(AS1036,'[2]Listas anexo 1'!$A$7:$B$8,2,FALSE),"")</f>
        <v>ADMIN</v>
      </c>
      <c r="C1036" s="23" t="str">
        <f>+IFERROR(VLOOKUP(AT1036,'[2]Listas anexo 1'!$A$13:$B$15,2,FALSE),"")</f>
        <v>ADMINYCOOR</v>
      </c>
      <c r="D1036" s="23" t="str">
        <f>+IFERROR(VLOOKUP(AT1036,'[2]Listas anexo 1'!$A$13:$C$15,3,FALSE),"")</f>
        <v>CONTRIBUIR</v>
      </c>
      <c r="E1036" s="23" t="str">
        <f>+IFERROR(VLOOKUP(AT1036,'[2]Listas anexo 1'!$A$19:$B$21,2,FALSE),"")</f>
        <v>ADMINOB</v>
      </c>
      <c r="F1036" s="23" t="str">
        <f>+IFERROR(VLOOKUP(AV1036,'[2]Listas anexo 1'!$J$13:$K$21,2,FALSE),"")</f>
        <v>ADOBIII</v>
      </c>
      <c r="G1036" s="23" t="str">
        <f>+IFERROR(VLOOKUP(AW1036,'[2]LISTAS ANEXO 1. 2'!$A$9:$B$38,2,FALSE),"")</f>
        <v>AIX</v>
      </c>
      <c r="H1036" s="23" t="str">
        <f>+IFERROR(IF(C1036="ADMINYCOOR",VLOOKUP(AY1036,'[2]LISTAS ANEXO 1. 3'!$B$13:$C$42,2,FALSE),IF(C1036="TASAS",VLOOKUP(AY1036,'[2]LISTAS ANEXO 1. 3'!$B$43:$C$51,2,FALSE),IF(C1036="FORTALECIMIENTO",VLOOKUP(AY1036,'[2]LISTAS ANEXO 1. 3'!$B$52:$C$58,2,FALSE),""))),"")</f>
        <v>MM</v>
      </c>
      <c r="I1036" s="23" t="str">
        <f>+IFERROR(VLOOKUP(#REF!,'[2]LISTAS ANEXO 1. 4'!$B$74:$C$90,2,FALSE),"")</f>
        <v/>
      </c>
      <c r="J1036" s="23" t="str">
        <f>+IFERROR(VLOOKUP(X1036,[2]ORDINALES!$B$2:$C$5,2,FALSE),"")</f>
        <v>CTADOS</v>
      </c>
      <c r="K1036" s="23" t="str">
        <f>+IFERROR(VLOOKUP(#REF!,[2]REGION!$G$2:$I$1125,2,FALSE),"")</f>
        <v/>
      </c>
      <c r="L1036" s="23" t="str">
        <f>+IFERROR(VLOOKUP(AI1036,[2]REGION!$G$2:$I$1125,2,FALSE),"")</f>
        <v>BOYA</v>
      </c>
      <c r="M1036" s="23" t="str">
        <f>+IFERROR(VLOOKUP(#REF!,[2]ORDINALES!$H$2:$I$382,2,FALSE),"")</f>
        <v/>
      </c>
      <c r="N1036" s="23" t="str">
        <f>IFERROR(VLOOKUP(U1036,'[2]Lista Willy'!$B$11:$D$14,3,FALSE),"")</f>
        <v>REC_20</v>
      </c>
      <c r="O1036" s="24"/>
      <c r="P1036" s="94">
        <v>38024</v>
      </c>
      <c r="Q1036" s="94" t="s">
        <v>540</v>
      </c>
      <c r="R1036" s="94" t="s">
        <v>873</v>
      </c>
      <c r="S1036" s="94" t="s">
        <v>1131</v>
      </c>
      <c r="T1036" s="94" t="s">
        <v>873</v>
      </c>
      <c r="U1036" s="94" t="s">
        <v>153</v>
      </c>
      <c r="V1036" s="94" t="s">
        <v>154</v>
      </c>
      <c r="W1036" s="94" t="s">
        <v>54</v>
      </c>
      <c r="X1036" s="90" t="s">
        <v>55</v>
      </c>
      <c r="Y1036" s="94" t="s">
        <v>1150</v>
      </c>
      <c r="Z1036" s="119">
        <v>4500000</v>
      </c>
      <c r="AA1036" s="120"/>
      <c r="AB1036" s="119"/>
      <c r="AC1036" s="119"/>
      <c r="AD1036" s="119"/>
      <c r="AE1036" s="120">
        <v>4500000</v>
      </c>
      <c r="AF1036" s="119"/>
      <c r="AG1036" s="131">
        <v>0</v>
      </c>
      <c r="AH1036" s="94" t="s">
        <v>57</v>
      </c>
      <c r="AI1036" s="94" t="s">
        <v>1009</v>
      </c>
      <c r="AJ1036" s="94" t="s">
        <v>1133</v>
      </c>
      <c r="AK1036" s="94"/>
      <c r="AL1036" s="94" t="s">
        <v>57</v>
      </c>
      <c r="AM1036" s="94"/>
      <c r="AN1036" s="94" t="s">
        <v>57</v>
      </c>
      <c r="AO1036" s="94"/>
      <c r="AP1036" s="94" t="s">
        <v>57</v>
      </c>
      <c r="AQ1036" s="94"/>
      <c r="AR1036" s="94" t="s">
        <v>57</v>
      </c>
      <c r="AS1036" s="94" t="s">
        <v>60</v>
      </c>
      <c r="AT1036" s="94" t="s">
        <v>61</v>
      </c>
      <c r="AU1036" s="97" t="s">
        <v>62</v>
      </c>
      <c r="AV1036" s="98" t="s">
        <v>272</v>
      </c>
      <c r="AW1036" s="97" t="s">
        <v>413</v>
      </c>
      <c r="AX1036" s="97">
        <v>3202014</v>
      </c>
      <c r="AY1036" s="97" t="s">
        <v>414</v>
      </c>
      <c r="AZ1036" s="98" t="s">
        <v>415</v>
      </c>
      <c r="BA1036" s="24"/>
    </row>
    <row r="1037" spans="1:53" ht="84.75" customHeight="1">
      <c r="A1037" s="23" t="str">
        <f>+IFERROR(VLOOKUP(R1037,'[2]Listas niveles'!$D$2:$E$11,2,FALSE),"")</f>
        <v>DTAN</v>
      </c>
      <c r="B1037" s="23" t="str">
        <f>+IFERROR(VLOOKUP(AS1037,'[2]Listas anexo 1'!$A$7:$B$8,2,FALSE),"")</f>
        <v>ADMIN</v>
      </c>
      <c r="C1037" s="23" t="str">
        <f>+IFERROR(VLOOKUP(AT1037,'[2]Listas anexo 1'!$A$13:$B$15,2,FALSE),"")</f>
        <v>ADMINYCOOR</v>
      </c>
      <c r="D1037" s="23" t="str">
        <f>+IFERROR(VLOOKUP(AT1037,'[2]Listas anexo 1'!$A$13:$C$15,3,FALSE),"")</f>
        <v>CONTRIBUIR</v>
      </c>
      <c r="E1037" s="23" t="str">
        <f>+IFERROR(VLOOKUP(AT1037,'[2]Listas anexo 1'!$A$19:$B$21,2,FALSE),"")</f>
        <v>ADMINOB</v>
      </c>
      <c r="F1037" s="23" t="str">
        <f>+IFERROR(VLOOKUP(AV1037,'[2]Listas anexo 1'!$J$13:$K$21,2,FALSE),"")</f>
        <v>ADOBIII</v>
      </c>
      <c r="G1037" s="23" t="str">
        <f>+IFERROR(VLOOKUP(AW1037,'[2]LISTAS ANEXO 1. 2'!$A$9:$B$38,2,FALSE),"")</f>
        <v>AIX</v>
      </c>
      <c r="H1037" s="23" t="str">
        <f>+IFERROR(IF(C1037="ADMINYCOOR",VLOOKUP(AY1037,'[2]LISTAS ANEXO 1. 3'!$B$13:$C$42,2,FALSE),IF(C1037="TASAS",VLOOKUP(AY1037,'[2]LISTAS ANEXO 1. 3'!$B$43:$C$51,2,FALSE),IF(C1037="FORTALECIMIENTO",VLOOKUP(AY1037,'[2]LISTAS ANEXO 1. 3'!$B$52:$C$58,2,FALSE),""))),"")</f>
        <v>MM</v>
      </c>
      <c r="I1037" s="23" t="str">
        <f>+IFERROR(VLOOKUP(#REF!,'[2]LISTAS ANEXO 1. 4'!$B$74:$C$90,2,FALSE),"")</f>
        <v/>
      </c>
      <c r="J1037" s="23" t="str">
        <f>+IFERROR(VLOOKUP(X1037,[2]ORDINALES!$B$2:$C$5,2,FALSE),"")</f>
        <v>CTADOS</v>
      </c>
      <c r="K1037" s="23" t="str">
        <f>+IFERROR(VLOOKUP(#REF!,[2]REGION!$G$2:$I$1125,2,FALSE),"")</f>
        <v/>
      </c>
      <c r="L1037" s="23" t="str">
        <f>+IFERROR(VLOOKUP(AI1037,[2]REGION!$G$2:$I$1125,2,FALSE),"")</f>
        <v>BOYA</v>
      </c>
      <c r="M1037" s="23" t="str">
        <f>+IFERROR(VLOOKUP(#REF!,[2]ORDINALES!$H$2:$I$382,2,FALSE),"")</f>
        <v/>
      </c>
      <c r="N1037" s="23" t="str">
        <f>IFERROR(VLOOKUP(U1037,'[2]Lista Willy'!$B$11:$D$14,3,FALSE),"")</f>
        <v>REC_11</v>
      </c>
      <c r="O1037" s="24"/>
      <c r="P1037" s="94">
        <v>38025</v>
      </c>
      <c r="Q1037" s="94" t="s">
        <v>540</v>
      </c>
      <c r="R1037" s="94" t="s">
        <v>873</v>
      </c>
      <c r="S1037" s="94" t="s">
        <v>1131</v>
      </c>
      <c r="T1037" s="94" t="s">
        <v>873</v>
      </c>
      <c r="U1037" s="94" t="s">
        <v>52</v>
      </c>
      <c r="V1037" s="94" t="s">
        <v>53</v>
      </c>
      <c r="W1037" s="94" t="s">
        <v>54</v>
      </c>
      <c r="X1037" s="90" t="s">
        <v>55</v>
      </c>
      <c r="Y1037" s="94" t="s">
        <v>2875</v>
      </c>
      <c r="Z1037" s="119">
        <v>5000000</v>
      </c>
      <c r="AA1037" s="120"/>
      <c r="AB1037" s="119"/>
      <c r="AC1037" s="119"/>
      <c r="AD1037" s="119"/>
      <c r="AE1037" s="120">
        <v>5000000</v>
      </c>
      <c r="AF1037" s="119"/>
      <c r="AG1037" s="131">
        <v>0</v>
      </c>
      <c r="AH1037" s="94" t="s">
        <v>57</v>
      </c>
      <c r="AI1037" s="94" t="s">
        <v>1009</v>
      </c>
      <c r="AJ1037" s="94" t="s">
        <v>1133</v>
      </c>
      <c r="AK1037" s="94"/>
      <c r="AL1037" s="94" t="s">
        <v>57</v>
      </c>
      <c r="AM1037" s="94"/>
      <c r="AN1037" s="94" t="s">
        <v>57</v>
      </c>
      <c r="AO1037" s="94"/>
      <c r="AP1037" s="94" t="s">
        <v>57</v>
      </c>
      <c r="AQ1037" s="94"/>
      <c r="AR1037" s="94" t="s">
        <v>57</v>
      </c>
      <c r="AS1037" s="94" t="s">
        <v>60</v>
      </c>
      <c r="AT1037" s="94" t="s">
        <v>61</v>
      </c>
      <c r="AU1037" s="97" t="s">
        <v>62</v>
      </c>
      <c r="AV1037" s="98" t="s">
        <v>272</v>
      </c>
      <c r="AW1037" s="97" t="s">
        <v>413</v>
      </c>
      <c r="AX1037" s="97">
        <v>3202014</v>
      </c>
      <c r="AY1037" s="97" t="s">
        <v>414</v>
      </c>
      <c r="AZ1037" s="98" t="s">
        <v>415</v>
      </c>
      <c r="BA1037" s="24"/>
    </row>
    <row r="1038" spans="1:53" ht="84.75" customHeight="1">
      <c r="A1038" s="23" t="str">
        <f>+IFERROR(VLOOKUP(R1038,'[2]Listas niveles'!$D$2:$E$11,2,FALSE),"")</f>
        <v>DTAN</v>
      </c>
      <c r="B1038" s="23" t="str">
        <f>+IFERROR(VLOOKUP(AS1038,'[2]Listas anexo 1'!$A$7:$B$8,2,FALSE),"")</f>
        <v>ADMIN</v>
      </c>
      <c r="C1038" s="23" t="str">
        <f>+IFERROR(VLOOKUP(AT1038,'[2]Listas anexo 1'!$A$13:$B$15,2,FALSE),"")</f>
        <v>ADMINYCOOR</v>
      </c>
      <c r="D1038" s="23" t="str">
        <f>+IFERROR(VLOOKUP(AT1038,'[2]Listas anexo 1'!$A$13:$C$15,3,FALSE),"")</f>
        <v>CONTRIBUIR</v>
      </c>
      <c r="E1038" s="23" t="str">
        <f>+IFERROR(VLOOKUP(AT1038,'[2]Listas anexo 1'!$A$19:$B$21,2,FALSE),"")</f>
        <v>ADMINOB</v>
      </c>
      <c r="F1038" s="23" t="str">
        <f>+IFERROR(VLOOKUP(AV1038,'[2]Listas anexo 1'!$J$13:$K$21,2,FALSE),"")</f>
        <v>ADOBI</v>
      </c>
      <c r="G1038" s="23" t="str">
        <f>+IFERROR(VLOOKUP(AW1038,'[2]LISTAS ANEXO 1. 2'!$A$9:$B$38,2,FALSE),"")</f>
        <v>AI</v>
      </c>
      <c r="H1038" s="23" t="str">
        <f>+IFERROR(IF(C1038="ADMINYCOOR",VLOOKUP(AY1038,'[2]LISTAS ANEXO 1. 3'!$B$13:$C$42,2,FALSE),IF(C1038="TASAS",VLOOKUP(AY1038,'[2]LISTAS ANEXO 1. 3'!$B$43:$C$51,2,FALSE),IF(C1038="FORTALECIMIENTO",VLOOKUP(AY1038,'[2]LISTAS ANEXO 1. 3'!$B$52:$C$58,2,FALSE),""))),"")</f>
        <v>AA</v>
      </c>
      <c r="I1038" s="23" t="str">
        <f>+IFERROR(VLOOKUP(#REF!,'[2]LISTAS ANEXO 1. 4'!$B$74:$C$90,2,FALSE),"")</f>
        <v/>
      </c>
      <c r="J1038" s="23" t="str">
        <f>+IFERROR(VLOOKUP(X1038,[2]ORDINALES!$B$2:$C$5,2,FALSE),"")</f>
        <v>CTADOS</v>
      </c>
      <c r="K1038" s="23" t="str">
        <f>+IFERROR(VLOOKUP(#REF!,[2]REGION!$G$2:$I$1125,2,FALSE),"")</f>
        <v/>
      </c>
      <c r="L1038" s="23" t="str">
        <f>+IFERROR(VLOOKUP(AI1038,[2]REGION!$G$2:$I$1125,2,FALSE),"")</f>
        <v>BOYA</v>
      </c>
      <c r="M1038" s="23" t="str">
        <f>+IFERROR(VLOOKUP(#REF!,[2]ORDINALES!$H$2:$I$382,2,FALSE),"")</f>
        <v/>
      </c>
      <c r="N1038" s="23" t="str">
        <f>IFERROR(VLOOKUP(U1038,'[2]Lista Willy'!$B$11:$D$14,3,FALSE),"")</f>
        <v>REC_11</v>
      </c>
      <c r="O1038" s="24"/>
      <c r="P1038" s="94">
        <v>38027</v>
      </c>
      <c r="Q1038" s="94" t="s">
        <v>540</v>
      </c>
      <c r="R1038" s="94" t="s">
        <v>873</v>
      </c>
      <c r="S1038" s="94" t="s">
        <v>1131</v>
      </c>
      <c r="T1038" s="94" t="s">
        <v>873</v>
      </c>
      <c r="U1038" s="94" t="s">
        <v>52</v>
      </c>
      <c r="V1038" s="94" t="s">
        <v>53</v>
      </c>
      <c r="W1038" s="94" t="s">
        <v>54</v>
      </c>
      <c r="X1038" s="90" t="s">
        <v>55</v>
      </c>
      <c r="Y1038" s="99" t="s">
        <v>1151</v>
      </c>
      <c r="Z1038" s="119">
        <v>15997960</v>
      </c>
      <c r="AA1038" s="120"/>
      <c r="AB1038" s="119"/>
      <c r="AC1038" s="119"/>
      <c r="AD1038" s="119"/>
      <c r="AE1038" s="120">
        <v>15997960</v>
      </c>
      <c r="AF1038" s="119"/>
      <c r="AG1038" s="131">
        <v>0</v>
      </c>
      <c r="AH1038" s="94" t="s">
        <v>57</v>
      </c>
      <c r="AI1038" s="94" t="s">
        <v>1009</v>
      </c>
      <c r="AJ1038" s="94" t="s">
        <v>1133</v>
      </c>
      <c r="AK1038" s="94"/>
      <c r="AL1038" s="94" t="s">
        <v>57</v>
      </c>
      <c r="AM1038" s="94"/>
      <c r="AN1038" s="94" t="s">
        <v>57</v>
      </c>
      <c r="AO1038" s="94"/>
      <c r="AP1038" s="94" t="s">
        <v>57</v>
      </c>
      <c r="AQ1038" s="94"/>
      <c r="AR1038" s="94" t="s">
        <v>57</v>
      </c>
      <c r="AS1038" s="94" t="s">
        <v>60</v>
      </c>
      <c r="AT1038" s="94" t="s">
        <v>61</v>
      </c>
      <c r="AU1038" s="97" t="s">
        <v>62</v>
      </c>
      <c r="AV1038" s="98" t="s">
        <v>125</v>
      </c>
      <c r="AW1038" s="97" t="s">
        <v>126</v>
      </c>
      <c r="AX1038" s="97">
        <v>3202032</v>
      </c>
      <c r="AY1038" s="97" t="s">
        <v>127</v>
      </c>
      <c r="AZ1038" s="97" t="s">
        <v>293</v>
      </c>
      <c r="BA1038" s="24"/>
    </row>
    <row r="1039" spans="1:53" ht="84.75" customHeight="1">
      <c r="A1039" s="23" t="str">
        <f>+IFERROR(VLOOKUP(R1039,'[2]Listas niveles'!$D$2:$E$11,2,FALSE),"")</f>
        <v>DTAN</v>
      </c>
      <c r="B1039" s="23" t="str">
        <f>+IFERROR(VLOOKUP(AS1039,'[2]Listas anexo 1'!$A$7:$B$8,2,FALSE),"")</f>
        <v>ADMIN</v>
      </c>
      <c r="C1039" s="23" t="str">
        <f>+IFERROR(VLOOKUP(AT1039,'[2]Listas anexo 1'!$A$13:$B$15,2,FALSE),"")</f>
        <v>ADMINYCOOR</v>
      </c>
      <c r="D1039" s="23" t="str">
        <f>+IFERROR(VLOOKUP(AT1039,'[2]Listas anexo 1'!$A$13:$C$15,3,FALSE),"")</f>
        <v>CONTRIBUIR</v>
      </c>
      <c r="E1039" s="23" t="str">
        <f>+IFERROR(VLOOKUP(AT1039,'[2]Listas anexo 1'!$A$19:$B$21,2,FALSE),"")</f>
        <v>ADMINOB</v>
      </c>
      <c r="F1039" s="23" t="str">
        <f>+IFERROR(VLOOKUP(AV1039,'[2]Listas anexo 1'!$J$13:$K$21,2,FALSE),"")</f>
        <v>ADOBI</v>
      </c>
      <c r="G1039" s="23" t="str">
        <f>+IFERROR(VLOOKUP(AW1039,'[2]LISTAS ANEXO 1. 2'!$A$9:$B$38,2,FALSE),"")</f>
        <v>AI</v>
      </c>
      <c r="H1039" s="23" t="str">
        <f>+IFERROR(IF(C1039="ADMINYCOOR",VLOOKUP(AY1039,'[2]LISTAS ANEXO 1. 3'!$B$13:$C$42,2,FALSE),IF(C1039="TASAS",VLOOKUP(AY1039,'[2]LISTAS ANEXO 1. 3'!$B$43:$C$51,2,FALSE),IF(C1039="FORTALECIMIENTO",VLOOKUP(AY1039,'[2]LISTAS ANEXO 1. 3'!$B$52:$C$58,2,FALSE),""))),"")</f>
        <v>AA</v>
      </c>
      <c r="I1039" s="23" t="str">
        <f>+IFERROR(VLOOKUP(#REF!,'[2]LISTAS ANEXO 1. 4'!$B$74:$C$90,2,FALSE),"")</f>
        <v/>
      </c>
      <c r="J1039" s="23" t="str">
        <f>+IFERROR(VLOOKUP(X1039,[2]ORDINALES!$B$2:$C$5,2,FALSE),"")</f>
        <v>CTADOS</v>
      </c>
      <c r="K1039" s="23" t="str">
        <f>+IFERROR(VLOOKUP(#REF!,[2]REGION!$G$2:$I$1125,2,FALSE),"")</f>
        <v/>
      </c>
      <c r="L1039" s="23" t="str">
        <f>+IFERROR(VLOOKUP(AI1039,[2]REGION!$G$2:$I$1125,2,FALSE),"")</f>
        <v>BOYA</v>
      </c>
      <c r="M1039" s="23" t="str">
        <f>+IFERROR(VLOOKUP(#REF!,[2]ORDINALES!$H$2:$I$382,2,FALSE),"")</f>
        <v/>
      </c>
      <c r="N1039" s="23" t="str">
        <f>IFERROR(VLOOKUP(U1039,'[2]Lista Willy'!$B$11:$D$14,3,FALSE),"")</f>
        <v>REC_11</v>
      </c>
      <c r="O1039" s="24"/>
      <c r="P1039" s="94">
        <v>38028</v>
      </c>
      <c r="Q1039" s="94" t="s">
        <v>540</v>
      </c>
      <c r="R1039" s="94" t="s">
        <v>873</v>
      </c>
      <c r="S1039" s="94" t="s">
        <v>1131</v>
      </c>
      <c r="T1039" s="94" t="s">
        <v>873</v>
      </c>
      <c r="U1039" s="94" t="s">
        <v>52</v>
      </c>
      <c r="V1039" s="94" t="s">
        <v>53</v>
      </c>
      <c r="W1039" s="94" t="s">
        <v>54</v>
      </c>
      <c r="X1039" s="90" t="s">
        <v>55</v>
      </c>
      <c r="Y1039" s="99" t="s">
        <v>1152</v>
      </c>
      <c r="Z1039" s="119">
        <v>15997960</v>
      </c>
      <c r="AA1039" s="120"/>
      <c r="AB1039" s="119"/>
      <c r="AC1039" s="119"/>
      <c r="AD1039" s="119"/>
      <c r="AE1039" s="120">
        <v>15997960</v>
      </c>
      <c r="AF1039" s="119"/>
      <c r="AG1039" s="131">
        <v>0</v>
      </c>
      <c r="AH1039" s="94" t="s">
        <v>57</v>
      </c>
      <c r="AI1039" s="94" t="s">
        <v>1009</v>
      </c>
      <c r="AJ1039" s="94" t="s">
        <v>1133</v>
      </c>
      <c r="AK1039" s="94"/>
      <c r="AL1039" s="94" t="s">
        <v>57</v>
      </c>
      <c r="AM1039" s="94"/>
      <c r="AN1039" s="94" t="s">
        <v>57</v>
      </c>
      <c r="AO1039" s="94"/>
      <c r="AP1039" s="94" t="s">
        <v>57</v>
      </c>
      <c r="AQ1039" s="94"/>
      <c r="AR1039" s="94" t="s">
        <v>57</v>
      </c>
      <c r="AS1039" s="94" t="s">
        <v>60</v>
      </c>
      <c r="AT1039" s="94" t="s">
        <v>61</v>
      </c>
      <c r="AU1039" s="97" t="s">
        <v>62</v>
      </c>
      <c r="AV1039" s="98" t="s">
        <v>125</v>
      </c>
      <c r="AW1039" s="97" t="s">
        <v>126</v>
      </c>
      <c r="AX1039" s="97">
        <v>3202032</v>
      </c>
      <c r="AY1039" s="97" t="s">
        <v>127</v>
      </c>
      <c r="AZ1039" s="97" t="s">
        <v>293</v>
      </c>
      <c r="BA1039" s="24"/>
    </row>
    <row r="1040" spans="1:53" ht="84.75" customHeight="1">
      <c r="A1040" s="23" t="str">
        <f>+IFERROR(VLOOKUP(R1040,'[2]Listas niveles'!$D$2:$E$11,2,FALSE),"")</f>
        <v>DTAN</v>
      </c>
      <c r="B1040" s="23" t="str">
        <f>+IFERROR(VLOOKUP(AS1040,'[2]Listas anexo 1'!$A$7:$B$8,2,FALSE),"")</f>
        <v>ADMIN</v>
      </c>
      <c r="C1040" s="23" t="str">
        <f>+IFERROR(VLOOKUP(AT1040,'[2]Listas anexo 1'!$A$13:$B$15,2,FALSE),"")</f>
        <v>ADMINYCOOR</v>
      </c>
      <c r="D1040" s="23" t="str">
        <f>+IFERROR(VLOOKUP(AT1040,'[2]Listas anexo 1'!$A$13:$C$15,3,FALSE),"")</f>
        <v>CONTRIBUIR</v>
      </c>
      <c r="E1040" s="23" t="str">
        <f>+IFERROR(VLOOKUP(AT1040,'[2]Listas anexo 1'!$A$19:$B$21,2,FALSE),"")</f>
        <v>ADMINOB</v>
      </c>
      <c r="F1040" s="23" t="str">
        <f>+IFERROR(VLOOKUP(AV1040,'[2]Listas anexo 1'!$J$13:$K$21,2,FALSE),"")</f>
        <v>ADOBI</v>
      </c>
      <c r="G1040" s="23" t="str">
        <f>+IFERROR(VLOOKUP(AW1040,'[2]LISTAS ANEXO 1. 2'!$A$9:$B$38,2,FALSE),"")</f>
        <v>AI</v>
      </c>
      <c r="H1040" s="23" t="str">
        <f>+IFERROR(IF(C1040="ADMINYCOOR",VLOOKUP(AY1040,'[2]LISTAS ANEXO 1. 3'!$B$13:$C$42,2,FALSE),IF(C1040="TASAS",VLOOKUP(AY1040,'[2]LISTAS ANEXO 1. 3'!$B$43:$C$51,2,FALSE),IF(C1040="FORTALECIMIENTO",VLOOKUP(AY1040,'[2]LISTAS ANEXO 1. 3'!$B$52:$C$58,2,FALSE),""))),"")</f>
        <v>AA</v>
      </c>
      <c r="I1040" s="23" t="str">
        <f>+IFERROR(VLOOKUP(#REF!,'[2]LISTAS ANEXO 1. 4'!$B$74:$C$90,2,FALSE),"")</f>
        <v/>
      </c>
      <c r="J1040" s="23" t="str">
        <f>+IFERROR(VLOOKUP(X1040,[2]ORDINALES!$B$2:$C$5,2,FALSE),"")</f>
        <v>CTADOS</v>
      </c>
      <c r="K1040" s="23" t="str">
        <f>+IFERROR(VLOOKUP(#REF!,[2]REGION!$G$2:$I$1125,2,FALSE),"")</f>
        <v/>
      </c>
      <c r="L1040" s="23" t="str">
        <f>+IFERROR(VLOOKUP(AI1040,[2]REGION!$G$2:$I$1125,2,FALSE),"")</f>
        <v>BOYA</v>
      </c>
      <c r="M1040" s="23" t="str">
        <f>+IFERROR(VLOOKUP(#REF!,[2]ORDINALES!$H$2:$I$382,2,FALSE),"")</f>
        <v/>
      </c>
      <c r="N1040" s="23" t="str">
        <f>IFERROR(VLOOKUP(U1040,'[2]Lista Willy'!$B$11:$D$14,3,FALSE),"")</f>
        <v>REC_11</v>
      </c>
      <c r="O1040" s="24"/>
      <c r="P1040" s="94">
        <v>38029</v>
      </c>
      <c r="Q1040" s="94" t="s">
        <v>540</v>
      </c>
      <c r="R1040" s="94" t="s">
        <v>873</v>
      </c>
      <c r="S1040" s="94" t="s">
        <v>1131</v>
      </c>
      <c r="T1040" s="94" t="s">
        <v>873</v>
      </c>
      <c r="U1040" s="94" t="s">
        <v>52</v>
      </c>
      <c r="V1040" s="94" t="s">
        <v>53</v>
      </c>
      <c r="W1040" s="94" t="s">
        <v>54</v>
      </c>
      <c r="X1040" s="90" t="s">
        <v>55</v>
      </c>
      <c r="Y1040" s="94" t="s">
        <v>1153</v>
      </c>
      <c r="Z1040" s="119">
        <v>15997960</v>
      </c>
      <c r="AA1040" s="120"/>
      <c r="AB1040" s="119"/>
      <c r="AC1040" s="119"/>
      <c r="AD1040" s="119"/>
      <c r="AE1040" s="120">
        <v>15997960</v>
      </c>
      <c r="AF1040" s="119"/>
      <c r="AG1040" s="131">
        <v>0</v>
      </c>
      <c r="AH1040" s="94" t="s">
        <v>57</v>
      </c>
      <c r="AI1040" s="94" t="s">
        <v>1009</v>
      </c>
      <c r="AJ1040" s="94" t="s">
        <v>1133</v>
      </c>
      <c r="AK1040" s="94"/>
      <c r="AL1040" s="94" t="s">
        <v>57</v>
      </c>
      <c r="AM1040" s="94"/>
      <c r="AN1040" s="94" t="s">
        <v>57</v>
      </c>
      <c r="AO1040" s="94"/>
      <c r="AP1040" s="94" t="s">
        <v>57</v>
      </c>
      <c r="AQ1040" s="94"/>
      <c r="AR1040" s="94" t="s">
        <v>57</v>
      </c>
      <c r="AS1040" s="94" t="s">
        <v>60</v>
      </c>
      <c r="AT1040" s="94" t="s">
        <v>61</v>
      </c>
      <c r="AU1040" s="97" t="s">
        <v>62</v>
      </c>
      <c r="AV1040" s="98" t="s">
        <v>125</v>
      </c>
      <c r="AW1040" s="97" t="s">
        <v>126</v>
      </c>
      <c r="AX1040" s="97">
        <v>3202032</v>
      </c>
      <c r="AY1040" s="97" t="s">
        <v>127</v>
      </c>
      <c r="AZ1040" s="97" t="s">
        <v>293</v>
      </c>
      <c r="BA1040" s="24"/>
    </row>
    <row r="1041" spans="1:53" ht="84.75" customHeight="1">
      <c r="A1041" s="23" t="str">
        <f>+IFERROR(VLOOKUP(R1041,'[2]Listas niveles'!$D$2:$E$11,2,FALSE),"")</f>
        <v>DTAN</v>
      </c>
      <c r="B1041" s="23" t="str">
        <f>+IFERROR(VLOOKUP(AS1041,'[2]Listas anexo 1'!$A$7:$B$8,2,FALSE),"")</f>
        <v>ADMIN</v>
      </c>
      <c r="C1041" s="23" t="str">
        <f>+IFERROR(VLOOKUP(AT1041,'[2]Listas anexo 1'!$A$13:$B$15,2,FALSE),"")</f>
        <v>ADMINYCOOR</v>
      </c>
      <c r="D1041" s="23" t="str">
        <f>+IFERROR(VLOOKUP(AT1041,'[2]Listas anexo 1'!$A$13:$C$15,3,FALSE),"")</f>
        <v>CONTRIBUIR</v>
      </c>
      <c r="E1041" s="23" t="str">
        <f>+IFERROR(VLOOKUP(AT1041,'[2]Listas anexo 1'!$A$19:$B$21,2,FALSE),"")</f>
        <v>ADMINOB</v>
      </c>
      <c r="F1041" s="23" t="str">
        <f>+IFERROR(VLOOKUP(AV1041,'[2]Listas anexo 1'!$J$13:$K$21,2,FALSE),"")</f>
        <v>ADOBI</v>
      </c>
      <c r="G1041" s="23" t="str">
        <f>+IFERROR(VLOOKUP(AW1041,'[2]LISTAS ANEXO 1. 2'!$A$9:$B$38,2,FALSE),"")</f>
        <v>AI</v>
      </c>
      <c r="H1041" s="23" t="str">
        <f>+IFERROR(IF(C1041="ADMINYCOOR",VLOOKUP(AY1041,'[2]LISTAS ANEXO 1. 3'!$B$13:$C$42,2,FALSE),IF(C1041="TASAS",VLOOKUP(AY1041,'[2]LISTAS ANEXO 1. 3'!$B$43:$C$51,2,FALSE),IF(C1041="FORTALECIMIENTO",VLOOKUP(AY1041,'[2]LISTAS ANEXO 1. 3'!$B$52:$C$58,2,FALSE),""))),"")</f>
        <v>AA</v>
      </c>
      <c r="I1041" s="23" t="str">
        <f>+IFERROR(VLOOKUP(#REF!,'[2]LISTAS ANEXO 1. 4'!$B$74:$C$90,2,FALSE),"")</f>
        <v/>
      </c>
      <c r="J1041" s="23" t="str">
        <f>+IFERROR(VLOOKUP(X1041,[2]ORDINALES!$B$2:$C$5,2,FALSE),"")</f>
        <v>CTADOS</v>
      </c>
      <c r="K1041" s="23" t="str">
        <f>+IFERROR(VLOOKUP(#REF!,[2]REGION!$G$2:$I$1125,2,FALSE),"")</f>
        <v/>
      </c>
      <c r="L1041" s="23" t="str">
        <f>+IFERROR(VLOOKUP(AI1041,[2]REGION!$G$2:$I$1125,2,FALSE),"")</f>
        <v>BOYA</v>
      </c>
      <c r="M1041" s="23" t="str">
        <f>+IFERROR(VLOOKUP(#REF!,[2]ORDINALES!$H$2:$I$382,2,FALSE),"")</f>
        <v/>
      </c>
      <c r="N1041" s="23" t="str">
        <f>IFERROR(VLOOKUP(U1041,'[2]Lista Willy'!$B$11:$D$14,3,FALSE),"")</f>
        <v>REC_11</v>
      </c>
      <c r="O1041" s="24"/>
      <c r="P1041" s="94">
        <v>38030</v>
      </c>
      <c r="Q1041" s="94" t="s">
        <v>540</v>
      </c>
      <c r="R1041" s="94" t="s">
        <v>873</v>
      </c>
      <c r="S1041" s="94" t="s">
        <v>1131</v>
      </c>
      <c r="T1041" s="94" t="s">
        <v>873</v>
      </c>
      <c r="U1041" s="94" t="s">
        <v>52</v>
      </c>
      <c r="V1041" s="94" t="s">
        <v>53</v>
      </c>
      <c r="W1041" s="94" t="s">
        <v>54</v>
      </c>
      <c r="X1041" s="90" t="s">
        <v>55</v>
      </c>
      <c r="Y1041" s="94" t="s">
        <v>1154</v>
      </c>
      <c r="Z1041" s="119">
        <v>15997960</v>
      </c>
      <c r="AA1041" s="120"/>
      <c r="AB1041" s="119"/>
      <c r="AC1041" s="119"/>
      <c r="AD1041" s="119"/>
      <c r="AE1041" s="120">
        <v>15997960</v>
      </c>
      <c r="AF1041" s="119"/>
      <c r="AG1041" s="131">
        <v>0</v>
      </c>
      <c r="AH1041" s="94" t="s">
        <v>57</v>
      </c>
      <c r="AI1041" s="94" t="s">
        <v>1009</v>
      </c>
      <c r="AJ1041" s="94" t="s">
        <v>1133</v>
      </c>
      <c r="AK1041" s="94"/>
      <c r="AL1041" s="94" t="s">
        <v>57</v>
      </c>
      <c r="AM1041" s="94"/>
      <c r="AN1041" s="94" t="s">
        <v>57</v>
      </c>
      <c r="AO1041" s="94"/>
      <c r="AP1041" s="94" t="s">
        <v>57</v>
      </c>
      <c r="AQ1041" s="94"/>
      <c r="AR1041" s="94" t="s">
        <v>57</v>
      </c>
      <c r="AS1041" s="94" t="s">
        <v>60</v>
      </c>
      <c r="AT1041" s="94" t="s">
        <v>61</v>
      </c>
      <c r="AU1041" s="97" t="s">
        <v>62</v>
      </c>
      <c r="AV1041" s="98" t="s">
        <v>125</v>
      </c>
      <c r="AW1041" s="97" t="s">
        <v>126</v>
      </c>
      <c r="AX1041" s="97">
        <v>3202032</v>
      </c>
      <c r="AY1041" s="97" t="s">
        <v>127</v>
      </c>
      <c r="AZ1041" s="97" t="s">
        <v>293</v>
      </c>
      <c r="BA1041" s="24"/>
    </row>
    <row r="1042" spans="1:53" ht="84.75" customHeight="1">
      <c r="A1042" s="23" t="str">
        <f>+IFERROR(VLOOKUP(R1042,'[2]Listas niveles'!$D$2:$E$11,2,FALSE),"")</f>
        <v>DTAN</v>
      </c>
      <c r="B1042" s="23" t="str">
        <f>+IFERROR(VLOOKUP(AS1042,'[2]Listas anexo 1'!$A$7:$B$8,2,FALSE),"")</f>
        <v>ADMIN</v>
      </c>
      <c r="C1042" s="23" t="str">
        <f>+IFERROR(VLOOKUP(AT1042,'[2]Listas anexo 1'!$A$13:$B$15,2,FALSE),"")</f>
        <v>ADMINYCOOR</v>
      </c>
      <c r="D1042" s="23" t="str">
        <f>+IFERROR(VLOOKUP(AT1042,'[2]Listas anexo 1'!$A$13:$C$15,3,FALSE),"")</f>
        <v>CONTRIBUIR</v>
      </c>
      <c r="E1042" s="23" t="str">
        <f>+IFERROR(VLOOKUP(AT1042,'[2]Listas anexo 1'!$A$19:$B$21,2,FALSE),"")</f>
        <v>ADMINOB</v>
      </c>
      <c r="F1042" s="23" t="str">
        <f>+IFERROR(VLOOKUP(AV1042,'[2]Listas anexo 1'!$J$13:$K$21,2,FALSE),"")</f>
        <v>ADOBI</v>
      </c>
      <c r="G1042" s="23" t="str">
        <f>+IFERROR(VLOOKUP(AW1042,'[2]LISTAS ANEXO 1. 2'!$A$9:$B$38,2,FALSE),"")</f>
        <v>AI</v>
      </c>
      <c r="H1042" s="23" t="str">
        <f>+IFERROR(IF(C1042="ADMINYCOOR",VLOOKUP(AY1042,'[2]LISTAS ANEXO 1. 3'!$B$13:$C$42,2,FALSE),IF(C1042="TASAS",VLOOKUP(AY1042,'[2]LISTAS ANEXO 1. 3'!$B$43:$C$51,2,FALSE),IF(C1042="FORTALECIMIENTO",VLOOKUP(AY1042,'[2]LISTAS ANEXO 1. 3'!$B$52:$C$58,2,FALSE),""))),"")</f>
        <v>AA</v>
      </c>
      <c r="I1042" s="23" t="str">
        <f>+IFERROR(VLOOKUP(#REF!,'[2]LISTAS ANEXO 1. 4'!$B$74:$C$90,2,FALSE),"")</f>
        <v/>
      </c>
      <c r="J1042" s="23" t="str">
        <f>+IFERROR(VLOOKUP(X1042,[2]ORDINALES!$B$2:$C$5,2,FALSE),"")</f>
        <v>CTADOS</v>
      </c>
      <c r="K1042" s="23" t="str">
        <f>+IFERROR(VLOOKUP(#REF!,[2]REGION!$G$2:$I$1125,2,FALSE),"")</f>
        <v/>
      </c>
      <c r="L1042" s="23" t="str">
        <f>+IFERROR(VLOOKUP(AI1042,[2]REGION!$G$2:$I$1125,2,FALSE),"")</f>
        <v>BOYA</v>
      </c>
      <c r="M1042" s="23" t="str">
        <f>+IFERROR(VLOOKUP(#REF!,[2]ORDINALES!$H$2:$I$382,2,FALSE),"")</f>
        <v/>
      </c>
      <c r="N1042" s="23" t="str">
        <f>IFERROR(VLOOKUP(U1042,'[2]Lista Willy'!$B$11:$D$14,3,FALSE),"")</f>
        <v>REC_11</v>
      </c>
      <c r="O1042" s="24"/>
      <c r="P1042" s="94">
        <v>38031</v>
      </c>
      <c r="Q1042" s="94" t="s">
        <v>540</v>
      </c>
      <c r="R1042" s="94" t="s">
        <v>873</v>
      </c>
      <c r="S1042" s="94" t="s">
        <v>1131</v>
      </c>
      <c r="T1042" s="94" t="s">
        <v>873</v>
      </c>
      <c r="U1042" s="94" t="s">
        <v>52</v>
      </c>
      <c r="V1042" s="94" t="s">
        <v>53</v>
      </c>
      <c r="W1042" s="94" t="s">
        <v>54</v>
      </c>
      <c r="X1042" s="90" t="s">
        <v>55</v>
      </c>
      <c r="Y1042" s="99" t="s">
        <v>1155</v>
      </c>
      <c r="Z1042" s="119">
        <v>15997960</v>
      </c>
      <c r="AA1042" s="120"/>
      <c r="AB1042" s="119"/>
      <c r="AC1042" s="119"/>
      <c r="AD1042" s="119"/>
      <c r="AE1042" s="120">
        <v>15997960</v>
      </c>
      <c r="AF1042" s="119"/>
      <c r="AG1042" s="131">
        <v>0</v>
      </c>
      <c r="AH1042" s="94" t="s">
        <v>57</v>
      </c>
      <c r="AI1042" s="94" t="s">
        <v>1009</v>
      </c>
      <c r="AJ1042" s="94" t="s">
        <v>1133</v>
      </c>
      <c r="AK1042" s="94"/>
      <c r="AL1042" s="94" t="s">
        <v>57</v>
      </c>
      <c r="AM1042" s="94"/>
      <c r="AN1042" s="94" t="s">
        <v>57</v>
      </c>
      <c r="AO1042" s="94"/>
      <c r="AP1042" s="94" t="s">
        <v>57</v>
      </c>
      <c r="AQ1042" s="94"/>
      <c r="AR1042" s="94" t="s">
        <v>57</v>
      </c>
      <c r="AS1042" s="94" t="s">
        <v>60</v>
      </c>
      <c r="AT1042" s="94" t="s">
        <v>61</v>
      </c>
      <c r="AU1042" s="97" t="s">
        <v>62</v>
      </c>
      <c r="AV1042" s="98" t="s">
        <v>125</v>
      </c>
      <c r="AW1042" s="97" t="s">
        <v>126</v>
      </c>
      <c r="AX1042" s="97">
        <v>3202032</v>
      </c>
      <c r="AY1042" s="97" t="s">
        <v>127</v>
      </c>
      <c r="AZ1042" s="97" t="s">
        <v>293</v>
      </c>
      <c r="BA1042" s="24"/>
    </row>
    <row r="1043" spans="1:53" ht="84.75" customHeight="1">
      <c r="A1043" s="23" t="str">
        <f>+IFERROR(VLOOKUP(R1043,'[2]Listas niveles'!$D$2:$E$11,2,FALSE),"")</f>
        <v>DTAN</v>
      </c>
      <c r="B1043" s="23" t="str">
        <f>+IFERROR(VLOOKUP(AS1043,'[2]Listas anexo 1'!$A$7:$B$8,2,FALSE),"")</f>
        <v>ADMIN</v>
      </c>
      <c r="C1043" s="23" t="str">
        <f>+IFERROR(VLOOKUP(AT1043,'[2]Listas anexo 1'!$A$13:$B$15,2,FALSE),"")</f>
        <v>ADMINYCOOR</v>
      </c>
      <c r="D1043" s="23" t="str">
        <f>+IFERROR(VLOOKUP(AT1043,'[2]Listas anexo 1'!$A$13:$C$15,3,FALSE),"")</f>
        <v>CONTRIBUIR</v>
      </c>
      <c r="E1043" s="23" t="str">
        <f>+IFERROR(VLOOKUP(AT1043,'[2]Listas anexo 1'!$A$19:$B$21,2,FALSE),"")</f>
        <v>ADMINOB</v>
      </c>
      <c r="F1043" s="23" t="str">
        <f>+IFERROR(VLOOKUP(AV1043,'[2]Listas anexo 1'!$J$13:$K$21,2,FALSE),"")</f>
        <v>ADOBI</v>
      </c>
      <c r="G1043" s="23" t="str">
        <f>+IFERROR(VLOOKUP(AW1043,'[2]LISTAS ANEXO 1. 2'!$A$9:$B$38,2,FALSE),"")</f>
        <v>AI</v>
      </c>
      <c r="H1043" s="23" t="str">
        <f>+IFERROR(IF(C1043="ADMINYCOOR",VLOOKUP(AY1043,'[2]LISTAS ANEXO 1. 3'!$B$13:$C$42,2,FALSE),IF(C1043="TASAS",VLOOKUP(AY1043,'[2]LISTAS ANEXO 1. 3'!$B$43:$C$51,2,FALSE),IF(C1043="FORTALECIMIENTO",VLOOKUP(AY1043,'[2]LISTAS ANEXO 1. 3'!$B$52:$C$58,2,FALSE),""))),"")</f>
        <v>AA</v>
      </c>
      <c r="I1043" s="23" t="str">
        <f>+IFERROR(VLOOKUP(#REF!,'[2]LISTAS ANEXO 1. 4'!$B$74:$C$90,2,FALSE),"")</f>
        <v/>
      </c>
      <c r="J1043" s="23" t="str">
        <f>+IFERROR(VLOOKUP(X1043,[2]ORDINALES!$B$2:$C$5,2,FALSE),"")</f>
        <v>CTADOS</v>
      </c>
      <c r="K1043" s="23" t="str">
        <f>+IFERROR(VLOOKUP(#REF!,[2]REGION!$G$2:$I$1125,2,FALSE),"")</f>
        <v/>
      </c>
      <c r="L1043" s="23" t="str">
        <f>+IFERROR(VLOOKUP(AI1043,[2]REGION!$G$2:$I$1125,2,FALSE),"")</f>
        <v>BOYA</v>
      </c>
      <c r="M1043" s="23" t="str">
        <f>+IFERROR(VLOOKUP(#REF!,[2]ORDINALES!$H$2:$I$382,2,FALSE),"")</f>
        <v/>
      </c>
      <c r="N1043" s="23" t="str">
        <f>IFERROR(VLOOKUP(U1043,'[2]Lista Willy'!$B$11:$D$14,3,FALSE),"")</f>
        <v>REC_11</v>
      </c>
      <c r="O1043" s="24"/>
      <c r="P1043" s="94">
        <v>38032</v>
      </c>
      <c r="Q1043" s="94" t="s">
        <v>540</v>
      </c>
      <c r="R1043" s="94" t="s">
        <v>873</v>
      </c>
      <c r="S1043" s="94" t="s">
        <v>1131</v>
      </c>
      <c r="T1043" s="94" t="s">
        <v>873</v>
      </c>
      <c r="U1043" s="94" t="s">
        <v>52</v>
      </c>
      <c r="V1043" s="94" t="s">
        <v>53</v>
      </c>
      <c r="W1043" s="94" t="s">
        <v>54</v>
      </c>
      <c r="X1043" s="90" t="s">
        <v>55</v>
      </c>
      <c r="Y1043" s="94" t="s">
        <v>1156</v>
      </c>
      <c r="Z1043" s="119">
        <v>15997960</v>
      </c>
      <c r="AA1043" s="120"/>
      <c r="AB1043" s="119"/>
      <c r="AC1043" s="119"/>
      <c r="AD1043" s="119"/>
      <c r="AE1043" s="120">
        <v>15997960</v>
      </c>
      <c r="AF1043" s="119"/>
      <c r="AG1043" s="131">
        <v>0</v>
      </c>
      <c r="AH1043" s="94" t="s">
        <v>57</v>
      </c>
      <c r="AI1043" s="94" t="s">
        <v>1009</v>
      </c>
      <c r="AJ1043" s="94" t="s">
        <v>1133</v>
      </c>
      <c r="AK1043" s="94"/>
      <c r="AL1043" s="94" t="s">
        <v>57</v>
      </c>
      <c r="AM1043" s="94"/>
      <c r="AN1043" s="94" t="s">
        <v>57</v>
      </c>
      <c r="AO1043" s="94"/>
      <c r="AP1043" s="94" t="s">
        <v>57</v>
      </c>
      <c r="AQ1043" s="94"/>
      <c r="AR1043" s="94" t="s">
        <v>57</v>
      </c>
      <c r="AS1043" s="94" t="s">
        <v>60</v>
      </c>
      <c r="AT1043" s="94" t="s">
        <v>61</v>
      </c>
      <c r="AU1043" s="97" t="s">
        <v>62</v>
      </c>
      <c r="AV1043" s="98" t="s">
        <v>125</v>
      </c>
      <c r="AW1043" s="97" t="s">
        <v>126</v>
      </c>
      <c r="AX1043" s="97">
        <v>3202032</v>
      </c>
      <c r="AY1043" s="97" t="s">
        <v>127</v>
      </c>
      <c r="AZ1043" s="97" t="s">
        <v>293</v>
      </c>
      <c r="BA1043" s="24"/>
    </row>
    <row r="1044" spans="1:53" ht="84.75" customHeight="1">
      <c r="A1044" s="23" t="str">
        <f>+IFERROR(VLOOKUP(R1044,'[2]Listas niveles'!$D$2:$E$11,2,FALSE),"")</f>
        <v>DTAN</v>
      </c>
      <c r="B1044" s="23" t="str">
        <f>+IFERROR(VLOOKUP(AS1044,'[2]Listas anexo 1'!$A$7:$B$8,2,FALSE),"")</f>
        <v>ADMIN</v>
      </c>
      <c r="C1044" s="23" t="str">
        <f>+IFERROR(VLOOKUP(AT1044,'[2]Listas anexo 1'!$A$13:$B$15,2,FALSE),"")</f>
        <v>ADMINYCOOR</v>
      </c>
      <c r="D1044" s="23" t="str">
        <f>+IFERROR(VLOOKUP(AT1044,'[2]Listas anexo 1'!$A$13:$C$15,3,FALSE),"")</f>
        <v>CONTRIBUIR</v>
      </c>
      <c r="E1044" s="23" t="str">
        <f>+IFERROR(VLOOKUP(AT1044,'[2]Listas anexo 1'!$A$19:$B$21,2,FALSE),"")</f>
        <v>ADMINOB</v>
      </c>
      <c r="F1044" s="23" t="str">
        <f>+IFERROR(VLOOKUP(AV1044,'[2]Listas anexo 1'!$J$13:$K$21,2,FALSE),"")</f>
        <v>ADOBI</v>
      </c>
      <c r="G1044" s="23" t="str">
        <f>+IFERROR(VLOOKUP(AW1044,'[2]LISTAS ANEXO 1. 2'!$A$9:$B$38,2,FALSE),"")</f>
        <v>AI</v>
      </c>
      <c r="H1044" s="23" t="str">
        <f>+IFERROR(IF(C1044="ADMINYCOOR",VLOOKUP(AY1044,'[2]LISTAS ANEXO 1. 3'!$B$13:$C$42,2,FALSE),IF(C1044="TASAS",VLOOKUP(AY1044,'[2]LISTAS ANEXO 1. 3'!$B$43:$C$51,2,FALSE),IF(C1044="FORTALECIMIENTO",VLOOKUP(AY1044,'[2]LISTAS ANEXO 1. 3'!$B$52:$C$58,2,FALSE),""))),"")</f>
        <v>AA</v>
      </c>
      <c r="I1044" s="23" t="str">
        <f>+IFERROR(VLOOKUP(#REF!,'[2]LISTAS ANEXO 1. 4'!$B$74:$C$90,2,FALSE),"")</f>
        <v/>
      </c>
      <c r="J1044" s="23" t="str">
        <f>+IFERROR(VLOOKUP(X1044,[2]ORDINALES!$B$2:$C$5,2,FALSE),"")</f>
        <v>CTADOS</v>
      </c>
      <c r="K1044" s="23" t="str">
        <f>+IFERROR(VLOOKUP(#REF!,[2]REGION!$G$2:$I$1125,2,FALSE),"")</f>
        <v/>
      </c>
      <c r="L1044" s="23" t="str">
        <f>+IFERROR(VLOOKUP(AI1044,[2]REGION!$G$2:$I$1125,2,FALSE),"")</f>
        <v>BOYA</v>
      </c>
      <c r="M1044" s="23" t="str">
        <f>+IFERROR(VLOOKUP(#REF!,[2]ORDINALES!$H$2:$I$382,2,FALSE),"")</f>
        <v/>
      </c>
      <c r="N1044" s="23" t="str">
        <f>IFERROR(VLOOKUP(U1044,'[2]Lista Willy'!$B$11:$D$14,3,FALSE),"")</f>
        <v>REC_11</v>
      </c>
      <c r="O1044" s="24"/>
      <c r="P1044" s="94">
        <v>38033</v>
      </c>
      <c r="Q1044" s="94" t="s">
        <v>540</v>
      </c>
      <c r="R1044" s="94" t="s">
        <v>873</v>
      </c>
      <c r="S1044" s="94" t="s">
        <v>1131</v>
      </c>
      <c r="T1044" s="94" t="s">
        <v>873</v>
      </c>
      <c r="U1044" s="94" t="s">
        <v>52</v>
      </c>
      <c r="V1044" s="94" t="s">
        <v>53</v>
      </c>
      <c r="W1044" s="94" t="s">
        <v>54</v>
      </c>
      <c r="X1044" s="90" t="s">
        <v>55</v>
      </c>
      <c r="Y1044" s="99" t="s">
        <v>1157</v>
      </c>
      <c r="Z1044" s="119">
        <v>15997960</v>
      </c>
      <c r="AA1044" s="120"/>
      <c r="AB1044" s="119"/>
      <c r="AC1044" s="119"/>
      <c r="AD1044" s="119"/>
      <c r="AE1044" s="120">
        <v>15997960</v>
      </c>
      <c r="AF1044" s="119"/>
      <c r="AG1044" s="131">
        <v>0</v>
      </c>
      <c r="AH1044" s="94" t="s">
        <v>57</v>
      </c>
      <c r="AI1044" s="94" t="s">
        <v>1009</v>
      </c>
      <c r="AJ1044" s="94" t="s">
        <v>1133</v>
      </c>
      <c r="AK1044" s="94"/>
      <c r="AL1044" s="94" t="s">
        <v>57</v>
      </c>
      <c r="AM1044" s="94"/>
      <c r="AN1044" s="94" t="s">
        <v>57</v>
      </c>
      <c r="AO1044" s="94"/>
      <c r="AP1044" s="94" t="s">
        <v>57</v>
      </c>
      <c r="AQ1044" s="94"/>
      <c r="AR1044" s="94" t="s">
        <v>57</v>
      </c>
      <c r="AS1044" s="94" t="s">
        <v>60</v>
      </c>
      <c r="AT1044" s="94" t="s">
        <v>61</v>
      </c>
      <c r="AU1044" s="97" t="s">
        <v>62</v>
      </c>
      <c r="AV1044" s="98" t="s">
        <v>125</v>
      </c>
      <c r="AW1044" s="97" t="s">
        <v>126</v>
      </c>
      <c r="AX1044" s="97">
        <v>3202032</v>
      </c>
      <c r="AY1044" s="97" t="s">
        <v>127</v>
      </c>
      <c r="AZ1044" s="97" t="s">
        <v>293</v>
      </c>
      <c r="BA1044" s="24"/>
    </row>
    <row r="1045" spans="1:53" ht="84.75" customHeight="1">
      <c r="A1045" s="23" t="str">
        <f>+IFERROR(VLOOKUP(R1045,'[2]Listas niveles'!$D$2:$E$11,2,FALSE),"")</f>
        <v>DTAN</v>
      </c>
      <c r="B1045" s="23" t="str">
        <f>+IFERROR(VLOOKUP(AS1045,'[2]Listas anexo 1'!$A$7:$B$8,2,FALSE),"")</f>
        <v>ADMIN</v>
      </c>
      <c r="C1045" s="23" t="str">
        <f>+IFERROR(VLOOKUP(AT1045,'[2]Listas anexo 1'!$A$13:$B$15,2,FALSE),"")</f>
        <v>ADMINYCOOR</v>
      </c>
      <c r="D1045" s="23" t="str">
        <f>+IFERROR(VLOOKUP(AT1045,'[2]Listas anexo 1'!$A$13:$C$15,3,FALSE),"")</f>
        <v>CONTRIBUIR</v>
      </c>
      <c r="E1045" s="23" t="str">
        <f>+IFERROR(VLOOKUP(AT1045,'[2]Listas anexo 1'!$A$19:$B$21,2,FALSE),"")</f>
        <v>ADMINOB</v>
      </c>
      <c r="F1045" s="23" t="str">
        <f>+IFERROR(VLOOKUP(AV1045,'[2]Listas anexo 1'!$J$13:$K$21,2,FALSE),"")</f>
        <v>ADOBI</v>
      </c>
      <c r="G1045" s="23" t="str">
        <f>+IFERROR(VLOOKUP(AW1045,'[2]LISTAS ANEXO 1. 2'!$A$9:$B$38,2,FALSE),"")</f>
        <v>AI</v>
      </c>
      <c r="H1045" s="23" t="str">
        <f>+IFERROR(IF(C1045="ADMINYCOOR",VLOOKUP(AY1045,'[2]LISTAS ANEXO 1. 3'!$B$13:$C$42,2,FALSE),IF(C1045="TASAS",VLOOKUP(AY1045,'[2]LISTAS ANEXO 1. 3'!$B$43:$C$51,2,FALSE),IF(C1045="FORTALECIMIENTO",VLOOKUP(AY1045,'[2]LISTAS ANEXO 1. 3'!$B$52:$C$58,2,FALSE),""))),"")</f>
        <v>AA</v>
      </c>
      <c r="I1045" s="23" t="str">
        <f>+IFERROR(VLOOKUP(#REF!,'[2]LISTAS ANEXO 1. 4'!$B$74:$C$90,2,FALSE),"")</f>
        <v/>
      </c>
      <c r="J1045" s="23" t="str">
        <f>+IFERROR(VLOOKUP(X1045,[2]ORDINALES!$B$2:$C$5,2,FALSE),"")</f>
        <v>CTADOS</v>
      </c>
      <c r="K1045" s="23" t="str">
        <f>+IFERROR(VLOOKUP(#REF!,[2]REGION!$G$2:$I$1125,2,FALSE),"")</f>
        <v/>
      </c>
      <c r="L1045" s="23" t="str">
        <f>+IFERROR(VLOOKUP(AI1045,[2]REGION!$G$2:$I$1125,2,FALSE),"")</f>
        <v>BOYA</v>
      </c>
      <c r="M1045" s="23" t="str">
        <f>+IFERROR(VLOOKUP(#REF!,[2]ORDINALES!$H$2:$I$382,2,FALSE),"")</f>
        <v/>
      </c>
      <c r="N1045" s="23" t="str">
        <f>IFERROR(VLOOKUP(U1045,'[2]Lista Willy'!$B$11:$D$14,3,FALSE),"")</f>
        <v>REC_11</v>
      </c>
      <c r="O1045" s="24"/>
      <c r="P1045" s="94">
        <v>38034</v>
      </c>
      <c r="Q1045" s="94" t="s">
        <v>540</v>
      </c>
      <c r="R1045" s="94" t="s">
        <v>873</v>
      </c>
      <c r="S1045" s="94" t="s">
        <v>1131</v>
      </c>
      <c r="T1045" s="94" t="s">
        <v>873</v>
      </c>
      <c r="U1045" s="94" t="s">
        <v>52</v>
      </c>
      <c r="V1045" s="94" t="s">
        <v>53</v>
      </c>
      <c r="W1045" s="94" t="s">
        <v>54</v>
      </c>
      <c r="X1045" s="90" t="s">
        <v>55</v>
      </c>
      <c r="Y1045" s="94" t="s">
        <v>2876</v>
      </c>
      <c r="Z1045" s="119">
        <v>10000000</v>
      </c>
      <c r="AA1045" s="120"/>
      <c r="AB1045" s="119"/>
      <c r="AC1045" s="119"/>
      <c r="AD1045" s="119"/>
      <c r="AE1045" s="120">
        <v>10000000</v>
      </c>
      <c r="AF1045" s="119"/>
      <c r="AG1045" s="131">
        <v>0</v>
      </c>
      <c r="AH1045" s="94" t="s">
        <v>57</v>
      </c>
      <c r="AI1045" s="94" t="s">
        <v>1009</v>
      </c>
      <c r="AJ1045" s="94" t="s">
        <v>1133</v>
      </c>
      <c r="AK1045" s="94"/>
      <c r="AL1045" s="94" t="s">
        <v>57</v>
      </c>
      <c r="AM1045" s="94"/>
      <c r="AN1045" s="94" t="s">
        <v>57</v>
      </c>
      <c r="AO1045" s="94"/>
      <c r="AP1045" s="94" t="s">
        <v>57</v>
      </c>
      <c r="AQ1045" s="94"/>
      <c r="AR1045" s="94" t="s">
        <v>57</v>
      </c>
      <c r="AS1045" s="94" t="s">
        <v>60</v>
      </c>
      <c r="AT1045" s="94" t="s">
        <v>61</v>
      </c>
      <c r="AU1045" s="97" t="s">
        <v>62</v>
      </c>
      <c r="AV1045" s="98" t="s">
        <v>125</v>
      </c>
      <c r="AW1045" s="97" t="s">
        <v>126</v>
      </c>
      <c r="AX1045" s="97">
        <v>3202032</v>
      </c>
      <c r="AY1045" s="97" t="s">
        <v>127</v>
      </c>
      <c r="AZ1045" s="97" t="s">
        <v>293</v>
      </c>
      <c r="BA1045" s="24"/>
    </row>
    <row r="1046" spans="1:53" ht="84.75" customHeight="1">
      <c r="A1046" s="23" t="str">
        <f>+IFERROR(VLOOKUP(R1046,'[2]Listas niveles'!$D$2:$E$11,2,FALSE),"")</f>
        <v>DTAN</v>
      </c>
      <c r="B1046" s="23" t="str">
        <f>+IFERROR(VLOOKUP(AS1046,'[2]Listas anexo 1'!$A$7:$B$8,2,FALSE),"")</f>
        <v>ADMIN</v>
      </c>
      <c r="C1046" s="23" t="str">
        <f>+IFERROR(VLOOKUP(AT1046,'[2]Listas anexo 1'!$A$13:$B$15,2,FALSE),"")</f>
        <v>ADMINYCOOR</v>
      </c>
      <c r="D1046" s="23" t="str">
        <f>+IFERROR(VLOOKUP(AT1046,'[2]Listas anexo 1'!$A$13:$C$15,3,FALSE),"")</f>
        <v>CONTRIBUIR</v>
      </c>
      <c r="E1046" s="23" t="str">
        <f>+IFERROR(VLOOKUP(AT1046,'[2]Listas anexo 1'!$A$19:$B$21,2,FALSE),"")</f>
        <v>ADMINOB</v>
      </c>
      <c r="F1046" s="23" t="str">
        <f>+IFERROR(VLOOKUP(AV1046,'[2]Listas anexo 1'!$J$13:$K$21,2,FALSE),"")</f>
        <v>ADOBI</v>
      </c>
      <c r="G1046" s="23" t="str">
        <f>+IFERROR(VLOOKUP(AW1046,'[2]LISTAS ANEXO 1. 2'!$A$9:$B$38,2,FALSE),"")</f>
        <v>AI</v>
      </c>
      <c r="H1046" s="23" t="str">
        <f>+IFERROR(IF(C1046="ADMINYCOOR",VLOOKUP(AY1046,'[2]LISTAS ANEXO 1. 3'!$B$13:$C$42,2,FALSE),IF(C1046="TASAS",VLOOKUP(AY1046,'[2]LISTAS ANEXO 1. 3'!$B$43:$C$51,2,FALSE),IF(C1046="FORTALECIMIENTO",VLOOKUP(AY1046,'[2]LISTAS ANEXO 1. 3'!$B$52:$C$58,2,FALSE),""))),"")</f>
        <v>AA</v>
      </c>
      <c r="I1046" s="23" t="str">
        <f>+IFERROR(VLOOKUP(#REF!,'[2]LISTAS ANEXO 1. 4'!$B$74:$C$90,2,FALSE),"")</f>
        <v/>
      </c>
      <c r="J1046" s="23" t="str">
        <f>+IFERROR(VLOOKUP(X1046,[2]ORDINALES!$B$2:$C$5,2,FALSE),"")</f>
        <v>CTADOS</v>
      </c>
      <c r="K1046" s="23" t="str">
        <f>+IFERROR(VLOOKUP(#REF!,[2]REGION!$G$2:$I$1125,2,FALSE),"")</f>
        <v/>
      </c>
      <c r="L1046" s="23" t="str">
        <f>+IFERROR(VLOOKUP(AI1046,[2]REGION!$G$2:$I$1125,2,FALSE),"")</f>
        <v>BOYA</v>
      </c>
      <c r="M1046" s="23" t="str">
        <f>+IFERROR(VLOOKUP(#REF!,[2]ORDINALES!$H$2:$I$382,2,FALSE),"")</f>
        <v/>
      </c>
      <c r="N1046" s="23" t="str">
        <f>IFERROR(VLOOKUP(U1046,'[2]Lista Willy'!$B$11:$D$14,3,FALSE),"")</f>
        <v>REC_20</v>
      </c>
      <c r="O1046" s="24"/>
      <c r="P1046" s="94">
        <v>38035</v>
      </c>
      <c r="Q1046" s="94" t="s">
        <v>540</v>
      </c>
      <c r="R1046" s="94" t="s">
        <v>873</v>
      </c>
      <c r="S1046" s="94" t="s">
        <v>1131</v>
      </c>
      <c r="T1046" s="94" t="s">
        <v>873</v>
      </c>
      <c r="U1046" s="94" t="s">
        <v>153</v>
      </c>
      <c r="V1046" s="94" t="s">
        <v>154</v>
      </c>
      <c r="W1046" s="94" t="s">
        <v>54</v>
      </c>
      <c r="X1046" s="90" t="s">
        <v>55</v>
      </c>
      <c r="Y1046" s="94" t="s">
        <v>1158</v>
      </c>
      <c r="Z1046" s="119">
        <v>8000000</v>
      </c>
      <c r="AA1046" s="120"/>
      <c r="AB1046" s="119"/>
      <c r="AC1046" s="119"/>
      <c r="AD1046" s="119"/>
      <c r="AE1046" s="120">
        <v>8000000</v>
      </c>
      <c r="AF1046" s="119"/>
      <c r="AG1046" s="131">
        <v>0</v>
      </c>
      <c r="AH1046" s="94" t="s">
        <v>57</v>
      </c>
      <c r="AI1046" s="94" t="s">
        <v>1009</v>
      </c>
      <c r="AJ1046" s="94" t="s">
        <v>1133</v>
      </c>
      <c r="AK1046" s="94"/>
      <c r="AL1046" s="94" t="s">
        <v>57</v>
      </c>
      <c r="AM1046" s="94"/>
      <c r="AN1046" s="94" t="s">
        <v>57</v>
      </c>
      <c r="AO1046" s="94"/>
      <c r="AP1046" s="94" t="s">
        <v>57</v>
      </c>
      <c r="AQ1046" s="94"/>
      <c r="AR1046" s="94" t="s">
        <v>57</v>
      </c>
      <c r="AS1046" s="94" t="s">
        <v>60</v>
      </c>
      <c r="AT1046" s="94" t="s">
        <v>61</v>
      </c>
      <c r="AU1046" s="97" t="s">
        <v>62</v>
      </c>
      <c r="AV1046" s="98" t="s">
        <v>125</v>
      </c>
      <c r="AW1046" s="97" t="s">
        <v>126</v>
      </c>
      <c r="AX1046" s="97">
        <v>3202032</v>
      </c>
      <c r="AY1046" s="97" t="s">
        <v>127</v>
      </c>
      <c r="AZ1046" s="97" t="s">
        <v>293</v>
      </c>
      <c r="BA1046" s="24"/>
    </row>
    <row r="1047" spans="1:53" ht="84.75" customHeight="1">
      <c r="A1047" s="23" t="str">
        <f>+IFERROR(VLOOKUP(R1047,'[2]Listas niveles'!$D$2:$E$11,2,FALSE),"")</f>
        <v>DTAN</v>
      </c>
      <c r="B1047" s="23" t="str">
        <f>+IFERROR(VLOOKUP(AS1047,'[2]Listas anexo 1'!$A$7:$B$8,2,FALSE),"")</f>
        <v>ADMIN</v>
      </c>
      <c r="C1047" s="23" t="str">
        <f>+IFERROR(VLOOKUP(AT1047,'[2]Listas anexo 1'!$A$13:$B$15,2,FALSE),"")</f>
        <v>ADMINYCOOR</v>
      </c>
      <c r="D1047" s="23" t="str">
        <f>+IFERROR(VLOOKUP(AT1047,'[2]Listas anexo 1'!$A$13:$C$15,3,FALSE),"")</f>
        <v>CONTRIBUIR</v>
      </c>
      <c r="E1047" s="23" t="str">
        <f>+IFERROR(VLOOKUP(AT1047,'[2]Listas anexo 1'!$A$19:$B$21,2,FALSE),"")</f>
        <v>ADMINOB</v>
      </c>
      <c r="F1047" s="23" t="str">
        <f>+IFERROR(VLOOKUP(AV1047,'[2]Listas anexo 1'!$J$13:$K$21,2,FALSE),"")</f>
        <v>ADOBI</v>
      </c>
      <c r="G1047" s="23" t="str">
        <f>+IFERROR(VLOOKUP(AW1047,'[2]LISTAS ANEXO 1. 2'!$A$9:$B$38,2,FALSE),"")</f>
        <v>AI</v>
      </c>
      <c r="H1047" s="23" t="str">
        <f>+IFERROR(IF(C1047="ADMINYCOOR",VLOOKUP(AY1047,'[2]LISTAS ANEXO 1. 3'!$B$13:$C$42,2,FALSE),IF(C1047="TASAS",VLOOKUP(AY1047,'[2]LISTAS ANEXO 1. 3'!$B$43:$C$51,2,FALSE),IF(C1047="FORTALECIMIENTO",VLOOKUP(AY1047,'[2]LISTAS ANEXO 1. 3'!$B$52:$C$58,2,FALSE),""))),"")</f>
        <v>AA</v>
      </c>
      <c r="I1047" s="23" t="str">
        <f>+IFERROR(VLOOKUP(#REF!,'[2]LISTAS ANEXO 1. 4'!$B$74:$C$90,2,FALSE),"")</f>
        <v/>
      </c>
      <c r="J1047" s="23" t="str">
        <f>+IFERROR(VLOOKUP(X1047,[2]ORDINALES!$B$2:$C$5,2,FALSE),"")</f>
        <v>CTADOS</v>
      </c>
      <c r="K1047" s="23" t="str">
        <f>+IFERROR(VLOOKUP(#REF!,[2]REGION!$G$2:$I$1125,2,FALSE),"")</f>
        <v/>
      </c>
      <c r="L1047" s="23" t="str">
        <f>+IFERROR(VLOOKUP(AI1047,[2]REGION!$G$2:$I$1125,2,FALSE),"")</f>
        <v>BOYA</v>
      </c>
      <c r="M1047" s="23" t="str">
        <f>+IFERROR(VLOOKUP(#REF!,[2]ORDINALES!$H$2:$I$382,2,FALSE),"")</f>
        <v/>
      </c>
      <c r="N1047" s="23" t="str">
        <f>IFERROR(VLOOKUP(U1047,'[2]Lista Willy'!$B$11:$D$14,3,FALSE),"")</f>
        <v>REC_11</v>
      </c>
      <c r="O1047" s="24"/>
      <c r="P1047" s="94">
        <v>38036</v>
      </c>
      <c r="Q1047" s="94" t="s">
        <v>540</v>
      </c>
      <c r="R1047" s="94" t="s">
        <v>873</v>
      </c>
      <c r="S1047" s="94" t="s">
        <v>1131</v>
      </c>
      <c r="T1047" s="94" t="s">
        <v>873</v>
      </c>
      <c r="U1047" s="94" t="s">
        <v>52</v>
      </c>
      <c r="V1047" s="94" t="s">
        <v>53</v>
      </c>
      <c r="W1047" s="94" t="s">
        <v>54</v>
      </c>
      <c r="X1047" s="90" t="s">
        <v>55</v>
      </c>
      <c r="Y1047" s="94" t="s">
        <v>1159</v>
      </c>
      <c r="Z1047" s="119">
        <v>8000000</v>
      </c>
      <c r="AA1047" s="120"/>
      <c r="AB1047" s="119"/>
      <c r="AC1047" s="119"/>
      <c r="AD1047" s="119"/>
      <c r="AE1047" s="120">
        <v>8000000</v>
      </c>
      <c r="AF1047" s="119"/>
      <c r="AG1047" s="131">
        <v>0</v>
      </c>
      <c r="AH1047" s="94" t="s">
        <v>57</v>
      </c>
      <c r="AI1047" s="94" t="s">
        <v>1009</v>
      </c>
      <c r="AJ1047" s="94" t="s">
        <v>1133</v>
      </c>
      <c r="AK1047" s="94"/>
      <c r="AL1047" s="94" t="s">
        <v>57</v>
      </c>
      <c r="AM1047" s="94"/>
      <c r="AN1047" s="94" t="s">
        <v>57</v>
      </c>
      <c r="AO1047" s="94"/>
      <c r="AP1047" s="94" t="s">
        <v>57</v>
      </c>
      <c r="AQ1047" s="94"/>
      <c r="AR1047" s="94" t="s">
        <v>57</v>
      </c>
      <c r="AS1047" s="94" t="s">
        <v>60</v>
      </c>
      <c r="AT1047" s="94" t="s">
        <v>61</v>
      </c>
      <c r="AU1047" s="97" t="s">
        <v>62</v>
      </c>
      <c r="AV1047" s="98" t="s">
        <v>125</v>
      </c>
      <c r="AW1047" s="97" t="s">
        <v>126</v>
      </c>
      <c r="AX1047" s="97">
        <v>3202032</v>
      </c>
      <c r="AY1047" s="97" t="s">
        <v>127</v>
      </c>
      <c r="AZ1047" s="97" t="s">
        <v>293</v>
      </c>
      <c r="BA1047" s="24"/>
    </row>
    <row r="1048" spans="1:53" ht="84.75" customHeight="1">
      <c r="A1048" s="23" t="str">
        <f>+IFERROR(VLOOKUP(R1048,'[2]Listas niveles'!$D$2:$E$11,2,FALSE),"")</f>
        <v>DTAN</v>
      </c>
      <c r="B1048" s="23" t="str">
        <f>+IFERROR(VLOOKUP(AS1048,'[2]Listas anexo 1'!$A$7:$B$8,2,FALSE),"")</f>
        <v>ADMIN</v>
      </c>
      <c r="C1048" s="23" t="str">
        <f>+IFERROR(VLOOKUP(AT1048,'[2]Listas anexo 1'!$A$13:$B$15,2,FALSE),"")</f>
        <v>ADMINYCOOR</v>
      </c>
      <c r="D1048" s="23" t="str">
        <f>+IFERROR(VLOOKUP(AT1048,'[2]Listas anexo 1'!$A$13:$C$15,3,FALSE),"")</f>
        <v>CONTRIBUIR</v>
      </c>
      <c r="E1048" s="23" t="str">
        <f>+IFERROR(VLOOKUP(AT1048,'[2]Listas anexo 1'!$A$19:$B$21,2,FALSE),"")</f>
        <v>ADMINOB</v>
      </c>
      <c r="F1048" s="23" t="str">
        <f>+IFERROR(VLOOKUP(AV1048,'[2]Listas anexo 1'!$J$13:$K$21,2,FALSE),"")</f>
        <v>ADOBI</v>
      </c>
      <c r="G1048" s="23" t="str">
        <f>+IFERROR(VLOOKUP(AW1048,'[2]LISTAS ANEXO 1. 2'!$A$9:$B$38,2,FALSE),"")</f>
        <v>AI</v>
      </c>
      <c r="H1048" s="23" t="str">
        <f>+IFERROR(IF(C1048="ADMINYCOOR",VLOOKUP(AY1048,'[2]LISTAS ANEXO 1. 3'!$B$13:$C$42,2,FALSE),IF(C1048="TASAS",VLOOKUP(AY1048,'[2]LISTAS ANEXO 1. 3'!$B$43:$C$51,2,FALSE),IF(C1048="FORTALECIMIENTO",VLOOKUP(AY1048,'[2]LISTAS ANEXO 1. 3'!$B$52:$C$58,2,FALSE),""))),"")</f>
        <v>AA</v>
      </c>
      <c r="I1048" s="23" t="str">
        <f>+IFERROR(VLOOKUP(#REF!,'[2]LISTAS ANEXO 1. 4'!$B$74:$C$90,2,FALSE),"")</f>
        <v/>
      </c>
      <c r="J1048" s="23" t="str">
        <f>+IFERROR(VLOOKUP(X1048,[2]ORDINALES!$B$2:$C$5,2,FALSE),"")</f>
        <v>CTADOS</v>
      </c>
      <c r="K1048" s="23" t="str">
        <f>+IFERROR(VLOOKUP(#REF!,[2]REGION!$G$2:$I$1125,2,FALSE),"")</f>
        <v/>
      </c>
      <c r="L1048" s="23" t="str">
        <f>+IFERROR(VLOOKUP(AI1048,[2]REGION!$G$2:$I$1125,2,FALSE),"")</f>
        <v>BOYA</v>
      </c>
      <c r="M1048" s="23" t="str">
        <f>+IFERROR(VLOOKUP(#REF!,[2]ORDINALES!$H$2:$I$382,2,FALSE),"")</f>
        <v/>
      </c>
      <c r="N1048" s="23" t="str">
        <f>IFERROR(VLOOKUP(U1048,'[2]Lista Willy'!$B$11:$D$14,3,FALSE),"")</f>
        <v>REC_20</v>
      </c>
      <c r="O1048" s="24"/>
      <c r="P1048" s="94">
        <v>38037</v>
      </c>
      <c r="Q1048" s="94" t="s">
        <v>540</v>
      </c>
      <c r="R1048" s="94" t="s">
        <v>873</v>
      </c>
      <c r="S1048" s="94" t="s">
        <v>1131</v>
      </c>
      <c r="T1048" s="94" t="s">
        <v>873</v>
      </c>
      <c r="U1048" s="94" t="s">
        <v>153</v>
      </c>
      <c r="V1048" s="94" t="s">
        <v>154</v>
      </c>
      <c r="W1048" s="94" t="s">
        <v>54</v>
      </c>
      <c r="X1048" s="90" t="s">
        <v>55</v>
      </c>
      <c r="Y1048" s="94" t="s">
        <v>1160</v>
      </c>
      <c r="Z1048" s="119">
        <v>16000000</v>
      </c>
      <c r="AA1048" s="120"/>
      <c r="AB1048" s="119"/>
      <c r="AC1048" s="119"/>
      <c r="AD1048" s="119"/>
      <c r="AE1048" s="120">
        <v>16000000</v>
      </c>
      <c r="AF1048" s="119"/>
      <c r="AG1048" s="131">
        <v>0</v>
      </c>
      <c r="AH1048" s="94" t="s">
        <v>57</v>
      </c>
      <c r="AI1048" s="94" t="s">
        <v>1009</v>
      </c>
      <c r="AJ1048" s="94" t="s">
        <v>1133</v>
      </c>
      <c r="AK1048" s="94"/>
      <c r="AL1048" s="94" t="s">
        <v>57</v>
      </c>
      <c r="AM1048" s="94"/>
      <c r="AN1048" s="94" t="s">
        <v>57</v>
      </c>
      <c r="AO1048" s="94"/>
      <c r="AP1048" s="94" t="s">
        <v>57</v>
      </c>
      <c r="AQ1048" s="94"/>
      <c r="AR1048" s="94" t="s">
        <v>57</v>
      </c>
      <c r="AS1048" s="94" t="s">
        <v>60</v>
      </c>
      <c r="AT1048" s="94" t="s">
        <v>61</v>
      </c>
      <c r="AU1048" s="97" t="s">
        <v>62</v>
      </c>
      <c r="AV1048" s="98" t="s">
        <v>125</v>
      </c>
      <c r="AW1048" s="97" t="s">
        <v>126</v>
      </c>
      <c r="AX1048" s="97">
        <v>3202032</v>
      </c>
      <c r="AY1048" s="97" t="s">
        <v>127</v>
      </c>
      <c r="AZ1048" s="97" t="s">
        <v>293</v>
      </c>
      <c r="BA1048" s="24"/>
    </row>
    <row r="1049" spans="1:53" ht="84.75" customHeight="1">
      <c r="A1049" s="23" t="str">
        <f>+IFERROR(VLOOKUP(R1049,'[2]Listas niveles'!$D$2:$E$11,2,FALSE),"")</f>
        <v>DTAN</v>
      </c>
      <c r="B1049" s="23" t="str">
        <f>+IFERROR(VLOOKUP(AS1049,'[2]Listas anexo 1'!$A$7:$B$8,2,FALSE),"")</f>
        <v>ADMIN</v>
      </c>
      <c r="C1049" s="23" t="str">
        <f>+IFERROR(VLOOKUP(AT1049,'[2]Listas anexo 1'!$A$13:$B$15,2,FALSE),"")</f>
        <v>ADMINYCOOR</v>
      </c>
      <c r="D1049" s="23" t="str">
        <f>+IFERROR(VLOOKUP(AT1049,'[2]Listas anexo 1'!$A$13:$C$15,3,FALSE),"")</f>
        <v>CONTRIBUIR</v>
      </c>
      <c r="E1049" s="23" t="str">
        <f>+IFERROR(VLOOKUP(AT1049,'[2]Listas anexo 1'!$A$19:$B$21,2,FALSE),"")</f>
        <v>ADMINOB</v>
      </c>
      <c r="F1049" s="23" t="str">
        <f>+IFERROR(VLOOKUP(AV1049,'[2]Listas anexo 1'!$J$13:$K$21,2,FALSE),"")</f>
        <v>ADOBI</v>
      </c>
      <c r="G1049" s="23" t="str">
        <f>+IFERROR(VLOOKUP(AW1049,'[2]LISTAS ANEXO 1. 2'!$A$9:$B$38,2,FALSE),"")</f>
        <v>AI</v>
      </c>
      <c r="H1049" s="23" t="str">
        <f>+IFERROR(IF(C1049="ADMINYCOOR",VLOOKUP(AY1049,'[2]LISTAS ANEXO 1. 3'!$B$13:$C$42,2,FALSE),IF(C1049="TASAS",VLOOKUP(AY1049,'[2]LISTAS ANEXO 1. 3'!$B$43:$C$51,2,FALSE),IF(C1049="FORTALECIMIENTO",VLOOKUP(AY1049,'[2]LISTAS ANEXO 1. 3'!$B$52:$C$58,2,FALSE),""))),"")</f>
        <v>AA</v>
      </c>
      <c r="I1049" s="23" t="str">
        <f>+IFERROR(VLOOKUP(#REF!,'[2]LISTAS ANEXO 1. 4'!$B$74:$C$90,2,FALSE),"")</f>
        <v/>
      </c>
      <c r="J1049" s="23" t="str">
        <f>+IFERROR(VLOOKUP(X1049,[2]ORDINALES!$B$2:$C$5,2,FALSE),"")</f>
        <v>CTADOS</v>
      </c>
      <c r="K1049" s="23" t="str">
        <f>+IFERROR(VLOOKUP(#REF!,[2]REGION!$G$2:$I$1125,2,FALSE),"")</f>
        <v/>
      </c>
      <c r="L1049" s="23" t="str">
        <f>+IFERROR(VLOOKUP(AI1049,[2]REGION!$G$2:$I$1125,2,FALSE),"")</f>
        <v>BOYA</v>
      </c>
      <c r="M1049" s="23" t="str">
        <f>+IFERROR(VLOOKUP(#REF!,[2]ORDINALES!$H$2:$I$382,2,FALSE),"")</f>
        <v/>
      </c>
      <c r="N1049" s="23" t="str">
        <f>IFERROR(VLOOKUP(U1049,'[2]Lista Willy'!$B$11:$D$14,3,FALSE),"")</f>
        <v>REC_20</v>
      </c>
      <c r="O1049" s="24"/>
      <c r="P1049" s="94">
        <v>38038</v>
      </c>
      <c r="Q1049" s="94" t="s">
        <v>540</v>
      </c>
      <c r="R1049" s="94" t="s">
        <v>873</v>
      </c>
      <c r="S1049" s="94" t="s">
        <v>1131</v>
      </c>
      <c r="T1049" s="94" t="s">
        <v>873</v>
      </c>
      <c r="U1049" s="94" t="s">
        <v>153</v>
      </c>
      <c r="V1049" s="94" t="s">
        <v>154</v>
      </c>
      <c r="W1049" s="94" t="s">
        <v>54</v>
      </c>
      <c r="X1049" s="90" t="s">
        <v>55</v>
      </c>
      <c r="Y1049" s="94" t="s">
        <v>1161</v>
      </c>
      <c r="Z1049" s="119">
        <v>10000000</v>
      </c>
      <c r="AA1049" s="120"/>
      <c r="AB1049" s="119"/>
      <c r="AC1049" s="119"/>
      <c r="AD1049" s="119"/>
      <c r="AE1049" s="120">
        <v>10000000</v>
      </c>
      <c r="AF1049" s="119"/>
      <c r="AG1049" s="131">
        <v>0</v>
      </c>
      <c r="AH1049" s="94" t="s">
        <v>57</v>
      </c>
      <c r="AI1049" s="94" t="s">
        <v>1009</v>
      </c>
      <c r="AJ1049" s="94" t="s">
        <v>1133</v>
      </c>
      <c r="AK1049" s="94"/>
      <c r="AL1049" s="94" t="s">
        <v>57</v>
      </c>
      <c r="AM1049" s="94"/>
      <c r="AN1049" s="94" t="s">
        <v>57</v>
      </c>
      <c r="AO1049" s="94"/>
      <c r="AP1049" s="94" t="s">
        <v>57</v>
      </c>
      <c r="AQ1049" s="94"/>
      <c r="AR1049" s="94" t="s">
        <v>57</v>
      </c>
      <c r="AS1049" s="94" t="s">
        <v>60</v>
      </c>
      <c r="AT1049" s="94" t="s">
        <v>61</v>
      </c>
      <c r="AU1049" s="97" t="s">
        <v>62</v>
      </c>
      <c r="AV1049" s="98" t="s">
        <v>125</v>
      </c>
      <c r="AW1049" s="97" t="s">
        <v>126</v>
      </c>
      <c r="AX1049" s="97">
        <v>3202032</v>
      </c>
      <c r="AY1049" s="97" t="s">
        <v>127</v>
      </c>
      <c r="AZ1049" s="97" t="s">
        <v>293</v>
      </c>
      <c r="BA1049" s="24"/>
    </row>
    <row r="1050" spans="1:53" ht="84.75" customHeight="1">
      <c r="A1050" s="23" t="str">
        <f>+IFERROR(VLOOKUP(R1050,'[2]Listas niveles'!$D$2:$E$11,2,FALSE),"")</f>
        <v>DTAN</v>
      </c>
      <c r="B1050" s="23" t="str">
        <f>+IFERROR(VLOOKUP(AS1050,'[2]Listas anexo 1'!$A$7:$B$8,2,FALSE),"")</f>
        <v>ADMIN</v>
      </c>
      <c r="C1050" s="23" t="str">
        <f>+IFERROR(VLOOKUP(AT1050,'[2]Listas anexo 1'!$A$13:$B$15,2,FALSE),"")</f>
        <v>ADMINYCOOR</v>
      </c>
      <c r="D1050" s="23" t="str">
        <f>+IFERROR(VLOOKUP(AT1050,'[2]Listas anexo 1'!$A$13:$C$15,3,FALSE),"")</f>
        <v>CONTRIBUIR</v>
      </c>
      <c r="E1050" s="23" t="str">
        <f>+IFERROR(VLOOKUP(AT1050,'[2]Listas anexo 1'!$A$19:$B$21,2,FALSE),"")</f>
        <v>ADMINOB</v>
      </c>
      <c r="F1050" s="23" t="str">
        <f>+IFERROR(VLOOKUP(AV1050,'[2]Listas anexo 1'!$J$13:$K$21,2,FALSE),"")</f>
        <v>ADOBI</v>
      </c>
      <c r="G1050" s="23" t="str">
        <f>+IFERROR(VLOOKUP(AW1050,'[2]LISTAS ANEXO 1. 2'!$A$9:$B$38,2,FALSE),"")</f>
        <v>AI</v>
      </c>
      <c r="H1050" s="23" t="str">
        <f>+IFERROR(IF(C1050="ADMINYCOOR",VLOOKUP(AY1050,'[2]LISTAS ANEXO 1. 3'!$B$13:$C$42,2,FALSE),IF(C1050="TASAS",VLOOKUP(AY1050,'[2]LISTAS ANEXO 1. 3'!$B$43:$C$51,2,FALSE),IF(C1050="FORTALECIMIENTO",VLOOKUP(AY1050,'[2]LISTAS ANEXO 1. 3'!$B$52:$C$58,2,FALSE),""))),"")</f>
        <v>AA</v>
      </c>
      <c r="I1050" s="23" t="str">
        <f>+IFERROR(VLOOKUP(#REF!,'[2]LISTAS ANEXO 1. 4'!$B$74:$C$90,2,FALSE),"")</f>
        <v/>
      </c>
      <c r="J1050" s="23" t="str">
        <f>+IFERROR(VLOOKUP(X1050,[2]ORDINALES!$B$2:$C$5,2,FALSE),"")</f>
        <v>CTADOS</v>
      </c>
      <c r="K1050" s="23" t="str">
        <f>+IFERROR(VLOOKUP(#REF!,[2]REGION!$G$2:$I$1125,2,FALSE),"")</f>
        <v/>
      </c>
      <c r="L1050" s="23" t="str">
        <f>+IFERROR(VLOOKUP(AI1050,[2]REGION!$G$2:$I$1125,2,FALSE),"")</f>
        <v>BOYA</v>
      </c>
      <c r="M1050" s="23" t="str">
        <f>+IFERROR(VLOOKUP(#REF!,[2]ORDINALES!$H$2:$I$382,2,FALSE),"")</f>
        <v/>
      </c>
      <c r="N1050" s="23" t="str">
        <f>IFERROR(VLOOKUP(U1050,'[2]Lista Willy'!$B$11:$D$14,3,FALSE),"")</f>
        <v>REC_20</v>
      </c>
      <c r="O1050" s="24"/>
      <c r="P1050" s="94">
        <v>38039</v>
      </c>
      <c r="Q1050" s="94" t="s">
        <v>540</v>
      </c>
      <c r="R1050" s="94" t="s">
        <v>873</v>
      </c>
      <c r="S1050" s="94" t="s">
        <v>1131</v>
      </c>
      <c r="T1050" s="94" t="s">
        <v>873</v>
      </c>
      <c r="U1050" s="94" t="s">
        <v>153</v>
      </c>
      <c r="V1050" s="94" t="s">
        <v>154</v>
      </c>
      <c r="W1050" s="94" t="s">
        <v>54</v>
      </c>
      <c r="X1050" s="90" t="s">
        <v>55</v>
      </c>
      <c r="Y1050" s="94" t="s">
        <v>1162</v>
      </c>
      <c r="Z1050" s="119">
        <v>7000000</v>
      </c>
      <c r="AA1050" s="120"/>
      <c r="AB1050" s="119"/>
      <c r="AC1050" s="119"/>
      <c r="AD1050" s="119"/>
      <c r="AE1050" s="120">
        <v>7000000</v>
      </c>
      <c r="AF1050" s="119"/>
      <c r="AG1050" s="131">
        <v>0</v>
      </c>
      <c r="AH1050" s="94" t="s">
        <v>57</v>
      </c>
      <c r="AI1050" s="94" t="s">
        <v>1009</v>
      </c>
      <c r="AJ1050" s="94" t="s">
        <v>1133</v>
      </c>
      <c r="AK1050" s="94"/>
      <c r="AL1050" s="94" t="s">
        <v>57</v>
      </c>
      <c r="AM1050" s="94"/>
      <c r="AN1050" s="94" t="s">
        <v>57</v>
      </c>
      <c r="AO1050" s="94"/>
      <c r="AP1050" s="94" t="s">
        <v>57</v>
      </c>
      <c r="AQ1050" s="94"/>
      <c r="AR1050" s="94" t="s">
        <v>57</v>
      </c>
      <c r="AS1050" s="94" t="s">
        <v>60</v>
      </c>
      <c r="AT1050" s="94" t="s">
        <v>61</v>
      </c>
      <c r="AU1050" s="97" t="s">
        <v>62</v>
      </c>
      <c r="AV1050" s="98" t="s">
        <v>125</v>
      </c>
      <c r="AW1050" s="97" t="s">
        <v>126</v>
      </c>
      <c r="AX1050" s="97">
        <v>3202032</v>
      </c>
      <c r="AY1050" s="97" t="s">
        <v>127</v>
      </c>
      <c r="AZ1050" s="97" t="s">
        <v>293</v>
      </c>
      <c r="BA1050" s="24"/>
    </row>
    <row r="1051" spans="1:53" ht="84.75" customHeight="1">
      <c r="A1051" s="23" t="str">
        <f>+IFERROR(VLOOKUP(R1051,'[2]Listas niveles'!$D$2:$E$11,2,FALSE),"")</f>
        <v>DTAN</v>
      </c>
      <c r="B1051" s="23" t="str">
        <f>+IFERROR(VLOOKUP(AS1051,'[2]Listas anexo 1'!$A$7:$B$8,2,FALSE),"")</f>
        <v>ADMIN</v>
      </c>
      <c r="C1051" s="23" t="str">
        <f>+IFERROR(VLOOKUP(AT1051,'[2]Listas anexo 1'!$A$13:$B$15,2,FALSE),"")</f>
        <v>ADMINYCOOR</v>
      </c>
      <c r="D1051" s="23" t="str">
        <f>+IFERROR(VLOOKUP(AT1051,'[2]Listas anexo 1'!$A$13:$C$15,3,FALSE),"")</f>
        <v>CONTRIBUIR</v>
      </c>
      <c r="E1051" s="23" t="str">
        <f>+IFERROR(VLOOKUP(AT1051,'[2]Listas anexo 1'!$A$19:$B$21,2,FALSE),"")</f>
        <v>ADMINOB</v>
      </c>
      <c r="F1051" s="23" t="str">
        <f>+IFERROR(VLOOKUP(AV1051,'[2]Listas anexo 1'!$J$13:$K$21,2,FALSE),"")</f>
        <v>ADOBI</v>
      </c>
      <c r="G1051" s="23" t="str">
        <f>+IFERROR(VLOOKUP(AW1051,'[2]LISTAS ANEXO 1. 2'!$A$9:$B$38,2,FALSE),"")</f>
        <v>AI</v>
      </c>
      <c r="H1051" s="23" t="str">
        <f>+IFERROR(IF(C1051="ADMINYCOOR",VLOOKUP(AY1051,'[2]LISTAS ANEXO 1. 3'!$B$13:$C$42,2,FALSE),IF(C1051="TASAS",VLOOKUP(AY1051,'[2]LISTAS ANEXO 1. 3'!$B$43:$C$51,2,FALSE),IF(C1051="FORTALECIMIENTO",VLOOKUP(AY1051,'[2]LISTAS ANEXO 1. 3'!$B$52:$C$58,2,FALSE),""))),"")</f>
        <v>AA</v>
      </c>
      <c r="I1051" s="23" t="str">
        <f>+IFERROR(VLOOKUP(#REF!,'[2]LISTAS ANEXO 1. 4'!$B$74:$C$90,2,FALSE),"")</f>
        <v/>
      </c>
      <c r="J1051" s="23" t="str">
        <f>+IFERROR(VLOOKUP(X1051,[2]ORDINALES!$B$2:$C$5,2,FALSE),"")</f>
        <v>CTADOS</v>
      </c>
      <c r="K1051" s="23" t="str">
        <f>+IFERROR(VLOOKUP(#REF!,[2]REGION!$G$2:$I$1125,2,FALSE),"")</f>
        <v/>
      </c>
      <c r="L1051" s="23" t="str">
        <f>+IFERROR(VLOOKUP(AI1051,[2]REGION!$G$2:$I$1125,2,FALSE),"")</f>
        <v>BOYA</v>
      </c>
      <c r="M1051" s="23" t="str">
        <f>+IFERROR(VLOOKUP(#REF!,[2]ORDINALES!$H$2:$I$382,2,FALSE),"")</f>
        <v/>
      </c>
      <c r="N1051" s="23" t="str">
        <f>IFERROR(VLOOKUP(U1051,'[2]Lista Willy'!$B$11:$D$14,3,FALSE),"")</f>
        <v>REC_20</v>
      </c>
      <c r="O1051" s="24"/>
      <c r="P1051" s="94">
        <v>38041</v>
      </c>
      <c r="Q1051" s="94" t="s">
        <v>540</v>
      </c>
      <c r="R1051" s="94" t="s">
        <v>873</v>
      </c>
      <c r="S1051" s="94" t="s">
        <v>1131</v>
      </c>
      <c r="T1051" s="94" t="s">
        <v>873</v>
      </c>
      <c r="U1051" s="94" t="s">
        <v>153</v>
      </c>
      <c r="V1051" s="94" t="s">
        <v>154</v>
      </c>
      <c r="W1051" s="94" t="s">
        <v>54</v>
      </c>
      <c r="X1051" s="90" t="s">
        <v>55</v>
      </c>
      <c r="Y1051" s="94" t="s">
        <v>1163</v>
      </c>
      <c r="Z1051" s="119">
        <v>2000000</v>
      </c>
      <c r="AA1051" s="120"/>
      <c r="AB1051" s="119"/>
      <c r="AC1051" s="119"/>
      <c r="AD1051" s="119"/>
      <c r="AE1051" s="120">
        <v>2000000</v>
      </c>
      <c r="AF1051" s="119"/>
      <c r="AG1051" s="131">
        <v>0</v>
      </c>
      <c r="AH1051" s="94" t="s">
        <v>57</v>
      </c>
      <c r="AI1051" s="94" t="s">
        <v>1009</v>
      </c>
      <c r="AJ1051" s="94" t="s">
        <v>1133</v>
      </c>
      <c r="AK1051" s="94"/>
      <c r="AL1051" s="94" t="s">
        <v>57</v>
      </c>
      <c r="AM1051" s="94"/>
      <c r="AN1051" s="94" t="s">
        <v>57</v>
      </c>
      <c r="AO1051" s="94"/>
      <c r="AP1051" s="94" t="s">
        <v>57</v>
      </c>
      <c r="AQ1051" s="94"/>
      <c r="AR1051" s="94" t="s">
        <v>57</v>
      </c>
      <c r="AS1051" s="94" t="s">
        <v>60</v>
      </c>
      <c r="AT1051" s="94" t="s">
        <v>61</v>
      </c>
      <c r="AU1051" s="97" t="s">
        <v>62</v>
      </c>
      <c r="AV1051" s="98" t="s">
        <v>125</v>
      </c>
      <c r="AW1051" s="97" t="s">
        <v>126</v>
      </c>
      <c r="AX1051" s="97">
        <v>3202032</v>
      </c>
      <c r="AY1051" s="97" t="s">
        <v>127</v>
      </c>
      <c r="AZ1051" s="97" t="s">
        <v>293</v>
      </c>
      <c r="BA1051" s="24"/>
    </row>
    <row r="1052" spans="1:53" ht="84.75" customHeight="1">
      <c r="A1052" s="23" t="str">
        <f>+IFERROR(VLOOKUP(R1052,'[2]Listas niveles'!$D$2:$E$11,2,FALSE),"")</f>
        <v>DTAN</v>
      </c>
      <c r="B1052" s="23" t="str">
        <f>+IFERROR(VLOOKUP(AS1052,'[2]Listas anexo 1'!$A$7:$B$8,2,FALSE),"")</f>
        <v>ADMIN</v>
      </c>
      <c r="C1052" s="23" t="str">
        <f>+IFERROR(VLOOKUP(AT1052,'[2]Listas anexo 1'!$A$13:$B$15,2,FALSE),"")</f>
        <v>ADMINYCOOR</v>
      </c>
      <c r="D1052" s="23" t="str">
        <f>+IFERROR(VLOOKUP(AT1052,'[2]Listas anexo 1'!$A$13:$C$15,3,FALSE),"")</f>
        <v>CONTRIBUIR</v>
      </c>
      <c r="E1052" s="23" t="str">
        <f>+IFERROR(VLOOKUP(AT1052,'[2]Listas anexo 1'!$A$19:$B$21,2,FALSE),"")</f>
        <v>ADMINOB</v>
      </c>
      <c r="F1052" s="23" t="str">
        <f>+IFERROR(VLOOKUP(AV1052,'[2]Listas anexo 1'!$J$13:$K$21,2,FALSE),"")</f>
        <v>ADOBI</v>
      </c>
      <c r="G1052" s="23" t="str">
        <f>+IFERROR(VLOOKUP(AW1052,'[2]LISTAS ANEXO 1. 2'!$A$9:$B$38,2,FALSE),"")</f>
        <v>AI</v>
      </c>
      <c r="H1052" s="23" t="str">
        <f>+IFERROR(IF(C1052="ADMINYCOOR",VLOOKUP(AY1052,'[2]LISTAS ANEXO 1. 3'!$B$13:$C$42,2,FALSE),IF(C1052="TASAS",VLOOKUP(AY1052,'[2]LISTAS ANEXO 1. 3'!$B$43:$C$51,2,FALSE),IF(C1052="FORTALECIMIENTO",VLOOKUP(AY1052,'[2]LISTAS ANEXO 1. 3'!$B$52:$C$58,2,FALSE),""))),"")</f>
        <v>AA</v>
      </c>
      <c r="I1052" s="23" t="str">
        <f>+IFERROR(VLOOKUP(#REF!,'[2]LISTAS ANEXO 1. 4'!$B$74:$C$90,2,FALSE),"")</f>
        <v/>
      </c>
      <c r="J1052" s="23" t="str">
        <f>+IFERROR(VLOOKUP(X1052,[2]ORDINALES!$B$2:$C$5,2,FALSE),"")</f>
        <v>CTADOS</v>
      </c>
      <c r="K1052" s="23" t="str">
        <f>+IFERROR(VLOOKUP(#REF!,[2]REGION!$G$2:$I$1125,2,FALSE),"")</f>
        <v/>
      </c>
      <c r="L1052" s="23" t="str">
        <f>+IFERROR(VLOOKUP(AI1052,[2]REGION!$G$2:$I$1125,2,FALSE),"")</f>
        <v>BOYA</v>
      </c>
      <c r="M1052" s="23" t="str">
        <f>+IFERROR(VLOOKUP(#REF!,[2]ORDINALES!$H$2:$I$382,2,FALSE),"")</f>
        <v/>
      </c>
      <c r="N1052" s="23" t="str">
        <f>IFERROR(VLOOKUP(U1052,'[2]Lista Willy'!$B$11:$D$14,3,FALSE),"")</f>
        <v>REC_11</v>
      </c>
      <c r="O1052" s="24"/>
      <c r="P1052" s="94">
        <v>38042</v>
      </c>
      <c r="Q1052" s="94" t="s">
        <v>540</v>
      </c>
      <c r="R1052" s="94" t="s">
        <v>873</v>
      </c>
      <c r="S1052" s="94" t="s">
        <v>1131</v>
      </c>
      <c r="T1052" s="94" t="s">
        <v>873</v>
      </c>
      <c r="U1052" s="94" t="s">
        <v>52</v>
      </c>
      <c r="V1052" s="94" t="s">
        <v>53</v>
      </c>
      <c r="W1052" s="94" t="s">
        <v>54</v>
      </c>
      <c r="X1052" s="90" t="s">
        <v>55</v>
      </c>
      <c r="Y1052" s="94" t="s">
        <v>1164</v>
      </c>
      <c r="Z1052" s="119">
        <v>4000000</v>
      </c>
      <c r="AA1052" s="120"/>
      <c r="AB1052" s="119"/>
      <c r="AC1052" s="119"/>
      <c r="AD1052" s="119"/>
      <c r="AE1052" s="120">
        <v>4000000</v>
      </c>
      <c r="AF1052" s="119"/>
      <c r="AG1052" s="131">
        <v>0</v>
      </c>
      <c r="AH1052" s="94" t="s">
        <v>57</v>
      </c>
      <c r="AI1052" s="94" t="s">
        <v>1009</v>
      </c>
      <c r="AJ1052" s="94" t="s">
        <v>1133</v>
      </c>
      <c r="AK1052" s="94"/>
      <c r="AL1052" s="94" t="s">
        <v>57</v>
      </c>
      <c r="AM1052" s="94"/>
      <c r="AN1052" s="94" t="s">
        <v>57</v>
      </c>
      <c r="AO1052" s="94"/>
      <c r="AP1052" s="94" t="s">
        <v>57</v>
      </c>
      <c r="AQ1052" s="94"/>
      <c r="AR1052" s="94" t="s">
        <v>57</v>
      </c>
      <c r="AS1052" s="94" t="s">
        <v>60</v>
      </c>
      <c r="AT1052" s="94" t="s">
        <v>61</v>
      </c>
      <c r="AU1052" s="97" t="s">
        <v>62</v>
      </c>
      <c r="AV1052" s="98" t="s">
        <v>125</v>
      </c>
      <c r="AW1052" s="97" t="s">
        <v>126</v>
      </c>
      <c r="AX1052" s="97">
        <v>3202032</v>
      </c>
      <c r="AY1052" s="97" t="s">
        <v>127</v>
      </c>
      <c r="AZ1052" s="97" t="s">
        <v>293</v>
      </c>
      <c r="BA1052" s="24"/>
    </row>
    <row r="1053" spans="1:53" ht="84.75" customHeight="1">
      <c r="A1053" s="23" t="str">
        <f>+IFERROR(VLOOKUP(R1053,'[2]Listas niveles'!$D$2:$E$11,2,FALSE),"")</f>
        <v>DTAN</v>
      </c>
      <c r="B1053" s="23" t="str">
        <f>+IFERROR(VLOOKUP(AS1053,'[2]Listas anexo 1'!$A$7:$B$8,2,FALSE),"")</f>
        <v>ADMIN</v>
      </c>
      <c r="C1053" s="23" t="str">
        <f>+IFERROR(VLOOKUP(AT1053,'[2]Listas anexo 1'!$A$13:$B$15,2,FALSE),"")</f>
        <v>ADMINYCOOR</v>
      </c>
      <c r="D1053" s="23" t="str">
        <f>+IFERROR(VLOOKUP(AT1053,'[2]Listas anexo 1'!$A$13:$C$15,3,FALSE),"")</f>
        <v>CONTRIBUIR</v>
      </c>
      <c r="E1053" s="23" t="str">
        <f>+IFERROR(VLOOKUP(AT1053,'[2]Listas anexo 1'!$A$19:$B$21,2,FALSE),"")</f>
        <v>ADMINOB</v>
      </c>
      <c r="F1053" s="23" t="str">
        <f>+IFERROR(VLOOKUP(AV1053,'[2]Listas anexo 1'!$J$13:$K$21,2,FALSE),"")</f>
        <v>ADOBI</v>
      </c>
      <c r="G1053" s="23" t="str">
        <f>+IFERROR(VLOOKUP(AW1053,'[2]LISTAS ANEXO 1. 2'!$A$9:$B$38,2,FALSE),"")</f>
        <v>AIII</v>
      </c>
      <c r="H1053" s="23" t="str">
        <f>+IFERROR(IF(C1053="ADMINYCOOR",VLOOKUP(AY1053,'[2]LISTAS ANEXO 1. 3'!$B$13:$C$42,2,FALSE),IF(C1053="TASAS",VLOOKUP(AY1053,'[2]LISTAS ANEXO 1. 3'!$B$43:$C$51,2,FALSE),IF(C1053="FORTALECIMIENTO",VLOOKUP(AY1053,'[2]LISTAS ANEXO 1. 3'!$B$52:$C$58,2,FALSE),""))),"")</f>
        <v>DD</v>
      </c>
      <c r="I1053" s="23" t="str">
        <f>+IFERROR(VLOOKUP(#REF!,'[2]LISTAS ANEXO 1. 4'!$B$74:$C$90,2,FALSE),"")</f>
        <v/>
      </c>
      <c r="J1053" s="23" t="str">
        <f>+IFERROR(VLOOKUP(X1053,[2]ORDINALES!$B$2:$C$5,2,FALSE),"")</f>
        <v>CTADOS</v>
      </c>
      <c r="K1053" s="23" t="str">
        <f>+IFERROR(VLOOKUP(#REF!,[2]REGION!$G$2:$I$1125,2,FALSE),"")</f>
        <v/>
      </c>
      <c r="L1053" s="23" t="str">
        <f>+IFERROR(VLOOKUP(AI1053,[2]REGION!$G$2:$I$1125,2,FALSE),"")</f>
        <v>BOYA</v>
      </c>
      <c r="M1053" s="23" t="str">
        <f>+IFERROR(VLOOKUP(#REF!,[2]ORDINALES!$H$2:$I$382,2,FALSE),"")</f>
        <v/>
      </c>
      <c r="N1053" s="23" t="str">
        <f>IFERROR(VLOOKUP(U1053,'[2]Lista Willy'!$B$11:$D$14,3,FALSE),"")</f>
        <v>REC_11</v>
      </c>
      <c r="O1053" s="24"/>
      <c r="P1053" s="94">
        <v>38043</v>
      </c>
      <c r="Q1053" s="94" t="s">
        <v>540</v>
      </c>
      <c r="R1053" s="94" t="s">
        <v>873</v>
      </c>
      <c r="S1053" s="94" t="s">
        <v>1131</v>
      </c>
      <c r="T1053" s="94" t="s">
        <v>873</v>
      </c>
      <c r="U1053" s="94" t="s">
        <v>52</v>
      </c>
      <c r="V1053" s="94" t="s">
        <v>53</v>
      </c>
      <c r="W1053" s="94" t="s">
        <v>54</v>
      </c>
      <c r="X1053" s="90" t="s">
        <v>55</v>
      </c>
      <c r="Y1053" s="99" t="s">
        <v>1165</v>
      </c>
      <c r="Z1053" s="119">
        <v>42646120</v>
      </c>
      <c r="AA1053" s="120"/>
      <c r="AB1053" s="119"/>
      <c r="AC1053" s="119"/>
      <c r="AD1053" s="119"/>
      <c r="AE1053" s="120">
        <v>42646120</v>
      </c>
      <c r="AF1053" s="119"/>
      <c r="AG1053" s="131">
        <v>0</v>
      </c>
      <c r="AH1053" s="94" t="s">
        <v>57</v>
      </c>
      <c r="AI1053" s="94" t="s">
        <v>1009</v>
      </c>
      <c r="AJ1053" s="94" t="s">
        <v>1133</v>
      </c>
      <c r="AK1053" s="94"/>
      <c r="AL1053" s="94" t="s">
        <v>57</v>
      </c>
      <c r="AM1053" s="94"/>
      <c r="AN1053" s="94" t="s">
        <v>57</v>
      </c>
      <c r="AO1053" s="94"/>
      <c r="AP1053" s="94" t="s">
        <v>57</v>
      </c>
      <c r="AQ1053" s="94"/>
      <c r="AR1053" s="94" t="s">
        <v>57</v>
      </c>
      <c r="AS1053" s="94" t="s">
        <v>60</v>
      </c>
      <c r="AT1053" s="94" t="s">
        <v>61</v>
      </c>
      <c r="AU1053" s="97" t="s">
        <v>62</v>
      </c>
      <c r="AV1053" s="98" t="s">
        <v>125</v>
      </c>
      <c r="AW1053" s="97" t="s">
        <v>324</v>
      </c>
      <c r="AX1053" s="97">
        <v>3202005</v>
      </c>
      <c r="AY1053" s="98" t="s">
        <v>325</v>
      </c>
      <c r="AZ1053" s="98" t="s">
        <v>389</v>
      </c>
      <c r="BA1053" s="24"/>
    </row>
    <row r="1054" spans="1:53" ht="84.75" customHeight="1">
      <c r="A1054" s="23" t="str">
        <f>+IFERROR(VLOOKUP(R1054,'[2]Listas niveles'!$D$2:$E$11,2,FALSE),"")</f>
        <v>DTAN</v>
      </c>
      <c r="B1054" s="23" t="str">
        <f>+IFERROR(VLOOKUP(AS1054,'[2]Listas anexo 1'!$A$7:$B$8,2,FALSE),"")</f>
        <v>ADMIN</v>
      </c>
      <c r="C1054" s="23" t="str">
        <f>+IFERROR(VLOOKUP(AT1054,'[2]Listas anexo 1'!$A$13:$B$15,2,FALSE),"")</f>
        <v>ADMINYCOOR</v>
      </c>
      <c r="D1054" s="23" t="str">
        <f>+IFERROR(VLOOKUP(AT1054,'[2]Listas anexo 1'!$A$13:$C$15,3,FALSE),"")</f>
        <v>CONTRIBUIR</v>
      </c>
      <c r="E1054" s="23" t="str">
        <f>+IFERROR(VLOOKUP(AT1054,'[2]Listas anexo 1'!$A$19:$B$21,2,FALSE),"")</f>
        <v>ADMINOB</v>
      </c>
      <c r="F1054" s="23" t="str">
        <f>+IFERROR(VLOOKUP(AV1054,'[2]Listas anexo 1'!$J$13:$K$21,2,FALSE),"")</f>
        <v>ADOBI</v>
      </c>
      <c r="G1054" s="23" t="str">
        <f>+IFERROR(VLOOKUP(AW1054,'[2]LISTAS ANEXO 1. 2'!$A$9:$B$38,2,FALSE),"")</f>
        <v>AIII</v>
      </c>
      <c r="H1054" s="23" t="str">
        <f>+IFERROR(IF(C1054="ADMINYCOOR",VLOOKUP(AY1054,'[2]LISTAS ANEXO 1. 3'!$B$13:$C$42,2,FALSE),IF(C1054="TASAS",VLOOKUP(AY1054,'[2]LISTAS ANEXO 1. 3'!$B$43:$C$51,2,FALSE),IF(C1054="FORTALECIMIENTO",VLOOKUP(AY1054,'[2]LISTAS ANEXO 1. 3'!$B$52:$C$58,2,FALSE),""))),"")</f>
        <v>DD</v>
      </c>
      <c r="I1054" s="23" t="str">
        <f>+IFERROR(VLOOKUP(#REF!,'[2]LISTAS ANEXO 1. 4'!$B$74:$C$90,2,FALSE),"")</f>
        <v/>
      </c>
      <c r="J1054" s="23" t="str">
        <f>+IFERROR(VLOOKUP(X1054,[2]ORDINALES!$B$2:$C$5,2,FALSE),"")</f>
        <v>CTADOS</v>
      </c>
      <c r="K1054" s="23" t="str">
        <f>+IFERROR(VLOOKUP(#REF!,[2]REGION!$G$2:$I$1125,2,FALSE),"")</f>
        <v/>
      </c>
      <c r="L1054" s="23" t="str">
        <f>+IFERROR(VLOOKUP(AI1054,[2]REGION!$G$2:$I$1125,2,FALSE),"")</f>
        <v>BOYA</v>
      </c>
      <c r="M1054" s="23" t="str">
        <f>+IFERROR(VLOOKUP(#REF!,[2]ORDINALES!$H$2:$I$382,2,FALSE),"")</f>
        <v/>
      </c>
      <c r="N1054" s="23" t="str">
        <f>IFERROR(VLOOKUP(U1054,'[2]Lista Willy'!$B$11:$D$14,3,FALSE),"")</f>
        <v>REC_11</v>
      </c>
      <c r="O1054" s="24"/>
      <c r="P1054" s="94">
        <v>38044</v>
      </c>
      <c r="Q1054" s="94" t="s">
        <v>540</v>
      </c>
      <c r="R1054" s="94" t="s">
        <v>873</v>
      </c>
      <c r="S1054" s="94" t="s">
        <v>1131</v>
      </c>
      <c r="T1054" s="94" t="s">
        <v>873</v>
      </c>
      <c r="U1054" s="94" t="s">
        <v>52</v>
      </c>
      <c r="V1054" s="94" t="s">
        <v>53</v>
      </c>
      <c r="W1054" s="94" t="s">
        <v>54</v>
      </c>
      <c r="X1054" s="90" t="s">
        <v>55</v>
      </c>
      <c r="Y1054" s="99" t="s">
        <v>1166</v>
      </c>
      <c r="Z1054" s="119">
        <v>26398900</v>
      </c>
      <c r="AA1054" s="120"/>
      <c r="AB1054" s="119"/>
      <c r="AC1054" s="119"/>
      <c r="AD1054" s="119"/>
      <c r="AE1054" s="120">
        <v>26398900</v>
      </c>
      <c r="AF1054" s="119"/>
      <c r="AG1054" s="131">
        <v>0</v>
      </c>
      <c r="AH1054" s="94" t="s">
        <v>57</v>
      </c>
      <c r="AI1054" s="94" t="s">
        <v>1009</v>
      </c>
      <c r="AJ1054" s="94" t="s">
        <v>1133</v>
      </c>
      <c r="AK1054" s="94"/>
      <c r="AL1054" s="94" t="s">
        <v>57</v>
      </c>
      <c r="AM1054" s="94"/>
      <c r="AN1054" s="94" t="s">
        <v>57</v>
      </c>
      <c r="AO1054" s="94"/>
      <c r="AP1054" s="94" t="s">
        <v>57</v>
      </c>
      <c r="AQ1054" s="94"/>
      <c r="AR1054" s="94" t="s">
        <v>57</v>
      </c>
      <c r="AS1054" s="94" t="s">
        <v>60</v>
      </c>
      <c r="AT1054" s="94" t="s">
        <v>61</v>
      </c>
      <c r="AU1054" s="97" t="s">
        <v>62</v>
      </c>
      <c r="AV1054" s="98" t="s">
        <v>125</v>
      </c>
      <c r="AW1054" s="97" t="s">
        <v>324</v>
      </c>
      <c r="AX1054" s="97">
        <v>3202005</v>
      </c>
      <c r="AY1054" s="98" t="s">
        <v>325</v>
      </c>
      <c r="AZ1054" s="98" t="s">
        <v>389</v>
      </c>
      <c r="BA1054" s="24"/>
    </row>
    <row r="1055" spans="1:53" ht="84.75" customHeight="1">
      <c r="A1055" s="23" t="str">
        <f>+IFERROR(VLOOKUP(R1055,'[2]Listas niveles'!$D$2:$E$11,2,FALSE),"")</f>
        <v>DTAN</v>
      </c>
      <c r="B1055" s="23" t="str">
        <f>+IFERROR(VLOOKUP(AS1055,'[2]Listas anexo 1'!$A$7:$B$8,2,FALSE),"")</f>
        <v>ADMIN</v>
      </c>
      <c r="C1055" s="23" t="str">
        <f>+IFERROR(VLOOKUP(AT1055,'[2]Listas anexo 1'!$A$13:$B$15,2,FALSE),"")</f>
        <v>ADMINYCOOR</v>
      </c>
      <c r="D1055" s="23" t="str">
        <f>+IFERROR(VLOOKUP(AT1055,'[2]Listas anexo 1'!$A$13:$C$15,3,FALSE),"")</f>
        <v>CONTRIBUIR</v>
      </c>
      <c r="E1055" s="23" t="str">
        <f>+IFERROR(VLOOKUP(AT1055,'[2]Listas anexo 1'!$A$19:$B$21,2,FALSE),"")</f>
        <v>ADMINOB</v>
      </c>
      <c r="F1055" s="23" t="str">
        <f>+IFERROR(VLOOKUP(AV1055,'[2]Listas anexo 1'!$J$13:$K$21,2,FALSE),"")</f>
        <v>ADOBI</v>
      </c>
      <c r="G1055" s="23" t="str">
        <f>+IFERROR(VLOOKUP(AW1055,'[2]LISTAS ANEXO 1. 2'!$A$9:$B$38,2,FALSE),"")</f>
        <v>AIII</v>
      </c>
      <c r="H1055" s="23" t="str">
        <f>+IFERROR(IF(C1055="ADMINYCOOR",VLOOKUP(AY1055,'[2]LISTAS ANEXO 1. 3'!$B$13:$C$42,2,FALSE),IF(C1055="TASAS",VLOOKUP(AY1055,'[2]LISTAS ANEXO 1. 3'!$B$43:$C$51,2,FALSE),IF(C1055="FORTALECIMIENTO",VLOOKUP(AY1055,'[2]LISTAS ANEXO 1. 3'!$B$52:$C$58,2,FALSE),""))),"")</f>
        <v>DD</v>
      </c>
      <c r="I1055" s="23" t="str">
        <f>+IFERROR(VLOOKUP(#REF!,'[2]LISTAS ANEXO 1. 4'!$B$74:$C$90,2,FALSE),"")</f>
        <v/>
      </c>
      <c r="J1055" s="23" t="str">
        <f>+IFERROR(VLOOKUP(X1055,[2]ORDINALES!$B$2:$C$5,2,FALSE),"")</f>
        <v>CTADOS</v>
      </c>
      <c r="K1055" s="23" t="str">
        <f>+IFERROR(VLOOKUP(#REF!,[2]REGION!$G$2:$I$1125,2,FALSE),"")</f>
        <v/>
      </c>
      <c r="L1055" s="23" t="str">
        <f>+IFERROR(VLOOKUP(AI1055,[2]REGION!$G$2:$I$1125,2,FALSE),"")</f>
        <v>BOYA</v>
      </c>
      <c r="M1055" s="23" t="str">
        <f>+IFERROR(VLOOKUP(#REF!,[2]ORDINALES!$H$2:$I$382,2,FALSE),"")</f>
        <v/>
      </c>
      <c r="N1055" s="23" t="str">
        <f>IFERROR(VLOOKUP(U1055,'[2]Lista Willy'!$B$11:$D$14,3,FALSE),"")</f>
        <v>REC_11</v>
      </c>
      <c r="O1055" s="24"/>
      <c r="P1055" s="94">
        <v>38045</v>
      </c>
      <c r="Q1055" s="94" t="s">
        <v>540</v>
      </c>
      <c r="R1055" s="94" t="s">
        <v>873</v>
      </c>
      <c r="S1055" s="94" t="s">
        <v>1131</v>
      </c>
      <c r="T1055" s="94" t="s">
        <v>873</v>
      </c>
      <c r="U1055" s="94" t="s">
        <v>52</v>
      </c>
      <c r="V1055" s="94" t="s">
        <v>53</v>
      </c>
      <c r="W1055" s="94" t="s">
        <v>54</v>
      </c>
      <c r="X1055" s="90" t="s">
        <v>55</v>
      </c>
      <c r="Y1055" s="94" t="s">
        <v>1167</v>
      </c>
      <c r="Z1055" s="119">
        <v>15997960</v>
      </c>
      <c r="AA1055" s="120"/>
      <c r="AB1055" s="119"/>
      <c r="AC1055" s="119"/>
      <c r="AD1055" s="119"/>
      <c r="AE1055" s="120">
        <v>15997960</v>
      </c>
      <c r="AF1055" s="119">
        <v>14120000</v>
      </c>
      <c r="AG1055" s="131">
        <v>14543600</v>
      </c>
      <c r="AH1055" s="94" t="s">
        <v>57</v>
      </c>
      <c r="AI1055" s="94" t="s">
        <v>1009</v>
      </c>
      <c r="AJ1055" s="94" t="s">
        <v>1133</v>
      </c>
      <c r="AK1055" s="94"/>
      <c r="AL1055" s="94" t="s">
        <v>57</v>
      </c>
      <c r="AM1055" s="94"/>
      <c r="AN1055" s="94" t="s">
        <v>57</v>
      </c>
      <c r="AO1055" s="94"/>
      <c r="AP1055" s="94" t="s">
        <v>57</v>
      </c>
      <c r="AQ1055" s="94"/>
      <c r="AR1055" s="94" t="s">
        <v>57</v>
      </c>
      <c r="AS1055" s="94" t="s">
        <v>60</v>
      </c>
      <c r="AT1055" s="94" t="s">
        <v>61</v>
      </c>
      <c r="AU1055" s="97" t="s">
        <v>62</v>
      </c>
      <c r="AV1055" s="98" t="s">
        <v>125</v>
      </c>
      <c r="AW1055" s="97" t="s">
        <v>324</v>
      </c>
      <c r="AX1055" s="97">
        <v>3202005</v>
      </c>
      <c r="AY1055" s="98" t="s">
        <v>325</v>
      </c>
      <c r="AZ1055" s="98" t="s">
        <v>389</v>
      </c>
      <c r="BA1055" s="24"/>
    </row>
    <row r="1056" spans="1:53" ht="84.75" customHeight="1">
      <c r="A1056" s="23" t="str">
        <f>+IFERROR(VLOOKUP(R1056,'[2]Listas niveles'!$D$2:$E$11,2,FALSE),"")</f>
        <v>DTAN</v>
      </c>
      <c r="B1056" s="23" t="str">
        <f>+IFERROR(VLOOKUP(AS1056,'[2]Listas anexo 1'!$A$7:$B$8,2,FALSE),"")</f>
        <v>ADMIN</v>
      </c>
      <c r="C1056" s="23" t="str">
        <f>+IFERROR(VLOOKUP(AT1056,'[2]Listas anexo 1'!$A$13:$B$15,2,FALSE),"")</f>
        <v>ADMINYCOOR</v>
      </c>
      <c r="D1056" s="23" t="str">
        <f>+IFERROR(VLOOKUP(AT1056,'[2]Listas anexo 1'!$A$13:$C$15,3,FALSE),"")</f>
        <v>CONTRIBUIR</v>
      </c>
      <c r="E1056" s="23" t="str">
        <f>+IFERROR(VLOOKUP(AT1056,'[2]Listas anexo 1'!$A$19:$B$21,2,FALSE),"")</f>
        <v>ADMINOB</v>
      </c>
      <c r="F1056" s="23" t="str">
        <f>+IFERROR(VLOOKUP(AV1056,'[2]Listas anexo 1'!$J$13:$K$21,2,FALSE),"")</f>
        <v>ADOBI</v>
      </c>
      <c r="G1056" s="23" t="str">
        <f>+IFERROR(VLOOKUP(AW1056,'[2]LISTAS ANEXO 1. 2'!$A$9:$B$38,2,FALSE),"")</f>
        <v>AIII</v>
      </c>
      <c r="H1056" s="23" t="str">
        <f>+IFERROR(IF(C1056="ADMINYCOOR",VLOOKUP(AY1056,'[2]LISTAS ANEXO 1. 3'!$B$13:$C$42,2,FALSE),IF(C1056="TASAS",VLOOKUP(AY1056,'[2]LISTAS ANEXO 1. 3'!$B$43:$C$51,2,FALSE),IF(C1056="FORTALECIMIENTO",VLOOKUP(AY1056,'[2]LISTAS ANEXO 1. 3'!$B$52:$C$58,2,FALSE),""))),"")</f>
        <v>DD</v>
      </c>
      <c r="I1056" s="23" t="str">
        <f>+IFERROR(VLOOKUP(#REF!,'[2]LISTAS ANEXO 1. 4'!$B$74:$C$90,2,FALSE),"")</f>
        <v/>
      </c>
      <c r="J1056" s="23" t="str">
        <f>+IFERROR(VLOOKUP(X1056,[2]ORDINALES!$B$2:$C$5,2,FALSE),"")</f>
        <v>CTADOS</v>
      </c>
      <c r="K1056" s="23" t="str">
        <f>+IFERROR(VLOOKUP(#REF!,[2]REGION!$G$2:$I$1125,2,FALSE),"")</f>
        <v/>
      </c>
      <c r="L1056" s="23" t="str">
        <f>+IFERROR(VLOOKUP(AI1056,[2]REGION!$G$2:$I$1125,2,FALSE),"")</f>
        <v>BOYA</v>
      </c>
      <c r="M1056" s="23" t="str">
        <f>+IFERROR(VLOOKUP(#REF!,[2]ORDINALES!$H$2:$I$382,2,FALSE),"")</f>
        <v/>
      </c>
      <c r="N1056" s="23" t="str">
        <f>IFERROR(VLOOKUP(U1056,'[2]Lista Willy'!$B$11:$D$14,3,FALSE),"")</f>
        <v>REC_11</v>
      </c>
      <c r="O1056" s="24"/>
      <c r="P1056" s="94">
        <v>38046</v>
      </c>
      <c r="Q1056" s="94" t="s">
        <v>540</v>
      </c>
      <c r="R1056" s="94" t="s">
        <v>873</v>
      </c>
      <c r="S1056" s="94" t="s">
        <v>1131</v>
      </c>
      <c r="T1056" s="94" t="s">
        <v>873</v>
      </c>
      <c r="U1056" s="94" t="s">
        <v>52</v>
      </c>
      <c r="V1056" s="94" t="s">
        <v>53</v>
      </c>
      <c r="W1056" s="94" t="s">
        <v>54</v>
      </c>
      <c r="X1056" s="90" t="s">
        <v>55</v>
      </c>
      <c r="Y1056" s="94" t="s">
        <v>1168</v>
      </c>
      <c r="Z1056" s="119">
        <v>15997960</v>
      </c>
      <c r="AA1056" s="120"/>
      <c r="AB1056" s="119"/>
      <c r="AC1056" s="119"/>
      <c r="AD1056" s="119"/>
      <c r="AE1056" s="120">
        <v>15997960</v>
      </c>
      <c r="AF1056" s="119"/>
      <c r="AG1056" s="131">
        <v>0</v>
      </c>
      <c r="AH1056" s="94" t="s">
        <v>57</v>
      </c>
      <c r="AI1056" s="94" t="s">
        <v>1009</v>
      </c>
      <c r="AJ1056" s="94" t="s">
        <v>1133</v>
      </c>
      <c r="AK1056" s="94"/>
      <c r="AL1056" s="94" t="s">
        <v>57</v>
      </c>
      <c r="AM1056" s="94"/>
      <c r="AN1056" s="94" t="s">
        <v>57</v>
      </c>
      <c r="AO1056" s="94"/>
      <c r="AP1056" s="94" t="s">
        <v>57</v>
      </c>
      <c r="AQ1056" s="94"/>
      <c r="AR1056" s="94" t="s">
        <v>57</v>
      </c>
      <c r="AS1056" s="94" t="s">
        <v>60</v>
      </c>
      <c r="AT1056" s="94" t="s">
        <v>61</v>
      </c>
      <c r="AU1056" s="97" t="s">
        <v>62</v>
      </c>
      <c r="AV1056" s="98" t="s">
        <v>125</v>
      </c>
      <c r="AW1056" s="97" t="s">
        <v>324</v>
      </c>
      <c r="AX1056" s="97">
        <v>3202005</v>
      </c>
      <c r="AY1056" s="98" t="s">
        <v>325</v>
      </c>
      <c r="AZ1056" s="98" t="s">
        <v>389</v>
      </c>
      <c r="BA1056" s="24"/>
    </row>
    <row r="1057" spans="1:53" ht="84.75" customHeight="1">
      <c r="A1057" s="23" t="str">
        <f>+IFERROR(VLOOKUP(R1057,'[2]Listas niveles'!$D$2:$E$11,2,FALSE),"")</f>
        <v>DTAN</v>
      </c>
      <c r="B1057" s="23" t="str">
        <f>+IFERROR(VLOOKUP(AS1057,'[2]Listas anexo 1'!$A$7:$B$8,2,FALSE),"")</f>
        <v>ADMIN</v>
      </c>
      <c r="C1057" s="23" t="str">
        <f>+IFERROR(VLOOKUP(AT1057,'[2]Listas anexo 1'!$A$13:$B$15,2,FALSE),"")</f>
        <v>ADMINYCOOR</v>
      </c>
      <c r="D1057" s="23" t="str">
        <f>+IFERROR(VLOOKUP(AT1057,'[2]Listas anexo 1'!$A$13:$C$15,3,FALSE),"")</f>
        <v>CONTRIBUIR</v>
      </c>
      <c r="E1057" s="23" t="str">
        <f>+IFERROR(VLOOKUP(AT1057,'[2]Listas anexo 1'!$A$19:$B$21,2,FALSE),"")</f>
        <v>ADMINOB</v>
      </c>
      <c r="F1057" s="23" t="str">
        <f>+IFERROR(VLOOKUP(AV1057,'[2]Listas anexo 1'!$J$13:$K$21,2,FALSE),"")</f>
        <v>ADOBI</v>
      </c>
      <c r="G1057" s="23" t="str">
        <f>+IFERROR(VLOOKUP(AW1057,'[2]LISTAS ANEXO 1. 2'!$A$9:$B$38,2,FALSE),"")</f>
        <v>AIII</v>
      </c>
      <c r="H1057" s="23" t="str">
        <f>+IFERROR(IF(C1057="ADMINYCOOR",VLOOKUP(AY1057,'[2]LISTAS ANEXO 1. 3'!$B$13:$C$42,2,FALSE),IF(C1057="TASAS",VLOOKUP(AY1057,'[2]LISTAS ANEXO 1. 3'!$B$43:$C$51,2,FALSE),IF(C1057="FORTALECIMIENTO",VLOOKUP(AY1057,'[2]LISTAS ANEXO 1. 3'!$B$52:$C$58,2,FALSE),""))),"")</f>
        <v>DD</v>
      </c>
      <c r="I1057" s="23" t="str">
        <f>+IFERROR(VLOOKUP(#REF!,'[2]LISTAS ANEXO 1. 4'!$B$74:$C$90,2,FALSE),"")</f>
        <v/>
      </c>
      <c r="J1057" s="23" t="str">
        <f>+IFERROR(VLOOKUP(X1057,[2]ORDINALES!$B$2:$C$5,2,FALSE),"")</f>
        <v>CTADOS</v>
      </c>
      <c r="K1057" s="23" t="str">
        <f>+IFERROR(VLOOKUP(#REF!,[2]REGION!$G$2:$I$1125,2,FALSE),"")</f>
        <v/>
      </c>
      <c r="L1057" s="23" t="str">
        <f>+IFERROR(VLOOKUP(AI1057,[2]REGION!$G$2:$I$1125,2,FALSE),"")</f>
        <v>BOYA</v>
      </c>
      <c r="M1057" s="23" t="str">
        <f>+IFERROR(VLOOKUP(#REF!,[2]ORDINALES!$H$2:$I$382,2,FALSE),"")</f>
        <v/>
      </c>
      <c r="N1057" s="23" t="str">
        <f>IFERROR(VLOOKUP(U1057,'[2]Lista Willy'!$B$11:$D$14,3,FALSE),"")</f>
        <v>REC_11</v>
      </c>
      <c r="O1057" s="24"/>
      <c r="P1057" s="94">
        <v>38047</v>
      </c>
      <c r="Q1057" s="94" t="s">
        <v>540</v>
      </c>
      <c r="R1057" s="94" t="s">
        <v>873</v>
      </c>
      <c r="S1057" s="94" t="s">
        <v>1131</v>
      </c>
      <c r="T1057" s="94" t="s">
        <v>873</v>
      </c>
      <c r="U1057" s="94" t="s">
        <v>52</v>
      </c>
      <c r="V1057" s="94" t="s">
        <v>53</v>
      </c>
      <c r="W1057" s="94" t="s">
        <v>54</v>
      </c>
      <c r="X1057" s="90" t="s">
        <v>55</v>
      </c>
      <c r="Y1057" s="99" t="s">
        <v>1169</v>
      </c>
      <c r="Z1057" s="119">
        <v>15997960</v>
      </c>
      <c r="AA1057" s="120"/>
      <c r="AB1057" s="119"/>
      <c r="AC1057" s="119"/>
      <c r="AD1057" s="119"/>
      <c r="AE1057" s="120">
        <v>15997960</v>
      </c>
      <c r="AF1057" s="119"/>
      <c r="AG1057" s="131">
        <v>0</v>
      </c>
      <c r="AH1057" s="94" t="s">
        <v>57</v>
      </c>
      <c r="AI1057" s="94" t="s">
        <v>1009</v>
      </c>
      <c r="AJ1057" s="94" t="s">
        <v>1133</v>
      </c>
      <c r="AK1057" s="94"/>
      <c r="AL1057" s="94" t="s">
        <v>57</v>
      </c>
      <c r="AM1057" s="94"/>
      <c r="AN1057" s="94" t="s">
        <v>57</v>
      </c>
      <c r="AO1057" s="94"/>
      <c r="AP1057" s="94" t="s">
        <v>57</v>
      </c>
      <c r="AQ1057" s="94"/>
      <c r="AR1057" s="94" t="s">
        <v>57</v>
      </c>
      <c r="AS1057" s="94" t="s">
        <v>60</v>
      </c>
      <c r="AT1057" s="94" t="s">
        <v>61</v>
      </c>
      <c r="AU1057" s="97" t="s">
        <v>62</v>
      </c>
      <c r="AV1057" s="98" t="s">
        <v>125</v>
      </c>
      <c r="AW1057" s="97" t="s">
        <v>324</v>
      </c>
      <c r="AX1057" s="97">
        <v>3202005</v>
      </c>
      <c r="AY1057" s="98" t="s">
        <v>325</v>
      </c>
      <c r="AZ1057" s="98" t="s">
        <v>389</v>
      </c>
      <c r="BA1057" s="24"/>
    </row>
    <row r="1058" spans="1:53" ht="84.75" customHeight="1">
      <c r="A1058" s="23" t="str">
        <f>+IFERROR(VLOOKUP(R1058,'[2]Listas niveles'!$D$2:$E$11,2,FALSE),"")</f>
        <v>DTAN</v>
      </c>
      <c r="B1058" s="23" t="str">
        <f>+IFERROR(VLOOKUP(AS1058,'[2]Listas anexo 1'!$A$7:$B$8,2,FALSE),"")</f>
        <v>ADMIN</v>
      </c>
      <c r="C1058" s="23" t="str">
        <f>+IFERROR(VLOOKUP(AT1058,'[2]Listas anexo 1'!$A$13:$B$15,2,FALSE),"")</f>
        <v>ADMINYCOOR</v>
      </c>
      <c r="D1058" s="23" t="str">
        <f>+IFERROR(VLOOKUP(AT1058,'[2]Listas anexo 1'!$A$13:$C$15,3,FALSE),"")</f>
        <v>CONTRIBUIR</v>
      </c>
      <c r="E1058" s="23" t="str">
        <f>+IFERROR(VLOOKUP(AT1058,'[2]Listas anexo 1'!$A$19:$B$21,2,FALSE),"")</f>
        <v>ADMINOB</v>
      </c>
      <c r="F1058" s="23" t="str">
        <f>+IFERROR(VLOOKUP(AV1058,'[2]Listas anexo 1'!$J$13:$K$21,2,FALSE),"")</f>
        <v>ADOBI</v>
      </c>
      <c r="G1058" s="23" t="str">
        <f>+IFERROR(VLOOKUP(AW1058,'[2]LISTAS ANEXO 1. 2'!$A$9:$B$38,2,FALSE),"")</f>
        <v>AIII</v>
      </c>
      <c r="H1058" s="23" t="str">
        <f>+IFERROR(IF(C1058="ADMINYCOOR",VLOOKUP(AY1058,'[2]LISTAS ANEXO 1. 3'!$B$13:$C$42,2,FALSE),IF(C1058="TASAS",VLOOKUP(AY1058,'[2]LISTAS ANEXO 1. 3'!$B$43:$C$51,2,FALSE),IF(C1058="FORTALECIMIENTO",VLOOKUP(AY1058,'[2]LISTAS ANEXO 1. 3'!$B$52:$C$58,2,FALSE),""))),"")</f>
        <v>DD</v>
      </c>
      <c r="I1058" s="23" t="str">
        <f>+IFERROR(VLOOKUP(#REF!,'[2]LISTAS ANEXO 1. 4'!$B$74:$C$90,2,FALSE),"")</f>
        <v/>
      </c>
      <c r="J1058" s="23" t="str">
        <f>+IFERROR(VLOOKUP(X1058,[2]ORDINALES!$B$2:$C$5,2,FALSE),"")</f>
        <v>CTADOS</v>
      </c>
      <c r="K1058" s="23" t="str">
        <f>+IFERROR(VLOOKUP(#REF!,[2]REGION!$G$2:$I$1125,2,FALSE),"")</f>
        <v/>
      </c>
      <c r="L1058" s="23" t="str">
        <f>+IFERROR(VLOOKUP(AI1058,[2]REGION!$G$2:$I$1125,2,FALSE),"")</f>
        <v>BOYA</v>
      </c>
      <c r="M1058" s="23" t="str">
        <f>+IFERROR(VLOOKUP(#REF!,[2]ORDINALES!$H$2:$I$382,2,FALSE),"")</f>
        <v/>
      </c>
      <c r="N1058" s="23" t="str">
        <f>IFERROR(VLOOKUP(U1058,'[2]Lista Willy'!$B$11:$D$14,3,FALSE),"")</f>
        <v>REC_20</v>
      </c>
      <c r="O1058" s="24"/>
      <c r="P1058" s="94">
        <v>38048</v>
      </c>
      <c r="Q1058" s="94" t="s">
        <v>540</v>
      </c>
      <c r="R1058" s="94" t="s">
        <v>873</v>
      </c>
      <c r="S1058" s="94" t="s">
        <v>1131</v>
      </c>
      <c r="T1058" s="94" t="s">
        <v>873</v>
      </c>
      <c r="U1058" s="94" t="s">
        <v>153</v>
      </c>
      <c r="V1058" s="94" t="s">
        <v>154</v>
      </c>
      <c r="W1058" s="94" t="s">
        <v>54</v>
      </c>
      <c r="X1058" s="90" t="s">
        <v>55</v>
      </c>
      <c r="Y1058" s="94" t="s">
        <v>2877</v>
      </c>
      <c r="Z1058" s="119">
        <v>1000000</v>
      </c>
      <c r="AA1058" s="120"/>
      <c r="AB1058" s="119"/>
      <c r="AC1058" s="119"/>
      <c r="AD1058" s="119"/>
      <c r="AE1058" s="120">
        <v>1000000</v>
      </c>
      <c r="AF1058" s="119"/>
      <c r="AG1058" s="131">
        <v>0</v>
      </c>
      <c r="AH1058" s="94" t="s">
        <v>57</v>
      </c>
      <c r="AI1058" s="94" t="s">
        <v>1009</v>
      </c>
      <c r="AJ1058" s="94" t="s">
        <v>1133</v>
      </c>
      <c r="AK1058" s="94"/>
      <c r="AL1058" s="94" t="s">
        <v>57</v>
      </c>
      <c r="AM1058" s="94"/>
      <c r="AN1058" s="94" t="s">
        <v>57</v>
      </c>
      <c r="AO1058" s="94"/>
      <c r="AP1058" s="94" t="s">
        <v>57</v>
      </c>
      <c r="AQ1058" s="94"/>
      <c r="AR1058" s="94" t="s">
        <v>57</v>
      </c>
      <c r="AS1058" s="94" t="s">
        <v>60</v>
      </c>
      <c r="AT1058" s="94" t="s">
        <v>61</v>
      </c>
      <c r="AU1058" s="97" t="s">
        <v>62</v>
      </c>
      <c r="AV1058" s="98" t="s">
        <v>125</v>
      </c>
      <c r="AW1058" s="97" t="s">
        <v>324</v>
      </c>
      <c r="AX1058" s="97">
        <v>3202005</v>
      </c>
      <c r="AY1058" s="98" t="s">
        <v>325</v>
      </c>
      <c r="AZ1058" s="98" t="s">
        <v>389</v>
      </c>
      <c r="BA1058" s="24"/>
    </row>
    <row r="1059" spans="1:53" ht="84.75" customHeight="1">
      <c r="A1059" s="23" t="str">
        <f>+IFERROR(VLOOKUP(R1059,'[2]Listas niveles'!$D$2:$E$11,2,FALSE),"")</f>
        <v>DTAN</v>
      </c>
      <c r="B1059" s="23" t="str">
        <f>+IFERROR(VLOOKUP(AS1059,'[2]Listas anexo 1'!$A$7:$B$8,2,FALSE),"")</f>
        <v>ADMIN</v>
      </c>
      <c r="C1059" s="23" t="str">
        <f>+IFERROR(VLOOKUP(AT1059,'[2]Listas anexo 1'!$A$13:$B$15,2,FALSE),"")</f>
        <v>ADMINYCOOR</v>
      </c>
      <c r="D1059" s="23" t="str">
        <f>+IFERROR(VLOOKUP(AT1059,'[2]Listas anexo 1'!$A$13:$C$15,3,FALSE),"")</f>
        <v>CONTRIBUIR</v>
      </c>
      <c r="E1059" s="23" t="str">
        <f>+IFERROR(VLOOKUP(AT1059,'[2]Listas anexo 1'!$A$19:$B$21,2,FALSE),"")</f>
        <v>ADMINOB</v>
      </c>
      <c r="F1059" s="23" t="str">
        <f>+IFERROR(VLOOKUP(AV1059,'[2]Listas anexo 1'!$J$13:$K$21,2,FALSE),"")</f>
        <v>ADOBI</v>
      </c>
      <c r="G1059" s="23" t="str">
        <f>+IFERROR(VLOOKUP(AW1059,'[2]LISTAS ANEXO 1. 2'!$A$9:$B$38,2,FALSE),"")</f>
        <v>AIII</v>
      </c>
      <c r="H1059" s="23" t="str">
        <f>+IFERROR(IF(C1059="ADMINYCOOR",VLOOKUP(AY1059,'[2]LISTAS ANEXO 1. 3'!$B$13:$C$42,2,FALSE),IF(C1059="TASAS",VLOOKUP(AY1059,'[2]LISTAS ANEXO 1. 3'!$B$43:$C$51,2,FALSE),IF(C1059="FORTALECIMIENTO",VLOOKUP(AY1059,'[2]LISTAS ANEXO 1. 3'!$B$52:$C$58,2,FALSE),""))),"")</f>
        <v>DD</v>
      </c>
      <c r="I1059" s="23" t="str">
        <f>+IFERROR(VLOOKUP(#REF!,'[2]LISTAS ANEXO 1. 4'!$B$74:$C$90,2,FALSE),"")</f>
        <v/>
      </c>
      <c r="J1059" s="23" t="str">
        <f>+IFERROR(VLOOKUP(X1059,[2]ORDINALES!$B$2:$C$5,2,FALSE),"")</f>
        <v>CTADOS</v>
      </c>
      <c r="K1059" s="23" t="str">
        <f>+IFERROR(VLOOKUP(#REF!,[2]REGION!$G$2:$I$1125,2,FALSE),"")</f>
        <v/>
      </c>
      <c r="L1059" s="23" t="str">
        <f>+IFERROR(VLOOKUP(AI1059,[2]REGION!$G$2:$I$1125,2,FALSE),"")</f>
        <v>BOYA</v>
      </c>
      <c r="M1059" s="23" t="str">
        <f>+IFERROR(VLOOKUP(#REF!,[2]ORDINALES!$H$2:$I$382,2,FALSE),"")</f>
        <v/>
      </c>
      <c r="N1059" s="23" t="str">
        <f>IFERROR(VLOOKUP(U1059,'[2]Lista Willy'!$B$11:$D$14,3,FALSE),"")</f>
        <v>REC_11</v>
      </c>
      <c r="O1059" s="24"/>
      <c r="P1059" s="94">
        <v>38049</v>
      </c>
      <c r="Q1059" s="94" t="s">
        <v>540</v>
      </c>
      <c r="R1059" s="94" t="s">
        <v>873</v>
      </c>
      <c r="S1059" s="94" t="s">
        <v>1131</v>
      </c>
      <c r="T1059" s="94" t="s">
        <v>873</v>
      </c>
      <c r="U1059" s="94" t="s">
        <v>52</v>
      </c>
      <c r="V1059" s="94" t="s">
        <v>53</v>
      </c>
      <c r="W1059" s="94" t="s">
        <v>54</v>
      </c>
      <c r="X1059" s="90" t="s">
        <v>55</v>
      </c>
      <c r="Y1059" s="94" t="s">
        <v>2878</v>
      </c>
      <c r="Z1059" s="119">
        <v>5000000</v>
      </c>
      <c r="AA1059" s="120"/>
      <c r="AB1059" s="119"/>
      <c r="AC1059" s="119"/>
      <c r="AD1059" s="119"/>
      <c r="AE1059" s="120">
        <v>5000000</v>
      </c>
      <c r="AF1059" s="119"/>
      <c r="AG1059" s="131">
        <v>0</v>
      </c>
      <c r="AH1059" s="94" t="s">
        <v>57</v>
      </c>
      <c r="AI1059" s="94" t="s">
        <v>1009</v>
      </c>
      <c r="AJ1059" s="94" t="s">
        <v>1133</v>
      </c>
      <c r="AK1059" s="94"/>
      <c r="AL1059" s="94" t="s">
        <v>57</v>
      </c>
      <c r="AM1059" s="94"/>
      <c r="AN1059" s="94" t="s">
        <v>57</v>
      </c>
      <c r="AO1059" s="94"/>
      <c r="AP1059" s="94" t="s">
        <v>57</v>
      </c>
      <c r="AQ1059" s="94"/>
      <c r="AR1059" s="94" t="s">
        <v>57</v>
      </c>
      <c r="AS1059" s="94" t="s">
        <v>60</v>
      </c>
      <c r="AT1059" s="94" t="s">
        <v>61</v>
      </c>
      <c r="AU1059" s="97" t="s">
        <v>62</v>
      </c>
      <c r="AV1059" s="98" t="s">
        <v>125</v>
      </c>
      <c r="AW1059" s="97" t="s">
        <v>324</v>
      </c>
      <c r="AX1059" s="97">
        <v>3202005</v>
      </c>
      <c r="AY1059" s="98" t="s">
        <v>325</v>
      </c>
      <c r="AZ1059" s="98" t="s">
        <v>389</v>
      </c>
      <c r="BA1059" s="24"/>
    </row>
    <row r="1060" spans="1:53" ht="84.75" customHeight="1">
      <c r="A1060" s="23" t="str">
        <f>+IFERROR(VLOOKUP(R1060,'[2]Listas niveles'!$D$2:$E$11,2,FALSE),"")</f>
        <v>DTAN</v>
      </c>
      <c r="B1060" s="23" t="str">
        <f>+IFERROR(VLOOKUP(AS1060,'[2]Listas anexo 1'!$A$7:$B$8,2,FALSE),"")</f>
        <v>ADMIN</v>
      </c>
      <c r="C1060" s="23" t="str">
        <f>+IFERROR(VLOOKUP(AT1060,'[2]Listas anexo 1'!$A$13:$B$15,2,FALSE),"")</f>
        <v>ADMINYCOOR</v>
      </c>
      <c r="D1060" s="23" t="str">
        <f>+IFERROR(VLOOKUP(AT1060,'[2]Listas anexo 1'!$A$13:$C$15,3,FALSE),"")</f>
        <v>CONTRIBUIR</v>
      </c>
      <c r="E1060" s="23" t="str">
        <f>+IFERROR(VLOOKUP(AT1060,'[2]Listas anexo 1'!$A$19:$B$21,2,FALSE),"")</f>
        <v>ADMINOB</v>
      </c>
      <c r="F1060" s="23" t="str">
        <f>+IFERROR(VLOOKUP(AV1060,'[2]Listas anexo 1'!$J$13:$K$21,2,FALSE),"")</f>
        <v>ADOBI</v>
      </c>
      <c r="G1060" s="23" t="str">
        <f>+IFERROR(VLOOKUP(AW1060,'[2]LISTAS ANEXO 1. 2'!$A$9:$B$38,2,FALSE),"")</f>
        <v>AIII</v>
      </c>
      <c r="H1060" s="23" t="str">
        <f>+IFERROR(IF(C1060="ADMINYCOOR",VLOOKUP(AY1060,'[2]LISTAS ANEXO 1. 3'!$B$13:$C$42,2,FALSE),IF(C1060="TASAS",VLOOKUP(AY1060,'[2]LISTAS ANEXO 1. 3'!$B$43:$C$51,2,FALSE),IF(C1060="FORTALECIMIENTO",VLOOKUP(AY1060,'[2]LISTAS ANEXO 1. 3'!$B$52:$C$58,2,FALSE),""))),"")</f>
        <v>DD</v>
      </c>
      <c r="I1060" s="23" t="str">
        <f>+IFERROR(VLOOKUP(#REF!,'[2]LISTAS ANEXO 1. 4'!$B$74:$C$90,2,FALSE),"")</f>
        <v/>
      </c>
      <c r="J1060" s="23" t="str">
        <f>+IFERROR(VLOOKUP(X1060,[2]ORDINALES!$B$2:$C$5,2,FALSE),"")</f>
        <v>CTADOS</v>
      </c>
      <c r="K1060" s="23" t="str">
        <f>+IFERROR(VLOOKUP(#REF!,[2]REGION!$G$2:$I$1125,2,FALSE),"")</f>
        <v/>
      </c>
      <c r="L1060" s="23" t="str">
        <f>+IFERROR(VLOOKUP(AI1060,[2]REGION!$G$2:$I$1125,2,FALSE),"")</f>
        <v>BOYA</v>
      </c>
      <c r="M1060" s="23" t="str">
        <f>+IFERROR(VLOOKUP(#REF!,[2]ORDINALES!$H$2:$I$382,2,FALSE),"")</f>
        <v/>
      </c>
      <c r="N1060" s="23" t="str">
        <f>IFERROR(VLOOKUP(U1060,'[2]Lista Willy'!$B$11:$D$14,3,FALSE),"")</f>
        <v>REC_20</v>
      </c>
      <c r="O1060" s="24"/>
      <c r="P1060" s="94">
        <v>38050</v>
      </c>
      <c r="Q1060" s="94" t="s">
        <v>540</v>
      </c>
      <c r="R1060" s="94" t="s">
        <v>873</v>
      </c>
      <c r="S1060" s="94" t="s">
        <v>1131</v>
      </c>
      <c r="T1060" s="94" t="s">
        <v>873</v>
      </c>
      <c r="U1060" s="94" t="s">
        <v>153</v>
      </c>
      <c r="V1060" s="94" t="s">
        <v>154</v>
      </c>
      <c r="W1060" s="94" t="s">
        <v>54</v>
      </c>
      <c r="X1060" s="90" t="s">
        <v>55</v>
      </c>
      <c r="Y1060" s="94" t="s">
        <v>2879</v>
      </c>
      <c r="Z1060" s="119">
        <v>5000000</v>
      </c>
      <c r="AA1060" s="120"/>
      <c r="AB1060" s="119"/>
      <c r="AC1060" s="119"/>
      <c r="AD1060" s="119"/>
      <c r="AE1060" s="120">
        <v>5000000</v>
      </c>
      <c r="AF1060" s="119"/>
      <c r="AG1060" s="131">
        <v>0</v>
      </c>
      <c r="AH1060" s="94" t="s">
        <v>57</v>
      </c>
      <c r="AI1060" s="94" t="s">
        <v>1009</v>
      </c>
      <c r="AJ1060" s="94" t="s">
        <v>1133</v>
      </c>
      <c r="AK1060" s="94"/>
      <c r="AL1060" s="94" t="s">
        <v>57</v>
      </c>
      <c r="AM1060" s="94"/>
      <c r="AN1060" s="94" t="s">
        <v>57</v>
      </c>
      <c r="AO1060" s="94"/>
      <c r="AP1060" s="94" t="s">
        <v>57</v>
      </c>
      <c r="AQ1060" s="94"/>
      <c r="AR1060" s="94" t="s">
        <v>57</v>
      </c>
      <c r="AS1060" s="94" t="s">
        <v>60</v>
      </c>
      <c r="AT1060" s="94" t="s">
        <v>61</v>
      </c>
      <c r="AU1060" s="97" t="s">
        <v>62</v>
      </c>
      <c r="AV1060" s="98" t="s">
        <v>125</v>
      </c>
      <c r="AW1060" s="97" t="s">
        <v>324</v>
      </c>
      <c r="AX1060" s="97">
        <v>3202005</v>
      </c>
      <c r="AY1060" s="98" t="s">
        <v>325</v>
      </c>
      <c r="AZ1060" s="98" t="s">
        <v>389</v>
      </c>
      <c r="BA1060" s="24"/>
    </row>
    <row r="1061" spans="1:53" ht="84.75" customHeight="1">
      <c r="A1061" s="23" t="str">
        <f>+IFERROR(VLOOKUP(R1061,'[2]Listas niveles'!$D$2:$E$11,2,FALSE),"")</f>
        <v>DTAN</v>
      </c>
      <c r="B1061" s="23" t="str">
        <f>+IFERROR(VLOOKUP(AS1061,'[2]Listas anexo 1'!$A$7:$B$8,2,FALSE),"")</f>
        <v>ADMIN</v>
      </c>
      <c r="C1061" s="23" t="str">
        <f>+IFERROR(VLOOKUP(AT1061,'[2]Listas anexo 1'!$A$13:$B$15,2,FALSE),"")</f>
        <v>ADMINYCOOR</v>
      </c>
      <c r="D1061" s="23" t="str">
        <f>+IFERROR(VLOOKUP(AT1061,'[2]Listas anexo 1'!$A$13:$C$15,3,FALSE),"")</f>
        <v>CONTRIBUIR</v>
      </c>
      <c r="E1061" s="23" t="str">
        <f>+IFERROR(VLOOKUP(AT1061,'[2]Listas anexo 1'!$A$19:$B$21,2,FALSE),"")</f>
        <v>ADMINOB</v>
      </c>
      <c r="F1061" s="23" t="str">
        <f>+IFERROR(VLOOKUP(AV1061,'[2]Listas anexo 1'!$J$13:$K$21,2,FALSE),"")</f>
        <v>ADOBI</v>
      </c>
      <c r="G1061" s="23" t="str">
        <f>+IFERROR(VLOOKUP(AW1061,'[2]LISTAS ANEXO 1. 2'!$A$9:$B$38,2,FALSE),"")</f>
        <v>AIII</v>
      </c>
      <c r="H1061" s="23" t="str">
        <f>+IFERROR(IF(C1061="ADMINYCOOR",VLOOKUP(AY1061,'[2]LISTAS ANEXO 1. 3'!$B$13:$C$42,2,FALSE),IF(C1061="TASAS",VLOOKUP(AY1061,'[2]LISTAS ANEXO 1. 3'!$B$43:$C$51,2,FALSE),IF(C1061="FORTALECIMIENTO",VLOOKUP(AY1061,'[2]LISTAS ANEXO 1. 3'!$B$52:$C$58,2,FALSE),""))),"")</f>
        <v>DD</v>
      </c>
      <c r="I1061" s="23" t="str">
        <f>+IFERROR(VLOOKUP(#REF!,'[2]LISTAS ANEXO 1. 4'!$B$74:$C$90,2,FALSE),"")</f>
        <v/>
      </c>
      <c r="J1061" s="23" t="str">
        <f>+IFERROR(VLOOKUP(X1061,[2]ORDINALES!$B$2:$C$5,2,FALSE),"")</f>
        <v>CTADOS</v>
      </c>
      <c r="K1061" s="23" t="str">
        <f>+IFERROR(VLOOKUP(#REF!,[2]REGION!$G$2:$I$1125,2,FALSE),"")</f>
        <v/>
      </c>
      <c r="L1061" s="23" t="str">
        <f>+IFERROR(VLOOKUP(AI1061,[2]REGION!$G$2:$I$1125,2,FALSE),"")</f>
        <v>BOYA</v>
      </c>
      <c r="M1061" s="23" t="str">
        <f>+IFERROR(VLOOKUP(#REF!,[2]ORDINALES!$H$2:$I$382,2,FALSE),"")</f>
        <v/>
      </c>
      <c r="N1061" s="23" t="str">
        <f>IFERROR(VLOOKUP(U1061,'[2]Lista Willy'!$B$11:$D$14,3,FALSE),"")</f>
        <v>REC_11</v>
      </c>
      <c r="O1061" s="24"/>
      <c r="P1061" s="94">
        <v>38051</v>
      </c>
      <c r="Q1061" s="94" t="s">
        <v>540</v>
      </c>
      <c r="R1061" s="94" t="s">
        <v>873</v>
      </c>
      <c r="S1061" s="94" t="s">
        <v>1131</v>
      </c>
      <c r="T1061" s="94" t="s">
        <v>873</v>
      </c>
      <c r="U1061" s="94" t="s">
        <v>52</v>
      </c>
      <c r="V1061" s="94" t="s">
        <v>53</v>
      </c>
      <c r="W1061" s="94" t="s">
        <v>54</v>
      </c>
      <c r="X1061" s="90" t="s">
        <v>55</v>
      </c>
      <c r="Y1061" s="94" t="s">
        <v>1170</v>
      </c>
      <c r="Z1061" s="119">
        <v>40000000</v>
      </c>
      <c r="AA1061" s="120"/>
      <c r="AB1061" s="119"/>
      <c r="AC1061" s="119"/>
      <c r="AD1061" s="119"/>
      <c r="AE1061" s="120">
        <v>40000000</v>
      </c>
      <c r="AF1061" s="119"/>
      <c r="AG1061" s="131">
        <v>0</v>
      </c>
      <c r="AH1061" s="94" t="s">
        <v>57</v>
      </c>
      <c r="AI1061" s="94" t="s">
        <v>1009</v>
      </c>
      <c r="AJ1061" s="94" t="s">
        <v>1133</v>
      </c>
      <c r="AK1061" s="94"/>
      <c r="AL1061" s="94" t="s">
        <v>57</v>
      </c>
      <c r="AM1061" s="94"/>
      <c r="AN1061" s="94" t="s">
        <v>57</v>
      </c>
      <c r="AO1061" s="94"/>
      <c r="AP1061" s="94" t="s">
        <v>57</v>
      </c>
      <c r="AQ1061" s="94"/>
      <c r="AR1061" s="94" t="s">
        <v>57</v>
      </c>
      <c r="AS1061" s="94" t="s">
        <v>60</v>
      </c>
      <c r="AT1061" s="94" t="s">
        <v>61</v>
      </c>
      <c r="AU1061" s="97" t="s">
        <v>62</v>
      </c>
      <c r="AV1061" s="98" t="s">
        <v>125</v>
      </c>
      <c r="AW1061" s="97" t="s">
        <v>324</v>
      </c>
      <c r="AX1061" s="97">
        <v>3202005</v>
      </c>
      <c r="AY1061" s="98" t="s">
        <v>325</v>
      </c>
      <c r="AZ1061" s="98" t="s">
        <v>389</v>
      </c>
      <c r="BA1061" s="24"/>
    </row>
    <row r="1062" spans="1:53" ht="84.75" customHeight="1">
      <c r="A1062" s="23" t="str">
        <f>+IFERROR(VLOOKUP(R1062,'[2]Listas niveles'!$D$2:$E$11,2,FALSE),"")</f>
        <v>DTAN</v>
      </c>
      <c r="B1062" s="23" t="str">
        <f>+IFERROR(VLOOKUP(AS1062,'[2]Listas anexo 1'!$A$7:$B$8,2,FALSE),"")</f>
        <v>ADMIN</v>
      </c>
      <c r="C1062" s="23" t="str">
        <f>+IFERROR(VLOOKUP(AT1062,'[2]Listas anexo 1'!$A$13:$B$15,2,FALSE),"")</f>
        <v>ADMINYCOOR</v>
      </c>
      <c r="D1062" s="23" t="str">
        <f>+IFERROR(VLOOKUP(AT1062,'[2]Listas anexo 1'!$A$13:$C$15,3,FALSE),"")</f>
        <v>CONTRIBUIR</v>
      </c>
      <c r="E1062" s="23" t="str">
        <f>+IFERROR(VLOOKUP(AT1062,'[2]Listas anexo 1'!$A$19:$B$21,2,FALSE),"")</f>
        <v>ADMINOB</v>
      </c>
      <c r="F1062" s="23" t="str">
        <f>+IFERROR(VLOOKUP(AV1062,'[2]Listas anexo 1'!$J$13:$K$21,2,FALSE),"")</f>
        <v>ADOBI</v>
      </c>
      <c r="G1062" s="23" t="str">
        <f>+IFERROR(VLOOKUP(AW1062,'[2]LISTAS ANEXO 1. 2'!$A$9:$B$38,2,FALSE),"")</f>
        <v>AIII</v>
      </c>
      <c r="H1062" s="23" t="str">
        <f>+IFERROR(IF(C1062="ADMINYCOOR",VLOOKUP(AY1062,'[2]LISTAS ANEXO 1. 3'!$B$13:$C$42,2,FALSE),IF(C1062="TASAS",VLOOKUP(AY1062,'[2]LISTAS ANEXO 1. 3'!$B$43:$C$51,2,FALSE),IF(C1062="FORTALECIMIENTO",VLOOKUP(AY1062,'[2]LISTAS ANEXO 1. 3'!$B$52:$C$58,2,FALSE),""))),"")</f>
        <v>DD</v>
      </c>
      <c r="I1062" s="23" t="str">
        <f>+IFERROR(VLOOKUP(#REF!,'[2]LISTAS ANEXO 1. 4'!$B$74:$C$90,2,FALSE),"")</f>
        <v/>
      </c>
      <c r="J1062" s="23" t="str">
        <f>+IFERROR(VLOOKUP(X1062,[2]ORDINALES!$B$2:$C$5,2,FALSE),"")</f>
        <v>CTADOS</v>
      </c>
      <c r="K1062" s="23" t="str">
        <f>+IFERROR(VLOOKUP(#REF!,[2]REGION!$G$2:$I$1125,2,FALSE),"")</f>
        <v/>
      </c>
      <c r="L1062" s="23" t="str">
        <f>+IFERROR(VLOOKUP(AI1062,[2]REGION!$G$2:$I$1125,2,FALSE),"")</f>
        <v>BOYA</v>
      </c>
      <c r="M1062" s="23" t="str">
        <f>+IFERROR(VLOOKUP(#REF!,[2]ORDINALES!$H$2:$I$382,2,FALSE),"")</f>
        <v/>
      </c>
      <c r="N1062" s="23" t="str">
        <f>IFERROR(VLOOKUP(U1062,'[2]Lista Willy'!$B$11:$D$14,3,FALSE),"")</f>
        <v>REC_20</v>
      </c>
      <c r="O1062" s="24"/>
      <c r="P1062" s="94">
        <v>38052</v>
      </c>
      <c r="Q1062" s="94" t="s">
        <v>540</v>
      </c>
      <c r="R1062" s="94" t="s">
        <v>873</v>
      </c>
      <c r="S1062" s="94" t="s">
        <v>1131</v>
      </c>
      <c r="T1062" s="94" t="s">
        <v>873</v>
      </c>
      <c r="U1062" s="94" t="s">
        <v>153</v>
      </c>
      <c r="V1062" s="94" t="s">
        <v>154</v>
      </c>
      <c r="W1062" s="94" t="s">
        <v>54</v>
      </c>
      <c r="X1062" s="90" t="s">
        <v>55</v>
      </c>
      <c r="Y1062" s="94" t="s">
        <v>1171</v>
      </c>
      <c r="Z1062" s="119">
        <v>5000000</v>
      </c>
      <c r="AA1062" s="120"/>
      <c r="AB1062" s="119"/>
      <c r="AC1062" s="119"/>
      <c r="AD1062" s="119"/>
      <c r="AE1062" s="120">
        <v>5000000</v>
      </c>
      <c r="AF1062" s="119"/>
      <c r="AG1062" s="131">
        <v>0</v>
      </c>
      <c r="AH1062" s="94" t="s">
        <v>57</v>
      </c>
      <c r="AI1062" s="94" t="s">
        <v>1009</v>
      </c>
      <c r="AJ1062" s="94" t="s">
        <v>1133</v>
      </c>
      <c r="AK1062" s="94"/>
      <c r="AL1062" s="94" t="s">
        <v>57</v>
      </c>
      <c r="AM1062" s="94"/>
      <c r="AN1062" s="94" t="s">
        <v>57</v>
      </c>
      <c r="AO1062" s="94"/>
      <c r="AP1062" s="94" t="s">
        <v>57</v>
      </c>
      <c r="AQ1062" s="94"/>
      <c r="AR1062" s="94" t="s">
        <v>57</v>
      </c>
      <c r="AS1062" s="94" t="s">
        <v>60</v>
      </c>
      <c r="AT1062" s="94" t="s">
        <v>61</v>
      </c>
      <c r="AU1062" s="97" t="s">
        <v>62</v>
      </c>
      <c r="AV1062" s="98" t="s">
        <v>125</v>
      </c>
      <c r="AW1062" s="97" t="s">
        <v>324</v>
      </c>
      <c r="AX1062" s="97">
        <v>3202005</v>
      </c>
      <c r="AY1062" s="98" t="s">
        <v>325</v>
      </c>
      <c r="AZ1062" s="98" t="s">
        <v>389</v>
      </c>
      <c r="BA1062" s="24"/>
    </row>
    <row r="1063" spans="1:53" ht="84.75" customHeight="1">
      <c r="A1063" s="23" t="str">
        <f>+IFERROR(VLOOKUP(R1063,'[2]Listas niveles'!$D$2:$E$11,2,FALSE),"")</f>
        <v>DTAN</v>
      </c>
      <c r="B1063" s="23" t="str">
        <f>+IFERROR(VLOOKUP(AS1063,'[2]Listas anexo 1'!$A$7:$B$8,2,FALSE),"")</f>
        <v>ADMIN</v>
      </c>
      <c r="C1063" s="23" t="str">
        <f>+IFERROR(VLOOKUP(AT1063,'[2]Listas anexo 1'!$A$13:$B$15,2,FALSE),"")</f>
        <v>ADMINYCOOR</v>
      </c>
      <c r="D1063" s="23" t="str">
        <f>+IFERROR(VLOOKUP(AT1063,'[2]Listas anexo 1'!$A$13:$C$15,3,FALSE),"")</f>
        <v>CONTRIBUIR</v>
      </c>
      <c r="E1063" s="23" t="str">
        <f>+IFERROR(VLOOKUP(AT1063,'[2]Listas anexo 1'!$A$19:$B$21,2,FALSE),"")</f>
        <v>ADMINOB</v>
      </c>
      <c r="F1063" s="23" t="str">
        <f>+IFERROR(VLOOKUP(AV1063,'[2]Listas anexo 1'!$J$13:$K$21,2,FALSE),"")</f>
        <v>ADOBI</v>
      </c>
      <c r="G1063" s="23" t="str">
        <f>+IFERROR(VLOOKUP(AW1063,'[2]LISTAS ANEXO 1. 2'!$A$9:$B$38,2,FALSE),"")</f>
        <v>AI</v>
      </c>
      <c r="H1063" s="23" t="str">
        <f>+IFERROR(IF(C1063="ADMINYCOOR",VLOOKUP(AY1063,'[2]LISTAS ANEXO 1. 3'!$B$13:$C$42,2,FALSE),IF(C1063="TASAS",VLOOKUP(AY1063,'[2]LISTAS ANEXO 1. 3'!$B$43:$C$51,2,FALSE),IF(C1063="FORTALECIMIENTO",VLOOKUP(AY1063,'[2]LISTAS ANEXO 1. 3'!$B$52:$C$58,2,FALSE),""))),"")</f>
        <v>AA</v>
      </c>
      <c r="I1063" s="23" t="str">
        <f>+IFERROR(VLOOKUP(#REF!,'[2]LISTAS ANEXO 1. 4'!$B$74:$C$90,2,FALSE),"")</f>
        <v/>
      </c>
      <c r="J1063" s="23" t="str">
        <f>+IFERROR(VLOOKUP(X1063,[2]ORDINALES!$B$2:$C$5,2,FALSE),"")</f>
        <v>CTADOS</v>
      </c>
      <c r="K1063" s="23" t="str">
        <f>+IFERROR(VLOOKUP(#REF!,[2]REGION!$G$2:$I$1125,2,FALSE),"")</f>
        <v/>
      </c>
      <c r="L1063" s="23" t="str">
        <f>+IFERROR(VLOOKUP(AI1063,[2]REGION!$G$2:$I$1125,2,FALSE),"")</f>
        <v>BOYA</v>
      </c>
      <c r="M1063" s="23" t="str">
        <f>+IFERROR(VLOOKUP(#REF!,[2]ORDINALES!$H$2:$I$382,2,FALSE),"")</f>
        <v/>
      </c>
      <c r="N1063" s="23" t="str">
        <f>IFERROR(VLOOKUP(U1063,'[2]Lista Willy'!$B$11:$D$14,3,FALSE),"")</f>
        <v>REC_11</v>
      </c>
      <c r="O1063" s="24"/>
      <c r="P1063" s="94">
        <v>38054</v>
      </c>
      <c r="Q1063" s="94" t="s">
        <v>540</v>
      </c>
      <c r="R1063" s="94" t="s">
        <v>873</v>
      </c>
      <c r="S1063" s="94" t="s">
        <v>1131</v>
      </c>
      <c r="T1063" s="94" t="s">
        <v>873</v>
      </c>
      <c r="U1063" s="94" t="s">
        <v>52</v>
      </c>
      <c r="V1063" s="94" t="s">
        <v>53</v>
      </c>
      <c r="W1063" s="94" t="s">
        <v>54</v>
      </c>
      <c r="X1063" s="90" t="s">
        <v>55</v>
      </c>
      <c r="Y1063" s="99" t="s">
        <v>1172</v>
      </c>
      <c r="Z1063" s="119">
        <v>200000</v>
      </c>
      <c r="AA1063" s="120"/>
      <c r="AB1063" s="119"/>
      <c r="AC1063" s="119"/>
      <c r="AD1063" s="119"/>
      <c r="AE1063" s="120">
        <v>200000</v>
      </c>
      <c r="AF1063" s="119"/>
      <c r="AG1063" s="131">
        <v>0</v>
      </c>
      <c r="AH1063" s="94" t="s">
        <v>57</v>
      </c>
      <c r="AI1063" s="94" t="s">
        <v>1009</v>
      </c>
      <c r="AJ1063" s="94" t="s">
        <v>1133</v>
      </c>
      <c r="AK1063" s="94"/>
      <c r="AL1063" s="94" t="s">
        <v>57</v>
      </c>
      <c r="AM1063" s="94"/>
      <c r="AN1063" s="94" t="s">
        <v>57</v>
      </c>
      <c r="AO1063" s="94"/>
      <c r="AP1063" s="94" t="s">
        <v>57</v>
      </c>
      <c r="AQ1063" s="94"/>
      <c r="AR1063" s="94" t="s">
        <v>57</v>
      </c>
      <c r="AS1063" s="94" t="s">
        <v>60</v>
      </c>
      <c r="AT1063" s="94" t="s">
        <v>61</v>
      </c>
      <c r="AU1063" s="97" t="s">
        <v>62</v>
      </c>
      <c r="AV1063" s="98" t="s">
        <v>125</v>
      </c>
      <c r="AW1063" s="97" t="s">
        <v>126</v>
      </c>
      <c r="AX1063" s="97">
        <v>3202032</v>
      </c>
      <c r="AY1063" s="97" t="s">
        <v>127</v>
      </c>
      <c r="AZ1063" s="97" t="s">
        <v>293</v>
      </c>
      <c r="BA1063" s="24"/>
    </row>
    <row r="1064" spans="1:53" ht="84.75" customHeight="1">
      <c r="A1064" s="23" t="str">
        <f>+IFERROR(VLOOKUP(R1064,'[2]Listas niveles'!$D$2:$E$11,2,FALSE),"")</f>
        <v>DTAN</v>
      </c>
      <c r="B1064" s="23" t="str">
        <f>+IFERROR(VLOOKUP(AS1064,'[2]Listas anexo 1'!$A$7:$B$8,2,FALSE),"")</f>
        <v>ADMIN</v>
      </c>
      <c r="C1064" s="23" t="str">
        <f>+IFERROR(VLOOKUP(AT1064,'[2]Listas anexo 1'!$A$13:$B$15,2,FALSE),"")</f>
        <v>ADMINYCOOR</v>
      </c>
      <c r="D1064" s="23" t="str">
        <f>+IFERROR(VLOOKUP(AT1064,'[2]Listas anexo 1'!$A$13:$C$15,3,FALSE),"")</f>
        <v>CONTRIBUIR</v>
      </c>
      <c r="E1064" s="23" t="str">
        <f>+IFERROR(VLOOKUP(AT1064,'[2]Listas anexo 1'!$A$19:$B$21,2,FALSE),"")</f>
        <v>ADMINOB</v>
      </c>
      <c r="F1064" s="23" t="str">
        <f>+IFERROR(VLOOKUP(AV1064,'[2]Listas anexo 1'!$J$13:$K$21,2,FALSE),"")</f>
        <v>ADOBIV</v>
      </c>
      <c r="G1064" s="23" t="str">
        <f>+IFERROR(VLOOKUP(AW1064,'[2]LISTAS ANEXO 1. 2'!$A$9:$B$38,2,FALSE),"")</f>
        <v>AXVI</v>
      </c>
      <c r="H1064" s="23" t="str">
        <f>+IFERROR(IF(C1064="ADMINYCOOR",VLOOKUP(AY1064,'[2]LISTAS ANEXO 1. 3'!$B$13:$C$42,2,FALSE),IF(C1064="TASAS",VLOOKUP(AY1064,'[2]LISTAS ANEXO 1. 3'!$B$43:$C$51,2,FALSE),IF(C1064="FORTALECIMIENTO",VLOOKUP(AY1064,'[2]LISTAS ANEXO 1. 3'!$B$52:$C$58,2,FALSE),""))),"")</f>
        <v>CD</v>
      </c>
      <c r="I1064" s="23" t="str">
        <f>+IFERROR(VLOOKUP(#REF!,'[2]LISTAS ANEXO 1. 4'!$B$74:$C$90,2,FALSE),"")</f>
        <v/>
      </c>
      <c r="J1064" s="23" t="str">
        <f>+IFERROR(VLOOKUP(X1064,[2]ORDINALES!$B$2:$C$5,2,FALSE),"")</f>
        <v>CTADOS</v>
      </c>
      <c r="K1064" s="23" t="str">
        <f>+IFERROR(VLOOKUP(#REF!,[2]REGION!$G$2:$I$1125,2,FALSE),"")</f>
        <v/>
      </c>
      <c r="L1064" s="23" t="str">
        <f>+IFERROR(VLOOKUP(AI1064,[2]REGION!$G$2:$I$1125,2,FALSE),"")</f>
        <v>BOYA</v>
      </c>
      <c r="M1064" s="23" t="str">
        <f>+IFERROR(VLOOKUP(#REF!,[2]ORDINALES!$H$2:$I$382,2,FALSE),"")</f>
        <v/>
      </c>
      <c r="N1064" s="23" t="str">
        <f>IFERROR(VLOOKUP(U1064,'[2]Lista Willy'!$B$11:$D$14,3,FALSE),"")</f>
        <v>REC_11</v>
      </c>
      <c r="O1064" s="24"/>
      <c r="P1064" s="94">
        <v>38055</v>
      </c>
      <c r="Q1064" s="94" t="s">
        <v>540</v>
      </c>
      <c r="R1064" s="94" t="s">
        <v>873</v>
      </c>
      <c r="S1064" s="94" t="s">
        <v>1131</v>
      </c>
      <c r="T1064" s="94" t="s">
        <v>873</v>
      </c>
      <c r="U1064" s="94" t="s">
        <v>52</v>
      </c>
      <c r="V1064" s="94" t="s">
        <v>53</v>
      </c>
      <c r="W1064" s="94" t="s">
        <v>54</v>
      </c>
      <c r="X1064" s="90" t="s">
        <v>55</v>
      </c>
      <c r="Y1064" s="99" t="s">
        <v>1173</v>
      </c>
      <c r="Z1064" s="119">
        <v>33990000</v>
      </c>
      <c r="AA1064" s="120"/>
      <c r="AB1064" s="119"/>
      <c r="AC1064" s="119"/>
      <c r="AD1064" s="119"/>
      <c r="AE1064" s="120">
        <v>33990000</v>
      </c>
      <c r="AF1064" s="119"/>
      <c r="AG1064" s="131">
        <v>0</v>
      </c>
      <c r="AH1064" s="94" t="s">
        <v>57</v>
      </c>
      <c r="AI1064" s="94" t="s">
        <v>1009</v>
      </c>
      <c r="AJ1064" s="94" t="s">
        <v>1133</v>
      </c>
      <c r="AK1064" s="94"/>
      <c r="AL1064" s="94" t="s">
        <v>57</v>
      </c>
      <c r="AM1064" s="94"/>
      <c r="AN1064" s="94" t="s">
        <v>57</v>
      </c>
      <c r="AO1064" s="94"/>
      <c r="AP1064" s="94" t="s">
        <v>57</v>
      </c>
      <c r="AQ1064" s="94"/>
      <c r="AR1064" s="94" t="s">
        <v>57</v>
      </c>
      <c r="AS1064" s="94" t="s">
        <v>60</v>
      </c>
      <c r="AT1064" s="94" t="s">
        <v>61</v>
      </c>
      <c r="AU1064" s="97" t="s">
        <v>62</v>
      </c>
      <c r="AV1064" s="98" t="s">
        <v>63</v>
      </c>
      <c r="AW1064" s="97" t="s">
        <v>64</v>
      </c>
      <c r="AX1064" s="97">
        <v>3202008</v>
      </c>
      <c r="AY1064" s="97" t="s">
        <v>65</v>
      </c>
      <c r="AZ1064" s="97" t="s">
        <v>379</v>
      </c>
      <c r="BA1064" s="24"/>
    </row>
    <row r="1065" spans="1:53" ht="84.75" customHeight="1">
      <c r="A1065" s="23" t="str">
        <f>+IFERROR(VLOOKUP(R1065,'[2]Listas niveles'!$D$2:$E$11,2,FALSE),"")</f>
        <v>DTAN</v>
      </c>
      <c r="B1065" s="23" t="str">
        <f>+IFERROR(VLOOKUP(AS1065,'[2]Listas anexo 1'!$A$7:$B$8,2,FALSE),"")</f>
        <v>FORTA</v>
      </c>
      <c r="C1065" s="23" t="str">
        <f>+IFERROR(VLOOKUP(AT1065,'[2]Listas anexo 1'!$A$13:$B$15,2,FALSE),"")</f>
        <v>FORTALECIMIENTO</v>
      </c>
      <c r="D1065" s="23" t="str">
        <f>+IFERROR(VLOOKUP(AT1065,'[2]Listas anexo 1'!$A$13:$C$15,3,FALSE),"")</f>
        <v>FORTALECER</v>
      </c>
      <c r="E1065" s="23" t="str">
        <f>+IFERROR(VLOOKUP(AT1065,'[2]Listas anexo 1'!$A$19:$B$21,2,FALSE),"")</f>
        <v>FORTOB</v>
      </c>
      <c r="F1065" s="23" t="str">
        <f>+IFERROR(VLOOKUP(AV1065,'[2]Listas anexo 1'!$J$13:$K$21,2,FALSE),"")</f>
        <v>FORTOBI</v>
      </c>
      <c r="G1065" s="23" t="str">
        <f>+IFERROR(VLOOKUP(AW1065,'[2]LISTAS ANEXO 1. 2'!$A$9:$B$38,2,FALSE),"")</f>
        <v>TII</v>
      </c>
      <c r="H1065" s="23" t="str">
        <f>+IFERROR(IF(C1065="ADMINYCOOR",VLOOKUP(AY1065,'[2]LISTAS ANEXO 1. 3'!$B$13:$C$42,2,FALSE),IF(C1065="TASAS",VLOOKUP(AY1065,'[2]LISTAS ANEXO 1. 3'!$B$43:$C$51,2,FALSE),IF(C1065="FORTALECIMIENTO",VLOOKUP(AY1065,'[2]LISTAS ANEXO 1. 3'!$B$52:$C$58,2,FALSE),""))),"")</f>
        <v>BBBB</v>
      </c>
      <c r="I1065" s="23" t="str">
        <f>+IFERROR(VLOOKUP(#REF!,'[2]LISTAS ANEXO 1. 4'!$B$74:$C$90,2,FALSE),"")</f>
        <v/>
      </c>
      <c r="J1065" s="23" t="str">
        <f>+IFERROR(VLOOKUP(X1065,[2]ORDINALES!$B$2:$C$5,2,FALSE),"")</f>
        <v>CTADOS</v>
      </c>
      <c r="K1065" s="23" t="str">
        <f>+IFERROR(VLOOKUP(#REF!,[2]REGION!$G$2:$I$1125,2,FALSE),"")</f>
        <v/>
      </c>
      <c r="L1065" s="23" t="str">
        <f>+IFERROR(VLOOKUP(AI1065,[2]REGION!$G$2:$I$1125,2,FALSE),"")</f>
        <v>BOYA</v>
      </c>
      <c r="M1065" s="23" t="str">
        <f>+IFERROR(VLOOKUP(#REF!,[2]ORDINALES!$H$2:$I$382,2,FALSE),"")</f>
        <v/>
      </c>
      <c r="N1065" s="23" t="str">
        <f>IFERROR(VLOOKUP(U1065,'[2]Lista Willy'!$B$11:$D$14,3,FALSE),"")</f>
        <v>REC_11</v>
      </c>
      <c r="O1065" s="24"/>
      <c r="P1065" s="94">
        <v>38056</v>
      </c>
      <c r="Q1065" s="94" t="s">
        <v>540</v>
      </c>
      <c r="R1065" s="94" t="s">
        <v>873</v>
      </c>
      <c r="S1065" s="94" t="s">
        <v>1131</v>
      </c>
      <c r="T1065" s="94" t="s">
        <v>873</v>
      </c>
      <c r="U1065" s="94" t="s">
        <v>52</v>
      </c>
      <c r="V1065" s="94" t="s">
        <v>53</v>
      </c>
      <c r="W1065" s="94" t="s">
        <v>54</v>
      </c>
      <c r="X1065" s="90" t="s">
        <v>55</v>
      </c>
      <c r="Y1065" s="99" t="s">
        <v>1174</v>
      </c>
      <c r="Z1065" s="119">
        <v>33990000</v>
      </c>
      <c r="AA1065" s="120"/>
      <c r="AB1065" s="119"/>
      <c r="AC1065" s="119"/>
      <c r="AD1065" s="119"/>
      <c r="AE1065" s="120">
        <v>33990000</v>
      </c>
      <c r="AF1065" s="119"/>
      <c r="AG1065" s="131">
        <v>0</v>
      </c>
      <c r="AH1065" s="94" t="s">
        <v>57</v>
      </c>
      <c r="AI1065" s="94" t="s">
        <v>1009</v>
      </c>
      <c r="AJ1065" s="94" t="s">
        <v>1133</v>
      </c>
      <c r="AK1065" s="94"/>
      <c r="AL1065" s="94" t="s">
        <v>57</v>
      </c>
      <c r="AM1065" s="94"/>
      <c r="AN1065" s="94" t="s">
        <v>57</v>
      </c>
      <c r="AO1065" s="94"/>
      <c r="AP1065" s="94" t="s">
        <v>57</v>
      </c>
      <c r="AQ1065" s="94"/>
      <c r="AR1065" s="94" t="s">
        <v>57</v>
      </c>
      <c r="AS1065" s="94" t="s">
        <v>73</v>
      </c>
      <c r="AT1065" s="94" t="s">
        <v>74</v>
      </c>
      <c r="AU1065" s="97" t="s">
        <v>75</v>
      </c>
      <c r="AV1065" s="97" t="s">
        <v>76</v>
      </c>
      <c r="AW1065" s="97" t="s">
        <v>77</v>
      </c>
      <c r="AX1065" s="97">
        <v>3299060</v>
      </c>
      <c r="AY1065" s="97" t="s">
        <v>78</v>
      </c>
      <c r="AZ1065" s="97" t="s">
        <v>201</v>
      </c>
      <c r="BA1065" s="24"/>
    </row>
    <row r="1066" spans="1:53" ht="84.75" customHeight="1">
      <c r="A1066" s="23" t="str">
        <f>+IFERROR(VLOOKUP(R1066,'[2]Listas niveles'!$D$2:$E$11,2,FALSE),"")</f>
        <v>DTAN</v>
      </c>
      <c r="B1066" s="23" t="str">
        <f>+IFERROR(VLOOKUP(AS1066,'[2]Listas anexo 1'!$A$7:$B$8,2,FALSE),"")</f>
        <v>FORTA</v>
      </c>
      <c r="C1066" s="23" t="str">
        <f>+IFERROR(VLOOKUP(AT1066,'[2]Listas anexo 1'!$A$13:$B$15,2,FALSE),"")</f>
        <v>FORTALECIMIENTO</v>
      </c>
      <c r="D1066" s="23" t="str">
        <f>+IFERROR(VLOOKUP(AT1066,'[2]Listas anexo 1'!$A$13:$C$15,3,FALSE),"")</f>
        <v>FORTALECER</v>
      </c>
      <c r="E1066" s="23" t="str">
        <f>+IFERROR(VLOOKUP(AT1066,'[2]Listas anexo 1'!$A$19:$B$21,2,FALSE),"")</f>
        <v>FORTOB</v>
      </c>
      <c r="F1066" s="23" t="str">
        <f>+IFERROR(VLOOKUP(AV1066,'[2]Listas anexo 1'!$J$13:$K$21,2,FALSE),"")</f>
        <v>FORTOBI</v>
      </c>
      <c r="G1066" s="23" t="str">
        <f>+IFERROR(VLOOKUP(AW1066,'[2]LISTAS ANEXO 1. 2'!$A$9:$B$38,2,FALSE),"")</f>
        <v>TII</v>
      </c>
      <c r="H1066" s="23" t="str">
        <f>+IFERROR(IF(C1066="ADMINYCOOR",VLOOKUP(AY1066,'[2]LISTAS ANEXO 1. 3'!$B$13:$C$42,2,FALSE),IF(C1066="TASAS",VLOOKUP(AY1066,'[2]LISTAS ANEXO 1. 3'!$B$43:$C$51,2,FALSE),IF(C1066="FORTALECIMIENTO",VLOOKUP(AY1066,'[2]LISTAS ANEXO 1. 3'!$B$52:$C$58,2,FALSE),""))),"")</f>
        <v>BBBB</v>
      </c>
      <c r="I1066" s="23" t="str">
        <f>+IFERROR(VLOOKUP(#REF!,'[2]LISTAS ANEXO 1. 4'!$B$74:$C$90,2,FALSE),"")</f>
        <v/>
      </c>
      <c r="J1066" s="23" t="str">
        <f>+IFERROR(VLOOKUP(X1066,[2]ORDINALES!$B$2:$C$5,2,FALSE),"")</f>
        <v>CTADOS</v>
      </c>
      <c r="K1066" s="23" t="str">
        <f>+IFERROR(VLOOKUP(#REF!,[2]REGION!$G$2:$I$1125,2,FALSE),"")</f>
        <v/>
      </c>
      <c r="L1066" s="23" t="str">
        <f>+IFERROR(VLOOKUP(AI1066,[2]REGION!$G$2:$I$1125,2,FALSE),"")</f>
        <v>BOYA</v>
      </c>
      <c r="M1066" s="23" t="str">
        <f>+IFERROR(VLOOKUP(#REF!,[2]ORDINALES!$H$2:$I$382,2,FALSE),"")</f>
        <v/>
      </c>
      <c r="N1066" s="23" t="str">
        <f>IFERROR(VLOOKUP(U1066,'[2]Lista Willy'!$B$11:$D$14,3,FALSE),"")</f>
        <v>REC_11</v>
      </c>
      <c r="O1066" s="24"/>
      <c r="P1066" s="94">
        <v>38057</v>
      </c>
      <c r="Q1066" s="94" t="s">
        <v>540</v>
      </c>
      <c r="R1066" s="94" t="s">
        <v>873</v>
      </c>
      <c r="S1066" s="94" t="s">
        <v>1131</v>
      </c>
      <c r="T1066" s="94" t="s">
        <v>873</v>
      </c>
      <c r="U1066" s="94" t="s">
        <v>52</v>
      </c>
      <c r="V1066" s="94" t="s">
        <v>53</v>
      </c>
      <c r="W1066" s="94" t="s">
        <v>54</v>
      </c>
      <c r="X1066" s="90" t="s">
        <v>55</v>
      </c>
      <c r="Y1066" s="94" t="s">
        <v>2880</v>
      </c>
      <c r="Z1066" s="119">
        <v>8000000</v>
      </c>
      <c r="AA1066" s="120"/>
      <c r="AB1066" s="119"/>
      <c r="AC1066" s="119"/>
      <c r="AD1066" s="119"/>
      <c r="AE1066" s="120">
        <v>8000000</v>
      </c>
      <c r="AF1066" s="119"/>
      <c r="AG1066" s="131">
        <v>0</v>
      </c>
      <c r="AH1066" s="94" t="s">
        <v>57</v>
      </c>
      <c r="AI1066" s="94" t="s">
        <v>1009</v>
      </c>
      <c r="AJ1066" s="94" t="s">
        <v>1133</v>
      </c>
      <c r="AK1066" s="94"/>
      <c r="AL1066" s="94" t="s">
        <v>57</v>
      </c>
      <c r="AM1066" s="94"/>
      <c r="AN1066" s="94" t="s">
        <v>57</v>
      </c>
      <c r="AO1066" s="94"/>
      <c r="AP1066" s="94" t="s">
        <v>57</v>
      </c>
      <c r="AQ1066" s="94"/>
      <c r="AR1066" s="94" t="s">
        <v>57</v>
      </c>
      <c r="AS1066" s="94" t="s">
        <v>73</v>
      </c>
      <c r="AT1066" s="94" t="s">
        <v>74</v>
      </c>
      <c r="AU1066" s="97" t="s">
        <v>75</v>
      </c>
      <c r="AV1066" s="97" t="s">
        <v>76</v>
      </c>
      <c r="AW1066" s="97" t="s">
        <v>77</v>
      </c>
      <c r="AX1066" s="97">
        <v>3299060</v>
      </c>
      <c r="AY1066" s="97" t="s">
        <v>78</v>
      </c>
      <c r="AZ1066" s="97" t="s">
        <v>201</v>
      </c>
      <c r="BA1066" s="24"/>
    </row>
    <row r="1067" spans="1:53" ht="84.75" customHeight="1">
      <c r="A1067" s="23" t="str">
        <f>+IFERROR(VLOOKUP(R1067,'[2]Listas niveles'!$D$2:$E$11,2,FALSE),"")</f>
        <v>DTAN</v>
      </c>
      <c r="B1067" s="23" t="str">
        <f>+IFERROR(VLOOKUP(AS1067,'[2]Listas anexo 1'!$A$7:$B$8,2,FALSE),"")</f>
        <v>FORTA</v>
      </c>
      <c r="C1067" s="23" t="str">
        <f>+IFERROR(VLOOKUP(AT1067,'[2]Listas anexo 1'!$A$13:$B$15,2,FALSE),"")</f>
        <v>FORTALECIMIENTO</v>
      </c>
      <c r="D1067" s="23" t="str">
        <f>+IFERROR(VLOOKUP(AT1067,'[2]Listas anexo 1'!$A$13:$C$15,3,FALSE),"")</f>
        <v>FORTALECER</v>
      </c>
      <c r="E1067" s="23" t="str">
        <f>+IFERROR(VLOOKUP(AT1067,'[2]Listas anexo 1'!$A$19:$B$21,2,FALSE),"")</f>
        <v>FORTOB</v>
      </c>
      <c r="F1067" s="23" t="str">
        <f>+IFERROR(VLOOKUP(AV1067,'[2]Listas anexo 1'!$J$13:$K$21,2,FALSE),"")</f>
        <v>FORTOBI</v>
      </c>
      <c r="G1067" s="23" t="str">
        <f>+IFERROR(VLOOKUP(AW1067,'[2]LISTAS ANEXO 1. 2'!$A$9:$B$38,2,FALSE),"")</f>
        <v>TII</v>
      </c>
      <c r="H1067" s="23" t="str">
        <f>+IFERROR(IF(C1067="ADMINYCOOR",VLOOKUP(AY1067,'[2]LISTAS ANEXO 1. 3'!$B$13:$C$42,2,FALSE),IF(C1067="TASAS",VLOOKUP(AY1067,'[2]LISTAS ANEXO 1. 3'!$B$43:$C$51,2,FALSE),IF(C1067="FORTALECIMIENTO",VLOOKUP(AY1067,'[2]LISTAS ANEXO 1. 3'!$B$52:$C$58,2,FALSE),""))),"")</f>
        <v>BBBB</v>
      </c>
      <c r="I1067" s="23" t="str">
        <f>+IFERROR(VLOOKUP(#REF!,'[2]LISTAS ANEXO 1. 4'!$B$74:$C$90,2,FALSE),"")</f>
        <v/>
      </c>
      <c r="J1067" s="23" t="str">
        <f>+IFERROR(VLOOKUP(X1067,[2]ORDINALES!$B$2:$C$5,2,FALSE),"")</f>
        <v>CTADOS</v>
      </c>
      <c r="K1067" s="23" t="str">
        <f>+IFERROR(VLOOKUP(#REF!,[2]REGION!$G$2:$I$1125,2,FALSE),"")</f>
        <v/>
      </c>
      <c r="L1067" s="23" t="str">
        <f>+IFERROR(VLOOKUP(AI1067,[2]REGION!$G$2:$I$1125,2,FALSE),"")</f>
        <v>BOYA</v>
      </c>
      <c r="M1067" s="23" t="str">
        <f>+IFERROR(VLOOKUP(#REF!,[2]ORDINALES!$H$2:$I$382,2,FALSE),"")</f>
        <v/>
      </c>
      <c r="N1067" s="23" t="str">
        <f>IFERROR(VLOOKUP(U1067,'[2]Lista Willy'!$B$11:$D$14,3,FALSE),"")</f>
        <v>REC_11</v>
      </c>
      <c r="O1067" s="24"/>
      <c r="P1067" s="94">
        <v>38059</v>
      </c>
      <c r="Q1067" s="94" t="s">
        <v>540</v>
      </c>
      <c r="R1067" s="94" t="s">
        <v>873</v>
      </c>
      <c r="S1067" s="94" t="s">
        <v>1131</v>
      </c>
      <c r="T1067" s="94" t="s">
        <v>873</v>
      </c>
      <c r="U1067" s="94" t="s">
        <v>52</v>
      </c>
      <c r="V1067" s="94" t="s">
        <v>53</v>
      </c>
      <c r="W1067" s="94" t="s">
        <v>54</v>
      </c>
      <c r="X1067" s="90" t="s">
        <v>55</v>
      </c>
      <c r="Y1067" s="94" t="s">
        <v>1175</v>
      </c>
      <c r="Z1067" s="119">
        <v>120000</v>
      </c>
      <c r="AA1067" s="120"/>
      <c r="AB1067" s="119"/>
      <c r="AC1067" s="119"/>
      <c r="AD1067" s="119"/>
      <c r="AE1067" s="120">
        <v>120000</v>
      </c>
      <c r="AF1067" s="119"/>
      <c r="AG1067" s="131">
        <v>0</v>
      </c>
      <c r="AH1067" s="94" t="s">
        <v>57</v>
      </c>
      <c r="AI1067" s="94" t="s">
        <v>1009</v>
      </c>
      <c r="AJ1067" s="94" t="s">
        <v>1133</v>
      </c>
      <c r="AK1067" s="94"/>
      <c r="AL1067" s="94" t="s">
        <v>57</v>
      </c>
      <c r="AM1067" s="94"/>
      <c r="AN1067" s="94" t="s">
        <v>57</v>
      </c>
      <c r="AO1067" s="94"/>
      <c r="AP1067" s="94" t="s">
        <v>57</v>
      </c>
      <c r="AQ1067" s="94"/>
      <c r="AR1067" s="94" t="s">
        <v>57</v>
      </c>
      <c r="AS1067" s="94" t="s">
        <v>73</v>
      </c>
      <c r="AT1067" s="94" t="s">
        <v>74</v>
      </c>
      <c r="AU1067" s="97" t="s">
        <v>75</v>
      </c>
      <c r="AV1067" s="97" t="s">
        <v>76</v>
      </c>
      <c r="AW1067" s="97" t="s">
        <v>77</v>
      </c>
      <c r="AX1067" s="97">
        <v>3299060</v>
      </c>
      <c r="AY1067" s="97" t="s">
        <v>78</v>
      </c>
      <c r="AZ1067" s="97" t="s">
        <v>201</v>
      </c>
      <c r="BA1067" s="24"/>
    </row>
    <row r="1068" spans="1:53" ht="84.75" customHeight="1">
      <c r="A1068" s="23" t="str">
        <f>+IFERROR(VLOOKUP(R1068,'[2]Listas niveles'!$D$2:$E$11,2,FALSE),"")</f>
        <v>DTAN</v>
      </c>
      <c r="B1068" s="23" t="str">
        <f>+IFERROR(VLOOKUP(AS1068,'[2]Listas anexo 1'!$A$7:$B$8,2,FALSE),"")</f>
        <v>ADMIN</v>
      </c>
      <c r="C1068" s="23" t="str">
        <f>+IFERROR(VLOOKUP(AT1068,'[2]Listas anexo 1'!$A$13:$B$15,2,FALSE),"")</f>
        <v>ADMINYCOOR</v>
      </c>
      <c r="D1068" s="23" t="str">
        <f>+IFERROR(VLOOKUP(AT1068,'[2]Listas anexo 1'!$A$13:$C$15,3,FALSE),"")</f>
        <v>CONTRIBUIR</v>
      </c>
      <c r="E1068" s="23" t="str">
        <f>+IFERROR(VLOOKUP(AT1068,'[2]Listas anexo 1'!$A$19:$B$21,2,FALSE),"")</f>
        <v>ADMINOB</v>
      </c>
      <c r="F1068" s="23" t="str">
        <f>+IFERROR(VLOOKUP(AV1068,'[2]Listas anexo 1'!$J$13:$K$21,2,FALSE),"")</f>
        <v>ADOBI</v>
      </c>
      <c r="G1068" s="23" t="str">
        <f>+IFERROR(VLOOKUP(AW1068,'[2]LISTAS ANEXO 1. 2'!$A$9:$B$38,2,FALSE),"")</f>
        <v>AI</v>
      </c>
      <c r="H1068" s="23" t="str">
        <f>+IFERROR(IF(C1068="ADMINYCOOR",VLOOKUP(AY1068,'[2]LISTAS ANEXO 1. 3'!$B$13:$C$42,2,FALSE),IF(C1068="TASAS",VLOOKUP(AY1068,'[2]LISTAS ANEXO 1. 3'!$B$43:$C$51,2,FALSE),IF(C1068="FORTALECIMIENTO",VLOOKUP(AY1068,'[2]LISTAS ANEXO 1. 3'!$B$52:$C$58,2,FALSE),""))),"")</f>
        <v>AA</v>
      </c>
      <c r="I1068" s="23" t="str">
        <f>+IFERROR(VLOOKUP(#REF!,'[2]LISTAS ANEXO 1. 4'!$B$74:$C$90,2,FALSE),"")</f>
        <v/>
      </c>
      <c r="J1068" s="23" t="str">
        <f>+IFERROR(VLOOKUP(X1068,[2]ORDINALES!$B$2:$C$5,2,FALSE),"")</f>
        <v>CTADOS</v>
      </c>
      <c r="K1068" s="23" t="str">
        <f>+IFERROR(VLOOKUP(#REF!,[2]REGION!$G$2:$I$1125,2,FALSE),"")</f>
        <v/>
      </c>
      <c r="L1068" s="23" t="str">
        <f>+IFERROR(VLOOKUP(AI1068,[2]REGION!$G$2:$I$1125,2,FALSE),"")</f>
        <v>SANTANDER</v>
      </c>
      <c r="M1068" s="23" t="str">
        <f>+IFERROR(VLOOKUP(#REF!,[2]ORDINALES!$H$2:$I$382,2,FALSE),"")</f>
        <v/>
      </c>
      <c r="N1068" s="23" t="str">
        <f>IFERROR(VLOOKUP(U1068,'[2]Lista Willy'!$B$11:$D$14,3,FALSE),"")</f>
        <v>REC_20</v>
      </c>
      <c r="O1068" s="24"/>
      <c r="P1068" s="94">
        <v>39000</v>
      </c>
      <c r="Q1068" s="94" t="s">
        <v>540</v>
      </c>
      <c r="R1068" s="94" t="s">
        <v>873</v>
      </c>
      <c r="S1068" s="94" t="s">
        <v>1176</v>
      </c>
      <c r="T1068" s="94" t="s">
        <v>873</v>
      </c>
      <c r="U1068" s="94" t="s">
        <v>153</v>
      </c>
      <c r="V1068" s="94" t="s">
        <v>154</v>
      </c>
      <c r="W1068" s="94" t="s">
        <v>1177</v>
      </c>
      <c r="X1068" s="90" t="s">
        <v>55</v>
      </c>
      <c r="Y1068" s="94" t="s">
        <v>2881</v>
      </c>
      <c r="Z1068" s="119">
        <v>4319972</v>
      </c>
      <c r="AA1068" s="120"/>
      <c r="AB1068" s="119"/>
      <c r="AC1068" s="119"/>
      <c r="AD1068" s="119"/>
      <c r="AE1068" s="120">
        <v>4319972</v>
      </c>
      <c r="AF1068" s="119"/>
      <c r="AG1068" s="131">
        <v>0</v>
      </c>
      <c r="AH1068" s="94" t="s">
        <v>57</v>
      </c>
      <c r="AI1068" s="94" t="s">
        <v>920</v>
      </c>
      <c r="AJ1068" s="94" t="s">
        <v>1178</v>
      </c>
      <c r="AK1068" s="94"/>
      <c r="AL1068" s="94" t="s">
        <v>57</v>
      </c>
      <c r="AM1068" s="94"/>
      <c r="AN1068" s="94" t="s">
        <v>57</v>
      </c>
      <c r="AO1068" s="94"/>
      <c r="AP1068" s="94" t="s">
        <v>57</v>
      </c>
      <c r="AQ1068" s="94"/>
      <c r="AR1068" s="94" t="s">
        <v>57</v>
      </c>
      <c r="AS1068" s="94" t="s">
        <v>60</v>
      </c>
      <c r="AT1068" s="94" t="s">
        <v>61</v>
      </c>
      <c r="AU1068" s="97" t="s">
        <v>62</v>
      </c>
      <c r="AV1068" s="98" t="s">
        <v>125</v>
      </c>
      <c r="AW1068" s="97" t="s">
        <v>126</v>
      </c>
      <c r="AX1068" s="97">
        <v>3202032</v>
      </c>
      <c r="AY1068" s="97" t="s">
        <v>127</v>
      </c>
      <c r="AZ1068" s="97" t="s">
        <v>293</v>
      </c>
      <c r="BA1068" s="24"/>
    </row>
    <row r="1069" spans="1:53" ht="84.75" customHeight="1">
      <c r="A1069" s="23" t="str">
        <f>+IFERROR(VLOOKUP(R1069,'[2]Listas niveles'!$D$2:$E$11,2,FALSE),"")</f>
        <v>DTAN</v>
      </c>
      <c r="B1069" s="23" t="str">
        <f>+IFERROR(VLOOKUP(AS1069,'[2]Listas anexo 1'!$A$7:$B$8,2,FALSE),"")</f>
        <v>ADMIN</v>
      </c>
      <c r="C1069" s="23" t="str">
        <f>+IFERROR(VLOOKUP(AT1069,'[2]Listas anexo 1'!$A$13:$B$15,2,FALSE),"")</f>
        <v>ADMINYCOOR</v>
      </c>
      <c r="D1069" s="23" t="str">
        <f>+IFERROR(VLOOKUP(AT1069,'[2]Listas anexo 1'!$A$13:$C$15,3,FALSE),"")</f>
        <v>CONTRIBUIR</v>
      </c>
      <c r="E1069" s="23" t="str">
        <f>+IFERROR(VLOOKUP(AT1069,'[2]Listas anexo 1'!$A$19:$B$21,2,FALSE),"")</f>
        <v>ADMINOB</v>
      </c>
      <c r="F1069" s="23" t="str">
        <f>+IFERROR(VLOOKUP(AV1069,'[2]Listas anexo 1'!$J$13:$K$21,2,FALSE),"")</f>
        <v>ADOBIII</v>
      </c>
      <c r="G1069" s="23" t="str">
        <f>+IFERROR(VLOOKUP(AW1069,'[2]LISTAS ANEXO 1. 2'!$A$9:$B$38,2,FALSE),"")</f>
        <v>AX</v>
      </c>
      <c r="H1069" s="23" t="str">
        <f>+IFERROR(IF(C1069="ADMINYCOOR",VLOOKUP(AY1069,'[2]LISTAS ANEXO 1. 3'!$B$13:$C$42,2,FALSE),IF(C1069="TASAS",VLOOKUP(AY1069,'[2]LISTAS ANEXO 1. 3'!$B$43:$C$51,2,FALSE),IF(C1069="FORTALECIMIENTO",VLOOKUP(AY1069,'[2]LISTAS ANEXO 1. 3'!$B$52:$C$58,2,FALSE),""))),"")</f>
        <v>OO</v>
      </c>
      <c r="I1069" s="23" t="str">
        <f>+IFERROR(VLOOKUP(#REF!,'[2]LISTAS ANEXO 1. 4'!$B$74:$C$90,2,FALSE),"")</f>
        <v/>
      </c>
      <c r="J1069" s="23" t="str">
        <f>+IFERROR(VLOOKUP(X1069,[2]ORDINALES!$B$2:$C$5,2,FALSE),"")</f>
        <v>CTADOS</v>
      </c>
      <c r="K1069" s="23" t="str">
        <f>+IFERROR(VLOOKUP(#REF!,[2]REGION!$G$2:$I$1125,2,FALSE),"")</f>
        <v/>
      </c>
      <c r="L1069" s="23" t="str">
        <f>+IFERROR(VLOOKUP(AI1069,[2]REGION!$G$2:$I$1125,2,FALSE),"")</f>
        <v>SANTANDER</v>
      </c>
      <c r="M1069" s="23" t="str">
        <f>+IFERROR(VLOOKUP(#REF!,[2]ORDINALES!$H$2:$I$382,2,FALSE),"")</f>
        <v/>
      </c>
      <c r="N1069" s="23" t="str">
        <f>IFERROR(VLOOKUP(U1069,'[2]Lista Willy'!$B$11:$D$14,3,FALSE),"")</f>
        <v>REC_20</v>
      </c>
      <c r="O1069" s="24"/>
      <c r="P1069" s="94">
        <v>39001</v>
      </c>
      <c r="Q1069" s="94" t="s">
        <v>540</v>
      </c>
      <c r="R1069" s="94" t="s">
        <v>873</v>
      </c>
      <c r="S1069" s="94" t="s">
        <v>1176</v>
      </c>
      <c r="T1069" s="94" t="s">
        <v>873</v>
      </c>
      <c r="U1069" s="94" t="s">
        <v>153</v>
      </c>
      <c r="V1069" s="94" t="s">
        <v>154</v>
      </c>
      <c r="W1069" s="94" t="s">
        <v>1177</v>
      </c>
      <c r="X1069" s="90" t="s">
        <v>55</v>
      </c>
      <c r="Y1069" s="99" t="s">
        <v>1179</v>
      </c>
      <c r="Z1069" s="119">
        <v>46453000</v>
      </c>
      <c r="AA1069" s="120"/>
      <c r="AB1069" s="119"/>
      <c r="AC1069" s="119"/>
      <c r="AD1069" s="119"/>
      <c r="AE1069" s="120">
        <v>46453000</v>
      </c>
      <c r="AF1069" s="119"/>
      <c r="AG1069" s="131">
        <v>0</v>
      </c>
      <c r="AH1069" s="94" t="s">
        <v>57</v>
      </c>
      <c r="AI1069" s="94" t="s">
        <v>920</v>
      </c>
      <c r="AJ1069" s="94" t="s">
        <v>1178</v>
      </c>
      <c r="AK1069" s="94"/>
      <c r="AL1069" s="94" t="s">
        <v>57</v>
      </c>
      <c r="AM1069" s="94"/>
      <c r="AN1069" s="94" t="s">
        <v>57</v>
      </c>
      <c r="AO1069" s="94"/>
      <c r="AP1069" s="94" t="s">
        <v>57</v>
      </c>
      <c r="AQ1069" s="94"/>
      <c r="AR1069" s="94" t="s">
        <v>57</v>
      </c>
      <c r="AS1069" s="94" t="s">
        <v>60</v>
      </c>
      <c r="AT1069" s="94" t="s">
        <v>61</v>
      </c>
      <c r="AU1069" s="97" t="s">
        <v>62</v>
      </c>
      <c r="AV1069" s="98" t="s">
        <v>272</v>
      </c>
      <c r="AW1069" s="97" t="s">
        <v>335</v>
      </c>
      <c r="AX1069" s="97">
        <v>3202004</v>
      </c>
      <c r="AY1069" s="97" t="s">
        <v>336</v>
      </c>
      <c r="AZ1069" s="97" t="s">
        <v>337</v>
      </c>
      <c r="BA1069" s="24"/>
    </row>
    <row r="1070" spans="1:53" ht="84.75" customHeight="1">
      <c r="A1070" s="23" t="str">
        <f>+IFERROR(VLOOKUP(R1070,'[2]Listas niveles'!$D$2:$E$11,2,FALSE),"")</f>
        <v>DTAN</v>
      </c>
      <c r="B1070" s="23" t="str">
        <f>+IFERROR(VLOOKUP(AS1070,'[2]Listas anexo 1'!$A$7:$B$8,2,FALSE),"")</f>
        <v>ADMIN</v>
      </c>
      <c r="C1070" s="23" t="str">
        <f>+IFERROR(VLOOKUP(AT1070,'[2]Listas anexo 1'!$A$13:$B$15,2,FALSE),"")</f>
        <v>ADMINYCOOR</v>
      </c>
      <c r="D1070" s="23" t="str">
        <f>+IFERROR(VLOOKUP(AT1070,'[2]Listas anexo 1'!$A$13:$C$15,3,FALSE),"")</f>
        <v>CONTRIBUIR</v>
      </c>
      <c r="E1070" s="23" t="str">
        <f>+IFERROR(VLOOKUP(AT1070,'[2]Listas anexo 1'!$A$19:$B$21,2,FALSE),"")</f>
        <v>ADMINOB</v>
      </c>
      <c r="F1070" s="23" t="str">
        <f>+IFERROR(VLOOKUP(AV1070,'[2]Listas anexo 1'!$J$13:$K$21,2,FALSE),"")</f>
        <v>ADOBIII</v>
      </c>
      <c r="G1070" s="23" t="str">
        <f>+IFERROR(VLOOKUP(AW1070,'[2]LISTAS ANEXO 1. 2'!$A$9:$B$38,2,FALSE),"")</f>
        <v>AX</v>
      </c>
      <c r="H1070" s="23" t="str">
        <f>+IFERROR(IF(C1070="ADMINYCOOR",VLOOKUP(AY1070,'[2]LISTAS ANEXO 1. 3'!$B$13:$C$42,2,FALSE),IF(C1070="TASAS",VLOOKUP(AY1070,'[2]LISTAS ANEXO 1. 3'!$B$43:$C$51,2,FALSE),IF(C1070="FORTALECIMIENTO",VLOOKUP(AY1070,'[2]LISTAS ANEXO 1. 3'!$B$52:$C$58,2,FALSE),""))),"")</f>
        <v>OO</v>
      </c>
      <c r="I1070" s="23" t="str">
        <f>+IFERROR(VLOOKUP(#REF!,'[2]LISTAS ANEXO 1. 4'!$B$74:$C$90,2,FALSE),"")</f>
        <v/>
      </c>
      <c r="J1070" s="23" t="str">
        <f>+IFERROR(VLOOKUP(X1070,[2]ORDINALES!$B$2:$C$5,2,FALSE),"")</f>
        <v>CTADOS</v>
      </c>
      <c r="K1070" s="23" t="str">
        <f>+IFERROR(VLOOKUP(#REF!,[2]REGION!$G$2:$I$1125,2,FALSE),"")</f>
        <v/>
      </c>
      <c r="L1070" s="23" t="str">
        <f>+IFERROR(VLOOKUP(AI1070,[2]REGION!$G$2:$I$1125,2,FALSE),"")</f>
        <v>SANTANDER</v>
      </c>
      <c r="M1070" s="23" t="str">
        <f>+IFERROR(VLOOKUP(#REF!,[2]ORDINALES!$H$2:$I$382,2,FALSE),"")</f>
        <v/>
      </c>
      <c r="N1070" s="23" t="str">
        <f>IFERROR(VLOOKUP(U1070,'[2]Lista Willy'!$B$11:$D$14,3,FALSE),"")</f>
        <v>REC_20</v>
      </c>
      <c r="O1070" s="24"/>
      <c r="P1070" s="94">
        <v>39002</v>
      </c>
      <c r="Q1070" s="94" t="s">
        <v>540</v>
      </c>
      <c r="R1070" s="94" t="s">
        <v>873</v>
      </c>
      <c r="S1070" s="94" t="s">
        <v>1176</v>
      </c>
      <c r="T1070" s="94" t="s">
        <v>873</v>
      </c>
      <c r="U1070" s="94" t="s">
        <v>153</v>
      </c>
      <c r="V1070" s="94" t="s">
        <v>154</v>
      </c>
      <c r="W1070" s="94" t="s">
        <v>1177</v>
      </c>
      <c r="X1070" s="90" t="s">
        <v>55</v>
      </c>
      <c r="Y1070" s="94" t="s">
        <v>2882</v>
      </c>
      <c r="Z1070" s="119">
        <v>5000000</v>
      </c>
      <c r="AA1070" s="120"/>
      <c r="AB1070" s="119"/>
      <c r="AC1070" s="119"/>
      <c r="AD1070" s="119"/>
      <c r="AE1070" s="120">
        <v>5000000</v>
      </c>
      <c r="AF1070" s="119"/>
      <c r="AG1070" s="131">
        <v>0</v>
      </c>
      <c r="AH1070" s="94" t="s">
        <v>57</v>
      </c>
      <c r="AI1070" s="94" t="s">
        <v>920</v>
      </c>
      <c r="AJ1070" s="94" t="s">
        <v>1178</v>
      </c>
      <c r="AK1070" s="94"/>
      <c r="AL1070" s="94" t="s">
        <v>57</v>
      </c>
      <c r="AM1070" s="94"/>
      <c r="AN1070" s="94" t="s">
        <v>57</v>
      </c>
      <c r="AO1070" s="94"/>
      <c r="AP1070" s="94" t="s">
        <v>57</v>
      </c>
      <c r="AQ1070" s="94"/>
      <c r="AR1070" s="94" t="s">
        <v>57</v>
      </c>
      <c r="AS1070" s="94" t="s">
        <v>60</v>
      </c>
      <c r="AT1070" s="94" t="s">
        <v>61</v>
      </c>
      <c r="AU1070" s="97" t="s">
        <v>62</v>
      </c>
      <c r="AV1070" s="98" t="s">
        <v>272</v>
      </c>
      <c r="AW1070" s="97" t="s">
        <v>335</v>
      </c>
      <c r="AX1070" s="97">
        <v>3202004</v>
      </c>
      <c r="AY1070" s="97" t="s">
        <v>336</v>
      </c>
      <c r="AZ1070" s="97" t="s">
        <v>337</v>
      </c>
      <c r="BA1070" s="24"/>
    </row>
    <row r="1071" spans="1:53" ht="84.75" customHeight="1">
      <c r="A1071" s="23" t="str">
        <f>+IFERROR(VLOOKUP(R1071,'[2]Listas niveles'!$D$2:$E$11,2,FALSE),"")</f>
        <v>DTAN</v>
      </c>
      <c r="B1071" s="23" t="str">
        <f>+IFERROR(VLOOKUP(AS1071,'[2]Listas anexo 1'!$A$7:$B$8,2,FALSE),"")</f>
        <v>ADMIN</v>
      </c>
      <c r="C1071" s="23" t="str">
        <f>+IFERROR(VLOOKUP(AT1071,'[2]Listas anexo 1'!$A$13:$B$15,2,FALSE),"")</f>
        <v>ADMINYCOOR</v>
      </c>
      <c r="D1071" s="23" t="str">
        <f>+IFERROR(VLOOKUP(AT1071,'[2]Listas anexo 1'!$A$13:$C$15,3,FALSE),"")</f>
        <v>CONTRIBUIR</v>
      </c>
      <c r="E1071" s="23" t="str">
        <f>+IFERROR(VLOOKUP(AT1071,'[2]Listas anexo 1'!$A$19:$B$21,2,FALSE),"")</f>
        <v>ADMINOB</v>
      </c>
      <c r="F1071" s="23" t="str">
        <f>+IFERROR(VLOOKUP(AV1071,'[2]Listas anexo 1'!$J$13:$K$21,2,FALSE),"")</f>
        <v>ADOBIII</v>
      </c>
      <c r="G1071" s="23" t="str">
        <f>+IFERROR(VLOOKUP(AW1071,'[2]LISTAS ANEXO 1. 2'!$A$9:$B$38,2,FALSE),"")</f>
        <v>AX</v>
      </c>
      <c r="H1071" s="23" t="str">
        <f>+IFERROR(IF(C1071="ADMINYCOOR",VLOOKUP(AY1071,'[2]LISTAS ANEXO 1. 3'!$B$13:$C$42,2,FALSE),IF(C1071="TASAS",VLOOKUP(AY1071,'[2]LISTAS ANEXO 1. 3'!$B$43:$C$51,2,FALSE),IF(C1071="FORTALECIMIENTO",VLOOKUP(AY1071,'[2]LISTAS ANEXO 1. 3'!$B$52:$C$58,2,FALSE),""))),"")</f>
        <v>OO</v>
      </c>
      <c r="I1071" s="23" t="str">
        <f>+IFERROR(VLOOKUP(#REF!,'[2]LISTAS ANEXO 1. 4'!$B$74:$C$90,2,FALSE),"")</f>
        <v/>
      </c>
      <c r="J1071" s="23" t="str">
        <f>+IFERROR(VLOOKUP(X1071,[2]ORDINALES!$B$2:$C$5,2,FALSE),"")</f>
        <v>CTADOS</v>
      </c>
      <c r="K1071" s="23" t="str">
        <f>+IFERROR(VLOOKUP(#REF!,[2]REGION!$G$2:$I$1125,2,FALSE),"")</f>
        <v/>
      </c>
      <c r="L1071" s="23" t="str">
        <f>+IFERROR(VLOOKUP(AI1071,[2]REGION!$G$2:$I$1125,2,FALSE),"")</f>
        <v>SANTANDER</v>
      </c>
      <c r="M1071" s="23" t="str">
        <f>+IFERROR(VLOOKUP(#REF!,[2]ORDINALES!$H$2:$I$382,2,FALSE),"")</f>
        <v/>
      </c>
      <c r="N1071" s="23" t="str">
        <f>IFERROR(VLOOKUP(U1071,'[2]Lista Willy'!$B$11:$D$14,3,FALSE),"")</f>
        <v>REC_20</v>
      </c>
      <c r="O1071" s="24"/>
      <c r="P1071" s="94">
        <v>39003</v>
      </c>
      <c r="Q1071" s="94" t="s">
        <v>540</v>
      </c>
      <c r="R1071" s="94" t="s">
        <v>873</v>
      </c>
      <c r="S1071" s="94" t="s">
        <v>1176</v>
      </c>
      <c r="T1071" s="94" t="s">
        <v>873</v>
      </c>
      <c r="U1071" s="94" t="s">
        <v>153</v>
      </c>
      <c r="V1071" s="94" t="s">
        <v>154</v>
      </c>
      <c r="W1071" s="94" t="s">
        <v>1177</v>
      </c>
      <c r="X1071" s="90" t="s">
        <v>55</v>
      </c>
      <c r="Y1071" s="94" t="s">
        <v>1180</v>
      </c>
      <c r="Z1071" s="119">
        <v>15000000</v>
      </c>
      <c r="AA1071" s="120"/>
      <c r="AB1071" s="119"/>
      <c r="AC1071" s="119"/>
      <c r="AD1071" s="119"/>
      <c r="AE1071" s="120">
        <v>15000000</v>
      </c>
      <c r="AF1071" s="119"/>
      <c r="AG1071" s="131">
        <v>0</v>
      </c>
      <c r="AH1071" s="94" t="s">
        <v>57</v>
      </c>
      <c r="AI1071" s="94" t="s">
        <v>920</v>
      </c>
      <c r="AJ1071" s="94" t="s">
        <v>1178</v>
      </c>
      <c r="AK1071" s="94"/>
      <c r="AL1071" s="94" t="s">
        <v>57</v>
      </c>
      <c r="AM1071" s="94"/>
      <c r="AN1071" s="94" t="s">
        <v>57</v>
      </c>
      <c r="AO1071" s="94"/>
      <c r="AP1071" s="94" t="s">
        <v>57</v>
      </c>
      <c r="AQ1071" s="94"/>
      <c r="AR1071" s="94" t="s">
        <v>57</v>
      </c>
      <c r="AS1071" s="94" t="s">
        <v>60</v>
      </c>
      <c r="AT1071" s="94" t="s">
        <v>61</v>
      </c>
      <c r="AU1071" s="97" t="s">
        <v>62</v>
      </c>
      <c r="AV1071" s="98" t="s">
        <v>272</v>
      </c>
      <c r="AW1071" s="97" t="s">
        <v>335</v>
      </c>
      <c r="AX1071" s="97">
        <v>3202004</v>
      </c>
      <c r="AY1071" s="97" t="s">
        <v>336</v>
      </c>
      <c r="AZ1071" s="97" t="s">
        <v>337</v>
      </c>
      <c r="BA1071" s="24"/>
    </row>
    <row r="1072" spans="1:53" ht="84.75" customHeight="1">
      <c r="A1072" s="23" t="str">
        <f>+IFERROR(VLOOKUP(R1072,'[2]Listas niveles'!$D$2:$E$11,2,FALSE),"")</f>
        <v>DTAN</v>
      </c>
      <c r="B1072" s="23" t="str">
        <f>+IFERROR(VLOOKUP(AS1072,'[2]Listas anexo 1'!$A$7:$B$8,2,FALSE),"")</f>
        <v>ADMIN</v>
      </c>
      <c r="C1072" s="23" t="str">
        <f>+IFERROR(VLOOKUP(AT1072,'[2]Listas anexo 1'!$A$13:$B$15,2,FALSE),"")</f>
        <v>ADMINYCOOR</v>
      </c>
      <c r="D1072" s="23" t="str">
        <f>+IFERROR(VLOOKUP(AT1072,'[2]Listas anexo 1'!$A$13:$C$15,3,FALSE),"")</f>
        <v>CONTRIBUIR</v>
      </c>
      <c r="E1072" s="23" t="str">
        <f>+IFERROR(VLOOKUP(AT1072,'[2]Listas anexo 1'!$A$19:$B$21,2,FALSE),"")</f>
        <v>ADMINOB</v>
      </c>
      <c r="F1072" s="23" t="str">
        <f>+IFERROR(VLOOKUP(AV1072,'[2]Listas anexo 1'!$J$13:$K$21,2,FALSE),"")</f>
        <v>ADOBIII</v>
      </c>
      <c r="G1072" s="23" t="str">
        <f>+IFERROR(VLOOKUP(AW1072,'[2]LISTAS ANEXO 1. 2'!$A$9:$B$38,2,FALSE),"")</f>
        <v>AX</v>
      </c>
      <c r="H1072" s="23" t="str">
        <f>+IFERROR(IF(C1072="ADMINYCOOR",VLOOKUP(AY1072,'[2]LISTAS ANEXO 1. 3'!$B$13:$C$42,2,FALSE),IF(C1072="TASAS",VLOOKUP(AY1072,'[2]LISTAS ANEXO 1. 3'!$B$43:$C$51,2,FALSE),IF(C1072="FORTALECIMIENTO",VLOOKUP(AY1072,'[2]LISTAS ANEXO 1. 3'!$B$52:$C$58,2,FALSE),""))),"")</f>
        <v>OO</v>
      </c>
      <c r="I1072" s="23" t="str">
        <f>+IFERROR(VLOOKUP(#REF!,'[2]LISTAS ANEXO 1. 4'!$B$74:$C$90,2,FALSE),"")</f>
        <v/>
      </c>
      <c r="J1072" s="23" t="str">
        <f>+IFERROR(VLOOKUP(X1072,[2]ORDINALES!$B$2:$C$5,2,FALSE),"")</f>
        <v>CTADOS</v>
      </c>
      <c r="K1072" s="23" t="str">
        <f>+IFERROR(VLOOKUP(#REF!,[2]REGION!$G$2:$I$1125,2,FALSE),"")</f>
        <v/>
      </c>
      <c r="L1072" s="23" t="str">
        <f>+IFERROR(VLOOKUP(AI1072,[2]REGION!$G$2:$I$1125,2,FALSE),"")</f>
        <v>SANTANDER</v>
      </c>
      <c r="M1072" s="23" t="str">
        <f>+IFERROR(VLOOKUP(#REF!,[2]ORDINALES!$H$2:$I$382,2,FALSE),"")</f>
        <v/>
      </c>
      <c r="N1072" s="23" t="str">
        <f>IFERROR(VLOOKUP(U1072,'[2]Lista Willy'!$B$11:$D$14,3,FALSE),"")</f>
        <v>REC_20</v>
      </c>
      <c r="O1072" s="24"/>
      <c r="P1072" s="94">
        <v>39004</v>
      </c>
      <c r="Q1072" s="94" t="s">
        <v>540</v>
      </c>
      <c r="R1072" s="94" t="s">
        <v>873</v>
      </c>
      <c r="S1072" s="94" t="s">
        <v>1176</v>
      </c>
      <c r="T1072" s="94" t="s">
        <v>873</v>
      </c>
      <c r="U1072" s="94" t="s">
        <v>153</v>
      </c>
      <c r="V1072" s="94" t="s">
        <v>154</v>
      </c>
      <c r="W1072" s="94" t="s">
        <v>1177</v>
      </c>
      <c r="X1072" s="90" t="s">
        <v>55</v>
      </c>
      <c r="Y1072" s="94" t="s">
        <v>1181</v>
      </c>
      <c r="Z1072" s="119">
        <v>25000000</v>
      </c>
      <c r="AA1072" s="120"/>
      <c r="AB1072" s="119"/>
      <c r="AC1072" s="119"/>
      <c r="AD1072" s="119"/>
      <c r="AE1072" s="120">
        <v>25000000</v>
      </c>
      <c r="AF1072" s="119"/>
      <c r="AG1072" s="131">
        <v>0</v>
      </c>
      <c r="AH1072" s="94" t="s">
        <v>57</v>
      </c>
      <c r="AI1072" s="94" t="s">
        <v>920</v>
      </c>
      <c r="AJ1072" s="94" t="s">
        <v>1178</v>
      </c>
      <c r="AK1072" s="94"/>
      <c r="AL1072" s="94" t="s">
        <v>57</v>
      </c>
      <c r="AM1072" s="94"/>
      <c r="AN1072" s="94" t="s">
        <v>57</v>
      </c>
      <c r="AO1072" s="94"/>
      <c r="AP1072" s="94" t="s">
        <v>57</v>
      </c>
      <c r="AQ1072" s="94"/>
      <c r="AR1072" s="94" t="s">
        <v>57</v>
      </c>
      <c r="AS1072" s="94" t="s">
        <v>60</v>
      </c>
      <c r="AT1072" s="94" t="s">
        <v>61</v>
      </c>
      <c r="AU1072" s="97" t="s">
        <v>62</v>
      </c>
      <c r="AV1072" s="98" t="s">
        <v>272</v>
      </c>
      <c r="AW1072" s="97" t="s">
        <v>335</v>
      </c>
      <c r="AX1072" s="97">
        <v>3202004</v>
      </c>
      <c r="AY1072" s="97" t="s">
        <v>336</v>
      </c>
      <c r="AZ1072" s="97" t="s">
        <v>337</v>
      </c>
      <c r="BA1072" s="24"/>
    </row>
    <row r="1073" spans="1:53" ht="84.75" customHeight="1">
      <c r="A1073" s="23" t="str">
        <f>+IFERROR(VLOOKUP(R1073,'[2]Listas niveles'!$D$2:$E$11,2,FALSE),"")</f>
        <v>DTAN</v>
      </c>
      <c r="B1073" s="23" t="str">
        <f>+IFERROR(VLOOKUP(AS1073,'[2]Listas anexo 1'!$A$7:$B$8,2,FALSE),"")</f>
        <v>ADMIN</v>
      </c>
      <c r="C1073" s="23" t="str">
        <f>+IFERROR(VLOOKUP(AT1073,'[2]Listas anexo 1'!$A$13:$B$15,2,FALSE),"")</f>
        <v>ADMINYCOOR</v>
      </c>
      <c r="D1073" s="23" t="str">
        <f>+IFERROR(VLOOKUP(AT1073,'[2]Listas anexo 1'!$A$13:$C$15,3,FALSE),"")</f>
        <v>CONTRIBUIR</v>
      </c>
      <c r="E1073" s="23" t="str">
        <f>+IFERROR(VLOOKUP(AT1073,'[2]Listas anexo 1'!$A$19:$B$21,2,FALSE),"")</f>
        <v>ADMINOB</v>
      </c>
      <c r="F1073" s="23" t="str">
        <f>+IFERROR(VLOOKUP(AV1073,'[2]Listas anexo 1'!$J$13:$K$21,2,FALSE),"")</f>
        <v>ADOBIII</v>
      </c>
      <c r="G1073" s="23" t="str">
        <f>+IFERROR(VLOOKUP(AW1073,'[2]LISTAS ANEXO 1. 2'!$A$9:$B$38,2,FALSE),"")</f>
        <v>AX</v>
      </c>
      <c r="H1073" s="23" t="str">
        <f>+IFERROR(IF(C1073="ADMINYCOOR",VLOOKUP(AY1073,'[2]LISTAS ANEXO 1. 3'!$B$13:$C$42,2,FALSE),IF(C1073="TASAS",VLOOKUP(AY1073,'[2]LISTAS ANEXO 1. 3'!$B$43:$C$51,2,FALSE),IF(C1073="FORTALECIMIENTO",VLOOKUP(AY1073,'[2]LISTAS ANEXO 1. 3'!$B$52:$C$58,2,FALSE),""))),"")</f>
        <v>OO</v>
      </c>
      <c r="I1073" s="23" t="str">
        <f>+IFERROR(VLOOKUP(#REF!,'[2]LISTAS ANEXO 1. 4'!$B$74:$C$90,2,FALSE),"")</f>
        <v/>
      </c>
      <c r="J1073" s="23" t="str">
        <f>+IFERROR(VLOOKUP(X1073,[2]ORDINALES!$B$2:$C$5,2,FALSE),"")</f>
        <v>CTADOS</v>
      </c>
      <c r="K1073" s="23" t="str">
        <f>+IFERROR(VLOOKUP(#REF!,[2]REGION!$G$2:$I$1125,2,FALSE),"")</f>
        <v/>
      </c>
      <c r="L1073" s="23" t="str">
        <f>+IFERROR(VLOOKUP(AI1073,[2]REGION!$G$2:$I$1125,2,FALSE),"")</f>
        <v>SANTANDER</v>
      </c>
      <c r="M1073" s="23" t="str">
        <f>+IFERROR(VLOOKUP(#REF!,[2]ORDINALES!$H$2:$I$382,2,FALSE),"")</f>
        <v/>
      </c>
      <c r="N1073" s="23" t="str">
        <f>IFERROR(VLOOKUP(U1073,'[2]Lista Willy'!$B$11:$D$14,3,FALSE),"")</f>
        <v>REC_20</v>
      </c>
      <c r="O1073" s="24"/>
      <c r="P1073" s="94">
        <v>39005</v>
      </c>
      <c r="Q1073" s="94" t="s">
        <v>540</v>
      </c>
      <c r="R1073" s="94" t="s">
        <v>873</v>
      </c>
      <c r="S1073" s="94" t="s">
        <v>1176</v>
      </c>
      <c r="T1073" s="94" t="s">
        <v>873</v>
      </c>
      <c r="U1073" s="94" t="s">
        <v>153</v>
      </c>
      <c r="V1073" s="94" t="s">
        <v>154</v>
      </c>
      <c r="W1073" s="94" t="s">
        <v>1177</v>
      </c>
      <c r="X1073" s="90" t="s">
        <v>55</v>
      </c>
      <c r="Y1073" s="94" t="s">
        <v>1182</v>
      </c>
      <c r="Z1073" s="119">
        <v>9000000</v>
      </c>
      <c r="AA1073" s="120"/>
      <c r="AB1073" s="119"/>
      <c r="AC1073" s="119"/>
      <c r="AD1073" s="119"/>
      <c r="AE1073" s="120">
        <v>9000000</v>
      </c>
      <c r="AF1073" s="119"/>
      <c r="AG1073" s="131">
        <v>0</v>
      </c>
      <c r="AH1073" s="94" t="s">
        <v>57</v>
      </c>
      <c r="AI1073" s="94" t="s">
        <v>920</v>
      </c>
      <c r="AJ1073" s="94" t="s">
        <v>1178</v>
      </c>
      <c r="AK1073" s="94"/>
      <c r="AL1073" s="94" t="s">
        <v>57</v>
      </c>
      <c r="AM1073" s="94"/>
      <c r="AN1073" s="94" t="s">
        <v>57</v>
      </c>
      <c r="AO1073" s="94"/>
      <c r="AP1073" s="94" t="s">
        <v>57</v>
      </c>
      <c r="AQ1073" s="94"/>
      <c r="AR1073" s="94" t="s">
        <v>57</v>
      </c>
      <c r="AS1073" s="94" t="s">
        <v>60</v>
      </c>
      <c r="AT1073" s="94" t="s">
        <v>61</v>
      </c>
      <c r="AU1073" s="97" t="s">
        <v>62</v>
      </c>
      <c r="AV1073" s="98" t="s">
        <v>272</v>
      </c>
      <c r="AW1073" s="97" t="s">
        <v>335</v>
      </c>
      <c r="AX1073" s="97">
        <v>3202004</v>
      </c>
      <c r="AY1073" s="97" t="s">
        <v>336</v>
      </c>
      <c r="AZ1073" s="97" t="s">
        <v>337</v>
      </c>
      <c r="BA1073" s="24"/>
    </row>
    <row r="1074" spans="1:53" ht="84.75" customHeight="1">
      <c r="A1074" s="23" t="str">
        <f>+IFERROR(VLOOKUP(R1074,'[2]Listas niveles'!$D$2:$E$11,2,FALSE),"")</f>
        <v>DTAN</v>
      </c>
      <c r="B1074" s="23" t="str">
        <f>+IFERROR(VLOOKUP(AS1074,'[2]Listas anexo 1'!$A$7:$B$8,2,FALSE),"")</f>
        <v>ADMIN</v>
      </c>
      <c r="C1074" s="23" t="str">
        <f>+IFERROR(VLOOKUP(AT1074,'[2]Listas anexo 1'!$A$13:$B$15,2,FALSE),"")</f>
        <v>ADMINYCOOR</v>
      </c>
      <c r="D1074" s="23" t="str">
        <f>+IFERROR(VLOOKUP(AT1074,'[2]Listas anexo 1'!$A$13:$C$15,3,FALSE),"")</f>
        <v>CONTRIBUIR</v>
      </c>
      <c r="E1074" s="23" t="str">
        <f>+IFERROR(VLOOKUP(AT1074,'[2]Listas anexo 1'!$A$19:$B$21,2,FALSE),"")</f>
        <v>ADMINOB</v>
      </c>
      <c r="F1074" s="23" t="str">
        <f>+IFERROR(VLOOKUP(AV1074,'[2]Listas anexo 1'!$J$13:$K$21,2,FALSE),"")</f>
        <v>ADOBI</v>
      </c>
      <c r="G1074" s="23" t="str">
        <f>+IFERROR(VLOOKUP(AW1074,'[2]LISTAS ANEXO 1. 2'!$A$9:$B$38,2,FALSE),"")</f>
        <v>AII</v>
      </c>
      <c r="H1074" s="23" t="str">
        <f>+IFERROR(IF(C1074="ADMINYCOOR",VLOOKUP(AY1074,'[2]LISTAS ANEXO 1. 3'!$B$13:$C$42,2,FALSE),IF(C1074="TASAS",VLOOKUP(AY1074,'[2]LISTAS ANEXO 1. 3'!$B$43:$C$51,2,FALSE),IF(C1074="FORTALECIMIENTO",VLOOKUP(AY1074,'[2]LISTAS ANEXO 1. 3'!$B$52:$C$58,2,FALSE),""))),"")</f>
        <v>CC</v>
      </c>
      <c r="I1074" s="23" t="str">
        <f>+IFERROR(VLOOKUP(#REF!,'[2]LISTAS ANEXO 1. 4'!$B$74:$C$90,2,FALSE),"")</f>
        <v/>
      </c>
      <c r="J1074" s="23" t="str">
        <f>+IFERROR(VLOOKUP(X1074,[2]ORDINALES!$B$2:$C$5,2,FALSE),"")</f>
        <v>CTADOS</v>
      </c>
      <c r="K1074" s="23" t="str">
        <f>+IFERROR(VLOOKUP(#REF!,[2]REGION!$G$2:$I$1125,2,FALSE),"")</f>
        <v/>
      </c>
      <c r="L1074" s="23" t="str">
        <f>+IFERROR(VLOOKUP(AI1074,[2]REGION!$G$2:$I$1125,2,FALSE),"")</f>
        <v>SANTANDER</v>
      </c>
      <c r="M1074" s="23" t="str">
        <f>+IFERROR(VLOOKUP(#REF!,[2]ORDINALES!$H$2:$I$382,2,FALSE),"")</f>
        <v/>
      </c>
      <c r="N1074" s="23" t="str">
        <f>IFERROR(VLOOKUP(U1074,'[2]Lista Willy'!$B$11:$D$14,3,FALSE),"")</f>
        <v>REC_20</v>
      </c>
      <c r="O1074" s="24"/>
      <c r="P1074" s="94">
        <v>39006</v>
      </c>
      <c r="Q1074" s="94" t="s">
        <v>540</v>
      </c>
      <c r="R1074" s="94" t="s">
        <v>873</v>
      </c>
      <c r="S1074" s="94" t="s">
        <v>1176</v>
      </c>
      <c r="T1074" s="94" t="s">
        <v>873</v>
      </c>
      <c r="U1074" s="94" t="s">
        <v>153</v>
      </c>
      <c r="V1074" s="94" t="s">
        <v>154</v>
      </c>
      <c r="W1074" s="94" t="s">
        <v>1177</v>
      </c>
      <c r="X1074" s="90" t="s">
        <v>55</v>
      </c>
      <c r="Y1074" s="99" t="s">
        <v>1183</v>
      </c>
      <c r="Z1074" s="119">
        <v>76976020</v>
      </c>
      <c r="AA1074" s="120"/>
      <c r="AB1074" s="119"/>
      <c r="AC1074" s="119"/>
      <c r="AD1074" s="119"/>
      <c r="AE1074" s="120">
        <v>76976020</v>
      </c>
      <c r="AF1074" s="119"/>
      <c r="AG1074" s="131">
        <v>0</v>
      </c>
      <c r="AH1074" s="94" t="s">
        <v>57</v>
      </c>
      <c r="AI1074" s="94" t="s">
        <v>920</v>
      </c>
      <c r="AJ1074" s="94" t="s">
        <v>1178</v>
      </c>
      <c r="AK1074" s="94"/>
      <c r="AL1074" s="94" t="s">
        <v>57</v>
      </c>
      <c r="AM1074" s="94"/>
      <c r="AN1074" s="94" t="s">
        <v>57</v>
      </c>
      <c r="AO1074" s="94"/>
      <c r="AP1074" s="94" t="s">
        <v>57</v>
      </c>
      <c r="AQ1074" s="94"/>
      <c r="AR1074" s="94" t="s">
        <v>57</v>
      </c>
      <c r="AS1074" s="94" t="s">
        <v>60</v>
      </c>
      <c r="AT1074" s="94" t="s">
        <v>61</v>
      </c>
      <c r="AU1074" s="97" t="s">
        <v>62</v>
      </c>
      <c r="AV1074" s="98" t="s">
        <v>125</v>
      </c>
      <c r="AW1074" s="97" t="s">
        <v>168</v>
      </c>
      <c r="AX1074" s="97">
        <v>3202031</v>
      </c>
      <c r="AY1074" s="97" t="s">
        <v>169</v>
      </c>
      <c r="AZ1074" s="97" t="s">
        <v>549</v>
      </c>
      <c r="BA1074" s="24"/>
    </row>
    <row r="1075" spans="1:53" ht="84.75" customHeight="1">
      <c r="A1075" s="23" t="str">
        <f>+IFERROR(VLOOKUP(R1075,'[2]Listas niveles'!$D$2:$E$11,2,FALSE),"")</f>
        <v>DTAN</v>
      </c>
      <c r="B1075" s="23" t="str">
        <f>+IFERROR(VLOOKUP(AS1075,'[2]Listas anexo 1'!$A$7:$B$8,2,FALSE),"")</f>
        <v>ADMIN</v>
      </c>
      <c r="C1075" s="23" t="str">
        <f>+IFERROR(VLOOKUP(AT1075,'[2]Listas anexo 1'!$A$13:$B$15,2,FALSE),"")</f>
        <v>ADMINYCOOR</v>
      </c>
      <c r="D1075" s="23" t="str">
        <f>+IFERROR(VLOOKUP(AT1075,'[2]Listas anexo 1'!$A$13:$C$15,3,FALSE),"")</f>
        <v>CONTRIBUIR</v>
      </c>
      <c r="E1075" s="23" t="str">
        <f>+IFERROR(VLOOKUP(AT1075,'[2]Listas anexo 1'!$A$19:$B$21,2,FALSE),"")</f>
        <v>ADMINOB</v>
      </c>
      <c r="F1075" s="23" t="str">
        <f>+IFERROR(VLOOKUP(AV1075,'[2]Listas anexo 1'!$J$13:$K$21,2,FALSE),"")</f>
        <v>ADOBI</v>
      </c>
      <c r="G1075" s="23" t="str">
        <f>+IFERROR(VLOOKUP(AW1075,'[2]LISTAS ANEXO 1. 2'!$A$9:$B$38,2,FALSE),"")</f>
        <v>AII</v>
      </c>
      <c r="H1075" s="23" t="str">
        <f>+IFERROR(IF(C1075="ADMINYCOOR",VLOOKUP(AY1075,'[2]LISTAS ANEXO 1. 3'!$B$13:$C$42,2,FALSE),IF(C1075="TASAS",VLOOKUP(AY1075,'[2]LISTAS ANEXO 1. 3'!$B$43:$C$51,2,FALSE),IF(C1075="FORTALECIMIENTO",VLOOKUP(AY1075,'[2]LISTAS ANEXO 1. 3'!$B$52:$C$58,2,FALSE),""))),"")</f>
        <v>CC</v>
      </c>
      <c r="I1075" s="23" t="str">
        <f>+IFERROR(VLOOKUP(#REF!,'[2]LISTAS ANEXO 1. 4'!$B$74:$C$90,2,FALSE),"")</f>
        <v/>
      </c>
      <c r="J1075" s="23" t="str">
        <f>+IFERROR(VLOOKUP(X1075,[2]ORDINALES!$B$2:$C$5,2,FALSE),"")</f>
        <v>CTADOS</v>
      </c>
      <c r="K1075" s="23" t="str">
        <f>+IFERROR(VLOOKUP(#REF!,[2]REGION!$G$2:$I$1125,2,FALSE),"")</f>
        <v/>
      </c>
      <c r="L1075" s="23" t="str">
        <f>+IFERROR(VLOOKUP(AI1075,[2]REGION!$G$2:$I$1125,2,FALSE),"")</f>
        <v>SANTANDER</v>
      </c>
      <c r="M1075" s="23" t="str">
        <f>+IFERROR(VLOOKUP(#REF!,[2]ORDINALES!$H$2:$I$382,2,FALSE),"")</f>
        <v/>
      </c>
      <c r="N1075" s="23" t="str">
        <f>IFERROR(VLOOKUP(U1075,'[2]Lista Willy'!$B$11:$D$14,3,FALSE),"")</f>
        <v>REC_20</v>
      </c>
      <c r="O1075" s="24"/>
      <c r="P1075" s="94">
        <v>39007</v>
      </c>
      <c r="Q1075" s="94" t="s">
        <v>540</v>
      </c>
      <c r="R1075" s="94" t="s">
        <v>873</v>
      </c>
      <c r="S1075" s="94" t="s">
        <v>1176</v>
      </c>
      <c r="T1075" s="94" t="s">
        <v>873</v>
      </c>
      <c r="U1075" s="94" t="s">
        <v>153</v>
      </c>
      <c r="V1075" s="94" t="s">
        <v>154</v>
      </c>
      <c r="W1075" s="94" t="s">
        <v>1177</v>
      </c>
      <c r="X1075" s="90" t="s">
        <v>55</v>
      </c>
      <c r="Y1075" s="99" t="s">
        <v>1184</v>
      </c>
      <c r="Z1075" s="119">
        <v>31859960</v>
      </c>
      <c r="AA1075" s="120"/>
      <c r="AB1075" s="119"/>
      <c r="AC1075" s="119"/>
      <c r="AD1075" s="119"/>
      <c r="AE1075" s="120">
        <v>31859960</v>
      </c>
      <c r="AF1075" s="119"/>
      <c r="AG1075" s="131">
        <v>0</v>
      </c>
      <c r="AH1075" s="94" t="s">
        <v>57</v>
      </c>
      <c r="AI1075" s="94" t="s">
        <v>920</v>
      </c>
      <c r="AJ1075" s="94" t="s">
        <v>1178</v>
      </c>
      <c r="AK1075" s="94"/>
      <c r="AL1075" s="94" t="s">
        <v>57</v>
      </c>
      <c r="AM1075" s="94"/>
      <c r="AN1075" s="94" t="s">
        <v>57</v>
      </c>
      <c r="AO1075" s="94"/>
      <c r="AP1075" s="94" t="s">
        <v>57</v>
      </c>
      <c r="AQ1075" s="94"/>
      <c r="AR1075" s="94" t="s">
        <v>57</v>
      </c>
      <c r="AS1075" s="94" t="s">
        <v>60</v>
      </c>
      <c r="AT1075" s="94" t="s">
        <v>61</v>
      </c>
      <c r="AU1075" s="97" t="s">
        <v>62</v>
      </c>
      <c r="AV1075" s="98" t="s">
        <v>125</v>
      </c>
      <c r="AW1075" s="97" t="s">
        <v>168</v>
      </c>
      <c r="AX1075" s="97">
        <v>3202031</v>
      </c>
      <c r="AY1075" s="97" t="s">
        <v>169</v>
      </c>
      <c r="AZ1075" s="97" t="s">
        <v>549</v>
      </c>
      <c r="BA1075" s="24"/>
    </row>
    <row r="1076" spans="1:53" ht="84.75" customHeight="1">
      <c r="A1076" s="23" t="str">
        <f>+IFERROR(VLOOKUP(R1076,'[2]Listas niveles'!$D$2:$E$11,2,FALSE),"")</f>
        <v>DTAN</v>
      </c>
      <c r="B1076" s="23" t="str">
        <f>+IFERROR(VLOOKUP(AS1076,'[2]Listas anexo 1'!$A$7:$B$8,2,FALSE),"")</f>
        <v>ADMIN</v>
      </c>
      <c r="C1076" s="23" t="str">
        <f>+IFERROR(VLOOKUP(AT1076,'[2]Listas anexo 1'!$A$13:$B$15,2,FALSE),"")</f>
        <v>ADMINYCOOR</v>
      </c>
      <c r="D1076" s="23" t="str">
        <f>+IFERROR(VLOOKUP(AT1076,'[2]Listas anexo 1'!$A$13:$C$15,3,FALSE),"")</f>
        <v>CONTRIBUIR</v>
      </c>
      <c r="E1076" s="23" t="str">
        <f>+IFERROR(VLOOKUP(AT1076,'[2]Listas anexo 1'!$A$19:$B$21,2,FALSE),"")</f>
        <v>ADMINOB</v>
      </c>
      <c r="F1076" s="23" t="str">
        <f>+IFERROR(VLOOKUP(AV1076,'[2]Listas anexo 1'!$J$13:$K$21,2,FALSE),"")</f>
        <v>ADOBI</v>
      </c>
      <c r="G1076" s="23" t="str">
        <f>+IFERROR(VLOOKUP(AW1076,'[2]LISTAS ANEXO 1. 2'!$A$9:$B$38,2,FALSE),"")</f>
        <v>AII</v>
      </c>
      <c r="H1076" s="23" t="str">
        <f>+IFERROR(IF(C1076="ADMINYCOOR",VLOOKUP(AY1076,'[2]LISTAS ANEXO 1. 3'!$B$13:$C$42,2,FALSE),IF(C1076="TASAS",VLOOKUP(AY1076,'[2]LISTAS ANEXO 1. 3'!$B$43:$C$51,2,FALSE),IF(C1076="FORTALECIMIENTO",VLOOKUP(AY1076,'[2]LISTAS ANEXO 1. 3'!$B$52:$C$58,2,FALSE),""))),"")</f>
        <v>CC</v>
      </c>
      <c r="I1076" s="23" t="str">
        <f>+IFERROR(VLOOKUP(#REF!,'[2]LISTAS ANEXO 1. 4'!$B$74:$C$90,2,FALSE),"")</f>
        <v/>
      </c>
      <c r="J1076" s="23" t="str">
        <f>+IFERROR(VLOOKUP(X1076,[2]ORDINALES!$B$2:$C$5,2,FALSE),"")</f>
        <v>CTADOS</v>
      </c>
      <c r="K1076" s="23" t="str">
        <f>+IFERROR(VLOOKUP(#REF!,[2]REGION!$G$2:$I$1125,2,FALSE),"")</f>
        <v/>
      </c>
      <c r="L1076" s="23" t="str">
        <f>+IFERROR(VLOOKUP(AI1076,[2]REGION!$G$2:$I$1125,2,FALSE),"")</f>
        <v>SANTANDER</v>
      </c>
      <c r="M1076" s="23" t="str">
        <f>+IFERROR(VLOOKUP(#REF!,[2]ORDINALES!$H$2:$I$382,2,FALSE),"")</f>
        <v/>
      </c>
      <c r="N1076" s="23" t="str">
        <f>IFERROR(VLOOKUP(U1076,'[2]Lista Willy'!$B$11:$D$14,3,FALSE),"")</f>
        <v>REC_20</v>
      </c>
      <c r="O1076" s="24"/>
      <c r="P1076" s="94">
        <v>39008</v>
      </c>
      <c r="Q1076" s="94" t="s">
        <v>540</v>
      </c>
      <c r="R1076" s="94" t="s">
        <v>873</v>
      </c>
      <c r="S1076" s="94" t="s">
        <v>1176</v>
      </c>
      <c r="T1076" s="94" t="s">
        <v>873</v>
      </c>
      <c r="U1076" s="94" t="s">
        <v>153</v>
      </c>
      <c r="V1076" s="94" t="s">
        <v>154</v>
      </c>
      <c r="W1076" s="94" t="s">
        <v>1177</v>
      </c>
      <c r="X1076" s="90" t="s">
        <v>55</v>
      </c>
      <c r="Y1076" s="99" t="s">
        <v>1185</v>
      </c>
      <c r="Z1076" s="119">
        <v>31859960</v>
      </c>
      <c r="AA1076" s="120"/>
      <c r="AB1076" s="119"/>
      <c r="AC1076" s="119"/>
      <c r="AD1076" s="119"/>
      <c r="AE1076" s="120">
        <v>31859960</v>
      </c>
      <c r="AF1076" s="119"/>
      <c r="AG1076" s="131">
        <v>0</v>
      </c>
      <c r="AH1076" s="94" t="s">
        <v>57</v>
      </c>
      <c r="AI1076" s="94" t="s">
        <v>920</v>
      </c>
      <c r="AJ1076" s="94" t="s">
        <v>1178</v>
      </c>
      <c r="AK1076" s="94"/>
      <c r="AL1076" s="94" t="s">
        <v>57</v>
      </c>
      <c r="AM1076" s="94"/>
      <c r="AN1076" s="94" t="s">
        <v>57</v>
      </c>
      <c r="AO1076" s="94"/>
      <c r="AP1076" s="94" t="s">
        <v>57</v>
      </c>
      <c r="AQ1076" s="94"/>
      <c r="AR1076" s="94" t="s">
        <v>57</v>
      </c>
      <c r="AS1076" s="94" t="s">
        <v>60</v>
      </c>
      <c r="AT1076" s="94" t="s">
        <v>61</v>
      </c>
      <c r="AU1076" s="97" t="s">
        <v>62</v>
      </c>
      <c r="AV1076" s="98" t="s">
        <v>125</v>
      </c>
      <c r="AW1076" s="97" t="s">
        <v>168</v>
      </c>
      <c r="AX1076" s="97">
        <v>3202031</v>
      </c>
      <c r="AY1076" s="97" t="s">
        <v>169</v>
      </c>
      <c r="AZ1076" s="97" t="s">
        <v>549</v>
      </c>
      <c r="BA1076" s="24"/>
    </row>
    <row r="1077" spans="1:53" ht="84.75" customHeight="1">
      <c r="A1077" s="23" t="str">
        <f>+IFERROR(VLOOKUP(R1077,'[2]Listas niveles'!$D$2:$E$11,2,FALSE),"")</f>
        <v>DTAN</v>
      </c>
      <c r="B1077" s="23" t="str">
        <f>+IFERROR(VLOOKUP(AS1077,'[2]Listas anexo 1'!$A$7:$B$8,2,FALSE),"")</f>
        <v>ADMIN</v>
      </c>
      <c r="C1077" s="23" t="str">
        <f>+IFERROR(VLOOKUP(AT1077,'[2]Listas anexo 1'!$A$13:$B$15,2,FALSE),"")</f>
        <v>ADMINYCOOR</v>
      </c>
      <c r="D1077" s="23" t="str">
        <f>+IFERROR(VLOOKUP(AT1077,'[2]Listas anexo 1'!$A$13:$C$15,3,FALSE),"")</f>
        <v>CONTRIBUIR</v>
      </c>
      <c r="E1077" s="23" t="str">
        <f>+IFERROR(VLOOKUP(AT1077,'[2]Listas anexo 1'!$A$19:$B$21,2,FALSE),"")</f>
        <v>ADMINOB</v>
      </c>
      <c r="F1077" s="23" t="str">
        <f>+IFERROR(VLOOKUP(AV1077,'[2]Listas anexo 1'!$J$13:$K$21,2,FALSE),"")</f>
        <v>ADOBI</v>
      </c>
      <c r="G1077" s="23" t="str">
        <f>+IFERROR(VLOOKUP(AW1077,'[2]LISTAS ANEXO 1. 2'!$A$9:$B$38,2,FALSE),"")</f>
        <v>AII</v>
      </c>
      <c r="H1077" s="23" t="str">
        <f>+IFERROR(IF(C1077="ADMINYCOOR",VLOOKUP(AY1077,'[2]LISTAS ANEXO 1. 3'!$B$13:$C$42,2,FALSE),IF(C1077="TASAS",VLOOKUP(AY1077,'[2]LISTAS ANEXO 1. 3'!$B$43:$C$51,2,FALSE),IF(C1077="FORTALECIMIENTO",VLOOKUP(AY1077,'[2]LISTAS ANEXO 1. 3'!$B$52:$C$58,2,FALSE),""))),"")</f>
        <v>CC</v>
      </c>
      <c r="I1077" s="23" t="str">
        <f>+IFERROR(VLOOKUP(#REF!,'[2]LISTAS ANEXO 1. 4'!$B$74:$C$90,2,FALSE),"")</f>
        <v/>
      </c>
      <c r="J1077" s="23" t="str">
        <f>+IFERROR(VLOOKUP(X1077,[2]ORDINALES!$B$2:$C$5,2,FALSE),"")</f>
        <v>CTADOS</v>
      </c>
      <c r="K1077" s="23" t="str">
        <f>+IFERROR(VLOOKUP(#REF!,[2]REGION!$G$2:$I$1125,2,FALSE),"")</f>
        <v/>
      </c>
      <c r="L1077" s="23" t="str">
        <f>+IFERROR(VLOOKUP(AI1077,[2]REGION!$G$2:$I$1125,2,FALSE),"")</f>
        <v>SANTANDER</v>
      </c>
      <c r="M1077" s="23" t="str">
        <f>+IFERROR(VLOOKUP(#REF!,[2]ORDINALES!$H$2:$I$382,2,FALSE),"")</f>
        <v/>
      </c>
      <c r="N1077" s="23" t="str">
        <f>IFERROR(VLOOKUP(U1077,'[2]Lista Willy'!$B$11:$D$14,3,FALSE),"")</f>
        <v>REC_20</v>
      </c>
      <c r="O1077" s="24"/>
      <c r="P1077" s="94">
        <v>39009</v>
      </c>
      <c r="Q1077" s="94" t="s">
        <v>540</v>
      </c>
      <c r="R1077" s="94" t="s">
        <v>873</v>
      </c>
      <c r="S1077" s="94" t="s">
        <v>1176</v>
      </c>
      <c r="T1077" s="94" t="s">
        <v>873</v>
      </c>
      <c r="U1077" s="94" t="s">
        <v>153</v>
      </c>
      <c r="V1077" s="94" t="s">
        <v>154</v>
      </c>
      <c r="W1077" s="94" t="s">
        <v>1177</v>
      </c>
      <c r="X1077" s="90" t="s">
        <v>55</v>
      </c>
      <c r="Y1077" s="99" t="s">
        <v>1186</v>
      </c>
      <c r="Z1077" s="119">
        <v>31859960</v>
      </c>
      <c r="AA1077" s="120"/>
      <c r="AB1077" s="119"/>
      <c r="AC1077" s="119"/>
      <c r="AD1077" s="119"/>
      <c r="AE1077" s="120">
        <v>31859960</v>
      </c>
      <c r="AF1077" s="119"/>
      <c r="AG1077" s="131">
        <v>0</v>
      </c>
      <c r="AH1077" s="94" t="s">
        <v>57</v>
      </c>
      <c r="AI1077" s="94" t="s">
        <v>920</v>
      </c>
      <c r="AJ1077" s="94" t="s">
        <v>1178</v>
      </c>
      <c r="AK1077" s="94"/>
      <c r="AL1077" s="94" t="s">
        <v>57</v>
      </c>
      <c r="AM1077" s="94"/>
      <c r="AN1077" s="94" t="s">
        <v>57</v>
      </c>
      <c r="AO1077" s="94"/>
      <c r="AP1077" s="94" t="s">
        <v>57</v>
      </c>
      <c r="AQ1077" s="94"/>
      <c r="AR1077" s="94" t="s">
        <v>57</v>
      </c>
      <c r="AS1077" s="94" t="s">
        <v>60</v>
      </c>
      <c r="AT1077" s="94" t="s">
        <v>61</v>
      </c>
      <c r="AU1077" s="97" t="s">
        <v>62</v>
      </c>
      <c r="AV1077" s="98" t="s">
        <v>125</v>
      </c>
      <c r="AW1077" s="97" t="s">
        <v>168</v>
      </c>
      <c r="AX1077" s="97">
        <v>3202031</v>
      </c>
      <c r="AY1077" s="97" t="s">
        <v>169</v>
      </c>
      <c r="AZ1077" s="97" t="s">
        <v>549</v>
      </c>
      <c r="BA1077" s="24"/>
    </row>
    <row r="1078" spans="1:53" ht="84.75" customHeight="1">
      <c r="A1078" s="23" t="str">
        <f>+IFERROR(VLOOKUP(R1078,'[2]Listas niveles'!$D$2:$E$11,2,FALSE),"")</f>
        <v>DTAN</v>
      </c>
      <c r="B1078" s="23" t="str">
        <f>+IFERROR(VLOOKUP(AS1078,'[2]Listas anexo 1'!$A$7:$B$8,2,FALSE),"")</f>
        <v>ADMIN</v>
      </c>
      <c r="C1078" s="23" t="str">
        <f>+IFERROR(VLOOKUP(AT1078,'[2]Listas anexo 1'!$A$13:$B$15,2,FALSE),"")</f>
        <v>ADMINYCOOR</v>
      </c>
      <c r="D1078" s="23" t="str">
        <f>+IFERROR(VLOOKUP(AT1078,'[2]Listas anexo 1'!$A$13:$C$15,3,FALSE),"")</f>
        <v>CONTRIBUIR</v>
      </c>
      <c r="E1078" s="23" t="str">
        <f>+IFERROR(VLOOKUP(AT1078,'[2]Listas anexo 1'!$A$19:$B$21,2,FALSE),"")</f>
        <v>ADMINOB</v>
      </c>
      <c r="F1078" s="23" t="str">
        <f>+IFERROR(VLOOKUP(AV1078,'[2]Listas anexo 1'!$J$13:$K$21,2,FALSE),"")</f>
        <v>ADOBI</v>
      </c>
      <c r="G1078" s="23" t="str">
        <f>+IFERROR(VLOOKUP(AW1078,'[2]LISTAS ANEXO 1. 2'!$A$9:$B$38,2,FALSE),"")</f>
        <v>AII</v>
      </c>
      <c r="H1078" s="23" t="str">
        <f>+IFERROR(IF(C1078="ADMINYCOOR",VLOOKUP(AY1078,'[2]LISTAS ANEXO 1. 3'!$B$13:$C$42,2,FALSE),IF(C1078="TASAS",VLOOKUP(AY1078,'[2]LISTAS ANEXO 1. 3'!$B$43:$C$51,2,FALSE),IF(C1078="FORTALECIMIENTO",VLOOKUP(AY1078,'[2]LISTAS ANEXO 1. 3'!$B$52:$C$58,2,FALSE),""))),"")</f>
        <v>CC</v>
      </c>
      <c r="I1078" s="23" t="str">
        <f>+IFERROR(VLOOKUP(#REF!,'[2]LISTAS ANEXO 1. 4'!$B$74:$C$90,2,FALSE),"")</f>
        <v/>
      </c>
      <c r="J1078" s="23" t="str">
        <f>+IFERROR(VLOOKUP(X1078,[2]ORDINALES!$B$2:$C$5,2,FALSE),"")</f>
        <v>CTADOS</v>
      </c>
      <c r="K1078" s="23" t="str">
        <f>+IFERROR(VLOOKUP(#REF!,[2]REGION!$G$2:$I$1125,2,FALSE),"")</f>
        <v/>
      </c>
      <c r="L1078" s="23" t="str">
        <f>+IFERROR(VLOOKUP(AI1078,[2]REGION!$G$2:$I$1125,2,FALSE),"")</f>
        <v>SANTANDER</v>
      </c>
      <c r="M1078" s="23" t="str">
        <f>+IFERROR(VLOOKUP(#REF!,[2]ORDINALES!$H$2:$I$382,2,FALSE),"")</f>
        <v/>
      </c>
      <c r="N1078" s="23" t="str">
        <f>IFERROR(VLOOKUP(U1078,'[2]Lista Willy'!$B$11:$D$14,3,FALSE),"")</f>
        <v>REC_20</v>
      </c>
      <c r="O1078" s="24"/>
      <c r="P1078" s="94">
        <v>39010</v>
      </c>
      <c r="Q1078" s="94" t="s">
        <v>540</v>
      </c>
      <c r="R1078" s="94" t="s">
        <v>873</v>
      </c>
      <c r="S1078" s="94" t="s">
        <v>1176</v>
      </c>
      <c r="T1078" s="94" t="s">
        <v>873</v>
      </c>
      <c r="U1078" s="94" t="s">
        <v>153</v>
      </c>
      <c r="V1078" s="94" t="s">
        <v>154</v>
      </c>
      <c r="W1078" s="94" t="s">
        <v>1177</v>
      </c>
      <c r="X1078" s="90" t="s">
        <v>55</v>
      </c>
      <c r="Y1078" s="94" t="s">
        <v>2883</v>
      </c>
      <c r="Z1078" s="119">
        <v>9000000</v>
      </c>
      <c r="AA1078" s="120"/>
      <c r="AB1078" s="119"/>
      <c r="AC1078" s="119"/>
      <c r="AD1078" s="119"/>
      <c r="AE1078" s="120">
        <v>9000000</v>
      </c>
      <c r="AF1078" s="119"/>
      <c r="AG1078" s="131">
        <v>0</v>
      </c>
      <c r="AH1078" s="94" t="s">
        <v>57</v>
      </c>
      <c r="AI1078" s="94" t="s">
        <v>920</v>
      </c>
      <c r="AJ1078" s="94" t="s">
        <v>1178</v>
      </c>
      <c r="AK1078" s="94"/>
      <c r="AL1078" s="94" t="s">
        <v>57</v>
      </c>
      <c r="AM1078" s="94"/>
      <c r="AN1078" s="94" t="s">
        <v>57</v>
      </c>
      <c r="AO1078" s="94"/>
      <c r="AP1078" s="94" t="s">
        <v>57</v>
      </c>
      <c r="AQ1078" s="94"/>
      <c r="AR1078" s="94" t="s">
        <v>57</v>
      </c>
      <c r="AS1078" s="94" t="s">
        <v>60</v>
      </c>
      <c r="AT1078" s="94" t="s">
        <v>61</v>
      </c>
      <c r="AU1078" s="97" t="s">
        <v>62</v>
      </c>
      <c r="AV1078" s="98" t="s">
        <v>125</v>
      </c>
      <c r="AW1078" s="97" t="s">
        <v>168</v>
      </c>
      <c r="AX1078" s="97">
        <v>3202031</v>
      </c>
      <c r="AY1078" s="97" t="s">
        <v>169</v>
      </c>
      <c r="AZ1078" s="97" t="s">
        <v>549</v>
      </c>
      <c r="BA1078" s="24"/>
    </row>
    <row r="1079" spans="1:53" ht="84.75" customHeight="1">
      <c r="A1079" s="23" t="str">
        <f>+IFERROR(VLOOKUP(R1079,'[2]Listas niveles'!$D$2:$E$11,2,FALSE),"")</f>
        <v>DTAN</v>
      </c>
      <c r="B1079" s="23" t="str">
        <f>+IFERROR(VLOOKUP(AS1079,'[2]Listas anexo 1'!$A$7:$B$8,2,FALSE),"")</f>
        <v>ADMIN</v>
      </c>
      <c r="C1079" s="23" t="str">
        <f>+IFERROR(VLOOKUP(AT1079,'[2]Listas anexo 1'!$A$13:$B$15,2,FALSE),"")</f>
        <v>ADMINYCOOR</v>
      </c>
      <c r="D1079" s="23" t="str">
        <f>+IFERROR(VLOOKUP(AT1079,'[2]Listas anexo 1'!$A$13:$C$15,3,FALSE),"")</f>
        <v>CONTRIBUIR</v>
      </c>
      <c r="E1079" s="23" t="str">
        <f>+IFERROR(VLOOKUP(AT1079,'[2]Listas anexo 1'!$A$19:$B$21,2,FALSE),"")</f>
        <v>ADMINOB</v>
      </c>
      <c r="F1079" s="23" t="str">
        <f>+IFERROR(VLOOKUP(AV1079,'[2]Listas anexo 1'!$J$13:$K$21,2,FALSE),"")</f>
        <v>ADOBI</v>
      </c>
      <c r="G1079" s="23" t="str">
        <f>+IFERROR(VLOOKUP(AW1079,'[2]LISTAS ANEXO 1. 2'!$A$9:$B$38,2,FALSE),"")</f>
        <v>AII</v>
      </c>
      <c r="H1079" s="23" t="str">
        <f>+IFERROR(IF(C1079="ADMINYCOOR",VLOOKUP(AY1079,'[2]LISTAS ANEXO 1. 3'!$B$13:$C$42,2,FALSE),IF(C1079="TASAS",VLOOKUP(AY1079,'[2]LISTAS ANEXO 1. 3'!$B$43:$C$51,2,FALSE),IF(C1079="FORTALECIMIENTO",VLOOKUP(AY1079,'[2]LISTAS ANEXO 1. 3'!$B$52:$C$58,2,FALSE),""))),"")</f>
        <v>CC</v>
      </c>
      <c r="I1079" s="23" t="str">
        <f>+IFERROR(VLOOKUP(#REF!,'[2]LISTAS ANEXO 1. 4'!$B$74:$C$90,2,FALSE),"")</f>
        <v/>
      </c>
      <c r="J1079" s="23" t="str">
        <f>+IFERROR(VLOOKUP(X1079,[2]ORDINALES!$B$2:$C$5,2,FALSE),"")</f>
        <v>CTADOS</v>
      </c>
      <c r="K1079" s="23" t="str">
        <f>+IFERROR(VLOOKUP(#REF!,[2]REGION!$G$2:$I$1125,2,FALSE),"")</f>
        <v/>
      </c>
      <c r="L1079" s="23" t="str">
        <f>+IFERROR(VLOOKUP(AI1079,[2]REGION!$G$2:$I$1125,2,FALSE),"")</f>
        <v>SANTANDER</v>
      </c>
      <c r="M1079" s="23" t="str">
        <f>+IFERROR(VLOOKUP(#REF!,[2]ORDINALES!$H$2:$I$382,2,FALSE),"")</f>
        <v/>
      </c>
      <c r="N1079" s="23" t="str">
        <f>IFERROR(VLOOKUP(U1079,'[2]Lista Willy'!$B$11:$D$14,3,FALSE),"")</f>
        <v>REC_20</v>
      </c>
      <c r="O1079" s="24"/>
      <c r="P1079" s="94">
        <v>39011</v>
      </c>
      <c r="Q1079" s="94" t="s">
        <v>540</v>
      </c>
      <c r="R1079" s="94" t="s">
        <v>873</v>
      </c>
      <c r="S1079" s="94" t="s">
        <v>1176</v>
      </c>
      <c r="T1079" s="94" t="s">
        <v>873</v>
      </c>
      <c r="U1079" s="94" t="s">
        <v>153</v>
      </c>
      <c r="V1079" s="94" t="s">
        <v>154</v>
      </c>
      <c r="W1079" s="94" t="s">
        <v>1177</v>
      </c>
      <c r="X1079" s="90" t="s">
        <v>55</v>
      </c>
      <c r="Y1079" s="94" t="s">
        <v>2884</v>
      </c>
      <c r="Z1079" s="119">
        <v>5000000</v>
      </c>
      <c r="AA1079" s="120"/>
      <c r="AB1079" s="119"/>
      <c r="AC1079" s="119"/>
      <c r="AD1079" s="119"/>
      <c r="AE1079" s="120">
        <v>5000000</v>
      </c>
      <c r="AF1079" s="119"/>
      <c r="AG1079" s="131">
        <v>0</v>
      </c>
      <c r="AH1079" s="94" t="s">
        <v>57</v>
      </c>
      <c r="AI1079" s="94" t="s">
        <v>920</v>
      </c>
      <c r="AJ1079" s="94" t="s">
        <v>1178</v>
      </c>
      <c r="AK1079" s="94"/>
      <c r="AL1079" s="94" t="s">
        <v>57</v>
      </c>
      <c r="AM1079" s="94"/>
      <c r="AN1079" s="94" t="s">
        <v>57</v>
      </c>
      <c r="AO1079" s="94"/>
      <c r="AP1079" s="94" t="s">
        <v>57</v>
      </c>
      <c r="AQ1079" s="94"/>
      <c r="AR1079" s="94" t="s">
        <v>57</v>
      </c>
      <c r="AS1079" s="94" t="s">
        <v>60</v>
      </c>
      <c r="AT1079" s="94" t="s">
        <v>61</v>
      </c>
      <c r="AU1079" s="97" t="s">
        <v>62</v>
      </c>
      <c r="AV1079" s="98" t="s">
        <v>125</v>
      </c>
      <c r="AW1079" s="97" t="s">
        <v>168</v>
      </c>
      <c r="AX1079" s="97">
        <v>3202031</v>
      </c>
      <c r="AY1079" s="97" t="s">
        <v>169</v>
      </c>
      <c r="AZ1079" s="97" t="s">
        <v>549</v>
      </c>
      <c r="BA1079" s="24"/>
    </row>
    <row r="1080" spans="1:53" ht="84.75" customHeight="1">
      <c r="A1080" s="23" t="str">
        <f>+IFERROR(VLOOKUP(R1080,'[2]Listas niveles'!$D$2:$E$11,2,FALSE),"")</f>
        <v>DTAN</v>
      </c>
      <c r="B1080" s="23" t="str">
        <f>+IFERROR(VLOOKUP(AS1080,'[2]Listas anexo 1'!$A$7:$B$8,2,FALSE),"")</f>
        <v>ADMIN</v>
      </c>
      <c r="C1080" s="23" t="str">
        <f>+IFERROR(VLOOKUP(AT1080,'[2]Listas anexo 1'!$A$13:$B$15,2,FALSE),"")</f>
        <v>ADMINYCOOR</v>
      </c>
      <c r="D1080" s="23" t="str">
        <f>+IFERROR(VLOOKUP(AT1080,'[2]Listas anexo 1'!$A$13:$C$15,3,FALSE),"")</f>
        <v>CONTRIBUIR</v>
      </c>
      <c r="E1080" s="23" t="str">
        <f>+IFERROR(VLOOKUP(AT1080,'[2]Listas anexo 1'!$A$19:$B$21,2,FALSE),"")</f>
        <v>ADMINOB</v>
      </c>
      <c r="F1080" s="23" t="str">
        <f>+IFERROR(VLOOKUP(AV1080,'[2]Listas anexo 1'!$J$13:$K$21,2,FALSE),"")</f>
        <v>ADOBIV</v>
      </c>
      <c r="G1080" s="23" t="str">
        <f>+IFERROR(VLOOKUP(AW1080,'[2]LISTAS ANEXO 1. 2'!$A$9:$B$38,2,FALSE),"")</f>
        <v>AXI</v>
      </c>
      <c r="H1080" s="23" t="str">
        <f>+IFERROR(IF(C1080="ADMINYCOOR",VLOOKUP(AY1080,'[2]LISTAS ANEXO 1. 3'!$B$13:$C$42,2,FALSE),IF(C1080="TASAS",VLOOKUP(AY1080,'[2]LISTAS ANEXO 1. 3'!$B$43:$C$51,2,FALSE),IF(C1080="FORTALECIMIENTO",VLOOKUP(AY1080,'[2]LISTAS ANEXO 1. 3'!$B$52:$C$58,2,FALSE),""))),"")</f>
        <v>PP</v>
      </c>
      <c r="I1080" s="23" t="str">
        <f>+IFERROR(VLOOKUP(#REF!,'[2]LISTAS ANEXO 1. 4'!$B$74:$C$90,2,FALSE),"")</f>
        <v/>
      </c>
      <c r="J1080" s="23" t="str">
        <f>+IFERROR(VLOOKUP(X1080,[2]ORDINALES!$B$2:$C$5,2,FALSE),"")</f>
        <v>CTADOS</v>
      </c>
      <c r="K1080" s="23" t="str">
        <f>+IFERROR(VLOOKUP(#REF!,[2]REGION!$G$2:$I$1125,2,FALSE),"")</f>
        <v/>
      </c>
      <c r="L1080" s="23" t="str">
        <f>+IFERROR(VLOOKUP(AI1080,[2]REGION!$G$2:$I$1125,2,FALSE),"")</f>
        <v>SANTANDER</v>
      </c>
      <c r="M1080" s="23" t="str">
        <f>+IFERROR(VLOOKUP(#REF!,[2]ORDINALES!$H$2:$I$382,2,FALSE),"")</f>
        <v/>
      </c>
      <c r="N1080" s="23" t="str">
        <f>IFERROR(VLOOKUP(U1080,'[2]Lista Willy'!$B$11:$D$14,3,FALSE),"")</f>
        <v>REC_11</v>
      </c>
      <c r="O1080" s="24"/>
      <c r="P1080" s="94">
        <v>39012</v>
      </c>
      <c r="Q1080" s="94" t="s">
        <v>540</v>
      </c>
      <c r="R1080" s="94" t="s">
        <v>873</v>
      </c>
      <c r="S1080" s="94" t="s">
        <v>1176</v>
      </c>
      <c r="T1080" s="94" t="s">
        <v>873</v>
      </c>
      <c r="U1080" s="94" t="s">
        <v>52</v>
      </c>
      <c r="V1080" s="94" t="s">
        <v>53</v>
      </c>
      <c r="W1080" s="94" t="s">
        <v>54</v>
      </c>
      <c r="X1080" s="90" t="s">
        <v>55</v>
      </c>
      <c r="Y1080" s="99" t="s">
        <v>1187</v>
      </c>
      <c r="Z1080" s="119">
        <v>48054650</v>
      </c>
      <c r="AA1080" s="120"/>
      <c r="AB1080" s="119"/>
      <c r="AC1080" s="119"/>
      <c r="AD1080" s="119"/>
      <c r="AE1080" s="120">
        <v>48054650</v>
      </c>
      <c r="AF1080" s="119"/>
      <c r="AG1080" s="131">
        <v>0</v>
      </c>
      <c r="AH1080" s="94" t="s">
        <v>57</v>
      </c>
      <c r="AI1080" s="94" t="s">
        <v>920</v>
      </c>
      <c r="AJ1080" s="94" t="s">
        <v>1178</v>
      </c>
      <c r="AK1080" s="94"/>
      <c r="AL1080" s="94" t="s">
        <v>57</v>
      </c>
      <c r="AM1080" s="94"/>
      <c r="AN1080" s="94" t="s">
        <v>57</v>
      </c>
      <c r="AO1080" s="94"/>
      <c r="AP1080" s="94" t="s">
        <v>57</v>
      </c>
      <c r="AQ1080" s="94"/>
      <c r="AR1080" s="94" t="s">
        <v>57</v>
      </c>
      <c r="AS1080" s="94" t="s">
        <v>60</v>
      </c>
      <c r="AT1080" s="94" t="s">
        <v>61</v>
      </c>
      <c r="AU1080" s="97" t="s">
        <v>62</v>
      </c>
      <c r="AV1080" s="97" t="s">
        <v>63</v>
      </c>
      <c r="AW1080" s="97" t="s">
        <v>442</v>
      </c>
      <c r="AX1080" s="97">
        <v>3202002</v>
      </c>
      <c r="AY1080" s="97" t="s">
        <v>211</v>
      </c>
      <c r="AZ1080" s="97" t="s">
        <v>447</v>
      </c>
      <c r="BA1080" s="24"/>
    </row>
    <row r="1081" spans="1:53" ht="84.75" customHeight="1">
      <c r="A1081" s="23" t="str">
        <f>+IFERROR(VLOOKUP(R1081,'[2]Listas niveles'!$D$2:$E$11,2,FALSE),"")</f>
        <v>DTAN</v>
      </c>
      <c r="B1081" s="23" t="str">
        <f>+IFERROR(VLOOKUP(AS1081,'[2]Listas anexo 1'!$A$7:$B$8,2,FALSE),"")</f>
        <v>ADMIN</v>
      </c>
      <c r="C1081" s="23" t="str">
        <f>+IFERROR(VLOOKUP(AT1081,'[2]Listas anexo 1'!$A$13:$B$15,2,FALSE),"")</f>
        <v>ADMINYCOOR</v>
      </c>
      <c r="D1081" s="23" t="str">
        <f>+IFERROR(VLOOKUP(AT1081,'[2]Listas anexo 1'!$A$13:$C$15,3,FALSE),"")</f>
        <v>CONTRIBUIR</v>
      </c>
      <c r="E1081" s="23" t="str">
        <f>+IFERROR(VLOOKUP(AT1081,'[2]Listas anexo 1'!$A$19:$B$21,2,FALSE),"")</f>
        <v>ADMINOB</v>
      </c>
      <c r="F1081" s="23" t="str">
        <f>+IFERROR(VLOOKUP(AV1081,'[2]Listas anexo 1'!$J$13:$K$21,2,FALSE),"")</f>
        <v>ADOBIV</v>
      </c>
      <c r="G1081" s="23" t="str">
        <f>+IFERROR(VLOOKUP(AW1081,'[2]LISTAS ANEXO 1. 2'!$A$9:$B$38,2,FALSE),"")</f>
        <v>AXI</v>
      </c>
      <c r="H1081" s="23" t="str">
        <f>+IFERROR(IF(C1081="ADMINYCOOR",VLOOKUP(AY1081,'[2]LISTAS ANEXO 1. 3'!$B$13:$C$42,2,FALSE),IF(C1081="TASAS",VLOOKUP(AY1081,'[2]LISTAS ANEXO 1. 3'!$B$43:$C$51,2,FALSE),IF(C1081="FORTALECIMIENTO",VLOOKUP(AY1081,'[2]LISTAS ANEXO 1. 3'!$B$52:$C$58,2,FALSE),""))),"")</f>
        <v>PP</v>
      </c>
      <c r="I1081" s="23" t="str">
        <f>+IFERROR(VLOOKUP(#REF!,'[2]LISTAS ANEXO 1. 4'!$B$74:$C$90,2,FALSE),"")</f>
        <v/>
      </c>
      <c r="J1081" s="23" t="str">
        <f>+IFERROR(VLOOKUP(X1081,[2]ORDINALES!$B$2:$C$5,2,FALSE),"")</f>
        <v>CTADOS</v>
      </c>
      <c r="K1081" s="23" t="str">
        <f>+IFERROR(VLOOKUP(#REF!,[2]REGION!$G$2:$I$1125,2,FALSE),"")</f>
        <v/>
      </c>
      <c r="L1081" s="23" t="str">
        <f>+IFERROR(VLOOKUP(AI1081,[2]REGION!$G$2:$I$1125,2,FALSE),"")</f>
        <v>SANTANDER</v>
      </c>
      <c r="M1081" s="23" t="str">
        <f>+IFERROR(VLOOKUP(#REF!,[2]ORDINALES!$H$2:$I$382,2,FALSE),"")</f>
        <v/>
      </c>
      <c r="N1081" s="23" t="str">
        <f>IFERROR(VLOOKUP(U1081,'[2]Lista Willy'!$B$11:$D$14,3,FALSE),"")</f>
        <v>REC_20</v>
      </c>
      <c r="O1081" s="24"/>
      <c r="P1081" s="94">
        <v>39013</v>
      </c>
      <c r="Q1081" s="94" t="s">
        <v>540</v>
      </c>
      <c r="R1081" s="94" t="s">
        <v>873</v>
      </c>
      <c r="S1081" s="94" t="s">
        <v>1176</v>
      </c>
      <c r="T1081" s="94" t="s">
        <v>873</v>
      </c>
      <c r="U1081" s="94" t="s">
        <v>153</v>
      </c>
      <c r="V1081" s="94" t="s">
        <v>154</v>
      </c>
      <c r="W1081" s="94" t="s">
        <v>54</v>
      </c>
      <c r="X1081" s="90" t="s">
        <v>55</v>
      </c>
      <c r="Y1081" s="94" t="s">
        <v>2885</v>
      </c>
      <c r="Z1081" s="119">
        <v>5000000</v>
      </c>
      <c r="AA1081" s="120"/>
      <c r="AB1081" s="119"/>
      <c r="AC1081" s="119"/>
      <c r="AD1081" s="119"/>
      <c r="AE1081" s="120">
        <v>5000000</v>
      </c>
      <c r="AF1081" s="119"/>
      <c r="AG1081" s="131">
        <v>0</v>
      </c>
      <c r="AH1081" s="94" t="s">
        <v>57</v>
      </c>
      <c r="AI1081" s="94" t="s">
        <v>920</v>
      </c>
      <c r="AJ1081" s="94" t="s">
        <v>1178</v>
      </c>
      <c r="AK1081" s="94"/>
      <c r="AL1081" s="94" t="s">
        <v>57</v>
      </c>
      <c r="AM1081" s="94"/>
      <c r="AN1081" s="94" t="s">
        <v>57</v>
      </c>
      <c r="AO1081" s="94"/>
      <c r="AP1081" s="94" t="s">
        <v>57</v>
      </c>
      <c r="AQ1081" s="94"/>
      <c r="AR1081" s="94" t="s">
        <v>57</v>
      </c>
      <c r="AS1081" s="94" t="s">
        <v>60</v>
      </c>
      <c r="AT1081" s="94" t="s">
        <v>61</v>
      </c>
      <c r="AU1081" s="97" t="s">
        <v>62</v>
      </c>
      <c r="AV1081" s="97" t="s">
        <v>63</v>
      </c>
      <c r="AW1081" s="97" t="s">
        <v>442</v>
      </c>
      <c r="AX1081" s="97">
        <v>3202002</v>
      </c>
      <c r="AY1081" s="97" t="s">
        <v>211</v>
      </c>
      <c r="AZ1081" s="97" t="s">
        <v>447</v>
      </c>
      <c r="BA1081" s="24"/>
    </row>
    <row r="1082" spans="1:53" ht="84.75" customHeight="1">
      <c r="A1082" s="23" t="str">
        <f>+IFERROR(VLOOKUP(R1082,'[2]Listas niveles'!$D$2:$E$11,2,FALSE),"")</f>
        <v>DTAN</v>
      </c>
      <c r="B1082" s="23" t="str">
        <f>+IFERROR(VLOOKUP(AS1082,'[2]Listas anexo 1'!$A$7:$B$8,2,FALSE),"")</f>
        <v>ADMIN</v>
      </c>
      <c r="C1082" s="23" t="str">
        <f>+IFERROR(VLOOKUP(AT1082,'[2]Listas anexo 1'!$A$13:$B$15,2,FALSE),"")</f>
        <v>ADMINYCOOR</v>
      </c>
      <c r="D1082" s="23" t="str">
        <f>+IFERROR(VLOOKUP(AT1082,'[2]Listas anexo 1'!$A$13:$C$15,3,FALSE),"")</f>
        <v>CONTRIBUIR</v>
      </c>
      <c r="E1082" s="23" t="str">
        <f>+IFERROR(VLOOKUP(AT1082,'[2]Listas anexo 1'!$A$19:$B$21,2,FALSE),"")</f>
        <v>ADMINOB</v>
      </c>
      <c r="F1082" s="23" t="str">
        <f>+IFERROR(VLOOKUP(AV1082,'[2]Listas anexo 1'!$J$13:$K$21,2,FALSE),"")</f>
        <v>ADOBIII</v>
      </c>
      <c r="G1082" s="23" t="str">
        <f>+IFERROR(VLOOKUP(AW1082,'[2]LISTAS ANEXO 1. 2'!$A$9:$B$38,2,FALSE),"")</f>
        <v>AVI</v>
      </c>
      <c r="H1082" s="23" t="str">
        <f>+IFERROR(IF(C1082="ADMINYCOOR",VLOOKUP(AY1082,'[2]LISTAS ANEXO 1. 3'!$B$13:$C$42,2,FALSE),IF(C1082="TASAS",VLOOKUP(AY1082,'[2]LISTAS ANEXO 1. 3'!$B$43:$C$51,2,FALSE),IF(C1082="FORTALECIMIENTO",VLOOKUP(AY1082,'[2]LISTAS ANEXO 1. 3'!$B$52:$C$58,2,FALSE),""))),"")</f>
        <v>HH</v>
      </c>
      <c r="I1082" s="23" t="str">
        <f>+IFERROR(VLOOKUP(#REF!,'[2]LISTAS ANEXO 1. 4'!$B$74:$C$90,2,FALSE),"")</f>
        <v/>
      </c>
      <c r="J1082" s="23" t="str">
        <f>+IFERROR(VLOOKUP(X1082,[2]ORDINALES!$B$2:$C$5,2,FALSE),"")</f>
        <v>CTADOS</v>
      </c>
      <c r="K1082" s="23" t="str">
        <f>+IFERROR(VLOOKUP(#REF!,[2]REGION!$G$2:$I$1125,2,FALSE),"")</f>
        <v/>
      </c>
      <c r="L1082" s="23" t="str">
        <f>+IFERROR(VLOOKUP(AI1082,[2]REGION!$G$2:$I$1125,2,FALSE),"")</f>
        <v>SANTANDER</v>
      </c>
      <c r="M1082" s="23" t="str">
        <f>+IFERROR(VLOOKUP(#REF!,[2]ORDINALES!$H$2:$I$382,2,FALSE),"")</f>
        <v/>
      </c>
      <c r="N1082" s="23" t="str">
        <f>IFERROR(VLOOKUP(U1082,'[2]Lista Willy'!$B$11:$D$14,3,FALSE),"")</f>
        <v>REC_11</v>
      </c>
      <c r="O1082" s="24"/>
      <c r="P1082" s="94">
        <v>39014</v>
      </c>
      <c r="Q1082" s="94" t="s">
        <v>540</v>
      </c>
      <c r="R1082" s="94" t="s">
        <v>873</v>
      </c>
      <c r="S1082" s="94" t="s">
        <v>1176</v>
      </c>
      <c r="T1082" s="94" t="s">
        <v>873</v>
      </c>
      <c r="U1082" s="94" t="s">
        <v>52</v>
      </c>
      <c r="V1082" s="94" t="s">
        <v>53</v>
      </c>
      <c r="W1082" s="94" t="s">
        <v>54</v>
      </c>
      <c r="X1082" s="90" t="s">
        <v>55</v>
      </c>
      <c r="Y1082" s="99" t="s">
        <v>1188</v>
      </c>
      <c r="Z1082" s="119">
        <v>53024400</v>
      </c>
      <c r="AA1082" s="120"/>
      <c r="AB1082" s="119"/>
      <c r="AC1082" s="119"/>
      <c r="AD1082" s="119"/>
      <c r="AE1082" s="120">
        <v>53024400</v>
      </c>
      <c r="AF1082" s="119"/>
      <c r="AG1082" s="131">
        <v>0</v>
      </c>
      <c r="AH1082" s="94" t="s">
        <v>57</v>
      </c>
      <c r="AI1082" s="94" t="s">
        <v>920</v>
      </c>
      <c r="AJ1082" s="94" t="s">
        <v>1178</v>
      </c>
      <c r="AK1082" s="94"/>
      <c r="AL1082" s="94" t="s">
        <v>57</v>
      </c>
      <c r="AM1082" s="94"/>
      <c r="AN1082" s="94" t="s">
        <v>57</v>
      </c>
      <c r="AO1082" s="94"/>
      <c r="AP1082" s="94" t="s">
        <v>57</v>
      </c>
      <c r="AQ1082" s="94"/>
      <c r="AR1082" s="94" t="s">
        <v>57</v>
      </c>
      <c r="AS1082" s="94" t="s">
        <v>60</v>
      </c>
      <c r="AT1082" s="94" t="s">
        <v>61</v>
      </c>
      <c r="AU1082" s="97" t="s">
        <v>62</v>
      </c>
      <c r="AV1082" s="97" t="s">
        <v>272</v>
      </c>
      <c r="AW1082" s="97" t="s">
        <v>273</v>
      </c>
      <c r="AX1082" s="97">
        <v>3202010</v>
      </c>
      <c r="AY1082" s="97" t="s">
        <v>274</v>
      </c>
      <c r="AZ1082" s="98" t="s">
        <v>407</v>
      </c>
      <c r="BA1082" s="24"/>
    </row>
    <row r="1083" spans="1:53" ht="84.75" customHeight="1">
      <c r="A1083" s="23" t="str">
        <f>+IFERROR(VLOOKUP(R1083,'[2]Listas niveles'!$D$2:$E$11,2,FALSE),"")</f>
        <v>DTAN</v>
      </c>
      <c r="B1083" s="23" t="str">
        <f>+IFERROR(VLOOKUP(AS1083,'[2]Listas anexo 1'!$A$7:$B$8,2,FALSE),"")</f>
        <v>ADMIN</v>
      </c>
      <c r="C1083" s="23" t="str">
        <f>+IFERROR(VLOOKUP(AT1083,'[2]Listas anexo 1'!$A$13:$B$15,2,FALSE),"")</f>
        <v>ADMINYCOOR</v>
      </c>
      <c r="D1083" s="23" t="str">
        <f>+IFERROR(VLOOKUP(AT1083,'[2]Listas anexo 1'!$A$13:$C$15,3,FALSE),"")</f>
        <v>CONTRIBUIR</v>
      </c>
      <c r="E1083" s="23" t="str">
        <f>+IFERROR(VLOOKUP(AT1083,'[2]Listas anexo 1'!$A$19:$B$21,2,FALSE),"")</f>
        <v>ADMINOB</v>
      </c>
      <c r="F1083" s="23" t="str">
        <f>+IFERROR(VLOOKUP(AV1083,'[2]Listas anexo 1'!$J$13:$K$21,2,FALSE),"")</f>
        <v>ADOBIII</v>
      </c>
      <c r="G1083" s="23" t="str">
        <f>+IFERROR(VLOOKUP(AW1083,'[2]LISTAS ANEXO 1. 2'!$A$9:$B$38,2,FALSE),"")</f>
        <v>AVI</v>
      </c>
      <c r="H1083" s="23" t="str">
        <f>+IFERROR(IF(C1083="ADMINYCOOR",VLOOKUP(AY1083,'[2]LISTAS ANEXO 1. 3'!$B$13:$C$42,2,FALSE),IF(C1083="TASAS",VLOOKUP(AY1083,'[2]LISTAS ANEXO 1. 3'!$B$43:$C$51,2,FALSE),IF(C1083="FORTALECIMIENTO",VLOOKUP(AY1083,'[2]LISTAS ANEXO 1. 3'!$B$52:$C$58,2,FALSE),""))),"")</f>
        <v>HH</v>
      </c>
      <c r="I1083" s="23" t="str">
        <f>+IFERROR(VLOOKUP(#REF!,'[2]LISTAS ANEXO 1. 4'!$B$74:$C$90,2,FALSE),"")</f>
        <v/>
      </c>
      <c r="J1083" s="23" t="str">
        <f>+IFERROR(VLOOKUP(X1083,[2]ORDINALES!$B$2:$C$5,2,FALSE),"")</f>
        <v>CTADOS</v>
      </c>
      <c r="K1083" s="23" t="str">
        <f>+IFERROR(VLOOKUP(#REF!,[2]REGION!$G$2:$I$1125,2,FALSE),"")</f>
        <v/>
      </c>
      <c r="L1083" s="23" t="str">
        <f>+IFERROR(VLOOKUP(AI1083,[2]REGION!$G$2:$I$1125,2,FALSE),"")</f>
        <v>SANTANDER</v>
      </c>
      <c r="M1083" s="23" t="str">
        <f>+IFERROR(VLOOKUP(#REF!,[2]ORDINALES!$H$2:$I$382,2,FALSE),"")</f>
        <v/>
      </c>
      <c r="N1083" s="23" t="str">
        <f>IFERROR(VLOOKUP(U1083,'[2]Lista Willy'!$B$11:$D$14,3,FALSE),"")</f>
        <v>REC_20</v>
      </c>
      <c r="O1083" s="24"/>
      <c r="P1083" s="94">
        <v>39015</v>
      </c>
      <c r="Q1083" s="94" t="s">
        <v>540</v>
      </c>
      <c r="R1083" s="94" t="s">
        <v>873</v>
      </c>
      <c r="S1083" s="94" t="s">
        <v>1176</v>
      </c>
      <c r="T1083" s="94" t="s">
        <v>873</v>
      </c>
      <c r="U1083" s="94" t="s">
        <v>153</v>
      </c>
      <c r="V1083" s="94" t="s">
        <v>154</v>
      </c>
      <c r="W1083" s="94" t="s">
        <v>54</v>
      </c>
      <c r="X1083" s="90" t="s">
        <v>55</v>
      </c>
      <c r="Y1083" s="94" t="s">
        <v>2886</v>
      </c>
      <c r="Z1083" s="119">
        <v>10000000</v>
      </c>
      <c r="AA1083" s="120"/>
      <c r="AB1083" s="119"/>
      <c r="AC1083" s="119"/>
      <c r="AD1083" s="119"/>
      <c r="AE1083" s="120">
        <v>10000000</v>
      </c>
      <c r="AF1083" s="119"/>
      <c r="AG1083" s="131">
        <v>0</v>
      </c>
      <c r="AH1083" s="94" t="s">
        <v>57</v>
      </c>
      <c r="AI1083" s="94" t="s">
        <v>920</v>
      </c>
      <c r="AJ1083" s="94" t="s">
        <v>1178</v>
      </c>
      <c r="AK1083" s="94"/>
      <c r="AL1083" s="94" t="s">
        <v>57</v>
      </c>
      <c r="AM1083" s="94"/>
      <c r="AN1083" s="94" t="s">
        <v>57</v>
      </c>
      <c r="AO1083" s="94"/>
      <c r="AP1083" s="94" t="s">
        <v>57</v>
      </c>
      <c r="AQ1083" s="94"/>
      <c r="AR1083" s="94" t="s">
        <v>57</v>
      </c>
      <c r="AS1083" s="94" t="s">
        <v>60</v>
      </c>
      <c r="AT1083" s="94" t="s">
        <v>61</v>
      </c>
      <c r="AU1083" s="97" t="s">
        <v>62</v>
      </c>
      <c r="AV1083" s="97" t="s">
        <v>272</v>
      </c>
      <c r="AW1083" s="97" t="s">
        <v>273</v>
      </c>
      <c r="AX1083" s="97">
        <v>3202010</v>
      </c>
      <c r="AY1083" s="97" t="s">
        <v>274</v>
      </c>
      <c r="AZ1083" s="98" t="s">
        <v>407</v>
      </c>
      <c r="BA1083" s="24"/>
    </row>
    <row r="1084" spans="1:53" ht="84.75" customHeight="1">
      <c r="A1084" s="23" t="str">
        <f>+IFERROR(VLOOKUP(R1084,'[2]Listas niveles'!$D$2:$E$11,2,FALSE),"")</f>
        <v>DTAN</v>
      </c>
      <c r="B1084" s="23" t="str">
        <f>+IFERROR(VLOOKUP(AS1084,'[2]Listas anexo 1'!$A$7:$B$8,2,FALSE),"")</f>
        <v>ADMIN</v>
      </c>
      <c r="C1084" s="23" t="str">
        <f>+IFERROR(VLOOKUP(AT1084,'[2]Listas anexo 1'!$A$13:$B$15,2,FALSE),"")</f>
        <v>ADMINYCOOR</v>
      </c>
      <c r="D1084" s="23" t="str">
        <f>+IFERROR(VLOOKUP(AT1084,'[2]Listas anexo 1'!$A$13:$C$15,3,FALSE),"")</f>
        <v>CONTRIBUIR</v>
      </c>
      <c r="E1084" s="23" t="str">
        <f>+IFERROR(VLOOKUP(AT1084,'[2]Listas anexo 1'!$A$19:$B$21,2,FALSE),"")</f>
        <v>ADMINOB</v>
      </c>
      <c r="F1084" s="23" t="str">
        <f>+IFERROR(VLOOKUP(AV1084,'[2]Listas anexo 1'!$J$13:$K$21,2,FALSE),"")</f>
        <v>ADOBIII</v>
      </c>
      <c r="G1084" s="23" t="str">
        <f>+IFERROR(VLOOKUP(AW1084,'[2]LISTAS ANEXO 1. 2'!$A$9:$B$38,2,FALSE),"")</f>
        <v>AVI</v>
      </c>
      <c r="H1084" s="23" t="str">
        <f>+IFERROR(IF(C1084="ADMINYCOOR",VLOOKUP(AY1084,'[2]LISTAS ANEXO 1. 3'!$B$13:$C$42,2,FALSE),IF(C1084="TASAS",VLOOKUP(AY1084,'[2]LISTAS ANEXO 1. 3'!$B$43:$C$51,2,FALSE),IF(C1084="FORTALECIMIENTO",VLOOKUP(AY1084,'[2]LISTAS ANEXO 1. 3'!$B$52:$C$58,2,FALSE),""))),"")</f>
        <v>HH</v>
      </c>
      <c r="I1084" s="23" t="str">
        <f>+IFERROR(VLOOKUP(#REF!,'[2]LISTAS ANEXO 1. 4'!$B$74:$C$90,2,FALSE),"")</f>
        <v/>
      </c>
      <c r="J1084" s="23" t="str">
        <f>+IFERROR(VLOOKUP(X1084,[2]ORDINALES!$B$2:$C$5,2,FALSE),"")</f>
        <v>CTADOS</v>
      </c>
      <c r="K1084" s="23" t="str">
        <f>+IFERROR(VLOOKUP(#REF!,[2]REGION!$G$2:$I$1125,2,FALSE),"")</f>
        <v/>
      </c>
      <c r="L1084" s="23" t="str">
        <f>+IFERROR(VLOOKUP(AI1084,[2]REGION!$G$2:$I$1125,2,FALSE),"")</f>
        <v>SANTANDER</v>
      </c>
      <c r="M1084" s="23" t="str">
        <f>+IFERROR(VLOOKUP(#REF!,[2]ORDINALES!$H$2:$I$382,2,FALSE),"")</f>
        <v/>
      </c>
      <c r="N1084" s="23" t="str">
        <f>IFERROR(VLOOKUP(U1084,'[2]Lista Willy'!$B$11:$D$14,3,FALSE),"")</f>
        <v>REC_11</v>
      </c>
      <c r="O1084" s="24"/>
      <c r="P1084" s="94">
        <v>39016</v>
      </c>
      <c r="Q1084" s="94" t="s">
        <v>540</v>
      </c>
      <c r="R1084" s="94" t="s">
        <v>873</v>
      </c>
      <c r="S1084" s="94" t="s">
        <v>1176</v>
      </c>
      <c r="T1084" s="94" t="s">
        <v>873</v>
      </c>
      <c r="U1084" s="94" t="s">
        <v>52</v>
      </c>
      <c r="V1084" s="94" t="s">
        <v>53</v>
      </c>
      <c r="W1084" s="94" t="s">
        <v>54</v>
      </c>
      <c r="X1084" s="90" t="s">
        <v>55</v>
      </c>
      <c r="Y1084" s="94" t="s">
        <v>2887</v>
      </c>
      <c r="Z1084" s="119">
        <v>4132420</v>
      </c>
      <c r="AA1084" s="120"/>
      <c r="AB1084" s="119"/>
      <c r="AC1084" s="119"/>
      <c r="AD1084" s="119"/>
      <c r="AE1084" s="120">
        <v>4132420</v>
      </c>
      <c r="AF1084" s="119"/>
      <c r="AG1084" s="131">
        <v>0</v>
      </c>
      <c r="AH1084" s="94" t="s">
        <v>57</v>
      </c>
      <c r="AI1084" s="94" t="s">
        <v>920</v>
      </c>
      <c r="AJ1084" s="94" t="s">
        <v>1178</v>
      </c>
      <c r="AK1084" s="94"/>
      <c r="AL1084" s="94" t="s">
        <v>57</v>
      </c>
      <c r="AM1084" s="94"/>
      <c r="AN1084" s="94" t="s">
        <v>57</v>
      </c>
      <c r="AO1084" s="94"/>
      <c r="AP1084" s="94" t="s">
        <v>57</v>
      </c>
      <c r="AQ1084" s="94"/>
      <c r="AR1084" s="94" t="s">
        <v>57</v>
      </c>
      <c r="AS1084" s="94" t="s">
        <v>60</v>
      </c>
      <c r="AT1084" s="94" t="s">
        <v>61</v>
      </c>
      <c r="AU1084" s="97" t="s">
        <v>62</v>
      </c>
      <c r="AV1084" s="97" t="s">
        <v>272</v>
      </c>
      <c r="AW1084" s="97" t="s">
        <v>273</v>
      </c>
      <c r="AX1084" s="97">
        <v>3202010</v>
      </c>
      <c r="AY1084" s="97" t="s">
        <v>274</v>
      </c>
      <c r="AZ1084" s="98" t="s">
        <v>407</v>
      </c>
      <c r="BA1084" s="24"/>
    </row>
    <row r="1085" spans="1:53" ht="84.75" customHeight="1">
      <c r="A1085" s="23" t="str">
        <f>+IFERROR(VLOOKUP(R1085,'[2]Listas niveles'!$D$2:$E$11,2,FALSE),"")</f>
        <v>DTAN</v>
      </c>
      <c r="B1085" s="23" t="str">
        <f>+IFERROR(VLOOKUP(AS1085,'[2]Listas anexo 1'!$A$7:$B$8,2,FALSE),"")</f>
        <v>ADMIN</v>
      </c>
      <c r="C1085" s="23" t="str">
        <f>+IFERROR(VLOOKUP(AT1085,'[2]Listas anexo 1'!$A$13:$B$15,2,FALSE),"")</f>
        <v>ADMINYCOOR</v>
      </c>
      <c r="D1085" s="23" t="str">
        <f>+IFERROR(VLOOKUP(AT1085,'[2]Listas anexo 1'!$A$13:$C$15,3,FALSE),"")</f>
        <v>CONTRIBUIR</v>
      </c>
      <c r="E1085" s="23" t="str">
        <f>+IFERROR(VLOOKUP(AT1085,'[2]Listas anexo 1'!$A$19:$B$21,2,FALSE),"")</f>
        <v>ADMINOB</v>
      </c>
      <c r="F1085" s="23" t="str">
        <f>+IFERROR(VLOOKUP(AV1085,'[2]Listas anexo 1'!$J$13:$K$21,2,FALSE),"")</f>
        <v>ADOBIV</v>
      </c>
      <c r="G1085" s="23" t="str">
        <f>+IFERROR(VLOOKUP(AW1085,'[2]LISTAS ANEXO 1. 2'!$A$9:$B$38,2,FALSE),"")</f>
        <v>AXV</v>
      </c>
      <c r="H1085" s="23" t="str">
        <f>+IFERROR(IF(C1085="ADMINYCOOR",VLOOKUP(AY1085,'[2]LISTAS ANEXO 1. 3'!$B$13:$C$42,2,FALSE),IF(C1085="TASAS",VLOOKUP(AY1085,'[2]LISTAS ANEXO 1. 3'!$B$43:$C$51,2,FALSE),IF(C1085="FORTALECIMIENTO",VLOOKUP(AY1085,'[2]LISTAS ANEXO 1. 3'!$B$52:$C$58,2,FALSE),""))),"")</f>
        <v>BC</v>
      </c>
      <c r="I1085" s="23" t="str">
        <f>+IFERROR(VLOOKUP(#REF!,'[2]LISTAS ANEXO 1. 4'!$B$74:$C$90,2,FALSE),"")</f>
        <v/>
      </c>
      <c r="J1085" s="23" t="str">
        <f>+IFERROR(VLOOKUP(X1085,[2]ORDINALES!$B$2:$C$5,2,FALSE),"")</f>
        <v>CTADOS</v>
      </c>
      <c r="K1085" s="23" t="str">
        <f>+IFERROR(VLOOKUP(#REF!,[2]REGION!$G$2:$I$1125,2,FALSE),"")</f>
        <v/>
      </c>
      <c r="L1085" s="23" t="str">
        <f>+IFERROR(VLOOKUP(AI1085,[2]REGION!$G$2:$I$1125,2,FALSE),"")</f>
        <v>SANTANDER</v>
      </c>
      <c r="M1085" s="23" t="str">
        <f>+IFERROR(VLOOKUP(#REF!,[2]ORDINALES!$H$2:$I$382,2,FALSE),"")</f>
        <v/>
      </c>
      <c r="N1085" s="23" t="str">
        <f>IFERROR(VLOOKUP(U1085,'[2]Lista Willy'!$B$11:$D$14,3,FALSE),"")</f>
        <v>REC_20</v>
      </c>
      <c r="O1085" s="24"/>
      <c r="P1085" s="94">
        <v>39017</v>
      </c>
      <c r="Q1085" s="94" t="s">
        <v>540</v>
      </c>
      <c r="R1085" s="94" t="s">
        <v>873</v>
      </c>
      <c r="S1085" s="94" t="s">
        <v>1176</v>
      </c>
      <c r="T1085" s="94" t="s">
        <v>873</v>
      </c>
      <c r="U1085" s="94" t="s">
        <v>153</v>
      </c>
      <c r="V1085" s="94" t="s">
        <v>154</v>
      </c>
      <c r="W1085" s="94" t="s">
        <v>54</v>
      </c>
      <c r="X1085" s="90" t="s">
        <v>55</v>
      </c>
      <c r="Y1085" s="94" t="s">
        <v>1189</v>
      </c>
      <c r="Z1085" s="119">
        <v>128940307</v>
      </c>
      <c r="AA1085" s="120"/>
      <c r="AB1085" s="119"/>
      <c r="AC1085" s="119"/>
      <c r="AD1085" s="119"/>
      <c r="AE1085" s="120">
        <v>128940307</v>
      </c>
      <c r="AF1085" s="119"/>
      <c r="AG1085" s="131">
        <v>0</v>
      </c>
      <c r="AH1085" s="94" t="s">
        <v>57</v>
      </c>
      <c r="AI1085" s="94" t="s">
        <v>920</v>
      </c>
      <c r="AJ1085" s="94" t="s">
        <v>1178</v>
      </c>
      <c r="AK1085" s="94"/>
      <c r="AL1085" s="94" t="s">
        <v>57</v>
      </c>
      <c r="AM1085" s="94"/>
      <c r="AN1085" s="94" t="s">
        <v>57</v>
      </c>
      <c r="AO1085" s="94"/>
      <c r="AP1085" s="94" t="s">
        <v>57</v>
      </c>
      <c r="AQ1085" s="94"/>
      <c r="AR1085" s="94" t="s">
        <v>57</v>
      </c>
      <c r="AS1085" s="94" t="s">
        <v>60</v>
      </c>
      <c r="AT1085" s="94" t="s">
        <v>61</v>
      </c>
      <c r="AU1085" s="97" t="s">
        <v>62</v>
      </c>
      <c r="AV1085" s="97" t="s">
        <v>63</v>
      </c>
      <c r="AW1085" s="97" t="s">
        <v>288</v>
      </c>
      <c r="AX1085" s="97">
        <v>3202036</v>
      </c>
      <c r="AY1085" s="97" t="s">
        <v>289</v>
      </c>
      <c r="AZ1085" s="97" t="s">
        <v>290</v>
      </c>
      <c r="BA1085" s="24"/>
    </row>
    <row r="1086" spans="1:53" ht="84.75" customHeight="1">
      <c r="A1086" s="23" t="str">
        <f>+IFERROR(VLOOKUP(R1086,'[2]Listas niveles'!$D$2:$E$11,2,FALSE),"")</f>
        <v>DTAN</v>
      </c>
      <c r="B1086" s="23" t="str">
        <f>+IFERROR(VLOOKUP(AS1086,'[2]Listas anexo 1'!$A$7:$B$8,2,FALSE),"")</f>
        <v>ADMIN</v>
      </c>
      <c r="C1086" s="23" t="str">
        <f>+IFERROR(VLOOKUP(AT1086,'[2]Listas anexo 1'!$A$13:$B$15,2,FALSE),"")</f>
        <v>ADMINYCOOR</v>
      </c>
      <c r="D1086" s="23" t="str">
        <f>+IFERROR(VLOOKUP(AT1086,'[2]Listas anexo 1'!$A$13:$C$15,3,FALSE),"")</f>
        <v>CONTRIBUIR</v>
      </c>
      <c r="E1086" s="23" t="str">
        <f>+IFERROR(VLOOKUP(AT1086,'[2]Listas anexo 1'!$A$19:$B$21,2,FALSE),"")</f>
        <v>ADMINOB</v>
      </c>
      <c r="F1086" s="23" t="str">
        <f>+IFERROR(VLOOKUP(AV1086,'[2]Listas anexo 1'!$J$13:$K$21,2,FALSE),"")</f>
        <v>ADOBIII</v>
      </c>
      <c r="G1086" s="23" t="str">
        <f>+IFERROR(VLOOKUP(AW1086,'[2]LISTAS ANEXO 1. 2'!$A$9:$B$38,2,FALSE),"")</f>
        <v>AIX</v>
      </c>
      <c r="H1086" s="23" t="str">
        <f>+IFERROR(IF(C1086="ADMINYCOOR",VLOOKUP(AY1086,'[2]LISTAS ANEXO 1. 3'!$B$13:$C$42,2,FALSE),IF(C1086="TASAS",VLOOKUP(AY1086,'[2]LISTAS ANEXO 1. 3'!$B$43:$C$51,2,FALSE),IF(C1086="FORTALECIMIENTO",VLOOKUP(AY1086,'[2]LISTAS ANEXO 1. 3'!$B$52:$C$58,2,FALSE),""))),"")</f>
        <v>NN</v>
      </c>
      <c r="I1086" s="23" t="str">
        <f>+IFERROR(VLOOKUP(#REF!,'[2]LISTAS ANEXO 1. 4'!$B$74:$C$90,2,FALSE),"")</f>
        <v/>
      </c>
      <c r="J1086" s="23" t="str">
        <f>+IFERROR(VLOOKUP(X1086,[2]ORDINALES!$B$2:$C$5,2,FALSE),"")</f>
        <v>CTADOS</v>
      </c>
      <c r="K1086" s="23" t="str">
        <f>+IFERROR(VLOOKUP(#REF!,[2]REGION!$G$2:$I$1125,2,FALSE),"")</f>
        <v/>
      </c>
      <c r="L1086" s="23" t="str">
        <f>+IFERROR(VLOOKUP(AI1086,[2]REGION!$G$2:$I$1125,2,FALSE),"")</f>
        <v>SANTANDER</v>
      </c>
      <c r="M1086" s="23" t="str">
        <f>+IFERROR(VLOOKUP(#REF!,[2]ORDINALES!$H$2:$I$382,2,FALSE),"")</f>
        <v/>
      </c>
      <c r="N1086" s="23" t="str">
        <f>IFERROR(VLOOKUP(U1086,'[2]Lista Willy'!$B$11:$D$14,3,FALSE),"")</f>
        <v>REC_21</v>
      </c>
      <c r="O1086" s="24"/>
      <c r="P1086" s="94">
        <v>39018</v>
      </c>
      <c r="Q1086" s="94" t="s">
        <v>540</v>
      </c>
      <c r="R1086" s="94" t="s">
        <v>873</v>
      </c>
      <c r="S1086" s="94" t="s">
        <v>1176</v>
      </c>
      <c r="T1086" s="94" t="s">
        <v>873</v>
      </c>
      <c r="U1086" s="94" t="s">
        <v>1028</v>
      </c>
      <c r="V1086" s="94" t="s">
        <v>154</v>
      </c>
      <c r="W1086" s="94" t="s">
        <v>1177</v>
      </c>
      <c r="X1086" s="90" t="s">
        <v>55</v>
      </c>
      <c r="Y1086" s="99" t="s">
        <v>1190</v>
      </c>
      <c r="Z1086" s="119">
        <v>40707660</v>
      </c>
      <c r="AA1086" s="120"/>
      <c r="AB1086" s="119"/>
      <c r="AC1086" s="119"/>
      <c r="AD1086" s="119"/>
      <c r="AE1086" s="120">
        <v>40707660</v>
      </c>
      <c r="AF1086" s="119"/>
      <c r="AG1086" s="131">
        <v>0</v>
      </c>
      <c r="AH1086" s="94" t="s">
        <v>57</v>
      </c>
      <c r="AI1086" s="94" t="s">
        <v>920</v>
      </c>
      <c r="AJ1086" s="94" t="s">
        <v>1178</v>
      </c>
      <c r="AK1086" s="94"/>
      <c r="AL1086" s="94" t="s">
        <v>57</v>
      </c>
      <c r="AM1086" s="94"/>
      <c r="AN1086" s="94" t="s">
        <v>57</v>
      </c>
      <c r="AO1086" s="94"/>
      <c r="AP1086" s="94" t="s">
        <v>57</v>
      </c>
      <c r="AQ1086" s="94"/>
      <c r="AR1086" s="94" t="s">
        <v>57</v>
      </c>
      <c r="AS1086" s="94" t="s">
        <v>60</v>
      </c>
      <c r="AT1086" s="94" t="s">
        <v>61</v>
      </c>
      <c r="AU1086" s="97" t="s">
        <v>62</v>
      </c>
      <c r="AV1086" s="98" t="s">
        <v>272</v>
      </c>
      <c r="AW1086" s="97" t="s">
        <v>413</v>
      </c>
      <c r="AX1086" s="97">
        <v>3202014</v>
      </c>
      <c r="AY1086" s="97" t="s">
        <v>418</v>
      </c>
      <c r="AZ1086" s="98" t="s">
        <v>415</v>
      </c>
      <c r="BA1086" s="24"/>
    </row>
    <row r="1087" spans="1:53" ht="84.75" customHeight="1">
      <c r="A1087" s="23" t="str">
        <f>+IFERROR(VLOOKUP(R1087,'[2]Listas niveles'!$D$2:$E$11,2,FALSE),"")</f>
        <v>DTAN</v>
      </c>
      <c r="B1087" s="23" t="str">
        <f>+IFERROR(VLOOKUP(AS1087,'[2]Listas anexo 1'!$A$7:$B$8,2,FALSE),"")</f>
        <v>ADMIN</v>
      </c>
      <c r="C1087" s="23" t="str">
        <f>+IFERROR(VLOOKUP(AT1087,'[2]Listas anexo 1'!$A$13:$B$15,2,FALSE),"")</f>
        <v>ADMINYCOOR</v>
      </c>
      <c r="D1087" s="23" t="str">
        <f>+IFERROR(VLOOKUP(AT1087,'[2]Listas anexo 1'!$A$13:$C$15,3,FALSE),"")</f>
        <v>CONTRIBUIR</v>
      </c>
      <c r="E1087" s="23" t="str">
        <f>+IFERROR(VLOOKUP(AT1087,'[2]Listas anexo 1'!$A$19:$B$21,2,FALSE),"")</f>
        <v>ADMINOB</v>
      </c>
      <c r="F1087" s="23" t="str">
        <f>+IFERROR(VLOOKUP(AV1087,'[2]Listas anexo 1'!$J$13:$K$21,2,FALSE),"")</f>
        <v>ADOBIII</v>
      </c>
      <c r="G1087" s="23" t="str">
        <f>+IFERROR(VLOOKUP(AW1087,'[2]LISTAS ANEXO 1. 2'!$A$9:$B$38,2,FALSE),"")</f>
        <v>AIX</v>
      </c>
      <c r="H1087" s="23" t="str">
        <f>+IFERROR(IF(C1087="ADMINYCOOR",VLOOKUP(AY1087,'[2]LISTAS ANEXO 1. 3'!$B$13:$C$42,2,FALSE),IF(C1087="TASAS",VLOOKUP(AY1087,'[2]LISTAS ANEXO 1. 3'!$B$43:$C$51,2,FALSE),IF(C1087="FORTALECIMIENTO",VLOOKUP(AY1087,'[2]LISTAS ANEXO 1. 3'!$B$52:$C$58,2,FALSE),""))),"")</f>
        <v>NN</v>
      </c>
      <c r="I1087" s="23" t="str">
        <f>+IFERROR(VLOOKUP(#REF!,'[2]LISTAS ANEXO 1. 4'!$B$74:$C$90,2,FALSE),"")</f>
        <v/>
      </c>
      <c r="J1087" s="23" t="str">
        <f>+IFERROR(VLOOKUP(X1087,[2]ORDINALES!$B$2:$C$5,2,FALSE),"")</f>
        <v>CTADOS</v>
      </c>
      <c r="K1087" s="23" t="str">
        <f>+IFERROR(VLOOKUP(#REF!,[2]REGION!$G$2:$I$1125,2,FALSE),"")</f>
        <v/>
      </c>
      <c r="L1087" s="23" t="str">
        <f>+IFERROR(VLOOKUP(AI1087,[2]REGION!$G$2:$I$1125,2,FALSE),"")</f>
        <v>SANTANDER</v>
      </c>
      <c r="M1087" s="23" t="str">
        <f>+IFERROR(VLOOKUP(#REF!,[2]ORDINALES!$H$2:$I$382,2,FALSE),"")</f>
        <v/>
      </c>
      <c r="N1087" s="23" t="str">
        <f>IFERROR(VLOOKUP(U1087,'[2]Lista Willy'!$B$11:$D$14,3,FALSE),"")</f>
        <v>REC_21</v>
      </c>
      <c r="O1087" s="24"/>
      <c r="P1087" s="94">
        <v>39019</v>
      </c>
      <c r="Q1087" s="94" t="s">
        <v>540</v>
      </c>
      <c r="R1087" s="94" t="s">
        <v>873</v>
      </c>
      <c r="S1087" s="94" t="s">
        <v>1176</v>
      </c>
      <c r="T1087" s="94" t="s">
        <v>873</v>
      </c>
      <c r="U1087" s="94" t="s">
        <v>1028</v>
      </c>
      <c r="V1087" s="94" t="s">
        <v>154</v>
      </c>
      <c r="W1087" s="94" t="s">
        <v>1177</v>
      </c>
      <c r="X1087" s="90" t="s">
        <v>55</v>
      </c>
      <c r="Y1087" s="94" t="s">
        <v>2888</v>
      </c>
      <c r="Z1087" s="119">
        <v>9000000</v>
      </c>
      <c r="AA1087" s="120"/>
      <c r="AB1087" s="119"/>
      <c r="AC1087" s="119"/>
      <c r="AD1087" s="119"/>
      <c r="AE1087" s="120">
        <v>9000000</v>
      </c>
      <c r="AF1087" s="119"/>
      <c r="AG1087" s="131">
        <v>0</v>
      </c>
      <c r="AH1087" s="94" t="s">
        <v>57</v>
      </c>
      <c r="AI1087" s="94" t="s">
        <v>920</v>
      </c>
      <c r="AJ1087" s="94" t="s">
        <v>1178</v>
      </c>
      <c r="AK1087" s="94"/>
      <c r="AL1087" s="94" t="s">
        <v>57</v>
      </c>
      <c r="AM1087" s="94"/>
      <c r="AN1087" s="94" t="s">
        <v>57</v>
      </c>
      <c r="AO1087" s="94"/>
      <c r="AP1087" s="94" t="s">
        <v>57</v>
      </c>
      <c r="AQ1087" s="94"/>
      <c r="AR1087" s="94" t="s">
        <v>57</v>
      </c>
      <c r="AS1087" s="94" t="s">
        <v>60</v>
      </c>
      <c r="AT1087" s="94" t="s">
        <v>61</v>
      </c>
      <c r="AU1087" s="97" t="s">
        <v>62</v>
      </c>
      <c r="AV1087" s="98" t="s">
        <v>272</v>
      </c>
      <c r="AW1087" s="97" t="s">
        <v>413</v>
      </c>
      <c r="AX1087" s="97">
        <v>3202014</v>
      </c>
      <c r="AY1087" s="97" t="s">
        <v>418</v>
      </c>
      <c r="AZ1087" s="98" t="s">
        <v>415</v>
      </c>
      <c r="BA1087" s="24"/>
    </row>
    <row r="1088" spans="1:53" ht="84.75" customHeight="1">
      <c r="A1088" s="23" t="str">
        <f>+IFERROR(VLOOKUP(R1088,'[2]Listas niveles'!$D$2:$E$11,2,FALSE),"")</f>
        <v>DTAN</v>
      </c>
      <c r="B1088" s="23" t="str">
        <f>+IFERROR(VLOOKUP(AS1088,'[2]Listas anexo 1'!$A$7:$B$8,2,FALSE),"")</f>
        <v>ADMIN</v>
      </c>
      <c r="C1088" s="23" t="str">
        <f>+IFERROR(VLOOKUP(AT1088,'[2]Listas anexo 1'!$A$13:$B$15,2,FALSE),"")</f>
        <v>ADMINYCOOR</v>
      </c>
      <c r="D1088" s="23" t="str">
        <f>+IFERROR(VLOOKUP(AT1088,'[2]Listas anexo 1'!$A$13:$C$15,3,FALSE),"")</f>
        <v>CONTRIBUIR</v>
      </c>
      <c r="E1088" s="23" t="str">
        <f>+IFERROR(VLOOKUP(AT1088,'[2]Listas anexo 1'!$A$19:$B$21,2,FALSE),"")</f>
        <v>ADMINOB</v>
      </c>
      <c r="F1088" s="23" t="str">
        <f>+IFERROR(VLOOKUP(AV1088,'[2]Listas anexo 1'!$J$13:$K$21,2,FALSE),"")</f>
        <v>ADOBI</v>
      </c>
      <c r="G1088" s="23" t="str">
        <f>+IFERROR(VLOOKUP(AW1088,'[2]LISTAS ANEXO 1. 2'!$A$9:$B$38,2,FALSE),"")</f>
        <v>AIII</v>
      </c>
      <c r="H1088" s="23" t="str">
        <f>+IFERROR(IF(C1088="ADMINYCOOR",VLOOKUP(AY1088,'[2]LISTAS ANEXO 1. 3'!$B$13:$C$42,2,FALSE),IF(C1088="TASAS",VLOOKUP(AY1088,'[2]LISTAS ANEXO 1. 3'!$B$43:$C$51,2,FALSE),IF(C1088="FORTALECIMIENTO",VLOOKUP(AY1088,'[2]LISTAS ANEXO 1. 3'!$B$52:$C$58,2,FALSE),""))),"")</f>
        <v>DD</v>
      </c>
      <c r="I1088" s="23" t="str">
        <f>+IFERROR(VLOOKUP(#REF!,'[2]LISTAS ANEXO 1. 4'!$B$74:$C$90,2,FALSE),"")</f>
        <v/>
      </c>
      <c r="J1088" s="23" t="str">
        <f>+IFERROR(VLOOKUP(X1088,[2]ORDINALES!$B$2:$C$5,2,FALSE),"")</f>
        <v>CTADOS</v>
      </c>
      <c r="K1088" s="23" t="str">
        <f>+IFERROR(VLOOKUP(#REF!,[2]REGION!$G$2:$I$1125,2,FALSE),"")</f>
        <v/>
      </c>
      <c r="L1088" s="23" t="str">
        <f>+IFERROR(VLOOKUP(AI1088,[2]REGION!$G$2:$I$1125,2,FALSE),"")</f>
        <v>SANTANDER</v>
      </c>
      <c r="M1088" s="23" t="str">
        <f>+IFERROR(VLOOKUP(#REF!,[2]ORDINALES!$H$2:$I$382,2,FALSE),"")</f>
        <v/>
      </c>
      <c r="N1088" s="23" t="str">
        <f>IFERROR(VLOOKUP(U1088,'[2]Lista Willy'!$B$11:$D$14,3,FALSE),"")</f>
        <v>REC_11</v>
      </c>
      <c r="O1088" s="24"/>
      <c r="P1088" s="94">
        <v>39020</v>
      </c>
      <c r="Q1088" s="94" t="s">
        <v>540</v>
      </c>
      <c r="R1088" s="94" t="s">
        <v>873</v>
      </c>
      <c r="S1088" s="94" t="s">
        <v>1176</v>
      </c>
      <c r="T1088" s="94" t="s">
        <v>873</v>
      </c>
      <c r="U1088" s="94" t="s">
        <v>52</v>
      </c>
      <c r="V1088" s="94" t="s">
        <v>53</v>
      </c>
      <c r="W1088" s="94" t="s">
        <v>54</v>
      </c>
      <c r="X1088" s="90" t="s">
        <v>55</v>
      </c>
      <c r="Y1088" s="94" t="s">
        <v>1191</v>
      </c>
      <c r="Z1088" s="119">
        <v>15997960</v>
      </c>
      <c r="AA1088" s="120"/>
      <c r="AB1088" s="119"/>
      <c r="AC1088" s="119"/>
      <c r="AD1088" s="119"/>
      <c r="AE1088" s="120">
        <v>15997960</v>
      </c>
      <c r="AF1088" s="119"/>
      <c r="AG1088" s="131">
        <v>14543600</v>
      </c>
      <c r="AH1088" s="94" t="s">
        <v>57</v>
      </c>
      <c r="AI1088" s="94" t="s">
        <v>920</v>
      </c>
      <c r="AJ1088" s="94" t="s">
        <v>1178</v>
      </c>
      <c r="AK1088" s="94"/>
      <c r="AL1088" s="94" t="s">
        <v>57</v>
      </c>
      <c r="AM1088" s="94"/>
      <c r="AN1088" s="94" t="s">
        <v>57</v>
      </c>
      <c r="AO1088" s="94"/>
      <c r="AP1088" s="94" t="s">
        <v>57</v>
      </c>
      <c r="AQ1088" s="94"/>
      <c r="AR1088" s="94" t="s">
        <v>57</v>
      </c>
      <c r="AS1088" s="94" t="s">
        <v>60</v>
      </c>
      <c r="AT1088" s="94" t="s">
        <v>61</v>
      </c>
      <c r="AU1088" s="97" t="s">
        <v>62</v>
      </c>
      <c r="AV1088" s="98" t="s">
        <v>125</v>
      </c>
      <c r="AW1088" s="97" t="s">
        <v>324</v>
      </c>
      <c r="AX1088" s="97">
        <v>3202005</v>
      </c>
      <c r="AY1088" s="98" t="s">
        <v>325</v>
      </c>
      <c r="AZ1088" s="98" t="s">
        <v>389</v>
      </c>
      <c r="BA1088" s="24"/>
    </row>
    <row r="1089" spans="1:53" ht="84.75" customHeight="1">
      <c r="A1089" s="23" t="str">
        <f>+IFERROR(VLOOKUP(R1089,'[2]Listas niveles'!$D$2:$E$11,2,FALSE),"")</f>
        <v>DTAN</v>
      </c>
      <c r="B1089" s="23" t="str">
        <f>+IFERROR(VLOOKUP(AS1089,'[2]Listas anexo 1'!$A$7:$B$8,2,FALSE),"")</f>
        <v>ADMIN</v>
      </c>
      <c r="C1089" s="23" t="str">
        <f>+IFERROR(VLOOKUP(AT1089,'[2]Listas anexo 1'!$A$13:$B$15,2,FALSE),"")</f>
        <v>ADMINYCOOR</v>
      </c>
      <c r="D1089" s="23" t="str">
        <f>+IFERROR(VLOOKUP(AT1089,'[2]Listas anexo 1'!$A$13:$C$15,3,FALSE),"")</f>
        <v>CONTRIBUIR</v>
      </c>
      <c r="E1089" s="23" t="str">
        <f>+IFERROR(VLOOKUP(AT1089,'[2]Listas anexo 1'!$A$19:$B$21,2,FALSE),"")</f>
        <v>ADMINOB</v>
      </c>
      <c r="F1089" s="23" t="str">
        <f>+IFERROR(VLOOKUP(AV1089,'[2]Listas anexo 1'!$J$13:$K$21,2,FALSE),"")</f>
        <v>ADOBI</v>
      </c>
      <c r="G1089" s="23" t="str">
        <f>+IFERROR(VLOOKUP(AW1089,'[2]LISTAS ANEXO 1. 2'!$A$9:$B$38,2,FALSE),"")</f>
        <v>AI</v>
      </c>
      <c r="H1089" s="23" t="str">
        <f>+IFERROR(IF(C1089="ADMINYCOOR",VLOOKUP(AY1089,'[2]LISTAS ANEXO 1. 3'!$B$13:$C$42,2,FALSE),IF(C1089="TASAS",VLOOKUP(AY1089,'[2]LISTAS ANEXO 1. 3'!$B$43:$C$51,2,FALSE),IF(C1089="FORTALECIMIENTO",VLOOKUP(AY1089,'[2]LISTAS ANEXO 1. 3'!$B$52:$C$58,2,FALSE),""))),"")</f>
        <v>AA</v>
      </c>
      <c r="I1089" s="23" t="str">
        <f>+IFERROR(VLOOKUP(#REF!,'[2]LISTAS ANEXO 1. 4'!$B$74:$C$90,2,FALSE),"")</f>
        <v/>
      </c>
      <c r="J1089" s="23" t="str">
        <f>+IFERROR(VLOOKUP(X1089,[2]ORDINALES!$B$2:$C$5,2,FALSE),"")</f>
        <v>CTADOS</v>
      </c>
      <c r="K1089" s="23" t="str">
        <f>+IFERROR(VLOOKUP(#REF!,[2]REGION!$G$2:$I$1125,2,FALSE),"")</f>
        <v/>
      </c>
      <c r="L1089" s="23" t="str">
        <f>+IFERROR(VLOOKUP(AI1089,[2]REGION!$G$2:$I$1125,2,FALSE),"")</f>
        <v>SANTANDER</v>
      </c>
      <c r="M1089" s="23" t="str">
        <f>+IFERROR(VLOOKUP(#REF!,[2]ORDINALES!$H$2:$I$382,2,FALSE),"")</f>
        <v/>
      </c>
      <c r="N1089" s="23" t="str">
        <f>IFERROR(VLOOKUP(U1089,'[2]Lista Willy'!$B$11:$D$14,3,FALSE),"")</f>
        <v>REC_11</v>
      </c>
      <c r="O1089" s="24"/>
      <c r="P1089" s="94">
        <v>39021</v>
      </c>
      <c r="Q1089" s="94" t="s">
        <v>540</v>
      </c>
      <c r="R1089" s="94" t="s">
        <v>873</v>
      </c>
      <c r="S1089" s="94" t="s">
        <v>1176</v>
      </c>
      <c r="T1089" s="94" t="s">
        <v>873</v>
      </c>
      <c r="U1089" s="94" t="s">
        <v>52</v>
      </c>
      <c r="V1089" s="94" t="s">
        <v>53</v>
      </c>
      <c r="W1089" s="94" t="s">
        <v>54</v>
      </c>
      <c r="X1089" s="90" t="s">
        <v>55</v>
      </c>
      <c r="Y1089" s="94" t="s">
        <v>1192</v>
      </c>
      <c r="Z1089" s="119">
        <v>15997960</v>
      </c>
      <c r="AA1089" s="120"/>
      <c r="AB1089" s="119"/>
      <c r="AC1089" s="119"/>
      <c r="AD1089" s="119"/>
      <c r="AE1089" s="120">
        <v>15997960</v>
      </c>
      <c r="AF1089" s="119"/>
      <c r="AG1089" s="131">
        <v>0</v>
      </c>
      <c r="AH1089" s="94" t="s">
        <v>57</v>
      </c>
      <c r="AI1089" s="94" t="s">
        <v>920</v>
      </c>
      <c r="AJ1089" s="94" t="s">
        <v>1178</v>
      </c>
      <c r="AK1089" s="94"/>
      <c r="AL1089" s="94" t="s">
        <v>57</v>
      </c>
      <c r="AM1089" s="94"/>
      <c r="AN1089" s="94" t="s">
        <v>57</v>
      </c>
      <c r="AO1089" s="94"/>
      <c r="AP1089" s="94" t="s">
        <v>57</v>
      </c>
      <c r="AQ1089" s="94"/>
      <c r="AR1089" s="94" t="s">
        <v>57</v>
      </c>
      <c r="AS1089" s="94" t="s">
        <v>60</v>
      </c>
      <c r="AT1089" s="94" t="s">
        <v>61</v>
      </c>
      <c r="AU1089" s="97" t="s">
        <v>62</v>
      </c>
      <c r="AV1089" s="98" t="s">
        <v>125</v>
      </c>
      <c r="AW1089" s="97" t="s">
        <v>126</v>
      </c>
      <c r="AX1089" s="97">
        <v>3202032</v>
      </c>
      <c r="AY1089" s="97" t="s">
        <v>127</v>
      </c>
      <c r="AZ1089" s="97" t="s">
        <v>293</v>
      </c>
      <c r="BA1089" s="24"/>
    </row>
    <row r="1090" spans="1:53" ht="84.75" customHeight="1">
      <c r="A1090" s="23" t="str">
        <f>+IFERROR(VLOOKUP(R1090,'[2]Listas niveles'!$D$2:$E$11,2,FALSE),"")</f>
        <v>DTAN</v>
      </c>
      <c r="B1090" s="23" t="str">
        <f>+IFERROR(VLOOKUP(AS1090,'[2]Listas anexo 1'!$A$7:$B$8,2,FALSE),"")</f>
        <v>ADMIN</v>
      </c>
      <c r="C1090" s="23" t="str">
        <f>+IFERROR(VLOOKUP(AT1090,'[2]Listas anexo 1'!$A$13:$B$15,2,FALSE),"")</f>
        <v>ADMINYCOOR</v>
      </c>
      <c r="D1090" s="23" t="str">
        <f>+IFERROR(VLOOKUP(AT1090,'[2]Listas anexo 1'!$A$13:$C$15,3,FALSE),"")</f>
        <v>CONTRIBUIR</v>
      </c>
      <c r="E1090" s="23" t="str">
        <f>+IFERROR(VLOOKUP(AT1090,'[2]Listas anexo 1'!$A$19:$B$21,2,FALSE),"")</f>
        <v>ADMINOB</v>
      </c>
      <c r="F1090" s="23" t="str">
        <f>+IFERROR(VLOOKUP(AV1090,'[2]Listas anexo 1'!$J$13:$K$21,2,FALSE),"")</f>
        <v>ADOBI</v>
      </c>
      <c r="G1090" s="23" t="str">
        <f>+IFERROR(VLOOKUP(AW1090,'[2]LISTAS ANEXO 1. 2'!$A$9:$B$38,2,FALSE),"")</f>
        <v>AI</v>
      </c>
      <c r="H1090" s="23" t="str">
        <f>+IFERROR(IF(C1090="ADMINYCOOR",VLOOKUP(AY1090,'[2]LISTAS ANEXO 1. 3'!$B$13:$C$42,2,FALSE),IF(C1090="TASAS",VLOOKUP(AY1090,'[2]LISTAS ANEXO 1. 3'!$B$43:$C$51,2,FALSE),IF(C1090="FORTALECIMIENTO",VLOOKUP(AY1090,'[2]LISTAS ANEXO 1. 3'!$B$52:$C$58,2,FALSE),""))),"")</f>
        <v>AA</v>
      </c>
      <c r="I1090" s="23" t="str">
        <f>+IFERROR(VLOOKUP(#REF!,'[2]LISTAS ANEXO 1. 4'!$B$74:$C$90,2,FALSE),"")</f>
        <v/>
      </c>
      <c r="J1090" s="23" t="str">
        <f>+IFERROR(VLOOKUP(X1090,[2]ORDINALES!$B$2:$C$5,2,FALSE),"")</f>
        <v>CTADOS</v>
      </c>
      <c r="K1090" s="23" t="str">
        <f>+IFERROR(VLOOKUP(#REF!,[2]REGION!$G$2:$I$1125,2,FALSE),"")</f>
        <v/>
      </c>
      <c r="L1090" s="23" t="str">
        <f>+IFERROR(VLOOKUP(AI1090,[2]REGION!$G$2:$I$1125,2,FALSE),"")</f>
        <v>SANTANDER</v>
      </c>
      <c r="M1090" s="23" t="str">
        <f>+IFERROR(VLOOKUP(#REF!,[2]ORDINALES!$H$2:$I$382,2,FALSE),"")</f>
        <v/>
      </c>
      <c r="N1090" s="23" t="str">
        <f>IFERROR(VLOOKUP(U1090,'[2]Lista Willy'!$B$11:$D$14,3,FALSE),"")</f>
        <v>REC_11</v>
      </c>
      <c r="O1090" s="24"/>
      <c r="P1090" s="94">
        <v>39022</v>
      </c>
      <c r="Q1090" s="94" t="s">
        <v>540</v>
      </c>
      <c r="R1090" s="94" t="s">
        <v>873</v>
      </c>
      <c r="S1090" s="94" t="s">
        <v>1176</v>
      </c>
      <c r="T1090" s="94" t="s">
        <v>873</v>
      </c>
      <c r="U1090" s="94" t="s">
        <v>52</v>
      </c>
      <c r="V1090" s="94" t="s">
        <v>53</v>
      </c>
      <c r="W1090" s="94" t="s">
        <v>54</v>
      </c>
      <c r="X1090" s="90" t="s">
        <v>55</v>
      </c>
      <c r="Y1090" s="94" t="s">
        <v>1193</v>
      </c>
      <c r="Z1090" s="119">
        <v>15997960</v>
      </c>
      <c r="AA1090" s="120"/>
      <c r="AB1090" s="119"/>
      <c r="AC1090" s="119"/>
      <c r="AD1090" s="119"/>
      <c r="AE1090" s="120">
        <v>15997960</v>
      </c>
      <c r="AF1090" s="119"/>
      <c r="AG1090" s="131">
        <v>0</v>
      </c>
      <c r="AH1090" s="94" t="s">
        <v>57</v>
      </c>
      <c r="AI1090" s="94" t="s">
        <v>920</v>
      </c>
      <c r="AJ1090" s="94" t="s">
        <v>1178</v>
      </c>
      <c r="AK1090" s="94"/>
      <c r="AL1090" s="94" t="s">
        <v>57</v>
      </c>
      <c r="AM1090" s="94"/>
      <c r="AN1090" s="94" t="s">
        <v>57</v>
      </c>
      <c r="AO1090" s="94"/>
      <c r="AP1090" s="94" t="s">
        <v>57</v>
      </c>
      <c r="AQ1090" s="94"/>
      <c r="AR1090" s="94" t="s">
        <v>57</v>
      </c>
      <c r="AS1090" s="94" t="s">
        <v>60</v>
      </c>
      <c r="AT1090" s="94" t="s">
        <v>61</v>
      </c>
      <c r="AU1090" s="97" t="s">
        <v>62</v>
      </c>
      <c r="AV1090" s="98" t="s">
        <v>125</v>
      </c>
      <c r="AW1090" s="97" t="s">
        <v>126</v>
      </c>
      <c r="AX1090" s="97">
        <v>3202032</v>
      </c>
      <c r="AY1090" s="97" t="s">
        <v>127</v>
      </c>
      <c r="AZ1090" s="97" t="s">
        <v>293</v>
      </c>
      <c r="BA1090" s="24"/>
    </row>
    <row r="1091" spans="1:53" ht="84.75" customHeight="1">
      <c r="A1091" s="23" t="str">
        <f>+IFERROR(VLOOKUP(R1091,'[2]Listas niveles'!$D$2:$E$11,2,FALSE),"")</f>
        <v>DTAN</v>
      </c>
      <c r="B1091" s="23" t="str">
        <f>+IFERROR(VLOOKUP(AS1091,'[2]Listas anexo 1'!$A$7:$B$8,2,FALSE),"")</f>
        <v>ADMIN</v>
      </c>
      <c r="C1091" s="23" t="str">
        <f>+IFERROR(VLOOKUP(AT1091,'[2]Listas anexo 1'!$A$13:$B$15,2,FALSE),"")</f>
        <v>ADMINYCOOR</v>
      </c>
      <c r="D1091" s="23" t="str">
        <f>+IFERROR(VLOOKUP(AT1091,'[2]Listas anexo 1'!$A$13:$C$15,3,FALSE),"")</f>
        <v>CONTRIBUIR</v>
      </c>
      <c r="E1091" s="23" t="str">
        <f>+IFERROR(VLOOKUP(AT1091,'[2]Listas anexo 1'!$A$19:$B$21,2,FALSE),"")</f>
        <v>ADMINOB</v>
      </c>
      <c r="F1091" s="23" t="str">
        <f>+IFERROR(VLOOKUP(AV1091,'[2]Listas anexo 1'!$J$13:$K$21,2,FALSE),"")</f>
        <v>ADOBI</v>
      </c>
      <c r="G1091" s="23" t="str">
        <f>+IFERROR(VLOOKUP(AW1091,'[2]LISTAS ANEXO 1. 2'!$A$9:$B$38,2,FALSE),"")</f>
        <v>AI</v>
      </c>
      <c r="H1091" s="23" t="str">
        <f>+IFERROR(IF(C1091="ADMINYCOOR",VLOOKUP(AY1091,'[2]LISTAS ANEXO 1. 3'!$B$13:$C$42,2,FALSE),IF(C1091="TASAS",VLOOKUP(AY1091,'[2]LISTAS ANEXO 1. 3'!$B$43:$C$51,2,FALSE),IF(C1091="FORTALECIMIENTO",VLOOKUP(AY1091,'[2]LISTAS ANEXO 1. 3'!$B$52:$C$58,2,FALSE),""))),"")</f>
        <v>AA</v>
      </c>
      <c r="I1091" s="23" t="str">
        <f>+IFERROR(VLOOKUP(#REF!,'[2]LISTAS ANEXO 1. 4'!$B$74:$C$90,2,FALSE),"")</f>
        <v/>
      </c>
      <c r="J1091" s="23" t="str">
        <f>+IFERROR(VLOOKUP(X1091,[2]ORDINALES!$B$2:$C$5,2,FALSE),"")</f>
        <v>CTADOS</v>
      </c>
      <c r="K1091" s="23" t="str">
        <f>+IFERROR(VLOOKUP(#REF!,[2]REGION!$G$2:$I$1125,2,FALSE),"")</f>
        <v/>
      </c>
      <c r="L1091" s="23" t="str">
        <f>+IFERROR(VLOOKUP(AI1091,[2]REGION!$G$2:$I$1125,2,FALSE),"")</f>
        <v>SANTANDER</v>
      </c>
      <c r="M1091" s="23" t="str">
        <f>+IFERROR(VLOOKUP(#REF!,[2]ORDINALES!$H$2:$I$382,2,FALSE),"")</f>
        <v/>
      </c>
      <c r="N1091" s="23" t="str">
        <f>IFERROR(VLOOKUP(U1091,'[2]Lista Willy'!$B$11:$D$14,3,FALSE),"")</f>
        <v>REC_11</v>
      </c>
      <c r="O1091" s="24"/>
      <c r="P1091" s="94">
        <v>39023</v>
      </c>
      <c r="Q1091" s="94" t="s">
        <v>540</v>
      </c>
      <c r="R1091" s="94" t="s">
        <v>873</v>
      </c>
      <c r="S1091" s="94" t="s">
        <v>1176</v>
      </c>
      <c r="T1091" s="94" t="s">
        <v>873</v>
      </c>
      <c r="U1091" s="94" t="s">
        <v>52</v>
      </c>
      <c r="V1091" s="94" t="s">
        <v>53</v>
      </c>
      <c r="W1091" s="94" t="s">
        <v>54</v>
      </c>
      <c r="X1091" s="90" t="s">
        <v>55</v>
      </c>
      <c r="Y1091" s="94" t="s">
        <v>1194</v>
      </c>
      <c r="Z1091" s="119">
        <v>15997960</v>
      </c>
      <c r="AA1091" s="120"/>
      <c r="AB1091" s="119"/>
      <c r="AC1091" s="119"/>
      <c r="AD1091" s="119"/>
      <c r="AE1091" s="120">
        <v>15997960</v>
      </c>
      <c r="AF1091" s="119"/>
      <c r="AG1091" s="131">
        <v>0</v>
      </c>
      <c r="AH1091" s="94" t="s">
        <v>57</v>
      </c>
      <c r="AI1091" s="94" t="s">
        <v>920</v>
      </c>
      <c r="AJ1091" s="94" t="s">
        <v>1178</v>
      </c>
      <c r="AK1091" s="94"/>
      <c r="AL1091" s="94" t="s">
        <v>57</v>
      </c>
      <c r="AM1091" s="94"/>
      <c r="AN1091" s="94" t="s">
        <v>57</v>
      </c>
      <c r="AO1091" s="94"/>
      <c r="AP1091" s="94" t="s">
        <v>57</v>
      </c>
      <c r="AQ1091" s="94"/>
      <c r="AR1091" s="94" t="s">
        <v>57</v>
      </c>
      <c r="AS1091" s="94" t="s">
        <v>60</v>
      </c>
      <c r="AT1091" s="94" t="s">
        <v>61</v>
      </c>
      <c r="AU1091" s="97" t="s">
        <v>62</v>
      </c>
      <c r="AV1091" s="98" t="s">
        <v>125</v>
      </c>
      <c r="AW1091" s="97" t="s">
        <v>126</v>
      </c>
      <c r="AX1091" s="97">
        <v>3202032</v>
      </c>
      <c r="AY1091" s="97" t="s">
        <v>127</v>
      </c>
      <c r="AZ1091" s="97" t="s">
        <v>293</v>
      </c>
      <c r="BA1091" s="24"/>
    </row>
    <row r="1092" spans="1:53" ht="84.75" customHeight="1">
      <c r="A1092" s="23" t="str">
        <f>+IFERROR(VLOOKUP(R1092,'[2]Listas niveles'!$D$2:$E$11,2,FALSE),"")</f>
        <v>DTAN</v>
      </c>
      <c r="B1092" s="23" t="str">
        <f>+IFERROR(VLOOKUP(AS1092,'[2]Listas anexo 1'!$A$7:$B$8,2,FALSE),"")</f>
        <v>ADMIN</v>
      </c>
      <c r="C1092" s="23" t="str">
        <f>+IFERROR(VLOOKUP(AT1092,'[2]Listas anexo 1'!$A$13:$B$15,2,FALSE),"")</f>
        <v>ADMINYCOOR</v>
      </c>
      <c r="D1092" s="23" t="str">
        <f>+IFERROR(VLOOKUP(AT1092,'[2]Listas anexo 1'!$A$13:$C$15,3,FALSE),"")</f>
        <v>CONTRIBUIR</v>
      </c>
      <c r="E1092" s="23" t="str">
        <f>+IFERROR(VLOOKUP(AT1092,'[2]Listas anexo 1'!$A$19:$B$21,2,FALSE),"")</f>
        <v>ADMINOB</v>
      </c>
      <c r="F1092" s="23" t="str">
        <f>+IFERROR(VLOOKUP(AV1092,'[2]Listas anexo 1'!$J$13:$K$21,2,FALSE),"")</f>
        <v>ADOBI</v>
      </c>
      <c r="G1092" s="23" t="str">
        <f>+IFERROR(VLOOKUP(AW1092,'[2]LISTAS ANEXO 1. 2'!$A$9:$B$38,2,FALSE),"")</f>
        <v>AI</v>
      </c>
      <c r="H1092" s="23" t="str">
        <f>+IFERROR(IF(C1092="ADMINYCOOR",VLOOKUP(AY1092,'[2]LISTAS ANEXO 1. 3'!$B$13:$C$42,2,FALSE),IF(C1092="TASAS",VLOOKUP(AY1092,'[2]LISTAS ANEXO 1. 3'!$B$43:$C$51,2,FALSE),IF(C1092="FORTALECIMIENTO",VLOOKUP(AY1092,'[2]LISTAS ANEXO 1. 3'!$B$52:$C$58,2,FALSE),""))),"")</f>
        <v>AA</v>
      </c>
      <c r="I1092" s="23" t="str">
        <f>+IFERROR(VLOOKUP(#REF!,'[2]LISTAS ANEXO 1. 4'!$B$74:$C$90,2,FALSE),"")</f>
        <v/>
      </c>
      <c r="J1092" s="23" t="str">
        <f>+IFERROR(VLOOKUP(X1092,[2]ORDINALES!$B$2:$C$5,2,FALSE),"")</f>
        <v>CTADOS</v>
      </c>
      <c r="K1092" s="23" t="str">
        <f>+IFERROR(VLOOKUP(#REF!,[2]REGION!$G$2:$I$1125,2,FALSE),"")</f>
        <v/>
      </c>
      <c r="L1092" s="23" t="str">
        <f>+IFERROR(VLOOKUP(AI1092,[2]REGION!$G$2:$I$1125,2,FALSE),"")</f>
        <v>SANTANDER</v>
      </c>
      <c r="M1092" s="23" t="str">
        <f>+IFERROR(VLOOKUP(#REF!,[2]ORDINALES!$H$2:$I$382,2,FALSE),"")</f>
        <v/>
      </c>
      <c r="N1092" s="23" t="str">
        <f>IFERROR(VLOOKUP(U1092,'[2]Lista Willy'!$B$11:$D$14,3,FALSE),"")</f>
        <v>REC_11</v>
      </c>
      <c r="O1092" s="24"/>
      <c r="P1092" s="94">
        <v>39024</v>
      </c>
      <c r="Q1092" s="94" t="s">
        <v>540</v>
      </c>
      <c r="R1092" s="94" t="s">
        <v>873</v>
      </c>
      <c r="S1092" s="94" t="s">
        <v>1176</v>
      </c>
      <c r="T1092" s="94" t="s">
        <v>873</v>
      </c>
      <c r="U1092" s="94" t="s">
        <v>52</v>
      </c>
      <c r="V1092" s="94" t="s">
        <v>53</v>
      </c>
      <c r="W1092" s="94" t="s">
        <v>54</v>
      </c>
      <c r="X1092" s="90" t="s">
        <v>55</v>
      </c>
      <c r="Y1092" s="94" t="s">
        <v>1195</v>
      </c>
      <c r="Z1092" s="119">
        <v>15997960</v>
      </c>
      <c r="AA1092" s="120"/>
      <c r="AB1092" s="119"/>
      <c r="AC1092" s="119"/>
      <c r="AD1092" s="119"/>
      <c r="AE1092" s="120">
        <v>15997960</v>
      </c>
      <c r="AF1092" s="119"/>
      <c r="AG1092" s="131">
        <v>0</v>
      </c>
      <c r="AH1092" s="94" t="s">
        <v>57</v>
      </c>
      <c r="AI1092" s="94" t="s">
        <v>920</v>
      </c>
      <c r="AJ1092" s="94" t="s">
        <v>1178</v>
      </c>
      <c r="AK1092" s="94"/>
      <c r="AL1092" s="94" t="s">
        <v>57</v>
      </c>
      <c r="AM1092" s="94"/>
      <c r="AN1092" s="94" t="s">
        <v>57</v>
      </c>
      <c r="AO1092" s="94"/>
      <c r="AP1092" s="94" t="s">
        <v>57</v>
      </c>
      <c r="AQ1092" s="94"/>
      <c r="AR1092" s="94" t="s">
        <v>57</v>
      </c>
      <c r="AS1092" s="94" t="s">
        <v>60</v>
      </c>
      <c r="AT1092" s="94" t="s">
        <v>61</v>
      </c>
      <c r="AU1092" s="97" t="s">
        <v>62</v>
      </c>
      <c r="AV1092" s="98" t="s">
        <v>125</v>
      </c>
      <c r="AW1092" s="97" t="s">
        <v>126</v>
      </c>
      <c r="AX1092" s="97">
        <v>3202032</v>
      </c>
      <c r="AY1092" s="97" t="s">
        <v>127</v>
      </c>
      <c r="AZ1092" s="97" t="s">
        <v>293</v>
      </c>
      <c r="BA1092" s="24"/>
    </row>
    <row r="1093" spans="1:53" ht="84.75" customHeight="1">
      <c r="A1093" s="23" t="str">
        <f>+IFERROR(VLOOKUP(R1093,'[2]Listas niveles'!$D$2:$E$11,2,FALSE),"")</f>
        <v>DTAN</v>
      </c>
      <c r="B1093" s="23" t="str">
        <f>+IFERROR(VLOOKUP(AS1093,'[2]Listas anexo 1'!$A$7:$B$8,2,FALSE),"")</f>
        <v>ADMIN</v>
      </c>
      <c r="C1093" s="23" t="str">
        <f>+IFERROR(VLOOKUP(AT1093,'[2]Listas anexo 1'!$A$13:$B$15,2,FALSE),"")</f>
        <v>ADMINYCOOR</v>
      </c>
      <c r="D1093" s="23" t="str">
        <f>+IFERROR(VLOOKUP(AT1093,'[2]Listas anexo 1'!$A$13:$C$15,3,FALSE),"")</f>
        <v>CONTRIBUIR</v>
      </c>
      <c r="E1093" s="23" t="str">
        <f>+IFERROR(VLOOKUP(AT1093,'[2]Listas anexo 1'!$A$19:$B$21,2,FALSE),"")</f>
        <v>ADMINOB</v>
      </c>
      <c r="F1093" s="23" t="str">
        <f>+IFERROR(VLOOKUP(AV1093,'[2]Listas anexo 1'!$J$13:$K$21,2,FALSE),"")</f>
        <v>ADOBI</v>
      </c>
      <c r="G1093" s="23" t="str">
        <f>+IFERROR(VLOOKUP(AW1093,'[2]LISTAS ANEXO 1. 2'!$A$9:$B$38,2,FALSE),"")</f>
        <v>AI</v>
      </c>
      <c r="H1093" s="23" t="str">
        <f>+IFERROR(IF(C1093="ADMINYCOOR",VLOOKUP(AY1093,'[2]LISTAS ANEXO 1. 3'!$B$13:$C$42,2,FALSE),IF(C1093="TASAS",VLOOKUP(AY1093,'[2]LISTAS ANEXO 1. 3'!$B$43:$C$51,2,FALSE),IF(C1093="FORTALECIMIENTO",VLOOKUP(AY1093,'[2]LISTAS ANEXO 1. 3'!$B$52:$C$58,2,FALSE),""))),"")</f>
        <v>AA</v>
      </c>
      <c r="I1093" s="23" t="str">
        <f>+IFERROR(VLOOKUP(#REF!,'[2]LISTAS ANEXO 1. 4'!$B$74:$C$90,2,FALSE),"")</f>
        <v/>
      </c>
      <c r="J1093" s="23" t="str">
        <f>+IFERROR(VLOOKUP(X1093,[2]ORDINALES!$B$2:$C$5,2,FALSE),"")</f>
        <v>CTADOS</v>
      </c>
      <c r="K1093" s="23" t="str">
        <f>+IFERROR(VLOOKUP(#REF!,[2]REGION!$G$2:$I$1125,2,FALSE),"")</f>
        <v/>
      </c>
      <c r="L1093" s="23" t="str">
        <f>+IFERROR(VLOOKUP(AI1093,[2]REGION!$G$2:$I$1125,2,FALSE),"")</f>
        <v>SANTANDER</v>
      </c>
      <c r="M1093" s="23" t="str">
        <f>+IFERROR(VLOOKUP(#REF!,[2]ORDINALES!$H$2:$I$382,2,FALSE),"")</f>
        <v/>
      </c>
      <c r="N1093" s="23" t="str">
        <f>IFERROR(VLOOKUP(U1093,'[2]Lista Willy'!$B$11:$D$14,3,FALSE),"")</f>
        <v>REC_11</v>
      </c>
      <c r="O1093" s="24"/>
      <c r="P1093" s="94">
        <v>39025</v>
      </c>
      <c r="Q1093" s="94" t="s">
        <v>540</v>
      </c>
      <c r="R1093" s="94" t="s">
        <v>873</v>
      </c>
      <c r="S1093" s="94" t="s">
        <v>1176</v>
      </c>
      <c r="T1093" s="94" t="s">
        <v>873</v>
      </c>
      <c r="U1093" s="94" t="s">
        <v>52</v>
      </c>
      <c r="V1093" s="94" t="s">
        <v>53</v>
      </c>
      <c r="W1093" s="94" t="s">
        <v>54</v>
      </c>
      <c r="X1093" s="90" t="s">
        <v>55</v>
      </c>
      <c r="Y1093" s="94" t="s">
        <v>1196</v>
      </c>
      <c r="Z1093" s="119">
        <v>15997960</v>
      </c>
      <c r="AA1093" s="120"/>
      <c r="AB1093" s="119"/>
      <c r="AC1093" s="119"/>
      <c r="AD1093" s="119"/>
      <c r="AE1093" s="120">
        <v>15997960</v>
      </c>
      <c r="AF1093" s="119"/>
      <c r="AG1093" s="131">
        <v>0</v>
      </c>
      <c r="AH1093" s="94" t="s">
        <v>57</v>
      </c>
      <c r="AI1093" s="94" t="s">
        <v>920</v>
      </c>
      <c r="AJ1093" s="94" t="s">
        <v>1178</v>
      </c>
      <c r="AK1093" s="94"/>
      <c r="AL1093" s="94" t="s">
        <v>57</v>
      </c>
      <c r="AM1093" s="94"/>
      <c r="AN1093" s="94" t="s">
        <v>57</v>
      </c>
      <c r="AO1093" s="94"/>
      <c r="AP1093" s="94" t="s">
        <v>57</v>
      </c>
      <c r="AQ1093" s="94"/>
      <c r="AR1093" s="94" t="s">
        <v>57</v>
      </c>
      <c r="AS1093" s="94" t="s">
        <v>60</v>
      </c>
      <c r="AT1093" s="94" t="s">
        <v>61</v>
      </c>
      <c r="AU1093" s="97" t="s">
        <v>62</v>
      </c>
      <c r="AV1093" s="98" t="s">
        <v>125</v>
      </c>
      <c r="AW1093" s="97" t="s">
        <v>126</v>
      </c>
      <c r="AX1093" s="97">
        <v>3202032</v>
      </c>
      <c r="AY1093" s="97" t="s">
        <v>127</v>
      </c>
      <c r="AZ1093" s="97" t="s">
        <v>293</v>
      </c>
      <c r="BA1093" s="24"/>
    </row>
    <row r="1094" spans="1:53" ht="84.75" customHeight="1">
      <c r="A1094" s="23" t="str">
        <f>+IFERROR(VLOOKUP(R1094,'[2]Listas niveles'!$D$2:$E$11,2,FALSE),"")</f>
        <v>DTAN</v>
      </c>
      <c r="B1094" s="23" t="str">
        <f>+IFERROR(VLOOKUP(AS1094,'[2]Listas anexo 1'!$A$7:$B$8,2,FALSE),"")</f>
        <v>ADMIN</v>
      </c>
      <c r="C1094" s="23" t="str">
        <f>+IFERROR(VLOOKUP(AT1094,'[2]Listas anexo 1'!$A$13:$B$15,2,FALSE),"")</f>
        <v>ADMINYCOOR</v>
      </c>
      <c r="D1094" s="23" t="str">
        <f>+IFERROR(VLOOKUP(AT1094,'[2]Listas anexo 1'!$A$13:$C$15,3,FALSE),"")</f>
        <v>CONTRIBUIR</v>
      </c>
      <c r="E1094" s="23" t="str">
        <f>+IFERROR(VLOOKUP(AT1094,'[2]Listas anexo 1'!$A$19:$B$21,2,FALSE),"")</f>
        <v>ADMINOB</v>
      </c>
      <c r="F1094" s="23" t="str">
        <f>+IFERROR(VLOOKUP(AV1094,'[2]Listas anexo 1'!$J$13:$K$21,2,FALSE),"")</f>
        <v>ADOBI</v>
      </c>
      <c r="G1094" s="23" t="str">
        <f>+IFERROR(VLOOKUP(AW1094,'[2]LISTAS ANEXO 1. 2'!$A$9:$B$38,2,FALSE),"")</f>
        <v>AI</v>
      </c>
      <c r="H1094" s="23" t="str">
        <f>+IFERROR(IF(C1094="ADMINYCOOR",VLOOKUP(AY1094,'[2]LISTAS ANEXO 1. 3'!$B$13:$C$42,2,FALSE),IF(C1094="TASAS",VLOOKUP(AY1094,'[2]LISTAS ANEXO 1. 3'!$B$43:$C$51,2,FALSE),IF(C1094="FORTALECIMIENTO",VLOOKUP(AY1094,'[2]LISTAS ANEXO 1. 3'!$B$52:$C$58,2,FALSE),""))),"")</f>
        <v>AA</v>
      </c>
      <c r="I1094" s="23" t="str">
        <f>+IFERROR(VLOOKUP(#REF!,'[2]LISTAS ANEXO 1. 4'!$B$74:$C$90,2,FALSE),"")</f>
        <v/>
      </c>
      <c r="J1094" s="23" t="str">
        <f>+IFERROR(VLOOKUP(X1094,[2]ORDINALES!$B$2:$C$5,2,FALSE),"")</f>
        <v>CTADOS</v>
      </c>
      <c r="K1094" s="23" t="str">
        <f>+IFERROR(VLOOKUP(#REF!,[2]REGION!$G$2:$I$1125,2,FALSE),"")</f>
        <v/>
      </c>
      <c r="L1094" s="23" t="str">
        <f>+IFERROR(VLOOKUP(AI1094,[2]REGION!$G$2:$I$1125,2,FALSE),"")</f>
        <v>SANTANDER</v>
      </c>
      <c r="M1094" s="23" t="str">
        <f>+IFERROR(VLOOKUP(#REF!,[2]ORDINALES!$H$2:$I$382,2,FALSE),"")</f>
        <v/>
      </c>
      <c r="N1094" s="23" t="str">
        <f>IFERROR(VLOOKUP(U1094,'[2]Lista Willy'!$B$11:$D$14,3,FALSE),"")</f>
        <v>REC_11</v>
      </c>
      <c r="O1094" s="24"/>
      <c r="P1094" s="94">
        <v>39026</v>
      </c>
      <c r="Q1094" s="94" t="s">
        <v>540</v>
      </c>
      <c r="R1094" s="94" t="s">
        <v>873</v>
      </c>
      <c r="S1094" s="94" t="s">
        <v>1176</v>
      </c>
      <c r="T1094" s="94" t="s">
        <v>873</v>
      </c>
      <c r="U1094" s="94" t="s">
        <v>52</v>
      </c>
      <c r="V1094" s="94" t="s">
        <v>53</v>
      </c>
      <c r="W1094" s="94" t="s">
        <v>54</v>
      </c>
      <c r="X1094" s="90" t="s">
        <v>55</v>
      </c>
      <c r="Y1094" s="94" t="s">
        <v>1197</v>
      </c>
      <c r="Z1094" s="119">
        <v>15997960</v>
      </c>
      <c r="AA1094" s="120"/>
      <c r="AB1094" s="119"/>
      <c r="AC1094" s="119"/>
      <c r="AD1094" s="119"/>
      <c r="AE1094" s="120">
        <v>15997960</v>
      </c>
      <c r="AF1094" s="119"/>
      <c r="AG1094" s="131">
        <v>0</v>
      </c>
      <c r="AH1094" s="94" t="s">
        <v>57</v>
      </c>
      <c r="AI1094" s="94" t="s">
        <v>920</v>
      </c>
      <c r="AJ1094" s="94" t="s">
        <v>1178</v>
      </c>
      <c r="AK1094" s="94"/>
      <c r="AL1094" s="94" t="s">
        <v>57</v>
      </c>
      <c r="AM1094" s="94"/>
      <c r="AN1094" s="94" t="s">
        <v>57</v>
      </c>
      <c r="AO1094" s="94"/>
      <c r="AP1094" s="94" t="s">
        <v>57</v>
      </c>
      <c r="AQ1094" s="94"/>
      <c r="AR1094" s="94" t="s">
        <v>57</v>
      </c>
      <c r="AS1094" s="94" t="s">
        <v>60</v>
      </c>
      <c r="AT1094" s="94" t="s">
        <v>61</v>
      </c>
      <c r="AU1094" s="97" t="s">
        <v>62</v>
      </c>
      <c r="AV1094" s="98" t="s">
        <v>125</v>
      </c>
      <c r="AW1094" s="97" t="s">
        <v>126</v>
      </c>
      <c r="AX1094" s="97">
        <v>3202032</v>
      </c>
      <c r="AY1094" s="97" t="s">
        <v>127</v>
      </c>
      <c r="AZ1094" s="97" t="s">
        <v>293</v>
      </c>
      <c r="BA1094" s="24"/>
    </row>
    <row r="1095" spans="1:53" ht="84.75" customHeight="1">
      <c r="A1095" s="23" t="str">
        <f>+IFERROR(VLOOKUP(R1095,'[2]Listas niveles'!$D$2:$E$11,2,FALSE),"")</f>
        <v>DTAN</v>
      </c>
      <c r="B1095" s="23" t="str">
        <f>+IFERROR(VLOOKUP(AS1095,'[2]Listas anexo 1'!$A$7:$B$8,2,FALSE),"")</f>
        <v>ADMIN</v>
      </c>
      <c r="C1095" s="23" t="str">
        <f>+IFERROR(VLOOKUP(AT1095,'[2]Listas anexo 1'!$A$13:$B$15,2,FALSE),"")</f>
        <v>ADMINYCOOR</v>
      </c>
      <c r="D1095" s="23" t="str">
        <f>+IFERROR(VLOOKUP(AT1095,'[2]Listas anexo 1'!$A$13:$C$15,3,FALSE),"")</f>
        <v>CONTRIBUIR</v>
      </c>
      <c r="E1095" s="23" t="str">
        <f>+IFERROR(VLOOKUP(AT1095,'[2]Listas anexo 1'!$A$19:$B$21,2,FALSE),"")</f>
        <v>ADMINOB</v>
      </c>
      <c r="F1095" s="23" t="str">
        <f>+IFERROR(VLOOKUP(AV1095,'[2]Listas anexo 1'!$J$13:$K$21,2,FALSE),"")</f>
        <v>ADOBI</v>
      </c>
      <c r="G1095" s="23" t="str">
        <f>+IFERROR(VLOOKUP(AW1095,'[2]LISTAS ANEXO 1. 2'!$A$9:$B$38,2,FALSE),"")</f>
        <v>AI</v>
      </c>
      <c r="H1095" s="23" t="str">
        <f>+IFERROR(IF(C1095="ADMINYCOOR",VLOOKUP(AY1095,'[2]LISTAS ANEXO 1. 3'!$B$13:$C$42,2,FALSE),IF(C1095="TASAS",VLOOKUP(AY1095,'[2]LISTAS ANEXO 1. 3'!$B$43:$C$51,2,FALSE),IF(C1095="FORTALECIMIENTO",VLOOKUP(AY1095,'[2]LISTAS ANEXO 1. 3'!$B$52:$C$58,2,FALSE),""))),"")</f>
        <v>AA</v>
      </c>
      <c r="I1095" s="23" t="str">
        <f>+IFERROR(VLOOKUP(#REF!,'[2]LISTAS ANEXO 1. 4'!$B$74:$C$90,2,FALSE),"")</f>
        <v/>
      </c>
      <c r="J1095" s="23" t="str">
        <f>+IFERROR(VLOOKUP(X1095,[2]ORDINALES!$B$2:$C$5,2,FALSE),"")</f>
        <v>CTADOS</v>
      </c>
      <c r="K1095" s="23" t="str">
        <f>+IFERROR(VLOOKUP(#REF!,[2]REGION!$G$2:$I$1125,2,FALSE),"")</f>
        <v/>
      </c>
      <c r="L1095" s="23" t="str">
        <f>+IFERROR(VLOOKUP(AI1095,[2]REGION!$G$2:$I$1125,2,FALSE),"")</f>
        <v>SANTANDER</v>
      </c>
      <c r="M1095" s="23" t="str">
        <f>+IFERROR(VLOOKUP(#REF!,[2]ORDINALES!$H$2:$I$382,2,FALSE),"")</f>
        <v/>
      </c>
      <c r="N1095" s="23" t="str">
        <f>IFERROR(VLOOKUP(U1095,'[2]Lista Willy'!$B$11:$D$14,3,FALSE),"")</f>
        <v>REC_11</v>
      </c>
      <c r="O1095" s="24"/>
      <c r="P1095" s="94">
        <v>39027</v>
      </c>
      <c r="Q1095" s="94" t="s">
        <v>540</v>
      </c>
      <c r="R1095" s="94" t="s">
        <v>873</v>
      </c>
      <c r="S1095" s="94" t="s">
        <v>1176</v>
      </c>
      <c r="T1095" s="94" t="s">
        <v>873</v>
      </c>
      <c r="U1095" s="94" t="s">
        <v>52</v>
      </c>
      <c r="V1095" s="94" t="s">
        <v>53</v>
      </c>
      <c r="W1095" s="94" t="s">
        <v>54</v>
      </c>
      <c r="X1095" s="90" t="s">
        <v>55</v>
      </c>
      <c r="Y1095" s="99" t="s">
        <v>1198</v>
      </c>
      <c r="Z1095" s="119">
        <v>31859960</v>
      </c>
      <c r="AA1095" s="120"/>
      <c r="AB1095" s="119"/>
      <c r="AC1095" s="119"/>
      <c r="AD1095" s="119"/>
      <c r="AE1095" s="120">
        <v>31859960</v>
      </c>
      <c r="AF1095" s="119"/>
      <c r="AG1095" s="131">
        <v>0</v>
      </c>
      <c r="AH1095" s="94" t="s">
        <v>57</v>
      </c>
      <c r="AI1095" s="94" t="s">
        <v>920</v>
      </c>
      <c r="AJ1095" s="94" t="s">
        <v>1178</v>
      </c>
      <c r="AK1095" s="94"/>
      <c r="AL1095" s="94" t="s">
        <v>57</v>
      </c>
      <c r="AM1095" s="94"/>
      <c r="AN1095" s="94" t="s">
        <v>57</v>
      </c>
      <c r="AO1095" s="94"/>
      <c r="AP1095" s="94" t="s">
        <v>57</v>
      </c>
      <c r="AQ1095" s="94"/>
      <c r="AR1095" s="94" t="s">
        <v>57</v>
      </c>
      <c r="AS1095" s="94" t="s">
        <v>60</v>
      </c>
      <c r="AT1095" s="94" t="s">
        <v>61</v>
      </c>
      <c r="AU1095" s="97" t="s">
        <v>62</v>
      </c>
      <c r="AV1095" s="98" t="s">
        <v>125</v>
      </c>
      <c r="AW1095" s="97" t="s">
        <v>126</v>
      </c>
      <c r="AX1095" s="97">
        <v>3202032</v>
      </c>
      <c r="AY1095" s="97" t="s">
        <v>127</v>
      </c>
      <c r="AZ1095" s="97" t="s">
        <v>293</v>
      </c>
      <c r="BA1095" s="24"/>
    </row>
    <row r="1096" spans="1:53" ht="84.75" customHeight="1">
      <c r="A1096" s="23" t="str">
        <f>+IFERROR(VLOOKUP(R1096,'[2]Listas niveles'!$D$2:$E$11,2,FALSE),"")</f>
        <v>DTAN</v>
      </c>
      <c r="B1096" s="23" t="str">
        <f>+IFERROR(VLOOKUP(AS1096,'[2]Listas anexo 1'!$A$7:$B$8,2,FALSE),"")</f>
        <v>ADMIN</v>
      </c>
      <c r="C1096" s="23" t="str">
        <f>+IFERROR(VLOOKUP(AT1096,'[2]Listas anexo 1'!$A$13:$B$15,2,FALSE),"")</f>
        <v>ADMINYCOOR</v>
      </c>
      <c r="D1096" s="23" t="str">
        <f>+IFERROR(VLOOKUP(AT1096,'[2]Listas anexo 1'!$A$13:$C$15,3,FALSE),"")</f>
        <v>CONTRIBUIR</v>
      </c>
      <c r="E1096" s="23" t="str">
        <f>+IFERROR(VLOOKUP(AT1096,'[2]Listas anexo 1'!$A$19:$B$21,2,FALSE),"")</f>
        <v>ADMINOB</v>
      </c>
      <c r="F1096" s="23" t="str">
        <f>+IFERROR(VLOOKUP(AV1096,'[2]Listas anexo 1'!$J$13:$K$21,2,FALSE),"")</f>
        <v>ADOBI</v>
      </c>
      <c r="G1096" s="23" t="str">
        <f>+IFERROR(VLOOKUP(AW1096,'[2]LISTAS ANEXO 1. 2'!$A$9:$B$38,2,FALSE),"")</f>
        <v>AI</v>
      </c>
      <c r="H1096" s="23" t="str">
        <f>+IFERROR(IF(C1096="ADMINYCOOR",VLOOKUP(AY1096,'[2]LISTAS ANEXO 1. 3'!$B$13:$C$42,2,FALSE),IF(C1096="TASAS",VLOOKUP(AY1096,'[2]LISTAS ANEXO 1. 3'!$B$43:$C$51,2,FALSE),IF(C1096="FORTALECIMIENTO",VLOOKUP(AY1096,'[2]LISTAS ANEXO 1. 3'!$B$52:$C$58,2,FALSE),""))),"")</f>
        <v>AA</v>
      </c>
      <c r="I1096" s="23" t="str">
        <f>+IFERROR(VLOOKUP(#REF!,'[2]LISTAS ANEXO 1. 4'!$B$74:$C$90,2,FALSE),"")</f>
        <v/>
      </c>
      <c r="J1096" s="23" t="str">
        <f>+IFERROR(VLOOKUP(X1096,[2]ORDINALES!$B$2:$C$5,2,FALSE),"")</f>
        <v>CTADOS</v>
      </c>
      <c r="K1096" s="23" t="str">
        <f>+IFERROR(VLOOKUP(#REF!,[2]REGION!$G$2:$I$1125,2,FALSE),"")</f>
        <v/>
      </c>
      <c r="L1096" s="23" t="str">
        <f>+IFERROR(VLOOKUP(AI1096,[2]REGION!$G$2:$I$1125,2,FALSE),"")</f>
        <v>SANTANDER</v>
      </c>
      <c r="M1096" s="23" t="str">
        <f>+IFERROR(VLOOKUP(#REF!,[2]ORDINALES!$H$2:$I$382,2,FALSE),"")</f>
        <v/>
      </c>
      <c r="N1096" s="23" t="str">
        <f>IFERROR(VLOOKUP(U1096,'[2]Lista Willy'!$B$11:$D$14,3,FALSE),"")</f>
        <v>REC_11</v>
      </c>
      <c r="O1096" s="24"/>
      <c r="P1096" s="94">
        <v>39028</v>
      </c>
      <c r="Q1096" s="94" t="s">
        <v>540</v>
      </c>
      <c r="R1096" s="94" t="s">
        <v>873</v>
      </c>
      <c r="S1096" s="94" t="s">
        <v>1176</v>
      </c>
      <c r="T1096" s="94" t="s">
        <v>873</v>
      </c>
      <c r="U1096" s="94" t="s">
        <v>52</v>
      </c>
      <c r="V1096" s="94" t="s">
        <v>53</v>
      </c>
      <c r="W1096" s="94" t="s">
        <v>54</v>
      </c>
      <c r="X1096" s="90" t="s">
        <v>55</v>
      </c>
      <c r="Y1096" s="99" t="s">
        <v>2889</v>
      </c>
      <c r="Z1096" s="119">
        <v>31859960</v>
      </c>
      <c r="AA1096" s="120"/>
      <c r="AB1096" s="119"/>
      <c r="AC1096" s="119"/>
      <c r="AD1096" s="119"/>
      <c r="AE1096" s="120">
        <v>31859960</v>
      </c>
      <c r="AF1096" s="119"/>
      <c r="AG1096" s="131">
        <v>0</v>
      </c>
      <c r="AH1096" s="94" t="s">
        <v>57</v>
      </c>
      <c r="AI1096" s="94" t="s">
        <v>920</v>
      </c>
      <c r="AJ1096" s="94" t="s">
        <v>1178</v>
      </c>
      <c r="AK1096" s="94"/>
      <c r="AL1096" s="94" t="s">
        <v>57</v>
      </c>
      <c r="AM1096" s="94"/>
      <c r="AN1096" s="94" t="s">
        <v>57</v>
      </c>
      <c r="AO1096" s="94"/>
      <c r="AP1096" s="94" t="s">
        <v>57</v>
      </c>
      <c r="AQ1096" s="94"/>
      <c r="AR1096" s="94" t="s">
        <v>57</v>
      </c>
      <c r="AS1096" s="94" t="s">
        <v>60</v>
      </c>
      <c r="AT1096" s="94" t="s">
        <v>61</v>
      </c>
      <c r="AU1096" s="97" t="s">
        <v>62</v>
      </c>
      <c r="AV1096" s="98" t="s">
        <v>125</v>
      </c>
      <c r="AW1096" s="97" t="s">
        <v>126</v>
      </c>
      <c r="AX1096" s="97">
        <v>3202032</v>
      </c>
      <c r="AY1096" s="97" t="s">
        <v>127</v>
      </c>
      <c r="AZ1096" s="97" t="s">
        <v>293</v>
      </c>
      <c r="BA1096" s="24"/>
    </row>
    <row r="1097" spans="1:53" ht="84.75" customHeight="1">
      <c r="A1097" s="23" t="str">
        <f>+IFERROR(VLOOKUP(R1097,'[2]Listas niveles'!$D$2:$E$11,2,FALSE),"")</f>
        <v>DTAN</v>
      </c>
      <c r="B1097" s="23" t="str">
        <f>+IFERROR(VLOOKUP(AS1097,'[2]Listas anexo 1'!$A$7:$B$8,2,FALSE),"")</f>
        <v>ADMIN</v>
      </c>
      <c r="C1097" s="23" t="str">
        <f>+IFERROR(VLOOKUP(AT1097,'[2]Listas anexo 1'!$A$13:$B$15,2,FALSE),"")</f>
        <v>ADMINYCOOR</v>
      </c>
      <c r="D1097" s="23" t="str">
        <f>+IFERROR(VLOOKUP(AT1097,'[2]Listas anexo 1'!$A$13:$C$15,3,FALSE),"")</f>
        <v>CONTRIBUIR</v>
      </c>
      <c r="E1097" s="23" t="str">
        <f>+IFERROR(VLOOKUP(AT1097,'[2]Listas anexo 1'!$A$19:$B$21,2,FALSE),"")</f>
        <v>ADMINOB</v>
      </c>
      <c r="F1097" s="23" t="str">
        <f>+IFERROR(VLOOKUP(AV1097,'[2]Listas anexo 1'!$J$13:$K$21,2,FALSE),"")</f>
        <v>ADOBI</v>
      </c>
      <c r="G1097" s="23" t="str">
        <f>+IFERROR(VLOOKUP(AW1097,'[2]LISTAS ANEXO 1. 2'!$A$9:$B$38,2,FALSE),"")</f>
        <v>AI</v>
      </c>
      <c r="H1097" s="23" t="str">
        <f>+IFERROR(IF(C1097="ADMINYCOOR",VLOOKUP(AY1097,'[2]LISTAS ANEXO 1. 3'!$B$13:$C$42,2,FALSE),IF(C1097="TASAS",VLOOKUP(AY1097,'[2]LISTAS ANEXO 1. 3'!$B$43:$C$51,2,FALSE),IF(C1097="FORTALECIMIENTO",VLOOKUP(AY1097,'[2]LISTAS ANEXO 1. 3'!$B$52:$C$58,2,FALSE),""))),"")</f>
        <v>AA</v>
      </c>
      <c r="I1097" s="23" t="str">
        <f>+IFERROR(VLOOKUP(#REF!,'[2]LISTAS ANEXO 1. 4'!$B$74:$C$90,2,FALSE),"")</f>
        <v/>
      </c>
      <c r="J1097" s="23" t="str">
        <f>+IFERROR(VLOOKUP(X1097,[2]ORDINALES!$B$2:$C$5,2,FALSE),"")</f>
        <v>CTADOS</v>
      </c>
      <c r="K1097" s="23" t="str">
        <f>+IFERROR(VLOOKUP(#REF!,[2]REGION!$G$2:$I$1125,2,FALSE),"")</f>
        <v/>
      </c>
      <c r="L1097" s="23" t="str">
        <f>+IFERROR(VLOOKUP(AI1097,[2]REGION!$G$2:$I$1125,2,FALSE),"")</f>
        <v>SANTANDER</v>
      </c>
      <c r="M1097" s="23" t="str">
        <f>+IFERROR(VLOOKUP(#REF!,[2]ORDINALES!$H$2:$I$382,2,FALSE),"")</f>
        <v/>
      </c>
      <c r="N1097" s="23" t="str">
        <f>IFERROR(VLOOKUP(U1097,'[2]Lista Willy'!$B$11:$D$14,3,FALSE),"")</f>
        <v>REC_11</v>
      </c>
      <c r="O1097" s="24"/>
      <c r="P1097" s="94">
        <v>39029</v>
      </c>
      <c r="Q1097" s="94" t="s">
        <v>540</v>
      </c>
      <c r="R1097" s="94" t="s">
        <v>873</v>
      </c>
      <c r="S1097" s="94" t="s">
        <v>1176</v>
      </c>
      <c r="T1097" s="94" t="s">
        <v>873</v>
      </c>
      <c r="U1097" s="94" t="s">
        <v>52</v>
      </c>
      <c r="V1097" s="94" t="s">
        <v>53</v>
      </c>
      <c r="W1097" s="94" t="s">
        <v>54</v>
      </c>
      <c r="X1097" s="90" t="s">
        <v>55</v>
      </c>
      <c r="Y1097" s="99" t="s">
        <v>2890</v>
      </c>
      <c r="Z1097" s="119">
        <v>31859960</v>
      </c>
      <c r="AA1097" s="120"/>
      <c r="AB1097" s="119"/>
      <c r="AC1097" s="119"/>
      <c r="AD1097" s="119"/>
      <c r="AE1097" s="120">
        <v>31859960</v>
      </c>
      <c r="AF1097" s="119"/>
      <c r="AG1097" s="131">
        <v>0</v>
      </c>
      <c r="AH1097" s="94" t="s">
        <v>57</v>
      </c>
      <c r="AI1097" s="94" t="s">
        <v>920</v>
      </c>
      <c r="AJ1097" s="94" t="s">
        <v>1178</v>
      </c>
      <c r="AK1097" s="94"/>
      <c r="AL1097" s="94" t="s">
        <v>57</v>
      </c>
      <c r="AM1097" s="94"/>
      <c r="AN1097" s="94" t="s">
        <v>57</v>
      </c>
      <c r="AO1097" s="94"/>
      <c r="AP1097" s="94" t="s">
        <v>57</v>
      </c>
      <c r="AQ1097" s="94"/>
      <c r="AR1097" s="94" t="s">
        <v>57</v>
      </c>
      <c r="AS1097" s="94" t="s">
        <v>60</v>
      </c>
      <c r="AT1097" s="94" t="s">
        <v>61</v>
      </c>
      <c r="AU1097" s="97" t="s">
        <v>62</v>
      </c>
      <c r="AV1097" s="98" t="s">
        <v>125</v>
      </c>
      <c r="AW1097" s="97" t="s">
        <v>126</v>
      </c>
      <c r="AX1097" s="97">
        <v>3202032</v>
      </c>
      <c r="AY1097" s="97" t="s">
        <v>127</v>
      </c>
      <c r="AZ1097" s="97" t="s">
        <v>293</v>
      </c>
      <c r="BA1097" s="24"/>
    </row>
    <row r="1098" spans="1:53" ht="84.75" customHeight="1">
      <c r="A1098" s="23" t="str">
        <f>+IFERROR(VLOOKUP(R1098,'[2]Listas niveles'!$D$2:$E$11,2,FALSE),"")</f>
        <v>DTAN</v>
      </c>
      <c r="B1098" s="23" t="str">
        <f>+IFERROR(VLOOKUP(AS1098,'[2]Listas anexo 1'!$A$7:$B$8,2,FALSE),"")</f>
        <v>ADMIN</v>
      </c>
      <c r="C1098" s="23" t="str">
        <f>+IFERROR(VLOOKUP(AT1098,'[2]Listas anexo 1'!$A$13:$B$15,2,FALSE),"")</f>
        <v>ADMINYCOOR</v>
      </c>
      <c r="D1098" s="23" t="str">
        <f>+IFERROR(VLOOKUP(AT1098,'[2]Listas anexo 1'!$A$13:$C$15,3,FALSE),"")</f>
        <v>CONTRIBUIR</v>
      </c>
      <c r="E1098" s="23" t="str">
        <f>+IFERROR(VLOOKUP(AT1098,'[2]Listas anexo 1'!$A$19:$B$21,2,FALSE),"")</f>
        <v>ADMINOB</v>
      </c>
      <c r="F1098" s="23" t="str">
        <f>+IFERROR(VLOOKUP(AV1098,'[2]Listas anexo 1'!$J$13:$K$21,2,FALSE),"")</f>
        <v>ADOBI</v>
      </c>
      <c r="G1098" s="23" t="str">
        <f>+IFERROR(VLOOKUP(AW1098,'[2]LISTAS ANEXO 1. 2'!$A$9:$B$38,2,FALSE),"")</f>
        <v>AI</v>
      </c>
      <c r="H1098" s="23" t="str">
        <f>+IFERROR(IF(C1098="ADMINYCOOR",VLOOKUP(AY1098,'[2]LISTAS ANEXO 1. 3'!$B$13:$C$42,2,FALSE),IF(C1098="TASAS",VLOOKUP(AY1098,'[2]LISTAS ANEXO 1. 3'!$B$43:$C$51,2,FALSE),IF(C1098="FORTALECIMIENTO",VLOOKUP(AY1098,'[2]LISTAS ANEXO 1. 3'!$B$52:$C$58,2,FALSE),""))),"")</f>
        <v>AA</v>
      </c>
      <c r="I1098" s="23" t="str">
        <f>+IFERROR(VLOOKUP(#REF!,'[2]LISTAS ANEXO 1. 4'!$B$74:$C$90,2,FALSE),"")</f>
        <v/>
      </c>
      <c r="J1098" s="23" t="str">
        <f>+IFERROR(VLOOKUP(X1098,[2]ORDINALES!$B$2:$C$5,2,FALSE),"")</f>
        <v>CTADOS</v>
      </c>
      <c r="K1098" s="23" t="str">
        <f>+IFERROR(VLOOKUP(#REF!,[2]REGION!$G$2:$I$1125,2,FALSE),"")</f>
        <v/>
      </c>
      <c r="L1098" s="23" t="str">
        <f>+IFERROR(VLOOKUP(AI1098,[2]REGION!$G$2:$I$1125,2,FALSE),"")</f>
        <v>SANTANDER</v>
      </c>
      <c r="M1098" s="23" t="str">
        <f>+IFERROR(VLOOKUP(#REF!,[2]ORDINALES!$H$2:$I$382,2,FALSE),"")</f>
        <v/>
      </c>
      <c r="N1098" s="23" t="str">
        <f>IFERROR(VLOOKUP(U1098,'[2]Lista Willy'!$B$11:$D$14,3,FALSE),"")</f>
        <v>REC_21</v>
      </c>
      <c r="O1098" s="24"/>
      <c r="P1098" s="94">
        <v>39030</v>
      </c>
      <c r="Q1098" s="94" t="s">
        <v>540</v>
      </c>
      <c r="R1098" s="94" t="s">
        <v>873</v>
      </c>
      <c r="S1098" s="94" t="s">
        <v>1176</v>
      </c>
      <c r="T1098" s="94" t="s">
        <v>873</v>
      </c>
      <c r="U1098" s="94" t="s">
        <v>1028</v>
      </c>
      <c r="V1098" s="94" t="s">
        <v>154</v>
      </c>
      <c r="W1098" s="94" t="s">
        <v>1177</v>
      </c>
      <c r="X1098" s="90" t="s">
        <v>55</v>
      </c>
      <c r="Y1098" s="99" t="s">
        <v>2891</v>
      </c>
      <c r="Z1098" s="119">
        <v>42646120</v>
      </c>
      <c r="AA1098" s="120"/>
      <c r="AB1098" s="119"/>
      <c r="AC1098" s="119"/>
      <c r="AD1098" s="119"/>
      <c r="AE1098" s="120">
        <v>42646120</v>
      </c>
      <c r="AF1098" s="119"/>
      <c r="AG1098" s="131">
        <v>0</v>
      </c>
      <c r="AH1098" s="94" t="s">
        <v>57</v>
      </c>
      <c r="AI1098" s="94" t="s">
        <v>920</v>
      </c>
      <c r="AJ1098" s="94" t="s">
        <v>1178</v>
      </c>
      <c r="AK1098" s="94"/>
      <c r="AL1098" s="94" t="s">
        <v>57</v>
      </c>
      <c r="AM1098" s="94"/>
      <c r="AN1098" s="94" t="s">
        <v>57</v>
      </c>
      <c r="AO1098" s="94"/>
      <c r="AP1098" s="94" t="s">
        <v>57</v>
      </c>
      <c r="AQ1098" s="94"/>
      <c r="AR1098" s="94" t="s">
        <v>57</v>
      </c>
      <c r="AS1098" s="94" t="s">
        <v>60</v>
      </c>
      <c r="AT1098" s="94" t="s">
        <v>61</v>
      </c>
      <c r="AU1098" s="97" t="s">
        <v>62</v>
      </c>
      <c r="AV1098" s="98" t="s">
        <v>125</v>
      </c>
      <c r="AW1098" s="97" t="s">
        <v>126</v>
      </c>
      <c r="AX1098" s="97">
        <v>3202032</v>
      </c>
      <c r="AY1098" s="97" t="s">
        <v>127</v>
      </c>
      <c r="AZ1098" s="97" t="s">
        <v>293</v>
      </c>
      <c r="BA1098" s="24"/>
    </row>
    <row r="1099" spans="1:53" ht="84.75" customHeight="1">
      <c r="A1099" s="23" t="str">
        <f>+IFERROR(VLOOKUP(R1099,'[2]Listas niveles'!$D$2:$E$11,2,FALSE),"")</f>
        <v>DTAN</v>
      </c>
      <c r="B1099" s="23" t="str">
        <f>+IFERROR(VLOOKUP(AS1099,'[2]Listas anexo 1'!$A$7:$B$8,2,FALSE),"")</f>
        <v>ADMIN</v>
      </c>
      <c r="C1099" s="23" t="str">
        <f>+IFERROR(VLOOKUP(AT1099,'[2]Listas anexo 1'!$A$13:$B$15,2,FALSE),"")</f>
        <v>ADMINYCOOR</v>
      </c>
      <c r="D1099" s="23" t="str">
        <f>+IFERROR(VLOOKUP(AT1099,'[2]Listas anexo 1'!$A$13:$C$15,3,FALSE),"")</f>
        <v>CONTRIBUIR</v>
      </c>
      <c r="E1099" s="23" t="str">
        <f>+IFERROR(VLOOKUP(AT1099,'[2]Listas anexo 1'!$A$19:$B$21,2,FALSE),"")</f>
        <v>ADMINOB</v>
      </c>
      <c r="F1099" s="23" t="str">
        <f>+IFERROR(VLOOKUP(AV1099,'[2]Listas anexo 1'!$J$13:$K$21,2,FALSE),"")</f>
        <v>ADOBI</v>
      </c>
      <c r="G1099" s="23" t="str">
        <f>+IFERROR(VLOOKUP(AW1099,'[2]LISTAS ANEXO 1. 2'!$A$9:$B$38,2,FALSE),"")</f>
        <v>AI</v>
      </c>
      <c r="H1099" s="23" t="str">
        <f>+IFERROR(IF(C1099="ADMINYCOOR",VLOOKUP(AY1099,'[2]LISTAS ANEXO 1. 3'!$B$13:$C$42,2,FALSE),IF(C1099="TASAS",VLOOKUP(AY1099,'[2]LISTAS ANEXO 1. 3'!$B$43:$C$51,2,FALSE),IF(C1099="FORTALECIMIENTO",VLOOKUP(AY1099,'[2]LISTAS ANEXO 1. 3'!$B$52:$C$58,2,FALSE),""))),"")</f>
        <v>AA</v>
      </c>
      <c r="I1099" s="23" t="str">
        <f>+IFERROR(VLOOKUP(#REF!,'[2]LISTAS ANEXO 1. 4'!$B$74:$C$90,2,FALSE),"")</f>
        <v/>
      </c>
      <c r="J1099" s="23" t="str">
        <f>+IFERROR(VLOOKUP(X1099,[2]ORDINALES!$B$2:$C$5,2,FALSE),"")</f>
        <v>CTADOS</v>
      </c>
      <c r="K1099" s="23" t="str">
        <f>+IFERROR(VLOOKUP(#REF!,[2]REGION!$G$2:$I$1125,2,FALSE),"")</f>
        <v/>
      </c>
      <c r="L1099" s="23" t="str">
        <f>+IFERROR(VLOOKUP(AI1099,[2]REGION!$G$2:$I$1125,2,FALSE),"")</f>
        <v>SANTANDER</v>
      </c>
      <c r="M1099" s="23" t="str">
        <f>+IFERROR(VLOOKUP(#REF!,[2]ORDINALES!$H$2:$I$382,2,FALSE),"")</f>
        <v/>
      </c>
      <c r="N1099" s="23" t="str">
        <f>IFERROR(VLOOKUP(U1099,'[2]Lista Willy'!$B$11:$D$14,3,FALSE),"")</f>
        <v>REC_11</v>
      </c>
      <c r="O1099" s="24"/>
      <c r="P1099" s="94">
        <v>39031</v>
      </c>
      <c r="Q1099" s="94" t="s">
        <v>540</v>
      </c>
      <c r="R1099" s="94" t="s">
        <v>873</v>
      </c>
      <c r="S1099" s="94" t="s">
        <v>1176</v>
      </c>
      <c r="T1099" s="94" t="s">
        <v>873</v>
      </c>
      <c r="U1099" s="94" t="s">
        <v>52</v>
      </c>
      <c r="V1099" s="94" t="s">
        <v>53</v>
      </c>
      <c r="W1099" s="94" t="s">
        <v>54</v>
      </c>
      <c r="X1099" s="90" t="s">
        <v>55</v>
      </c>
      <c r="Y1099" s="99" t="s">
        <v>2892</v>
      </c>
      <c r="Z1099" s="119">
        <v>2159688</v>
      </c>
      <c r="AA1099" s="120"/>
      <c r="AB1099" s="119"/>
      <c r="AC1099" s="119"/>
      <c r="AD1099" s="119"/>
      <c r="AE1099" s="120">
        <v>2159688</v>
      </c>
      <c r="AF1099" s="119"/>
      <c r="AG1099" s="131">
        <v>0</v>
      </c>
      <c r="AH1099" s="94" t="s">
        <v>57</v>
      </c>
      <c r="AI1099" s="94" t="s">
        <v>920</v>
      </c>
      <c r="AJ1099" s="94" t="s">
        <v>1178</v>
      </c>
      <c r="AK1099" s="94"/>
      <c r="AL1099" s="94" t="s">
        <v>57</v>
      </c>
      <c r="AM1099" s="94"/>
      <c r="AN1099" s="94" t="s">
        <v>57</v>
      </c>
      <c r="AO1099" s="94"/>
      <c r="AP1099" s="94" t="s">
        <v>57</v>
      </c>
      <c r="AQ1099" s="94"/>
      <c r="AR1099" s="94" t="s">
        <v>57</v>
      </c>
      <c r="AS1099" s="94" t="s">
        <v>60</v>
      </c>
      <c r="AT1099" s="94" t="s">
        <v>61</v>
      </c>
      <c r="AU1099" s="97" t="s">
        <v>62</v>
      </c>
      <c r="AV1099" s="98" t="s">
        <v>125</v>
      </c>
      <c r="AW1099" s="97" t="s">
        <v>126</v>
      </c>
      <c r="AX1099" s="97">
        <v>3202032</v>
      </c>
      <c r="AY1099" s="97" t="s">
        <v>127</v>
      </c>
      <c r="AZ1099" s="97" t="s">
        <v>293</v>
      </c>
      <c r="BA1099" s="24"/>
    </row>
    <row r="1100" spans="1:53" ht="84.75" customHeight="1">
      <c r="A1100" s="23" t="str">
        <f>+IFERROR(VLOOKUP(R1100,'[2]Listas niveles'!$D$2:$E$11,2,FALSE),"")</f>
        <v>DTAN</v>
      </c>
      <c r="B1100" s="23" t="str">
        <f>+IFERROR(VLOOKUP(AS1100,'[2]Listas anexo 1'!$A$7:$B$8,2,FALSE),"")</f>
        <v>ADMIN</v>
      </c>
      <c r="C1100" s="23" t="str">
        <f>+IFERROR(VLOOKUP(AT1100,'[2]Listas anexo 1'!$A$13:$B$15,2,FALSE),"")</f>
        <v>ADMINYCOOR</v>
      </c>
      <c r="D1100" s="23" t="str">
        <f>+IFERROR(VLOOKUP(AT1100,'[2]Listas anexo 1'!$A$13:$C$15,3,FALSE),"")</f>
        <v>CONTRIBUIR</v>
      </c>
      <c r="E1100" s="23" t="str">
        <f>+IFERROR(VLOOKUP(AT1100,'[2]Listas anexo 1'!$A$19:$B$21,2,FALSE),"")</f>
        <v>ADMINOB</v>
      </c>
      <c r="F1100" s="23" t="str">
        <f>+IFERROR(VLOOKUP(AV1100,'[2]Listas anexo 1'!$J$13:$K$21,2,FALSE),"")</f>
        <v>ADOBI</v>
      </c>
      <c r="G1100" s="23" t="str">
        <f>+IFERROR(VLOOKUP(AW1100,'[2]LISTAS ANEXO 1. 2'!$A$9:$B$38,2,FALSE),"")</f>
        <v>AI</v>
      </c>
      <c r="H1100" s="23" t="str">
        <f>+IFERROR(IF(C1100="ADMINYCOOR",VLOOKUP(AY1100,'[2]LISTAS ANEXO 1. 3'!$B$13:$C$42,2,FALSE),IF(C1100="TASAS",VLOOKUP(AY1100,'[2]LISTAS ANEXO 1. 3'!$B$43:$C$51,2,FALSE),IF(C1100="FORTALECIMIENTO",VLOOKUP(AY1100,'[2]LISTAS ANEXO 1. 3'!$B$52:$C$58,2,FALSE),""))),"")</f>
        <v>AA</v>
      </c>
      <c r="I1100" s="23" t="str">
        <f>+IFERROR(VLOOKUP(#REF!,'[2]LISTAS ANEXO 1. 4'!$B$74:$C$90,2,FALSE),"")</f>
        <v/>
      </c>
      <c r="J1100" s="23" t="str">
        <f>+IFERROR(VLOOKUP(X1100,[2]ORDINALES!$B$2:$C$5,2,FALSE),"")</f>
        <v>CTADOS</v>
      </c>
      <c r="K1100" s="23" t="str">
        <f>+IFERROR(VLOOKUP(#REF!,[2]REGION!$G$2:$I$1125,2,FALSE),"")</f>
        <v/>
      </c>
      <c r="L1100" s="23" t="str">
        <f>+IFERROR(VLOOKUP(AI1100,[2]REGION!$G$2:$I$1125,2,FALSE),"")</f>
        <v>SANTANDER</v>
      </c>
      <c r="M1100" s="23" t="str">
        <f>+IFERROR(VLOOKUP(#REF!,[2]ORDINALES!$H$2:$I$382,2,FALSE),"")</f>
        <v/>
      </c>
      <c r="N1100" s="23" t="str">
        <f>IFERROR(VLOOKUP(U1100,'[2]Lista Willy'!$B$11:$D$14,3,FALSE),"")</f>
        <v>REC_21</v>
      </c>
      <c r="O1100" s="24"/>
      <c r="P1100" s="94">
        <v>39032</v>
      </c>
      <c r="Q1100" s="94" t="s">
        <v>540</v>
      </c>
      <c r="R1100" s="94" t="s">
        <v>873</v>
      </c>
      <c r="S1100" s="94" t="s">
        <v>1176</v>
      </c>
      <c r="T1100" s="94" t="s">
        <v>873</v>
      </c>
      <c r="U1100" s="94" t="s">
        <v>1028</v>
      </c>
      <c r="V1100" s="94" t="s">
        <v>154</v>
      </c>
      <c r="W1100" s="94" t="s">
        <v>1177</v>
      </c>
      <c r="X1100" s="90" t="s">
        <v>55</v>
      </c>
      <c r="Y1100" s="94" t="s">
        <v>1199</v>
      </c>
      <c r="Z1100" s="119">
        <v>9000000</v>
      </c>
      <c r="AA1100" s="120"/>
      <c r="AB1100" s="119"/>
      <c r="AC1100" s="119"/>
      <c r="AD1100" s="119"/>
      <c r="AE1100" s="120">
        <v>9000000</v>
      </c>
      <c r="AF1100" s="119"/>
      <c r="AG1100" s="131">
        <v>0</v>
      </c>
      <c r="AH1100" s="94" t="s">
        <v>57</v>
      </c>
      <c r="AI1100" s="94" t="s">
        <v>920</v>
      </c>
      <c r="AJ1100" s="94" t="s">
        <v>1178</v>
      </c>
      <c r="AK1100" s="94"/>
      <c r="AL1100" s="94" t="s">
        <v>57</v>
      </c>
      <c r="AM1100" s="94"/>
      <c r="AN1100" s="94" t="s">
        <v>57</v>
      </c>
      <c r="AO1100" s="94"/>
      <c r="AP1100" s="94" t="s">
        <v>57</v>
      </c>
      <c r="AQ1100" s="94"/>
      <c r="AR1100" s="94" t="s">
        <v>57</v>
      </c>
      <c r="AS1100" s="94" t="s">
        <v>60</v>
      </c>
      <c r="AT1100" s="94" t="s">
        <v>61</v>
      </c>
      <c r="AU1100" s="97" t="s">
        <v>62</v>
      </c>
      <c r="AV1100" s="98" t="s">
        <v>125</v>
      </c>
      <c r="AW1100" s="97" t="s">
        <v>126</v>
      </c>
      <c r="AX1100" s="97">
        <v>3202032</v>
      </c>
      <c r="AY1100" s="97" t="s">
        <v>127</v>
      </c>
      <c r="AZ1100" s="97" t="s">
        <v>293</v>
      </c>
      <c r="BA1100" s="24"/>
    </row>
    <row r="1101" spans="1:53" ht="84.75" customHeight="1">
      <c r="A1101" s="23" t="str">
        <f>+IFERROR(VLOOKUP(R1101,'[2]Listas niveles'!$D$2:$E$11,2,FALSE),"")</f>
        <v>DTAN</v>
      </c>
      <c r="B1101" s="23" t="str">
        <f>+IFERROR(VLOOKUP(AS1101,'[2]Listas anexo 1'!$A$7:$B$8,2,FALSE),"")</f>
        <v>ADMIN</v>
      </c>
      <c r="C1101" s="23" t="str">
        <f>+IFERROR(VLOOKUP(AT1101,'[2]Listas anexo 1'!$A$13:$B$15,2,FALSE),"")</f>
        <v>ADMINYCOOR</v>
      </c>
      <c r="D1101" s="23" t="str">
        <f>+IFERROR(VLOOKUP(AT1101,'[2]Listas anexo 1'!$A$13:$C$15,3,FALSE),"")</f>
        <v>CONTRIBUIR</v>
      </c>
      <c r="E1101" s="23" t="str">
        <f>+IFERROR(VLOOKUP(AT1101,'[2]Listas anexo 1'!$A$19:$B$21,2,FALSE),"")</f>
        <v>ADMINOB</v>
      </c>
      <c r="F1101" s="23" t="str">
        <f>+IFERROR(VLOOKUP(AV1101,'[2]Listas anexo 1'!$J$13:$K$21,2,FALSE),"")</f>
        <v>ADOBI</v>
      </c>
      <c r="G1101" s="23" t="str">
        <f>+IFERROR(VLOOKUP(AW1101,'[2]LISTAS ANEXO 1. 2'!$A$9:$B$38,2,FALSE),"")</f>
        <v>AI</v>
      </c>
      <c r="H1101" s="23" t="str">
        <f>+IFERROR(IF(C1101="ADMINYCOOR",VLOOKUP(AY1101,'[2]LISTAS ANEXO 1. 3'!$B$13:$C$42,2,FALSE),IF(C1101="TASAS",VLOOKUP(AY1101,'[2]LISTAS ANEXO 1. 3'!$B$43:$C$51,2,FALSE),IF(C1101="FORTALECIMIENTO",VLOOKUP(AY1101,'[2]LISTAS ANEXO 1. 3'!$B$52:$C$58,2,FALSE),""))),"")</f>
        <v>AA</v>
      </c>
      <c r="I1101" s="23" t="str">
        <f>+IFERROR(VLOOKUP(#REF!,'[2]LISTAS ANEXO 1. 4'!$B$74:$C$90,2,FALSE),"")</f>
        <v/>
      </c>
      <c r="J1101" s="23" t="str">
        <f>+IFERROR(VLOOKUP(X1101,[2]ORDINALES!$B$2:$C$5,2,FALSE),"")</f>
        <v>CTADOS</v>
      </c>
      <c r="K1101" s="23" t="str">
        <f>+IFERROR(VLOOKUP(#REF!,[2]REGION!$G$2:$I$1125,2,FALSE),"")</f>
        <v/>
      </c>
      <c r="L1101" s="23" t="str">
        <f>+IFERROR(VLOOKUP(AI1101,[2]REGION!$G$2:$I$1125,2,FALSE),"")</f>
        <v>SANTANDER</v>
      </c>
      <c r="M1101" s="23" t="str">
        <f>+IFERROR(VLOOKUP(#REF!,[2]ORDINALES!$H$2:$I$382,2,FALSE),"")</f>
        <v/>
      </c>
      <c r="N1101" s="23" t="str">
        <f>IFERROR(VLOOKUP(U1101,'[2]Lista Willy'!$B$11:$D$14,3,FALSE),"")</f>
        <v>REC_11</v>
      </c>
      <c r="O1101" s="24"/>
      <c r="P1101" s="94">
        <v>39033</v>
      </c>
      <c r="Q1101" s="94" t="s">
        <v>540</v>
      </c>
      <c r="R1101" s="94" t="s">
        <v>873</v>
      </c>
      <c r="S1101" s="94" t="s">
        <v>1176</v>
      </c>
      <c r="T1101" s="94" t="s">
        <v>873</v>
      </c>
      <c r="U1101" s="94" t="s">
        <v>52</v>
      </c>
      <c r="V1101" s="94" t="s">
        <v>53</v>
      </c>
      <c r="W1101" s="94" t="s">
        <v>54</v>
      </c>
      <c r="X1101" s="90" t="s">
        <v>55</v>
      </c>
      <c r="Y1101" s="94" t="s">
        <v>1200</v>
      </c>
      <c r="Z1101" s="119">
        <v>15000000</v>
      </c>
      <c r="AA1101" s="120"/>
      <c r="AB1101" s="119"/>
      <c r="AC1101" s="119"/>
      <c r="AD1101" s="119"/>
      <c r="AE1101" s="120">
        <v>15000000</v>
      </c>
      <c r="AF1101" s="119">
        <v>8240000</v>
      </c>
      <c r="AG1101" s="131">
        <v>8240000</v>
      </c>
      <c r="AH1101" s="94" t="s">
        <v>57</v>
      </c>
      <c r="AI1101" s="94" t="s">
        <v>920</v>
      </c>
      <c r="AJ1101" s="94" t="s">
        <v>1178</v>
      </c>
      <c r="AK1101" s="94"/>
      <c r="AL1101" s="94" t="s">
        <v>57</v>
      </c>
      <c r="AM1101" s="94"/>
      <c r="AN1101" s="94" t="s">
        <v>57</v>
      </c>
      <c r="AO1101" s="94"/>
      <c r="AP1101" s="94" t="s">
        <v>57</v>
      </c>
      <c r="AQ1101" s="94"/>
      <c r="AR1101" s="94" t="s">
        <v>57</v>
      </c>
      <c r="AS1101" s="94" t="s">
        <v>60</v>
      </c>
      <c r="AT1101" s="94" t="s">
        <v>61</v>
      </c>
      <c r="AU1101" s="97" t="s">
        <v>62</v>
      </c>
      <c r="AV1101" s="98" t="s">
        <v>125</v>
      </c>
      <c r="AW1101" s="97" t="s">
        <v>126</v>
      </c>
      <c r="AX1101" s="97">
        <v>3202032</v>
      </c>
      <c r="AY1101" s="97" t="s">
        <v>127</v>
      </c>
      <c r="AZ1101" s="98" t="s">
        <v>293</v>
      </c>
      <c r="BA1101" s="24"/>
    </row>
    <row r="1102" spans="1:53" ht="84.75" customHeight="1">
      <c r="A1102" s="23" t="str">
        <f>+IFERROR(VLOOKUP(R1102,'[2]Listas niveles'!$D$2:$E$11,2,FALSE),"")</f>
        <v>DTAN</v>
      </c>
      <c r="B1102" s="23" t="str">
        <f>+IFERROR(VLOOKUP(AS1102,'[2]Listas anexo 1'!$A$7:$B$8,2,FALSE),"")</f>
        <v>ADMIN</v>
      </c>
      <c r="C1102" s="23" t="str">
        <f>+IFERROR(VLOOKUP(AT1102,'[2]Listas anexo 1'!$A$13:$B$15,2,FALSE),"")</f>
        <v>ADMINYCOOR</v>
      </c>
      <c r="D1102" s="23" t="str">
        <f>+IFERROR(VLOOKUP(AT1102,'[2]Listas anexo 1'!$A$13:$C$15,3,FALSE),"")</f>
        <v>CONTRIBUIR</v>
      </c>
      <c r="E1102" s="23" t="str">
        <f>+IFERROR(VLOOKUP(AT1102,'[2]Listas anexo 1'!$A$19:$B$21,2,FALSE),"")</f>
        <v>ADMINOB</v>
      </c>
      <c r="F1102" s="23" t="str">
        <f>+IFERROR(VLOOKUP(AV1102,'[2]Listas anexo 1'!$J$13:$K$21,2,FALSE),"")</f>
        <v>ADOBI</v>
      </c>
      <c r="G1102" s="23" t="str">
        <f>+IFERROR(VLOOKUP(AW1102,'[2]LISTAS ANEXO 1. 2'!$A$9:$B$38,2,FALSE),"")</f>
        <v>AI</v>
      </c>
      <c r="H1102" s="23" t="str">
        <f>+IFERROR(IF(C1102="ADMINYCOOR",VLOOKUP(AY1102,'[2]LISTAS ANEXO 1. 3'!$B$13:$C$42,2,FALSE),IF(C1102="TASAS",VLOOKUP(AY1102,'[2]LISTAS ANEXO 1. 3'!$B$43:$C$51,2,FALSE),IF(C1102="FORTALECIMIENTO",VLOOKUP(AY1102,'[2]LISTAS ANEXO 1. 3'!$B$52:$C$58,2,FALSE),""))),"")</f>
        <v>AA</v>
      </c>
      <c r="I1102" s="23" t="str">
        <f>+IFERROR(VLOOKUP(#REF!,'[2]LISTAS ANEXO 1. 4'!$B$74:$C$90,2,FALSE),"")</f>
        <v/>
      </c>
      <c r="J1102" s="23" t="str">
        <f>+IFERROR(VLOOKUP(X1102,[2]ORDINALES!$B$2:$C$5,2,FALSE),"")</f>
        <v>CTADOS</v>
      </c>
      <c r="K1102" s="23" t="str">
        <f>+IFERROR(VLOOKUP(#REF!,[2]REGION!$G$2:$I$1125,2,FALSE),"")</f>
        <v/>
      </c>
      <c r="L1102" s="23" t="str">
        <f>+IFERROR(VLOOKUP(AI1102,[2]REGION!$G$2:$I$1125,2,FALSE),"")</f>
        <v>SANTANDER</v>
      </c>
      <c r="M1102" s="23" t="str">
        <f>+IFERROR(VLOOKUP(#REF!,[2]ORDINALES!$H$2:$I$382,2,FALSE),"")</f>
        <v/>
      </c>
      <c r="N1102" s="23" t="str">
        <f>IFERROR(VLOOKUP(U1102,'[2]Lista Willy'!$B$11:$D$14,3,FALSE),"")</f>
        <v>REC_21</v>
      </c>
      <c r="O1102" s="24"/>
      <c r="P1102" s="94">
        <v>39034</v>
      </c>
      <c r="Q1102" s="94" t="s">
        <v>540</v>
      </c>
      <c r="R1102" s="94" t="s">
        <v>873</v>
      </c>
      <c r="S1102" s="94" t="s">
        <v>1176</v>
      </c>
      <c r="T1102" s="94" t="s">
        <v>873</v>
      </c>
      <c r="U1102" s="94" t="s">
        <v>1028</v>
      </c>
      <c r="V1102" s="94" t="s">
        <v>154</v>
      </c>
      <c r="W1102" s="94" t="s">
        <v>1177</v>
      </c>
      <c r="X1102" s="90" t="s">
        <v>55</v>
      </c>
      <c r="Y1102" s="94" t="s">
        <v>1201</v>
      </c>
      <c r="Z1102" s="119">
        <v>24000000</v>
      </c>
      <c r="AA1102" s="120"/>
      <c r="AB1102" s="119"/>
      <c r="AC1102" s="119"/>
      <c r="AD1102" s="119"/>
      <c r="AE1102" s="120">
        <v>24000000</v>
      </c>
      <c r="AF1102" s="119"/>
      <c r="AG1102" s="131">
        <v>0</v>
      </c>
      <c r="AH1102" s="94" t="s">
        <v>57</v>
      </c>
      <c r="AI1102" s="94" t="s">
        <v>920</v>
      </c>
      <c r="AJ1102" s="94" t="s">
        <v>1178</v>
      </c>
      <c r="AK1102" s="94"/>
      <c r="AL1102" s="94" t="s">
        <v>57</v>
      </c>
      <c r="AM1102" s="94"/>
      <c r="AN1102" s="94" t="s">
        <v>57</v>
      </c>
      <c r="AO1102" s="94"/>
      <c r="AP1102" s="94" t="s">
        <v>57</v>
      </c>
      <c r="AQ1102" s="94"/>
      <c r="AR1102" s="94" t="s">
        <v>57</v>
      </c>
      <c r="AS1102" s="94" t="s">
        <v>60</v>
      </c>
      <c r="AT1102" s="94" t="s">
        <v>61</v>
      </c>
      <c r="AU1102" s="97" t="s">
        <v>62</v>
      </c>
      <c r="AV1102" s="98" t="s">
        <v>125</v>
      </c>
      <c r="AW1102" s="97" t="s">
        <v>126</v>
      </c>
      <c r="AX1102" s="97">
        <v>3202032</v>
      </c>
      <c r="AY1102" s="97" t="s">
        <v>127</v>
      </c>
      <c r="AZ1102" s="97" t="s">
        <v>293</v>
      </c>
      <c r="BA1102" s="24"/>
    </row>
    <row r="1103" spans="1:53" ht="84.75" customHeight="1">
      <c r="A1103" s="23" t="str">
        <f>+IFERROR(VLOOKUP(R1103,'[2]Listas niveles'!$D$2:$E$11,2,FALSE),"")</f>
        <v>DTAN</v>
      </c>
      <c r="B1103" s="23" t="str">
        <f>+IFERROR(VLOOKUP(AS1103,'[2]Listas anexo 1'!$A$7:$B$8,2,FALSE),"")</f>
        <v>ADMIN</v>
      </c>
      <c r="C1103" s="23" t="str">
        <f>+IFERROR(VLOOKUP(AT1103,'[2]Listas anexo 1'!$A$13:$B$15,2,FALSE),"")</f>
        <v>ADMINYCOOR</v>
      </c>
      <c r="D1103" s="23" t="str">
        <f>+IFERROR(VLOOKUP(AT1103,'[2]Listas anexo 1'!$A$13:$C$15,3,FALSE),"")</f>
        <v>CONTRIBUIR</v>
      </c>
      <c r="E1103" s="23" t="str">
        <f>+IFERROR(VLOOKUP(AT1103,'[2]Listas anexo 1'!$A$19:$B$21,2,FALSE),"")</f>
        <v>ADMINOB</v>
      </c>
      <c r="F1103" s="23" t="str">
        <f>+IFERROR(VLOOKUP(AV1103,'[2]Listas anexo 1'!$J$13:$K$21,2,FALSE),"")</f>
        <v>ADOBI</v>
      </c>
      <c r="G1103" s="23" t="str">
        <f>+IFERROR(VLOOKUP(AW1103,'[2]LISTAS ANEXO 1. 2'!$A$9:$B$38,2,FALSE),"")</f>
        <v>AI</v>
      </c>
      <c r="H1103" s="23" t="str">
        <f>+IFERROR(IF(C1103="ADMINYCOOR",VLOOKUP(AY1103,'[2]LISTAS ANEXO 1. 3'!$B$13:$C$42,2,FALSE),IF(C1103="TASAS",VLOOKUP(AY1103,'[2]LISTAS ANEXO 1. 3'!$B$43:$C$51,2,FALSE),IF(C1103="FORTALECIMIENTO",VLOOKUP(AY1103,'[2]LISTAS ANEXO 1. 3'!$B$52:$C$58,2,FALSE),""))),"")</f>
        <v>AA</v>
      </c>
      <c r="I1103" s="23" t="str">
        <f>+IFERROR(VLOOKUP(#REF!,'[2]LISTAS ANEXO 1. 4'!$B$74:$C$90,2,FALSE),"")</f>
        <v/>
      </c>
      <c r="J1103" s="23" t="str">
        <f>+IFERROR(VLOOKUP(X1103,[2]ORDINALES!$B$2:$C$5,2,FALSE),"")</f>
        <v>CTADOS</v>
      </c>
      <c r="K1103" s="23" t="str">
        <f>+IFERROR(VLOOKUP(#REF!,[2]REGION!$G$2:$I$1125,2,FALSE),"")</f>
        <v/>
      </c>
      <c r="L1103" s="23" t="str">
        <f>+IFERROR(VLOOKUP(AI1103,[2]REGION!$G$2:$I$1125,2,FALSE),"")</f>
        <v>SANTANDER</v>
      </c>
      <c r="M1103" s="23" t="str">
        <f>+IFERROR(VLOOKUP(#REF!,[2]ORDINALES!$H$2:$I$382,2,FALSE),"")</f>
        <v/>
      </c>
      <c r="N1103" s="23" t="str">
        <f>IFERROR(VLOOKUP(U1103,'[2]Lista Willy'!$B$11:$D$14,3,FALSE),"")</f>
        <v>REC_21</v>
      </c>
      <c r="O1103" s="24"/>
      <c r="P1103" s="94">
        <v>39035</v>
      </c>
      <c r="Q1103" s="94" t="s">
        <v>540</v>
      </c>
      <c r="R1103" s="94" t="s">
        <v>873</v>
      </c>
      <c r="S1103" s="94" t="s">
        <v>1176</v>
      </c>
      <c r="T1103" s="94" t="s">
        <v>873</v>
      </c>
      <c r="U1103" s="94" t="s">
        <v>1028</v>
      </c>
      <c r="V1103" s="94" t="s">
        <v>154</v>
      </c>
      <c r="W1103" s="94" t="s">
        <v>1177</v>
      </c>
      <c r="X1103" s="90" t="s">
        <v>55</v>
      </c>
      <c r="Y1103" s="94" t="s">
        <v>1202</v>
      </c>
      <c r="Z1103" s="119">
        <v>24000000</v>
      </c>
      <c r="AA1103" s="120"/>
      <c r="AB1103" s="119"/>
      <c r="AC1103" s="119"/>
      <c r="AD1103" s="119"/>
      <c r="AE1103" s="120">
        <v>24000000</v>
      </c>
      <c r="AF1103" s="119"/>
      <c r="AG1103" s="131">
        <v>0</v>
      </c>
      <c r="AH1103" s="94" t="s">
        <v>57</v>
      </c>
      <c r="AI1103" s="94" t="s">
        <v>920</v>
      </c>
      <c r="AJ1103" s="94" t="s">
        <v>1178</v>
      </c>
      <c r="AK1103" s="94"/>
      <c r="AL1103" s="94" t="s">
        <v>57</v>
      </c>
      <c r="AM1103" s="94"/>
      <c r="AN1103" s="94" t="s">
        <v>57</v>
      </c>
      <c r="AO1103" s="94"/>
      <c r="AP1103" s="94" t="s">
        <v>57</v>
      </c>
      <c r="AQ1103" s="94"/>
      <c r="AR1103" s="94" t="s">
        <v>57</v>
      </c>
      <c r="AS1103" s="94" t="s">
        <v>60</v>
      </c>
      <c r="AT1103" s="94" t="s">
        <v>61</v>
      </c>
      <c r="AU1103" s="97" t="s">
        <v>62</v>
      </c>
      <c r="AV1103" s="98" t="s">
        <v>125</v>
      </c>
      <c r="AW1103" s="97" t="s">
        <v>126</v>
      </c>
      <c r="AX1103" s="97">
        <v>3202032</v>
      </c>
      <c r="AY1103" s="97" t="s">
        <v>127</v>
      </c>
      <c r="AZ1103" s="97" t="s">
        <v>293</v>
      </c>
      <c r="BA1103" s="24"/>
    </row>
    <row r="1104" spans="1:53" ht="84.75" customHeight="1">
      <c r="A1104" s="23" t="str">
        <f>+IFERROR(VLOOKUP(R1104,'[2]Listas niveles'!$D$2:$E$11,2,FALSE),"")</f>
        <v>DTAN</v>
      </c>
      <c r="B1104" s="23" t="str">
        <f>+IFERROR(VLOOKUP(AS1104,'[2]Listas anexo 1'!$A$7:$B$8,2,FALSE),"")</f>
        <v>ADMIN</v>
      </c>
      <c r="C1104" s="23" t="str">
        <f>+IFERROR(VLOOKUP(AT1104,'[2]Listas anexo 1'!$A$13:$B$15,2,FALSE),"")</f>
        <v>ADMINYCOOR</v>
      </c>
      <c r="D1104" s="23" t="str">
        <f>+IFERROR(VLOOKUP(AT1104,'[2]Listas anexo 1'!$A$13:$C$15,3,FALSE),"")</f>
        <v>CONTRIBUIR</v>
      </c>
      <c r="E1104" s="23" t="str">
        <f>+IFERROR(VLOOKUP(AT1104,'[2]Listas anexo 1'!$A$19:$B$21,2,FALSE),"")</f>
        <v>ADMINOB</v>
      </c>
      <c r="F1104" s="23" t="str">
        <f>+IFERROR(VLOOKUP(AV1104,'[2]Listas anexo 1'!$J$13:$K$21,2,FALSE),"")</f>
        <v>ADOBI</v>
      </c>
      <c r="G1104" s="23" t="str">
        <f>+IFERROR(VLOOKUP(AW1104,'[2]LISTAS ANEXO 1. 2'!$A$9:$B$38,2,FALSE),"")</f>
        <v>AIII</v>
      </c>
      <c r="H1104" s="23" t="str">
        <f>+IFERROR(IF(C1104="ADMINYCOOR",VLOOKUP(AY1104,'[2]LISTAS ANEXO 1. 3'!$B$13:$C$42,2,FALSE),IF(C1104="TASAS",VLOOKUP(AY1104,'[2]LISTAS ANEXO 1. 3'!$B$43:$C$51,2,FALSE),IF(C1104="FORTALECIMIENTO",VLOOKUP(AY1104,'[2]LISTAS ANEXO 1. 3'!$B$52:$C$58,2,FALSE),""))),"")</f>
        <v>DD</v>
      </c>
      <c r="I1104" s="23" t="str">
        <f>+IFERROR(VLOOKUP(#REF!,'[2]LISTAS ANEXO 1. 4'!$B$74:$C$90,2,FALSE),"")</f>
        <v/>
      </c>
      <c r="J1104" s="23" t="str">
        <f>+IFERROR(VLOOKUP(X1104,[2]ORDINALES!$B$2:$C$5,2,FALSE),"")</f>
        <v>CTADOS</v>
      </c>
      <c r="K1104" s="23" t="str">
        <f>+IFERROR(VLOOKUP(#REF!,[2]REGION!$G$2:$I$1125,2,FALSE),"")</f>
        <v/>
      </c>
      <c r="L1104" s="23" t="str">
        <f>+IFERROR(VLOOKUP(AI1104,[2]REGION!$G$2:$I$1125,2,FALSE),"")</f>
        <v>SANTANDER</v>
      </c>
      <c r="M1104" s="23" t="str">
        <f>+IFERROR(VLOOKUP(#REF!,[2]ORDINALES!$H$2:$I$382,2,FALSE),"")</f>
        <v/>
      </c>
      <c r="N1104" s="23" t="str">
        <f>IFERROR(VLOOKUP(U1104,'[2]Lista Willy'!$B$11:$D$14,3,FALSE),"")</f>
        <v>REC_20</v>
      </c>
      <c r="O1104" s="24"/>
      <c r="P1104" s="94">
        <v>39036</v>
      </c>
      <c r="Q1104" s="94" t="s">
        <v>540</v>
      </c>
      <c r="R1104" s="94" t="s">
        <v>873</v>
      </c>
      <c r="S1104" s="94" t="s">
        <v>1176</v>
      </c>
      <c r="T1104" s="94" t="s">
        <v>873</v>
      </c>
      <c r="U1104" s="94" t="s">
        <v>153</v>
      </c>
      <c r="V1104" s="94" t="s">
        <v>154</v>
      </c>
      <c r="W1104" s="94" t="s">
        <v>1177</v>
      </c>
      <c r="X1104" s="90" t="s">
        <v>55</v>
      </c>
      <c r="Y1104" s="99" t="s">
        <v>1203</v>
      </c>
      <c r="Z1104" s="119">
        <v>76976020</v>
      </c>
      <c r="AA1104" s="120"/>
      <c r="AB1104" s="119"/>
      <c r="AC1104" s="119"/>
      <c r="AD1104" s="119"/>
      <c r="AE1104" s="120">
        <v>76976020</v>
      </c>
      <c r="AF1104" s="119"/>
      <c r="AG1104" s="131">
        <v>0</v>
      </c>
      <c r="AH1104" s="94" t="s">
        <v>57</v>
      </c>
      <c r="AI1104" s="94" t="s">
        <v>920</v>
      </c>
      <c r="AJ1104" s="94" t="s">
        <v>1178</v>
      </c>
      <c r="AK1104" s="94"/>
      <c r="AL1104" s="94" t="s">
        <v>57</v>
      </c>
      <c r="AM1104" s="94"/>
      <c r="AN1104" s="94" t="s">
        <v>57</v>
      </c>
      <c r="AO1104" s="94"/>
      <c r="AP1104" s="94" t="s">
        <v>57</v>
      </c>
      <c r="AQ1104" s="94"/>
      <c r="AR1104" s="94" t="s">
        <v>57</v>
      </c>
      <c r="AS1104" s="94" t="s">
        <v>60</v>
      </c>
      <c r="AT1104" s="94" t="s">
        <v>61</v>
      </c>
      <c r="AU1104" s="97" t="s">
        <v>62</v>
      </c>
      <c r="AV1104" s="98" t="s">
        <v>125</v>
      </c>
      <c r="AW1104" s="97" t="s">
        <v>324</v>
      </c>
      <c r="AX1104" s="97">
        <v>3202005</v>
      </c>
      <c r="AY1104" s="98" t="s">
        <v>325</v>
      </c>
      <c r="AZ1104" s="98" t="s">
        <v>389</v>
      </c>
      <c r="BA1104" s="24"/>
    </row>
    <row r="1105" spans="1:53" ht="84.75" customHeight="1">
      <c r="A1105" s="23" t="str">
        <f>+IFERROR(VLOOKUP(R1105,'[2]Listas niveles'!$D$2:$E$11,2,FALSE),"")</f>
        <v>DTAN</v>
      </c>
      <c r="B1105" s="23" t="str">
        <f>+IFERROR(VLOOKUP(AS1105,'[2]Listas anexo 1'!$A$7:$B$8,2,FALSE),"")</f>
        <v>ADMIN</v>
      </c>
      <c r="C1105" s="23" t="str">
        <f>+IFERROR(VLOOKUP(AT1105,'[2]Listas anexo 1'!$A$13:$B$15,2,FALSE),"")</f>
        <v>ADMINYCOOR</v>
      </c>
      <c r="D1105" s="23" t="str">
        <f>+IFERROR(VLOOKUP(AT1105,'[2]Listas anexo 1'!$A$13:$C$15,3,FALSE),"")</f>
        <v>CONTRIBUIR</v>
      </c>
      <c r="E1105" s="23" t="str">
        <f>+IFERROR(VLOOKUP(AT1105,'[2]Listas anexo 1'!$A$19:$B$21,2,FALSE),"")</f>
        <v>ADMINOB</v>
      </c>
      <c r="F1105" s="23" t="str">
        <f>+IFERROR(VLOOKUP(AV1105,'[2]Listas anexo 1'!$J$13:$K$21,2,FALSE),"")</f>
        <v>ADOBI</v>
      </c>
      <c r="G1105" s="23" t="str">
        <f>+IFERROR(VLOOKUP(AW1105,'[2]LISTAS ANEXO 1. 2'!$A$9:$B$38,2,FALSE),"")</f>
        <v>AIII</v>
      </c>
      <c r="H1105" s="23" t="str">
        <f>+IFERROR(IF(C1105="ADMINYCOOR",VLOOKUP(AY1105,'[2]LISTAS ANEXO 1. 3'!$B$13:$C$42,2,FALSE),IF(C1105="TASAS",VLOOKUP(AY1105,'[2]LISTAS ANEXO 1. 3'!$B$43:$C$51,2,FALSE),IF(C1105="FORTALECIMIENTO",VLOOKUP(AY1105,'[2]LISTAS ANEXO 1. 3'!$B$52:$C$58,2,FALSE),""))),"")</f>
        <v>DD</v>
      </c>
      <c r="I1105" s="23" t="str">
        <f>+IFERROR(VLOOKUP(#REF!,'[2]LISTAS ANEXO 1. 4'!$B$74:$C$90,2,FALSE),"")</f>
        <v/>
      </c>
      <c r="J1105" s="23" t="str">
        <f>+IFERROR(VLOOKUP(X1105,[2]ORDINALES!$B$2:$C$5,2,FALSE),"")</f>
        <v>CTADOS</v>
      </c>
      <c r="K1105" s="23" t="str">
        <f>+IFERROR(VLOOKUP(#REF!,[2]REGION!$G$2:$I$1125,2,FALSE),"")</f>
        <v/>
      </c>
      <c r="L1105" s="23" t="str">
        <f>+IFERROR(VLOOKUP(AI1105,[2]REGION!$G$2:$I$1125,2,FALSE),"")</f>
        <v>SANTANDER</v>
      </c>
      <c r="M1105" s="23" t="str">
        <f>+IFERROR(VLOOKUP(#REF!,[2]ORDINALES!$H$2:$I$382,2,FALSE),"")</f>
        <v/>
      </c>
      <c r="N1105" s="23" t="str">
        <f>IFERROR(VLOOKUP(U1105,'[2]Lista Willy'!$B$11:$D$14,3,FALSE),"")</f>
        <v>REC_20</v>
      </c>
      <c r="O1105" s="24"/>
      <c r="P1105" s="94">
        <v>39037</v>
      </c>
      <c r="Q1105" s="94" t="s">
        <v>540</v>
      </c>
      <c r="R1105" s="94" t="s">
        <v>873</v>
      </c>
      <c r="S1105" s="94" t="s">
        <v>1176</v>
      </c>
      <c r="T1105" s="94" t="s">
        <v>873</v>
      </c>
      <c r="U1105" s="94" t="s">
        <v>153</v>
      </c>
      <c r="V1105" s="94" t="s">
        <v>154</v>
      </c>
      <c r="W1105" s="94" t="s">
        <v>1177</v>
      </c>
      <c r="X1105" s="90" t="s">
        <v>55</v>
      </c>
      <c r="Y1105" s="99" t="s">
        <v>2893</v>
      </c>
      <c r="Z1105" s="119">
        <v>31859960</v>
      </c>
      <c r="AA1105" s="120"/>
      <c r="AB1105" s="119"/>
      <c r="AC1105" s="119"/>
      <c r="AD1105" s="119"/>
      <c r="AE1105" s="120">
        <v>31859960</v>
      </c>
      <c r="AF1105" s="119"/>
      <c r="AG1105" s="131">
        <v>0</v>
      </c>
      <c r="AH1105" s="94" t="s">
        <v>57</v>
      </c>
      <c r="AI1105" s="94" t="s">
        <v>920</v>
      </c>
      <c r="AJ1105" s="94" t="s">
        <v>1178</v>
      </c>
      <c r="AK1105" s="94"/>
      <c r="AL1105" s="94" t="s">
        <v>57</v>
      </c>
      <c r="AM1105" s="94"/>
      <c r="AN1105" s="94" t="s">
        <v>57</v>
      </c>
      <c r="AO1105" s="94"/>
      <c r="AP1105" s="94" t="s">
        <v>57</v>
      </c>
      <c r="AQ1105" s="94"/>
      <c r="AR1105" s="94" t="s">
        <v>57</v>
      </c>
      <c r="AS1105" s="94" t="s">
        <v>60</v>
      </c>
      <c r="AT1105" s="94" t="s">
        <v>61</v>
      </c>
      <c r="AU1105" s="97" t="s">
        <v>62</v>
      </c>
      <c r="AV1105" s="98" t="s">
        <v>125</v>
      </c>
      <c r="AW1105" s="97" t="s">
        <v>324</v>
      </c>
      <c r="AX1105" s="97">
        <v>3202005</v>
      </c>
      <c r="AY1105" s="98" t="s">
        <v>325</v>
      </c>
      <c r="AZ1105" s="98" t="s">
        <v>389</v>
      </c>
      <c r="BA1105" s="24"/>
    </row>
    <row r="1106" spans="1:53" ht="84.75" customHeight="1">
      <c r="A1106" s="23" t="str">
        <f>+IFERROR(VLOOKUP(R1106,'[2]Listas niveles'!$D$2:$E$11,2,FALSE),"")</f>
        <v>DTAN</v>
      </c>
      <c r="B1106" s="23" t="str">
        <f>+IFERROR(VLOOKUP(AS1106,'[2]Listas anexo 1'!$A$7:$B$8,2,FALSE),"")</f>
        <v>ADMIN</v>
      </c>
      <c r="C1106" s="23" t="str">
        <f>+IFERROR(VLOOKUP(AT1106,'[2]Listas anexo 1'!$A$13:$B$15,2,FALSE),"")</f>
        <v>ADMINYCOOR</v>
      </c>
      <c r="D1106" s="23" t="str">
        <f>+IFERROR(VLOOKUP(AT1106,'[2]Listas anexo 1'!$A$13:$C$15,3,FALSE),"")</f>
        <v>CONTRIBUIR</v>
      </c>
      <c r="E1106" s="23" t="str">
        <f>+IFERROR(VLOOKUP(AT1106,'[2]Listas anexo 1'!$A$19:$B$21,2,FALSE),"")</f>
        <v>ADMINOB</v>
      </c>
      <c r="F1106" s="23" t="str">
        <f>+IFERROR(VLOOKUP(AV1106,'[2]Listas anexo 1'!$J$13:$K$21,2,FALSE),"")</f>
        <v>ADOBI</v>
      </c>
      <c r="G1106" s="23" t="str">
        <f>+IFERROR(VLOOKUP(AW1106,'[2]LISTAS ANEXO 1. 2'!$A$9:$B$38,2,FALSE),"")</f>
        <v>AIII</v>
      </c>
      <c r="H1106" s="23" t="str">
        <f>+IFERROR(IF(C1106="ADMINYCOOR",VLOOKUP(AY1106,'[2]LISTAS ANEXO 1. 3'!$B$13:$C$42,2,FALSE),IF(C1106="TASAS",VLOOKUP(AY1106,'[2]LISTAS ANEXO 1. 3'!$B$43:$C$51,2,FALSE),IF(C1106="FORTALECIMIENTO",VLOOKUP(AY1106,'[2]LISTAS ANEXO 1. 3'!$B$52:$C$58,2,FALSE),""))),"")</f>
        <v>DD</v>
      </c>
      <c r="I1106" s="23" t="str">
        <f>+IFERROR(VLOOKUP(#REF!,'[2]LISTAS ANEXO 1. 4'!$B$74:$C$90,2,FALSE),"")</f>
        <v/>
      </c>
      <c r="J1106" s="23" t="str">
        <f>+IFERROR(VLOOKUP(X1106,[2]ORDINALES!$B$2:$C$5,2,FALSE),"")</f>
        <v>CTADOS</v>
      </c>
      <c r="K1106" s="23" t="str">
        <f>+IFERROR(VLOOKUP(#REF!,[2]REGION!$G$2:$I$1125,2,FALSE),"")</f>
        <v/>
      </c>
      <c r="L1106" s="23" t="str">
        <f>+IFERROR(VLOOKUP(AI1106,[2]REGION!$G$2:$I$1125,2,FALSE),"")</f>
        <v>SANTANDER</v>
      </c>
      <c r="M1106" s="23" t="str">
        <f>+IFERROR(VLOOKUP(#REF!,[2]ORDINALES!$H$2:$I$382,2,FALSE),"")</f>
        <v/>
      </c>
      <c r="N1106" s="23" t="str">
        <f>IFERROR(VLOOKUP(U1106,'[2]Lista Willy'!$B$11:$D$14,3,FALSE),"")</f>
        <v>REC_20</v>
      </c>
      <c r="O1106" s="24"/>
      <c r="P1106" s="94">
        <v>39038</v>
      </c>
      <c r="Q1106" s="94" t="s">
        <v>540</v>
      </c>
      <c r="R1106" s="94" t="s">
        <v>873</v>
      </c>
      <c r="S1106" s="94" t="s">
        <v>1176</v>
      </c>
      <c r="T1106" s="94" t="s">
        <v>873</v>
      </c>
      <c r="U1106" s="94" t="s">
        <v>153</v>
      </c>
      <c r="V1106" s="94" t="s">
        <v>154</v>
      </c>
      <c r="W1106" s="94" t="s">
        <v>1177</v>
      </c>
      <c r="X1106" s="90" t="s">
        <v>55</v>
      </c>
      <c r="Y1106" s="99" t="s">
        <v>2894</v>
      </c>
      <c r="Z1106" s="119">
        <v>31859960</v>
      </c>
      <c r="AA1106" s="120"/>
      <c r="AB1106" s="119"/>
      <c r="AC1106" s="119"/>
      <c r="AD1106" s="119"/>
      <c r="AE1106" s="120">
        <v>31859960</v>
      </c>
      <c r="AF1106" s="119"/>
      <c r="AG1106" s="131">
        <v>0</v>
      </c>
      <c r="AH1106" s="94" t="s">
        <v>57</v>
      </c>
      <c r="AI1106" s="94" t="s">
        <v>920</v>
      </c>
      <c r="AJ1106" s="94" t="s">
        <v>1178</v>
      </c>
      <c r="AK1106" s="94"/>
      <c r="AL1106" s="94" t="s">
        <v>57</v>
      </c>
      <c r="AM1106" s="94"/>
      <c r="AN1106" s="94" t="s">
        <v>57</v>
      </c>
      <c r="AO1106" s="94"/>
      <c r="AP1106" s="94" t="s">
        <v>57</v>
      </c>
      <c r="AQ1106" s="94"/>
      <c r="AR1106" s="94" t="s">
        <v>57</v>
      </c>
      <c r="AS1106" s="94" t="s">
        <v>60</v>
      </c>
      <c r="AT1106" s="94" t="s">
        <v>61</v>
      </c>
      <c r="AU1106" s="97" t="s">
        <v>62</v>
      </c>
      <c r="AV1106" s="98" t="s">
        <v>125</v>
      </c>
      <c r="AW1106" s="97" t="s">
        <v>324</v>
      </c>
      <c r="AX1106" s="97">
        <v>3202005</v>
      </c>
      <c r="AY1106" s="98" t="s">
        <v>325</v>
      </c>
      <c r="AZ1106" s="98" t="s">
        <v>389</v>
      </c>
      <c r="BA1106" s="24"/>
    </row>
    <row r="1107" spans="1:53" ht="84.75" customHeight="1">
      <c r="A1107" s="23" t="str">
        <f>+IFERROR(VLOOKUP(R1107,'[2]Listas niveles'!$D$2:$E$11,2,FALSE),"")</f>
        <v>DTAN</v>
      </c>
      <c r="B1107" s="23" t="str">
        <f>+IFERROR(VLOOKUP(AS1107,'[2]Listas anexo 1'!$A$7:$B$8,2,FALSE),"")</f>
        <v>ADMIN</v>
      </c>
      <c r="C1107" s="23" t="str">
        <f>+IFERROR(VLOOKUP(AT1107,'[2]Listas anexo 1'!$A$13:$B$15,2,FALSE),"")</f>
        <v>ADMINYCOOR</v>
      </c>
      <c r="D1107" s="23" t="str">
        <f>+IFERROR(VLOOKUP(AT1107,'[2]Listas anexo 1'!$A$13:$C$15,3,FALSE),"")</f>
        <v>CONTRIBUIR</v>
      </c>
      <c r="E1107" s="23" t="str">
        <f>+IFERROR(VLOOKUP(AT1107,'[2]Listas anexo 1'!$A$19:$B$21,2,FALSE),"")</f>
        <v>ADMINOB</v>
      </c>
      <c r="F1107" s="23" t="str">
        <f>+IFERROR(VLOOKUP(AV1107,'[2]Listas anexo 1'!$J$13:$K$21,2,FALSE),"")</f>
        <v>ADOBI</v>
      </c>
      <c r="G1107" s="23" t="str">
        <f>+IFERROR(VLOOKUP(AW1107,'[2]LISTAS ANEXO 1. 2'!$A$9:$B$38,2,FALSE),"")</f>
        <v>AIII</v>
      </c>
      <c r="H1107" s="23" t="str">
        <f>+IFERROR(IF(C1107="ADMINYCOOR",VLOOKUP(AY1107,'[2]LISTAS ANEXO 1. 3'!$B$13:$C$42,2,FALSE),IF(C1107="TASAS",VLOOKUP(AY1107,'[2]LISTAS ANEXO 1. 3'!$B$43:$C$51,2,FALSE),IF(C1107="FORTALECIMIENTO",VLOOKUP(AY1107,'[2]LISTAS ANEXO 1. 3'!$B$52:$C$58,2,FALSE),""))),"")</f>
        <v>DD</v>
      </c>
      <c r="I1107" s="23" t="str">
        <f>+IFERROR(VLOOKUP(#REF!,'[2]LISTAS ANEXO 1. 4'!$B$74:$C$90,2,FALSE),"")</f>
        <v/>
      </c>
      <c r="J1107" s="23" t="str">
        <f>+IFERROR(VLOOKUP(X1107,[2]ORDINALES!$B$2:$C$5,2,FALSE),"")</f>
        <v>CTADOS</v>
      </c>
      <c r="K1107" s="23" t="str">
        <f>+IFERROR(VLOOKUP(#REF!,[2]REGION!$G$2:$I$1125,2,FALSE),"")</f>
        <v/>
      </c>
      <c r="L1107" s="23" t="str">
        <f>+IFERROR(VLOOKUP(AI1107,[2]REGION!$G$2:$I$1125,2,FALSE),"")</f>
        <v>SANTANDER</v>
      </c>
      <c r="M1107" s="23" t="str">
        <f>+IFERROR(VLOOKUP(#REF!,[2]ORDINALES!$H$2:$I$382,2,FALSE),"")</f>
        <v/>
      </c>
      <c r="N1107" s="23" t="str">
        <f>IFERROR(VLOOKUP(U1107,'[2]Lista Willy'!$B$11:$D$14,3,FALSE),"")</f>
        <v>REC_20</v>
      </c>
      <c r="O1107" s="24"/>
      <c r="P1107" s="94">
        <v>39039</v>
      </c>
      <c r="Q1107" s="94" t="s">
        <v>540</v>
      </c>
      <c r="R1107" s="94" t="s">
        <v>873</v>
      </c>
      <c r="S1107" s="94" t="s">
        <v>1176</v>
      </c>
      <c r="T1107" s="94" t="s">
        <v>873</v>
      </c>
      <c r="U1107" s="94" t="s">
        <v>153</v>
      </c>
      <c r="V1107" s="94" t="s">
        <v>154</v>
      </c>
      <c r="W1107" s="94" t="s">
        <v>1177</v>
      </c>
      <c r="X1107" s="90" t="s">
        <v>55</v>
      </c>
      <c r="Y1107" s="94" t="s">
        <v>1204</v>
      </c>
      <c r="Z1107" s="119">
        <v>15997960</v>
      </c>
      <c r="AA1107" s="120"/>
      <c r="AB1107" s="119"/>
      <c r="AC1107" s="119"/>
      <c r="AD1107" s="119"/>
      <c r="AE1107" s="120">
        <v>15997960</v>
      </c>
      <c r="AF1107" s="119"/>
      <c r="AG1107" s="131">
        <v>0</v>
      </c>
      <c r="AH1107" s="94" t="s">
        <v>57</v>
      </c>
      <c r="AI1107" s="94" t="s">
        <v>920</v>
      </c>
      <c r="AJ1107" s="94" t="s">
        <v>1178</v>
      </c>
      <c r="AK1107" s="94"/>
      <c r="AL1107" s="94" t="s">
        <v>57</v>
      </c>
      <c r="AM1107" s="94"/>
      <c r="AN1107" s="94" t="s">
        <v>57</v>
      </c>
      <c r="AO1107" s="94"/>
      <c r="AP1107" s="94" t="s">
        <v>57</v>
      </c>
      <c r="AQ1107" s="94"/>
      <c r="AR1107" s="94" t="s">
        <v>57</v>
      </c>
      <c r="AS1107" s="94" t="s">
        <v>60</v>
      </c>
      <c r="AT1107" s="94" t="s">
        <v>61</v>
      </c>
      <c r="AU1107" s="97" t="s">
        <v>62</v>
      </c>
      <c r="AV1107" s="98" t="s">
        <v>125</v>
      </c>
      <c r="AW1107" s="97" t="s">
        <v>324</v>
      </c>
      <c r="AX1107" s="97">
        <v>3202005</v>
      </c>
      <c r="AY1107" s="98" t="s">
        <v>325</v>
      </c>
      <c r="AZ1107" s="98" t="s">
        <v>389</v>
      </c>
      <c r="BA1107" s="24"/>
    </row>
    <row r="1108" spans="1:53" ht="84.75" customHeight="1">
      <c r="A1108" s="23" t="str">
        <f>+IFERROR(VLOOKUP(R1108,'[2]Listas niveles'!$D$2:$E$11,2,FALSE),"")</f>
        <v>DTAN</v>
      </c>
      <c r="B1108" s="23" t="str">
        <f>+IFERROR(VLOOKUP(AS1108,'[2]Listas anexo 1'!$A$7:$B$8,2,FALSE),"")</f>
        <v>ADMIN</v>
      </c>
      <c r="C1108" s="23" t="str">
        <f>+IFERROR(VLOOKUP(AT1108,'[2]Listas anexo 1'!$A$13:$B$15,2,FALSE),"")</f>
        <v>ADMINYCOOR</v>
      </c>
      <c r="D1108" s="23" t="str">
        <f>+IFERROR(VLOOKUP(AT1108,'[2]Listas anexo 1'!$A$13:$C$15,3,FALSE),"")</f>
        <v>CONTRIBUIR</v>
      </c>
      <c r="E1108" s="23" t="str">
        <f>+IFERROR(VLOOKUP(AT1108,'[2]Listas anexo 1'!$A$19:$B$21,2,FALSE),"")</f>
        <v>ADMINOB</v>
      </c>
      <c r="F1108" s="23" t="str">
        <f>+IFERROR(VLOOKUP(AV1108,'[2]Listas anexo 1'!$J$13:$K$21,2,FALSE),"")</f>
        <v>ADOBI</v>
      </c>
      <c r="G1108" s="23" t="str">
        <f>+IFERROR(VLOOKUP(AW1108,'[2]LISTAS ANEXO 1. 2'!$A$9:$B$38,2,FALSE),"")</f>
        <v>AIII</v>
      </c>
      <c r="H1108" s="23" t="str">
        <f>+IFERROR(IF(C1108="ADMINYCOOR",VLOOKUP(AY1108,'[2]LISTAS ANEXO 1. 3'!$B$13:$C$42,2,FALSE),IF(C1108="TASAS",VLOOKUP(AY1108,'[2]LISTAS ANEXO 1. 3'!$B$43:$C$51,2,FALSE),IF(C1108="FORTALECIMIENTO",VLOOKUP(AY1108,'[2]LISTAS ANEXO 1. 3'!$B$52:$C$58,2,FALSE),""))),"")</f>
        <v>DD</v>
      </c>
      <c r="I1108" s="23" t="str">
        <f>+IFERROR(VLOOKUP(#REF!,'[2]LISTAS ANEXO 1. 4'!$B$74:$C$90,2,FALSE),"")</f>
        <v/>
      </c>
      <c r="J1108" s="23" t="str">
        <f>+IFERROR(VLOOKUP(X1108,[2]ORDINALES!$B$2:$C$5,2,FALSE),"")</f>
        <v>CTADOS</v>
      </c>
      <c r="K1108" s="23" t="str">
        <f>+IFERROR(VLOOKUP(#REF!,[2]REGION!$G$2:$I$1125,2,FALSE),"")</f>
        <v/>
      </c>
      <c r="L1108" s="23" t="str">
        <f>+IFERROR(VLOOKUP(AI1108,[2]REGION!$G$2:$I$1125,2,FALSE),"")</f>
        <v>SANTANDER</v>
      </c>
      <c r="M1108" s="23" t="str">
        <f>+IFERROR(VLOOKUP(#REF!,[2]ORDINALES!$H$2:$I$382,2,FALSE),"")</f>
        <v/>
      </c>
      <c r="N1108" s="23" t="str">
        <f>IFERROR(VLOOKUP(U1108,'[2]Lista Willy'!$B$11:$D$14,3,FALSE),"")</f>
        <v>REC_20</v>
      </c>
      <c r="O1108" s="24"/>
      <c r="P1108" s="94">
        <v>39040</v>
      </c>
      <c r="Q1108" s="94" t="s">
        <v>540</v>
      </c>
      <c r="R1108" s="94" t="s">
        <v>873</v>
      </c>
      <c r="S1108" s="94" t="s">
        <v>1176</v>
      </c>
      <c r="T1108" s="94" t="s">
        <v>873</v>
      </c>
      <c r="U1108" s="94" t="s">
        <v>153</v>
      </c>
      <c r="V1108" s="94" t="s">
        <v>154</v>
      </c>
      <c r="W1108" s="94" t="s">
        <v>1177</v>
      </c>
      <c r="X1108" s="90" t="s">
        <v>55</v>
      </c>
      <c r="Y1108" s="94" t="s">
        <v>1205</v>
      </c>
      <c r="Z1108" s="119">
        <v>15997960</v>
      </c>
      <c r="AA1108" s="120"/>
      <c r="AB1108" s="119"/>
      <c r="AC1108" s="119"/>
      <c r="AD1108" s="119"/>
      <c r="AE1108" s="120">
        <v>15997960</v>
      </c>
      <c r="AF1108" s="119"/>
      <c r="AG1108" s="131">
        <v>0</v>
      </c>
      <c r="AH1108" s="94" t="s">
        <v>57</v>
      </c>
      <c r="AI1108" s="94" t="s">
        <v>920</v>
      </c>
      <c r="AJ1108" s="94" t="s">
        <v>1178</v>
      </c>
      <c r="AK1108" s="94"/>
      <c r="AL1108" s="94" t="s">
        <v>57</v>
      </c>
      <c r="AM1108" s="94"/>
      <c r="AN1108" s="94" t="s">
        <v>57</v>
      </c>
      <c r="AO1108" s="94"/>
      <c r="AP1108" s="94" t="s">
        <v>57</v>
      </c>
      <c r="AQ1108" s="94"/>
      <c r="AR1108" s="94" t="s">
        <v>57</v>
      </c>
      <c r="AS1108" s="94" t="s">
        <v>60</v>
      </c>
      <c r="AT1108" s="94" t="s">
        <v>61</v>
      </c>
      <c r="AU1108" s="97" t="s">
        <v>62</v>
      </c>
      <c r="AV1108" s="98" t="s">
        <v>125</v>
      </c>
      <c r="AW1108" s="97" t="s">
        <v>324</v>
      </c>
      <c r="AX1108" s="97">
        <v>3202005</v>
      </c>
      <c r="AY1108" s="98" t="s">
        <v>325</v>
      </c>
      <c r="AZ1108" s="98" t="s">
        <v>389</v>
      </c>
      <c r="BA1108" s="24"/>
    </row>
    <row r="1109" spans="1:53" ht="84.75" customHeight="1">
      <c r="A1109" s="23" t="str">
        <f>+IFERROR(VLOOKUP(R1109,'[2]Listas niveles'!$D$2:$E$11,2,FALSE),"")</f>
        <v>DTAN</v>
      </c>
      <c r="B1109" s="23" t="str">
        <f>+IFERROR(VLOOKUP(AS1109,'[2]Listas anexo 1'!$A$7:$B$8,2,FALSE),"")</f>
        <v>ADMIN</v>
      </c>
      <c r="C1109" s="23" t="str">
        <f>+IFERROR(VLOOKUP(AT1109,'[2]Listas anexo 1'!$A$13:$B$15,2,FALSE),"")</f>
        <v>ADMINYCOOR</v>
      </c>
      <c r="D1109" s="23" t="str">
        <f>+IFERROR(VLOOKUP(AT1109,'[2]Listas anexo 1'!$A$13:$C$15,3,FALSE),"")</f>
        <v>CONTRIBUIR</v>
      </c>
      <c r="E1109" s="23" t="str">
        <f>+IFERROR(VLOOKUP(AT1109,'[2]Listas anexo 1'!$A$19:$B$21,2,FALSE),"")</f>
        <v>ADMINOB</v>
      </c>
      <c r="F1109" s="23" t="str">
        <f>+IFERROR(VLOOKUP(AV1109,'[2]Listas anexo 1'!$J$13:$K$21,2,FALSE),"")</f>
        <v>ADOBI</v>
      </c>
      <c r="G1109" s="23" t="str">
        <f>+IFERROR(VLOOKUP(AW1109,'[2]LISTAS ANEXO 1. 2'!$A$9:$B$38,2,FALSE),"")</f>
        <v>AIII</v>
      </c>
      <c r="H1109" s="23" t="str">
        <f>+IFERROR(IF(C1109="ADMINYCOOR",VLOOKUP(AY1109,'[2]LISTAS ANEXO 1. 3'!$B$13:$C$42,2,FALSE),IF(C1109="TASAS",VLOOKUP(AY1109,'[2]LISTAS ANEXO 1. 3'!$B$43:$C$51,2,FALSE),IF(C1109="FORTALECIMIENTO",VLOOKUP(AY1109,'[2]LISTAS ANEXO 1. 3'!$B$52:$C$58,2,FALSE),""))),"")</f>
        <v>DD</v>
      </c>
      <c r="I1109" s="23" t="str">
        <f>+IFERROR(VLOOKUP(#REF!,'[2]LISTAS ANEXO 1. 4'!$B$74:$C$90,2,FALSE),"")</f>
        <v/>
      </c>
      <c r="J1109" s="23" t="str">
        <f>+IFERROR(VLOOKUP(X1109,[2]ORDINALES!$B$2:$C$5,2,FALSE),"")</f>
        <v>CTADOS</v>
      </c>
      <c r="K1109" s="23" t="str">
        <f>+IFERROR(VLOOKUP(#REF!,[2]REGION!$G$2:$I$1125,2,FALSE),"")</f>
        <v/>
      </c>
      <c r="L1109" s="23" t="str">
        <f>+IFERROR(VLOOKUP(AI1109,[2]REGION!$G$2:$I$1125,2,FALSE),"")</f>
        <v>SANTANDER</v>
      </c>
      <c r="M1109" s="23" t="str">
        <f>+IFERROR(VLOOKUP(#REF!,[2]ORDINALES!$H$2:$I$382,2,FALSE),"")</f>
        <v/>
      </c>
      <c r="N1109" s="23" t="str">
        <f>IFERROR(VLOOKUP(U1109,'[2]Lista Willy'!$B$11:$D$14,3,FALSE),"")</f>
        <v>REC_20</v>
      </c>
      <c r="O1109" s="24"/>
      <c r="P1109" s="94">
        <v>39041</v>
      </c>
      <c r="Q1109" s="94" t="s">
        <v>540</v>
      </c>
      <c r="R1109" s="94" t="s">
        <v>873</v>
      </c>
      <c r="S1109" s="94" t="s">
        <v>1176</v>
      </c>
      <c r="T1109" s="94" t="s">
        <v>873</v>
      </c>
      <c r="U1109" s="94" t="s">
        <v>153</v>
      </c>
      <c r="V1109" s="94" t="s">
        <v>154</v>
      </c>
      <c r="W1109" s="94" t="s">
        <v>1177</v>
      </c>
      <c r="X1109" s="90" t="s">
        <v>55</v>
      </c>
      <c r="Y1109" s="94" t="s">
        <v>1206</v>
      </c>
      <c r="Z1109" s="119">
        <v>15997960</v>
      </c>
      <c r="AA1109" s="120"/>
      <c r="AB1109" s="119"/>
      <c r="AC1109" s="119"/>
      <c r="AD1109" s="119"/>
      <c r="AE1109" s="120">
        <v>15997960</v>
      </c>
      <c r="AF1109" s="119"/>
      <c r="AG1109" s="131">
        <v>0</v>
      </c>
      <c r="AH1109" s="94" t="s">
        <v>57</v>
      </c>
      <c r="AI1109" s="94" t="s">
        <v>920</v>
      </c>
      <c r="AJ1109" s="94" t="s">
        <v>1178</v>
      </c>
      <c r="AK1109" s="94"/>
      <c r="AL1109" s="94" t="s">
        <v>57</v>
      </c>
      <c r="AM1109" s="94"/>
      <c r="AN1109" s="94" t="s">
        <v>57</v>
      </c>
      <c r="AO1109" s="94"/>
      <c r="AP1109" s="94" t="s">
        <v>57</v>
      </c>
      <c r="AQ1109" s="94"/>
      <c r="AR1109" s="94" t="s">
        <v>57</v>
      </c>
      <c r="AS1109" s="94" t="s">
        <v>60</v>
      </c>
      <c r="AT1109" s="94" t="s">
        <v>61</v>
      </c>
      <c r="AU1109" s="97" t="s">
        <v>62</v>
      </c>
      <c r="AV1109" s="98" t="s">
        <v>125</v>
      </c>
      <c r="AW1109" s="97" t="s">
        <v>324</v>
      </c>
      <c r="AX1109" s="97">
        <v>3202005</v>
      </c>
      <c r="AY1109" s="98" t="s">
        <v>325</v>
      </c>
      <c r="AZ1109" s="98" t="s">
        <v>389</v>
      </c>
      <c r="BA1109" s="24"/>
    </row>
    <row r="1110" spans="1:53" ht="84.75" customHeight="1">
      <c r="A1110" s="23" t="str">
        <f>+IFERROR(VLOOKUP(R1110,'[2]Listas niveles'!$D$2:$E$11,2,FALSE),"")</f>
        <v>DTAN</v>
      </c>
      <c r="B1110" s="23" t="str">
        <f>+IFERROR(VLOOKUP(AS1110,'[2]Listas anexo 1'!$A$7:$B$8,2,FALSE),"")</f>
        <v>ADMIN</v>
      </c>
      <c r="C1110" s="23" t="str">
        <f>+IFERROR(VLOOKUP(AT1110,'[2]Listas anexo 1'!$A$13:$B$15,2,FALSE),"")</f>
        <v>ADMINYCOOR</v>
      </c>
      <c r="D1110" s="23" t="str">
        <f>+IFERROR(VLOOKUP(AT1110,'[2]Listas anexo 1'!$A$13:$C$15,3,FALSE),"")</f>
        <v>CONTRIBUIR</v>
      </c>
      <c r="E1110" s="23" t="str">
        <f>+IFERROR(VLOOKUP(AT1110,'[2]Listas anexo 1'!$A$19:$B$21,2,FALSE),"")</f>
        <v>ADMINOB</v>
      </c>
      <c r="F1110" s="23" t="str">
        <f>+IFERROR(VLOOKUP(AV1110,'[2]Listas anexo 1'!$J$13:$K$21,2,FALSE),"")</f>
        <v>ADOBI</v>
      </c>
      <c r="G1110" s="23" t="str">
        <f>+IFERROR(VLOOKUP(AW1110,'[2]LISTAS ANEXO 1. 2'!$A$9:$B$38,2,FALSE),"")</f>
        <v>AIII</v>
      </c>
      <c r="H1110" s="23" t="str">
        <f>+IFERROR(IF(C1110="ADMINYCOOR",VLOOKUP(AY1110,'[2]LISTAS ANEXO 1. 3'!$B$13:$C$42,2,FALSE),IF(C1110="TASAS",VLOOKUP(AY1110,'[2]LISTAS ANEXO 1. 3'!$B$43:$C$51,2,FALSE),IF(C1110="FORTALECIMIENTO",VLOOKUP(AY1110,'[2]LISTAS ANEXO 1. 3'!$B$52:$C$58,2,FALSE),""))),"")</f>
        <v>DD</v>
      </c>
      <c r="I1110" s="23" t="str">
        <f>+IFERROR(VLOOKUP(#REF!,'[2]LISTAS ANEXO 1. 4'!$B$74:$C$90,2,FALSE),"")</f>
        <v/>
      </c>
      <c r="J1110" s="23" t="str">
        <f>+IFERROR(VLOOKUP(X1110,[2]ORDINALES!$B$2:$C$5,2,FALSE),"")</f>
        <v>CTADOS</v>
      </c>
      <c r="K1110" s="23" t="str">
        <f>+IFERROR(VLOOKUP(#REF!,[2]REGION!$G$2:$I$1125,2,FALSE),"")</f>
        <v/>
      </c>
      <c r="L1110" s="23" t="str">
        <f>+IFERROR(VLOOKUP(AI1110,[2]REGION!$G$2:$I$1125,2,FALSE),"")</f>
        <v>SANTANDER</v>
      </c>
      <c r="M1110" s="23" t="str">
        <f>+IFERROR(VLOOKUP(#REF!,[2]ORDINALES!$H$2:$I$382,2,FALSE),"")</f>
        <v/>
      </c>
      <c r="N1110" s="23" t="str">
        <f>IFERROR(VLOOKUP(U1110,'[2]Lista Willy'!$B$11:$D$14,3,FALSE),"")</f>
        <v>REC_20</v>
      </c>
      <c r="O1110" s="24"/>
      <c r="P1110" s="94">
        <v>39042</v>
      </c>
      <c r="Q1110" s="94" t="s">
        <v>540</v>
      </c>
      <c r="R1110" s="94" t="s">
        <v>873</v>
      </c>
      <c r="S1110" s="94" t="s">
        <v>1176</v>
      </c>
      <c r="T1110" s="94" t="s">
        <v>873</v>
      </c>
      <c r="U1110" s="94" t="s">
        <v>153</v>
      </c>
      <c r="V1110" s="94" t="s">
        <v>154</v>
      </c>
      <c r="W1110" s="94" t="s">
        <v>1177</v>
      </c>
      <c r="X1110" s="90" t="s">
        <v>55</v>
      </c>
      <c r="Y1110" s="94" t="s">
        <v>1207</v>
      </c>
      <c r="Z1110" s="119">
        <v>15997960</v>
      </c>
      <c r="AA1110" s="120"/>
      <c r="AB1110" s="119"/>
      <c r="AC1110" s="119"/>
      <c r="AD1110" s="119"/>
      <c r="AE1110" s="120">
        <v>15997960</v>
      </c>
      <c r="AF1110" s="119"/>
      <c r="AG1110" s="131">
        <v>0</v>
      </c>
      <c r="AH1110" s="94" t="s">
        <v>57</v>
      </c>
      <c r="AI1110" s="94" t="s">
        <v>920</v>
      </c>
      <c r="AJ1110" s="94" t="s">
        <v>1178</v>
      </c>
      <c r="AK1110" s="94"/>
      <c r="AL1110" s="94" t="s">
        <v>57</v>
      </c>
      <c r="AM1110" s="94"/>
      <c r="AN1110" s="94" t="s">
        <v>57</v>
      </c>
      <c r="AO1110" s="94"/>
      <c r="AP1110" s="94" t="s">
        <v>57</v>
      </c>
      <c r="AQ1110" s="94"/>
      <c r="AR1110" s="94" t="s">
        <v>57</v>
      </c>
      <c r="AS1110" s="94" t="s">
        <v>60</v>
      </c>
      <c r="AT1110" s="94" t="s">
        <v>61</v>
      </c>
      <c r="AU1110" s="97" t="s">
        <v>62</v>
      </c>
      <c r="AV1110" s="98" t="s">
        <v>125</v>
      </c>
      <c r="AW1110" s="97" t="s">
        <v>324</v>
      </c>
      <c r="AX1110" s="97">
        <v>3202005</v>
      </c>
      <c r="AY1110" s="98" t="s">
        <v>325</v>
      </c>
      <c r="AZ1110" s="98" t="s">
        <v>389</v>
      </c>
      <c r="BA1110" s="24"/>
    </row>
    <row r="1111" spans="1:53" ht="84.75" customHeight="1">
      <c r="A1111" s="23" t="str">
        <f>+IFERROR(VLOOKUP(R1111,'[2]Listas niveles'!$D$2:$E$11,2,FALSE),"")</f>
        <v>DTAN</v>
      </c>
      <c r="B1111" s="23" t="str">
        <f>+IFERROR(VLOOKUP(AS1111,'[2]Listas anexo 1'!$A$7:$B$8,2,FALSE),"")</f>
        <v>ADMIN</v>
      </c>
      <c r="C1111" s="23" t="str">
        <f>+IFERROR(VLOOKUP(AT1111,'[2]Listas anexo 1'!$A$13:$B$15,2,FALSE),"")</f>
        <v>ADMINYCOOR</v>
      </c>
      <c r="D1111" s="23" t="str">
        <f>+IFERROR(VLOOKUP(AT1111,'[2]Listas anexo 1'!$A$13:$C$15,3,FALSE),"")</f>
        <v>CONTRIBUIR</v>
      </c>
      <c r="E1111" s="23" t="str">
        <f>+IFERROR(VLOOKUP(AT1111,'[2]Listas anexo 1'!$A$19:$B$21,2,FALSE),"")</f>
        <v>ADMINOB</v>
      </c>
      <c r="F1111" s="23" t="str">
        <f>+IFERROR(VLOOKUP(AV1111,'[2]Listas anexo 1'!$J$13:$K$21,2,FALSE),"")</f>
        <v>ADOBI</v>
      </c>
      <c r="G1111" s="23" t="str">
        <f>+IFERROR(VLOOKUP(AW1111,'[2]LISTAS ANEXO 1. 2'!$A$9:$B$38,2,FALSE),"")</f>
        <v>AIII</v>
      </c>
      <c r="H1111" s="23" t="str">
        <f>+IFERROR(IF(C1111="ADMINYCOOR",VLOOKUP(AY1111,'[2]LISTAS ANEXO 1. 3'!$B$13:$C$42,2,FALSE),IF(C1111="TASAS",VLOOKUP(AY1111,'[2]LISTAS ANEXO 1. 3'!$B$43:$C$51,2,FALSE),IF(C1111="FORTALECIMIENTO",VLOOKUP(AY1111,'[2]LISTAS ANEXO 1. 3'!$B$52:$C$58,2,FALSE),""))),"")</f>
        <v>DD</v>
      </c>
      <c r="I1111" s="23" t="str">
        <f>+IFERROR(VLOOKUP(#REF!,'[2]LISTAS ANEXO 1. 4'!$B$74:$C$90,2,FALSE),"")</f>
        <v/>
      </c>
      <c r="J1111" s="23" t="str">
        <f>+IFERROR(VLOOKUP(X1111,[2]ORDINALES!$B$2:$C$5,2,FALSE),"")</f>
        <v>CTADOS</v>
      </c>
      <c r="K1111" s="23" t="str">
        <f>+IFERROR(VLOOKUP(#REF!,[2]REGION!$G$2:$I$1125,2,FALSE),"")</f>
        <v/>
      </c>
      <c r="L1111" s="23" t="str">
        <f>+IFERROR(VLOOKUP(AI1111,[2]REGION!$G$2:$I$1125,2,FALSE),"")</f>
        <v>SANTANDER</v>
      </c>
      <c r="M1111" s="23" t="str">
        <f>+IFERROR(VLOOKUP(#REF!,[2]ORDINALES!$H$2:$I$382,2,FALSE),"")</f>
        <v/>
      </c>
      <c r="N1111" s="23" t="str">
        <f>IFERROR(VLOOKUP(U1111,'[2]Lista Willy'!$B$11:$D$14,3,FALSE),"")</f>
        <v>REC_20</v>
      </c>
      <c r="O1111" s="24"/>
      <c r="P1111" s="94">
        <v>39043</v>
      </c>
      <c r="Q1111" s="94" t="s">
        <v>540</v>
      </c>
      <c r="R1111" s="94" t="s">
        <v>873</v>
      </c>
      <c r="S1111" s="94" t="s">
        <v>1176</v>
      </c>
      <c r="T1111" s="94" t="s">
        <v>873</v>
      </c>
      <c r="U1111" s="94" t="s">
        <v>153</v>
      </c>
      <c r="V1111" s="94" t="s">
        <v>154</v>
      </c>
      <c r="W1111" s="94" t="s">
        <v>1177</v>
      </c>
      <c r="X1111" s="90" t="s">
        <v>55</v>
      </c>
      <c r="Y1111" s="94" t="s">
        <v>1208</v>
      </c>
      <c r="Z1111" s="119">
        <v>15997960</v>
      </c>
      <c r="AA1111" s="120"/>
      <c r="AB1111" s="119"/>
      <c r="AC1111" s="119"/>
      <c r="AD1111" s="119"/>
      <c r="AE1111" s="120">
        <v>15997960</v>
      </c>
      <c r="AF1111" s="119"/>
      <c r="AG1111" s="131">
        <v>0</v>
      </c>
      <c r="AH1111" s="94" t="s">
        <v>57</v>
      </c>
      <c r="AI1111" s="94" t="s">
        <v>920</v>
      </c>
      <c r="AJ1111" s="94" t="s">
        <v>1178</v>
      </c>
      <c r="AK1111" s="94"/>
      <c r="AL1111" s="94" t="s">
        <v>57</v>
      </c>
      <c r="AM1111" s="94"/>
      <c r="AN1111" s="94" t="s">
        <v>57</v>
      </c>
      <c r="AO1111" s="94"/>
      <c r="AP1111" s="94" t="s">
        <v>57</v>
      </c>
      <c r="AQ1111" s="94"/>
      <c r="AR1111" s="94" t="s">
        <v>57</v>
      </c>
      <c r="AS1111" s="94" t="s">
        <v>60</v>
      </c>
      <c r="AT1111" s="94" t="s">
        <v>61</v>
      </c>
      <c r="AU1111" s="97" t="s">
        <v>62</v>
      </c>
      <c r="AV1111" s="98" t="s">
        <v>125</v>
      </c>
      <c r="AW1111" s="97" t="s">
        <v>324</v>
      </c>
      <c r="AX1111" s="97">
        <v>3202005</v>
      </c>
      <c r="AY1111" s="98" t="s">
        <v>325</v>
      </c>
      <c r="AZ1111" s="98" t="s">
        <v>389</v>
      </c>
      <c r="BA1111" s="24"/>
    </row>
    <row r="1112" spans="1:53" ht="84.75" customHeight="1">
      <c r="A1112" s="23" t="str">
        <f>+IFERROR(VLOOKUP(R1112,'[2]Listas niveles'!$D$2:$E$11,2,FALSE),"")</f>
        <v>DTAN</v>
      </c>
      <c r="B1112" s="23" t="str">
        <f>+IFERROR(VLOOKUP(AS1112,'[2]Listas anexo 1'!$A$7:$B$8,2,FALSE),"")</f>
        <v>ADMIN</v>
      </c>
      <c r="C1112" s="23" t="str">
        <f>+IFERROR(VLOOKUP(AT1112,'[2]Listas anexo 1'!$A$13:$B$15,2,FALSE),"")</f>
        <v>ADMINYCOOR</v>
      </c>
      <c r="D1112" s="23" t="str">
        <f>+IFERROR(VLOOKUP(AT1112,'[2]Listas anexo 1'!$A$13:$C$15,3,FALSE),"")</f>
        <v>CONTRIBUIR</v>
      </c>
      <c r="E1112" s="23" t="str">
        <f>+IFERROR(VLOOKUP(AT1112,'[2]Listas anexo 1'!$A$19:$B$21,2,FALSE),"")</f>
        <v>ADMINOB</v>
      </c>
      <c r="F1112" s="23" t="str">
        <f>+IFERROR(VLOOKUP(AV1112,'[2]Listas anexo 1'!$J$13:$K$21,2,FALSE),"")</f>
        <v>ADOBI</v>
      </c>
      <c r="G1112" s="23" t="str">
        <f>+IFERROR(VLOOKUP(AW1112,'[2]LISTAS ANEXO 1. 2'!$A$9:$B$38,2,FALSE),"")</f>
        <v>AIII</v>
      </c>
      <c r="H1112" s="23" t="str">
        <f>+IFERROR(IF(C1112="ADMINYCOOR",VLOOKUP(AY1112,'[2]LISTAS ANEXO 1. 3'!$B$13:$C$42,2,FALSE),IF(C1112="TASAS",VLOOKUP(AY1112,'[2]LISTAS ANEXO 1. 3'!$B$43:$C$51,2,FALSE),IF(C1112="FORTALECIMIENTO",VLOOKUP(AY1112,'[2]LISTAS ANEXO 1. 3'!$B$52:$C$58,2,FALSE),""))),"")</f>
        <v>DD</v>
      </c>
      <c r="I1112" s="23" t="str">
        <f>+IFERROR(VLOOKUP(#REF!,'[2]LISTAS ANEXO 1. 4'!$B$74:$C$90,2,FALSE),"")</f>
        <v/>
      </c>
      <c r="J1112" s="23" t="str">
        <f>+IFERROR(VLOOKUP(X1112,[2]ORDINALES!$B$2:$C$5,2,FALSE),"")</f>
        <v>CTADOS</v>
      </c>
      <c r="K1112" s="23" t="str">
        <f>+IFERROR(VLOOKUP(#REF!,[2]REGION!$G$2:$I$1125,2,FALSE),"")</f>
        <v/>
      </c>
      <c r="L1112" s="23" t="str">
        <f>+IFERROR(VLOOKUP(AI1112,[2]REGION!$G$2:$I$1125,2,FALSE),"")</f>
        <v>SANTANDER</v>
      </c>
      <c r="M1112" s="23" t="str">
        <f>+IFERROR(VLOOKUP(#REF!,[2]ORDINALES!$H$2:$I$382,2,FALSE),"")</f>
        <v/>
      </c>
      <c r="N1112" s="23" t="str">
        <f>IFERROR(VLOOKUP(U1112,'[2]Lista Willy'!$B$11:$D$14,3,FALSE),"")</f>
        <v>REC_20</v>
      </c>
      <c r="O1112" s="24"/>
      <c r="P1112" s="94">
        <v>39044</v>
      </c>
      <c r="Q1112" s="94" t="s">
        <v>540</v>
      </c>
      <c r="R1112" s="94" t="s">
        <v>873</v>
      </c>
      <c r="S1112" s="94" t="s">
        <v>1176</v>
      </c>
      <c r="T1112" s="94" t="s">
        <v>873</v>
      </c>
      <c r="U1112" s="94" t="s">
        <v>153</v>
      </c>
      <c r="V1112" s="94" t="s">
        <v>154</v>
      </c>
      <c r="W1112" s="94" t="s">
        <v>1177</v>
      </c>
      <c r="X1112" s="90" t="s">
        <v>55</v>
      </c>
      <c r="Y1112" s="94" t="s">
        <v>1209</v>
      </c>
      <c r="Z1112" s="119">
        <v>15997960</v>
      </c>
      <c r="AA1112" s="120"/>
      <c r="AB1112" s="119"/>
      <c r="AC1112" s="119"/>
      <c r="AD1112" s="119"/>
      <c r="AE1112" s="120">
        <v>15997960</v>
      </c>
      <c r="AF1112" s="119"/>
      <c r="AG1112" s="131">
        <v>0</v>
      </c>
      <c r="AH1112" s="94" t="s">
        <v>57</v>
      </c>
      <c r="AI1112" s="94" t="s">
        <v>920</v>
      </c>
      <c r="AJ1112" s="94" t="s">
        <v>1178</v>
      </c>
      <c r="AK1112" s="94"/>
      <c r="AL1112" s="94" t="s">
        <v>57</v>
      </c>
      <c r="AM1112" s="94"/>
      <c r="AN1112" s="94" t="s">
        <v>57</v>
      </c>
      <c r="AO1112" s="94"/>
      <c r="AP1112" s="94" t="s">
        <v>57</v>
      </c>
      <c r="AQ1112" s="94"/>
      <c r="AR1112" s="94" t="s">
        <v>57</v>
      </c>
      <c r="AS1112" s="94" t="s">
        <v>60</v>
      </c>
      <c r="AT1112" s="94" t="s">
        <v>61</v>
      </c>
      <c r="AU1112" s="97" t="s">
        <v>62</v>
      </c>
      <c r="AV1112" s="98" t="s">
        <v>125</v>
      </c>
      <c r="AW1112" s="97" t="s">
        <v>324</v>
      </c>
      <c r="AX1112" s="97">
        <v>3202005</v>
      </c>
      <c r="AY1112" s="98" t="s">
        <v>325</v>
      </c>
      <c r="AZ1112" s="98" t="s">
        <v>389</v>
      </c>
      <c r="BA1112" s="24"/>
    </row>
    <row r="1113" spans="1:53" ht="84.75" customHeight="1">
      <c r="A1113" s="23" t="str">
        <f>+IFERROR(VLOOKUP(R1113,'[2]Listas niveles'!$D$2:$E$11,2,FALSE),"")</f>
        <v>DTAN</v>
      </c>
      <c r="B1113" s="23" t="str">
        <f>+IFERROR(VLOOKUP(AS1113,'[2]Listas anexo 1'!$A$7:$B$8,2,FALSE),"")</f>
        <v>ADMIN</v>
      </c>
      <c r="C1113" s="23" t="str">
        <f>+IFERROR(VLOOKUP(AT1113,'[2]Listas anexo 1'!$A$13:$B$15,2,FALSE),"")</f>
        <v>ADMINYCOOR</v>
      </c>
      <c r="D1113" s="23" t="str">
        <f>+IFERROR(VLOOKUP(AT1113,'[2]Listas anexo 1'!$A$13:$C$15,3,FALSE),"")</f>
        <v>CONTRIBUIR</v>
      </c>
      <c r="E1113" s="23" t="str">
        <f>+IFERROR(VLOOKUP(AT1113,'[2]Listas anexo 1'!$A$19:$B$21,2,FALSE),"")</f>
        <v>ADMINOB</v>
      </c>
      <c r="F1113" s="23" t="str">
        <f>+IFERROR(VLOOKUP(AV1113,'[2]Listas anexo 1'!$J$13:$K$21,2,FALSE),"")</f>
        <v>ADOBI</v>
      </c>
      <c r="G1113" s="23" t="str">
        <f>+IFERROR(VLOOKUP(AW1113,'[2]LISTAS ANEXO 1. 2'!$A$9:$B$38,2,FALSE),"")</f>
        <v>AIII</v>
      </c>
      <c r="H1113" s="23" t="str">
        <f>+IFERROR(IF(C1113="ADMINYCOOR",VLOOKUP(AY1113,'[2]LISTAS ANEXO 1. 3'!$B$13:$C$42,2,FALSE),IF(C1113="TASAS",VLOOKUP(AY1113,'[2]LISTAS ANEXO 1. 3'!$B$43:$C$51,2,FALSE),IF(C1113="FORTALECIMIENTO",VLOOKUP(AY1113,'[2]LISTAS ANEXO 1. 3'!$B$52:$C$58,2,FALSE),""))),"")</f>
        <v>DD</v>
      </c>
      <c r="I1113" s="23" t="str">
        <f>+IFERROR(VLOOKUP(#REF!,'[2]LISTAS ANEXO 1. 4'!$B$74:$C$90,2,FALSE),"")</f>
        <v/>
      </c>
      <c r="J1113" s="23" t="str">
        <f>+IFERROR(VLOOKUP(X1113,[2]ORDINALES!$B$2:$C$5,2,FALSE),"")</f>
        <v>CTADOS</v>
      </c>
      <c r="K1113" s="23" t="str">
        <f>+IFERROR(VLOOKUP(#REF!,[2]REGION!$G$2:$I$1125,2,FALSE),"")</f>
        <v/>
      </c>
      <c r="L1113" s="23" t="str">
        <f>+IFERROR(VLOOKUP(AI1113,[2]REGION!$G$2:$I$1125,2,FALSE),"")</f>
        <v>SANTANDER</v>
      </c>
      <c r="M1113" s="23" t="str">
        <f>+IFERROR(VLOOKUP(#REF!,[2]ORDINALES!$H$2:$I$382,2,FALSE),"")</f>
        <v/>
      </c>
      <c r="N1113" s="23" t="str">
        <f>IFERROR(VLOOKUP(U1113,'[2]Lista Willy'!$B$11:$D$14,3,FALSE),"")</f>
        <v>REC_20</v>
      </c>
      <c r="O1113" s="24"/>
      <c r="P1113" s="94">
        <v>39045</v>
      </c>
      <c r="Q1113" s="94" t="s">
        <v>540</v>
      </c>
      <c r="R1113" s="94" t="s">
        <v>873</v>
      </c>
      <c r="S1113" s="94" t="s">
        <v>1176</v>
      </c>
      <c r="T1113" s="94" t="s">
        <v>873</v>
      </c>
      <c r="U1113" s="94" t="s">
        <v>153</v>
      </c>
      <c r="V1113" s="94" t="s">
        <v>154</v>
      </c>
      <c r="W1113" s="94" t="s">
        <v>1177</v>
      </c>
      <c r="X1113" s="90" t="s">
        <v>55</v>
      </c>
      <c r="Y1113" s="94" t="s">
        <v>1210</v>
      </c>
      <c r="Z1113" s="119">
        <v>10180520</v>
      </c>
      <c r="AA1113" s="120"/>
      <c r="AB1113" s="119"/>
      <c r="AC1113" s="119"/>
      <c r="AD1113" s="119"/>
      <c r="AE1113" s="120">
        <v>10180520</v>
      </c>
      <c r="AF1113" s="119"/>
      <c r="AG1113" s="131">
        <v>0</v>
      </c>
      <c r="AH1113" s="94" t="s">
        <v>57</v>
      </c>
      <c r="AI1113" s="94" t="s">
        <v>920</v>
      </c>
      <c r="AJ1113" s="94" t="s">
        <v>1178</v>
      </c>
      <c r="AK1113" s="94"/>
      <c r="AL1113" s="94" t="s">
        <v>57</v>
      </c>
      <c r="AM1113" s="94"/>
      <c r="AN1113" s="94" t="s">
        <v>57</v>
      </c>
      <c r="AO1113" s="94"/>
      <c r="AP1113" s="94" t="s">
        <v>57</v>
      </c>
      <c r="AQ1113" s="94"/>
      <c r="AR1113" s="94" t="s">
        <v>57</v>
      </c>
      <c r="AS1113" s="94" t="s">
        <v>60</v>
      </c>
      <c r="AT1113" s="94" t="s">
        <v>61</v>
      </c>
      <c r="AU1113" s="97" t="s">
        <v>62</v>
      </c>
      <c r="AV1113" s="98" t="s">
        <v>125</v>
      </c>
      <c r="AW1113" s="97" t="s">
        <v>324</v>
      </c>
      <c r="AX1113" s="97">
        <v>3202005</v>
      </c>
      <c r="AY1113" s="98" t="s">
        <v>325</v>
      </c>
      <c r="AZ1113" s="98" t="s">
        <v>389</v>
      </c>
      <c r="BA1113" s="24"/>
    </row>
    <row r="1114" spans="1:53" ht="84.75" customHeight="1">
      <c r="A1114" s="23" t="str">
        <f>+IFERROR(VLOOKUP(R1114,'[2]Listas niveles'!$D$2:$E$11,2,FALSE),"")</f>
        <v>DTAN</v>
      </c>
      <c r="B1114" s="23" t="str">
        <f>+IFERROR(VLOOKUP(AS1114,'[2]Listas anexo 1'!$A$7:$B$8,2,FALSE),"")</f>
        <v>ADMIN</v>
      </c>
      <c r="C1114" s="23" t="str">
        <f>+IFERROR(VLOOKUP(AT1114,'[2]Listas anexo 1'!$A$13:$B$15,2,FALSE),"")</f>
        <v>ADMINYCOOR</v>
      </c>
      <c r="D1114" s="23" t="str">
        <f>+IFERROR(VLOOKUP(AT1114,'[2]Listas anexo 1'!$A$13:$C$15,3,FALSE),"")</f>
        <v>CONTRIBUIR</v>
      </c>
      <c r="E1114" s="23" t="str">
        <f>+IFERROR(VLOOKUP(AT1114,'[2]Listas anexo 1'!$A$19:$B$21,2,FALSE),"")</f>
        <v>ADMINOB</v>
      </c>
      <c r="F1114" s="23" t="str">
        <f>+IFERROR(VLOOKUP(AV1114,'[2]Listas anexo 1'!$J$13:$K$21,2,FALSE),"")</f>
        <v>ADOBI</v>
      </c>
      <c r="G1114" s="23" t="str">
        <f>+IFERROR(VLOOKUP(AW1114,'[2]LISTAS ANEXO 1. 2'!$A$9:$B$38,2,FALSE),"")</f>
        <v>AIII</v>
      </c>
      <c r="H1114" s="23" t="str">
        <f>+IFERROR(IF(C1114="ADMINYCOOR",VLOOKUP(AY1114,'[2]LISTAS ANEXO 1. 3'!$B$13:$C$42,2,FALSE),IF(C1114="TASAS",VLOOKUP(AY1114,'[2]LISTAS ANEXO 1. 3'!$B$43:$C$51,2,FALSE),IF(C1114="FORTALECIMIENTO",VLOOKUP(AY1114,'[2]LISTAS ANEXO 1. 3'!$B$52:$C$58,2,FALSE),""))),"")</f>
        <v>DD</v>
      </c>
      <c r="I1114" s="23" t="str">
        <f>+IFERROR(VLOOKUP(#REF!,'[2]LISTAS ANEXO 1. 4'!$B$74:$C$90,2,FALSE),"")</f>
        <v/>
      </c>
      <c r="J1114" s="23" t="str">
        <f>+IFERROR(VLOOKUP(X1114,[2]ORDINALES!$B$2:$C$5,2,FALSE),"")</f>
        <v>CTADOS</v>
      </c>
      <c r="K1114" s="23" t="str">
        <f>+IFERROR(VLOOKUP(#REF!,[2]REGION!$G$2:$I$1125,2,FALSE),"")</f>
        <v/>
      </c>
      <c r="L1114" s="23" t="str">
        <f>+IFERROR(VLOOKUP(AI1114,[2]REGION!$G$2:$I$1125,2,FALSE),"")</f>
        <v>SANTANDER</v>
      </c>
      <c r="M1114" s="23" t="str">
        <f>+IFERROR(VLOOKUP(#REF!,[2]ORDINALES!$H$2:$I$382,2,FALSE),"")</f>
        <v/>
      </c>
      <c r="N1114" s="23" t="str">
        <f>IFERROR(VLOOKUP(U1114,'[2]Lista Willy'!$B$11:$D$14,3,FALSE),"")</f>
        <v>REC_20</v>
      </c>
      <c r="O1114" s="24"/>
      <c r="P1114" s="94">
        <v>39046</v>
      </c>
      <c r="Q1114" s="94" t="s">
        <v>540</v>
      </c>
      <c r="R1114" s="94" t="s">
        <v>873</v>
      </c>
      <c r="S1114" s="94" t="s">
        <v>1176</v>
      </c>
      <c r="T1114" s="94" t="s">
        <v>873</v>
      </c>
      <c r="U1114" s="94" t="s">
        <v>153</v>
      </c>
      <c r="V1114" s="94" t="s">
        <v>154</v>
      </c>
      <c r="W1114" s="94" t="s">
        <v>1177</v>
      </c>
      <c r="X1114" s="90" t="s">
        <v>55</v>
      </c>
      <c r="Y1114" s="94" t="s">
        <v>1211</v>
      </c>
      <c r="Z1114" s="119">
        <v>10180520</v>
      </c>
      <c r="AA1114" s="120"/>
      <c r="AB1114" s="119"/>
      <c r="AC1114" s="119"/>
      <c r="AD1114" s="119"/>
      <c r="AE1114" s="120">
        <v>10180520</v>
      </c>
      <c r="AF1114" s="119"/>
      <c r="AG1114" s="131">
        <v>0</v>
      </c>
      <c r="AH1114" s="94" t="s">
        <v>57</v>
      </c>
      <c r="AI1114" s="94" t="s">
        <v>920</v>
      </c>
      <c r="AJ1114" s="94" t="s">
        <v>1178</v>
      </c>
      <c r="AK1114" s="94"/>
      <c r="AL1114" s="94" t="s">
        <v>57</v>
      </c>
      <c r="AM1114" s="94"/>
      <c r="AN1114" s="94" t="s">
        <v>57</v>
      </c>
      <c r="AO1114" s="94"/>
      <c r="AP1114" s="94" t="s">
        <v>57</v>
      </c>
      <c r="AQ1114" s="94"/>
      <c r="AR1114" s="94" t="s">
        <v>57</v>
      </c>
      <c r="AS1114" s="94" t="s">
        <v>60</v>
      </c>
      <c r="AT1114" s="94" t="s">
        <v>61</v>
      </c>
      <c r="AU1114" s="97" t="s">
        <v>62</v>
      </c>
      <c r="AV1114" s="98" t="s">
        <v>125</v>
      </c>
      <c r="AW1114" s="97" t="s">
        <v>324</v>
      </c>
      <c r="AX1114" s="97">
        <v>3202005</v>
      </c>
      <c r="AY1114" s="98" t="s">
        <v>325</v>
      </c>
      <c r="AZ1114" s="98" t="s">
        <v>389</v>
      </c>
      <c r="BA1114" s="24"/>
    </row>
    <row r="1115" spans="1:53" ht="84.75" customHeight="1">
      <c r="A1115" s="23" t="str">
        <f>+IFERROR(VLOOKUP(R1115,'[2]Listas niveles'!$D$2:$E$11,2,FALSE),"")</f>
        <v>DTAN</v>
      </c>
      <c r="B1115" s="23" t="str">
        <f>+IFERROR(VLOOKUP(AS1115,'[2]Listas anexo 1'!$A$7:$B$8,2,FALSE),"")</f>
        <v>ADMIN</v>
      </c>
      <c r="C1115" s="23" t="str">
        <f>+IFERROR(VLOOKUP(AT1115,'[2]Listas anexo 1'!$A$13:$B$15,2,FALSE),"")</f>
        <v>ADMINYCOOR</v>
      </c>
      <c r="D1115" s="23" t="str">
        <f>+IFERROR(VLOOKUP(AT1115,'[2]Listas anexo 1'!$A$13:$C$15,3,FALSE),"")</f>
        <v>CONTRIBUIR</v>
      </c>
      <c r="E1115" s="23" t="str">
        <f>+IFERROR(VLOOKUP(AT1115,'[2]Listas anexo 1'!$A$19:$B$21,2,FALSE),"")</f>
        <v>ADMINOB</v>
      </c>
      <c r="F1115" s="23" t="str">
        <f>+IFERROR(VLOOKUP(AV1115,'[2]Listas anexo 1'!$J$13:$K$21,2,FALSE),"")</f>
        <v>ADOBI</v>
      </c>
      <c r="G1115" s="23" t="str">
        <f>+IFERROR(VLOOKUP(AW1115,'[2]LISTAS ANEXO 1. 2'!$A$9:$B$38,2,FALSE),"")</f>
        <v>AIII</v>
      </c>
      <c r="H1115" s="23" t="str">
        <f>+IFERROR(IF(C1115="ADMINYCOOR",VLOOKUP(AY1115,'[2]LISTAS ANEXO 1. 3'!$B$13:$C$42,2,FALSE),IF(C1115="TASAS",VLOOKUP(AY1115,'[2]LISTAS ANEXO 1. 3'!$B$43:$C$51,2,FALSE),IF(C1115="FORTALECIMIENTO",VLOOKUP(AY1115,'[2]LISTAS ANEXO 1. 3'!$B$52:$C$58,2,FALSE),""))),"")</f>
        <v>DD</v>
      </c>
      <c r="I1115" s="23" t="str">
        <f>+IFERROR(VLOOKUP(#REF!,'[2]LISTAS ANEXO 1. 4'!$B$74:$C$90,2,FALSE),"")</f>
        <v/>
      </c>
      <c r="J1115" s="23" t="str">
        <f>+IFERROR(VLOOKUP(X1115,[2]ORDINALES!$B$2:$C$5,2,FALSE),"")</f>
        <v>CTADOS</v>
      </c>
      <c r="K1115" s="23" t="str">
        <f>+IFERROR(VLOOKUP(#REF!,[2]REGION!$G$2:$I$1125,2,FALSE),"")</f>
        <v/>
      </c>
      <c r="L1115" s="23" t="str">
        <f>+IFERROR(VLOOKUP(AI1115,[2]REGION!$G$2:$I$1125,2,FALSE),"")</f>
        <v>SANTANDER</v>
      </c>
      <c r="M1115" s="23" t="str">
        <f>+IFERROR(VLOOKUP(#REF!,[2]ORDINALES!$H$2:$I$382,2,FALSE),"")</f>
        <v/>
      </c>
      <c r="N1115" s="23" t="str">
        <f>IFERROR(VLOOKUP(U1115,'[2]Lista Willy'!$B$11:$D$14,3,FALSE),"")</f>
        <v>REC_20</v>
      </c>
      <c r="O1115" s="24"/>
      <c r="P1115" s="94">
        <v>39047</v>
      </c>
      <c r="Q1115" s="94" t="s">
        <v>540</v>
      </c>
      <c r="R1115" s="94" t="s">
        <v>873</v>
      </c>
      <c r="S1115" s="94" t="s">
        <v>1176</v>
      </c>
      <c r="T1115" s="94" t="s">
        <v>873</v>
      </c>
      <c r="U1115" s="94" t="s">
        <v>153</v>
      </c>
      <c r="V1115" s="94" t="s">
        <v>154</v>
      </c>
      <c r="W1115" s="94" t="s">
        <v>1177</v>
      </c>
      <c r="X1115" s="90" t="s">
        <v>55</v>
      </c>
      <c r="Y1115" s="94" t="s">
        <v>1212</v>
      </c>
      <c r="Z1115" s="119">
        <v>10180520</v>
      </c>
      <c r="AA1115" s="120"/>
      <c r="AB1115" s="119"/>
      <c r="AC1115" s="119"/>
      <c r="AD1115" s="119"/>
      <c r="AE1115" s="120">
        <v>10180520</v>
      </c>
      <c r="AF1115" s="119"/>
      <c r="AG1115" s="131">
        <v>0</v>
      </c>
      <c r="AH1115" s="94" t="s">
        <v>57</v>
      </c>
      <c r="AI1115" s="94" t="s">
        <v>920</v>
      </c>
      <c r="AJ1115" s="94" t="s">
        <v>1178</v>
      </c>
      <c r="AK1115" s="94"/>
      <c r="AL1115" s="94" t="s">
        <v>57</v>
      </c>
      <c r="AM1115" s="94"/>
      <c r="AN1115" s="94" t="s">
        <v>57</v>
      </c>
      <c r="AO1115" s="94"/>
      <c r="AP1115" s="94" t="s">
        <v>57</v>
      </c>
      <c r="AQ1115" s="94"/>
      <c r="AR1115" s="94" t="s">
        <v>57</v>
      </c>
      <c r="AS1115" s="94" t="s">
        <v>60</v>
      </c>
      <c r="AT1115" s="94" t="s">
        <v>61</v>
      </c>
      <c r="AU1115" s="97" t="s">
        <v>62</v>
      </c>
      <c r="AV1115" s="98" t="s">
        <v>125</v>
      </c>
      <c r="AW1115" s="97" t="s">
        <v>324</v>
      </c>
      <c r="AX1115" s="97">
        <v>3202005</v>
      </c>
      <c r="AY1115" s="98" t="s">
        <v>325</v>
      </c>
      <c r="AZ1115" s="98" t="s">
        <v>389</v>
      </c>
      <c r="BA1115" s="24"/>
    </row>
    <row r="1116" spans="1:53" ht="84.75" customHeight="1">
      <c r="A1116" s="23" t="str">
        <f>+IFERROR(VLOOKUP(R1116,'[2]Listas niveles'!$D$2:$E$11,2,FALSE),"")</f>
        <v>DTAN</v>
      </c>
      <c r="B1116" s="23" t="str">
        <f>+IFERROR(VLOOKUP(AS1116,'[2]Listas anexo 1'!$A$7:$B$8,2,FALSE),"")</f>
        <v>ADMIN</v>
      </c>
      <c r="C1116" s="23" t="str">
        <f>+IFERROR(VLOOKUP(AT1116,'[2]Listas anexo 1'!$A$13:$B$15,2,FALSE),"")</f>
        <v>ADMINYCOOR</v>
      </c>
      <c r="D1116" s="23" t="str">
        <f>+IFERROR(VLOOKUP(AT1116,'[2]Listas anexo 1'!$A$13:$C$15,3,FALSE),"")</f>
        <v>CONTRIBUIR</v>
      </c>
      <c r="E1116" s="23" t="str">
        <f>+IFERROR(VLOOKUP(AT1116,'[2]Listas anexo 1'!$A$19:$B$21,2,FALSE),"")</f>
        <v>ADMINOB</v>
      </c>
      <c r="F1116" s="23" t="str">
        <f>+IFERROR(VLOOKUP(AV1116,'[2]Listas anexo 1'!$J$13:$K$21,2,FALSE),"")</f>
        <v>ADOBI</v>
      </c>
      <c r="G1116" s="23" t="str">
        <f>+IFERROR(VLOOKUP(AW1116,'[2]LISTAS ANEXO 1. 2'!$A$9:$B$38,2,FALSE),"")</f>
        <v>AIII</v>
      </c>
      <c r="H1116" s="23" t="str">
        <f>+IFERROR(IF(C1116="ADMINYCOOR",VLOOKUP(AY1116,'[2]LISTAS ANEXO 1. 3'!$B$13:$C$42,2,FALSE),IF(C1116="TASAS",VLOOKUP(AY1116,'[2]LISTAS ANEXO 1. 3'!$B$43:$C$51,2,FALSE),IF(C1116="FORTALECIMIENTO",VLOOKUP(AY1116,'[2]LISTAS ANEXO 1. 3'!$B$52:$C$58,2,FALSE),""))),"")</f>
        <v>DD</v>
      </c>
      <c r="I1116" s="23" t="str">
        <f>+IFERROR(VLOOKUP(#REF!,'[2]LISTAS ANEXO 1. 4'!$B$74:$C$90,2,FALSE),"")</f>
        <v/>
      </c>
      <c r="J1116" s="23" t="str">
        <f>+IFERROR(VLOOKUP(X1116,[2]ORDINALES!$B$2:$C$5,2,FALSE),"")</f>
        <v>CTADOS</v>
      </c>
      <c r="K1116" s="23" t="str">
        <f>+IFERROR(VLOOKUP(#REF!,[2]REGION!$G$2:$I$1125,2,FALSE),"")</f>
        <v/>
      </c>
      <c r="L1116" s="23" t="str">
        <f>+IFERROR(VLOOKUP(AI1116,[2]REGION!$G$2:$I$1125,2,FALSE),"")</f>
        <v>SANTANDER</v>
      </c>
      <c r="M1116" s="23" t="str">
        <f>+IFERROR(VLOOKUP(#REF!,[2]ORDINALES!$H$2:$I$382,2,FALSE),"")</f>
        <v/>
      </c>
      <c r="N1116" s="23" t="str">
        <f>IFERROR(VLOOKUP(U1116,'[2]Lista Willy'!$B$11:$D$14,3,FALSE),"")</f>
        <v>REC_21</v>
      </c>
      <c r="O1116" s="24"/>
      <c r="P1116" s="94">
        <v>39048</v>
      </c>
      <c r="Q1116" s="94" t="s">
        <v>540</v>
      </c>
      <c r="R1116" s="94" t="s">
        <v>873</v>
      </c>
      <c r="S1116" s="94" t="s">
        <v>1176</v>
      </c>
      <c r="T1116" s="94" t="s">
        <v>873</v>
      </c>
      <c r="U1116" s="94" t="s">
        <v>1028</v>
      </c>
      <c r="V1116" s="94" t="s">
        <v>154</v>
      </c>
      <c r="W1116" s="94" t="s">
        <v>1177</v>
      </c>
      <c r="X1116" s="90" t="s">
        <v>55</v>
      </c>
      <c r="Y1116" s="94" t="s">
        <v>2895</v>
      </c>
      <c r="Z1116" s="119">
        <v>7132420</v>
      </c>
      <c r="AA1116" s="120"/>
      <c r="AB1116" s="119"/>
      <c r="AC1116" s="119"/>
      <c r="AD1116" s="119"/>
      <c r="AE1116" s="120">
        <v>7132420</v>
      </c>
      <c r="AF1116" s="119"/>
      <c r="AG1116" s="131">
        <v>0</v>
      </c>
      <c r="AH1116" s="94" t="s">
        <v>57</v>
      </c>
      <c r="AI1116" s="94" t="s">
        <v>920</v>
      </c>
      <c r="AJ1116" s="94" t="s">
        <v>1178</v>
      </c>
      <c r="AK1116" s="94"/>
      <c r="AL1116" s="94" t="s">
        <v>57</v>
      </c>
      <c r="AM1116" s="94"/>
      <c r="AN1116" s="94" t="s">
        <v>57</v>
      </c>
      <c r="AO1116" s="94"/>
      <c r="AP1116" s="94" t="s">
        <v>57</v>
      </c>
      <c r="AQ1116" s="94"/>
      <c r="AR1116" s="94" t="s">
        <v>57</v>
      </c>
      <c r="AS1116" s="94" t="s">
        <v>60</v>
      </c>
      <c r="AT1116" s="94" t="s">
        <v>61</v>
      </c>
      <c r="AU1116" s="97" t="s">
        <v>62</v>
      </c>
      <c r="AV1116" s="98" t="s">
        <v>125</v>
      </c>
      <c r="AW1116" s="97" t="s">
        <v>324</v>
      </c>
      <c r="AX1116" s="97">
        <v>3202005</v>
      </c>
      <c r="AY1116" s="98" t="s">
        <v>325</v>
      </c>
      <c r="AZ1116" s="98" t="s">
        <v>389</v>
      </c>
      <c r="BA1116" s="24"/>
    </row>
    <row r="1117" spans="1:53" ht="84.75" customHeight="1">
      <c r="A1117" s="23" t="str">
        <f>+IFERROR(VLOOKUP(R1117,'[2]Listas niveles'!$D$2:$E$11,2,FALSE),"")</f>
        <v>DTAN</v>
      </c>
      <c r="B1117" s="23" t="str">
        <f>+IFERROR(VLOOKUP(AS1117,'[2]Listas anexo 1'!$A$7:$B$8,2,FALSE),"")</f>
        <v>ADMIN</v>
      </c>
      <c r="C1117" s="23" t="str">
        <f>+IFERROR(VLOOKUP(AT1117,'[2]Listas anexo 1'!$A$13:$B$15,2,FALSE),"")</f>
        <v>ADMINYCOOR</v>
      </c>
      <c r="D1117" s="23" t="str">
        <f>+IFERROR(VLOOKUP(AT1117,'[2]Listas anexo 1'!$A$13:$C$15,3,FALSE),"")</f>
        <v>CONTRIBUIR</v>
      </c>
      <c r="E1117" s="23" t="str">
        <f>+IFERROR(VLOOKUP(AT1117,'[2]Listas anexo 1'!$A$19:$B$21,2,FALSE),"")</f>
        <v>ADMINOB</v>
      </c>
      <c r="F1117" s="23" t="str">
        <f>+IFERROR(VLOOKUP(AV1117,'[2]Listas anexo 1'!$J$13:$K$21,2,FALSE),"")</f>
        <v>ADOBI</v>
      </c>
      <c r="G1117" s="23" t="str">
        <f>+IFERROR(VLOOKUP(AW1117,'[2]LISTAS ANEXO 1. 2'!$A$9:$B$38,2,FALSE),"")</f>
        <v>AIII</v>
      </c>
      <c r="H1117" s="23" t="str">
        <f>+IFERROR(IF(C1117="ADMINYCOOR",VLOOKUP(AY1117,'[2]LISTAS ANEXO 1. 3'!$B$13:$C$42,2,FALSE),IF(C1117="TASAS",VLOOKUP(AY1117,'[2]LISTAS ANEXO 1. 3'!$B$43:$C$51,2,FALSE),IF(C1117="FORTALECIMIENTO",VLOOKUP(AY1117,'[2]LISTAS ANEXO 1. 3'!$B$52:$C$58,2,FALSE),""))),"")</f>
        <v>DD</v>
      </c>
      <c r="I1117" s="23" t="str">
        <f>+IFERROR(VLOOKUP(#REF!,'[2]LISTAS ANEXO 1. 4'!$B$74:$C$90,2,FALSE),"")</f>
        <v/>
      </c>
      <c r="J1117" s="23" t="str">
        <f>+IFERROR(VLOOKUP(X1117,[2]ORDINALES!$B$2:$C$5,2,FALSE),"")</f>
        <v>CTADOS</v>
      </c>
      <c r="K1117" s="23" t="str">
        <f>+IFERROR(VLOOKUP(#REF!,[2]REGION!$G$2:$I$1125,2,FALSE),"")</f>
        <v/>
      </c>
      <c r="L1117" s="23" t="str">
        <f>+IFERROR(VLOOKUP(AI1117,[2]REGION!$G$2:$I$1125,2,FALSE),"")</f>
        <v>SANTANDER</v>
      </c>
      <c r="M1117" s="23" t="str">
        <f>+IFERROR(VLOOKUP(#REF!,[2]ORDINALES!$H$2:$I$382,2,FALSE),"")</f>
        <v/>
      </c>
      <c r="N1117" s="23" t="str">
        <f>IFERROR(VLOOKUP(U1117,'[2]Lista Willy'!$B$11:$D$14,3,FALSE),"")</f>
        <v>REC_20</v>
      </c>
      <c r="O1117" s="24"/>
      <c r="P1117" s="94">
        <v>39049</v>
      </c>
      <c r="Q1117" s="94" t="s">
        <v>540</v>
      </c>
      <c r="R1117" s="94" t="s">
        <v>873</v>
      </c>
      <c r="S1117" s="94" t="s">
        <v>1176</v>
      </c>
      <c r="T1117" s="94" t="s">
        <v>873</v>
      </c>
      <c r="U1117" s="94" t="s">
        <v>153</v>
      </c>
      <c r="V1117" s="94" t="s">
        <v>154</v>
      </c>
      <c r="W1117" s="94" t="s">
        <v>1177</v>
      </c>
      <c r="X1117" s="90" t="s">
        <v>55</v>
      </c>
      <c r="Y1117" s="94" t="s">
        <v>2896</v>
      </c>
      <c r="Z1117" s="119">
        <v>50000000</v>
      </c>
      <c r="AA1117" s="120"/>
      <c r="AB1117" s="119"/>
      <c r="AC1117" s="119"/>
      <c r="AD1117" s="119"/>
      <c r="AE1117" s="120">
        <v>50000000</v>
      </c>
      <c r="AF1117" s="119"/>
      <c r="AG1117" s="131">
        <v>0</v>
      </c>
      <c r="AH1117" s="94" t="s">
        <v>57</v>
      </c>
      <c r="AI1117" s="94" t="s">
        <v>920</v>
      </c>
      <c r="AJ1117" s="94" t="s">
        <v>1178</v>
      </c>
      <c r="AK1117" s="94"/>
      <c r="AL1117" s="94" t="s">
        <v>57</v>
      </c>
      <c r="AM1117" s="94"/>
      <c r="AN1117" s="94" t="s">
        <v>57</v>
      </c>
      <c r="AO1117" s="94"/>
      <c r="AP1117" s="94" t="s">
        <v>57</v>
      </c>
      <c r="AQ1117" s="94"/>
      <c r="AR1117" s="94" t="s">
        <v>57</v>
      </c>
      <c r="AS1117" s="94" t="s">
        <v>60</v>
      </c>
      <c r="AT1117" s="94" t="s">
        <v>61</v>
      </c>
      <c r="AU1117" s="97" t="s">
        <v>62</v>
      </c>
      <c r="AV1117" s="98" t="s">
        <v>125</v>
      </c>
      <c r="AW1117" s="97" t="s">
        <v>324</v>
      </c>
      <c r="AX1117" s="97">
        <v>3202005</v>
      </c>
      <c r="AY1117" s="98" t="s">
        <v>325</v>
      </c>
      <c r="AZ1117" s="98" t="s">
        <v>389</v>
      </c>
      <c r="BA1117" s="24"/>
    </row>
    <row r="1118" spans="1:53" ht="84.75" customHeight="1">
      <c r="A1118" s="23" t="str">
        <f>+IFERROR(VLOOKUP(R1118,'[2]Listas niveles'!$D$2:$E$11,2,FALSE),"")</f>
        <v>DTAN</v>
      </c>
      <c r="B1118" s="23" t="str">
        <f>+IFERROR(VLOOKUP(AS1118,'[2]Listas anexo 1'!$A$7:$B$8,2,FALSE),"")</f>
        <v>ADMIN</v>
      </c>
      <c r="C1118" s="23" t="str">
        <f>+IFERROR(VLOOKUP(AT1118,'[2]Listas anexo 1'!$A$13:$B$15,2,FALSE),"")</f>
        <v>ADMINYCOOR</v>
      </c>
      <c r="D1118" s="23" t="str">
        <f>+IFERROR(VLOOKUP(AT1118,'[2]Listas anexo 1'!$A$13:$C$15,3,FALSE),"")</f>
        <v>CONTRIBUIR</v>
      </c>
      <c r="E1118" s="23" t="str">
        <f>+IFERROR(VLOOKUP(AT1118,'[2]Listas anexo 1'!$A$19:$B$21,2,FALSE),"")</f>
        <v>ADMINOB</v>
      </c>
      <c r="F1118" s="23" t="str">
        <f>+IFERROR(VLOOKUP(AV1118,'[2]Listas anexo 1'!$J$13:$K$21,2,FALSE),"")</f>
        <v>ADOBI</v>
      </c>
      <c r="G1118" s="23" t="str">
        <f>+IFERROR(VLOOKUP(AW1118,'[2]LISTAS ANEXO 1. 2'!$A$9:$B$38,2,FALSE),"")</f>
        <v>AIII</v>
      </c>
      <c r="H1118" s="23" t="str">
        <f>+IFERROR(IF(C1118="ADMINYCOOR",VLOOKUP(AY1118,'[2]LISTAS ANEXO 1. 3'!$B$13:$C$42,2,FALSE),IF(C1118="TASAS",VLOOKUP(AY1118,'[2]LISTAS ANEXO 1. 3'!$B$43:$C$51,2,FALSE),IF(C1118="FORTALECIMIENTO",VLOOKUP(AY1118,'[2]LISTAS ANEXO 1. 3'!$B$52:$C$58,2,FALSE),""))),"")</f>
        <v>DD</v>
      </c>
      <c r="I1118" s="23" t="str">
        <f>+IFERROR(VLOOKUP(#REF!,'[2]LISTAS ANEXO 1. 4'!$B$74:$C$90,2,FALSE),"")</f>
        <v/>
      </c>
      <c r="J1118" s="23" t="str">
        <f>+IFERROR(VLOOKUP(X1118,[2]ORDINALES!$B$2:$C$5,2,FALSE),"")</f>
        <v>CTADOS</v>
      </c>
      <c r="K1118" s="23" t="str">
        <f>+IFERROR(VLOOKUP(#REF!,[2]REGION!$G$2:$I$1125,2,FALSE),"")</f>
        <v/>
      </c>
      <c r="L1118" s="23" t="str">
        <f>+IFERROR(VLOOKUP(AI1118,[2]REGION!$G$2:$I$1125,2,FALSE),"")</f>
        <v>SANTANDER</v>
      </c>
      <c r="M1118" s="23" t="str">
        <f>+IFERROR(VLOOKUP(#REF!,[2]ORDINALES!$H$2:$I$382,2,FALSE),"")</f>
        <v/>
      </c>
      <c r="N1118" s="23" t="str">
        <f>IFERROR(VLOOKUP(U1118,'[2]Lista Willy'!$B$11:$D$14,3,FALSE),"")</f>
        <v>REC_20</v>
      </c>
      <c r="O1118" s="24"/>
      <c r="P1118" s="94">
        <v>39050</v>
      </c>
      <c r="Q1118" s="94" t="s">
        <v>540</v>
      </c>
      <c r="R1118" s="94" t="s">
        <v>873</v>
      </c>
      <c r="S1118" s="94" t="s">
        <v>1176</v>
      </c>
      <c r="T1118" s="94" t="s">
        <v>873</v>
      </c>
      <c r="U1118" s="94" t="s">
        <v>153</v>
      </c>
      <c r="V1118" s="94" t="s">
        <v>154</v>
      </c>
      <c r="W1118" s="94" t="s">
        <v>1177</v>
      </c>
      <c r="X1118" s="90" t="s">
        <v>55</v>
      </c>
      <c r="Y1118" s="94" t="s">
        <v>2897</v>
      </c>
      <c r="Z1118" s="119">
        <v>79000000</v>
      </c>
      <c r="AA1118" s="120"/>
      <c r="AB1118" s="119"/>
      <c r="AC1118" s="119"/>
      <c r="AD1118" s="119"/>
      <c r="AE1118" s="120">
        <v>79000000</v>
      </c>
      <c r="AF1118" s="119"/>
      <c r="AG1118" s="131">
        <v>0</v>
      </c>
      <c r="AH1118" s="94" t="s">
        <v>57</v>
      </c>
      <c r="AI1118" s="94" t="s">
        <v>920</v>
      </c>
      <c r="AJ1118" s="94" t="s">
        <v>1178</v>
      </c>
      <c r="AK1118" s="94"/>
      <c r="AL1118" s="94" t="s">
        <v>57</v>
      </c>
      <c r="AM1118" s="94"/>
      <c r="AN1118" s="94" t="s">
        <v>57</v>
      </c>
      <c r="AO1118" s="94"/>
      <c r="AP1118" s="94" t="s">
        <v>57</v>
      </c>
      <c r="AQ1118" s="94"/>
      <c r="AR1118" s="94" t="s">
        <v>57</v>
      </c>
      <c r="AS1118" s="94" t="s">
        <v>60</v>
      </c>
      <c r="AT1118" s="94" t="s">
        <v>61</v>
      </c>
      <c r="AU1118" s="97" t="s">
        <v>62</v>
      </c>
      <c r="AV1118" s="98" t="s">
        <v>125</v>
      </c>
      <c r="AW1118" s="97" t="s">
        <v>324</v>
      </c>
      <c r="AX1118" s="97">
        <v>3202005</v>
      </c>
      <c r="AY1118" s="98" t="s">
        <v>325</v>
      </c>
      <c r="AZ1118" s="98" t="s">
        <v>389</v>
      </c>
      <c r="BA1118" s="24"/>
    </row>
    <row r="1119" spans="1:53" ht="84.75" customHeight="1">
      <c r="A1119" s="23" t="str">
        <f>+IFERROR(VLOOKUP(R1119,'[2]Listas niveles'!$D$2:$E$11,2,FALSE),"")</f>
        <v>DTAN</v>
      </c>
      <c r="B1119" s="23" t="str">
        <f>+IFERROR(VLOOKUP(AS1119,'[2]Listas anexo 1'!$A$7:$B$8,2,FALSE),"")</f>
        <v>ADMIN</v>
      </c>
      <c r="C1119" s="23" t="str">
        <f>+IFERROR(VLOOKUP(AT1119,'[2]Listas anexo 1'!$A$13:$B$15,2,FALSE),"")</f>
        <v>ADMINYCOOR</v>
      </c>
      <c r="D1119" s="23" t="str">
        <f>+IFERROR(VLOOKUP(AT1119,'[2]Listas anexo 1'!$A$13:$C$15,3,FALSE),"")</f>
        <v>CONTRIBUIR</v>
      </c>
      <c r="E1119" s="23" t="str">
        <f>+IFERROR(VLOOKUP(AT1119,'[2]Listas anexo 1'!$A$19:$B$21,2,FALSE),"")</f>
        <v>ADMINOB</v>
      </c>
      <c r="F1119" s="23" t="str">
        <f>+IFERROR(VLOOKUP(AV1119,'[2]Listas anexo 1'!$J$13:$K$21,2,FALSE),"")</f>
        <v>ADOBI</v>
      </c>
      <c r="G1119" s="23" t="str">
        <f>+IFERROR(VLOOKUP(AW1119,'[2]LISTAS ANEXO 1. 2'!$A$9:$B$38,2,FALSE),"")</f>
        <v>AIII</v>
      </c>
      <c r="H1119" s="23" t="str">
        <f>+IFERROR(IF(C1119="ADMINYCOOR",VLOOKUP(AY1119,'[2]LISTAS ANEXO 1. 3'!$B$13:$C$42,2,FALSE),IF(C1119="TASAS",VLOOKUP(AY1119,'[2]LISTAS ANEXO 1. 3'!$B$43:$C$51,2,FALSE),IF(C1119="FORTALECIMIENTO",VLOOKUP(AY1119,'[2]LISTAS ANEXO 1. 3'!$B$52:$C$58,2,FALSE),""))),"")</f>
        <v>DD</v>
      </c>
      <c r="I1119" s="23" t="str">
        <f>+IFERROR(VLOOKUP(#REF!,'[2]LISTAS ANEXO 1. 4'!$B$74:$C$90,2,FALSE),"")</f>
        <v/>
      </c>
      <c r="J1119" s="23" t="str">
        <f>+IFERROR(VLOOKUP(X1119,[2]ORDINALES!$B$2:$C$5,2,FALSE),"")</f>
        <v>CTADOS</v>
      </c>
      <c r="K1119" s="23" t="str">
        <f>+IFERROR(VLOOKUP(#REF!,[2]REGION!$G$2:$I$1125,2,FALSE),"")</f>
        <v/>
      </c>
      <c r="L1119" s="23" t="str">
        <f>+IFERROR(VLOOKUP(AI1119,[2]REGION!$G$2:$I$1125,2,FALSE),"")</f>
        <v>SANTANDER</v>
      </c>
      <c r="M1119" s="23" t="str">
        <f>+IFERROR(VLOOKUP(#REF!,[2]ORDINALES!$H$2:$I$382,2,FALSE),"")</f>
        <v/>
      </c>
      <c r="N1119" s="23" t="str">
        <f>IFERROR(VLOOKUP(U1119,'[2]Lista Willy'!$B$11:$D$14,3,FALSE),"")</f>
        <v>REC_20</v>
      </c>
      <c r="O1119" s="24"/>
      <c r="P1119" s="94">
        <v>39051</v>
      </c>
      <c r="Q1119" s="94" t="s">
        <v>540</v>
      </c>
      <c r="R1119" s="94" t="s">
        <v>873</v>
      </c>
      <c r="S1119" s="94" t="s">
        <v>1176</v>
      </c>
      <c r="T1119" s="94" t="s">
        <v>873</v>
      </c>
      <c r="U1119" s="94" t="s">
        <v>153</v>
      </c>
      <c r="V1119" s="94" t="s">
        <v>154</v>
      </c>
      <c r="W1119" s="94" t="s">
        <v>1177</v>
      </c>
      <c r="X1119" s="90" t="s">
        <v>55</v>
      </c>
      <c r="Y1119" s="94" t="s">
        <v>2898</v>
      </c>
      <c r="Z1119" s="119">
        <v>58000000</v>
      </c>
      <c r="AA1119" s="120"/>
      <c r="AB1119" s="119">
        <v>8000000</v>
      </c>
      <c r="AC1119" s="119"/>
      <c r="AD1119" s="119"/>
      <c r="AE1119" s="120">
        <v>50000000</v>
      </c>
      <c r="AF1119" s="119"/>
      <c r="AG1119" s="131">
        <v>0</v>
      </c>
      <c r="AH1119" s="94" t="s">
        <v>57</v>
      </c>
      <c r="AI1119" s="94" t="s">
        <v>920</v>
      </c>
      <c r="AJ1119" s="94" t="s">
        <v>1178</v>
      </c>
      <c r="AK1119" s="94"/>
      <c r="AL1119" s="94" t="s">
        <v>57</v>
      </c>
      <c r="AM1119" s="94"/>
      <c r="AN1119" s="94" t="s">
        <v>57</v>
      </c>
      <c r="AO1119" s="94"/>
      <c r="AP1119" s="94" t="s">
        <v>57</v>
      </c>
      <c r="AQ1119" s="94"/>
      <c r="AR1119" s="94" t="s">
        <v>57</v>
      </c>
      <c r="AS1119" s="94" t="s">
        <v>60</v>
      </c>
      <c r="AT1119" s="94" t="s">
        <v>61</v>
      </c>
      <c r="AU1119" s="97" t="s">
        <v>62</v>
      </c>
      <c r="AV1119" s="98" t="s">
        <v>125</v>
      </c>
      <c r="AW1119" s="97" t="s">
        <v>324</v>
      </c>
      <c r="AX1119" s="97">
        <v>3202005</v>
      </c>
      <c r="AY1119" s="98" t="s">
        <v>325</v>
      </c>
      <c r="AZ1119" s="98" t="s">
        <v>389</v>
      </c>
      <c r="BA1119" s="24"/>
    </row>
    <row r="1120" spans="1:53" ht="84.75" customHeight="1">
      <c r="A1120" s="23" t="str">
        <f>+IFERROR(VLOOKUP(R1120,'[2]Listas niveles'!$D$2:$E$11,2,FALSE),"")</f>
        <v>DTAN</v>
      </c>
      <c r="B1120" s="23" t="str">
        <f>+IFERROR(VLOOKUP(AS1120,'[2]Listas anexo 1'!$A$7:$B$8,2,FALSE),"")</f>
        <v>ADMIN</v>
      </c>
      <c r="C1120" s="23" t="str">
        <f>+IFERROR(VLOOKUP(AT1120,'[2]Listas anexo 1'!$A$13:$B$15,2,FALSE),"")</f>
        <v>ADMINYCOOR</v>
      </c>
      <c r="D1120" s="23" t="str">
        <f>+IFERROR(VLOOKUP(AT1120,'[2]Listas anexo 1'!$A$13:$C$15,3,FALSE),"")</f>
        <v>CONTRIBUIR</v>
      </c>
      <c r="E1120" s="23" t="str">
        <f>+IFERROR(VLOOKUP(AT1120,'[2]Listas anexo 1'!$A$19:$B$21,2,FALSE),"")</f>
        <v>ADMINOB</v>
      </c>
      <c r="F1120" s="23" t="str">
        <f>+IFERROR(VLOOKUP(AV1120,'[2]Listas anexo 1'!$J$13:$K$21,2,FALSE),"")</f>
        <v>ADOBI</v>
      </c>
      <c r="G1120" s="23" t="str">
        <f>+IFERROR(VLOOKUP(AW1120,'[2]LISTAS ANEXO 1. 2'!$A$9:$B$38,2,FALSE),"")</f>
        <v>AIII</v>
      </c>
      <c r="H1120" s="23" t="str">
        <f>+IFERROR(IF(C1120="ADMINYCOOR",VLOOKUP(AY1120,'[2]LISTAS ANEXO 1. 3'!$B$13:$C$42,2,FALSE),IF(C1120="TASAS",VLOOKUP(AY1120,'[2]LISTAS ANEXO 1. 3'!$B$43:$C$51,2,FALSE),IF(C1120="FORTALECIMIENTO",VLOOKUP(AY1120,'[2]LISTAS ANEXO 1. 3'!$B$52:$C$58,2,FALSE),""))),"")</f>
        <v>DD</v>
      </c>
      <c r="I1120" s="23" t="str">
        <f>+IFERROR(VLOOKUP(#REF!,'[2]LISTAS ANEXO 1. 4'!$B$74:$C$90,2,FALSE),"")</f>
        <v/>
      </c>
      <c r="J1120" s="23" t="str">
        <f>+IFERROR(VLOOKUP(X1120,[2]ORDINALES!$B$2:$C$5,2,FALSE),"")</f>
        <v>CTADOS</v>
      </c>
      <c r="K1120" s="23" t="str">
        <f>+IFERROR(VLOOKUP(#REF!,[2]REGION!$G$2:$I$1125,2,FALSE),"")</f>
        <v/>
      </c>
      <c r="L1120" s="23" t="str">
        <f>+IFERROR(VLOOKUP(AI1120,[2]REGION!$G$2:$I$1125,2,FALSE),"")</f>
        <v>SANTANDER</v>
      </c>
      <c r="M1120" s="23" t="str">
        <f>+IFERROR(VLOOKUP(#REF!,[2]ORDINALES!$H$2:$I$382,2,FALSE),"")</f>
        <v/>
      </c>
      <c r="N1120" s="23" t="str">
        <f>IFERROR(VLOOKUP(U1120,'[2]Lista Willy'!$B$11:$D$14,3,FALSE),"")</f>
        <v>REC_20</v>
      </c>
      <c r="O1120" s="24"/>
      <c r="P1120" s="94">
        <v>39052</v>
      </c>
      <c r="Q1120" s="94" t="s">
        <v>540</v>
      </c>
      <c r="R1120" s="94" t="s">
        <v>873</v>
      </c>
      <c r="S1120" s="94" t="s">
        <v>1176</v>
      </c>
      <c r="T1120" s="94" t="s">
        <v>873</v>
      </c>
      <c r="U1120" s="94" t="s">
        <v>153</v>
      </c>
      <c r="V1120" s="94" t="s">
        <v>154</v>
      </c>
      <c r="W1120" s="94" t="s">
        <v>1177</v>
      </c>
      <c r="X1120" s="90" t="s">
        <v>55</v>
      </c>
      <c r="Y1120" s="94" t="s">
        <v>1213</v>
      </c>
      <c r="Z1120" s="119">
        <v>50000000</v>
      </c>
      <c r="AA1120" s="120"/>
      <c r="AB1120" s="119"/>
      <c r="AC1120" s="119"/>
      <c r="AD1120" s="119"/>
      <c r="AE1120" s="120">
        <v>50000000</v>
      </c>
      <c r="AF1120" s="119"/>
      <c r="AG1120" s="131">
        <v>0</v>
      </c>
      <c r="AH1120" s="94" t="s">
        <v>57</v>
      </c>
      <c r="AI1120" s="94" t="s">
        <v>920</v>
      </c>
      <c r="AJ1120" s="94" t="s">
        <v>1178</v>
      </c>
      <c r="AK1120" s="94"/>
      <c r="AL1120" s="94" t="s">
        <v>57</v>
      </c>
      <c r="AM1120" s="94"/>
      <c r="AN1120" s="94" t="s">
        <v>57</v>
      </c>
      <c r="AO1120" s="94"/>
      <c r="AP1120" s="94" t="s">
        <v>57</v>
      </c>
      <c r="AQ1120" s="94"/>
      <c r="AR1120" s="94" t="s">
        <v>57</v>
      </c>
      <c r="AS1120" s="94" t="s">
        <v>60</v>
      </c>
      <c r="AT1120" s="94" t="s">
        <v>61</v>
      </c>
      <c r="AU1120" s="97" t="s">
        <v>62</v>
      </c>
      <c r="AV1120" s="98" t="s">
        <v>125</v>
      </c>
      <c r="AW1120" s="97" t="s">
        <v>324</v>
      </c>
      <c r="AX1120" s="97">
        <v>3202005</v>
      </c>
      <c r="AY1120" s="98" t="s">
        <v>325</v>
      </c>
      <c r="AZ1120" s="98" t="s">
        <v>389</v>
      </c>
      <c r="BA1120" s="24"/>
    </row>
    <row r="1121" spans="1:53" ht="84.75" customHeight="1">
      <c r="A1121" s="23" t="str">
        <f>+IFERROR(VLOOKUP(R1121,'[2]Listas niveles'!$D$2:$E$11,2,FALSE),"")</f>
        <v>DTAN</v>
      </c>
      <c r="B1121" s="23" t="str">
        <f>+IFERROR(VLOOKUP(AS1121,'[2]Listas anexo 1'!$A$7:$B$8,2,FALSE),"")</f>
        <v>ADMIN</v>
      </c>
      <c r="C1121" s="23" t="str">
        <f>+IFERROR(VLOOKUP(AT1121,'[2]Listas anexo 1'!$A$13:$B$15,2,FALSE),"")</f>
        <v>ADMINYCOOR</v>
      </c>
      <c r="D1121" s="23" t="str">
        <f>+IFERROR(VLOOKUP(AT1121,'[2]Listas anexo 1'!$A$13:$C$15,3,FALSE),"")</f>
        <v>CONTRIBUIR</v>
      </c>
      <c r="E1121" s="23" t="str">
        <f>+IFERROR(VLOOKUP(AT1121,'[2]Listas anexo 1'!$A$19:$B$21,2,FALSE),"")</f>
        <v>ADMINOB</v>
      </c>
      <c r="F1121" s="23" t="str">
        <f>+IFERROR(VLOOKUP(AV1121,'[2]Listas anexo 1'!$J$13:$K$21,2,FALSE),"")</f>
        <v>ADOBIV</v>
      </c>
      <c r="G1121" s="23" t="str">
        <f>+IFERROR(VLOOKUP(AW1121,'[2]LISTAS ANEXO 1. 2'!$A$9:$B$38,2,FALSE),"")</f>
        <v>AXV</v>
      </c>
      <c r="H1121" s="23" t="str">
        <f>+IFERROR(IF(C1121="ADMINYCOOR",VLOOKUP(AY1121,'[2]LISTAS ANEXO 1. 3'!$B$13:$C$42,2,FALSE),IF(C1121="TASAS",VLOOKUP(AY1121,'[2]LISTAS ANEXO 1. 3'!$B$43:$C$51,2,FALSE),IF(C1121="FORTALECIMIENTO",VLOOKUP(AY1121,'[2]LISTAS ANEXO 1. 3'!$B$52:$C$58,2,FALSE),""))),"")</f>
        <v>ZZ</v>
      </c>
      <c r="I1121" s="23" t="str">
        <f>+IFERROR(VLOOKUP(#REF!,'[2]LISTAS ANEXO 1. 4'!$B$74:$C$90,2,FALSE),"")</f>
        <v/>
      </c>
      <c r="J1121" s="23" t="str">
        <f>+IFERROR(VLOOKUP(X1121,[2]ORDINALES!$B$2:$C$5,2,FALSE),"")</f>
        <v>CTADOS</v>
      </c>
      <c r="K1121" s="23" t="str">
        <f>+IFERROR(VLOOKUP(#REF!,[2]REGION!$G$2:$I$1125,2,FALSE),"")</f>
        <v/>
      </c>
      <c r="L1121" s="23" t="str">
        <f>+IFERROR(VLOOKUP(AI1121,[2]REGION!$G$2:$I$1125,2,FALSE),"")</f>
        <v>SANTANDER</v>
      </c>
      <c r="M1121" s="23" t="str">
        <f>+IFERROR(VLOOKUP(#REF!,[2]ORDINALES!$H$2:$I$382,2,FALSE),"")</f>
        <v/>
      </c>
      <c r="N1121" s="23" t="str">
        <f>IFERROR(VLOOKUP(U1121,'[2]Lista Willy'!$B$11:$D$14,3,FALSE),"")</f>
        <v>REC_20</v>
      </c>
      <c r="O1121" s="24"/>
      <c r="P1121" s="94">
        <v>39053</v>
      </c>
      <c r="Q1121" s="94" t="s">
        <v>540</v>
      </c>
      <c r="R1121" s="94" t="s">
        <v>873</v>
      </c>
      <c r="S1121" s="94" t="s">
        <v>1176</v>
      </c>
      <c r="T1121" s="94" t="s">
        <v>873</v>
      </c>
      <c r="U1121" s="94" t="s">
        <v>153</v>
      </c>
      <c r="V1121" s="94" t="s">
        <v>154</v>
      </c>
      <c r="W1121" s="94" t="s">
        <v>54</v>
      </c>
      <c r="X1121" s="90" t="s">
        <v>55</v>
      </c>
      <c r="Y1121" s="94" t="s">
        <v>1214</v>
      </c>
      <c r="Z1121" s="119">
        <v>177245275</v>
      </c>
      <c r="AA1121" s="120"/>
      <c r="AB1121" s="119"/>
      <c r="AC1121" s="119"/>
      <c r="AD1121" s="119"/>
      <c r="AE1121" s="120">
        <v>177245275</v>
      </c>
      <c r="AF1121" s="119"/>
      <c r="AG1121" s="131">
        <v>0</v>
      </c>
      <c r="AH1121" s="94" t="s">
        <v>57</v>
      </c>
      <c r="AI1121" s="94" t="s">
        <v>920</v>
      </c>
      <c r="AJ1121" s="94" t="s">
        <v>1178</v>
      </c>
      <c r="AK1121" s="94"/>
      <c r="AL1121" s="94" t="s">
        <v>57</v>
      </c>
      <c r="AM1121" s="94"/>
      <c r="AN1121" s="94" t="s">
        <v>57</v>
      </c>
      <c r="AO1121" s="94"/>
      <c r="AP1121" s="94" t="s">
        <v>57</v>
      </c>
      <c r="AQ1121" s="94"/>
      <c r="AR1121" s="94" t="s">
        <v>57</v>
      </c>
      <c r="AS1121" s="94" t="s">
        <v>60</v>
      </c>
      <c r="AT1121" s="94" t="s">
        <v>61</v>
      </c>
      <c r="AU1121" s="97" t="s">
        <v>62</v>
      </c>
      <c r="AV1121" s="97" t="s">
        <v>63</v>
      </c>
      <c r="AW1121" s="97" t="s">
        <v>288</v>
      </c>
      <c r="AX1121" s="97">
        <v>3202036</v>
      </c>
      <c r="AY1121" s="97" t="s">
        <v>554</v>
      </c>
      <c r="AZ1121" s="97" t="s">
        <v>555</v>
      </c>
      <c r="BA1121" s="24"/>
    </row>
    <row r="1122" spans="1:53" ht="84.75" customHeight="1">
      <c r="A1122" s="23" t="str">
        <f>+IFERROR(VLOOKUP(R1122,'[2]Listas niveles'!$D$2:$E$11,2,FALSE),"")</f>
        <v>DTAN</v>
      </c>
      <c r="B1122" s="23" t="str">
        <f>+IFERROR(VLOOKUP(AS1122,'[2]Listas anexo 1'!$A$7:$B$8,2,FALSE),"")</f>
        <v>ADMIN</v>
      </c>
      <c r="C1122" s="23" t="str">
        <f>+IFERROR(VLOOKUP(AT1122,'[2]Listas anexo 1'!$A$13:$B$15,2,FALSE),"")</f>
        <v>TASAS</v>
      </c>
      <c r="D1122" s="23" t="str">
        <f>+IFERROR(VLOOKUP(AT1122,'[2]Listas anexo 1'!$A$13:$C$15,3,FALSE),"")</f>
        <v>AUMENTAR</v>
      </c>
      <c r="E1122" s="23" t="str">
        <f>+IFERROR(VLOOKUP(AT1122,'[2]Listas anexo 1'!$A$19:$B$21,2,FALSE),"")</f>
        <v>TASAOB</v>
      </c>
      <c r="F1122" s="23" t="str">
        <f>+IFERROR(VLOOKUP(AV1122,'[2]Listas anexo 1'!$J$13:$K$21,2,FALSE),"")</f>
        <v>TASASOBI</v>
      </c>
      <c r="G1122" s="23" t="str">
        <f>+IFERROR(VLOOKUP(AW1122,'[2]LISTAS ANEXO 1. 2'!$A$9:$B$38,2,FALSE),"")</f>
        <v>FI</v>
      </c>
      <c r="H1122" s="23" t="str">
        <f>+IFERROR(IF(C1122="ADMINYCOOR",VLOOKUP(AY1122,'[2]LISTAS ANEXO 1. 3'!$B$13:$C$42,2,FALSE),IF(C1122="TASAS",VLOOKUP(AY1122,'[2]LISTAS ANEXO 1. 3'!$B$43:$C$51,2,FALSE),IF(C1122="FORTALECIMIENTO",VLOOKUP(AY1122,'[2]LISTAS ANEXO 1. 3'!$B$52:$C$58,2,FALSE),""))),"")</f>
        <v>AAA</v>
      </c>
      <c r="I1122" s="23" t="str">
        <f>+IFERROR(VLOOKUP(#REF!,'[2]LISTAS ANEXO 1. 4'!$B$74:$C$90,2,FALSE),"")</f>
        <v/>
      </c>
      <c r="J1122" s="23" t="str">
        <f>+IFERROR(VLOOKUP(X1122,[2]ORDINALES!$B$2:$C$5,2,FALSE),"")</f>
        <v>CTADOS</v>
      </c>
      <c r="K1122" s="23" t="str">
        <f>+IFERROR(VLOOKUP(#REF!,[2]REGION!$G$2:$I$1125,2,FALSE),"")</f>
        <v/>
      </c>
      <c r="L1122" s="23" t="str">
        <f>+IFERROR(VLOOKUP(AI1122,[2]REGION!$G$2:$I$1125,2,FALSE),"")</f>
        <v>SANTANDER</v>
      </c>
      <c r="M1122" s="23" t="str">
        <f>+IFERROR(VLOOKUP(#REF!,[2]ORDINALES!$H$2:$I$382,2,FALSE),"")</f>
        <v/>
      </c>
      <c r="N1122" s="23" t="str">
        <f>IFERROR(VLOOKUP(U1122,'[2]Lista Willy'!$B$11:$D$14,3,FALSE),"")</f>
        <v>REC_20</v>
      </c>
      <c r="O1122" s="24"/>
      <c r="P1122" s="94">
        <v>39054</v>
      </c>
      <c r="Q1122" s="94" t="s">
        <v>540</v>
      </c>
      <c r="R1122" s="94" t="s">
        <v>873</v>
      </c>
      <c r="S1122" s="94" t="s">
        <v>1176</v>
      </c>
      <c r="T1122" s="94" t="s">
        <v>873</v>
      </c>
      <c r="U1122" s="94" t="s">
        <v>153</v>
      </c>
      <c r="V1122" s="94" t="s">
        <v>154</v>
      </c>
      <c r="W1122" s="94" t="s">
        <v>54</v>
      </c>
      <c r="X1122" s="90" t="s">
        <v>55</v>
      </c>
      <c r="Y1122" s="94" t="s">
        <v>2899</v>
      </c>
      <c r="Z1122" s="119">
        <v>384950</v>
      </c>
      <c r="AA1122" s="120"/>
      <c r="AB1122" s="119"/>
      <c r="AC1122" s="119"/>
      <c r="AD1122" s="119"/>
      <c r="AE1122" s="120">
        <v>384950</v>
      </c>
      <c r="AF1122" s="119"/>
      <c r="AG1122" s="131"/>
      <c r="AH1122" s="94"/>
      <c r="AI1122" s="94" t="s">
        <v>920</v>
      </c>
      <c r="AJ1122" s="94" t="s">
        <v>1178</v>
      </c>
      <c r="AK1122" s="94"/>
      <c r="AL1122" s="94"/>
      <c r="AM1122" s="94"/>
      <c r="AN1122" s="94"/>
      <c r="AO1122" s="94"/>
      <c r="AP1122" s="94"/>
      <c r="AQ1122" s="94"/>
      <c r="AR1122" s="94"/>
      <c r="AS1122" s="94" t="s">
        <v>60</v>
      </c>
      <c r="AT1122" s="94" t="s">
        <v>1123</v>
      </c>
      <c r="AU1122" s="97" t="s">
        <v>1124</v>
      </c>
      <c r="AV1122" s="97" t="s">
        <v>1125</v>
      </c>
      <c r="AW1122" s="97" t="s">
        <v>1126</v>
      </c>
      <c r="AX1122" s="97" t="s">
        <v>1127</v>
      </c>
      <c r="AY1122" s="97" t="s">
        <v>1128</v>
      </c>
      <c r="AZ1122" s="97" t="s">
        <v>1129</v>
      </c>
      <c r="BA1122" s="24"/>
    </row>
    <row r="1123" spans="1:53" ht="84.75" customHeight="1">
      <c r="A1123" s="23" t="str">
        <f>+IFERROR(VLOOKUP(R1123,'[2]Listas niveles'!$D$2:$E$11,2,FALSE),"")</f>
        <v>DTAN</v>
      </c>
      <c r="B1123" s="23" t="str">
        <f>+IFERROR(VLOOKUP(AS1123,'[2]Listas anexo 1'!$A$7:$B$8,2,FALSE),"")</f>
        <v>FORTA</v>
      </c>
      <c r="C1123" s="23" t="str">
        <f>+IFERROR(VLOOKUP(AT1123,'[2]Listas anexo 1'!$A$13:$B$15,2,FALSE),"")</f>
        <v>FORTALECIMIENTO</v>
      </c>
      <c r="D1123" s="23" t="str">
        <f>+IFERROR(VLOOKUP(AT1123,'[2]Listas anexo 1'!$A$13:$C$15,3,FALSE),"")</f>
        <v>FORTALECER</v>
      </c>
      <c r="E1123" s="23" t="str">
        <f>+IFERROR(VLOOKUP(AT1123,'[2]Listas anexo 1'!$A$19:$B$21,2,FALSE),"")</f>
        <v>FORTOB</v>
      </c>
      <c r="F1123" s="23" t="str">
        <f>+IFERROR(VLOOKUP(AV1123,'[2]Listas anexo 1'!$J$13:$K$21,2,FALSE),"")</f>
        <v>FORTOBI</v>
      </c>
      <c r="G1123" s="23" t="str">
        <f>+IFERROR(VLOOKUP(AW1123,'[2]LISTAS ANEXO 1. 2'!$A$9:$B$38,2,FALSE),"")</f>
        <v>TII</v>
      </c>
      <c r="H1123" s="23" t="str">
        <f>+IFERROR(IF(C1123="ADMINYCOOR",VLOOKUP(AY1123,'[2]LISTAS ANEXO 1. 3'!$B$13:$C$42,2,FALSE),IF(C1123="TASAS",VLOOKUP(AY1123,'[2]LISTAS ANEXO 1. 3'!$B$43:$C$51,2,FALSE),IF(C1123="FORTALECIMIENTO",VLOOKUP(AY1123,'[2]LISTAS ANEXO 1. 3'!$B$52:$C$58,2,FALSE),""))),"")</f>
        <v>BBBB</v>
      </c>
      <c r="I1123" s="23" t="str">
        <f>+IFERROR(VLOOKUP(#REF!,'[2]LISTAS ANEXO 1. 4'!$B$74:$C$90,2,FALSE),"")</f>
        <v/>
      </c>
      <c r="J1123" s="23" t="str">
        <f>+IFERROR(VLOOKUP(X1123,[2]ORDINALES!$B$2:$C$5,2,FALSE),"")</f>
        <v>CTADOS</v>
      </c>
      <c r="K1123" s="23" t="str">
        <f>+IFERROR(VLOOKUP(#REF!,[2]REGION!$G$2:$I$1125,2,FALSE),"")</f>
        <v/>
      </c>
      <c r="L1123" s="23" t="str">
        <f>+IFERROR(VLOOKUP(AI1123,[2]REGION!$G$2:$I$1125,2,FALSE),"")</f>
        <v>SANTANDER</v>
      </c>
      <c r="M1123" s="23" t="str">
        <f>+IFERROR(VLOOKUP(#REF!,[2]ORDINALES!$H$2:$I$382,2,FALSE),"")</f>
        <v/>
      </c>
      <c r="N1123" s="23" t="str">
        <f>IFERROR(VLOOKUP(U1123,'[2]Lista Willy'!$B$11:$D$14,3,FALSE),"")</f>
        <v>REC_11</v>
      </c>
      <c r="O1123" s="24"/>
      <c r="P1123" s="94">
        <v>39055</v>
      </c>
      <c r="Q1123" s="94" t="s">
        <v>540</v>
      </c>
      <c r="R1123" s="94" t="s">
        <v>873</v>
      </c>
      <c r="S1123" s="94" t="s">
        <v>1176</v>
      </c>
      <c r="T1123" s="94" t="s">
        <v>873</v>
      </c>
      <c r="U1123" s="94" t="s">
        <v>52</v>
      </c>
      <c r="V1123" s="94" t="s">
        <v>53</v>
      </c>
      <c r="W1123" s="94" t="s">
        <v>54</v>
      </c>
      <c r="X1123" s="90" t="s">
        <v>55</v>
      </c>
      <c r="Y1123" s="99" t="s">
        <v>1215</v>
      </c>
      <c r="Z1123" s="119">
        <v>33990000</v>
      </c>
      <c r="AA1123" s="120"/>
      <c r="AB1123" s="119"/>
      <c r="AC1123" s="119"/>
      <c r="AD1123" s="119"/>
      <c r="AE1123" s="120">
        <v>33990000</v>
      </c>
      <c r="AF1123" s="119"/>
      <c r="AG1123" s="131">
        <v>0</v>
      </c>
      <c r="AH1123" s="94" t="s">
        <v>57</v>
      </c>
      <c r="AI1123" s="94" t="s">
        <v>920</v>
      </c>
      <c r="AJ1123" s="94" t="s">
        <v>1178</v>
      </c>
      <c r="AK1123" s="94"/>
      <c r="AL1123" s="94" t="s">
        <v>57</v>
      </c>
      <c r="AM1123" s="94"/>
      <c r="AN1123" s="94" t="s">
        <v>57</v>
      </c>
      <c r="AO1123" s="94"/>
      <c r="AP1123" s="94" t="s">
        <v>57</v>
      </c>
      <c r="AQ1123" s="94"/>
      <c r="AR1123" s="94" t="s">
        <v>57</v>
      </c>
      <c r="AS1123" s="94" t="s">
        <v>73</v>
      </c>
      <c r="AT1123" s="94" t="s">
        <v>74</v>
      </c>
      <c r="AU1123" s="97" t="s">
        <v>75</v>
      </c>
      <c r="AV1123" s="97" t="s">
        <v>76</v>
      </c>
      <c r="AW1123" s="97" t="s">
        <v>77</v>
      </c>
      <c r="AX1123" s="97">
        <v>3299060</v>
      </c>
      <c r="AY1123" s="97" t="s">
        <v>78</v>
      </c>
      <c r="AZ1123" s="97" t="s">
        <v>201</v>
      </c>
      <c r="BA1123" s="24"/>
    </row>
    <row r="1124" spans="1:53" ht="84.75" customHeight="1">
      <c r="A1124" s="23" t="str">
        <f>+IFERROR(VLOOKUP(R1124,'[2]Listas niveles'!$D$2:$E$11,2,FALSE),"")</f>
        <v>DTAN</v>
      </c>
      <c r="B1124" s="23" t="str">
        <f>+IFERROR(VLOOKUP(AS1124,'[2]Listas anexo 1'!$A$7:$B$8,2,FALSE),"")</f>
        <v>FORTA</v>
      </c>
      <c r="C1124" s="23" t="str">
        <f>+IFERROR(VLOOKUP(AT1124,'[2]Listas anexo 1'!$A$13:$B$15,2,FALSE),"")</f>
        <v>FORTALECIMIENTO</v>
      </c>
      <c r="D1124" s="23" t="str">
        <f>+IFERROR(VLOOKUP(AT1124,'[2]Listas anexo 1'!$A$13:$C$15,3,FALSE),"")</f>
        <v>FORTALECER</v>
      </c>
      <c r="E1124" s="23" t="str">
        <f>+IFERROR(VLOOKUP(AT1124,'[2]Listas anexo 1'!$A$19:$B$21,2,FALSE),"")</f>
        <v>FORTOB</v>
      </c>
      <c r="F1124" s="23" t="str">
        <f>+IFERROR(VLOOKUP(AV1124,'[2]Listas anexo 1'!$J$13:$K$21,2,FALSE),"")</f>
        <v>FORTOBI</v>
      </c>
      <c r="G1124" s="23" t="str">
        <f>+IFERROR(VLOOKUP(AW1124,'[2]LISTAS ANEXO 1. 2'!$A$9:$B$38,2,FALSE),"")</f>
        <v>TII</v>
      </c>
      <c r="H1124" s="23" t="str">
        <f>+IFERROR(IF(C1124="ADMINYCOOR",VLOOKUP(AY1124,'[2]LISTAS ANEXO 1. 3'!$B$13:$C$42,2,FALSE),IF(C1124="TASAS",VLOOKUP(AY1124,'[2]LISTAS ANEXO 1. 3'!$B$43:$C$51,2,FALSE),IF(C1124="FORTALECIMIENTO",VLOOKUP(AY1124,'[2]LISTAS ANEXO 1. 3'!$B$52:$C$58,2,FALSE),""))),"")</f>
        <v>BBBB</v>
      </c>
      <c r="I1124" s="23" t="str">
        <f>+IFERROR(VLOOKUP(#REF!,'[2]LISTAS ANEXO 1. 4'!$B$74:$C$90,2,FALSE),"")</f>
        <v/>
      </c>
      <c r="J1124" s="23" t="str">
        <f>+IFERROR(VLOOKUP(X1124,[2]ORDINALES!$B$2:$C$5,2,FALSE),"")</f>
        <v>CTADOS</v>
      </c>
      <c r="K1124" s="23" t="str">
        <f>+IFERROR(VLOOKUP(#REF!,[2]REGION!$G$2:$I$1125,2,FALSE),"")</f>
        <v/>
      </c>
      <c r="L1124" s="23" t="str">
        <f>+IFERROR(VLOOKUP(AI1124,[2]REGION!$G$2:$I$1125,2,FALSE),"")</f>
        <v>SANTANDER</v>
      </c>
      <c r="M1124" s="23" t="str">
        <f>+IFERROR(VLOOKUP(#REF!,[2]ORDINALES!$H$2:$I$382,2,FALSE),"")</f>
        <v/>
      </c>
      <c r="N1124" s="23" t="str">
        <f>IFERROR(VLOOKUP(U1124,'[2]Lista Willy'!$B$11:$D$14,3,FALSE),"")</f>
        <v>REC_11</v>
      </c>
      <c r="O1124" s="24"/>
      <c r="P1124" s="94">
        <v>39056</v>
      </c>
      <c r="Q1124" s="94" t="s">
        <v>540</v>
      </c>
      <c r="R1124" s="94" t="s">
        <v>873</v>
      </c>
      <c r="S1124" s="94" t="s">
        <v>1176</v>
      </c>
      <c r="T1124" s="94" t="s">
        <v>873</v>
      </c>
      <c r="U1124" s="94" t="s">
        <v>52</v>
      </c>
      <c r="V1124" s="94" t="s">
        <v>53</v>
      </c>
      <c r="W1124" s="94" t="s">
        <v>54</v>
      </c>
      <c r="X1124" s="90" t="s">
        <v>55</v>
      </c>
      <c r="Y1124" s="94" t="s">
        <v>2900</v>
      </c>
      <c r="Z1124" s="119">
        <v>2193960</v>
      </c>
      <c r="AA1124" s="120"/>
      <c r="AB1124" s="119"/>
      <c r="AC1124" s="119"/>
      <c r="AD1124" s="119"/>
      <c r="AE1124" s="120">
        <v>2193960</v>
      </c>
      <c r="AF1124" s="119"/>
      <c r="AG1124" s="131">
        <v>0</v>
      </c>
      <c r="AH1124" s="94" t="s">
        <v>57</v>
      </c>
      <c r="AI1124" s="94" t="s">
        <v>920</v>
      </c>
      <c r="AJ1124" s="94" t="s">
        <v>1178</v>
      </c>
      <c r="AK1124" s="94"/>
      <c r="AL1124" s="94" t="s">
        <v>57</v>
      </c>
      <c r="AM1124" s="94"/>
      <c r="AN1124" s="94" t="s">
        <v>57</v>
      </c>
      <c r="AO1124" s="94"/>
      <c r="AP1124" s="94" t="s">
        <v>57</v>
      </c>
      <c r="AQ1124" s="94"/>
      <c r="AR1124" s="94" t="s">
        <v>57</v>
      </c>
      <c r="AS1124" s="94" t="s">
        <v>73</v>
      </c>
      <c r="AT1124" s="94" t="s">
        <v>74</v>
      </c>
      <c r="AU1124" s="97" t="s">
        <v>75</v>
      </c>
      <c r="AV1124" s="97" t="s">
        <v>76</v>
      </c>
      <c r="AW1124" s="97" t="s">
        <v>77</v>
      </c>
      <c r="AX1124" s="97">
        <v>3299060</v>
      </c>
      <c r="AY1124" s="97" t="s">
        <v>78</v>
      </c>
      <c r="AZ1124" s="97" t="s">
        <v>201</v>
      </c>
      <c r="BA1124" s="24"/>
    </row>
    <row r="1125" spans="1:53" ht="84.75" customHeight="1">
      <c r="A1125" s="23" t="str">
        <f>+IFERROR(VLOOKUP(R1125,'[2]Listas niveles'!$D$2:$E$11,2,FALSE),"")</f>
        <v>DTAN</v>
      </c>
      <c r="B1125" s="23" t="str">
        <f>+IFERROR(VLOOKUP(AS1125,'[2]Listas anexo 1'!$A$7:$B$8,2,FALSE),"")</f>
        <v>FORTA</v>
      </c>
      <c r="C1125" s="23" t="str">
        <f>+IFERROR(VLOOKUP(AT1125,'[2]Listas anexo 1'!$A$13:$B$15,2,FALSE),"")</f>
        <v>FORTALECIMIENTO</v>
      </c>
      <c r="D1125" s="23" t="str">
        <f>+IFERROR(VLOOKUP(AT1125,'[2]Listas anexo 1'!$A$13:$C$15,3,FALSE),"")</f>
        <v>FORTALECER</v>
      </c>
      <c r="E1125" s="23" t="str">
        <f>+IFERROR(VLOOKUP(AT1125,'[2]Listas anexo 1'!$A$19:$B$21,2,FALSE),"")</f>
        <v>FORTOB</v>
      </c>
      <c r="F1125" s="23" t="str">
        <f>+IFERROR(VLOOKUP(AV1125,'[2]Listas anexo 1'!$J$13:$K$21,2,FALSE),"")</f>
        <v>FORTOBI</v>
      </c>
      <c r="G1125" s="23" t="str">
        <f>+IFERROR(VLOOKUP(AW1125,'[2]LISTAS ANEXO 1. 2'!$A$9:$B$38,2,FALSE),"")</f>
        <v>TII</v>
      </c>
      <c r="H1125" s="23" t="str">
        <f>+IFERROR(IF(C1125="ADMINYCOOR",VLOOKUP(AY1125,'[2]LISTAS ANEXO 1. 3'!$B$13:$C$42,2,FALSE),IF(C1125="TASAS",VLOOKUP(AY1125,'[2]LISTAS ANEXO 1. 3'!$B$43:$C$51,2,FALSE),IF(C1125="FORTALECIMIENTO",VLOOKUP(AY1125,'[2]LISTAS ANEXO 1. 3'!$B$52:$C$58,2,FALSE),""))),"")</f>
        <v>BBBB</v>
      </c>
      <c r="I1125" s="23" t="str">
        <f>+IFERROR(VLOOKUP(#REF!,'[2]LISTAS ANEXO 1. 4'!$B$74:$C$90,2,FALSE),"")</f>
        <v/>
      </c>
      <c r="J1125" s="23" t="str">
        <f>+IFERROR(VLOOKUP(X1125,[2]ORDINALES!$B$2:$C$5,2,FALSE),"")</f>
        <v>CTADOS</v>
      </c>
      <c r="K1125" s="23" t="str">
        <f>+IFERROR(VLOOKUP(#REF!,[2]REGION!$G$2:$I$1125,2,FALSE),"")</f>
        <v/>
      </c>
      <c r="L1125" s="23" t="str">
        <f>+IFERROR(VLOOKUP(AI1125,[2]REGION!$G$2:$I$1125,2,FALSE),"")</f>
        <v>SANTANDER</v>
      </c>
      <c r="M1125" s="23" t="str">
        <f>+IFERROR(VLOOKUP(#REF!,[2]ORDINALES!$H$2:$I$382,2,FALSE),"")</f>
        <v/>
      </c>
      <c r="N1125" s="23" t="str">
        <f>IFERROR(VLOOKUP(U1125,'[2]Lista Willy'!$B$11:$D$14,3,FALSE),"")</f>
        <v>REC_11</v>
      </c>
      <c r="O1125" s="24"/>
      <c r="P1125" s="94">
        <v>39057</v>
      </c>
      <c r="Q1125" s="94" t="s">
        <v>540</v>
      </c>
      <c r="R1125" s="94" t="s">
        <v>873</v>
      </c>
      <c r="S1125" s="94" t="s">
        <v>1176</v>
      </c>
      <c r="T1125" s="94" t="s">
        <v>873</v>
      </c>
      <c r="U1125" s="94" t="s">
        <v>52</v>
      </c>
      <c r="V1125" s="94" t="s">
        <v>53</v>
      </c>
      <c r="W1125" s="94" t="s">
        <v>54</v>
      </c>
      <c r="X1125" s="90" t="s">
        <v>55</v>
      </c>
      <c r="Y1125" s="94" t="s">
        <v>2901</v>
      </c>
      <c r="Z1125" s="119">
        <v>4132419</v>
      </c>
      <c r="AA1125" s="120"/>
      <c r="AB1125" s="119"/>
      <c r="AC1125" s="119"/>
      <c r="AD1125" s="119"/>
      <c r="AE1125" s="120">
        <v>4132419</v>
      </c>
      <c r="AF1125" s="119"/>
      <c r="AG1125" s="131">
        <v>0</v>
      </c>
      <c r="AH1125" s="94" t="s">
        <v>57</v>
      </c>
      <c r="AI1125" s="94" t="s">
        <v>920</v>
      </c>
      <c r="AJ1125" s="94" t="s">
        <v>1178</v>
      </c>
      <c r="AK1125" s="94"/>
      <c r="AL1125" s="94" t="s">
        <v>57</v>
      </c>
      <c r="AM1125" s="94"/>
      <c r="AN1125" s="94" t="s">
        <v>57</v>
      </c>
      <c r="AO1125" s="94"/>
      <c r="AP1125" s="94" t="s">
        <v>57</v>
      </c>
      <c r="AQ1125" s="94"/>
      <c r="AR1125" s="94" t="s">
        <v>57</v>
      </c>
      <c r="AS1125" s="94" t="s">
        <v>73</v>
      </c>
      <c r="AT1125" s="94" t="s">
        <v>74</v>
      </c>
      <c r="AU1125" s="97" t="s">
        <v>75</v>
      </c>
      <c r="AV1125" s="97" t="s">
        <v>76</v>
      </c>
      <c r="AW1125" s="97" t="s">
        <v>77</v>
      </c>
      <c r="AX1125" s="97">
        <v>3299060</v>
      </c>
      <c r="AY1125" s="97" t="s">
        <v>78</v>
      </c>
      <c r="AZ1125" s="97" t="s">
        <v>201</v>
      </c>
      <c r="BA1125" s="24"/>
    </row>
    <row r="1126" spans="1:53" ht="84.75" customHeight="1">
      <c r="A1126" s="23" t="str">
        <f>+IFERROR(VLOOKUP(R1126,'[2]Listas niveles'!$D$2:$E$11,2,FALSE),"")</f>
        <v>DTAN</v>
      </c>
      <c r="B1126" s="23" t="str">
        <f>+IFERROR(VLOOKUP(AS1126,'[2]Listas anexo 1'!$A$7:$B$8,2,FALSE),"")</f>
        <v>ADMIN</v>
      </c>
      <c r="C1126" s="23" t="str">
        <f>+IFERROR(VLOOKUP(AT1126,'[2]Listas anexo 1'!$A$13:$B$15,2,FALSE),"")</f>
        <v>ADMINYCOOR</v>
      </c>
      <c r="D1126" s="23" t="str">
        <f>+IFERROR(VLOOKUP(AT1126,'[2]Listas anexo 1'!$A$13:$C$15,3,FALSE),"")</f>
        <v>CONTRIBUIR</v>
      </c>
      <c r="E1126" s="23" t="str">
        <f>+IFERROR(VLOOKUP(AT1126,'[2]Listas anexo 1'!$A$19:$B$21,2,FALSE),"")</f>
        <v>ADMINOB</v>
      </c>
      <c r="F1126" s="23" t="str">
        <f>+IFERROR(VLOOKUP(AV1126,'[2]Listas anexo 1'!$J$13:$K$21,2,FALSE),"")</f>
        <v>ADOBI</v>
      </c>
      <c r="G1126" s="23" t="str">
        <f>+IFERROR(VLOOKUP(AW1126,'[2]LISTAS ANEXO 1. 2'!$A$9:$B$38,2,FALSE),"")</f>
        <v>AIII</v>
      </c>
      <c r="H1126" s="23" t="str">
        <f>+IFERROR(IF(C1126="ADMINYCOOR",VLOOKUP(AY1126,'[2]LISTAS ANEXO 1. 3'!$B$13:$C$42,2,FALSE),IF(C1126="TASAS",VLOOKUP(AY1126,'[2]LISTAS ANEXO 1. 3'!$B$43:$C$51,2,FALSE),IF(C1126="FORTALECIMIENTO",VLOOKUP(AY1126,'[2]LISTAS ANEXO 1. 3'!$B$52:$C$58,2,FALSE),""))),"")</f>
        <v>DD</v>
      </c>
      <c r="I1126" s="23" t="str">
        <f>+IFERROR(VLOOKUP(#REF!,'[2]LISTAS ANEXO 1. 4'!$B$74:$C$90,2,FALSE),"")</f>
        <v/>
      </c>
      <c r="J1126" s="23" t="str">
        <f>+IFERROR(VLOOKUP(X1126,[2]ORDINALES!$B$2:$C$5,2,FALSE),"")</f>
        <v>CTADOS</v>
      </c>
      <c r="K1126" s="23" t="str">
        <f>+IFERROR(VLOOKUP(#REF!,[2]REGION!$G$2:$I$1125,2,FALSE),"")</f>
        <v/>
      </c>
      <c r="L1126" s="23" t="str">
        <f>+IFERROR(VLOOKUP(AI1126,[2]REGION!$G$2:$I$1125,2,FALSE),"")</f>
        <v>SANTANDER</v>
      </c>
      <c r="M1126" s="23" t="str">
        <f>+IFERROR(VLOOKUP(#REF!,[2]ORDINALES!$H$2:$I$382,2,FALSE),"")</f>
        <v/>
      </c>
      <c r="N1126" s="23" t="str">
        <f>IFERROR(VLOOKUP(U1126,'[2]Lista Willy'!$B$11:$D$14,3,FALSE),"")</f>
        <v>REC_20</v>
      </c>
      <c r="O1126" s="24"/>
      <c r="P1126" s="94">
        <v>39058</v>
      </c>
      <c r="Q1126" s="94" t="s">
        <v>540</v>
      </c>
      <c r="R1126" s="94" t="s">
        <v>873</v>
      </c>
      <c r="S1126" s="94" t="s">
        <v>1176</v>
      </c>
      <c r="T1126" s="94" t="s">
        <v>873</v>
      </c>
      <c r="U1126" s="94" t="s">
        <v>153</v>
      </c>
      <c r="V1126" s="94" t="s">
        <v>154</v>
      </c>
      <c r="W1126" s="94" t="s">
        <v>1177</v>
      </c>
      <c r="X1126" s="90" t="s">
        <v>55</v>
      </c>
      <c r="Y1126" s="94" t="s">
        <v>2902</v>
      </c>
      <c r="Z1126" s="119">
        <v>0</v>
      </c>
      <c r="AA1126" s="120"/>
      <c r="AB1126" s="119"/>
      <c r="AC1126" s="119"/>
      <c r="AD1126" s="119">
        <v>8000000</v>
      </c>
      <c r="AE1126" s="120">
        <v>8000000</v>
      </c>
      <c r="AF1126" s="119"/>
      <c r="AG1126" s="131"/>
      <c r="AH1126" s="94"/>
      <c r="AI1126" s="94" t="s">
        <v>920</v>
      </c>
      <c r="AJ1126" s="94" t="s">
        <v>1178</v>
      </c>
      <c r="AK1126" s="94"/>
      <c r="AL1126" s="94"/>
      <c r="AM1126" s="94"/>
      <c r="AN1126" s="94"/>
      <c r="AO1126" s="94"/>
      <c r="AP1126" s="94"/>
      <c r="AQ1126" s="94"/>
      <c r="AR1126" s="94"/>
      <c r="AS1126" s="94" t="s">
        <v>60</v>
      </c>
      <c r="AT1126" s="94" t="s">
        <v>61</v>
      </c>
      <c r="AU1126" s="97" t="s">
        <v>62</v>
      </c>
      <c r="AV1126" s="98" t="s">
        <v>125</v>
      </c>
      <c r="AW1126" s="97" t="s">
        <v>324</v>
      </c>
      <c r="AX1126" s="97">
        <v>3202005</v>
      </c>
      <c r="AY1126" s="98" t="s">
        <v>325</v>
      </c>
      <c r="AZ1126" s="98" t="s">
        <v>389</v>
      </c>
      <c r="BA1126" s="24"/>
    </row>
    <row r="1127" spans="1:53" ht="84.75" customHeight="1">
      <c r="A1127" s="23" t="str">
        <f>+IFERROR(VLOOKUP(R1127,'[2]Listas niveles'!$D$2:$E$11,2,FALSE),"")</f>
        <v>DTAN</v>
      </c>
      <c r="B1127" s="23" t="str">
        <f>+IFERROR(VLOOKUP(AS1127,'[2]Listas anexo 1'!$A$7:$B$8,2,FALSE),"")</f>
        <v>ADMIN</v>
      </c>
      <c r="C1127" s="23" t="str">
        <f>+IFERROR(VLOOKUP(AT1127,'[2]Listas anexo 1'!$A$13:$B$15,2,FALSE),"")</f>
        <v>ADMINYCOOR</v>
      </c>
      <c r="D1127" s="23" t="str">
        <f>+IFERROR(VLOOKUP(AT1127,'[2]Listas anexo 1'!$A$13:$C$15,3,FALSE),"")</f>
        <v>CONTRIBUIR</v>
      </c>
      <c r="E1127" s="23" t="str">
        <f>+IFERROR(VLOOKUP(AT1127,'[2]Listas anexo 1'!$A$19:$B$21,2,FALSE),"")</f>
        <v>ADMINOB</v>
      </c>
      <c r="F1127" s="23" t="str">
        <f>+IFERROR(VLOOKUP(AV1127,'[2]Listas anexo 1'!$J$13:$K$21,2,FALSE),"")</f>
        <v>ADOBI</v>
      </c>
      <c r="G1127" s="23" t="str">
        <f>+IFERROR(VLOOKUP(AW1127,'[2]LISTAS ANEXO 1. 2'!$A$9:$B$38,2,FALSE),"")</f>
        <v>AI</v>
      </c>
      <c r="H1127" s="23" t="str">
        <f>+IFERROR(IF(C1127="ADMINYCOOR",VLOOKUP(AY1127,'[2]LISTAS ANEXO 1. 3'!$B$13:$C$42,2,FALSE),IF(C1127="TASAS",VLOOKUP(AY1127,'[2]LISTAS ANEXO 1. 3'!$B$43:$C$51,2,FALSE),IF(C1127="FORTALECIMIENTO",VLOOKUP(AY1127,'[2]LISTAS ANEXO 1. 3'!$B$52:$C$58,2,FALSE),""))),"")</f>
        <v>AA</v>
      </c>
      <c r="I1127" s="23" t="str">
        <f>+IFERROR(VLOOKUP(#REF!,'[2]LISTAS ANEXO 1. 4'!$B$74:$C$90,2,FALSE),"")</f>
        <v/>
      </c>
      <c r="J1127" s="23" t="str">
        <f>+IFERROR(VLOOKUP(X1127,[2]ORDINALES!$B$2:$C$5,2,FALSE),"")</f>
        <v>CTADOS</v>
      </c>
      <c r="K1127" s="23" t="str">
        <f>+IFERROR(VLOOKUP(#REF!,[2]REGION!$G$2:$I$1125,2,FALSE),"")</f>
        <v/>
      </c>
      <c r="L1127" s="23" t="str">
        <f>+IFERROR(VLOOKUP(AI1127,[2]REGION!$G$2:$I$1125,2,FALSE),"")</f>
        <v>NORTESANTA</v>
      </c>
      <c r="M1127" s="23" t="str">
        <f>+IFERROR(VLOOKUP(#REF!,[2]ORDINALES!$H$2:$I$382,2,FALSE),"")</f>
        <v/>
      </c>
      <c r="N1127" s="23" t="str">
        <f>IFERROR(VLOOKUP(U1127,'[2]Lista Willy'!$B$11:$D$14,3,FALSE),"")</f>
        <v>REC_20</v>
      </c>
      <c r="O1127" s="24"/>
      <c r="P1127" s="94">
        <v>40000</v>
      </c>
      <c r="Q1127" s="132" t="s">
        <v>540</v>
      </c>
      <c r="R1127" s="132" t="s">
        <v>873</v>
      </c>
      <c r="S1127" s="132" t="s">
        <v>1216</v>
      </c>
      <c r="T1127" s="94" t="s">
        <v>873</v>
      </c>
      <c r="U1127" s="132" t="s">
        <v>153</v>
      </c>
      <c r="V1127" s="132" t="s">
        <v>154</v>
      </c>
      <c r="W1127" s="132" t="s">
        <v>54</v>
      </c>
      <c r="X1127" s="90" t="s">
        <v>55</v>
      </c>
      <c r="Y1127" s="94" t="s">
        <v>1217</v>
      </c>
      <c r="Z1127" s="133">
        <v>230000000</v>
      </c>
      <c r="AA1127" s="120"/>
      <c r="AB1127" s="133"/>
      <c r="AC1127" s="133"/>
      <c r="AD1127" s="133"/>
      <c r="AE1127" s="120">
        <v>230000000</v>
      </c>
      <c r="AF1127" s="134"/>
      <c r="AG1127" s="132">
        <v>0</v>
      </c>
      <c r="AH1127" s="132" t="s">
        <v>57</v>
      </c>
      <c r="AI1127" s="132" t="s">
        <v>876</v>
      </c>
      <c r="AJ1127" s="132" t="s">
        <v>1218</v>
      </c>
      <c r="AK1127" s="132"/>
      <c r="AL1127" s="132" t="s">
        <v>57</v>
      </c>
      <c r="AM1127" s="132"/>
      <c r="AN1127" s="132" t="s">
        <v>57</v>
      </c>
      <c r="AO1127" s="132"/>
      <c r="AP1127" s="132" t="s">
        <v>57</v>
      </c>
      <c r="AQ1127" s="132"/>
      <c r="AR1127" s="132" t="s">
        <v>57</v>
      </c>
      <c r="AS1127" s="132" t="s">
        <v>60</v>
      </c>
      <c r="AT1127" s="132" t="s">
        <v>61</v>
      </c>
      <c r="AU1127" s="132" t="s">
        <v>62</v>
      </c>
      <c r="AV1127" s="98" t="s">
        <v>125</v>
      </c>
      <c r="AW1127" s="132" t="s">
        <v>126</v>
      </c>
      <c r="AX1127" s="135">
        <v>3202032</v>
      </c>
      <c r="AY1127" s="132" t="s">
        <v>127</v>
      </c>
      <c r="AZ1127" s="132" t="s">
        <v>293</v>
      </c>
      <c r="BA1127" s="24"/>
    </row>
    <row r="1128" spans="1:53" ht="84.75" customHeight="1">
      <c r="A1128" s="23" t="str">
        <f>+IFERROR(VLOOKUP(R1128,'[2]Listas niveles'!$D$2:$E$11,2,FALSE),"")</f>
        <v>DTAN</v>
      </c>
      <c r="B1128" s="23" t="str">
        <f>+IFERROR(VLOOKUP(AS1128,'[2]Listas anexo 1'!$A$7:$B$8,2,FALSE),"")</f>
        <v>ADMIN</v>
      </c>
      <c r="C1128" s="23" t="str">
        <f>+IFERROR(VLOOKUP(AT1128,'[2]Listas anexo 1'!$A$13:$B$15,2,FALSE),"")</f>
        <v>ADMINYCOOR</v>
      </c>
      <c r="D1128" s="23" t="str">
        <f>+IFERROR(VLOOKUP(AT1128,'[2]Listas anexo 1'!$A$13:$C$15,3,FALSE),"")</f>
        <v>CONTRIBUIR</v>
      </c>
      <c r="E1128" s="23" t="str">
        <f>+IFERROR(VLOOKUP(AT1128,'[2]Listas anexo 1'!$A$19:$B$21,2,FALSE),"")</f>
        <v>ADMINOB</v>
      </c>
      <c r="F1128" s="23" t="str">
        <f>+IFERROR(VLOOKUP(AV1128,'[2]Listas anexo 1'!$J$13:$K$21,2,FALSE),"")</f>
        <v>ADOBIII</v>
      </c>
      <c r="G1128" s="23" t="str">
        <f>+IFERROR(VLOOKUP(AW1128,'[2]LISTAS ANEXO 1. 2'!$A$9:$B$38,2,FALSE),"")</f>
        <v>AX</v>
      </c>
      <c r="H1128" s="23" t="str">
        <f>+IFERROR(IF(C1128="ADMINYCOOR",VLOOKUP(AY1128,'[2]LISTAS ANEXO 1. 3'!$B$13:$C$42,2,FALSE),IF(C1128="TASAS",VLOOKUP(AY1128,'[2]LISTAS ANEXO 1. 3'!$B$43:$C$51,2,FALSE),IF(C1128="FORTALECIMIENTO",VLOOKUP(AY1128,'[2]LISTAS ANEXO 1. 3'!$B$52:$C$58,2,FALSE),""))),"")</f>
        <v>OO</v>
      </c>
      <c r="I1128" s="23" t="str">
        <f>+IFERROR(VLOOKUP(#REF!,'[2]LISTAS ANEXO 1. 4'!$B$74:$C$90,2,FALSE),"")</f>
        <v/>
      </c>
      <c r="J1128" s="23" t="str">
        <f>+IFERROR(VLOOKUP(X1128,[2]ORDINALES!$B$2:$C$5,2,FALSE),"")</f>
        <v>CTADOS</v>
      </c>
      <c r="K1128" s="23" t="str">
        <f>+IFERROR(VLOOKUP(#REF!,[2]REGION!$G$2:$I$1125,2,FALSE),"")</f>
        <v/>
      </c>
      <c r="L1128" s="23" t="str">
        <f>+IFERROR(VLOOKUP(AI1128,[2]REGION!$G$2:$I$1125,2,FALSE),"")</f>
        <v>NORTESANTA</v>
      </c>
      <c r="M1128" s="23" t="str">
        <f>+IFERROR(VLOOKUP(#REF!,[2]ORDINALES!$H$2:$I$382,2,FALSE),"")</f>
        <v/>
      </c>
      <c r="N1128" s="23" t="str">
        <f>IFERROR(VLOOKUP(U1128,'[2]Lista Willy'!$B$11:$D$14,3,FALSE),"")</f>
        <v>REC_11</v>
      </c>
      <c r="O1128" s="24"/>
      <c r="P1128" s="94">
        <v>40001</v>
      </c>
      <c r="Q1128" s="132" t="s">
        <v>540</v>
      </c>
      <c r="R1128" s="132" t="s">
        <v>873</v>
      </c>
      <c r="S1128" s="132" t="s">
        <v>1216</v>
      </c>
      <c r="T1128" s="94" t="s">
        <v>873</v>
      </c>
      <c r="U1128" s="132" t="s">
        <v>52</v>
      </c>
      <c r="V1128" s="132" t="s">
        <v>53</v>
      </c>
      <c r="W1128" s="132" t="s">
        <v>54</v>
      </c>
      <c r="X1128" s="90" t="s">
        <v>55</v>
      </c>
      <c r="Y1128" s="94" t="s">
        <v>1219</v>
      </c>
      <c r="Z1128" s="133">
        <v>26398900</v>
      </c>
      <c r="AA1128" s="120"/>
      <c r="AB1128" s="133"/>
      <c r="AC1128" s="133"/>
      <c r="AD1128" s="133"/>
      <c r="AE1128" s="120">
        <v>26398900</v>
      </c>
      <c r="AF1128" s="134"/>
      <c r="AG1128" s="132">
        <v>0</v>
      </c>
      <c r="AH1128" s="132" t="s">
        <v>57</v>
      </c>
      <c r="AI1128" s="132" t="s">
        <v>876</v>
      </c>
      <c r="AJ1128" s="132" t="s">
        <v>1218</v>
      </c>
      <c r="AK1128" s="132"/>
      <c r="AL1128" s="132" t="s">
        <v>57</v>
      </c>
      <c r="AM1128" s="132"/>
      <c r="AN1128" s="132" t="s">
        <v>57</v>
      </c>
      <c r="AO1128" s="132"/>
      <c r="AP1128" s="132" t="s">
        <v>57</v>
      </c>
      <c r="AQ1128" s="132"/>
      <c r="AR1128" s="132" t="s">
        <v>57</v>
      </c>
      <c r="AS1128" s="132" t="s">
        <v>60</v>
      </c>
      <c r="AT1128" s="132" t="s">
        <v>61</v>
      </c>
      <c r="AU1128" s="132" t="s">
        <v>62</v>
      </c>
      <c r="AV1128" s="98" t="s">
        <v>272</v>
      </c>
      <c r="AW1128" s="132" t="s">
        <v>335</v>
      </c>
      <c r="AX1128" s="135">
        <v>3202004</v>
      </c>
      <c r="AY1128" s="132" t="s">
        <v>336</v>
      </c>
      <c r="AZ1128" s="132" t="s">
        <v>337</v>
      </c>
      <c r="BA1128" s="24"/>
    </row>
    <row r="1129" spans="1:53" ht="84.75" customHeight="1">
      <c r="A1129" s="23" t="str">
        <f>+IFERROR(VLOOKUP(R1129,'[2]Listas niveles'!$D$2:$E$11,2,FALSE),"")</f>
        <v>DTAN</v>
      </c>
      <c r="B1129" s="23" t="str">
        <f>+IFERROR(VLOOKUP(AS1129,'[2]Listas anexo 1'!$A$7:$B$8,2,FALSE),"")</f>
        <v>ADMIN</v>
      </c>
      <c r="C1129" s="23" t="str">
        <f>+IFERROR(VLOOKUP(AT1129,'[2]Listas anexo 1'!$A$13:$B$15,2,FALSE),"")</f>
        <v>ADMINYCOOR</v>
      </c>
      <c r="D1129" s="23" t="str">
        <f>+IFERROR(VLOOKUP(AT1129,'[2]Listas anexo 1'!$A$13:$C$15,3,FALSE),"")</f>
        <v>CONTRIBUIR</v>
      </c>
      <c r="E1129" s="23" t="str">
        <f>+IFERROR(VLOOKUP(AT1129,'[2]Listas anexo 1'!$A$19:$B$21,2,FALSE),"")</f>
        <v>ADMINOB</v>
      </c>
      <c r="F1129" s="23" t="str">
        <f>+IFERROR(VLOOKUP(AV1129,'[2]Listas anexo 1'!$J$13:$K$21,2,FALSE),"")</f>
        <v>ADOBIII</v>
      </c>
      <c r="G1129" s="23" t="str">
        <f>+IFERROR(VLOOKUP(AW1129,'[2]LISTAS ANEXO 1. 2'!$A$9:$B$38,2,FALSE),"")</f>
        <v>AX</v>
      </c>
      <c r="H1129" s="23" t="str">
        <f>+IFERROR(IF(C1129="ADMINYCOOR",VLOOKUP(AY1129,'[2]LISTAS ANEXO 1. 3'!$B$13:$C$42,2,FALSE),IF(C1129="TASAS",VLOOKUP(AY1129,'[2]LISTAS ANEXO 1. 3'!$B$43:$C$51,2,FALSE),IF(C1129="FORTALECIMIENTO",VLOOKUP(AY1129,'[2]LISTAS ANEXO 1. 3'!$B$52:$C$58,2,FALSE),""))),"")</f>
        <v>OO</v>
      </c>
      <c r="I1129" s="23" t="str">
        <f>+IFERROR(VLOOKUP(#REF!,'[2]LISTAS ANEXO 1. 4'!$B$74:$C$90,2,FALSE),"")</f>
        <v/>
      </c>
      <c r="J1129" s="23" t="str">
        <f>+IFERROR(VLOOKUP(X1129,[2]ORDINALES!$B$2:$C$5,2,FALSE),"")</f>
        <v>CTADOS</v>
      </c>
      <c r="K1129" s="23" t="str">
        <f>+IFERROR(VLOOKUP(#REF!,[2]REGION!$G$2:$I$1125,2,FALSE),"")</f>
        <v/>
      </c>
      <c r="L1129" s="23" t="str">
        <f>+IFERROR(VLOOKUP(AI1129,[2]REGION!$G$2:$I$1125,2,FALSE),"")</f>
        <v>NORTESANTA</v>
      </c>
      <c r="M1129" s="23" t="str">
        <f>+IFERROR(VLOOKUP(#REF!,[2]ORDINALES!$H$2:$I$382,2,FALSE),"")</f>
        <v/>
      </c>
      <c r="N1129" s="23" t="str">
        <f>IFERROR(VLOOKUP(U1129,'[2]Lista Willy'!$B$11:$D$14,3,FALSE),"")</f>
        <v>REC_11</v>
      </c>
      <c r="O1129" s="24"/>
      <c r="P1129" s="94">
        <v>40002</v>
      </c>
      <c r="Q1129" s="132" t="s">
        <v>540</v>
      </c>
      <c r="R1129" s="132" t="s">
        <v>873</v>
      </c>
      <c r="S1129" s="132" t="s">
        <v>1216</v>
      </c>
      <c r="T1129" s="94" t="s">
        <v>873</v>
      </c>
      <c r="U1129" s="132" t="s">
        <v>52</v>
      </c>
      <c r="V1129" s="132" t="s">
        <v>53</v>
      </c>
      <c r="W1129" s="132" t="s">
        <v>54</v>
      </c>
      <c r="X1129" s="90" t="s">
        <v>55</v>
      </c>
      <c r="Y1129" s="94" t="s">
        <v>1220</v>
      </c>
      <c r="Z1129" s="133">
        <v>15997960</v>
      </c>
      <c r="AA1129" s="120"/>
      <c r="AB1129" s="133"/>
      <c r="AC1129" s="133"/>
      <c r="AD1129" s="133"/>
      <c r="AE1129" s="120">
        <v>15997960</v>
      </c>
      <c r="AF1129" s="134"/>
      <c r="AG1129" s="132">
        <v>0</v>
      </c>
      <c r="AH1129" s="132" t="s">
        <v>57</v>
      </c>
      <c r="AI1129" s="132" t="s">
        <v>876</v>
      </c>
      <c r="AJ1129" s="132" t="s">
        <v>1218</v>
      </c>
      <c r="AK1129" s="132"/>
      <c r="AL1129" s="132" t="s">
        <v>57</v>
      </c>
      <c r="AM1129" s="132"/>
      <c r="AN1129" s="132" t="s">
        <v>57</v>
      </c>
      <c r="AO1129" s="132"/>
      <c r="AP1129" s="132" t="s">
        <v>57</v>
      </c>
      <c r="AQ1129" s="132"/>
      <c r="AR1129" s="132" t="s">
        <v>57</v>
      </c>
      <c r="AS1129" s="132" t="s">
        <v>60</v>
      </c>
      <c r="AT1129" s="132" t="s">
        <v>61</v>
      </c>
      <c r="AU1129" s="132" t="s">
        <v>62</v>
      </c>
      <c r="AV1129" s="98" t="s">
        <v>272</v>
      </c>
      <c r="AW1129" s="132" t="s">
        <v>335</v>
      </c>
      <c r="AX1129" s="135">
        <v>3202004</v>
      </c>
      <c r="AY1129" s="132" t="s">
        <v>336</v>
      </c>
      <c r="AZ1129" s="132" t="s">
        <v>337</v>
      </c>
      <c r="BA1129" s="24"/>
    </row>
    <row r="1130" spans="1:53" ht="84.75" customHeight="1">
      <c r="A1130" s="23" t="str">
        <f>+IFERROR(VLOOKUP(R1130,'[2]Listas niveles'!$D$2:$E$11,2,FALSE),"")</f>
        <v>DTAN</v>
      </c>
      <c r="B1130" s="23" t="str">
        <f>+IFERROR(VLOOKUP(AS1130,'[2]Listas anexo 1'!$A$7:$B$8,2,FALSE),"")</f>
        <v>ADMIN</v>
      </c>
      <c r="C1130" s="23" t="str">
        <f>+IFERROR(VLOOKUP(AT1130,'[2]Listas anexo 1'!$A$13:$B$15,2,FALSE),"")</f>
        <v>ADMINYCOOR</v>
      </c>
      <c r="D1130" s="23" t="str">
        <f>+IFERROR(VLOOKUP(AT1130,'[2]Listas anexo 1'!$A$13:$C$15,3,FALSE),"")</f>
        <v>CONTRIBUIR</v>
      </c>
      <c r="E1130" s="23" t="str">
        <f>+IFERROR(VLOOKUP(AT1130,'[2]Listas anexo 1'!$A$19:$B$21,2,FALSE),"")</f>
        <v>ADMINOB</v>
      </c>
      <c r="F1130" s="23" t="str">
        <f>+IFERROR(VLOOKUP(AV1130,'[2]Listas anexo 1'!$J$13:$K$21,2,FALSE),"")</f>
        <v>ADOBIII</v>
      </c>
      <c r="G1130" s="23" t="str">
        <f>+IFERROR(VLOOKUP(AW1130,'[2]LISTAS ANEXO 1. 2'!$A$9:$B$38,2,FALSE),"")</f>
        <v>AX</v>
      </c>
      <c r="H1130" s="23" t="str">
        <f>+IFERROR(IF(C1130="ADMINYCOOR",VLOOKUP(AY1130,'[2]LISTAS ANEXO 1. 3'!$B$13:$C$42,2,FALSE),IF(C1130="TASAS",VLOOKUP(AY1130,'[2]LISTAS ANEXO 1. 3'!$B$43:$C$51,2,FALSE),IF(C1130="FORTALECIMIENTO",VLOOKUP(AY1130,'[2]LISTAS ANEXO 1. 3'!$B$52:$C$58,2,FALSE),""))),"")</f>
        <v>OO</v>
      </c>
      <c r="I1130" s="23" t="str">
        <f>+IFERROR(VLOOKUP(#REF!,'[2]LISTAS ANEXO 1. 4'!$B$74:$C$90,2,FALSE),"")</f>
        <v/>
      </c>
      <c r="J1130" s="23" t="str">
        <f>+IFERROR(VLOOKUP(X1130,[2]ORDINALES!$B$2:$C$5,2,FALSE),"")</f>
        <v>CTADOS</v>
      </c>
      <c r="K1130" s="23" t="str">
        <f>+IFERROR(VLOOKUP(#REF!,[2]REGION!$G$2:$I$1125,2,FALSE),"")</f>
        <v/>
      </c>
      <c r="L1130" s="23" t="str">
        <f>+IFERROR(VLOOKUP(AI1130,[2]REGION!$G$2:$I$1125,2,FALSE),"")</f>
        <v>NORTESANTA</v>
      </c>
      <c r="M1130" s="23" t="str">
        <f>+IFERROR(VLOOKUP(#REF!,[2]ORDINALES!$H$2:$I$382,2,FALSE),"")</f>
        <v/>
      </c>
      <c r="N1130" s="23" t="str">
        <f>IFERROR(VLOOKUP(U1130,'[2]Lista Willy'!$B$11:$D$14,3,FALSE),"")</f>
        <v>REC_20</v>
      </c>
      <c r="O1130" s="24"/>
      <c r="P1130" s="94">
        <v>40003</v>
      </c>
      <c r="Q1130" s="132" t="s">
        <v>540</v>
      </c>
      <c r="R1130" s="132" t="s">
        <v>873</v>
      </c>
      <c r="S1130" s="132" t="s">
        <v>1216</v>
      </c>
      <c r="T1130" s="94" t="s">
        <v>873</v>
      </c>
      <c r="U1130" s="132" t="s">
        <v>153</v>
      </c>
      <c r="V1130" s="132" t="s">
        <v>154</v>
      </c>
      <c r="W1130" s="132" t="s">
        <v>54</v>
      </c>
      <c r="X1130" s="90" t="s">
        <v>55</v>
      </c>
      <c r="Y1130" s="94" t="s">
        <v>2903</v>
      </c>
      <c r="Z1130" s="133">
        <v>2000000</v>
      </c>
      <c r="AA1130" s="120"/>
      <c r="AB1130" s="133"/>
      <c r="AC1130" s="133"/>
      <c r="AD1130" s="133"/>
      <c r="AE1130" s="120">
        <v>2000000</v>
      </c>
      <c r="AF1130" s="134"/>
      <c r="AG1130" s="132">
        <v>0</v>
      </c>
      <c r="AH1130" s="132" t="s">
        <v>57</v>
      </c>
      <c r="AI1130" s="132" t="s">
        <v>876</v>
      </c>
      <c r="AJ1130" s="132" t="s">
        <v>1218</v>
      </c>
      <c r="AK1130" s="132"/>
      <c r="AL1130" s="132" t="s">
        <v>57</v>
      </c>
      <c r="AM1130" s="132"/>
      <c r="AN1130" s="132" t="s">
        <v>57</v>
      </c>
      <c r="AO1130" s="132"/>
      <c r="AP1130" s="132" t="s">
        <v>57</v>
      </c>
      <c r="AQ1130" s="132"/>
      <c r="AR1130" s="132" t="s">
        <v>57</v>
      </c>
      <c r="AS1130" s="132" t="s">
        <v>60</v>
      </c>
      <c r="AT1130" s="132" t="s">
        <v>61</v>
      </c>
      <c r="AU1130" s="132" t="s">
        <v>62</v>
      </c>
      <c r="AV1130" s="98" t="s">
        <v>272</v>
      </c>
      <c r="AW1130" s="132" t="s">
        <v>335</v>
      </c>
      <c r="AX1130" s="135">
        <v>3202004</v>
      </c>
      <c r="AY1130" s="132" t="s">
        <v>336</v>
      </c>
      <c r="AZ1130" s="132" t="s">
        <v>337</v>
      </c>
      <c r="BA1130" s="24"/>
    </row>
    <row r="1131" spans="1:53" ht="84.75" customHeight="1">
      <c r="A1131" s="23" t="str">
        <f>+IFERROR(VLOOKUP(R1131,'[2]Listas niveles'!$D$2:$E$11,2,FALSE),"")</f>
        <v>DTAN</v>
      </c>
      <c r="B1131" s="23" t="str">
        <f>+IFERROR(VLOOKUP(AS1131,'[2]Listas anexo 1'!$A$7:$B$8,2,FALSE),"")</f>
        <v>ADMIN</v>
      </c>
      <c r="C1131" s="23" t="str">
        <f>+IFERROR(VLOOKUP(AT1131,'[2]Listas anexo 1'!$A$13:$B$15,2,FALSE),"")</f>
        <v>ADMINYCOOR</v>
      </c>
      <c r="D1131" s="23" t="str">
        <f>+IFERROR(VLOOKUP(AT1131,'[2]Listas anexo 1'!$A$13:$C$15,3,FALSE),"")</f>
        <v>CONTRIBUIR</v>
      </c>
      <c r="E1131" s="23" t="str">
        <f>+IFERROR(VLOOKUP(AT1131,'[2]Listas anexo 1'!$A$19:$B$21,2,FALSE),"")</f>
        <v>ADMINOB</v>
      </c>
      <c r="F1131" s="23" t="str">
        <f>+IFERROR(VLOOKUP(AV1131,'[2]Listas anexo 1'!$J$13:$K$21,2,FALSE),"")</f>
        <v>ADOBIII</v>
      </c>
      <c r="G1131" s="23" t="str">
        <f>+IFERROR(VLOOKUP(AW1131,'[2]LISTAS ANEXO 1. 2'!$A$9:$B$38,2,FALSE),"")</f>
        <v>AX</v>
      </c>
      <c r="H1131" s="23" t="str">
        <f>+IFERROR(IF(C1131="ADMINYCOOR",VLOOKUP(AY1131,'[2]LISTAS ANEXO 1. 3'!$B$13:$C$42,2,FALSE),IF(C1131="TASAS",VLOOKUP(AY1131,'[2]LISTAS ANEXO 1. 3'!$B$43:$C$51,2,FALSE),IF(C1131="FORTALECIMIENTO",VLOOKUP(AY1131,'[2]LISTAS ANEXO 1. 3'!$B$52:$C$58,2,FALSE),""))),"")</f>
        <v>OO</v>
      </c>
      <c r="I1131" s="23" t="str">
        <f>+IFERROR(VLOOKUP(#REF!,'[2]LISTAS ANEXO 1. 4'!$B$74:$C$90,2,FALSE),"")</f>
        <v/>
      </c>
      <c r="J1131" s="23" t="str">
        <f>+IFERROR(VLOOKUP(X1131,[2]ORDINALES!$B$2:$C$5,2,FALSE),"")</f>
        <v>CTADOS</v>
      </c>
      <c r="K1131" s="23" t="str">
        <f>+IFERROR(VLOOKUP(#REF!,[2]REGION!$G$2:$I$1125,2,FALSE),"")</f>
        <v/>
      </c>
      <c r="L1131" s="23" t="str">
        <f>+IFERROR(VLOOKUP(AI1131,[2]REGION!$G$2:$I$1125,2,FALSE),"")</f>
        <v>NORTESANTA</v>
      </c>
      <c r="M1131" s="23" t="str">
        <f>+IFERROR(VLOOKUP(#REF!,[2]ORDINALES!$H$2:$I$382,2,FALSE),"")</f>
        <v/>
      </c>
      <c r="N1131" s="23" t="str">
        <f>IFERROR(VLOOKUP(U1131,'[2]Lista Willy'!$B$11:$D$14,3,FALSE),"")</f>
        <v>REC_11</v>
      </c>
      <c r="O1131" s="24"/>
      <c r="P1131" s="94">
        <v>40004</v>
      </c>
      <c r="Q1131" s="132" t="s">
        <v>540</v>
      </c>
      <c r="R1131" s="132" t="s">
        <v>873</v>
      </c>
      <c r="S1131" s="132" t="s">
        <v>1216</v>
      </c>
      <c r="T1131" s="94" t="s">
        <v>873</v>
      </c>
      <c r="U1131" s="132" t="s">
        <v>52</v>
      </c>
      <c r="V1131" s="132" t="s">
        <v>53</v>
      </c>
      <c r="W1131" s="132" t="s">
        <v>54</v>
      </c>
      <c r="X1131" s="90" t="s">
        <v>55</v>
      </c>
      <c r="Y1131" s="94" t="s">
        <v>2904</v>
      </c>
      <c r="Z1131" s="133">
        <v>2000000</v>
      </c>
      <c r="AA1131" s="120"/>
      <c r="AB1131" s="133"/>
      <c r="AC1131" s="133"/>
      <c r="AD1131" s="133"/>
      <c r="AE1131" s="120">
        <v>2000000</v>
      </c>
      <c r="AF1131" s="134"/>
      <c r="AG1131" s="132">
        <v>0</v>
      </c>
      <c r="AH1131" s="132" t="s">
        <v>57</v>
      </c>
      <c r="AI1131" s="132" t="s">
        <v>876</v>
      </c>
      <c r="AJ1131" s="132" t="s">
        <v>1218</v>
      </c>
      <c r="AK1131" s="132"/>
      <c r="AL1131" s="132" t="s">
        <v>57</v>
      </c>
      <c r="AM1131" s="132"/>
      <c r="AN1131" s="132" t="s">
        <v>57</v>
      </c>
      <c r="AO1131" s="132"/>
      <c r="AP1131" s="132" t="s">
        <v>57</v>
      </c>
      <c r="AQ1131" s="132"/>
      <c r="AR1131" s="132" t="s">
        <v>57</v>
      </c>
      <c r="AS1131" s="132" t="s">
        <v>60</v>
      </c>
      <c r="AT1131" s="132" t="s">
        <v>61</v>
      </c>
      <c r="AU1131" s="132" t="s">
        <v>62</v>
      </c>
      <c r="AV1131" s="98" t="s">
        <v>272</v>
      </c>
      <c r="AW1131" s="132" t="s">
        <v>335</v>
      </c>
      <c r="AX1131" s="135">
        <v>3202004</v>
      </c>
      <c r="AY1131" s="132" t="s">
        <v>336</v>
      </c>
      <c r="AZ1131" s="132" t="s">
        <v>337</v>
      </c>
      <c r="BA1131" s="24"/>
    </row>
    <row r="1132" spans="1:53" ht="84.75" customHeight="1">
      <c r="A1132" s="23" t="str">
        <f>+IFERROR(VLOOKUP(R1132,'[2]Listas niveles'!$D$2:$E$11,2,FALSE),"")</f>
        <v>DTAN</v>
      </c>
      <c r="B1132" s="23" t="str">
        <f>+IFERROR(VLOOKUP(AS1132,'[2]Listas anexo 1'!$A$7:$B$8,2,FALSE),"")</f>
        <v>ADMIN</v>
      </c>
      <c r="C1132" s="23" t="str">
        <f>+IFERROR(VLOOKUP(AT1132,'[2]Listas anexo 1'!$A$13:$B$15,2,FALSE),"")</f>
        <v>ADMINYCOOR</v>
      </c>
      <c r="D1132" s="23" t="str">
        <f>+IFERROR(VLOOKUP(AT1132,'[2]Listas anexo 1'!$A$13:$C$15,3,FALSE),"")</f>
        <v>CONTRIBUIR</v>
      </c>
      <c r="E1132" s="23" t="str">
        <f>+IFERROR(VLOOKUP(AT1132,'[2]Listas anexo 1'!$A$19:$B$21,2,FALSE),"")</f>
        <v>ADMINOB</v>
      </c>
      <c r="F1132" s="23" t="str">
        <f>+IFERROR(VLOOKUP(AV1132,'[2]Listas anexo 1'!$J$13:$K$21,2,FALSE),"")</f>
        <v>ADOBIII</v>
      </c>
      <c r="G1132" s="23" t="str">
        <f>+IFERROR(VLOOKUP(AW1132,'[2]LISTAS ANEXO 1. 2'!$A$9:$B$38,2,FALSE),"")</f>
        <v>AX</v>
      </c>
      <c r="H1132" s="23" t="str">
        <f>+IFERROR(IF(C1132="ADMINYCOOR",VLOOKUP(AY1132,'[2]LISTAS ANEXO 1. 3'!$B$13:$C$42,2,FALSE),IF(C1132="TASAS",VLOOKUP(AY1132,'[2]LISTAS ANEXO 1. 3'!$B$43:$C$51,2,FALSE),IF(C1132="FORTALECIMIENTO",VLOOKUP(AY1132,'[2]LISTAS ANEXO 1. 3'!$B$52:$C$58,2,FALSE),""))),"")</f>
        <v>OO</v>
      </c>
      <c r="I1132" s="23" t="str">
        <f>+IFERROR(VLOOKUP(#REF!,'[2]LISTAS ANEXO 1. 4'!$B$74:$C$90,2,FALSE),"")</f>
        <v/>
      </c>
      <c r="J1132" s="23" t="str">
        <f>+IFERROR(VLOOKUP(X1132,[2]ORDINALES!$B$2:$C$5,2,FALSE),"")</f>
        <v>CTADOS</v>
      </c>
      <c r="K1132" s="23" t="str">
        <f>+IFERROR(VLOOKUP(#REF!,[2]REGION!$G$2:$I$1125,2,FALSE),"")</f>
        <v/>
      </c>
      <c r="L1132" s="23" t="str">
        <f>+IFERROR(VLOOKUP(AI1132,[2]REGION!$G$2:$I$1125,2,FALSE),"")</f>
        <v>NORTESANTA</v>
      </c>
      <c r="M1132" s="23" t="str">
        <f>+IFERROR(VLOOKUP(#REF!,[2]ORDINALES!$H$2:$I$382,2,FALSE),"")</f>
        <v/>
      </c>
      <c r="N1132" s="23" t="str">
        <f>IFERROR(VLOOKUP(U1132,'[2]Lista Willy'!$B$11:$D$14,3,FALSE),"")</f>
        <v>REC_11</v>
      </c>
      <c r="O1132" s="24"/>
      <c r="P1132" s="94">
        <v>40005</v>
      </c>
      <c r="Q1132" s="132" t="s">
        <v>540</v>
      </c>
      <c r="R1132" s="132" t="s">
        <v>873</v>
      </c>
      <c r="S1132" s="132" t="s">
        <v>1216</v>
      </c>
      <c r="T1132" s="94" t="s">
        <v>873</v>
      </c>
      <c r="U1132" s="132" t="s">
        <v>52</v>
      </c>
      <c r="V1132" s="132" t="s">
        <v>53</v>
      </c>
      <c r="W1132" s="132" t="s">
        <v>54</v>
      </c>
      <c r="X1132" s="90" t="s">
        <v>55</v>
      </c>
      <c r="Y1132" s="94" t="s">
        <v>1221</v>
      </c>
      <c r="Z1132" s="133">
        <v>29000000</v>
      </c>
      <c r="AA1132" s="120"/>
      <c r="AB1132" s="133"/>
      <c r="AC1132" s="133"/>
      <c r="AD1132" s="133"/>
      <c r="AE1132" s="120">
        <v>29000000</v>
      </c>
      <c r="AF1132" s="134"/>
      <c r="AG1132" s="132">
        <v>0</v>
      </c>
      <c r="AH1132" s="132" t="s">
        <v>57</v>
      </c>
      <c r="AI1132" s="132" t="s">
        <v>876</v>
      </c>
      <c r="AJ1132" s="132" t="s">
        <v>1218</v>
      </c>
      <c r="AK1132" s="132"/>
      <c r="AL1132" s="132" t="s">
        <v>57</v>
      </c>
      <c r="AM1132" s="132"/>
      <c r="AN1132" s="132" t="s">
        <v>57</v>
      </c>
      <c r="AO1132" s="132"/>
      <c r="AP1132" s="132" t="s">
        <v>57</v>
      </c>
      <c r="AQ1132" s="132"/>
      <c r="AR1132" s="132" t="s">
        <v>57</v>
      </c>
      <c r="AS1132" s="132" t="s">
        <v>60</v>
      </c>
      <c r="AT1132" s="132" t="s">
        <v>61</v>
      </c>
      <c r="AU1132" s="132" t="s">
        <v>62</v>
      </c>
      <c r="AV1132" s="98" t="s">
        <v>272</v>
      </c>
      <c r="AW1132" s="132" t="s">
        <v>335</v>
      </c>
      <c r="AX1132" s="135">
        <v>3202004</v>
      </c>
      <c r="AY1132" s="132" t="s">
        <v>336</v>
      </c>
      <c r="AZ1132" s="132" t="s">
        <v>337</v>
      </c>
      <c r="BA1132" s="24"/>
    </row>
    <row r="1133" spans="1:53" ht="84.75" customHeight="1">
      <c r="A1133" s="23" t="str">
        <f>+IFERROR(VLOOKUP(R1133,'[2]Listas niveles'!$D$2:$E$11,2,FALSE),"")</f>
        <v>DTAN</v>
      </c>
      <c r="B1133" s="23" t="str">
        <f>+IFERROR(VLOOKUP(AS1133,'[2]Listas anexo 1'!$A$7:$B$8,2,FALSE),"")</f>
        <v>ADMIN</v>
      </c>
      <c r="C1133" s="23" t="str">
        <f>+IFERROR(VLOOKUP(AT1133,'[2]Listas anexo 1'!$A$13:$B$15,2,FALSE),"")</f>
        <v>ADMINYCOOR</v>
      </c>
      <c r="D1133" s="23" t="str">
        <f>+IFERROR(VLOOKUP(AT1133,'[2]Listas anexo 1'!$A$13:$C$15,3,FALSE),"")</f>
        <v>CONTRIBUIR</v>
      </c>
      <c r="E1133" s="23" t="str">
        <f>+IFERROR(VLOOKUP(AT1133,'[2]Listas anexo 1'!$A$19:$B$21,2,FALSE),"")</f>
        <v>ADMINOB</v>
      </c>
      <c r="F1133" s="23" t="str">
        <f>+IFERROR(VLOOKUP(AV1133,'[2]Listas anexo 1'!$J$13:$K$21,2,FALSE),"")</f>
        <v>ADOBIII</v>
      </c>
      <c r="G1133" s="23" t="str">
        <f>+IFERROR(VLOOKUP(AW1133,'[2]LISTAS ANEXO 1. 2'!$A$9:$B$38,2,FALSE),"")</f>
        <v>AX</v>
      </c>
      <c r="H1133" s="23" t="str">
        <f>+IFERROR(IF(C1133="ADMINYCOOR",VLOOKUP(AY1133,'[2]LISTAS ANEXO 1. 3'!$B$13:$C$42,2,FALSE),IF(C1133="TASAS",VLOOKUP(AY1133,'[2]LISTAS ANEXO 1. 3'!$B$43:$C$51,2,FALSE),IF(C1133="FORTALECIMIENTO",VLOOKUP(AY1133,'[2]LISTAS ANEXO 1. 3'!$B$52:$C$58,2,FALSE),""))),"")</f>
        <v>OO</v>
      </c>
      <c r="I1133" s="23" t="str">
        <f>+IFERROR(VLOOKUP(#REF!,'[2]LISTAS ANEXO 1. 4'!$B$74:$C$90,2,FALSE),"")</f>
        <v/>
      </c>
      <c r="J1133" s="23" t="str">
        <f>+IFERROR(VLOOKUP(X1133,[2]ORDINALES!$B$2:$C$5,2,FALSE),"")</f>
        <v>CTADOS</v>
      </c>
      <c r="K1133" s="23" t="str">
        <f>+IFERROR(VLOOKUP(#REF!,[2]REGION!$G$2:$I$1125,2,FALSE),"")</f>
        <v/>
      </c>
      <c r="L1133" s="23" t="str">
        <f>+IFERROR(VLOOKUP(AI1133,[2]REGION!$G$2:$I$1125,2,FALSE),"")</f>
        <v>NORTESANTA</v>
      </c>
      <c r="M1133" s="23" t="str">
        <f>+IFERROR(VLOOKUP(#REF!,[2]ORDINALES!$H$2:$I$382,2,FALSE),"")</f>
        <v/>
      </c>
      <c r="N1133" s="23" t="str">
        <f>IFERROR(VLOOKUP(U1133,'[2]Lista Willy'!$B$11:$D$14,3,FALSE),"")</f>
        <v>REC_11</v>
      </c>
      <c r="O1133" s="24"/>
      <c r="P1133" s="94">
        <v>40006</v>
      </c>
      <c r="Q1133" s="132" t="s">
        <v>540</v>
      </c>
      <c r="R1133" s="132" t="s">
        <v>873</v>
      </c>
      <c r="S1133" s="132" t="s">
        <v>1216</v>
      </c>
      <c r="T1133" s="94" t="s">
        <v>873</v>
      </c>
      <c r="U1133" s="132" t="s">
        <v>52</v>
      </c>
      <c r="V1133" s="132" t="s">
        <v>53</v>
      </c>
      <c r="W1133" s="132" t="s">
        <v>54</v>
      </c>
      <c r="X1133" s="90" t="s">
        <v>55</v>
      </c>
      <c r="Y1133" s="94" t="s">
        <v>1222</v>
      </c>
      <c r="Z1133" s="133">
        <v>5000000</v>
      </c>
      <c r="AA1133" s="120"/>
      <c r="AB1133" s="133"/>
      <c r="AC1133" s="133"/>
      <c r="AD1133" s="133"/>
      <c r="AE1133" s="120">
        <v>5000000</v>
      </c>
      <c r="AF1133" s="134"/>
      <c r="AG1133" s="132">
        <v>0</v>
      </c>
      <c r="AH1133" s="132" t="s">
        <v>57</v>
      </c>
      <c r="AI1133" s="132" t="s">
        <v>876</v>
      </c>
      <c r="AJ1133" s="132" t="s">
        <v>1218</v>
      </c>
      <c r="AK1133" s="132"/>
      <c r="AL1133" s="132" t="s">
        <v>57</v>
      </c>
      <c r="AM1133" s="132"/>
      <c r="AN1133" s="132" t="s">
        <v>57</v>
      </c>
      <c r="AO1133" s="132"/>
      <c r="AP1133" s="132" t="s">
        <v>57</v>
      </c>
      <c r="AQ1133" s="132"/>
      <c r="AR1133" s="132" t="s">
        <v>57</v>
      </c>
      <c r="AS1133" s="132" t="s">
        <v>60</v>
      </c>
      <c r="AT1133" s="132" t="s">
        <v>61</v>
      </c>
      <c r="AU1133" s="132" t="s">
        <v>62</v>
      </c>
      <c r="AV1133" s="98" t="s">
        <v>272</v>
      </c>
      <c r="AW1133" s="132" t="s">
        <v>335</v>
      </c>
      <c r="AX1133" s="135">
        <v>3202004</v>
      </c>
      <c r="AY1133" s="132" t="s">
        <v>336</v>
      </c>
      <c r="AZ1133" s="132" t="s">
        <v>337</v>
      </c>
      <c r="BA1133" s="24"/>
    </row>
    <row r="1134" spans="1:53" ht="84.75" customHeight="1">
      <c r="A1134" s="23" t="str">
        <f>+IFERROR(VLOOKUP(R1134,'[2]Listas niveles'!$D$2:$E$11,2,FALSE),"")</f>
        <v>DTAN</v>
      </c>
      <c r="B1134" s="23" t="str">
        <f>+IFERROR(VLOOKUP(AS1134,'[2]Listas anexo 1'!$A$7:$B$8,2,FALSE),"")</f>
        <v>ADMIN</v>
      </c>
      <c r="C1134" s="23" t="str">
        <f>+IFERROR(VLOOKUP(AT1134,'[2]Listas anexo 1'!$A$13:$B$15,2,FALSE),"")</f>
        <v>ADMINYCOOR</v>
      </c>
      <c r="D1134" s="23" t="str">
        <f>+IFERROR(VLOOKUP(AT1134,'[2]Listas anexo 1'!$A$13:$C$15,3,FALSE),"")</f>
        <v>CONTRIBUIR</v>
      </c>
      <c r="E1134" s="23" t="str">
        <f>+IFERROR(VLOOKUP(AT1134,'[2]Listas anexo 1'!$A$19:$B$21,2,FALSE),"")</f>
        <v>ADMINOB</v>
      </c>
      <c r="F1134" s="23" t="str">
        <f>+IFERROR(VLOOKUP(AV1134,'[2]Listas anexo 1'!$J$13:$K$21,2,FALSE),"")</f>
        <v>ADOBIII</v>
      </c>
      <c r="G1134" s="23" t="str">
        <f>+IFERROR(VLOOKUP(AW1134,'[2]LISTAS ANEXO 1. 2'!$A$9:$B$38,2,FALSE),"")</f>
        <v>AX</v>
      </c>
      <c r="H1134" s="23" t="str">
        <f>+IFERROR(IF(C1134="ADMINYCOOR",VLOOKUP(AY1134,'[2]LISTAS ANEXO 1. 3'!$B$13:$C$42,2,FALSE),IF(C1134="TASAS",VLOOKUP(AY1134,'[2]LISTAS ANEXO 1. 3'!$B$43:$C$51,2,FALSE),IF(C1134="FORTALECIMIENTO",VLOOKUP(AY1134,'[2]LISTAS ANEXO 1. 3'!$B$52:$C$58,2,FALSE),""))),"")</f>
        <v>OO</v>
      </c>
      <c r="I1134" s="23" t="str">
        <f>+IFERROR(VLOOKUP(#REF!,'[2]LISTAS ANEXO 1. 4'!$B$74:$C$90,2,FALSE),"")</f>
        <v/>
      </c>
      <c r="J1134" s="23" t="str">
        <f>+IFERROR(VLOOKUP(X1134,[2]ORDINALES!$B$2:$C$5,2,FALSE),"")</f>
        <v>CTADOS</v>
      </c>
      <c r="K1134" s="23" t="str">
        <f>+IFERROR(VLOOKUP(#REF!,[2]REGION!$G$2:$I$1125,2,FALSE),"")</f>
        <v/>
      </c>
      <c r="L1134" s="23" t="str">
        <f>+IFERROR(VLOOKUP(AI1134,[2]REGION!$G$2:$I$1125,2,FALSE),"")</f>
        <v>NORTESANTA</v>
      </c>
      <c r="M1134" s="23" t="str">
        <f>+IFERROR(VLOOKUP(#REF!,[2]ORDINALES!$H$2:$I$382,2,FALSE),"")</f>
        <v/>
      </c>
      <c r="N1134" s="23" t="str">
        <f>IFERROR(VLOOKUP(U1134,'[2]Lista Willy'!$B$11:$D$14,3,FALSE),"")</f>
        <v>REC_11</v>
      </c>
      <c r="O1134" s="24"/>
      <c r="P1134" s="94">
        <v>40007</v>
      </c>
      <c r="Q1134" s="132" t="s">
        <v>540</v>
      </c>
      <c r="R1134" s="132" t="s">
        <v>873</v>
      </c>
      <c r="S1134" s="132" t="s">
        <v>1216</v>
      </c>
      <c r="T1134" s="94" t="s">
        <v>873</v>
      </c>
      <c r="U1134" s="132" t="s">
        <v>52</v>
      </c>
      <c r="V1134" s="132" t="s">
        <v>53</v>
      </c>
      <c r="W1134" s="132" t="s">
        <v>54</v>
      </c>
      <c r="X1134" s="90" t="s">
        <v>55</v>
      </c>
      <c r="Y1134" s="94" t="s">
        <v>1223</v>
      </c>
      <c r="Z1134" s="133">
        <v>2800000</v>
      </c>
      <c r="AA1134" s="120"/>
      <c r="AB1134" s="133"/>
      <c r="AC1134" s="133"/>
      <c r="AD1134" s="133"/>
      <c r="AE1134" s="120">
        <v>2800000</v>
      </c>
      <c r="AF1134" s="134"/>
      <c r="AG1134" s="132">
        <v>0</v>
      </c>
      <c r="AH1134" s="132" t="s">
        <v>57</v>
      </c>
      <c r="AI1134" s="132" t="s">
        <v>876</v>
      </c>
      <c r="AJ1134" s="132" t="s">
        <v>1218</v>
      </c>
      <c r="AK1134" s="132"/>
      <c r="AL1134" s="132" t="s">
        <v>57</v>
      </c>
      <c r="AM1134" s="132"/>
      <c r="AN1134" s="132" t="s">
        <v>57</v>
      </c>
      <c r="AO1134" s="132"/>
      <c r="AP1134" s="132" t="s">
        <v>57</v>
      </c>
      <c r="AQ1134" s="132"/>
      <c r="AR1134" s="132" t="s">
        <v>57</v>
      </c>
      <c r="AS1134" s="132" t="s">
        <v>60</v>
      </c>
      <c r="AT1134" s="132" t="s">
        <v>61</v>
      </c>
      <c r="AU1134" s="132" t="s">
        <v>62</v>
      </c>
      <c r="AV1134" s="98" t="s">
        <v>272</v>
      </c>
      <c r="AW1134" s="132" t="s">
        <v>335</v>
      </c>
      <c r="AX1134" s="135">
        <v>3202004</v>
      </c>
      <c r="AY1134" s="132" t="s">
        <v>336</v>
      </c>
      <c r="AZ1134" s="132" t="s">
        <v>337</v>
      </c>
      <c r="BA1134" s="24"/>
    </row>
    <row r="1135" spans="1:53" ht="84.75" customHeight="1">
      <c r="A1135" s="23" t="str">
        <f>+IFERROR(VLOOKUP(R1135,'[2]Listas niveles'!$D$2:$E$11,2,FALSE),"")</f>
        <v>DTAN</v>
      </c>
      <c r="B1135" s="23" t="str">
        <f>+IFERROR(VLOOKUP(AS1135,'[2]Listas anexo 1'!$A$7:$B$8,2,FALSE),"")</f>
        <v>ADMIN</v>
      </c>
      <c r="C1135" s="23" t="str">
        <f>+IFERROR(VLOOKUP(AT1135,'[2]Listas anexo 1'!$A$13:$B$15,2,FALSE),"")</f>
        <v>ADMINYCOOR</v>
      </c>
      <c r="D1135" s="23" t="str">
        <f>+IFERROR(VLOOKUP(AT1135,'[2]Listas anexo 1'!$A$13:$C$15,3,FALSE),"")</f>
        <v>CONTRIBUIR</v>
      </c>
      <c r="E1135" s="23" t="str">
        <f>+IFERROR(VLOOKUP(AT1135,'[2]Listas anexo 1'!$A$19:$B$21,2,FALSE),"")</f>
        <v>ADMINOB</v>
      </c>
      <c r="F1135" s="23" t="str">
        <f>+IFERROR(VLOOKUP(AV1135,'[2]Listas anexo 1'!$J$13:$K$21,2,FALSE),"")</f>
        <v>ADOBIII</v>
      </c>
      <c r="G1135" s="23" t="str">
        <f>+IFERROR(VLOOKUP(AW1135,'[2]LISTAS ANEXO 1. 2'!$A$9:$B$38,2,FALSE),"")</f>
        <v>AX</v>
      </c>
      <c r="H1135" s="23" t="str">
        <f>+IFERROR(IF(C1135="ADMINYCOOR",VLOOKUP(AY1135,'[2]LISTAS ANEXO 1. 3'!$B$13:$C$42,2,FALSE),IF(C1135="TASAS",VLOOKUP(AY1135,'[2]LISTAS ANEXO 1. 3'!$B$43:$C$51,2,FALSE),IF(C1135="FORTALECIMIENTO",VLOOKUP(AY1135,'[2]LISTAS ANEXO 1. 3'!$B$52:$C$58,2,FALSE),""))),"")</f>
        <v>OO</v>
      </c>
      <c r="I1135" s="23" t="str">
        <f>+IFERROR(VLOOKUP(#REF!,'[2]LISTAS ANEXO 1. 4'!$B$74:$C$90,2,FALSE),"")</f>
        <v/>
      </c>
      <c r="J1135" s="23" t="str">
        <f>+IFERROR(VLOOKUP(X1135,[2]ORDINALES!$B$2:$C$5,2,FALSE),"")</f>
        <v>CTADOS</v>
      </c>
      <c r="K1135" s="23" t="str">
        <f>+IFERROR(VLOOKUP(#REF!,[2]REGION!$G$2:$I$1125,2,FALSE),"")</f>
        <v/>
      </c>
      <c r="L1135" s="23" t="str">
        <f>+IFERROR(VLOOKUP(AI1135,[2]REGION!$G$2:$I$1125,2,FALSE),"")</f>
        <v>NORTESANTA</v>
      </c>
      <c r="M1135" s="23" t="str">
        <f>+IFERROR(VLOOKUP(#REF!,[2]ORDINALES!$H$2:$I$382,2,FALSE),"")</f>
        <v/>
      </c>
      <c r="N1135" s="23" t="str">
        <f>IFERROR(VLOOKUP(U1135,'[2]Lista Willy'!$B$11:$D$14,3,FALSE),"")</f>
        <v>REC_11</v>
      </c>
      <c r="O1135" s="24"/>
      <c r="P1135" s="94">
        <v>40008</v>
      </c>
      <c r="Q1135" s="132" t="s">
        <v>540</v>
      </c>
      <c r="R1135" s="132" t="s">
        <v>873</v>
      </c>
      <c r="S1135" s="132" t="s">
        <v>1216</v>
      </c>
      <c r="T1135" s="94" t="s">
        <v>873</v>
      </c>
      <c r="U1135" s="132" t="s">
        <v>52</v>
      </c>
      <c r="V1135" s="132" t="s">
        <v>53</v>
      </c>
      <c r="W1135" s="132" t="s">
        <v>54</v>
      </c>
      <c r="X1135" s="90" t="s">
        <v>55</v>
      </c>
      <c r="Y1135" s="94" t="s">
        <v>1224</v>
      </c>
      <c r="Z1135" s="133">
        <v>20000000</v>
      </c>
      <c r="AA1135" s="120"/>
      <c r="AB1135" s="133"/>
      <c r="AC1135" s="133"/>
      <c r="AD1135" s="133"/>
      <c r="AE1135" s="120">
        <v>20000000</v>
      </c>
      <c r="AF1135" s="134"/>
      <c r="AG1135" s="132">
        <v>0</v>
      </c>
      <c r="AH1135" s="132" t="s">
        <v>57</v>
      </c>
      <c r="AI1135" s="132" t="s">
        <v>876</v>
      </c>
      <c r="AJ1135" s="132" t="s">
        <v>1218</v>
      </c>
      <c r="AK1135" s="132"/>
      <c r="AL1135" s="132" t="s">
        <v>57</v>
      </c>
      <c r="AM1135" s="132"/>
      <c r="AN1135" s="132" t="s">
        <v>57</v>
      </c>
      <c r="AO1135" s="132"/>
      <c r="AP1135" s="132" t="s">
        <v>57</v>
      </c>
      <c r="AQ1135" s="132"/>
      <c r="AR1135" s="132" t="s">
        <v>57</v>
      </c>
      <c r="AS1135" s="132" t="s">
        <v>60</v>
      </c>
      <c r="AT1135" s="132" t="s">
        <v>61</v>
      </c>
      <c r="AU1135" s="132" t="s">
        <v>62</v>
      </c>
      <c r="AV1135" s="98" t="s">
        <v>272</v>
      </c>
      <c r="AW1135" s="132" t="s">
        <v>335</v>
      </c>
      <c r="AX1135" s="135">
        <v>3202004</v>
      </c>
      <c r="AY1135" s="132" t="s">
        <v>336</v>
      </c>
      <c r="AZ1135" s="132" t="s">
        <v>337</v>
      </c>
      <c r="BA1135" s="24"/>
    </row>
    <row r="1136" spans="1:53" ht="84.75" customHeight="1">
      <c r="A1136" s="23" t="str">
        <f>+IFERROR(VLOOKUP(R1136,'[2]Listas niveles'!$D$2:$E$11,2,FALSE),"")</f>
        <v>DTAN</v>
      </c>
      <c r="B1136" s="23" t="str">
        <f>+IFERROR(VLOOKUP(AS1136,'[2]Listas anexo 1'!$A$7:$B$8,2,FALSE),"")</f>
        <v>ADMIN</v>
      </c>
      <c r="C1136" s="23" t="str">
        <f>+IFERROR(VLOOKUP(AT1136,'[2]Listas anexo 1'!$A$13:$B$15,2,FALSE),"")</f>
        <v>ADMINYCOOR</v>
      </c>
      <c r="D1136" s="23" t="str">
        <f>+IFERROR(VLOOKUP(AT1136,'[2]Listas anexo 1'!$A$13:$C$15,3,FALSE),"")</f>
        <v>CONTRIBUIR</v>
      </c>
      <c r="E1136" s="23" t="str">
        <f>+IFERROR(VLOOKUP(AT1136,'[2]Listas anexo 1'!$A$19:$B$21,2,FALSE),"")</f>
        <v>ADMINOB</v>
      </c>
      <c r="F1136" s="23" t="str">
        <f>+IFERROR(VLOOKUP(AV1136,'[2]Listas anexo 1'!$J$13:$K$21,2,FALSE),"")</f>
        <v>ADOBIII</v>
      </c>
      <c r="G1136" s="23" t="str">
        <f>+IFERROR(VLOOKUP(AW1136,'[2]LISTAS ANEXO 1. 2'!$A$9:$B$38,2,FALSE),"")</f>
        <v>AX</v>
      </c>
      <c r="H1136" s="23" t="str">
        <f>+IFERROR(IF(C1136="ADMINYCOOR",VLOOKUP(AY1136,'[2]LISTAS ANEXO 1. 3'!$B$13:$C$42,2,FALSE),IF(C1136="TASAS",VLOOKUP(AY1136,'[2]LISTAS ANEXO 1. 3'!$B$43:$C$51,2,FALSE),IF(C1136="FORTALECIMIENTO",VLOOKUP(AY1136,'[2]LISTAS ANEXO 1. 3'!$B$52:$C$58,2,FALSE),""))),"")</f>
        <v>OO</v>
      </c>
      <c r="I1136" s="23" t="str">
        <f>+IFERROR(VLOOKUP(#REF!,'[2]LISTAS ANEXO 1. 4'!$B$74:$C$90,2,FALSE),"")</f>
        <v/>
      </c>
      <c r="J1136" s="23" t="str">
        <f>+IFERROR(VLOOKUP(X1136,[2]ORDINALES!$B$2:$C$5,2,FALSE),"")</f>
        <v>CTADOS</v>
      </c>
      <c r="K1136" s="23" t="str">
        <f>+IFERROR(VLOOKUP(#REF!,[2]REGION!$G$2:$I$1125,2,FALSE),"")</f>
        <v/>
      </c>
      <c r="L1136" s="23" t="str">
        <f>+IFERROR(VLOOKUP(AI1136,[2]REGION!$G$2:$I$1125,2,FALSE),"")</f>
        <v>NORTESANTA</v>
      </c>
      <c r="M1136" s="23" t="str">
        <f>+IFERROR(VLOOKUP(#REF!,[2]ORDINALES!$H$2:$I$382,2,FALSE),"")</f>
        <v/>
      </c>
      <c r="N1136" s="23" t="str">
        <f>IFERROR(VLOOKUP(U1136,'[2]Lista Willy'!$B$11:$D$14,3,FALSE),"")</f>
        <v>REC_11</v>
      </c>
      <c r="O1136" s="24"/>
      <c r="P1136" s="94">
        <v>40009</v>
      </c>
      <c r="Q1136" s="132" t="s">
        <v>540</v>
      </c>
      <c r="R1136" s="132" t="s">
        <v>873</v>
      </c>
      <c r="S1136" s="132" t="s">
        <v>1216</v>
      </c>
      <c r="T1136" s="94" t="s">
        <v>873</v>
      </c>
      <c r="U1136" s="132" t="s">
        <v>52</v>
      </c>
      <c r="V1136" s="132" t="s">
        <v>53</v>
      </c>
      <c r="W1136" s="132" t="s">
        <v>54</v>
      </c>
      <c r="X1136" s="90" t="s">
        <v>55</v>
      </c>
      <c r="Y1136" s="132" t="s">
        <v>1225</v>
      </c>
      <c r="Z1136" s="119">
        <v>10000000</v>
      </c>
      <c r="AA1136" s="120"/>
      <c r="AB1136" s="119"/>
      <c r="AC1136" s="119"/>
      <c r="AD1136" s="119"/>
      <c r="AE1136" s="120">
        <v>10000000</v>
      </c>
      <c r="AF1136" s="134"/>
      <c r="AG1136" s="132">
        <v>0</v>
      </c>
      <c r="AH1136" s="132" t="s">
        <v>57</v>
      </c>
      <c r="AI1136" s="132" t="s">
        <v>876</v>
      </c>
      <c r="AJ1136" s="132" t="s">
        <v>1218</v>
      </c>
      <c r="AK1136" s="132"/>
      <c r="AL1136" s="132" t="s">
        <v>57</v>
      </c>
      <c r="AM1136" s="132"/>
      <c r="AN1136" s="132" t="s">
        <v>57</v>
      </c>
      <c r="AO1136" s="132"/>
      <c r="AP1136" s="132" t="s">
        <v>57</v>
      </c>
      <c r="AQ1136" s="132"/>
      <c r="AR1136" s="132" t="s">
        <v>57</v>
      </c>
      <c r="AS1136" s="132" t="s">
        <v>60</v>
      </c>
      <c r="AT1136" s="132" t="s">
        <v>61</v>
      </c>
      <c r="AU1136" s="132" t="s">
        <v>62</v>
      </c>
      <c r="AV1136" s="98" t="s">
        <v>272</v>
      </c>
      <c r="AW1136" s="132" t="s">
        <v>335</v>
      </c>
      <c r="AX1136" s="135">
        <v>3202004</v>
      </c>
      <c r="AY1136" s="132" t="s">
        <v>336</v>
      </c>
      <c r="AZ1136" s="132" t="s">
        <v>337</v>
      </c>
      <c r="BA1136" s="24"/>
    </row>
    <row r="1137" spans="1:53" ht="84.75" customHeight="1">
      <c r="A1137" s="23" t="str">
        <f>+IFERROR(VLOOKUP(R1137,'[2]Listas niveles'!$D$2:$E$11,2,FALSE),"")</f>
        <v>DTAN</v>
      </c>
      <c r="B1137" s="23" t="str">
        <f>+IFERROR(VLOOKUP(AS1137,'[2]Listas anexo 1'!$A$7:$B$8,2,FALSE),"")</f>
        <v>ADMIN</v>
      </c>
      <c r="C1137" s="23" t="str">
        <f>+IFERROR(VLOOKUP(AT1137,'[2]Listas anexo 1'!$A$13:$B$15,2,FALSE),"")</f>
        <v>ADMINYCOOR</v>
      </c>
      <c r="D1137" s="23" t="str">
        <f>+IFERROR(VLOOKUP(AT1137,'[2]Listas anexo 1'!$A$13:$C$15,3,FALSE),"")</f>
        <v>CONTRIBUIR</v>
      </c>
      <c r="E1137" s="23" t="str">
        <f>+IFERROR(VLOOKUP(AT1137,'[2]Listas anexo 1'!$A$19:$B$21,2,FALSE),"")</f>
        <v>ADMINOB</v>
      </c>
      <c r="F1137" s="23" t="str">
        <f>+IFERROR(VLOOKUP(AV1137,'[2]Listas anexo 1'!$J$13:$K$21,2,FALSE),"")</f>
        <v>ADOBIII</v>
      </c>
      <c r="G1137" s="23" t="str">
        <f>+IFERROR(VLOOKUP(AW1137,'[2]LISTAS ANEXO 1. 2'!$A$9:$B$38,2,FALSE),"")</f>
        <v>AX</v>
      </c>
      <c r="H1137" s="23" t="str">
        <f>+IFERROR(IF(C1137="ADMINYCOOR",VLOOKUP(AY1137,'[2]LISTAS ANEXO 1. 3'!$B$13:$C$42,2,FALSE),IF(C1137="TASAS",VLOOKUP(AY1137,'[2]LISTAS ANEXO 1. 3'!$B$43:$C$51,2,FALSE),IF(C1137="FORTALECIMIENTO",VLOOKUP(AY1137,'[2]LISTAS ANEXO 1. 3'!$B$52:$C$58,2,FALSE),""))),"")</f>
        <v>OO</v>
      </c>
      <c r="I1137" s="23" t="str">
        <f>+IFERROR(VLOOKUP(#REF!,'[2]LISTAS ANEXO 1. 4'!$B$74:$C$90,2,FALSE),"")</f>
        <v/>
      </c>
      <c r="J1137" s="23" t="str">
        <f>+IFERROR(VLOOKUP(X1137,[2]ORDINALES!$B$2:$C$5,2,FALSE),"")</f>
        <v>CTADOS</v>
      </c>
      <c r="K1137" s="23" t="str">
        <f>+IFERROR(VLOOKUP(#REF!,[2]REGION!$G$2:$I$1125,2,FALSE),"")</f>
        <v/>
      </c>
      <c r="L1137" s="23" t="str">
        <f>+IFERROR(VLOOKUP(AI1137,[2]REGION!$G$2:$I$1125,2,FALSE),"")</f>
        <v>NORTESANTA</v>
      </c>
      <c r="M1137" s="23" t="str">
        <f>+IFERROR(VLOOKUP(#REF!,[2]ORDINALES!$H$2:$I$382,2,FALSE),"")</f>
        <v/>
      </c>
      <c r="N1137" s="23" t="str">
        <f>IFERROR(VLOOKUP(U1137,'[2]Lista Willy'!$B$11:$D$14,3,FALSE),"")</f>
        <v>REC_20</v>
      </c>
      <c r="O1137" s="24"/>
      <c r="P1137" s="94">
        <v>40010</v>
      </c>
      <c r="Q1137" s="132" t="s">
        <v>540</v>
      </c>
      <c r="R1137" s="132" t="s">
        <v>873</v>
      </c>
      <c r="S1137" s="132" t="s">
        <v>1216</v>
      </c>
      <c r="T1137" s="94" t="s">
        <v>873</v>
      </c>
      <c r="U1137" s="132" t="s">
        <v>153</v>
      </c>
      <c r="V1137" s="132" t="s">
        <v>154</v>
      </c>
      <c r="W1137" s="132" t="s">
        <v>54</v>
      </c>
      <c r="X1137" s="90" t="s">
        <v>55</v>
      </c>
      <c r="Y1137" s="94" t="s">
        <v>1226</v>
      </c>
      <c r="Z1137" s="133">
        <v>12000000</v>
      </c>
      <c r="AA1137" s="120"/>
      <c r="AB1137" s="133"/>
      <c r="AC1137" s="133"/>
      <c r="AD1137" s="133"/>
      <c r="AE1137" s="120">
        <v>12000000</v>
      </c>
      <c r="AF1137" s="134"/>
      <c r="AG1137" s="132">
        <v>0</v>
      </c>
      <c r="AH1137" s="132" t="s">
        <v>57</v>
      </c>
      <c r="AI1137" s="132" t="s">
        <v>876</v>
      </c>
      <c r="AJ1137" s="132" t="s">
        <v>1218</v>
      </c>
      <c r="AK1137" s="132"/>
      <c r="AL1137" s="132" t="s">
        <v>57</v>
      </c>
      <c r="AM1137" s="132"/>
      <c r="AN1137" s="132" t="s">
        <v>57</v>
      </c>
      <c r="AO1137" s="132"/>
      <c r="AP1137" s="132" t="s">
        <v>57</v>
      </c>
      <c r="AQ1137" s="132"/>
      <c r="AR1137" s="132" t="s">
        <v>57</v>
      </c>
      <c r="AS1137" s="132" t="s">
        <v>60</v>
      </c>
      <c r="AT1137" s="132" t="s">
        <v>61</v>
      </c>
      <c r="AU1137" s="132" t="s">
        <v>62</v>
      </c>
      <c r="AV1137" s="98" t="s">
        <v>272</v>
      </c>
      <c r="AW1137" s="132" t="s">
        <v>335</v>
      </c>
      <c r="AX1137" s="135">
        <v>3202004</v>
      </c>
      <c r="AY1137" s="132" t="s">
        <v>336</v>
      </c>
      <c r="AZ1137" s="132" t="s">
        <v>337</v>
      </c>
      <c r="BA1137" s="24"/>
    </row>
    <row r="1138" spans="1:53" ht="84.75" customHeight="1">
      <c r="A1138" s="23" t="str">
        <f>+IFERROR(VLOOKUP(R1138,'[2]Listas niveles'!$D$2:$E$11,2,FALSE),"")</f>
        <v>DTAN</v>
      </c>
      <c r="B1138" s="23" t="str">
        <f>+IFERROR(VLOOKUP(AS1138,'[2]Listas anexo 1'!$A$7:$B$8,2,FALSE),"")</f>
        <v>ADMIN</v>
      </c>
      <c r="C1138" s="23" t="str">
        <f>+IFERROR(VLOOKUP(AT1138,'[2]Listas anexo 1'!$A$13:$B$15,2,FALSE),"")</f>
        <v>ADMINYCOOR</v>
      </c>
      <c r="D1138" s="23" t="str">
        <f>+IFERROR(VLOOKUP(AT1138,'[2]Listas anexo 1'!$A$13:$C$15,3,FALSE),"")</f>
        <v>CONTRIBUIR</v>
      </c>
      <c r="E1138" s="23" t="str">
        <f>+IFERROR(VLOOKUP(AT1138,'[2]Listas anexo 1'!$A$19:$B$21,2,FALSE),"")</f>
        <v>ADMINOB</v>
      </c>
      <c r="F1138" s="23" t="str">
        <f>+IFERROR(VLOOKUP(AV1138,'[2]Listas anexo 1'!$J$13:$K$21,2,FALSE),"")</f>
        <v>ADOBIII</v>
      </c>
      <c r="G1138" s="23" t="str">
        <f>+IFERROR(VLOOKUP(AW1138,'[2]LISTAS ANEXO 1. 2'!$A$9:$B$38,2,FALSE),"")</f>
        <v>AX</v>
      </c>
      <c r="H1138" s="23" t="str">
        <f>+IFERROR(IF(C1138="ADMINYCOOR",VLOOKUP(AY1138,'[2]LISTAS ANEXO 1. 3'!$B$13:$C$42,2,FALSE),IF(C1138="TASAS",VLOOKUP(AY1138,'[2]LISTAS ANEXO 1. 3'!$B$43:$C$51,2,FALSE),IF(C1138="FORTALECIMIENTO",VLOOKUP(AY1138,'[2]LISTAS ANEXO 1. 3'!$B$52:$C$58,2,FALSE),""))),"")</f>
        <v>OO</v>
      </c>
      <c r="I1138" s="23" t="str">
        <f>+IFERROR(VLOOKUP(#REF!,'[2]LISTAS ANEXO 1. 4'!$B$74:$C$90,2,FALSE),"")</f>
        <v/>
      </c>
      <c r="J1138" s="23" t="str">
        <f>+IFERROR(VLOOKUP(X1138,[2]ORDINALES!$B$2:$C$5,2,FALSE),"")</f>
        <v>CTADOS</v>
      </c>
      <c r="K1138" s="23" t="str">
        <f>+IFERROR(VLOOKUP(#REF!,[2]REGION!$G$2:$I$1125,2,FALSE),"")</f>
        <v/>
      </c>
      <c r="L1138" s="23" t="str">
        <f>+IFERROR(VLOOKUP(AI1138,[2]REGION!$G$2:$I$1125,2,FALSE),"")</f>
        <v>NORTESANTA</v>
      </c>
      <c r="M1138" s="23" t="str">
        <f>+IFERROR(VLOOKUP(#REF!,[2]ORDINALES!$H$2:$I$382,2,FALSE),"")</f>
        <v/>
      </c>
      <c r="N1138" s="23" t="str">
        <f>IFERROR(VLOOKUP(U1138,'[2]Lista Willy'!$B$11:$D$14,3,FALSE),"")</f>
        <v>REC_20</v>
      </c>
      <c r="O1138" s="24"/>
      <c r="P1138" s="94">
        <v>40011</v>
      </c>
      <c r="Q1138" s="132" t="s">
        <v>540</v>
      </c>
      <c r="R1138" s="132" t="s">
        <v>873</v>
      </c>
      <c r="S1138" s="132" t="s">
        <v>1216</v>
      </c>
      <c r="T1138" s="94" t="s">
        <v>873</v>
      </c>
      <c r="U1138" s="132" t="s">
        <v>153</v>
      </c>
      <c r="V1138" s="132" t="s">
        <v>154</v>
      </c>
      <c r="W1138" s="132" t="s">
        <v>54</v>
      </c>
      <c r="X1138" s="90" t="s">
        <v>55</v>
      </c>
      <c r="Y1138" s="94" t="s">
        <v>1227</v>
      </c>
      <c r="Z1138" s="133">
        <v>2500000</v>
      </c>
      <c r="AA1138" s="120"/>
      <c r="AB1138" s="133"/>
      <c r="AC1138" s="133"/>
      <c r="AD1138" s="133"/>
      <c r="AE1138" s="120">
        <v>2500000</v>
      </c>
      <c r="AF1138" s="134"/>
      <c r="AG1138" s="132">
        <v>0</v>
      </c>
      <c r="AH1138" s="132" t="s">
        <v>57</v>
      </c>
      <c r="AI1138" s="132" t="s">
        <v>876</v>
      </c>
      <c r="AJ1138" s="132" t="s">
        <v>1218</v>
      </c>
      <c r="AK1138" s="132"/>
      <c r="AL1138" s="132" t="s">
        <v>57</v>
      </c>
      <c r="AM1138" s="132"/>
      <c r="AN1138" s="132" t="s">
        <v>57</v>
      </c>
      <c r="AO1138" s="132"/>
      <c r="AP1138" s="132" t="s">
        <v>57</v>
      </c>
      <c r="AQ1138" s="132"/>
      <c r="AR1138" s="132" t="s">
        <v>57</v>
      </c>
      <c r="AS1138" s="132" t="s">
        <v>60</v>
      </c>
      <c r="AT1138" s="132" t="s">
        <v>61</v>
      </c>
      <c r="AU1138" s="132" t="s">
        <v>62</v>
      </c>
      <c r="AV1138" s="98" t="s">
        <v>272</v>
      </c>
      <c r="AW1138" s="132" t="s">
        <v>335</v>
      </c>
      <c r="AX1138" s="135">
        <v>3202004</v>
      </c>
      <c r="AY1138" s="132" t="s">
        <v>336</v>
      </c>
      <c r="AZ1138" s="132" t="s">
        <v>337</v>
      </c>
      <c r="BA1138" s="24"/>
    </row>
    <row r="1139" spans="1:53" ht="84.75" customHeight="1">
      <c r="A1139" s="23" t="str">
        <f>+IFERROR(VLOOKUP(R1139,'[2]Listas niveles'!$D$2:$E$11,2,FALSE),"")</f>
        <v>DTAN</v>
      </c>
      <c r="B1139" s="23" t="str">
        <f>+IFERROR(VLOOKUP(AS1139,'[2]Listas anexo 1'!$A$7:$B$8,2,FALSE),"")</f>
        <v>ADMIN</v>
      </c>
      <c r="C1139" s="23" t="str">
        <f>+IFERROR(VLOOKUP(AT1139,'[2]Listas anexo 1'!$A$13:$B$15,2,FALSE),"")</f>
        <v>ADMINYCOOR</v>
      </c>
      <c r="D1139" s="23" t="str">
        <f>+IFERROR(VLOOKUP(AT1139,'[2]Listas anexo 1'!$A$13:$C$15,3,FALSE),"")</f>
        <v>CONTRIBUIR</v>
      </c>
      <c r="E1139" s="23" t="str">
        <f>+IFERROR(VLOOKUP(AT1139,'[2]Listas anexo 1'!$A$19:$B$21,2,FALSE),"")</f>
        <v>ADMINOB</v>
      </c>
      <c r="F1139" s="23" t="str">
        <f>+IFERROR(VLOOKUP(AV1139,'[2]Listas anexo 1'!$J$13:$K$21,2,FALSE),"")</f>
        <v>ADOBIII</v>
      </c>
      <c r="G1139" s="23" t="str">
        <f>+IFERROR(VLOOKUP(AW1139,'[2]LISTAS ANEXO 1. 2'!$A$9:$B$38,2,FALSE),"")</f>
        <v>AX</v>
      </c>
      <c r="H1139" s="23" t="str">
        <f>+IFERROR(IF(C1139="ADMINYCOOR",VLOOKUP(AY1139,'[2]LISTAS ANEXO 1. 3'!$B$13:$C$42,2,FALSE),IF(C1139="TASAS",VLOOKUP(AY1139,'[2]LISTAS ANEXO 1. 3'!$B$43:$C$51,2,FALSE),IF(C1139="FORTALECIMIENTO",VLOOKUP(AY1139,'[2]LISTAS ANEXO 1. 3'!$B$52:$C$58,2,FALSE),""))),"")</f>
        <v>OO</v>
      </c>
      <c r="I1139" s="23" t="str">
        <f>+IFERROR(VLOOKUP(#REF!,'[2]LISTAS ANEXO 1. 4'!$B$74:$C$90,2,FALSE),"")</f>
        <v/>
      </c>
      <c r="J1139" s="23" t="str">
        <f>+IFERROR(VLOOKUP(X1139,[2]ORDINALES!$B$2:$C$5,2,FALSE),"")</f>
        <v>CTADOS</v>
      </c>
      <c r="K1139" s="23" t="str">
        <f>+IFERROR(VLOOKUP(#REF!,[2]REGION!$G$2:$I$1125,2,FALSE),"")</f>
        <v/>
      </c>
      <c r="L1139" s="23" t="str">
        <f>+IFERROR(VLOOKUP(AI1139,[2]REGION!$G$2:$I$1125,2,FALSE),"")</f>
        <v>NORTESANTA</v>
      </c>
      <c r="M1139" s="23" t="str">
        <f>+IFERROR(VLOOKUP(#REF!,[2]ORDINALES!$H$2:$I$382,2,FALSE),"")</f>
        <v/>
      </c>
      <c r="N1139" s="23" t="str">
        <f>IFERROR(VLOOKUP(U1139,'[2]Lista Willy'!$B$11:$D$14,3,FALSE),"")</f>
        <v>REC_11</v>
      </c>
      <c r="O1139" s="24"/>
      <c r="P1139" s="94">
        <v>40012</v>
      </c>
      <c r="Q1139" s="132" t="s">
        <v>540</v>
      </c>
      <c r="R1139" s="132" t="s">
        <v>873</v>
      </c>
      <c r="S1139" s="132" t="s">
        <v>1216</v>
      </c>
      <c r="T1139" s="94" t="s">
        <v>873</v>
      </c>
      <c r="U1139" s="132" t="s">
        <v>52</v>
      </c>
      <c r="V1139" s="132" t="s">
        <v>53</v>
      </c>
      <c r="W1139" s="132" t="s">
        <v>54</v>
      </c>
      <c r="X1139" s="90" t="s">
        <v>55</v>
      </c>
      <c r="Y1139" s="94" t="s">
        <v>1228</v>
      </c>
      <c r="Z1139" s="133">
        <v>2000000</v>
      </c>
      <c r="AA1139" s="120"/>
      <c r="AB1139" s="133"/>
      <c r="AC1139" s="133"/>
      <c r="AD1139" s="133"/>
      <c r="AE1139" s="120">
        <v>2000000</v>
      </c>
      <c r="AF1139" s="134"/>
      <c r="AG1139" s="132">
        <v>0</v>
      </c>
      <c r="AH1139" s="132" t="s">
        <v>57</v>
      </c>
      <c r="AI1139" s="132" t="s">
        <v>876</v>
      </c>
      <c r="AJ1139" s="132" t="s">
        <v>1218</v>
      </c>
      <c r="AK1139" s="132"/>
      <c r="AL1139" s="132" t="s">
        <v>57</v>
      </c>
      <c r="AM1139" s="132"/>
      <c r="AN1139" s="132" t="s">
        <v>57</v>
      </c>
      <c r="AO1139" s="132"/>
      <c r="AP1139" s="132" t="s">
        <v>57</v>
      </c>
      <c r="AQ1139" s="132"/>
      <c r="AR1139" s="132" t="s">
        <v>57</v>
      </c>
      <c r="AS1139" s="132" t="s">
        <v>60</v>
      </c>
      <c r="AT1139" s="132" t="s">
        <v>61</v>
      </c>
      <c r="AU1139" s="132" t="s">
        <v>62</v>
      </c>
      <c r="AV1139" s="98" t="s">
        <v>272</v>
      </c>
      <c r="AW1139" s="132" t="s">
        <v>335</v>
      </c>
      <c r="AX1139" s="135">
        <v>3202004</v>
      </c>
      <c r="AY1139" s="132" t="s">
        <v>336</v>
      </c>
      <c r="AZ1139" s="132" t="s">
        <v>337</v>
      </c>
      <c r="BA1139" s="24"/>
    </row>
    <row r="1140" spans="1:53" ht="84.75" customHeight="1">
      <c r="A1140" s="23" t="str">
        <f>+IFERROR(VLOOKUP(R1140,'[2]Listas niveles'!$D$2:$E$11,2,FALSE),"")</f>
        <v>DTAN</v>
      </c>
      <c r="B1140" s="23" t="str">
        <f>+IFERROR(VLOOKUP(AS1140,'[2]Listas anexo 1'!$A$7:$B$8,2,FALSE),"")</f>
        <v>ADMIN</v>
      </c>
      <c r="C1140" s="23" t="str">
        <f>+IFERROR(VLOOKUP(AT1140,'[2]Listas anexo 1'!$A$13:$B$15,2,FALSE),"")</f>
        <v>ADMINYCOOR</v>
      </c>
      <c r="D1140" s="23" t="str">
        <f>+IFERROR(VLOOKUP(AT1140,'[2]Listas anexo 1'!$A$13:$C$15,3,FALSE),"")</f>
        <v>CONTRIBUIR</v>
      </c>
      <c r="E1140" s="23" t="str">
        <f>+IFERROR(VLOOKUP(AT1140,'[2]Listas anexo 1'!$A$19:$B$21,2,FALSE),"")</f>
        <v>ADMINOB</v>
      </c>
      <c r="F1140" s="23" t="str">
        <f>+IFERROR(VLOOKUP(AV1140,'[2]Listas anexo 1'!$J$13:$K$21,2,FALSE),"")</f>
        <v>ADOBIII</v>
      </c>
      <c r="G1140" s="23" t="str">
        <f>+IFERROR(VLOOKUP(AW1140,'[2]LISTAS ANEXO 1. 2'!$A$9:$B$38,2,FALSE),"")</f>
        <v>AX</v>
      </c>
      <c r="H1140" s="23" t="str">
        <f>+IFERROR(IF(C1140="ADMINYCOOR",VLOOKUP(AY1140,'[2]LISTAS ANEXO 1. 3'!$B$13:$C$42,2,FALSE),IF(C1140="TASAS",VLOOKUP(AY1140,'[2]LISTAS ANEXO 1. 3'!$B$43:$C$51,2,FALSE),IF(C1140="FORTALECIMIENTO",VLOOKUP(AY1140,'[2]LISTAS ANEXO 1. 3'!$B$52:$C$58,2,FALSE),""))),"")</f>
        <v>OO</v>
      </c>
      <c r="I1140" s="23" t="str">
        <f>+IFERROR(VLOOKUP(#REF!,'[2]LISTAS ANEXO 1. 4'!$B$74:$C$90,2,FALSE),"")</f>
        <v/>
      </c>
      <c r="J1140" s="23" t="str">
        <f>+IFERROR(VLOOKUP(X1140,[2]ORDINALES!$B$2:$C$5,2,FALSE),"")</f>
        <v>CTADOS</v>
      </c>
      <c r="K1140" s="23" t="str">
        <f>+IFERROR(VLOOKUP(#REF!,[2]REGION!$G$2:$I$1125,2,FALSE),"")</f>
        <v/>
      </c>
      <c r="L1140" s="23" t="str">
        <f>+IFERROR(VLOOKUP(AI1140,[2]REGION!$G$2:$I$1125,2,FALSE),"")</f>
        <v>NORTESANTA</v>
      </c>
      <c r="M1140" s="23" t="str">
        <f>+IFERROR(VLOOKUP(#REF!,[2]ORDINALES!$H$2:$I$382,2,FALSE),"")</f>
        <v/>
      </c>
      <c r="N1140" s="23" t="str">
        <f>IFERROR(VLOOKUP(U1140,'[2]Lista Willy'!$B$11:$D$14,3,FALSE),"")</f>
        <v>REC_11</v>
      </c>
      <c r="O1140" s="24"/>
      <c r="P1140" s="94">
        <v>40013</v>
      </c>
      <c r="Q1140" s="132" t="s">
        <v>540</v>
      </c>
      <c r="R1140" s="132" t="s">
        <v>873</v>
      </c>
      <c r="S1140" s="132" t="s">
        <v>1216</v>
      </c>
      <c r="T1140" s="94" t="s">
        <v>873</v>
      </c>
      <c r="U1140" s="132" t="s">
        <v>52</v>
      </c>
      <c r="V1140" s="132" t="s">
        <v>53</v>
      </c>
      <c r="W1140" s="132" t="s">
        <v>54</v>
      </c>
      <c r="X1140" s="90" t="s">
        <v>55</v>
      </c>
      <c r="Y1140" s="94" t="s">
        <v>1229</v>
      </c>
      <c r="Z1140" s="133">
        <v>6000000</v>
      </c>
      <c r="AA1140" s="120"/>
      <c r="AB1140" s="133"/>
      <c r="AC1140" s="133"/>
      <c r="AD1140" s="133"/>
      <c r="AE1140" s="120">
        <v>6000000</v>
      </c>
      <c r="AF1140" s="134"/>
      <c r="AG1140" s="132">
        <v>0</v>
      </c>
      <c r="AH1140" s="132" t="s">
        <v>57</v>
      </c>
      <c r="AI1140" s="132" t="s">
        <v>876</v>
      </c>
      <c r="AJ1140" s="132" t="s">
        <v>1218</v>
      </c>
      <c r="AK1140" s="132"/>
      <c r="AL1140" s="132" t="s">
        <v>57</v>
      </c>
      <c r="AM1140" s="132"/>
      <c r="AN1140" s="132" t="s">
        <v>57</v>
      </c>
      <c r="AO1140" s="132"/>
      <c r="AP1140" s="132" t="s">
        <v>57</v>
      </c>
      <c r="AQ1140" s="132"/>
      <c r="AR1140" s="132" t="s">
        <v>57</v>
      </c>
      <c r="AS1140" s="132" t="s">
        <v>60</v>
      </c>
      <c r="AT1140" s="132" t="s">
        <v>61</v>
      </c>
      <c r="AU1140" s="132" t="s">
        <v>62</v>
      </c>
      <c r="AV1140" s="98" t="s">
        <v>272</v>
      </c>
      <c r="AW1140" s="132" t="s">
        <v>335</v>
      </c>
      <c r="AX1140" s="135">
        <v>3202004</v>
      </c>
      <c r="AY1140" s="132" t="s">
        <v>336</v>
      </c>
      <c r="AZ1140" s="132" t="s">
        <v>337</v>
      </c>
      <c r="BA1140" s="24"/>
    </row>
    <row r="1141" spans="1:53" ht="84.75" customHeight="1">
      <c r="A1141" s="23" t="str">
        <f>+IFERROR(VLOOKUP(R1141,'[2]Listas niveles'!$D$2:$E$11,2,FALSE),"")</f>
        <v>DTAN</v>
      </c>
      <c r="B1141" s="23" t="str">
        <f>+IFERROR(VLOOKUP(AS1141,'[2]Listas anexo 1'!$A$7:$B$8,2,FALSE),"")</f>
        <v>ADMIN</v>
      </c>
      <c r="C1141" s="23" t="str">
        <f>+IFERROR(VLOOKUP(AT1141,'[2]Listas anexo 1'!$A$13:$B$15,2,FALSE),"")</f>
        <v>ADMINYCOOR</v>
      </c>
      <c r="D1141" s="23" t="str">
        <f>+IFERROR(VLOOKUP(AT1141,'[2]Listas anexo 1'!$A$13:$C$15,3,FALSE),"")</f>
        <v>CONTRIBUIR</v>
      </c>
      <c r="E1141" s="23" t="str">
        <f>+IFERROR(VLOOKUP(AT1141,'[2]Listas anexo 1'!$A$19:$B$21,2,FALSE),"")</f>
        <v>ADMINOB</v>
      </c>
      <c r="F1141" s="23" t="str">
        <f>+IFERROR(VLOOKUP(AV1141,'[2]Listas anexo 1'!$J$13:$K$21,2,FALSE),"")</f>
        <v>ADOBIII</v>
      </c>
      <c r="G1141" s="23" t="str">
        <f>+IFERROR(VLOOKUP(AW1141,'[2]LISTAS ANEXO 1. 2'!$A$9:$B$38,2,FALSE),"")</f>
        <v>AX</v>
      </c>
      <c r="H1141" s="23" t="str">
        <f>+IFERROR(IF(C1141="ADMINYCOOR",VLOOKUP(AY1141,'[2]LISTAS ANEXO 1. 3'!$B$13:$C$42,2,FALSE),IF(C1141="TASAS",VLOOKUP(AY1141,'[2]LISTAS ANEXO 1. 3'!$B$43:$C$51,2,FALSE),IF(C1141="FORTALECIMIENTO",VLOOKUP(AY1141,'[2]LISTAS ANEXO 1. 3'!$B$52:$C$58,2,FALSE),""))),"")</f>
        <v>OO</v>
      </c>
      <c r="I1141" s="23" t="str">
        <f>+IFERROR(VLOOKUP(#REF!,'[2]LISTAS ANEXO 1. 4'!$B$74:$C$90,2,FALSE),"")</f>
        <v/>
      </c>
      <c r="J1141" s="23" t="str">
        <f>+IFERROR(VLOOKUP(X1141,[2]ORDINALES!$B$2:$C$5,2,FALSE),"")</f>
        <v>CTADOS</v>
      </c>
      <c r="K1141" s="23" t="str">
        <f>+IFERROR(VLOOKUP(#REF!,[2]REGION!$G$2:$I$1125,2,FALSE),"")</f>
        <v/>
      </c>
      <c r="L1141" s="23" t="str">
        <f>+IFERROR(VLOOKUP(AI1141,[2]REGION!$G$2:$I$1125,2,FALSE),"")</f>
        <v>NORTESANTA</v>
      </c>
      <c r="M1141" s="23" t="str">
        <f>+IFERROR(VLOOKUP(#REF!,[2]ORDINALES!$H$2:$I$382,2,FALSE),"")</f>
        <v/>
      </c>
      <c r="N1141" s="23" t="str">
        <f>IFERROR(VLOOKUP(U1141,'[2]Lista Willy'!$B$11:$D$14,3,FALSE),"")</f>
        <v>REC_11</v>
      </c>
      <c r="O1141" s="24"/>
      <c r="P1141" s="94">
        <v>40014</v>
      </c>
      <c r="Q1141" s="132" t="s">
        <v>540</v>
      </c>
      <c r="R1141" s="132" t="s">
        <v>873</v>
      </c>
      <c r="S1141" s="132" t="s">
        <v>1216</v>
      </c>
      <c r="T1141" s="94" t="s">
        <v>873</v>
      </c>
      <c r="U1141" s="132" t="s">
        <v>52</v>
      </c>
      <c r="V1141" s="132" t="s">
        <v>53</v>
      </c>
      <c r="W1141" s="132" t="s">
        <v>54</v>
      </c>
      <c r="X1141" s="90" t="s">
        <v>55</v>
      </c>
      <c r="Y1141" s="94" t="s">
        <v>1230</v>
      </c>
      <c r="Z1141" s="133">
        <v>3000000</v>
      </c>
      <c r="AA1141" s="120"/>
      <c r="AB1141" s="133"/>
      <c r="AC1141" s="133"/>
      <c r="AD1141" s="133"/>
      <c r="AE1141" s="120">
        <v>3000000</v>
      </c>
      <c r="AF1141" s="134"/>
      <c r="AG1141" s="132">
        <v>0</v>
      </c>
      <c r="AH1141" s="132" t="s">
        <v>57</v>
      </c>
      <c r="AI1141" s="132" t="s">
        <v>876</v>
      </c>
      <c r="AJ1141" s="132" t="s">
        <v>1218</v>
      </c>
      <c r="AK1141" s="132"/>
      <c r="AL1141" s="132" t="s">
        <v>57</v>
      </c>
      <c r="AM1141" s="132"/>
      <c r="AN1141" s="132" t="s">
        <v>57</v>
      </c>
      <c r="AO1141" s="132"/>
      <c r="AP1141" s="132" t="s">
        <v>57</v>
      </c>
      <c r="AQ1141" s="132"/>
      <c r="AR1141" s="132" t="s">
        <v>57</v>
      </c>
      <c r="AS1141" s="132" t="s">
        <v>60</v>
      </c>
      <c r="AT1141" s="132" t="s">
        <v>61</v>
      </c>
      <c r="AU1141" s="132" t="s">
        <v>62</v>
      </c>
      <c r="AV1141" s="98" t="s">
        <v>272</v>
      </c>
      <c r="AW1141" s="132" t="s">
        <v>335</v>
      </c>
      <c r="AX1141" s="135">
        <v>3202004</v>
      </c>
      <c r="AY1141" s="132" t="s">
        <v>336</v>
      </c>
      <c r="AZ1141" s="132" t="s">
        <v>337</v>
      </c>
      <c r="BA1141" s="24"/>
    </row>
    <row r="1142" spans="1:53" ht="84.75" customHeight="1">
      <c r="A1142" s="23" t="str">
        <f>+IFERROR(VLOOKUP(R1142,'[2]Listas niveles'!$D$2:$E$11,2,FALSE),"")</f>
        <v>DTAN</v>
      </c>
      <c r="B1142" s="23" t="str">
        <f>+IFERROR(VLOOKUP(AS1142,'[2]Listas anexo 1'!$A$7:$B$8,2,FALSE),"")</f>
        <v>ADMIN</v>
      </c>
      <c r="C1142" s="23" t="str">
        <f>+IFERROR(VLOOKUP(AT1142,'[2]Listas anexo 1'!$A$13:$B$15,2,FALSE),"")</f>
        <v>ADMINYCOOR</v>
      </c>
      <c r="D1142" s="23" t="str">
        <f>+IFERROR(VLOOKUP(AT1142,'[2]Listas anexo 1'!$A$13:$C$15,3,FALSE),"")</f>
        <v>CONTRIBUIR</v>
      </c>
      <c r="E1142" s="23" t="str">
        <f>+IFERROR(VLOOKUP(AT1142,'[2]Listas anexo 1'!$A$19:$B$21,2,FALSE),"")</f>
        <v>ADMINOB</v>
      </c>
      <c r="F1142" s="23" t="str">
        <f>+IFERROR(VLOOKUP(AV1142,'[2]Listas anexo 1'!$J$13:$K$21,2,FALSE),"")</f>
        <v>ADOBIII</v>
      </c>
      <c r="G1142" s="23" t="str">
        <f>+IFERROR(VLOOKUP(AW1142,'[2]LISTAS ANEXO 1. 2'!$A$9:$B$38,2,FALSE),"")</f>
        <v>AX</v>
      </c>
      <c r="H1142" s="23" t="str">
        <f>+IFERROR(IF(C1142="ADMINYCOOR",VLOOKUP(AY1142,'[2]LISTAS ANEXO 1. 3'!$B$13:$C$42,2,FALSE),IF(C1142="TASAS",VLOOKUP(AY1142,'[2]LISTAS ANEXO 1. 3'!$B$43:$C$51,2,FALSE),IF(C1142="FORTALECIMIENTO",VLOOKUP(AY1142,'[2]LISTAS ANEXO 1. 3'!$B$52:$C$58,2,FALSE),""))),"")</f>
        <v>OO</v>
      </c>
      <c r="I1142" s="23" t="str">
        <f>+IFERROR(VLOOKUP(#REF!,'[2]LISTAS ANEXO 1. 4'!$B$74:$C$90,2,FALSE),"")</f>
        <v/>
      </c>
      <c r="J1142" s="23" t="str">
        <f>+IFERROR(VLOOKUP(X1142,[2]ORDINALES!$B$2:$C$5,2,FALSE),"")</f>
        <v>CTADOS</v>
      </c>
      <c r="K1142" s="23" t="str">
        <f>+IFERROR(VLOOKUP(#REF!,[2]REGION!$G$2:$I$1125,2,FALSE),"")</f>
        <v/>
      </c>
      <c r="L1142" s="23" t="str">
        <f>+IFERROR(VLOOKUP(AI1142,[2]REGION!$G$2:$I$1125,2,FALSE),"")</f>
        <v>NORTESANTA</v>
      </c>
      <c r="M1142" s="23" t="str">
        <f>+IFERROR(VLOOKUP(#REF!,[2]ORDINALES!$H$2:$I$382,2,FALSE),"")</f>
        <v/>
      </c>
      <c r="N1142" s="23" t="str">
        <f>IFERROR(VLOOKUP(U1142,'[2]Lista Willy'!$B$11:$D$14,3,FALSE),"")</f>
        <v>REC_20</v>
      </c>
      <c r="O1142" s="24"/>
      <c r="P1142" s="94">
        <v>40015</v>
      </c>
      <c r="Q1142" s="132" t="s">
        <v>540</v>
      </c>
      <c r="R1142" s="132" t="s">
        <v>873</v>
      </c>
      <c r="S1142" s="132" t="s">
        <v>1216</v>
      </c>
      <c r="T1142" s="94" t="s">
        <v>873</v>
      </c>
      <c r="U1142" s="132" t="s">
        <v>153</v>
      </c>
      <c r="V1142" s="132" t="s">
        <v>154</v>
      </c>
      <c r="W1142" s="132" t="s">
        <v>54</v>
      </c>
      <c r="X1142" s="90" t="s">
        <v>55</v>
      </c>
      <c r="Y1142" s="94" t="s">
        <v>1231</v>
      </c>
      <c r="Z1142" s="133">
        <v>500000</v>
      </c>
      <c r="AA1142" s="120"/>
      <c r="AB1142" s="133"/>
      <c r="AC1142" s="133"/>
      <c r="AD1142" s="133"/>
      <c r="AE1142" s="120">
        <v>500000</v>
      </c>
      <c r="AF1142" s="134"/>
      <c r="AG1142" s="132">
        <v>0</v>
      </c>
      <c r="AH1142" s="132" t="s">
        <v>57</v>
      </c>
      <c r="AI1142" s="132" t="s">
        <v>876</v>
      </c>
      <c r="AJ1142" s="132" t="s">
        <v>1218</v>
      </c>
      <c r="AK1142" s="132"/>
      <c r="AL1142" s="132" t="s">
        <v>57</v>
      </c>
      <c r="AM1142" s="132"/>
      <c r="AN1142" s="132" t="s">
        <v>57</v>
      </c>
      <c r="AO1142" s="132"/>
      <c r="AP1142" s="132" t="s">
        <v>57</v>
      </c>
      <c r="AQ1142" s="132"/>
      <c r="AR1142" s="132" t="s">
        <v>57</v>
      </c>
      <c r="AS1142" s="132" t="s">
        <v>60</v>
      </c>
      <c r="AT1142" s="132" t="s">
        <v>61</v>
      </c>
      <c r="AU1142" s="132" t="s">
        <v>62</v>
      </c>
      <c r="AV1142" s="98" t="s">
        <v>272</v>
      </c>
      <c r="AW1142" s="132" t="s">
        <v>335</v>
      </c>
      <c r="AX1142" s="135">
        <v>3202004</v>
      </c>
      <c r="AY1142" s="132" t="s">
        <v>336</v>
      </c>
      <c r="AZ1142" s="132" t="s">
        <v>337</v>
      </c>
      <c r="BA1142" s="24"/>
    </row>
    <row r="1143" spans="1:53" ht="84.75" customHeight="1">
      <c r="A1143" s="23" t="str">
        <f>+IFERROR(VLOOKUP(R1143,'[2]Listas niveles'!$D$2:$E$11,2,FALSE),"")</f>
        <v>DTAN</v>
      </c>
      <c r="B1143" s="23" t="str">
        <f>+IFERROR(VLOOKUP(AS1143,'[2]Listas anexo 1'!$A$7:$B$8,2,FALSE),"")</f>
        <v>ADMIN</v>
      </c>
      <c r="C1143" s="23" t="str">
        <f>+IFERROR(VLOOKUP(AT1143,'[2]Listas anexo 1'!$A$13:$B$15,2,FALSE),"")</f>
        <v>ADMINYCOOR</v>
      </c>
      <c r="D1143" s="23" t="str">
        <f>+IFERROR(VLOOKUP(AT1143,'[2]Listas anexo 1'!$A$13:$C$15,3,FALSE),"")</f>
        <v>CONTRIBUIR</v>
      </c>
      <c r="E1143" s="23" t="str">
        <f>+IFERROR(VLOOKUP(AT1143,'[2]Listas anexo 1'!$A$19:$B$21,2,FALSE),"")</f>
        <v>ADMINOB</v>
      </c>
      <c r="F1143" s="23" t="str">
        <f>+IFERROR(VLOOKUP(AV1143,'[2]Listas anexo 1'!$J$13:$K$21,2,FALSE),"")</f>
        <v>ADOBI</v>
      </c>
      <c r="G1143" s="23" t="str">
        <f>+IFERROR(VLOOKUP(AW1143,'[2]LISTAS ANEXO 1. 2'!$A$9:$B$38,2,FALSE),"")</f>
        <v>AII</v>
      </c>
      <c r="H1143" s="23" t="str">
        <f>+IFERROR(IF(C1143="ADMINYCOOR",VLOOKUP(AY1143,'[2]LISTAS ANEXO 1. 3'!$B$13:$C$42,2,FALSE),IF(C1143="TASAS",VLOOKUP(AY1143,'[2]LISTAS ANEXO 1. 3'!$B$43:$C$51,2,FALSE),IF(C1143="FORTALECIMIENTO",VLOOKUP(AY1143,'[2]LISTAS ANEXO 1. 3'!$B$52:$C$58,2,FALSE),""))),"")</f>
        <v>CC</v>
      </c>
      <c r="I1143" s="23" t="str">
        <f>+IFERROR(VLOOKUP(#REF!,'[2]LISTAS ANEXO 1. 4'!$B$74:$C$90,2,FALSE),"")</f>
        <v/>
      </c>
      <c r="J1143" s="23" t="str">
        <f>+IFERROR(VLOOKUP(X1143,[2]ORDINALES!$B$2:$C$5,2,FALSE),"")</f>
        <v>CTADOS</v>
      </c>
      <c r="K1143" s="23" t="str">
        <f>+IFERROR(VLOOKUP(#REF!,[2]REGION!$G$2:$I$1125,2,FALSE),"")</f>
        <v/>
      </c>
      <c r="L1143" s="23" t="str">
        <f>+IFERROR(VLOOKUP(AI1143,[2]REGION!$G$2:$I$1125,2,FALSE),"")</f>
        <v>NORTESANTA</v>
      </c>
      <c r="M1143" s="23" t="str">
        <f>+IFERROR(VLOOKUP(#REF!,[2]ORDINALES!$H$2:$I$382,2,FALSE),"")</f>
        <v/>
      </c>
      <c r="N1143" s="23" t="str">
        <f>IFERROR(VLOOKUP(U1143,'[2]Lista Willy'!$B$11:$D$14,3,FALSE),"")</f>
        <v>REC_11</v>
      </c>
      <c r="O1143" s="24"/>
      <c r="P1143" s="94">
        <v>40016</v>
      </c>
      <c r="Q1143" s="132" t="s">
        <v>540</v>
      </c>
      <c r="R1143" s="132" t="s">
        <v>873</v>
      </c>
      <c r="S1143" s="132" t="s">
        <v>1216</v>
      </c>
      <c r="T1143" s="94" t="s">
        <v>873</v>
      </c>
      <c r="U1143" s="132" t="s">
        <v>52</v>
      </c>
      <c r="V1143" s="132" t="s">
        <v>53</v>
      </c>
      <c r="W1143" s="132" t="s">
        <v>54</v>
      </c>
      <c r="X1143" s="90" t="s">
        <v>55</v>
      </c>
      <c r="Y1143" s="94" t="s">
        <v>1232</v>
      </c>
      <c r="Z1143" s="133">
        <v>15997960</v>
      </c>
      <c r="AA1143" s="120"/>
      <c r="AB1143" s="133"/>
      <c r="AC1143" s="133"/>
      <c r="AD1143" s="133"/>
      <c r="AE1143" s="120">
        <v>15997960</v>
      </c>
      <c r="AF1143" s="134"/>
      <c r="AG1143" s="132">
        <v>0</v>
      </c>
      <c r="AH1143" s="132" t="s">
        <v>57</v>
      </c>
      <c r="AI1143" s="132" t="s">
        <v>876</v>
      </c>
      <c r="AJ1143" s="132" t="s">
        <v>1218</v>
      </c>
      <c r="AK1143" s="132"/>
      <c r="AL1143" s="132" t="s">
        <v>57</v>
      </c>
      <c r="AM1143" s="132"/>
      <c r="AN1143" s="132" t="s">
        <v>57</v>
      </c>
      <c r="AO1143" s="132"/>
      <c r="AP1143" s="132" t="s">
        <v>57</v>
      </c>
      <c r="AQ1143" s="132"/>
      <c r="AR1143" s="132" t="s">
        <v>57</v>
      </c>
      <c r="AS1143" s="132" t="s">
        <v>60</v>
      </c>
      <c r="AT1143" s="132" t="s">
        <v>61</v>
      </c>
      <c r="AU1143" s="132" t="s">
        <v>62</v>
      </c>
      <c r="AV1143" s="98" t="s">
        <v>125</v>
      </c>
      <c r="AW1143" s="132" t="s">
        <v>168</v>
      </c>
      <c r="AX1143" s="135">
        <v>3202031</v>
      </c>
      <c r="AY1143" s="132" t="s">
        <v>169</v>
      </c>
      <c r="AZ1143" s="132" t="s">
        <v>549</v>
      </c>
      <c r="BA1143" s="24"/>
    </row>
    <row r="1144" spans="1:53" ht="84.75" customHeight="1">
      <c r="A1144" s="23" t="str">
        <f>+IFERROR(VLOOKUP(R1144,'[2]Listas niveles'!$D$2:$E$11,2,FALSE),"")</f>
        <v>DTAN</v>
      </c>
      <c r="B1144" s="23" t="str">
        <f>+IFERROR(VLOOKUP(AS1144,'[2]Listas anexo 1'!$A$7:$B$8,2,FALSE),"")</f>
        <v>ADMIN</v>
      </c>
      <c r="C1144" s="23" t="str">
        <f>+IFERROR(VLOOKUP(AT1144,'[2]Listas anexo 1'!$A$13:$B$15,2,FALSE),"")</f>
        <v>ADMINYCOOR</v>
      </c>
      <c r="D1144" s="23" t="str">
        <f>+IFERROR(VLOOKUP(AT1144,'[2]Listas anexo 1'!$A$13:$C$15,3,FALSE),"")</f>
        <v>CONTRIBUIR</v>
      </c>
      <c r="E1144" s="23" t="str">
        <f>+IFERROR(VLOOKUP(AT1144,'[2]Listas anexo 1'!$A$19:$B$21,2,FALSE),"")</f>
        <v>ADMINOB</v>
      </c>
      <c r="F1144" s="23" t="str">
        <f>+IFERROR(VLOOKUP(AV1144,'[2]Listas anexo 1'!$J$13:$K$21,2,FALSE),"")</f>
        <v>ADOBI</v>
      </c>
      <c r="G1144" s="23" t="str">
        <f>+IFERROR(VLOOKUP(AW1144,'[2]LISTAS ANEXO 1. 2'!$A$9:$B$38,2,FALSE),"")</f>
        <v>AII</v>
      </c>
      <c r="H1144" s="23" t="str">
        <f>+IFERROR(IF(C1144="ADMINYCOOR",VLOOKUP(AY1144,'[2]LISTAS ANEXO 1. 3'!$B$13:$C$42,2,FALSE),IF(C1144="TASAS",VLOOKUP(AY1144,'[2]LISTAS ANEXO 1. 3'!$B$43:$C$51,2,FALSE),IF(C1144="FORTALECIMIENTO",VLOOKUP(AY1144,'[2]LISTAS ANEXO 1. 3'!$B$52:$C$58,2,FALSE),""))),"")</f>
        <v>CC</v>
      </c>
      <c r="I1144" s="23" t="str">
        <f>+IFERROR(VLOOKUP(#REF!,'[2]LISTAS ANEXO 1. 4'!$B$74:$C$90,2,FALSE),"")</f>
        <v/>
      </c>
      <c r="J1144" s="23" t="str">
        <f>+IFERROR(VLOOKUP(X1144,[2]ORDINALES!$B$2:$C$5,2,FALSE),"")</f>
        <v>CTADOS</v>
      </c>
      <c r="K1144" s="23" t="str">
        <f>+IFERROR(VLOOKUP(#REF!,[2]REGION!$G$2:$I$1125,2,FALSE),"")</f>
        <v/>
      </c>
      <c r="L1144" s="23" t="str">
        <f>+IFERROR(VLOOKUP(AI1144,[2]REGION!$G$2:$I$1125,2,FALSE),"")</f>
        <v>NORTESANTA</v>
      </c>
      <c r="M1144" s="23" t="str">
        <f>+IFERROR(VLOOKUP(#REF!,[2]ORDINALES!$H$2:$I$382,2,FALSE),"")</f>
        <v/>
      </c>
      <c r="N1144" s="23" t="str">
        <f>IFERROR(VLOOKUP(U1144,'[2]Lista Willy'!$B$11:$D$14,3,FALSE),"")</f>
        <v>REC_11</v>
      </c>
      <c r="O1144" s="24"/>
      <c r="P1144" s="94">
        <v>40017</v>
      </c>
      <c r="Q1144" s="132" t="s">
        <v>540</v>
      </c>
      <c r="R1144" s="132" t="s">
        <v>873</v>
      </c>
      <c r="S1144" s="132" t="s">
        <v>1216</v>
      </c>
      <c r="T1144" s="94" t="s">
        <v>873</v>
      </c>
      <c r="U1144" s="132" t="s">
        <v>52</v>
      </c>
      <c r="V1144" s="132" t="s">
        <v>53</v>
      </c>
      <c r="W1144" s="132" t="s">
        <v>54</v>
      </c>
      <c r="X1144" s="90" t="s">
        <v>55</v>
      </c>
      <c r="Y1144" s="94" t="s">
        <v>1233</v>
      </c>
      <c r="Z1144" s="133">
        <v>13033620</v>
      </c>
      <c r="AA1144" s="120"/>
      <c r="AB1144" s="133"/>
      <c r="AC1144" s="133"/>
      <c r="AD1144" s="133"/>
      <c r="AE1144" s="120">
        <v>13033620</v>
      </c>
      <c r="AF1144" s="134"/>
      <c r="AG1144" s="132">
        <v>0</v>
      </c>
      <c r="AH1144" s="132" t="s">
        <v>57</v>
      </c>
      <c r="AI1144" s="132" t="s">
        <v>876</v>
      </c>
      <c r="AJ1144" s="132" t="s">
        <v>1218</v>
      </c>
      <c r="AK1144" s="132"/>
      <c r="AL1144" s="132" t="s">
        <v>57</v>
      </c>
      <c r="AM1144" s="132"/>
      <c r="AN1144" s="132" t="s">
        <v>57</v>
      </c>
      <c r="AO1144" s="132"/>
      <c r="AP1144" s="132" t="s">
        <v>57</v>
      </c>
      <c r="AQ1144" s="132"/>
      <c r="AR1144" s="132" t="s">
        <v>57</v>
      </c>
      <c r="AS1144" s="132" t="s">
        <v>60</v>
      </c>
      <c r="AT1144" s="132" t="s">
        <v>61</v>
      </c>
      <c r="AU1144" s="132" t="s">
        <v>62</v>
      </c>
      <c r="AV1144" s="98" t="s">
        <v>125</v>
      </c>
      <c r="AW1144" s="132" t="s">
        <v>168</v>
      </c>
      <c r="AX1144" s="135">
        <v>3202031</v>
      </c>
      <c r="AY1144" s="132" t="s">
        <v>169</v>
      </c>
      <c r="AZ1144" s="132" t="s">
        <v>549</v>
      </c>
      <c r="BA1144" s="24"/>
    </row>
    <row r="1145" spans="1:53" ht="84.75" customHeight="1">
      <c r="A1145" s="23" t="str">
        <f>+IFERROR(VLOOKUP(R1145,'[2]Listas niveles'!$D$2:$E$11,2,FALSE),"")</f>
        <v>DTAN</v>
      </c>
      <c r="B1145" s="23" t="str">
        <f>+IFERROR(VLOOKUP(AS1145,'[2]Listas anexo 1'!$A$7:$B$8,2,FALSE),"")</f>
        <v>ADMIN</v>
      </c>
      <c r="C1145" s="23" t="str">
        <f>+IFERROR(VLOOKUP(AT1145,'[2]Listas anexo 1'!$A$13:$B$15,2,FALSE),"")</f>
        <v>ADMINYCOOR</v>
      </c>
      <c r="D1145" s="23" t="str">
        <f>+IFERROR(VLOOKUP(AT1145,'[2]Listas anexo 1'!$A$13:$C$15,3,FALSE),"")</f>
        <v>CONTRIBUIR</v>
      </c>
      <c r="E1145" s="23" t="str">
        <f>+IFERROR(VLOOKUP(AT1145,'[2]Listas anexo 1'!$A$19:$B$21,2,FALSE),"")</f>
        <v>ADMINOB</v>
      </c>
      <c r="F1145" s="23" t="str">
        <f>+IFERROR(VLOOKUP(AV1145,'[2]Listas anexo 1'!$J$13:$K$21,2,FALSE),"")</f>
        <v>ADOBI</v>
      </c>
      <c r="G1145" s="23" t="str">
        <f>+IFERROR(VLOOKUP(AW1145,'[2]LISTAS ANEXO 1. 2'!$A$9:$B$38,2,FALSE),"")</f>
        <v>AII</v>
      </c>
      <c r="H1145" s="23" t="str">
        <f>+IFERROR(IF(C1145="ADMINYCOOR",VLOOKUP(AY1145,'[2]LISTAS ANEXO 1. 3'!$B$13:$C$42,2,FALSE),IF(C1145="TASAS",VLOOKUP(AY1145,'[2]LISTAS ANEXO 1. 3'!$B$43:$C$51,2,FALSE),IF(C1145="FORTALECIMIENTO",VLOOKUP(AY1145,'[2]LISTAS ANEXO 1. 3'!$B$52:$C$58,2,FALSE),""))),"")</f>
        <v>CC</v>
      </c>
      <c r="I1145" s="23" t="str">
        <f>+IFERROR(VLOOKUP(#REF!,'[2]LISTAS ANEXO 1. 4'!$B$74:$C$90,2,FALSE),"")</f>
        <v/>
      </c>
      <c r="J1145" s="23" t="str">
        <f>+IFERROR(VLOOKUP(X1145,[2]ORDINALES!$B$2:$C$5,2,FALSE),"")</f>
        <v>CTADOS</v>
      </c>
      <c r="K1145" s="23" t="str">
        <f>+IFERROR(VLOOKUP(#REF!,[2]REGION!$G$2:$I$1125,2,FALSE),"")</f>
        <v/>
      </c>
      <c r="L1145" s="23" t="str">
        <f>+IFERROR(VLOOKUP(AI1145,[2]REGION!$G$2:$I$1125,2,FALSE),"")</f>
        <v>NORTESANTA</v>
      </c>
      <c r="M1145" s="23" t="str">
        <f>+IFERROR(VLOOKUP(#REF!,[2]ORDINALES!$H$2:$I$382,2,FALSE),"")</f>
        <v/>
      </c>
      <c r="N1145" s="23" t="str">
        <f>IFERROR(VLOOKUP(U1145,'[2]Lista Willy'!$B$11:$D$14,3,FALSE),"")</f>
        <v>REC_11</v>
      </c>
      <c r="O1145" s="24"/>
      <c r="P1145" s="94">
        <v>40018</v>
      </c>
      <c r="Q1145" s="132" t="s">
        <v>540</v>
      </c>
      <c r="R1145" s="132" t="s">
        <v>873</v>
      </c>
      <c r="S1145" s="132" t="s">
        <v>1216</v>
      </c>
      <c r="T1145" s="94" t="s">
        <v>873</v>
      </c>
      <c r="U1145" s="132" t="s">
        <v>52</v>
      </c>
      <c r="V1145" s="132" t="s">
        <v>53</v>
      </c>
      <c r="W1145" s="132" t="s">
        <v>54</v>
      </c>
      <c r="X1145" s="90" t="s">
        <v>55</v>
      </c>
      <c r="Y1145" s="94" t="s">
        <v>1234</v>
      </c>
      <c r="Z1145" s="133">
        <v>22206800</v>
      </c>
      <c r="AA1145" s="120"/>
      <c r="AB1145" s="133"/>
      <c r="AC1145" s="133"/>
      <c r="AD1145" s="133"/>
      <c r="AE1145" s="120">
        <v>22206800</v>
      </c>
      <c r="AF1145" s="134"/>
      <c r="AG1145" s="132">
        <v>0</v>
      </c>
      <c r="AH1145" s="132" t="s">
        <v>57</v>
      </c>
      <c r="AI1145" s="132" t="s">
        <v>876</v>
      </c>
      <c r="AJ1145" s="132" t="s">
        <v>1218</v>
      </c>
      <c r="AK1145" s="132"/>
      <c r="AL1145" s="132" t="s">
        <v>57</v>
      </c>
      <c r="AM1145" s="132"/>
      <c r="AN1145" s="132" t="s">
        <v>57</v>
      </c>
      <c r="AO1145" s="132"/>
      <c r="AP1145" s="132" t="s">
        <v>57</v>
      </c>
      <c r="AQ1145" s="132"/>
      <c r="AR1145" s="132" t="s">
        <v>57</v>
      </c>
      <c r="AS1145" s="132" t="s">
        <v>60</v>
      </c>
      <c r="AT1145" s="132" t="s">
        <v>61</v>
      </c>
      <c r="AU1145" s="132" t="s">
        <v>62</v>
      </c>
      <c r="AV1145" s="98" t="s">
        <v>125</v>
      </c>
      <c r="AW1145" s="132" t="s">
        <v>168</v>
      </c>
      <c r="AX1145" s="135">
        <v>3202031</v>
      </c>
      <c r="AY1145" s="132" t="s">
        <v>169</v>
      </c>
      <c r="AZ1145" s="132" t="s">
        <v>549</v>
      </c>
      <c r="BA1145" s="24"/>
    </row>
    <row r="1146" spans="1:53" ht="84.75" customHeight="1">
      <c r="A1146" s="23" t="str">
        <f>+IFERROR(VLOOKUP(R1146,'[2]Listas niveles'!$D$2:$E$11,2,FALSE),"")</f>
        <v>DTAN</v>
      </c>
      <c r="B1146" s="23" t="str">
        <f>+IFERROR(VLOOKUP(AS1146,'[2]Listas anexo 1'!$A$7:$B$8,2,FALSE),"")</f>
        <v>ADMIN</v>
      </c>
      <c r="C1146" s="23" t="str">
        <f>+IFERROR(VLOOKUP(AT1146,'[2]Listas anexo 1'!$A$13:$B$15,2,FALSE),"")</f>
        <v>ADMINYCOOR</v>
      </c>
      <c r="D1146" s="23" t="str">
        <f>+IFERROR(VLOOKUP(AT1146,'[2]Listas anexo 1'!$A$13:$C$15,3,FALSE),"")</f>
        <v>CONTRIBUIR</v>
      </c>
      <c r="E1146" s="23" t="str">
        <f>+IFERROR(VLOOKUP(AT1146,'[2]Listas anexo 1'!$A$19:$B$21,2,FALSE),"")</f>
        <v>ADMINOB</v>
      </c>
      <c r="F1146" s="23" t="str">
        <f>+IFERROR(VLOOKUP(AV1146,'[2]Listas anexo 1'!$J$13:$K$21,2,FALSE),"")</f>
        <v>ADOBI</v>
      </c>
      <c r="G1146" s="23" t="str">
        <f>+IFERROR(VLOOKUP(AW1146,'[2]LISTAS ANEXO 1. 2'!$A$9:$B$38,2,FALSE),"")</f>
        <v>AII</v>
      </c>
      <c r="H1146" s="23" t="str">
        <f>+IFERROR(IF(C1146="ADMINYCOOR",VLOOKUP(AY1146,'[2]LISTAS ANEXO 1. 3'!$B$13:$C$42,2,FALSE),IF(C1146="TASAS",VLOOKUP(AY1146,'[2]LISTAS ANEXO 1. 3'!$B$43:$C$51,2,FALSE),IF(C1146="FORTALECIMIENTO",VLOOKUP(AY1146,'[2]LISTAS ANEXO 1. 3'!$B$52:$C$58,2,FALSE),""))),"")</f>
        <v>CC</v>
      </c>
      <c r="I1146" s="23" t="str">
        <f>+IFERROR(VLOOKUP(#REF!,'[2]LISTAS ANEXO 1. 4'!$B$74:$C$90,2,FALSE),"")</f>
        <v/>
      </c>
      <c r="J1146" s="23" t="str">
        <f>+IFERROR(VLOOKUP(X1146,[2]ORDINALES!$B$2:$C$5,2,FALSE),"")</f>
        <v>CTADOS</v>
      </c>
      <c r="K1146" s="23" t="str">
        <f>+IFERROR(VLOOKUP(#REF!,[2]REGION!$G$2:$I$1125,2,FALSE),"")</f>
        <v/>
      </c>
      <c r="L1146" s="23" t="str">
        <f>+IFERROR(VLOOKUP(AI1146,[2]REGION!$G$2:$I$1125,2,FALSE),"")</f>
        <v>NORTESANTA</v>
      </c>
      <c r="M1146" s="23" t="str">
        <f>+IFERROR(VLOOKUP(#REF!,[2]ORDINALES!$H$2:$I$382,2,FALSE),"")</f>
        <v/>
      </c>
      <c r="N1146" s="23" t="str">
        <f>IFERROR(VLOOKUP(U1146,'[2]Lista Willy'!$B$11:$D$14,3,FALSE),"")</f>
        <v>REC_20</v>
      </c>
      <c r="O1146" s="24"/>
      <c r="P1146" s="94">
        <v>40019</v>
      </c>
      <c r="Q1146" s="132" t="s">
        <v>540</v>
      </c>
      <c r="R1146" s="132" t="s">
        <v>873</v>
      </c>
      <c r="S1146" s="132" t="s">
        <v>1216</v>
      </c>
      <c r="T1146" s="94" t="s">
        <v>873</v>
      </c>
      <c r="U1146" s="132" t="s">
        <v>153</v>
      </c>
      <c r="V1146" s="132" t="s">
        <v>154</v>
      </c>
      <c r="W1146" s="132" t="s">
        <v>54</v>
      </c>
      <c r="X1146" s="90" t="s">
        <v>55</v>
      </c>
      <c r="Y1146" s="94" t="s">
        <v>1235</v>
      </c>
      <c r="Z1146" s="133">
        <v>8000000</v>
      </c>
      <c r="AA1146" s="120"/>
      <c r="AB1146" s="133"/>
      <c r="AC1146" s="133"/>
      <c r="AD1146" s="133"/>
      <c r="AE1146" s="120">
        <v>8000000</v>
      </c>
      <c r="AF1146" s="134"/>
      <c r="AG1146" s="132">
        <v>0</v>
      </c>
      <c r="AH1146" s="132" t="s">
        <v>57</v>
      </c>
      <c r="AI1146" s="132" t="s">
        <v>876</v>
      </c>
      <c r="AJ1146" s="132" t="s">
        <v>1218</v>
      </c>
      <c r="AK1146" s="132"/>
      <c r="AL1146" s="132" t="s">
        <v>57</v>
      </c>
      <c r="AM1146" s="132"/>
      <c r="AN1146" s="132" t="s">
        <v>57</v>
      </c>
      <c r="AO1146" s="132"/>
      <c r="AP1146" s="132" t="s">
        <v>57</v>
      </c>
      <c r="AQ1146" s="132"/>
      <c r="AR1146" s="132" t="s">
        <v>57</v>
      </c>
      <c r="AS1146" s="132" t="s">
        <v>60</v>
      </c>
      <c r="AT1146" s="132" t="s">
        <v>61</v>
      </c>
      <c r="AU1146" s="132" t="s">
        <v>62</v>
      </c>
      <c r="AV1146" s="98" t="s">
        <v>125</v>
      </c>
      <c r="AW1146" s="132" t="s">
        <v>168</v>
      </c>
      <c r="AX1146" s="135">
        <v>3202031</v>
      </c>
      <c r="AY1146" s="132" t="s">
        <v>169</v>
      </c>
      <c r="AZ1146" s="132" t="s">
        <v>549</v>
      </c>
      <c r="BA1146" s="24"/>
    </row>
    <row r="1147" spans="1:53" ht="84.75" customHeight="1">
      <c r="A1147" s="23" t="str">
        <f>+IFERROR(VLOOKUP(R1147,'[2]Listas niveles'!$D$2:$E$11,2,FALSE),"")</f>
        <v>DTAN</v>
      </c>
      <c r="B1147" s="23" t="str">
        <f>+IFERROR(VLOOKUP(AS1147,'[2]Listas anexo 1'!$A$7:$B$8,2,FALSE),"")</f>
        <v>ADMIN</v>
      </c>
      <c r="C1147" s="23" t="str">
        <f>+IFERROR(VLOOKUP(AT1147,'[2]Listas anexo 1'!$A$13:$B$15,2,FALSE),"")</f>
        <v>ADMINYCOOR</v>
      </c>
      <c r="D1147" s="23" t="str">
        <f>+IFERROR(VLOOKUP(AT1147,'[2]Listas anexo 1'!$A$13:$C$15,3,FALSE),"")</f>
        <v>CONTRIBUIR</v>
      </c>
      <c r="E1147" s="23" t="str">
        <f>+IFERROR(VLOOKUP(AT1147,'[2]Listas anexo 1'!$A$19:$B$21,2,FALSE),"")</f>
        <v>ADMINOB</v>
      </c>
      <c r="F1147" s="23" t="str">
        <f>+IFERROR(VLOOKUP(AV1147,'[2]Listas anexo 1'!$J$13:$K$21,2,FALSE),"")</f>
        <v>ADOBI</v>
      </c>
      <c r="G1147" s="23" t="str">
        <f>+IFERROR(VLOOKUP(AW1147,'[2]LISTAS ANEXO 1. 2'!$A$9:$B$38,2,FALSE),"")</f>
        <v>AII</v>
      </c>
      <c r="H1147" s="23" t="str">
        <f>+IFERROR(IF(C1147="ADMINYCOOR",VLOOKUP(AY1147,'[2]LISTAS ANEXO 1. 3'!$B$13:$C$42,2,FALSE),IF(C1147="TASAS",VLOOKUP(AY1147,'[2]LISTAS ANEXO 1. 3'!$B$43:$C$51,2,FALSE),IF(C1147="FORTALECIMIENTO",VLOOKUP(AY1147,'[2]LISTAS ANEXO 1. 3'!$B$52:$C$58,2,FALSE),""))),"")</f>
        <v>CC</v>
      </c>
      <c r="I1147" s="23" t="str">
        <f>+IFERROR(VLOOKUP(#REF!,'[2]LISTAS ANEXO 1. 4'!$B$74:$C$90,2,FALSE),"")</f>
        <v/>
      </c>
      <c r="J1147" s="23" t="str">
        <f>+IFERROR(VLOOKUP(X1147,[2]ORDINALES!$B$2:$C$5,2,FALSE),"")</f>
        <v>CTADOS</v>
      </c>
      <c r="K1147" s="23" t="str">
        <f>+IFERROR(VLOOKUP(#REF!,[2]REGION!$G$2:$I$1125,2,FALSE),"")</f>
        <v/>
      </c>
      <c r="L1147" s="23" t="str">
        <f>+IFERROR(VLOOKUP(AI1147,[2]REGION!$G$2:$I$1125,2,FALSE),"")</f>
        <v>NORTESANTA</v>
      </c>
      <c r="M1147" s="23" t="str">
        <f>+IFERROR(VLOOKUP(#REF!,[2]ORDINALES!$H$2:$I$382,2,FALSE),"")</f>
        <v/>
      </c>
      <c r="N1147" s="23" t="str">
        <f>IFERROR(VLOOKUP(U1147,'[2]Lista Willy'!$B$11:$D$14,3,FALSE),"")</f>
        <v>REC_11</v>
      </c>
      <c r="O1147" s="24"/>
      <c r="P1147" s="94">
        <v>40020</v>
      </c>
      <c r="Q1147" s="132" t="s">
        <v>540</v>
      </c>
      <c r="R1147" s="132" t="s">
        <v>873</v>
      </c>
      <c r="S1147" s="132" t="s">
        <v>1216</v>
      </c>
      <c r="T1147" s="94" t="s">
        <v>873</v>
      </c>
      <c r="U1147" s="132" t="s">
        <v>52</v>
      </c>
      <c r="V1147" s="132" t="s">
        <v>53</v>
      </c>
      <c r="W1147" s="132" t="s">
        <v>54</v>
      </c>
      <c r="X1147" s="90" t="s">
        <v>55</v>
      </c>
      <c r="Y1147" s="94" t="s">
        <v>2905</v>
      </c>
      <c r="Z1147" s="133">
        <v>4000000</v>
      </c>
      <c r="AA1147" s="120"/>
      <c r="AB1147" s="133"/>
      <c r="AC1147" s="133"/>
      <c r="AD1147" s="133"/>
      <c r="AE1147" s="120">
        <v>4000000</v>
      </c>
      <c r="AF1147" s="134"/>
      <c r="AG1147" s="132">
        <v>0</v>
      </c>
      <c r="AH1147" s="132" t="s">
        <v>57</v>
      </c>
      <c r="AI1147" s="132" t="s">
        <v>876</v>
      </c>
      <c r="AJ1147" s="132" t="s">
        <v>1218</v>
      </c>
      <c r="AK1147" s="132"/>
      <c r="AL1147" s="132" t="s">
        <v>57</v>
      </c>
      <c r="AM1147" s="132"/>
      <c r="AN1147" s="132" t="s">
        <v>57</v>
      </c>
      <c r="AO1147" s="132"/>
      <c r="AP1147" s="132" t="s">
        <v>57</v>
      </c>
      <c r="AQ1147" s="132"/>
      <c r="AR1147" s="132" t="s">
        <v>57</v>
      </c>
      <c r="AS1147" s="132" t="s">
        <v>60</v>
      </c>
      <c r="AT1147" s="132" t="s">
        <v>61</v>
      </c>
      <c r="AU1147" s="132" t="s">
        <v>62</v>
      </c>
      <c r="AV1147" s="98" t="s">
        <v>125</v>
      </c>
      <c r="AW1147" s="132" t="s">
        <v>168</v>
      </c>
      <c r="AX1147" s="135">
        <v>3202031</v>
      </c>
      <c r="AY1147" s="132" t="s">
        <v>169</v>
      </c>
      <c r="AZ1147" s="132" t="s">
        <v>549</v>
      </c>
      <c r="BA1147" s="24"/>
    </row>
    <row r="1148" spans="1:53" ht="84.75" customHeight="1">
      <c r="A1148" s="23" t="str">
        <f>+IFERROR(VLOOKUP(R1148,'[2]Listas niveles'!$D$2:$E$11,2,FALSE),"")</f>
        <v>DTAN</v>
      </c>
      <c r="B1148" s="23" t="str">
        <f>+IFERROR(VLOOKUP(AS1148,'[2]Listas anexo 1'!$A$7:$B$8,2,FALSE),"")</f>
        <v>ADMIN</v>
      </c>
      <c r="C1148" s="23" t="str">
        <f>+IFERROR(VLOOKUP(AT1148,'[2]Listas anexo 1'!$A$13:$B$15,2,FALSE),"")</f>
        <v>ADMINYCOOR</v>
      </c>
      <c r="D1148" s="23" t="str">
        <f>+IFERROR(VLOOKUP(AT1148,'[2]Listas anexo 1'!$A$13:$C$15,3,FALSE),"")</f>
        <v>CONTRIBUIR</v>
      </c>
      <c r="E1148" s="23" t="str">
        <f>+IFERROR(VLOOKUP(AT1148,'[2]Listas anexo 1'!$A$19:$B$21,2,FALSE),"")</f>
        <v>ADMINOB</v>
      </c>
      <c r="F1148" s="23" t="str">
        <f>+IFERROR(VLOOKUP(AV1148,'[2]Listas anexo 1'!$J$13:$K$21,2,FALSE),"")</f>
        <v>ADOBI</v>
      </c>
      <c r="G1148" s="23" t="str">
        <f>+IFERROR(VLOOKUP(AW1148,'[2]LISTAS ANEXO 1. 2'!$A$9:$B$38,2,FALSE),"")</f>
        <v>AII</v>
      </c>
      <c r="H1148" s="23" t="str">
        <f>+IFERROR(IF(C1148="ADMINYCOOR",VLOOKUP(AY1148,'[2]LISTAS ANEXO 1. 3'!$B$13:$C$42,2,FALSE),IF(C1148="TASAS",VLOOKUP(AY1148,'[2]LISTAS ANEXO 1. 3'!$B$43:$C$51,2,FALSE),IF(C1148="FORTALECIMIENTO",VLOOKUP(AY1148,'[2]LISTAS ANEXO 1. 3'!$B$52:$C$58,2,FALSE),""))),"")</f>
        <v>CC</v>
      </c>
      <c r="I1148" s="23" t="str">
        <f>+IFERROR(VLOOKUP(#REF!,'[2]LISTAS ANEXO 1. 4'!$B$74:$C$90,2,FALSE),"")</f>
        <v/>
      </c>
      <c r="J1148" s="23" t="str">
        <f>+IFERROR(VLOOKUP(X1148,[2]ORDINALES!$B$2:$C$5,2,FALSE),"")</f>
        <v>CTADOS</v>
      </c>
      <c r="K1148" s="23" t="str">
        <f>+IFERROR(VLOOKUP(#REF!,[2]REGION!$G$2:$I$1125,2,FALSE),"")</f>
        <v/>
      </c>
      <c r="L1148" s="23" t="str">
        <f>+IFERROR(VLOOKUP(AI1148,[2]REGION!$G$2:$I$1125,2,FALSE),"")</f>
        <v>NORTESANTA</v>
      </c>
      <c r="M1148" s="23" t="str">
        <f>+IFERROR(VLOOKUP(#REF!,[2]ORDINALES!$H$2:$I$382,2,FALSE),"")</f>
        <v/>
      </c>
      <c r="N1148" s="23" t="str">
        <f>IFERROR(VLOOKUP(U1148,'[2]Lista Willy'!$B$11:$D$14,3,FALSE),"")</f>
        <v>REC_11</v>
      </c>
      <c r="O1148" s="24"/>
      <c r="P1148" s="94">
        <v>40021</v>
      </c>
      <c r="Q1148" s="132" t="s">
        <v>540</v>
      </c>
      <c r="R1148" s="132" t="s">
        <v>873</v>
      </c>
      <c r="S1148" s="132" t="s">
        <v>1216</v>
      </c>
      <c r="T1148" s="94" t="s">
        <v>873</v>
      </c>
      <c r="U1148" s="132" t="s">
        <v>52</v>
      </c>
      <c r="V1148" s="132" t="s">
        <v>53</v>
      </c>
      <c r="W1148" s="132" t="s">
        <v>54</v>
      </c>
      <c r="X1148" s="90" t="s">
        <v>55</v>
      </c>
      <c r="Y1148" s="94" t="s">
        <v>1236</v>
      </c>
      <c r="Z1148" s="133">
        <v>3000000</v>
      </c>
      <c r="AA1148" s="120"/>
      <c r="AB1148" s="133"/>
      <c r="AC1148" s="133"/>
      <c r="AD1148" s="133"/>
      <c r="AE1148" s="120">
        <v>3000000</v>
      </c>
      <c r="AF1148" s="134"/>
      <c r="AG1148" s="132">
        <v>0</v>
      </c>
      <c r="AH1148" s="132" t="s">
        <v>57</v>
      </c>
      <c r="AI1148" s="132" t="s">
        <v>876</v>
      </c>
      <c r="AJ1148" s="132" t="s">
        <v>1218</v>
      </c>
      <c r="AK1148" s="132"/>
      <c r="AL1148" s="132" t="s">
        <v>57</v>
      </c>
      <c r="AM1148" s="132"/>
      <c r="AN1148" s="132" t="s">
        <v>57</v>
      </c>
      <c r="AO1148" s="132"/>
      <c r="AP1148" s="132" t="s">
        <v>57</v>
      </c>
      <c r="AQ1148" s="132"/>
      <c r="AR1148" s="132" t="s">
        <v>57</v>
      </c>
      <c r="AS1148" s="132" t="s">
        <v>60</v>
      </c>
      <c r="AT1148" s="132" t="s">
        <v>61</v>
      </c>
      <c r="AU1148" s="132" t="s">
        <v>62</v>
      </c>
      <c r="AV1148" s="98" t="s">
        <v>125</v>
      </c>
      <c r="AW1148" s="132" t="s">
        <v>168</v>
      </c>
      <c r="AX1148" s="135">
        <v>3202031</v>
      </c>
      <c r="AY1148" s="132" t="s">
        <v>169</v>
      </c>
      <c r="AZ1148" s="132" t="s">
        <v>549</v>
      </c>
      <c r="BA1148" s="24"/>
    </row>
    <row r="1149" spans="1:53" ht="84.75" customHeight="1">
      <c r="A1149" s="23" t="str">
        <f>+IFERROR(VLOOKUP(R1149,'[2]Listas niveles'!$D$2:$E$11,2,FALSE),"")</f>
        <v>DTAN</v>
      </c>
      <c r="B1149" s="23" t="str">
        <f>+IFERROR(VLOOKUP(AS1149,'[2]Listas anexo 1'!$A$7:$B$8,2,FALSE),"")</f>
        <v>ADMIN</v>
      </c>
      <c r="C1149" s="23" t="str">
        <f>+IFERROR(VLOOKUP(AT1149,'[2]Listas anexo 1'!$A$13:$B$15,2,FALSE),"")</f>
        <v>ADMINYCOOR</v>
      </c>
      <c r="D1149" s="23" t="str">
        <f>+IFERROR(VLOOKUP(AT1149,'[2]Listas anexo 1'!$A$13:$C$15,3,FALSE),"")</f>
        <v>CONTRIBUIR</v>
      </c>
      <c r="E1149" s="23" t="str">
        <f>+IFERROR(VLOOKUP(AT1149,'[2]Listas anexo 1'!$A$19:$B$21,2,FALSE),"")</f>
        <v>ADMINOB</v>
      </c>
      <c r="F1149" s="23" t="str">
        <f>+IFERROR(VLOOKUP(AV1149,'[2]Listas anexo 1'!$J$13:$K$21,2,FALSE),"")</f>
        <v>ADOBI</v>
      </c>
      <c r="G1149" s="23" t="str">
        <f>+IFERROR(VLOOKUP(AW1149,'[2]LISTAS ANEXO 1. 2'!$A$9:$B$38,2,FALSE),"")</f>
        <v>AII</v>
      </c>
      <c r="H1149" s="23" t="str">
        <f>+IFERROR(IF(C1149="ADMINYCOOR",VLOOKUP(AY1149,'[2]LISTAS ANEXO 1. 3'!$B$13:$C$42,2,FALSE),IF(C1149="TASAS",VLOOKUP(AY1149,'[2]LISTAS ANEXO 1. 3'!$B$43:$C$51,2,FALSE),IF(C1149="FORTALECIMIENTO",VLOOKUP(AY1149,'[2]LISTAS ANEXO 1. 3'!$B$52:$C$58,2,FALSE),""))),"")</f>
        <v>CC</v>
      </c>
      <c r="I1149" s="23" t="str">
        <f>+IFERROR(VLOOKUP(#REF!,'[2]LISTAS ANEXO 1. 4'!$B$74:$C$90,2,FALSE),"")</f>
        <v/>
      </c>
      <c r="J1149" s="23" t="str">
        <f>+IFERROR(VLOOKUP(X1149,[2]ORDINALES!$B$2:$C$5,2,FALSE),"")</f>
        <v>CTADOS</v>
      </c>
      <c r="K1149" s="23" t="str">
        <f>+IFERROR(VLOOKUP(#REF!,[2]REGION!$G$2:$I$1125,2,FALSE),"")</f>
        <v/>
      </c>
      <c r="L1149" s="23" t="str">
        <f>+IFERROR(VLOOKUP(AI1149,[2]REGION!$G$2:$I$1125,2,FALSE),"")</f>
        <v>NORTESANTA</v>
      </c>
      <c r="M1149" s="23" t="str">
        <f>+IFERROR(VLOOKUP(#REF!,[2]ORDINALES!$H$2:$I$382,2,FALSE),"")</f>
        <v/>
      </c>
      <c r="N1149" s="23" t="str">
        <f>IFERROR(VLOOKUP(U1149,'[2]Lista Willy'!$B$11:$D$14,3,FALSE),"")</f>
        <v>REC_11</v>
      </c>
      <c r="O1149" s="24"/>
      <c r="P1149" s="94">
        <v>40022</v>
      </c>
      <c r="Q1149" s="132" t="s">
        <v>540</v>
      </c>
      <c r="R1149" s="132" t="s">
        <v>873</v>
      </c>
      <c r="S1149" s="132" t="s">
        <v>1216</v>
      </c>
      <c r="T1149" s="94" t="s">
        <v>873</v>
      </c>
      <c r="U1149" s="132" t="s">
        <v>52</v>
      </c>
      <c r="V1149" s="132" t="s">
        <v>53</v>
      </c>
      <c r="W1149" s="132" t="s">
        <v>54</v>
      </c>
      <c r="X1149" s="90" t="s">
        <v>55</v>
      </c>
      <c r="Y1149" s="94" t="s">
        <v>1237</v>
      </c>
      <c r="Z1149" s="133">
        <v>7900000</v>
      </c>
      <c r="AA1149" s="120"/>
      <c r="AB1149" s="133"/>
      <c r="AC1149" s="133"/>
      <c r="AD1149" s="133"/>
      <c r="AE1149" s="120">
        <v>7900000</v>
      </c>
      <c r="AF1149" s="134"/>
      <c r="AG1149" s="132">
        <v>0</v>
      </c>
      <c r="AH1149" s="132" t="s">
        <v>57</v>
      </c>
      <c r="AI1149" s="132" t="s">
        <v>876</v>
      </c>
      <c r="AJ1149" s="132" t="s">
        <v>1218</v>
      </c>
      <c r="AK1149" s="132"/>
      <c r="AL1149" s="132" t="s">
        <v>57</v>
      </c>
      <c r="AM1149" s="132"/>
      <c r="AN1149" s="132" t="s">
        <v>57</v>
      </c>
      <c r="AO1149" s="132"/>
      <c r="AP1149" s="132" t="s">
        <v>57</v>
      </c>
      <c r="AQ1149" s="132"/>
      <c r="AR1149" s="132" t="s">
        <v>57</v>
      </c>
      <c r="AS1149" s="132" t="s">
        <v>60</v>
      </c>
      <c r="AT1149" s="132" t="s">
        <v>61</v>
      </c>
      <c r="AU1149" s="132" t="s">
        <v>62</v>
      </c>
      <c r="AV1149" s="98" t="s">
        <v>125</v>
      </c>
      <c r="AW1149" s="132" t="s">
        <v>168</v>
      </c>
      <c r="AX1149" s="135">
        <v>3202031</v>
      </c>
      <c r="AY1149" s="132" t="s">
        <v>169</v>
      </c>
      <c r="AZ1149" s="132" t="s">
        <v>549</v>
      </c>
      <c r="BA1149" s="24"/>
    </row>
    <row r="1150" spans="1:53" ht="84.75" customHeight="1">
      <c r="A1150" s="23" t="str">
        <f>+IFERROR(VLOOKUP(R1150,'[2]Listas niveles'!$D$2:$E$11,2,FALSE),"")</f>
        <v>DTAN</v>
      </c>
      <c r="B1150" s="23" t="str">
        <f>+IFERROR(VLOOKUP(AS1150,'[2]Listas anexo 1'!$A$7:$B$8,2,FALSE),"")</f>
        <v>ADMIN</v>
      </c>
      <c r="C1150" s="23" t="str">
        <f>+IFERROR(VLOOKUP(AT1150,'[2]Listas anexo 1'!$A$13:$B$15,2,FALSE),"")</f>
        <v>ADMINYCOOR</v>
      </c>
      <c r="D1150" s="23" t="str">
        <f>+IFERROR(VLOOKUP(AT1150,'[2]Listas anexo 1'!$A$13:$C$15,3,FALSE),"")</f>
        <v>CONTRIBUIR</v>
      </c>
      <c r="E1150" s="23" t="str">
        <f>+IFERROR(VLOOKUP(AT1150,'[2]Listas anexo 1'!$A$19:$B$21,2,FALSE),"")</f>
        <v>ADMINOB</v>
      </c>
      <c r="F1150" s="23" t="str">
        <f>+IFERROR(VLOOKUP(AV1150,'[2]Listas anexo 1'!$J$13:$K$21,2,FALSE),"")</f>
        <v>ADOBI</v>
      </c>
      <c r="G1150" s="23" t="str">
        <f>+IFERROR(VLOOKUP(AW1150,'[2]LISTAS ANEXO 1. 2'!$A$9:$B$38,2,FALSE),"")</f>
        <v>AII</v>
      </c>
      <c r="H1150" s="23" t="str">
        <f>+IFERROR(IF(C1150="ADMINYCOOR",VLOOKUP(AY1150,'[2]LISTAS ANEXO 1. 3'!$B$13:$C$42,2,FALSE),IF(C1150="TASAS",VLOOKUP(AY1150,'[2]LISTAS ANEXO 1. 3'!$B$43:$C$51,2,FALSE),IF(C1150="FORTALECIMIENTO",VLOOKUP(AY1150,'[2]LISTAS ANEXO 1. 3'!$B$52:$C$58,2,FALSE),""))),"")</f>
        <v>CC</v>
      </c>
      <c r="I1150" s="23" t="str">
        <f>+IFERROR(VLOOKUP(#REF!,'[2]LISTAS ANEXO 1. 4'!$B$74:$C$90,2,FALSE),"")</f>
        <v/>
      </c>
      <c r="J1150" s="23" t="str">
        <f>+IFERROR(VLOOKUP(X1150,[2]ORDINALES!$B$2:$C$5,2,FALSE),"")</f>
        <v>CTADOS</v>
      </c>
      <c r="K1150" s="23" t="str">
        <f>+IFERROR(VLOOKUP(#REF!,[2]REGION!$G$2:$I$1125,2,FALSE),"")</f>
        <v/>
      </c>
      <c r="L1150" s="23" t="str">
        <f>+IFERROR(VLOOKUP(AI1150,[2]REGION!$G$2:$I$1125,2,FALSE),"")</f>
        <v>NORTESANTA</v>
      </c>
      <c r="M1150" s="23" t="str">
        <f>+IFERROR(VLOOKUP(#REF!,[2]ORDINALES!$H$2:$I$382,2,FALSE),"")</f>
        <v/>
      </c>
      <c r="N1150" s="23" t="str">
        <f>IFERROR(VLOOKUP(U1150,'[2]Lista Willy'!$B$11:$D$14,3,FALSE),"")</f>
        <v>REC_11</v>
      </c>
      <c r="O1150" s="24"/>
      <c r="P1150" s="94">
        <v>40023</v>
      </c>
      <c r="Q1150" s="132" t="s">
        <v>540</v>
      </c>
      <c r="R1150" s="132" t="s">
        <v>873</v>
      </c>
      <c r="S1150" s="132" t="s">
        <v>1216</v>
      </c>
      <c r="T1150" s="94" t="s">
        <v>873</v>
      </c>
      <c r="U1150" s="132" t="s">
        <v>52</v>
      </c>
      <c r="V1150" s="132" t="s">
        <v>53</v>
      </c>
      <c r="W1150" s="132" t="s">
        <v>54</v>
      </c>
      <c r="X1150" s="90" t="s">
        <v>55</v>
      </c>
      <c r="Y1150" s="94" t="s">
        <v>1238</v>
      </c>
      <c r="Z1150" s="133">
        <v>3000000</v>
      </c>
      <c r="AA1150" s="120"/>
      <c r="AB1150" s="133"/>
      <c r="AC1150" s="133"/>
      <c r="AD1150" s="133"/>
      <c r="AE1150" s="120">
        <v>3000000</v>
      </c>
      <c r="AF1150" s="134"/>
      <c r="AG1150" s="132">
        <v>0</v>
      </c>
      <c r="AH1150" s="132" t="s">
        <v>57</v>
      </c>
      <c r="AI1150" s="132" t="s">
        <v>876</v>
      </c>
      <c r="AJ1150" s="132" t="s">
        <v>1218</v>
      </c>
      <c r="AK1150" s="132"/>
      <c r="AL1150" s="132" t="s">
        <v>57</v>
      </c>
      <c r="AM1150" s="132"/>
      <c r="AN1150" s="132" t="s">
        <v>57</v>
      </c>
      <c r="AO1150" s="132"/>
      <c r="AP1150" s="132" t="s">
        <v>57</v>
      </c>
      <c r="AQ1150" s="132"/>
      <c r="AR1150" s="132" t="s">
        <v>57</v>
      </c>
      <c r="AS1150" s="132" t="s">
        <v>60</v>
      </c>
      <c r="AT1150" s="132" t="s">
        <v>61</v>
      </c>
      <c r="AU1150" s="132" t="s">
        <v>62</v>
      </c>
      <c r="AV1150" s="98" t="s">
        <v>125</v>
      </c>
      <c r="AW1150" s="132" t="s">
        <v>168</v>
      </c>
      <c r="AX1150" s="135">
        <v>3202031</v>
      </c>
      <c r="AY1150" s="132" t="s">
        <v>169</v>
      </c>
      <c r="AZ1150" s="132" t="s">
        <v>549</v>
      </c>
      <c r="BA1150" s="24"/>
    </row>
    <row r="1151" spans="1:53" ht="84.75" customHeight="1">
      <c r="A1151" s="23" t="str">
        <f>+IFERROR(VLOOKUP(R1151,'[2]Listas niveles'!$D$2:$E$11,2,FALSE),"")</f>
        <v>DTAN</v>
      </c>
      <c r="B1151" s="23" t="str">
        <f>+IFERROR(VLOOKUP(AS1151,'[2]Listas anexo 1'!$A$7:$B$8,2,FALSE),"")</f>
        <v>ADMIN</v>
      </c>
      <c r="C1151" s="23" t="str">
        <f>+IFERROR(VLOOKUP(AT1151,'[2]Listas anexo 1'!$A$13:$B$15,2,FALSE),"")</f>
        <v>ADMINYCOOR</v>
      </c>
      <c r="D1151" s="23" t="str">
        <f>+IFERROR(VLOOKUP(AT1151,'[2]Listas anexo 1'!$A$13:$C$15,3,FALSE),"")</f>
        <v>CONTRIBUIR</v>
      </c>
      <c r="E1151" s="23" t="str">
        <f>+IFERROR(VLOOKUP(AT1151,'[2]Listas anexo 1'!$A$19:$B$21,2,FALSE),"")</f>
        <v>ADMINOB</v>
      </c>
      <c r="F1151" s="23" t="str">
        <f>+IFERROR(VLOOKUP(AV1151,'[2]Listas anexo 1'!$J$13:$K$21,2,FALSE),"")</f>
        <v>ADOBIV</v>
      </c>
      <c r="G1151" s="23" t="str">
        <f>+IFERROR(VLOOKUP(AW1151,'[2]LISTAS ANEXO 1. 2'!$A$9:$B$38,2,FALSE),"")</f>
        <v>AXI</v>
      </c>
      <c r="H1151" s="23" t="str">
        <f>+IFERROR(IF(C1151="ADMINYCOOR",VLOOKUP(AY1151,'[2]LISTAS ANEXO 1. 3'!$B$13:$C$42,2,FALSE),IF(C1151="TASAS",VLOOKUP(AY1151,'[2]LISTAS ANEXO 1. 3'!$B$43:$C$51,2,FALSE),IF(C1151="FORTALECIMIENTO",VLOOKUP(AY1151,'[2]LISTAS ANEXO 1. 3'!$B$52:$C$58,2,FALSE),""))),"")</f>
        <v>PP</v>
      </c>
      <c r="I1151" s="23" t="str">
        <f>+IFERROR(VLOOKUP(#REF!,'[2]LISTAS ANEXO 1. 4'!$B$74:$C$90,2,FALSE),"")</f>
        <v/>
      </c>
      <c r="J1151" s="23" t="str">
        <f>+IFERROR(VLOOKUP(X1151,[2]ORDINALES!$B$2:$C$5,2,FALSE),"")</f>
        <v>CTADOS</v>
      </c>
      <c r="K1151" s="23" t="str">
        <f>+IFERROR(VLOOKUP(#REF!,[2]REGION!$G$2:$I$1125,2,FALSE),"")</f>
        <v/>
      </c>
      <c r="L1151" s="23" t="str">
        <f>+IFERROR(VLOOKUP(AI1151,[2]REGION!$G$2:$I$1125,2,FALSE),"")</f>
        <v>NORTESANTA</v>
      </c>
      <c r="M1151" s="23" t="str">
        <f>+IFERROR(VLOOKUP(#REF!,[2]ORDINALES!$H$2:$I$382,2,FALSE),"")</f>
        <v/>
      </c>
      <c r="N1151" s="23" t="str">
        <f>IFERROR(VLOOKUP(U1151,'[2]Lista Willy'!$B$11:$D$14,3,FALSE),"")</f>
        <v>REC_11</v>
      </c>
      <c r="O1151" s="24"/>
      <c r="P1151" s="94">
        <v>40024</v>
      </c>
      <c r="Q1151" s="132" t="s">
        <v>540</v>
      </c>
      <c r="R1151" s="132" t="s">
        <v>873</v>
      </c>
      <c r="S1151" s="132" t="s">
        <v>1216</v>
      </c>
      <c r="T1151" s="94" t="s">
        <v>873</v>
      </c>
      <c r="U1151" s="132" t="s">
        <v>52</v>
      </c>
      <c r="V1151" s="132" t="s">
        <v>53</v>
      </c>
      <c r="W1151" s="132" t="s">
        <v>54</v>
      </c>
      <c r="X1151" s="90" t="s">
        <v>55</v>
      </c>
      <c r="Y1151" s="94" t="s">
        <v>1239</v>
      </c>
      <c r="Z1151" s="133">
        <v>53024400</v>
      </c>
      <c r="AA1151" s="120"/>
      <c r="AB1151" s="133"/>
      <c r="AC1151" s="133"/>
      <c r="AD1151" s="133"/>
      <c r="AE1151" s="120">
        <v>53024400</v>
      </c>
      <c r="AF1151" s="134"/>
      <c r="AG1151" s="132">
        <v>0</v>
      </c>
      <c r="AH1151" s="132" t="s">
        <v>57</v>
      </c>
      <c r="AI1151" s="132" t="s">
        <v>876</v>
      </c>
      <c r="AJ1151" s="132" t="s">
        <v>1218</v>
      </c>
      <c r="AK1151" s="132"/>
      <c r="AL1151" s="132" t="s">
        <v>57</v>
      </c>
      <c r="AM1151" s="132"/>
      <c r="AN1151" s="132" t="s">
        <v>57</v>
      </c>
      <c r="AO1151" s="132"/>
      <c r="AP1151" s="132" t="s">
        <v>57</v>
      </c>
      <c r="AQ1151" s="132"/>
      <c r="AR1151" s="132" t="s">
        <v>57</v>
      </c>
      <c r="AS1151" s="132" t="s">
        <v>60</v>
      </c>
      <c r="AT1151" s="132" t="s">
        <v>61</v>
      </c>
      <c r="AU1151" s="132" t="s">
        <v>62</v>
      </c>
      <c r="AV1151" s="132" t="s">
        <v>63</v>
      </c>
      <c r="AW1151" s="132" t="s">
        <v>442</v>
      </c>
      <c r="AX1151" s="135">
        <v>3202002</v>
      </c>
      <c r="AY1151" s="132" t="s">
        <v>211</v>
      </c>
      <c r="AZ1151" s="132" t="s">
        <v>447</v>
      </c>
      <c r="BA1151" s="24"/>
    </row>
    <row r="1152" spans="1:53" ht="84.75" customHeight="1">
      <c r="A1152" s="23" t="str">
        <f>+IFERROR(VLOOKUP(R1152,'[2]Listas niveles'!$D$2:$E$11,2,FALSE),"")</f>
        <v>DTAN</v>
      </c>
      <c r="B1152" s="23" t="str">
        <f>+IFERROR(VLOOKUP(AS1152,'[2]Listas anexo 1'!$A$7:$B$8,2,FALSE),"")</f>
        <v>ADMIN</v>
      </c>
      <c r="C1152" s="23" t="str">
        <f>+IFERROR(VLOOKUP(AT1152,'[2]Listas anexo 1'!$A$13:$B$15,2,FALSE),"")</f>
        <v>ADMINYCOOR</v>
      </c>
      <c r="D1152" s="23" t="str">
        <f>+IFERROR(VLOOKUP(AT1152,'[2]Listas anexo 1'!$A$13:$C$15,3,FALSE),"")</f>
        <v>CONTRIBUIR</v>
      </c>
      <c r="E1152" s="23" t="str">
        <f>+IFERROR(VLOOKUP(AT1152,'[2]Listas anexo 1'!$A$19:$B$21,2,FALSE),"")</f>
        <v>ADMINOB</v>
      </c>
      <c r="F1152" s="23" t="str">
        <f>+IFERROR(VLOOKUP(AV1152,'[2]Listas anexo 1'!$J$13:$K$21,2,FALSE),"")</f>
        <v>ADOBIV</v>
      </c>
      <c r="G1152" s="23" t="str">
        <f>+IFERROR(VLOOKUP(AW1152,'[2]LISTAS ANEXO 1. 2'!$A$9:$B$38,2,FALSE),"")</f>
        <v>AXI</v>
      </c>
      <c r="H1152" s="23" t="str">
        <f>+IFERROR(IF(C1152="ADMINYCOOR",VLOOKUP(AY1152,'[2]LISTAS ANEXO 1. 3'!$B$13:$C$42,2,FALSE),IF(C1152="TASAS",VLOOKUP(AY1152,'[2]LISTAS ANEXO 1. 3'!$B$43:$C$51,2,FALSE),IF(C1152="FORTALECIMIENTO",VLOOKUP(AY1152,'[2]LISTAS ANEXO 1. 3'!$B$52:$C$58,2,FALSE),""))),"")</f>
        <v>PP</v>
      </c>
      <c r="I1152" s="23" t="str">
        <f>+IFERROR(VLOOKUP(#REF!,'[2]LISTAS ANEXO 1. 4'!$B$74:$C$90,2,FALSE),"")</f>
        <v/>
      </c>
      <c r="J1152" s="23" t="str">
        <f>+IFERROR(VLOOKUP(X1152,[2]ORDINALES!$B$2:$C$5,2,FALSE),"")</f>
        <v>CTADOS</v>
      </c>
      <c r="K1152" s="23" t="str">
        <f>+IFERROR(VLOOKUP(#REF!,[2]REGION!$G$2:$I$1125,2,FALSE),"")</f>
        <v/>
      </c>
      <c r="L1152" s="23" t="str">
        <f>+IFERROR(VLOOKUP(AI1152,[2]REGION!$G$2:$I$1125,2,FALSE),"")</f>
        <v>NORTESANTA</v>
      </c>
      <c r="M1152" s="23" t="str">
        <f>+IFERROR(VLOOKUP(#REF!,[2]ORDINALES!$H$2:$I$382,2,FALSE),"")</f>
        <v/>
      </c>
      <c r="N1152" s="23" t="str">
        <f>IFERROR(VLOOKUP(U1152,'[2]Lista Willy'!$B$11:$D$14,3,FALSE),"")</f>
        <v>REC_20</v>
      </c>
      <c r="O1152" s="24"/>
      <c r="P1152" s="94">
        <v>40025</v>
      </c>
      <c r="Q1152" s="132" t="s">
        <v>540</v>
      </c>
      <c r="R1152" s="132" t="s">
        <v>873</v>
      </c>
      <c r="S1152" s="132" t="s">
        <v>1216</v>
      </c>
      <c r="T1152" s="94" t="s">
        <v>873</v>
      </c>
      <c r="U1152" s="132" t="s">
        <v>153</v>
      </c>
      <c r="V1152" s="132" t="s">
        <v>154</v>
      </c>
      <c r="W1152" s="132" t="s">
        <v>54</v>
      </c>
      <c r="X1152" s="90" t="s">
        <v>55</v>
      </c>
      <c r="Y1152" s="94" t="s">
        <v>1240</v>
      </c>
      <c r="Z1152" s="133">
        <v>15000000</v>
      </c>
      <c r="AA1152" s="120"/>
      <c r="AB1152" s="133"/>
      <c r="AC1152" s="133"/>
      <c r="AD1152" s="133"/>
      <c r="AE1152" s="120">
        <v>15000000</v>
      </c>
      <c r="AF1152" s="134"/>
      <c r="AG1152" s="132">
        <v>0</v>
      </c>
      <c r="AH1152" s="132" t="s">
        <v>57</v>
      </c>
      <c r="AI1152" s="132" t="s">
        <v>876</v>
      </c>
      <c r="AJ1152" s="132" t="s">
        <v>1218</v>
      </c>
      <c r="AK1152" s="132"/>
      <c r="AL1152" s="132" t="s">
        <v>57</v>
      </c>
      <c r="AM1152" s="132"/>
      <c r="AN1152" s="132" t="s">
        <v>57</v>
      </c>
      <c r="AO1152" s="132"/>
      <c r="AP1152" s="132" t="s">
        <v>57</v>
      </c>
      <c r="AQ1152" s="132"/>
      <c r="AR1152" s="132" t="s">
        <v>57</v>
      </c>
      <c r="AS1152" s="132" t="s">
        <v>60</v>
      </c>
      <c r="AT1152" s="132" t="s">
        <v>61</v>
      </c>
      <c r="AU1152" s="132" t="s">
        <v>62</v>
      </c>
      <c r="AV1152" s="132" t="s">
        <v>63</v>
      </c>
      <c r="AW1152" s="132" t="s">
        <v>442</v>
      </c>
      <c r="AX1152" s="135">
        <v>3202002</v>
      </c>
      <c r="AY1152" s="132" t="s">
        <v>211</v>
      </c>
      <c r="AZ1152" s="132" t="s">
        <v>447</v>
      </c>
      <c r="BA1152" s="24"/>
    </row>
    <row r="1153" spans="1:53" ht="84.75" customHeight="1">
      <c r="A1153" s="23" t="str">
        <f>+IFERROR(VLOOKUP(R1153,'[2]Listas niveles'!$D$2:$E$11,2,FALSE),"")</f>
        <v>DTAN</v>
      </c>
      <c r="B1153" s="23" t="str">
        <f>+IFERROR(VLOOKUP(AS1153,'[2]Listas anexo 1'!$A$7:$B$8,2,FALSE),"")</f>
        <v>ADMIN</v>
      </c>
      <c r="C1153" s="23" t="str">
        <f>+IFERROR(VLOOKUP(AT1153,'[2]Listas anexo 1'!$A$13:$B$15,2,FALSE),"")</f>
        <v>ADMINYCOOR</v>
      </c>
      <c r="D1153" s="23" t="str">
        <f>+IFERROR(VLOOKUP(AT1153,'[2]Listas anexo 1'!$A$13:$C$15,3,FALSE),"")</f>
        <v>CONTRIBUIR</v>
      </c>
      <c r="E1153" s="23" t="str">
        <f>+IFERROR(VLOOKUP(AT1153,'[2]Listas anexo 1'!$A$19:$B$21,2,FALSE),"")</f>
        <v>ADMINOB</v>
      </c>
      <c r="F1153" s="23" t="str">
        <f>+IFERROR(VLOOKUP(AV1153,'[2]Listas anexo 1'!$J$13:$K$21,2,FALSE),"")</f>
        <v>ADOBIV</v>
      </c>
      <c r="G1153" s="23" t="str">
        <f>+IFERROR(VLOOKUP(AW1153,'[2]LISTAS ANEXO 1. 2'!$A$9:$B$38,2,FALSE),"")</f>
        <v>AXI</v>
      </c>
      <c r="H1153" s="23" t="str">
        <f>+IFERROR(IF(C1153="ADMINYCOOR",VLOOKUP(AY1153,'[2]LISTAS ANEXO 1. 3'!$B$13:$C$42,2,FALSE),IF(C1153="TASAS",VLOOKUP(AY1153,'[2]LISTAS ANEXO 1. 3'!$B$43:$C$51,2,FALSE),IF(C1153="FORTALECIMIENTO",VLOOKUP(AY1153,'[2]LISTAS ANEXO 1. 3'!$B$52:$C$58,2,FALSE),""))),"")</f>
        <v>PP</v>
      </c>
      <c r="I1153" s="23" t="str">
        <f>+IFERROR(VLOOKUP(#REF!,'[2]LISTAS ANEXO 1. 4'!$B$74:$C$90,2,FALSE),"")</f>
        <v/>
      </c>
      <c r="J1153" s="23" t="str">
        <f>+IFERROR(VLOOKUP(X1153,[2]ORDINALES!$B$2:$C$5,2,FALSE),"")</f>
        <v>CTADOS</v>
      </c>
      <c r="K1153" s="23" t="str">
        <f>+IFERROR(VLOOKUP(#REF!,[2]REGION!$G$2:$I$1125,2,FALSE),"")</f>
        <v/>
      </c>
      <c r="L1153" s="23" t="str">
        <f>+IFERROR(VLOOKUP(AI1153,[2]REGION!$G$2:$I$1125,2,FALSE),"")</f>
        <v>NORTESANTA</v>
      </c>
      <c r="M1153" s="23" t="str">
        <f>+IFERROR(VLOOKUP(#REF!,[2]ORDINALES!$H$2:$I$382,2,FALSE),"")</f>
        <v/>
      </c>
      <c r="N1153" s="23" t="str">
        <f>IFERROR(VLOOKUP(U1153,'[2]Lista Willy'!$B$11:$D$14,3,FALSE),"")</f>
        <v>REC_11</v>
      </c>
      <c r="O1153" s="24"/>
      <c r="P1153" s="94">
        <v>40026</v>
      </c>
      <c r="Q1153" s="132" t="s">
        <v>540</v>
      </c>
      <c r="R1153" s="132" t="s">
        <v>873</v>
      </c>
      <c r="S1153" s="132" t="s">
        <v>1216</v>
      </c>
      <c r="T1153" s="94" t="s">
        <v>873</v>
      </c>
      <c r="U1153" s="132" t="s">
        <v>52</v>
      </c>
      <c r="V1153" s="132" t="s">
        <v>53</v>
      </c>
      <c r="W1153" s="132" t="s">
        <v>54</v>
      </c>
      <c r="X1153" s="90" t="s">
        <v>55</v>
      </c>
      <c r="Y1153" s="94" t="s">
        <v>2906</v>
      </c>
      <c r="Z1153" s="133">
        <v>2000000</v>
      </c>
      <c r="AA1153" s="120"/>
      <c r="AB1153" s="133"/>
      <c r="AC1153" s="133"/>
      <c r="AD1153" s="133"/>
      <c r="AE1153" s="120">
        <v>2000000</v>
      </c>
      <c r="AF1153" s="134"/>
      <c r="AG1153" s="132">
        <v>0</v>
      </c>
      <c r="AH1153" s="132" t="s">
        <v>57</v>
      </c>
      <c r="AI1153" s="132" t="s">
        <v>876</v>
      </c>
      <c r="AJ1153" s="132" t="s">
        <v>1218</v>
      </c>
      <c r="AK1153" s="132"/>
      <c r="AL1153" s="132" t="s">
        <v>57</v>
      </c>
      <c r="AM1153" s="132"/>
      <c r="AN1153" s="132" t="s">
        <v>57</v>
      </c>
      <c r="AO1153" s="132"/>
      <c r="AP1153" s="132" t="s">
        <v>57</v>
      </c>
      <c r="AQ1153" s="132"/>
      <c r="AR1153" s="132" t="s">
        <v>57</v>
      </c>
      <c r="AS1153" s="132" t="s">
        <v>60</v>
      </c>
      <c r="AT1153" s="132" t="s">
        <v>61</v>
      </c>
      <c r="AU1153" s="132" t="s">
        <v>62</v>
      </c>
      <c r="AV1153" s="132" t="s">
        <v>63</v>
      </c>
      <c r="AW1153" s="132" t="s">
        <v>442</v>
      </c>
      <c r="AX1153" s="135">
        <v>3202002</v>
      </c>
      <c r="AY1153" s="132" t="s">
        <v>211</v>
      </c>
      <c r="AZ1153" s="132" t="s">
        <v>447</v>
      </c>
      <c r="BA1153" s="24"/>
    </row>
    <row r="1154" spans="1:53" ht="84.75" customHeight="1">
      <c r="A1154" s="23" t="str">
        <f>+IFERROR(VLOOKUP(R1154,'[2]Listas niveles'!$D$2:$E$11,2,FALSE),"")</f>
        <v>DTAN</v>
      </c>
      <c r="B1154" s="23" t="str">
        <f>+IFERROR(VLOOKUP(AS1154,'[2]Listas anexo 1'!$A$7:$B$8,2,FALSE),"")</f>
        <v>ADMIN</v>
      </c>
      <c r="C1154" s="23" t="str">
        <f>+IFERROR(VLOOKUP(AT1154,'[2]Listas anexo 1'!$A$13:$B$15,2,FALSE),"")</f>
        <v>ADMINYCOOR</v>
      </c>
      <c r="D1154" s="23" t="str">
        <f>+IFERROR(VLOOKUP(AT1154,'[2]Listas anexo 1'!$A$13:$C$15,3,FALSE),"")</f>
        <v>CONTRIBUIR</v>
      </c>
      <c r="E1154" s="23" t="str">
        <f>+IFERROR(VLOOKUP(AT1154,'[2]Listas anexo 1'!$A$19:$B$21,2,FALSE),"")</f>
        <v>ADMINOB</v>
      </c>
      <c r="F1154" s="23" t="str">
        <f>+IFERROR(VLOOKUP(AV1154,'[2]Listas anexo 1'!$J$13:$K$21,2,FALSE),"")</f>
        <v>ADOBIV</v>
      </c>
      <c r="G1154" s="23" t="str">
        <f>+IFERROR(VLOOKUP(AW1154,'[2]LISTAS ANEXO 1. 2'!$A$9:$B$38,2,FALSE),"")</f>
        <v>AXV</v>
      </c>
      <c r="H1154" s="23" t="str">
        <f>+IFERROR(IF(C1154="ADMINYCOOR",VLOOKUP(AY1154,'[2]LISTAS ANEXO 1. 3'!$B$13:$C$42,2,FALSE),IF(C1154="TASAS",VLOOKUP(AY1154,'[2]LISTAS ANEXO 1. 3'!$B$43:$C$51,2,FALSE),IF(C1154="FORTALECIMIENTO",VLOOKUP(AY1154,'[2]LISTAS ANEXO 1. 3'!$B$52:$C$58,2,FALSE),""))),"")</f>
        <v>BC</v>
      </c>
      <c r="I1154" s="23" t="str">
        <f>+IFERROR(VLOOKUP(#REF!,'[2]LISTAS ANEXO 1. 4'!$B$74:$C$90,2,FALSE),"")</f>
        <v/>
      </c>
      <c r="J1154" s="23" t="str">
        <f>+IFERROR(VLOOKUP(X1154,[2]ORDINALES!$B$2:$C$5,2,FALSE),"")</f>
        <v>CTADOS</v>
      </c>
      <c r="K1154" s="23" t="str">
        <f>+IFERROR(VLOOKUP(#REF!,[2]REGION!$G$2:$I$1125,2,FALSE),"")</f>
        <v/>
      </c>
      <c r="L1154" s="23" t="str">
        <f>+IFERROR(VLOOKUP(AI1154,[2]REGION!$G$2:$I$1125,2,FALSE),"")</f>
        <v>NORTESANTA</v>
      </c>
      <c r="M1154" s="23" t="str">
        <f>+IFERROR(VLOOKUP(#REF!,[2]ORDINALES!$H$2:$I$382,2,FALSE),"")</f>
        <v/>
      </c>
      <c r="N1154" s="23" t="str">
        <f>IFERROR(VLOOKUP(U1154,'[2]Lista Willy'!$B$11:$D$14,3,FALSE),"")</f>
        <v>REC_20</v>
      </c>
      <c r="O1154" s="24"/>
      <c r="P1154" s="94">
        <v>40027</v>
      </c>
      <c r="Q1154" s="132" t="s">
        <v>540</v>
      </c>
      <c r="R1154" s="132" t="s">
        <v>873</v>
      </c>
      <c r="S1154" s="132" t="s">
        <v>1216</v>
      </c>
      <c r="T1154" s="94" t="s">
        <v>873</v>
      </c>
      <c r="U1154" s="132" t="s">
        <v>153</v>
      </c>
      <c r="V1154" s="132" t="s">
        <v>154</v>
      </c>
      <c r="W1154" s="132" t="s">
        <v>54</v>
      </c>
      <c r="X1154" s="90" t="s">
        <v>55</v>
      </c>
      <c r="Y1154" s="94" t="s">
        <v>1241</v>
      </c>
      <c r="Z1154" s="133">
        <v>106871535</v>
      </c>
      <c r="AA1154" s="120"/>
      <c r="AB1154" s="133"/>
      <c r="AC1154" s="133"/>
      <c r="AD1154" s="133"/>
      <c r="AE1154" s="120">
        <v>106871535</v>
      </c>
      <c r="AF1154" s="134"/>
      <c r="AG1154" s="132">
        <v>0</v>
      </c>
      <c r="AH1154" s="132" t="s">
        <v>57</v>
      </c>
      <c r="AI1154" s="132" t="s">
        <v>876</v>
      </c>
      <c r="AJ1154" s="132" t="s">
        <v>1218</v>
      </c>
      <c r="AK1154" s="132"/>
      <c r="AL1154" s="132" t="s">
        <v>57</v>
      </c>
      <c r="AM1154" s="132"/>
      <c r="AN1154" s="132" t="s">
        <v>57</v>
      </c>
      <c r="AO1154" s="132"/>
      <c r="AP1154" s="132" t="s">
        <v>57</v>
      </c>
      <c r="AQ1154" s="132"/>
      <c r="AR1154" s="132" t="s">
        <v>57</v>
      </c>
      <c r="AS1154" s="132" t="s">
        <v>60</v>
      </c>
      <c r="AT1154" s="132" t="s">
        <v>61</v>
      </c>
      <c r="AU1154" s="132" t="s">
        <v>62</v>
      </c>
      <c r="AV1154" s="132" t="s">
        <v>63</v>
      </c>
      <c r="AW1154" s="132" t="s">
        <v>288</v>
      </c>
      <c r="AX1154" s="135">
        <v>3202036</v>
      </c>
      <c r="AY1154" s="132" t="s">
        <v>289</v>
      </c>
      <c r="AZ1154" s="132" t="s">
        <v>290</v>
      </c>
      <c r="BA1154" s="24"/>
    </row>
    <row r="1155" spans="1:53" ht="84.75" customHeight="1">
      <c r="A1155" s="23" t="str">
        <f>+IFERROR(VLOOKUP(R1155,'[2]Listas niveles'!$D$2:$E$11,2,FALSE),"")</f>
        <v>DTAN</v>
      </c>
      <c r="B1155" s="23" t="str">
        <f>+IFERROR(VLOOKUP(AS1155,'[2]Listas anexo 1'!$A$7:$B$8,2,FALSE),"")</f>
        <v>ADMIN</v>
      </c>
      <c r="C1155" s="23" t="str">
        <f>+IFERROR(VLOOKUP(AT1155,'[2]Listas anexo 1'!$A$13:$B$15,2,FALSE),"")</f>
        <v>ADMINYCOOR</v>
      </c>
      <c r="D1155" s="23" t="str">
        <f>+IFERROR(VLOOKUP(AT1155,'[2]Listas anexo 1'!$A$13:$C$15,3,FALSE),"")</f>
        <v>CONTRIBUIR</v>
      </c>
      <c r="E1155" s="23" t="str">
        <f>+IFERROR(VLOOKUP(AT1155,'[2]Listas anexo 1'!$A$19:$B$21,2,FALSE),"")</f>
        <v>ADMINOB</v>
      </c>
      <c r="F1155" s="23" t="str">
        <f>+IFERROR(VLOOKUP(AV1155,'[2]Listas anexo 1'!$J$13:$K$21,2,FALSE),"")</f>
        <v>ADOBI</v>
      </c>
      <c r="G1155" s="23" t="str">
        <f>+IFERROR(VLOOKUP(AW1155,'[2]LISTAS ANEXO 1. 2'!$A$9:$B$38,2,FALSE),"")</f>
        <v>AIII</v>
      </c>
      <c r="H1155" s="23" t="str">
        <f>+IFERROR(IF(C1155="ADMINYCOOR",VLOOKUP(AY1155,'[2]LISTAS ANEXO 1. 3'!$B$13:$C$42,2,FALSE),IF(C1155="TASAS",VLOOKUP(AY1155,'[2]LISTAS ANEXO 1. 3'!$B$43:$C$51,2,FALSE),IF(C1155="FORTALECIMIENTO",VLOOKUP(AY1155,'[2]LISTAS ANEXO 1. 3'!$B$52:$C$58,2,FALSE),""))),"")</f>
        <v>DD</v>
      </c>
      <c r="I1155" s="23" t="str">
        <f>+IFERROR(VLOOKUP(#REF!,'[2]LISTAS ANEXO 1. 4'!$B$74:$C$90,2,FALSE),"")</f>
        <v/>
      </c>
      <c r="J1155" s="23" t="str">
        <f>+IFERROR(VLOOKUP(X1155,[2]ORDINALES!$B$2:$C$5,2,FALSE),"")</f>
        <v>CTADOS</v>
      </c>
      <c r="K1155" s="23" t="str">
        <f>+IFERROR(VLOOKUP(#REF!,[2]REGION!$G$2:$I$1125,2,FALSE),"")</f>
        <v/>
      </c>
      <c r="L1155" s="23" t="str">
        <f>+IFERROR(VLOOKUP(AI1155,[2]REGION!$G$2:$I$1125,2,FALSE),"")</f>
        <v>NORTESANTA</v>
      </c>
      <c r="M1155" s="23" t="str">
        <f>+IFERROR(VLOOKUP(#REF!,[2]ORDINALES!$H$2:$I$382,2,FALSE),"")</f>
        <v/>
      </c>
      <c r="N1155" s="23" t="str">
        <f>IFERROR(VLOOKUP(U1155,'[2]Lista Willy'!$B$11:$D$14,3,FALSE),"")</f>
        <v>REC_20</v>
      </c>
      <c r="O1155" s="24"/>
      <c r="P1155" s="94">
        <v>40028</v>
      </c>
      <c r="Q1155" s="132" t="s">
        <v>540</v>
      </c>
      <c r="R1155" s="132" t="s">
        <v>873</v>
      </c>
      <c r="S1155" s="132" t="s">
        <v>1216</v>
      </c>
      <c r="T1155" s="94" t="s">
        <v>873</v>
      </c>
      <c r="U1155" s="132" t="s">
        <v>153</v>
      </c>
      <c r="V1155" s="132" t="s">
        <v>154</v>
      </c>
      <c r="W1155" s="132" t="s">
        <v>54</v>
      </c>
      <c r="X1155" s="90" t="s">
        <v>55</v>
      </c>
      <c r="Y1155" s="94" t="s">
        <v>1242</v>
      </c>
      <c r="Z1155" s="133">
        <v>25000000</v>
      </c>
      <c r="AA1155" s="120"/>
      <c r="AB1155" s="133"/>
      <c r="AC1155" s="133"/>
      <c r="AD1155" s="133"/>
      <c r="AE1155" s="120">
        <v>25000000</v>
      </c>
      <c r="AF1155" s="134"/>
      <c r="AG1155" s="132">
        <v>0</v>
      </c>
      <c r="AH1155" s="132" t="s">
        <v>57</v>
      </c>
      <c r="AI1155" s="132" t="s">
        <v>876</v>
      </c>
      <c r="AJ1155" s="132" t="s">
        <v>1218</v>
      </c>
      <c r="AK1155" s="132"/>
      <c r="AL1155" s="132" t="s">
        <v>57</v>
      </c>
      <c r="AM1155" s="132"/>
      <c r="AN1155" s="132" t="s">
        <v>57</v>
      </c>
      <c r="AO1155" s="132"/>
      <c r="AP1155" s="132" t="s">
        <v>57</v>
      </c>
      <c r="AQ1155" s="132"/>
      <c r="AR1155" s="132" t="s">
        <v>57</v>
      </c>
      <c r="AS1155" s="132" t="s">
        <v>60</v>
      </c>
      <c r="AT1155" s="132" t="s">
        <v>61</v>
      </c>
      <c r="AU1155" s="132" t="s">
        <v>62</v>
      </c>
      <c r="AV1155" s="98" t="s">
        <v>125</v>
      </c>
      <c r="AW1155" s="132" t="s">
        <v>324</v>
      </c>
      <c r="AX1155" s="135">
        <v>3202005</v>
      </c>
      <c r="AY1155" s="98" t="s">
        <v>325</v>
      </c>
      <c r="AZ1155" s="98" t="s">
        <v>389</v>
      </c>
      <c r="BA1155" s="24"/>
    </row>
    <row r="1156" spans="1:53" ht="84.75" customHeight="1">
      <c r="A1156" s="23" t="str">
        <f>+IFERROR(VLOOKUP(R1156,'[2]Listas niveles'!$D$2:$E$11,2,FALSE),"")</f>
        <v>DTAN</v>
      </c>
      <c r="B1156" s="23" t="str">
        <f>+IFERROR(VLOOKUP(AS1156,'[2]Listas anexo 1'!$A$7:$B$8,2,FALSE),"")</f>
        <v>ADMIN</v>
      </c>
      <c r="C1156" s="23" t="str">
        <f>+IFERROR(VLOOKUP(AT1156,'[2]Listas anexo 1'!$A$13:$B$15,2,FALSE),"")</f>
        <v>ADMINYCOOR</v>
      </c>
      <c r="D1156" s="23" t="str">
        <f>+IFERROR(VLOOKUP(AT1156,'[2]Listas anexo 1'!$A$13:$C$15,3,FALSE),"")</f>
        <v>CONTRIBUIR</v>
      </c>
      <c r="E1156" s="23" t="str">
        <f>+IFERROR(VLOOKUP(AT1156,'[2]Listas anexo 1'!$A$19:$B$21,2,FALSE),"")</f>
        <v>ADMINOB</v>
      </c>
      <c r="F1156" s="23" t="str">
        <f>+IFERROR(VLOOKUP(AV1156,'[2]Listas anexo 1'!$J$13:$K$21,2,FALSE),"")</f>
        <v>ADOBIII</v>
      </c>
      <c r="G1156" s="23" t="str">
        <f>+IFERROR(VLOOKUP(AW1156,'[2]LISTAS ANEXO 1. 2'!$A$9:$B$38,2,FALSE),"")</f>
        <v>AIX</v>
      </c>
      <c r="H1156" s="23" t="str">
        <f>+IFERROR(IF(C1156="ADMINYCOOR",VLOOKUP(AY1156,'[2]LISTAS ANEXO 1. 3'!$B$13:$C$42,2,FALSE),IF(C1156="TASAS",VLOOKUP(AY1156,'[2]LISTAS ANEXO 1. 3'!$B$43:$C$51,2,FALSE),IF(C1156="FORTALECIMIENTO",VLOOKUP(AY1156,'[2]LISTAS ANEXO 1. 3'!$B$52:$C$58,2,FALSE),""))),"")</f>
        <v>NN</v>
      </c>
      <c r="I1156" s="23" t="str">
        <f>+IFERROR(VLOOKUP(#REF!,'[2]LISTAS ANEXO 1. 4'!$B$74:$C$90,2,FALSE),"")</f>
        <v/>
      </c>
      <c r="J1156" s="23" t="str">
        <f>+IFERROR(VLOOKUP(X1156,[2]ORDINALES!$B$2:$C$5,2,FALSE),"")</f>
        <v>CTADOS</v>
      </c>
      <c r="K1156" s="23" t="str">
        <f>+IFERROR(VLOOKUP(#REF!,[2]REGION!$G$2:$I$1125,2,FALSE),"")</f>
        <v/>
      </c>
      <c r="L1156" s="23" t="str">
        <f>+IFERROR(VLOOKUP(AI1156,[2]REGION!$G$2:$I$1125,2,FALSE),"")</f>
        <v>NORTESANTA</v>
      </c>
      <c r="M1156" s="23" t="str">
        <f>+IFERROR(VLOOKUP(#REF!,[2]ORDINALES!$H$2:$I$382,2,FALSE),"")</f>
        <v/>
      </c>
      <c r="N1156" s="23" t="str">
        <f>IFERROR(VLOOKUP(U1156,'[2]Lista Willy'!$B$11:$D$14,3,FALSE),"")</f>
        <v>REC_11</v>
      </c>
      <c r="O1156" s="24"/>
      <c r="P1156" s="94">
        <v>40029</v>
      </c>
      <c r="Q1156" s="132" t="s">
        <v>540</v>
      </c>
      <c r="R1156" s="132" t="s">
        <v>873</v>
      </c>
      <c r="S1156" s="132" t="s">
        <v>1216</v>
      </c>
      <c r="T1156" s="94" t="s">
        <v>873</v>
      </c>
      <c r="U1156" s="132" t="s">
        <v>52</v>
      </c>
      <c r="V1156" s="132" t="s">
        <v>53</v>
      </c>
      <c r="W1156" s="132" t="s">
        <v>54</v>
      </c>
      <c r="X1156" s="90" t="s">
        <v>55</v>
      </c>
      <c r="Y1156" s="94" t="s">
        <v>1243</v>
      </c>
      <c r="Z1156" s="133">
        <v>40707660</v>
      </c>
      <c r="AA1156" s="120"/>
      <c r="AB1156" s="133"/>
      <c r="AC1156" s="133"/>
      <c r="AD1156" s="133"/>
      <c r="AE1156" s="120">
        <v>40707660</v>
      </c>
      <c r="AF1156" s="134"/>
      <c r="AG1156" s="132">
        <v>0</v>
      </c>
      <c r="AH1156" s="132" t="s">
        <v>57</v>
      </c>
      <c r="AI1156" s="132" t="s">
        <v>876</v>
      </c>
      <c r="AJ1156" s="132" t="s">
        <v>1218</v>
      </c>
      <c r="AK1156" s="132"/>
      <c r="AL1156" s="132" t="s">
        <v>57</v>
      </c>
      <c r="AM1156" s="132"/>
      <c r="AN1156" s="132" t="s">
        <v>57</v>
      </c>
      <c r="AO1156" s="132"/>
      <c r="AP1156" s="132" t="s">
        <v>57</v>
      </c>
      <c r="AQ1156" s="132"/>
      <c r="AR1156" s="132" t="s">
        <v>57</v>
      </c>
      <c r="AS1156" s="132" t="s">
        <v>60</v>
      </c>
      <c r="AT1156" s="132" t="s">
        <v>61</v>
      </c>
      <c r="AU1156" s="132" t="s">
        <v>62</v>
      </c>
      <c r="AV1156" s="98" t="s">
        <v>272</v>
      </c>
      <c r="AW1156" s="132" t="s">
        <v>413</v>
      </c>
      <c r="AX1156" s="135">
        <v>3202014</v>
      </c>
      <c r="AY1156" s="132" t="s">
        <v>418</v>
      </c>
      <c r="AZ1156" s="98" t="s">
        <v>415</v>
      </c>
      <c r="BA1156" s="24"/>
    </row>
    <row r="1157" spans="1:53" ht="84.75" customHeight="1">
      <c r="A1157" s="23" t="str">
        <f>+IFERROR(VLOOKUP(R1157,'[2]Listas niveles'!$D$2:$E$11,2,FALSE),"")</f>
        <v>DTAN</v>
      </c>
      <c r="B1157" s="23" t="str">
        <f>+IFERROR(VLOOKUP(AS1157,'[2]Listas anexo 1'!$A$7:$B$8,2,FALSE),"")</f>
        <v>ADMIN</v>
      </c>
      <c r="C1157" s="23" t="str">
        <f>+IFERROR(VLOOKUP(AT1157,'[2]Listas anexo 1'!$A$13:$B$15,2,FALSE),"")</f>
        <v>ADMINYCOOR</v>
      </c>
      <c r="D1157" s="23" t="str">
        <f>+IFERROR(VLOOKUP(AT1157,'[2]Listas anexo 1'!$A$13:$C$15,3,FALSE),"")</f>
        <v>CONTRIBUIR</v>
      </c>
      <c r="E1157" s="23" t="str">
        <f>+IFERROR(VLOOKUP(AT1157,'[2]Listas anexo 1'!$A$19:$B$21,2,FALSE),"")</f>
        <v>ADMINOB</v>
      </c>
      <c r="F1157" s="23" t="str">
        <f>+IFERROR(VLOOKUP(AV1157,'[2]Listas anexo 1'!$J$13:$K$21,2,FALSE),"")</f>
        <v>ADOBIII</v>
      </c>
      <c r="G1157" s="23" t="str">
        <f>+IFERROR(VLOOKUP(AW1157,'[2]LISTAS ANEXO 1. 2'!$A$9:$B$38,2,FALSE),"")</f>
        <v>AIX</v>
      </c>
      <c r="H1157" s="23" t="str">
        <f>+IFERROR(IF(C1157="ADMINYCOOR",VLOOKUP(AY1157,'[2]LISTAS ANEXO 1. 3'!$B$13:$C$42,2,FALSE),IF(C1157="TASAS",VLOOKUP(AY1157,'[2]LISTAS ANEXO 1. 3'!$B$43:$C$51,2,FALSE),IF(C1157="FORTALECIMIENTO",VLOOKUP(AY1157,'[2]LISTAS ANEXO 1. 3'!$B$52:$C$58,2,FALSE),""))),"")</f>
        <v>NN</v>
      </c>
      <c r="I1157" s="23" t="str">
        <f>+IFERROR(VLOOKUP(#REF!,'[2]LISTAS ANEXO 1. 4'!$B$74:$C$90,2,FALSE),"")</f>
        <v/>
      </c>
      <c r="J1157" s="23" t="str">
        <f>+IFERROR(VLOOKUP(X1157,[2]ORDINALES!$B$2:$C$5,2,FALSE),"")</f>
        <v>CTADOS</v>
      </c>
      <c r="K1157" s="23" t="str">
        <f>+IFERROR(VLOOKUP(#REF!,[2]REGION!$G$2:$I$1125,2,FALSE),"")</f>
        <v/>
      </c>
      <c r="L1157" s="23" t="str">
        <f>+IFERROR(VLOOKUP(AI1157,[2]REGION!$G$2:$I$1125,2,FALSE),"")</f>
        <v>NORTESANTA</v>
      </c>
      <c r="M1157" s="23" t="str">
        <f>+IFERROR(VLOOKUP(#REF!,[2]ORDINALES!$H$2:$I$382,2,FALSE),"")</f>
        <v/>
      </c>
      <c r="N1157" s="23" t="str">
        <f>IFERROR(VLOOKUP(U1157,'[2]Lista Willy'!$B$11:$D$14,3,FALSE),"")</f>
        <v>REC_20</v>
      </c>
      <c r="O1157" s="24"/>
      <c r="P1157" s="94">
        <v>40030</v>
      </c>
      <c r="Q1157" s="132" t="s">
        <v>540</v>
      </c>
      <c r="R1157" s="132" t="s">
        <v>873</v>
      </c>
      <c r="S1157" s="132" t="s">
        <v>1216</v>
      </c>
      <c r="T1157" s="94" t="s">
        <v>873</v>
      </c>
      <c r="U1157" s="132" t="s">
        <v>153</v>
      </c>
      <c r="V1157" s="132" t="s">
        <v>154</v>
      </c>
      <c r="W1157" s="132" t="s">
        <v>54</v>
      </c>
      <c r="X1157" s="90" t="s">
        <v>55</v>
      </c>
      <c r="Y1157" s="94" t="s">
        <v>1244</v>
      </c>
      <c r="Z1157" s="133">
        <v>19000000</v>
      </c>
      <c r="AA1157" s="120"/>
      <c r="AB1157" s="133"/>
      <c r="AC1157" s="133"/>
      <c r="AD1157" s="133"/>
      <c r="AE1157" s="120">
        <v>19000000</v>
      </c>
      <c r="AF1157" s="134"/>
      <c r="AG1157" s="132">
        <v>0</v>
      </c>
      <c r="AH1157" s="132" t="s">
        <v>57</v>
      </c>
      <c r="AI1157" s="132" t="s">
        <v>876</v>
      </c>
      <c r="AJ1157" s="132" t="s">
        <v>1218</v>
      </c>
      <c r="AK1157" s="132"/>
      <c r="AL1157" s="132" t="s">
        <v>57</v>
      </c>
      <c r="AM1157" s="132"/>
      <c r="AN1157" s="132" t="s">
        <v>57</v>
      </c>
      <c r="AO1157" s="132"/>
      <c r="AP1157" s="132" t="s">
        <v>57</v>
      </c>
      <c r="AQ1157" s="132"/>
      <c r="AR1157" s="132" t="s">
        <v>57</v>
      </c>
      <c r="AS1157" s="132" t="s">
        <v>60</v>
      </c>
      <c r="AT1157" s="132" t="s">
        <v>61</v>
      </c>
      <c r="AU1157" s="132" t="s">
        <v>62</v>
      </c>
      <c r="AV1157" s="98" t="s">
        <v>272</v>
      </c>
      <c r="AW1157" s="132" t="s">
        <v>413</v>
      </c>
      <c r="AX1157" s="135">
        <v>3202014</v>
      </c>
      <c r="AY1157" s="132" t="s">
        <v>418</v>
      </c>
      <c r="AZ1157" s="98" t="s">
        <v>415</v>
      </c>
      <c r="BA1157" s="24"/>
    </row>
    <row r="1158" spans="1:53" ht="84.75" customHeight="1">
      <c r="A1158" s="23" t="str">
        <f>+IFERROR(VLOOKUP(R1158,'[2]Listas niveles'!$D$2:$E$11,2,FALSE),"")</f>
        <v>DTAN</v>
      </c>
      <c r="B1158" s="23" t="str">
        <f>+IFERROR(VLOOKUP(AS1158,'[2]Listas anexo 1'!$A$7:$B$8,2,FALSE),"")</f>
        <v>ADMIN</v>
      </c>
      <c r="C1158" s="23" t="str">
        <f>+IFERROR(VLOOKUP(AT1158,'[2]Listas anexo 1'!$A$13:$B$15,2,FALSE),"")</f>
        <v>ADMINYCOOR</v>
      </c>
      <c r="D1158" s="23" t="str">
        <f>+IFERROR(VLOOKUP(AT1158,'[2]Listas anexo 1'!$A$13:$C$15,3,FALSE),"")</f>
        <v>CONTRIBUIR</v>
      </c>
      <c r="E1158" s="23" t="str">
        <f>+IFERROR(VLOOKUP(AT1158,'[2]Listas anexo 1'!$A$19:$B$21,2,FALSE),"")</f>
        <v>ADMINOB</v>
      </c>
      <c r="F1158" s="23" t="str">
        <f>+IFERROR(VLOOKUP(AV1158,'[2]Listas anexo 1'!$J$13:$K$21,2,FALSE),"")</f>
        <v>ADOBIII</v>
      </c>
      <c r="G1158" s="23" t="str">
        <f>+IFERROR(VLOOKUP(AW1158,'[2]LISTAS ANEXO 1. 2'!$A$9:$B$38,2,FALSE),"")</f>
        <v>AIX</v>
      </c>
      <c r="H1158" s="23" t="str">
        <f>+IFERROR(IF(C1158="ADMINYCOOR",VLOOKUP(AY1158,'[2]LISTAS ANEXO 1. 3'!$B$13:$C$42,2,FALSE),IF(C1158="TASAS",VLOOKUP(AY1158,'[2]LISTAS ANEXO 1. 3'!$B$43:$C$51,2,FALSE),IF(C1158="FORTALECIMIENTO",VLOOKUP(AY1158,'[2]LISTAS ANEXO 1. 3'!$B$52:$C$58,2,FALSE),""))),"")</f>
        <v>NN</v>
      </c>
      <c r="I1158" s="23" t="str">
        <f>+IFERROR(VLOOKUP(#REF!,'[2]LISTAS ANEXO 1. 4'!$B$74:$C$90,2,FALSE),"")</f>
        <v/>
      </c>
      <c r="J1158" s="23" t="str">
        <f>+IFERROR(VLOOKUP(X1158,[2]ORDINALES!$B$2:$C$5,2,FALSE),"")</f>
        <v>CTADOS</v>
      </c>
      <c r="K1158" s="23" t="str">
        <f>+IFERROR(VLOOKUP(#REF!,[2]REGION!$G$2:$I$1125,2,FALSE),"")</f>
        <v/>
      </c>
      <c r="L1158" s="23" t="str">
        <f>+IFERROR(VLOOKUP(AI1158,[2]REGION!$G$2:$I$1125,2,FALSE),"")</f>
        <v>NORTESANTA</v>
      </c>
      <c r="M1158" s="23" t="str">
        <f>+IFERROR(VLOOKUP(#REF!,[2]ORDINALES!$H$2:$I$382,2,FALSE),"")</f>
        <v/>
      </c>
      <c r="N1158" s="23" t="str">
        <f>IFERROR(VLOOKUP(U1158,'[2]Lista Willy'!$B$11:$D$14,3,FALSE),"")</f>
        <v>REC_20</v>
      </c>
      <c r="O1158" s="24"/>
      <c r="P1158" s="94">
        <v>40031</v>
      </c>
      <c r="Q1158" s="132" t="s">
        <v>540</v>
      </c>
      <c r="R1158" s="132" t="s">
        <v>873</v>
      </c>
      <c r="S1158" s="132" t="s">
        <v>1216</v>
      </c>
      <c r="T1158" s="94" t="s">
        <v>873</v>
      </c>
      <c r="U1158" s="132" t="s">
        <v>153</v>
      </c>
      <c r="V1158" s="132" t="s">
        <v>154</v>
      </c>
      <c r="W1158" s="132" t="s">
        <v>54</v>
      </c>
      <c r="X1158" s="90" t="s">
        <v>55</v>
      </c>
      <c r="Y1158" s="94" t="s">
        <v>1245</v>
      </c>
      <c r="Z1158" s="133">
        <v>3000000</v>
      </c>
      <c r="AA1158" s="120"/>
      <c r="AB1158" s="133"/>
      <c r="AC1158" s="133"/>
      <c r="AD1158" s="133"/>
      <c r="AE1158" s="120">
        <v>3000000</v>
      </c>
      <c r="AF1158" s="134"/>
      <c r="AG1158" s="132">
        <v>0</v>
      </c>
      <c r="AH1158" s="132" t="s">
        <v>57</v>
      </c>
      <c r="AI1158" s="132" t="s">
        <v>876</v>
      </c>
      <c r="AJ1158" s="132" t="s">
        <v>1218</v>
      </c>
      <c r="AK1158" s="132"/>
      <c r="AL1158" s="132" t="s">
        <v>57</v>
      </c>
      <c r="AM1158" s="132"/>
      <c r="AN1158" s="132" t="s">
        <v>57</v>
      </c>
      <c r="AO1158" s="132"/>
      <c r="AP1158" s="132" t="s">
        <v>57</v>
      </c>
      <c r="AQ1158" s="132"/>
      <c r="AR1158" s="132" t="s">
        <v>57</v>
      </c>
      <c r="AS1158" s="132" t="s">
        <v>60</v>
      </c>
      <c r="AT1158" s="132" t="s">
        <v>61</v>
      </c>
      <c r="AU1158" s="132" t="s">
        <v>62</v>
      </c>
      <c r="AV1158" s="98" t="s">
        <v>272</v>
      </c>
      <c r="AW1158" s="132" t="s">
        <v>413</v>
      </c>
      <c r="AX1158" s="135">
        <v>3202014</v>
      </c>
      <c r="AY1158" s="132" t="s">
        <v>418</v>
      </c>
      <c r="AZ1158" s="98" t="s">
        <v>415</v>
      </c>
      <c r="BA1158" s="24"/>
    </row>
    <row r="1159" spans="1:53" ht="84.75" customHeight="1">
      <c r="A1159" s="23" t="str">
        <f>+IFERROR(VLOOKUP(R1159,'[2]Listas niveles'!$D$2:$E$11,2,FALSE),"")</f>
        <v>DTAN</v>
      </c>
      <c r="B1159" s="23" t="str">
        <f>+IFERROR(VLOOKUP(AS1159,'[2]Listas anexo 1'!$A$7:$B$8,2,FALSE),"")</f>
        <v>ADMIN</v>
      </c>
      <c r="C1159" s="23" t="str">
        <f>+IFERROR(VLOOKUP(AT1159,'[2]Listas anexo 1'!$A$13:$B$15,2,FALSE),"")</f>
        <v>ADMINYCOOR</v>
      </c>
      <c r="D1159" s="23" t="str">
        <f>+IFERROR(VLOOKUP(AT1159,'[2]Listas anexo 1'!$A$13:$C$15,3,FALSE),"")</f>
        <v>CONTRIBUIR</v>
      </c>
      <c r="E1159" s="23" t="str">
        <f>+IFERROR(VLOOKUP(AT1159,'[2]Listas anexo 1'!$A$19:$B$21,2,FALSE),"")</f>
        <v>ADMINOB</v>
      </c>
      <c r="F1159" s="23" t="str">
        <f>+IFERROR(VLOOKUP(AV1159,'[2]Listas anexo 1'!$J$13:$K$21,2,FALSE),"")</f>
        <v>ADOBIII</v>
      </c>
      <c r="G1159" s="23" t="str">
        <f>+IFERROR(VLOOKUP(AW1159,'[2]LISTAS ANEXO 1. 2'!$A$9:$B$38,2,FALSE),"")</f>
        <v>AIX</v>
      </c>
      <c r="H1159" s="23" t="str">
        <f>+IFERROR(IF(C1159="ADMINYCOOR",VLOOKUP(AY1159,'[2]LISTAS ANEXO 1. 3'!$B$13:$C$42,2,FALSE),IF(C1159="TASAS",VLOOKUP(AY1159,'[2]LISTAS ANEXO 1. 3'!$B$43:$C$51,2,FALSE),IF(C1159="FORTALECIMIENTO",VLOOKUP(AY1159,'[2]LISTAS ANEXO 1. 3'!$B$52:$C$58,2,FALSE),""))),"")</f>
        <v>NN</v>
      </c>
      <c r="I1159" s="23" t="str">
        <f>+IFERROR(VLOOKUP(#REF!,'[2]LISTAS ANEXO 1. 4'!$B$74:$C$90,2,FALSE),"")</f>
        <v/>
      </c>
      <c r="J1159" s="23" t="str">
        <f>+IFERROR(VLOOKUP(X1159,[2]ORDINALES!$B$2:$C$5,2,FALSE),"")</f>
        <v>CTADOS</v>
      </c>
      <c r="K1159" s="23" t="str">
        <f>+IFERROR(VLOOKUP(#REF!,[2]REGION!$G$2:$I$1125,2,FALSE),"")</f>
        <v/>
      </c>
      <c r="L1159" s="23" t="str">
        <f>+IFERROR(VLOOKUP(AI1159,[2]REGION!$G$2:$I$1125,2,FALSE),"")</f>
        <v>NORTESANTA</v>
      </c>
      <c r="M1159" s="23" t="str">
        <f>+IFERROR(VLOOKUP(#REF!,[2]ORDINALES!$H$2:$I$382,2,FALSE),"")</f>
        <v/>
      </c>
      <c r="N1159" s="23" t="str">
        <f>IFERROR(VLOOKUP(U1159,'[2]Lista Willy'!$B$11:$D$14,3,FALSE),"")</f>
        <v>REC_11</v>
      </c>
      <c r="O1159" s="24"/>
      <c r="P1159" s="94">
        <v>40032</v>
      </c>
      <c r="Q1159" s="132" t="s">
        <v>540</v>
      </c>
      <c r="R1159" s="132" t="s">
        <v>873</v>
      </c>
      <c r="S1159" s="132" t="s">
        <v>1216</v>
      </c>
      <c r="T1159" s="94" t="s">
        <v>873</v>
      </c>
      <c r="U1159" s="132" t="s">
        <v>52</v>
      </c>
      <c r="V1159" s="132" t="s">
        <v>53</v>
      </c>
      <c r="W1159" s="132" t="s">
        <v>54</v>
      </c>
      <c r="X1159" s="90" t="s">
        <v>55</v>
      </c>
      <c r="Y1159" s="94" t="s">
        <v>1246</v>
      </c>
      <c r="Z1159" s="133">
        <v>1500000</v>
      </c>
      <c r="AA1159" s="120"/>
      <c r="AB1159" s="133"/>
      <c r="AC1159" s="133"/>
      <c r="AD1159" s="133"/>
      <c r="AE1159" s="120">
        <v>1500000</v>
      </c>
      <c r="AF1159" s="134"/>
      <c r="AG1159" s="132">
        <v>0</v>
      </c>
      <c r="AH1159" s="132" t="s">
        <v>57</v>
      </c>
      <c r="AI1159" s="132" t="s">
        <v>876</v>
      </c>
      <c r="AJ1159" s="132" t="s">
        <v>1218</v>
      </c>
      <c r="AK1159" s="132"/>
      <c r="AL1159" s="132" t="s">
        <v>57</v>
      </c>
      <c r="AM1159" s="132"/>
      <c r="AN1159" s="132" t="s">
        <v>57</v>
      </c>
      <c r="AO1159" s="132"/>
      <c r="AP1159" s="132" t="s">
        <v>57</v>
      </c>
      <c r="AQ1159" s="132"/>
      <c r="AR1159" s="132" t="s">
        <v>57</v>
      </c>
      <c r="AS1159" s="132" t="s">
        <v>60</v>
      </c>
      <c r="AT1159" s="132" t="s">
        <v>61</v>
      </c>
      <c r="AU1159" s="132" t="s">
        <v>62</v>
      </c>
      <c r="AV1159" s="98" t="s">
        <v>272</v>
      </c>
      <c r="AW1159" s="132" t="s">
        <v>413</v>
      </c>
      <c r="AX1159" s="135">
        <v>3202014</v>
      </c>
      <c r="AY1159" s="132" t="s">
        <v>418</v>
      </c>
      <c r="AZ1159" s="98" t="s">
        <v>415</v>
      </c>
      <c r="BA1159" s="24"/>
    </row>
    <row r="1160" spans="1:53" ht="84.75" customHeight="1">
      <c r="A1160" s="23" t="str">
        <f>+IFERROR(VLOOKUP(R1160,'[2]Listas niveles'!$D$2:$E$11,2,FALSE),"")</f>
        <v>DTAN</v>
      </c>
      <c r="B1160" s="23" t="str">
        <f>+IFERROR(VLOOKUP(AS1160,'[2]Listas anexo 1'!$A$7:$B$8,2,FALSE),"")</f>
        <v>ADMIN</v>
      </c>
      <c r="C1160" s="23" t="str">
        <f>+IFERROR(VLOOKUP(AT1160,'[2]Listas anexo 1'!$A$13:$B$15,2,FALSE),"")</f>
        <v>ADMINYCOOR</v>
      </c>
      <c r="D1160" s="23" t="str">
        <f>+IFERROR(VLOOKUP(AT1160,'[2]Listas anexo 1'!$A$13:$C$15,3,FALSE),"")</f>
        <v>CONTRIBUIR</v>
      </c>
      <c r="E1160" s="23" t="str">
        <f>+IFERROR(VLOOKUP(AT1160,'[2]Listas anexo 1'!$A$19:$B$21,2,FALSE),"")</f>
        <v>ADMINOB</v>
      </c>
      <c r="F1160" s="23" t="str">
        <f>+IFERROR(VLOOKUP(AV1160,'[2]Listas anexo 1'!$J$13:$K$21,2,FALSE),"")</f>
        <v>ADOBIII</v>
      </c>
      <c r="G1160" s="23" t="str">
        <f>+IFERROR(VLOOKUP(AW1160,'[2]LISTAS ANEXO 1. 2'!$A$9:$B$38,2,FALSE),"")</f>
        <v>AIX</v>
      </c>
      <c r="H1160" s="23" t="str">
        <f>+IFERROR(IF(C1160="ADMINYCOOR",VLOOKUP(AY1160,'[2]LISTAS ANEXO 1. 3'!$B$13:$C$42,2,FALSE),IF(C1160="TASAS",VLOOKUP(AY1160,'[2]LISTAS ANEXO 1. 3'!$B$43:$C$51,2,FALSE),IF(C1160="FORTALECIMIENTO",VLOOKUP(AY1160,'[2]LISTAS ANEXO 1. 3'!$B$52:$C$58,2,FALSE),""))),"")</f>
        <v>NN</v>
      </c>
      <c r="I1160" s="23" t="str">
        <f>+IFERROR(VLOOKUP(#REF!,'[2]LISTAS ANEXO 1. 4'!$B$74:$C$90,2,FALSE),"")</f>
        <v/>
      </c>
      <c r="J1160" s="23" t="str">
        <f>+IFERROR(VLOOKUP(X1160,[2]ORDINALES!$B$2:$C$5,2,FALSE),"")</f>
        <v>CTADOS</v>
      </c>
      <c r="K1160" s="23" t="str">
        <f>+IFERROR(VLOOKUP(#REF!,[2]REGION!$G$2:$I$1125,2,FALSE),"")</f>
        <v/>
      </c>
      <c r="L1160" s="23" t="str">
        <f>+IFERROR(VLOOKUP(AI1160,[2]REGION!$G$2:$I$1125,2,FALSE),"")</f>
        <v>NORTESANTA</v>
      </c>
      <c r="M1160" s="23" t="str">
        <f>+IFERROR(VLOOKUP(#REF!,[2]ORDINALES!$H$2:$I$382,2,FALSE),"")</f>
        <v/>
      </c>
      <c r="N1160" s="23" t="str">
        <f>IFERROR(VLOOKUP(U1160,'[2]Lista Willy'!$B$11:$D$14,3,FALSE),"")</f>
        <v>REC_11</v>
      </c>
      <c r="O1160" s="24"/>
      <c r="P1160" s="94">
        <v>40033</v>
      </c>
      <c r="Q1160" s="132" t="s">
        <v>540</v>
      </c>
      <c r="R1160" s="132" t="s">
        <v>873</v>
      </c>
      <c r="S1160" s="132" t="s">
        <v>1216</v>
      </c>
      <c r="T1160" s="94" t="s">
        <v>873</v>
      </c>
      <c r="U1160" s="132" t="s">
        <v>52</v>
      </c>
      <c r="V1160" s="132" t="s">
        <v>53</v>
      </c>
      <c r="W1160" s="132" t="s">
        <v>54</v>
      </c>
      <c r="X1160" s="90" t="s">
        <v>55</v>
      </c>
      <c r="Y1160" s="94" t="s">
        <v>1247</v>
      </c>
      <c r="Z1160" s="133">
        <v>2000000</v>
      </c>
      <c r="AA1160" s="120"/>
      <c r="AB1160" s="133"/>
      <c r="AC1160" s="133"/>
      <c r="AD1160" s="133"/>
      <c r="AE1160" s="120">
        <v>2000000</v>
      </c>
      <c r="AF1160" s="134"/>
      <c r="AG1160" s="132">
        <v>0</v>
      </c>
      <c r="AH1160" s="132" t="s">
        <v>57</v>
      </c>
      <c r="AI1160" s="132" t="s">
        <v>876</v>
      </c>
      <c r="AJ1160" s="132" t="s">
        <v>1218</v>
      </c>
      <c r="AK1160" s="132"/>
      <c r="AL1160" s="132" t="s">
        <v>57</v>
      </c>
      <c r="AM1160" s="132"/>
      <c r="AN1160" s="132" t="s">
        <v>57</v>
      </c>
      <c r="AO1160" s="132"/>
      <c r="AP1160" s="132" t="s">
        <v>57</v>
      </c>
      <c r="AQ1160" s="132"/>
      <c r="AR1160" s="132" t="s">
        <v>57</v>
      </c>
      <c r="AS1160" s="132" t="s">
        <v>60</v>
      </c>
      <c r="AT1160" s="132" t="s">
        <v>61</v>
      </c>
      <c r="AU1160" s="132" t="s">
        <v>62</v>
      </c>
      <c r="AV1160" s="98" t="s">
        <v>272</v>
      </c>
      <c r="AW1160" s="132" t="s">
        <v>413</v>
      </c>
      <c r="AX1160" s="135">
        <v>3202014</v>
      </c>
      <c r="AY1160" s="132" t="s">
        <v>418</v>
      </c>
      <c r="AZ1160" s="98" t="s">
        <v>415</v>
      </c>
      <c r="BA1160" s="24"/>
    </row>
    <row r="1161" spans="1:53" ht="84.75" customHeight="1">
      <c r="A1161" s="23" t="str">
        <f>+IFERROR(VLOOKUP(R1161,'[2]Listas niveles'!$D$2:$E$11,2,FALSE),"")</f>
        <v>DTAN</v>
      </c>
      <c r="B1161" s="23" t="str">
        <f>+IFERROR(VLOOKUP(AS1161,'[2]Listas anexo 1'!$A$7:$B$8,2,FALSE),"")</f>
        <v>ADMIN</v>
      </c>
      <c r="C1161" s="23" t="str">
        <f>+IFERROR(VLOOKUP(AT1161,'[2]Listas anexo 1'!$A$13:$B$15,2,FALSE),"")</f>
        <v>ADMINYCOOR</v>
      </c>
      <c r="D1161" s="23" t="str">
        <f>+IFERROR(VLOOKUP(AT1161,'[2]Listas anexo 1'!$A$13:$C$15,3,FALSE),"")</f>
        <v>CONTRIBUIR</v>
      </c>
      <c r="E1161" s="23" t="str">
        <f>+IFERROR(VLOOKUP(AT1161,'[2]Listas anexo 1'!$A$19:$B$21,2,FALSE),"")</f>
        <v>ADMINOB</v>
      </c>
      <c r="F1161" s="23" t="str">
        <f>+IFERROR(VLOOKUP(AV1161,'[2]Listas anexo 1'!$J$13:$K$21,2,FALSE),"")</f>
        <v>ADOBI</v>
      </c>
      <c r="G1161" s="23" t="str">
        <f>+IFERROR(VLOOKUP(AW1161,'[2]LISTAS ANEXO 1. 2'!$A$9:$B$38,2,FALSE),"")</f>
        <v>AI</v>
      </c>
      <c r="H1161" s="23" t="str">
        <f>+IFERROR(IF(C1161="ADMINYCOOR",VLOOKUP(AY1161,'[2]LISTAS ANEXO 1. 3'!$B$13:$C$42,2,FALSE),IF(C1161="TASAS",VLOOKUP(AY1161,'[2]LISTAS ANEXO 1. 3'!$B$43:$C$51,2,FALSE),IF(C1161="FORTALECIMIENTO",VLOOKUP(AY1161,'[2]LISTAS ANEXO 1. 3'!$B$52:$C$58,2,FALSE),""))),"")</f>
        <v>AA</v>
      </c>
      <c r="I1161" s="23" t="str">
        <f>+IFERROR(VLOOKUP(#REF!,'[2]LISTAS ANEXO 1. 4'!$B$74:$C$90,2,FALSE),"")</f>
        <v/>
      </c>
      <c r="J1161" s="23" t="str">
        <f>+IFERROR(VLOOKUP(X1161,[2]ORDINALES!$B$2:$C$5,2,FALSE),"")</f>
        <v>CTADOS</v>
      </c>
      <c r="K1161" s="23" t="str">
        <f>+IFERROR(VLOOKUP(#REF!,[2]REGION!$G$2:$I$1125,2,FALSE),"")</f>
        <v/>
      </c>
      <c r="L1161" s="23" t="str">
        <f>+IFERROR(VLOOKUP(AI1161,[2]REGION!$G$2:$I$1125,2,FALSE),"")</f>
        <v>NORTESANTA</v>
      </c>
      <c r="M1161" s="23" t="str">
        <f>+IFERROR(VLOOKUP(#REF!,[2]ORDINALES!$H$2:$I$382,2,FALSE),"")</f>
        <v/>
      </c>
      <c r="N1161" s="23" t="str">
        <f>IFERROR(VLOOKUP(U1161,'[2]Lista Willy'!$B$11:$D$14,3,FALSE),"")</f>
        <v>REC_11</v>
      </c>
      <c r="O1161" s="24"/>
      <c r="P1161" s="94">
        <v>40034</v>
      </c>
      <c r="Q1161" s="132" t="s">
        <v>540</v>
      </c>
      <c r="R1161" s="132" t="s">
        <v>873</v>
      </c>
      <c r="S1161" s="132" t="s">
        <v>1216</v>
      </c>
      <c r="T1161" s="94" t="s">
        <v>873</v>
      </c>
      <c r="U1161" s="132" t="s">
        <v>52</v>
      </c>
      <c r="V1161" s="132" t="s">
        <v>53</v>
      </c>
      <c r="W1161" s="132" t="s">
        <v>54</v>
      </c>
      <c r="X1161" s="90" t="s">
        <v>55</v>
      </c>
      <c r="Y1161" s="94" t="s">
        <v>1248</v>
      </c>
      <c r="Z1161" s="133">
        <v>15997960</v>
      </c>
      <c r="AA1161" s="120"/>
      <c r="AB1161" s="133"/>
      <c r="AC1161" s="133"/>
      <c r="AD1161" s="133"/>
      <c r="AE1161" s="120">
        <v>15997960</v>
      </c>
      <c r="AF1161" s="134"/>
      <c r="AG1161" s="132">
        <v>0</v>
      </c>
      <c r="AH1161" s="132" t="s">
        <v>57</v>
      </c>
      <c r="AI1161" s="132" t="s">
        <v>876</v>
      </c>
      <c r="AJ1161" s="132" t="s">
        <v>1218</v>
      </c>
      <c r="AK1161" s="132"/>
      <c r="AL1161" s="132" t="s">
        <v>57</v>
      </c>
      <c r="AM1161" s="132"/>
      <c r="AN1161" s="132" t="s">
        <v>57</v>
      </c>
      <c r="AO1161" s="132"/>
      <c r="AP1161" s="132" t="s">
        <v>57</v>
      </c>
      <c r="AQ1161" s="132"/>
      <c r="AR1161" s="132" t="s">
        <v>57</v>
      </c>
      <c r="AS1161" s="132" t="s">
        <v>60</v>
      </c>
      <c r="AT1161" s="132" t="s">
        <v>61</v>
      </c>
      <c r="AU1161" s="132" t="s">
        <v>62</v>
      </c>
      <c r="AV1161" s="98" t="s">
        <v>125</v>
      </c>
      <c r="AW1161" s="132" t="s">
        <v>126</v>
      </c>
      <c r="AX1161" s="135">
        <v>3202032</v>
      </c>
      <c r="AY1161" s="132" t="s">
        <v>127</v>
      </c>
      <c r="AZ1161" s="132" t="s">
        <v>293</v>
      </c>
      <c r="BA1161" s="24"/>
    </row>
    <row r="1162" spans="1:53" ht="84.75" customHeight="1">
      <c r="A1162" s="23" t="str">
        <f>+IFERROR(VLOOKUP(R1162,'[2]Listas niveles'!$D$2:$E$11,2,FALSE),"")</f>
        <v>DTAN</v>
      </c>
      <c r="B1162" s="23" t="str">
        <f>+IFERROR(VLOOKUP(AS1162,'[2]Listas anexo 1'!$A$7:$B$8,2,FALSE),"")</f>
        <v>ADMIN</v>
      </c>
      <c r="C1162" s="23" t="str">
        <f>+IFERROR(VLOOKUP(AT1162,'[2]Listas anexo 1'!$A$13:$B$15,2,FALSE),"")</f>
        <v>ADMINYCOOR</v>
      </c>
      <c r="D1162" s="23" t="str">
        <f>+IFERROR(VLOOKUP(AT1162,'[2]Listas anexo 1'!$A$13:$C$15,3,FALSE),"")</f>
        <v>CONTRIBUIR</v>
      </c>
      <c r="E1162" s="23" t="str">
        <f>+IFERROR(VLOOKUP(AT1162,'[2]Listas anexo 1'!$A$19:$B$21,2,FALSE),"")</f>
        <v>ADMINOB</v>
      </c>
      <c r="F1162" s="23" t="str">
        <f>+IFERROR(VLOOKUP(AV1162,'[2]Listas anexo 1'!$J$13:$K$21,2,FALSE),"")</f>
        <v>ADOBI</v>
      </c>
      <c r="G1162" s="23" t="str">
        <f>+IFERROR(VLOOKUP(AW1162,'[2]LISTAS ANEXO 1. 2'!$A$9:$B$38,2,FALSE),"")</f>
        <v>AI</v>
      </c>
      <c r="H1162" s="23" t="str">
        <f>+IFERROR(IF(C1162="ADMINYCOOR",VLOOKUP(AY1162,'[2]LISTAS ANEXO 1. 3'!$B$13:$C$42,2,FALSE),IF(C1162="TASAS",VLOOKUP(AY1162,'[2]LISTAS ANEXO 1. 3'!$B$43:$C$51,2,FALSE),IF(C1162="FORTALECIMIENTO",VLOOKUP(AY1162,'[2]LISTAS ANEXO 1. 3'!$B$52:$C$58,2,FALSE),""))),"")</f>
        <v>AA</v>
      </c>
      <c r="I1162" s="23" t="str">
        <f>+IFERROR(VLOOKUP(#REF!,'[2]LISTAS ANEXO 1. 4'!$B$74:$C$90,2,FALSE),"")</f>
        <v/>
      </c>
      <c r="J1162" s="23" t="str">
        <f>+IFERROR(VLOOKUP(X1162,[2]ORDINALES!$B$2:$C$5,2,FALSE),"")</f>
        <v>CTADOS</v>
      </c>
      <c r="K1162" s="23" t="str">
        <f>+IFERROR(VLOOKUP(#REF!,[2]REGION!$G$2:$I$1125,2,FALSE),"")</f>
        <v/>
      </c>
      <c r="L1162" s="23" t="str">
        <f>+IFERROR(VLOOKUP(AI1162,[2]REGION!$G$2:$I$1125,2,FALSE),"")</f>
        <v>NORTESANTA</v>
      </c>
      <c r="M1162" s="23" t="str">
        <f>+IFERROR(VLOOKUP(#REF!,[2]ORDINALES!$H$2:$I$382,2,FALSE),"")</f>
        <v/>
      </c>
      <c r="N1162" s="23" t="str">
        <f>IFERROR(VLOOKUP(U1162,'[2]Lista Willy'!$B$11:$D$14,3,FALSE),"")</f>
        <v>REC_11</v>
      </c>
      <c r="O1162" s="24"/>
      <c r="P1162" s="94">
        <v>40035</v>
      </c>
      <c r="Q1162" s="132" t="s">
        <v>540</v>
      </c>
      <c r="R1162" s="132" t="s">
        <v>873</v>
      </c>
      <c r="S1162" s="132" t="s">
        <v>1216</v>
      </c>
      <c r="T1162" s="94" t="s">
        <v>873</v>
      </c>
      <c r="U1162" s="132" t="s">
        <v>52</v>
      </c>
      <c r="V1162" s="132" t="s">
        <v>53</v>
      </c>
      <c r="W1162" s="132" t="s">
        <v>54</v>
      </c>
      <c r="X1162" s="90" t="s">
        <v>55</v>
      </c>
      <c r="Y1162" s="94" t="s">
        <v>1249</v>
      </c>
      <c r="Z1162" s="133">
        <v>15997960</v>
      </c>
      <c r="AA1162" s="120"/>
      <c r="AB1162" s="133"/>
      <c r="AC1162" s="133"/>
      <c r="AD1162" s="133"/>
      <c r="AE1162" s="120">
        <v>15997960</v>
      </c>
      <c r="AF1162" s="134"/>
      <c r="AG1162" s="132">
        <v>0</v>
      </c>
      <c r="AH1162" s="132" t="s">
        <v>57</v>
      </c>
      <c r="AI1162" s="132" t="s">
        <v>876</v>
      </c>
      <c r="AJ1162" s="132" t="s">
        <v>1218</v>
      </c>
      <c r="AK1162" s="132"/>
      <c r="AL1162" s="132" t="s">
        <v>57</v>
      </c>
      <c r="AM1162" s="132"/>
      <c r="AN1162" s="132" t="s">
        <v>57</v>
      </c>
      <c r="AO1162" s="132"/>
      <c r="AP1162" s="132" t="s">
        <v>57</v>
      </c>
      <c r="AQ1162" s="132"/>
      <c r="AR1162" s="132" t="s">
        <v>57</v>
      </c>
      <c r="AS1162" s="132" t="s">
        <v>60</v>
      </c>
      <c r="AT1162" s="132" t="s">
        <v>61</v>
      </c>
      <c r="AU1162" s="132" t="s">
        <v>62</v>
      </c>
      <c r="AV1162" s="98" t="s">
        <v>125</v>
      </c>
      <c r="AW1162" s="132" t="s">
        <v>126</v>
      </c>
      <c r="AX1162" s="135">
        <v>3202032</v>
      </c>
      <c r="AY1162" s="132" t="s">
        <v>127</v>
      </c>
      <c r="AZ1162" s="132" t="s">
        <v>293</v>
      </c>
      <c r="BA1162" s="24"/>
    </row>
    <row r="1163" spans="1:53" ht="84.75" customHeight="1">
      <c r="A1163" s="23" t="str">
        <f>+IFERROR(VLOOKUP(R1163,'[2]Listas niveles'!$D$2:$E$11,2,FALSE),"")</f>
        <v>DTAN</v>
      </c>
      <c r="B1163" s="23" t="str">
        <f>+IFERROR(VLOOKUP(AS1163,'[2]Listas anexo 1'!$A$7:$B$8,2,FALSE),"")</f>
        <v>ADMIN</v>
      </c>
      <c r="C1163" s="23" t="str">
        <f>+IFERROR(VLOOKUP(AT1163,'[2]Listas anexo 1'!$A$13:$B$15,2,FALSE),"")</f>
        <v>ADMINYCOOR</v>
      </c>
      <c r="D1163" s="23" t="str">
        <f>+IFERROR(VLOOKUP(AT1163,'[2]Listas anexo 1'!$A$13:$C$15,3,FALSE),"")</f>
        <v>CONTRIBUIR</v>
      </c>
      <c r="E1163" s="23" t="str">
        <f>+IFERROR(VLOOKUP(AT1163,'[2]Listas anexo 1'!$A$19:$B$21,2,FALSE),"")</f>
        <v>ADMINOB</v>
      </c>
      <c r="F1163" s="23" t="str">
        <f>+IFERROR(VLOOKUP(AV1163,'[2]Listas anexo 1'!$J$13:$K$21,2,FALSE),"")</f>
        <v>ADOBI</v>
      </c>
      <c r="G1163" s="23" t="str">
        <f>+IFERROR(VLOOKUP(AW1163,'[2]LISTAS ANEXO 1. 2'!$A$9:$B$38,2,FALSE),"")</f>
        <v>AI</v>
      </c>
      <c r="H1163" s="23" t="str">
        <f>+IFERROR(IF(C1163="ADMINYCOOR",VLOOKUP(AY1163,'[2]LISTAS ANEXO 1. 3'!$B$13:$C$42,2,FALSE),IF(C1163="TASAS",VLOOKUP(AY1163,'[2]LISTAS ANEXO 1. 3'!$B$43:$C$51,2,FALSE),IF(C1163="FORTALECIMIENTO",VLOOKUP(AY1163,'[2]LISTAS ANEXO 1. 3'!$B$52:$C$58,2,FALSE),""))),"")</f>
        <v>AA</v>
      </c>
      <c r="I1163" s="23" t="str">
        <f>+IFERROR(VLOOKUP(#REF!,'[2]LISTAS ANEXO 1. 4'!$B$74:$C$90,2,FALSE),"")</f>
        <v/>
      </c>
      <c r="J1163" s="23" t="str">
        <f>+IFERROR(VLOOKUP(X1163,[2]ORDINALES!$B$2:$C$5,2,FALSE),"")</f>
        <v>CTADOS</v>
      </c>
      <c r="K1163" s="23" t="str">
        <f>+IFERROR(VLOOKUP(#REF!,[2]REGION!$G$2:$I$1125,2,FALSE),"")</f>
        <v/>
      </c>
      <c r="L1163" s="23" t="str">
        <f>+IFERROR(VLOOKUP(AI1163,[2]REGION!$G$2:$I$1125,2,FALSE),"")</f>
        <v>NORTESANTA</v>
      </c>
      <c r="M1163" s="23" t="str">
        <f>+IFERROR(VLOOKUP(#REF!,[2]ORDINALES!$H$2:$I$382,2,FALSE),"")</f>
        <v/>
      </c>
      <c r="N1163" s="23" t="str">
        <f>IFERROR(VLOOKUP(U1163,'[2]Lista Willy'!$B$11:$D$14,3,FALSE),"")</f>
        <v>REC_11</v>
      </c>
      <c r="O1163" s="24"/>
      <c r="P1163" s="94">
        <v>40036</v>
      </c>
      <c r="Q1163" s="132" t="s">
        <v>540</v>
      </c>
      <c r="R1163" s="132" t="s">
        <v>873</v>
      </c>
      <c r="S1163" s="132" t="s">
        <v>1216</v>
      </c>
      <c r="T1163" s="94" t="s">
        <v>873</v>
      </c>
      <c r="U1163" s="132" t="s">
        <v>52</v>
      </c>
      <c r="V1163" s="132" t="s">
        <v>53</v>
      </c>
      <c r="W1163" s="132" t="s">
        <v>54</v>
      </c>
      <c r="X1163" s="90" t="s">
        <v>55</v>
      </c>
      <c r="Y1163" s="94" t="s">
        <v>1250</v>
      </c>
      <c r="Z1163" s="133">
        <v>15997960</v>
      </c>
      <c r="AA1163" s="120"/>
      <c r="AB1163" s="133"/>
      <c r="AC1163" s="133"/>
      <c r="AD1163" s="133"/>
      <c r="AE1163" s="120">
        <v>15997960</v>
      </c>
      <c r="AF1163" s="134"/>
      <c r="AG1163" s="132">
        <v>0</v>
      </c>
      <c r="AH1163" s="132" t="s">
        <v>57</v>
      </c>
      <c r="AI1163" s="132" t="s">
        <v>876</v>
      </c>
      <c r="AJ1163" s="132" t="s">
        <v>1218</v>
      </c>
      <c r="AK1163" s="132"/>
      <c r="AL1163" s="132" t="s">
        <v>57</v>
      </c>
      <c r="AM1163" s="132"/>
      <c r="AN1163" s="132" t="s">
        <v>57</v>
      </c>
      <c r="AO1163" s="132"/>
      <c r="AP1163" s="132" t="s">
        <v>57</v>
      </c>
      <c r="AQ1163" s="132"/>
      <c r="AR1163" s="132" t="s">
        <v>57</v>
      </c>
      <c r="AS1163" s="132" t="s">
        <v>60</v>
      </c>
      <c r="AT1163" s="132" t="s">
        <v>61</v>
      </c>
      <c r="AU1163" s="132" t="s">
        <v>62</v>
      </c>
      <c r="AV1163" s="98" t="s">
        <v>125</v>
      </c>
      <c r="AW1163" s="132" t="s">
        <v>126</v>
      </c>
      <c r="AX1163" s="135">
        <v>3202032</v>
      </c>
      <c r="AY1163" s="132" t="s">
        <v>127</v>
      </c>
      <c r="AZ1163" s="132" t="s">
        <v>293</v>
      </c>
      <c r="BA1163" s="24"/>
    </row>
    <row r="1164" spans="1:53" ht="84.75" customHeight="1">
      <c r="A1164" s="23" t="str">
        <f>+IFERROR(VLOOKUP(R1164,'[2]Listas niveles'!$D$2:$E$11,2,FALSE),"")</f>
        <v>DTAN</v>
      </c>
      <c r="B1164" s="23" t="str">
        <f>+IFERROR(VLOOKUP(AS1164,'[2]Listas anexo 1'!$A$7:$B$8,2,FALSE),"")</f>
        <v>ADMIN</v>
      </c>
      <c r="C1164" s="23" t="str">
        <f>+IFERROR(VLOOKUP(AT1164,'[2]Listas anexo 1'!$A$13:$B$15,2,FALSE),"")</f>
        <v>ADMINYCOOR</v>
      </c>
      <c r="D1164" s="23" t="str">
        <f>+IFERROR(VLOOKUP(AT1164,'[2]Listas anexo 1'!$A$13:$C$15,3,FALSE),"")</f>
        <v>CONTRIBUIR</v>
      </c>
      <c r="E1164" s="23" t="str">
        <f>+IFERROR(VLOOKUP(AT1164,'[2]Listas anexo 1'!$A$19:$B$21,2,FALSE),"")</f>
        <v>ADMINOB</v>
      </c>
      <c r="F1164" s="23" t="str">
        <f>+IFERROR(VLOOKUP(AV1164,'[2]Listas anexo 1'!$J$13:$K$21,2,FALSE),"")</f>
        <v>ADOBI</v>
      </c>
      <c r="G1164" s="23" t="str">
        <f>+IFERROR(VLOOKUP(AW1164,'[2]LISTAS ANEXO 1. 2'!$A$9:$B$38,2,FALSE),"")</f>
        <v>AI</v>
      </c>
      <c r="H1164" s="23" t="str">
        <f>+IFERROR(IF(C1164="ADMINYCOOR",VLOOKUP(AY1164,'[2]LISTAS ANEXO 1. 3'!$B$13:$C$42,2,FALSE),IF(C1164="TASAS",VLOOKUP(AY1164,'[2]LISTAS ANEXO 1. 3'!$B$43:$C$51,2,FALSE),IF(C1164="FORTALECIMIENTO",VLOOKUP(AY1164,'[2]LISTAS ANEXO 1. 3'!$B$52:$C$58,2,FALSE),""))),"")</f>
        <v>AA</v>
      </c>
      <c r="I1164" s="23" t="str">
        <f>+IFERROR(VLOOKUP(#REF!,'[2]LISTAS ANEXO 1. 4'!$B$74:$C$90,2,FALSE),"")</f>
        <v/>
      </c>
      <c r="J1164" s="23" t="str">
        <f>+IFERROR(VLOOKUP(X1164,[2]ORDINALES!$B$2:$C$5,2,FALSE),"")</f>
        <v>CTADOS</v>
      </c>
      <c r="K1164" s="23" t="str">
        <f>+IFERROR(VLOOKUP(#REF!,[2]REGION!$G$2:$I$1125,2,FALSE),"")</f>
        <v/>
      </c>
      <c r="L1164" s="23" t="str">
        <f>+IFERROR(VLOOKUP(AI1164,[2]REGION!$G$2:$I$1125,2,FALSE),"")</f>
        <v>NORTESANTA</v>
      </c>
      <c r="M1164" s="23" t="str">
        <f>+IFERROR(VLOOKUP(#REF!,[2]ORDINALES!$H$2:$I$382,2,FALSE),"")</f>
        <v/>
      </c>
      <c r="N1164" s="23" t="str">
        <f>IFERROR(VLOOKUP(U1164,'[2]Lista Willy'!$B$11:$D$14,3,FALSE),"")</f>
        <v>REC_11</v>
      </c>
      <c r="O1164" s="24"/>
      <c r="P1164" s="94">
        <v>40037</v>
      </c>
      <c r="Q1164" s="132" t="s">
        <v>540</v>
      </c>
      <c r="R1164" s="132" t="s">
        <v>873</v>
      </c>
      <c r="S1164" s="132" t="s">
        <v>1216</v>
      </c>
      <c r="T1164" s="94" t="s">
        <v>873</v>
      </c>
      <c r="U1164" s="132" t="s">
        <v>52</v>
      </c>
      <c r="V1164" s="132" t="s">
        <v>53</v>
      </c>
      <c r="W1164" s="132" t="s">
        <v>54</v>
      </c>
      <c r="X1164" s="90" t="s">
        <v>55</v>
      </c>
      <c r="Y1164" s="94" t="s">
        <v>2907</v>
      </c>
      <c r="Z1164" s="133">
        <v>3500000</v>
      </c>
      <c r="AA1164" s="120"/>
      <c r="AB1164" s="133"/>
      <c r="AC1164" s="133"/>
      <c r="AD1164" s="133"/>
      <c r="AE1164" s="120">
        <v>3500000</v>
      </c>
      <c r="AF1164" s="134"/>
      <c r="AG1164" s="132">
        <v>0</v>
      </c>
      <c r="AH1164" s="132" t="s">
        <v>57</v>
      </c>
      <c r="AI1164" s="132" t="s">
        <v>876</v>
      </c>
      <c r="AJ1164" s="132" t="s">
        <v>1218</v>
      </c>
      <c r="AK1164" s="132"/>
      <c r="AL1164" s="132" t="s">
        <v>57</v>
      </c>
      <c r="AM1164" s="132"/>
      <c r="AN1164" s="132" t="s">
        <v>57</v>
      </c>
      <c r="AO1164" s="132"/>
      <c r="AP1164" s="132" t="s">
        <v>57</v>
      </c>
      <c r="AQ1164" s="132"/>
      <c r="AR1164" s="132" t="s">
        <v>57</v>
      </c>
      <c r="AS1164" s="132" t="s">
        <v>60</v>
      </c>
      <c r="AT1164" s="132" t="s">
        <v>61</v>
      </c>
      <c r="AU1164" s="132" t="s">
        <v>62</v>
      </c>
      <c r="AV1164" s="98" t="s">
        <v>125</v>
      </c>
      <c r="AW1164" s="132" t="s">
        <v>126</v>
      </c>
      <c r="AX1164" s="135">
        <v>3202032</v>
      </c>
      <c r="AY1164" s="132" t="s">
        <v>127</v>
      </c>
      <c r="AZ1164" s="132" t="s">
        <v>293</v>
      </c>
      <c r="BA1164" s="24"/>
    </row>
    <row r="1165" spans="1:53" ht="84.75" customHeight="1">
      <c r="A1165" s="23" t="str">
        <f>+IFERROR(VLOOKUP(R1165,'[2]Listas niveles'!$D$2:$E$11,2,FALSE),"")</f>
        <v>DTAN</v>
      </c>
      <c r="B1165" s="23" t="str">
        <f>+IFERROR(VLOOKUP(AS1165,'[2]Listas anexo 1'!$A$7:$B$8,2,FALSE),"")</f>
        <v>ADMIN</v>
      </c>
      <c r="C1165" s="23" t="str">
        <f>+IFERROR(VLOOKUP(AT1165,'[2]Listas anexo 1'!$A$13:$B$15,2,FALSE),"")</f>
        <v>ADMINYCOOR</v>
      </c>
      <c r="D1165" s="23" t="str">
        <f>+IFERROR(VLOOKUP(AT1165,'[2]Listas anexo 1'!$A$13:$C$15,3,FALSE),"")</f>
        <v>CONTRIBUIR</v>
      </c>
      <c r="E1165" s="23" t="str">
        <f>+IFERROR(VLOOKUP(AT1165,'[2]Listas anexo 1'!$A$19:$B$21,2,FALSE),"")</f>
        <v>ADMINOB</v>
      </c>
      <c r="F1165" s="23" t="str">
        <f>+IFERROR(VLOOKUP(AV1165,'[2]Listas anexo 1'!$J$13:$K$21,2,FALSE),"")</f>
        <v>ADOBI</v>
      </c>
      <c r="G1165" s="23" t="str">
        <f>+IFERROR(VLOOKUP(AW1165,'[2]LISTAS ANEXO 1. 2'!$A$9:$B$38,2,FALSE),"")</f>
        <v>AI</v>
      </c>
      <c r="H1165" s="23" t="str">
        <f>+IFERROR(IF(C1165="ADMINYCOOR",VLOOKUP(AY1165,'[2]LISTAS ANEXO 1. 3'!$B$13:$C$42,2,FALSE),IF(C1165="TASAS",VLOOKUP(AY1165,'[2]LISTAS ANEXO 1. 3'!$B$43:$C$51,2,FALSE),IF(C1165="FORTALECIMIENTO",VLOOKUP(AY1165,'[2]LISTAS ANEXO 1. 3'!$B$52:$C$58,2,FALSE),""))),"")</f>
        <v>AA</v>
      </c>
      <c r="I1165" s="23" t="str">
        <f>+IFERROR(VLOOKUP(#REF!,'[2]LISTAS ANEXO 1. 4'!$B$74:$C$90,2,FALSE),"")</f>
        <v/>
      </c>
      <c r="J1165" s="23" t="str">
        <f>+IFERROR(VLOOKUP(X1165,[2]ORDINALES!$B$2:$C$5,2,FALSE),"")</f>
        <v>CTADOS</v>
      </c>
      <c r="K1165" s="23" t="str">
        <f>+IFERROR(VLOOKUP(#REF!,[2]REGION!$G$2:$I$1125,2,FALSE),"")</f>
        <v/>
      </c>
      <c r="L1165" s="23" t="str">
        <f>+IFERROR(VLOOKUP(AI1165,[2]REGION!$G$2:$I$1125,2,FALSE),"")</f>
        <v>NORTESANTA</v>
      </c>
      <c r="M1165" s="23" t="str">
        <f>+IFERROR(VLOOKUP(#REF!,[2]ORDINALES!$H$2:$I$382,2,FALSE),"")</f>
        <v/>
      </c>
      <c r="N1165" s="23" t="str">
        <f>IFERROR(VLOOKUP(U1165,'[2]Lista Willy'!$B$11:$D$14,3,FALSE),"")</f>
        <v>REC_20</v>
      </c>
      <c r="O1165" s="24"/>
      <c r="P1165" s="94">
        <v>40038</v>
      </c>
      <c r="Q1165" s="132" t="s">
        <v>540</v>
      </c>
      <c r="R1165" s="132" t="s">
        <v>873</v>
      </c>
      <c r="S1165" s="132" t="s">
        <v>1216</v>
      </c>
      <c r="T1165" s="94" t="s">
        <v>873</v>
      </c>
      <c r="U1165" s="132" t="s">
        <v>153</v>
      </c>
      <c r="V1165" s="132" t="s">
        <v>154</v>
      </c>
      <c r="W1165" s="132" t="s">
        <v>54</v>
      </c>
      <c r="X1165" s="90" t="s">
        <v>55</v>
      </c>
      <c r="Y1165" s="94" t="s">
        <v>1251</v>
      </c>
      <c r="Z1165" s="133">
        <v>3605000</v>
      </c>
      <c r="AA1165" s="120"/>
      <c r="AB1165" s="133"/>
      <c r="AC1165" s="133"/>
      <c r="AD1165" s="133"/>
      <c r="AE1165" s="120">
        <v>3605000</v>
      </c>
      <c r="AF1165" s="134"/>
      <c r="AG1165" s="132">
        <v>0</v>
      </c>
      <c r="AH1165" s="132" t="s">
        <v>57</v>
      </c>
      <c r="AI1165" s="132" t="s">
        <v>876</v>
      </c>
      <c r="AJ1165" s="132" t="s">
        <v>1218</v>
      </c>
      <c r="AK1165" s="132"/>
      <c r="AL1165" s="132" t="s">
        <v>57</v>
      </c>
      <c r="AM1165" s="132"/>
      <c r="AN1165" s="132" t="s">
        <v>57</v>
      </c>
      <c r="AO1165" s="132"/>
      <c r="AP1165" s="132" t="s">
        <v>57</v>
      </c>
      <c r="AQ1165" s="132"/>
      <c r="AR1165" s="132" t="s">
        <v>57</v>
      </c>
      <c r="AS1165" s="132" t="s">
        <v>60</v>
      </c>
      <c r="AT1165" s="132" t="s">
        <v>61</v>
      </c>
      <c r="AU1165" s="132" t="s">
        <v>62</v>
      </c>
      <c r="AV1165" s="98" t="s">
        <v>125</v>
      </c>
      <c r="AW1165" s="132" t="s">
        <v>126</v>
      </c>
      <c r="AX1165" s="135">
        <v>3202032</v>
      </c>
      <c r="AY1165" s="132" t="s">
        <v>127</v>
      </c>
      <c r="AZ1165" s="132" t="s">
        <v>293</v>
      </c>
      <c r="BA1165" s="24"/>
    </row>
    <row r="1166" spans="1:53" ht="84.75" customHeight="1">
      <c r="A1166" s="23" t="str">
        <f>+IFERROR(VLOOKUP(R1166,'[2]Listas niveles'!$D$2:$E$11,2,FALSE),"")</f>
        <v>DTAN</v>
      </c>
      <c r="B1166" s="23" t="str">
        <f>+IFERROR(VLOOKUP(AS1166,'[2]Listas anexo 1'!$A$7:$B$8,2,FALSE),"")</f>
        <v>ADMIN</v>
      </c>
      <c r="C1166" s="23" t="str">
        <f>+IFERROR(VLOOKUP(AT1166,'[2]Listas anexo 1'!$A$13:$B$15,2,FALSE),"")</f>
        <v>ADMINYCOOR</v>
      </c>
      <c r="D1166" s="23" t="str">
        <f>+IFERROR(VLOOKUP(AT1166,'[2]Listas anexo 1'!$A$13:$C$15,3,FALSE),"")</f>
        <v>CONTRIBUIR</v>
      </c>
      <c r="E1166" s="23" t="str">
        <f>+IFERROR(VLOOKUP(AT1166,'[2]Listas anexo 1'!$A$19:$B$21,2,FALSE),"")</f>
        <v>ADMINOB</v>
      </c>
      <c r="F1166" s="23" t="str">
        <f>+IFERROR(VLOOKUP(AV1166,'[2]Listas anexo 1'!$J$13:$K$21,2,FALSE),"")</f>
        <v>ADOBI</v>
      </c>
      <c r="G1166" s="23" t="str">
        <f>+IFERROR(VLOOKUP(AW1166,'[2]LISTAS ANEXO 1. 2'!$A$9:$B$38,2,FALSE),"")</f>
        <v>AI</v>
      </c>
      <c r="H1166" s="23" t="str">
        <f>+IFERROR(IF(C1166="ADMINYCOOR",VLOOKUP(AY1166,'[2]LISTAS ANEXO 1. 3'!$B$13:$C$42,2,FALSE),IF(C1166="TASAS",VLOOKUP(AY1166,'[2]LISTAS ANEXO 1. 3'!$B$43:$C$51,2,FALSE),IF(C1166="FORTALECIMIENTO",VLOOKUP(AY1166,'[2]LISTAS ANEXO 1. 3'!$B$52:$C$58,2,FALSE),""))),"")</f>
        <v>AA</v>
      </c>
      <c r="I1166" s="23" t="str">
        <f>+IFERROR(VLOOKUP(#REF!,'[2]LISTAS ANEXO 1. 4'!$B$74:$C$90,2,FALSE),"")</f>
        <v/>
      </c>
      <c r="J1166" s="23" t="str">
        <f>+IFERROR(VLOOKUP(X1166,[2]ORDINALES!$B$2:$C$5,2,FALSE),"")</f>
        <v>CTADOS</v>
      </c>
      <c r="K1166" s="23" t="str">
        <f>+IFERROR(VLOOKUP(#REF!,[2]REGION!$G$2:$I$1125,2,FALSE),"")</f>
        <v/>
      </c>
      <c r="L1166" s="23" t="str">
        <f>+IFERROR(VLOOKUP(AI1166,[2]REGION!$G$2:$I$1125,2,FALSE),"")</f>
        <v>NORTESANTA</v>
      </c>
      <c r="M1166" s="23" t="str">
        <f>+IFERROR(VLOOKUP(#REF!,[2]ORDINALES!$H$2:$I$382,2,FALSE),"")</f>
        <v/>
      </c>
      <c r="N1166" s="23" t="str">
        <f>IFERROR(VLOOKUP(U1166,'[2]Lista Willy'!$B$11:$D$14,3,FALSE),"")</f>
        <v>REC_11</v>
      </c>
      <c r="O1166" s="24"/>
      <c r="P1166" s="94">
        <v>40039</v>
      </c>
      <c r="Q1166" s="132" t="s">
        <v>540</v>
      </c>
      <c r="R1166" s="132" t="s">
        <v>873</v>
      </c>
      <c r="S1166" s="132" t="s">
        <v>1216</v>
      </c>
      <c r="T1166" s="94" t="s">
        <v>873</v>
      </c>
      <c r="U1166" s="132" t="s">
        <v>52</v>
      </c>
      <c r="V1166" s="132" t="s">
        <v>53</v>
      </c>
      <c r="W1166" s="132" t="s">
        <v>54</v>
      </c>
      <c r="X1166" s="90" t="s">
        <v>55</v>
      </c>
      <c r="Y1166" s="94" t="s">
        <v>1252</v>
      </c>
      <c r="Z1166" s="133">
        <v>5700000</v>
      </c>
      <c r="AA1166" s="120"/>
      <c r="AB1166" s="133"/>
      <c r="AC1166" s="133"/>
      <c r="AD1166" s="133"/>
      <c r="AE1166" s="120">
        <v>5700000</v>
      </c>
      <c r="AF1166" s="134"/>
      <c r="AG1166" s="132">
        <v>0</v>
      </c>
      <c r="AH1166" s="132" t="s">
        <v>57</v>
      </c>
      <c r="AI1166" s="132" t="s">
        <v>876</v>
      </c>
      <c r="AJ1166" s="132" t="s">
        <v>1218</v>
      </c>
      <c r="AK1166" s="132"/>
      <c r="AL1166" s="132" t="s">
        <v>57</v>
      </c>
      <c r="AM1166" s="132"/>
      <c r="AN1166" s="132" t="s">
        <v>57</v>
      </c>
      <c r="AO1166" s="132"/>
      <c r="AP1166" s="132" t="s">
        <v>57</v>
      </c>
      <c r="AQ1166" s="132"/>
      <c r="AR1166" s="132" t="s">
        <v>57</v>
      </c>
      <c r="AS1166" s="132" t="s">
        <v>60</v>
      </c>
      <c r="AT1166" s="132" t="s">
        <v>61</v>
      </c>
      <c r="AU1166" s="132" t="s">
        <v>62</v>
      </c>
      <c r="AV1166" s="98" t="s">
        <v>125</v>
      </c>
      <c r="AW1166" s="132" t="s">
        <v>126</v>
      </c>
      <c r="AX1166" s="135">
        <v>3202032</v>
      </c>
      <c r="AY1166" s="132" t="s">
        <v>127</v>
      </c>
      <c r="AZ1166" s="132" t="s">
        <v>293</v>
      </c>
      <c r="BA1166" s="24"/>
    </row>
    <row r="1167" spans="1:53" ht="84.75" customHeight="1">
      <c r="A1167" s="23" t="str">
        <f>+IFERROR(VLOOKUP(R1167,'[2]Listas niveles'!$D$2:$E$11,2,FALSE),"")</f>
        <v>DTAN</v>
      </c>
      <c r="B1167" s="23" t="str">
        <f>+IFERROR(VLOOKUP(AS1167,'[2]Listas anexo 1'!$A$7:$B$8,2,FALSE),"")</f>
        <v>ADMIN</v>
      </c>
      <c r="C1167" s="23" t="str">
        <f>+IFERROR(VLOOKUP(AT1167,'[2]Listas anexo 1'!$A$13:$B$15,2,FALSE),"")</f>
        <v>ADMINYCOOR</v>
      </c>
      <c r="D1167" s="23" t="str">
        <f>+IFERROR(VLOOKUP(AT1167,'[2]Listas anexo 1'!$A$13:$C$15,3,FALSE),"")</f>
        <v>CONTRIBUIR</v>
      </c>
      <c r="E1167" s="23" t="str">
        <f>+IFERROR(VLOOKUP(AT1167,'[2]Listas anexo 1'!$A$19:$B$21,2,FALSE),"")</f>
        <v>ADMINOB</v>
      </c>
      <c r="F1167" s="23" t="str">
        <f>+IFERROR(VLOOKUP(AV1167,'[2]Listas anexo 1'!$J$13:$K$21,2,FALSE),"")</f>
        <v>ADOBI</v>
      </c>
      <c r="G1167" s="23" t="str">
        <f>+IFERROR(VLOOKUP(AW1167,'[2]LISTAS ANEXO 1. 2'!$A$9:$B$38,2,FALSE),"")</f>
        <v>AI</v>
      </c>
      <c r="H1167" s="23" t="str">
        <f>+IFERROR(IF(C1167="ADMINYCOOR",VLOOKUP(AY1167,'[2]LISTAS ANEXO 1. 3'!$B$13:$C$42,2,FALSE),IF(C1167="TASAS",VLOOKUP(AY1167,'[2]LISTAS ANEXO 1. 3'!$B$43:$C$51,2,FALSE),IF(C1167="FORTALECIMIENTO",VLOOKUP(AY1167,'[2]LISTAS ANEXO 1. 3'!$B$52:$C$58,2,FALSE),""))),"")</f>
        <v>AA</v>
      </c>
      <c r="I1167" s="23" t="str">
        <f>+IFERROR(VLOOKUP(#REF!,'[2]LISTAS ANEXO 1. 4'!$B$74:$C$90,2,FALSE),"")</f>
        <v/>
      </c>
      <c r="J1167" s="23" t="str">
        <f>+IFERROR(VLOOKUP(X1167,[2]ORDINALES!$B$2:$C$5,2,FALSE),"")</f>
        <v>CTADOS</v>
      </c>
      <c r="K1167" s="23" t="str">
        <f>+IFERROR(VLOOKUP(#REF!,[2]REGION!$G$2:$I$1125,2,FALSE),"")</f>
        <v/>
      </c>
      <c r="L1167" s="23" t="str">
        <f>+IFERROR(VLOOKUP(AI1167,[2]REGION!$G$2:$I$1125,2,FALSE),"")</f>
        <v>NORTESANTA</v>
      </c>
      <c r="M1167" s="23" t="str">
        <f>+IFERROR(VLOOKUP(#REF!,[2]ORDINALES!$H$2:$I$382,2,FALSE),"")</f>
        <v/>
      </c>
      <c r="N1167" s="23" t="str">
        <f>IFERROR(VLOOKUP(U1167,'[2]Lista Willy'!$B$11:$D$14,3,FALSE),"")</f>
        <v>REC_11</v>
      </c>
      <c r="O1167" s="24"/>
      <c r="P1167" s="94">
        <v>40040</v>
      </c>
      <c r="Q1167" s="132" t="s">
        <v>540</v>
      </c>
      <c r="R1167" s="132" t="s">
        <v>873</v>
      </c>
      <c r="S1167" s="132" t="s">
        <v>1216</v>
      </c>
      <c r="T1167" s="94" t="s">
        <v>873</v>
      </c>
      <c r="U1167" s="132" t="s">
        <v>52</v>
      </c>
      <c r="V1167" s="132" t="s">
        <v>53</v>
      </c>
      <c r="W1167" s="132" t="s">
        <v>54</v>
      </c>
      <c r="X1167" s="90" t="s">
        <v>55</v>
      </c>
      <c r="Y1167" s="94" t="s">
        <v>1253</v>
      </c>
      <c r="Z1167" s="133">
        <v>1000000</v>
      </c>
      <c r="AA1167" s="120"/>
      <c r="AB1167" s="133"/>
      <c r="AC1167" s="133"/>
      <c r="AD1167" s="133"/>
      <c r="AE1167" s="120">
        <v>1000000</v>
      </c>
      <c r="AF1167" s="134"/>
      <c r="AG1167" s="132">
        <v>0</v>
      </c>
      <c r="AH1167" s="132" t="s">
        <v>57</v>
      </c>
      <c r="AI1167" s="132" t="s">
        <v>876</v>
      </c>
      <c r="AJ1167" s="132" t="s">
        <v>1218</v>
      </c>
      <c r="AK1167" s="132"/>
      <c r="AL1167" s="132" t="s">
        <v>57</v>
      </c>
      <c r="AM1167" s="132"/>
      <c r="AN1167" s="132" t="s">
        <v>57</v>
      </c>
      <c r="AO1167" s="132"/>
      <c r="AP1167" s="132" t="s">
        <v>57</v>
      </c>
      <c r="AQ1167" s="132"/>
      <c r="AR1167" s="132" t="s">
        <v>57</v>
      </c>
      <c r="AS1167" s="132" t="s">
        <v>60</v>
      </c>
      <c r="AT1167" s="132" t="s">
        <v>61</v>
      </c>
      <c r="AU1167" s="132" t="s">
        <v>62</v>
      </c>
      <c r="AV1167" s="98" t="s">
        <v>125</v>
      </c>
      <c r="AW1167" s="132" t="s">
        <v>126</v>
      </c>
      <c r="AX1167" s="135">
        <v>3202032</v>
      </c>
      <c r="AY1167" s="132" t="s">
        <v>127</v>
      </c>
      <c r="AZ1167" s="132" t="s">
        <v>293</v>
      </c>
      <c r="BA1167" s="24"/>
    </row>
    <row r="1168" spans="1:53" ht="84.75" customHeight="1">
      <c r="A1168" s="23" t="str">
        <f>+IFERROR(VLOOKUP(R1168,'[2]Listas niveles'!$D$2:$E$11,2,FALSE),"")</f>
        <v>DTAN</v>
      </c>
      <c r="B1168" s="23" t="str">
        <f>+IFERROR(VLOOKUP(AS1168,'[2]Listas anexo 1'!$A$7:$B$8,2,FALSE),"")</f>
        <v>ADMIN</v>
      </c>
      <c r="C1168" s="23" t="str">
        <f>+IFERROR(VLOOKUP(AT1168,'[2]Listas anexo 1'!$A$13:$B$15,2,FALSE),"")</f>
        <v>ADMINYCOOR</v>
      </c>
      <c r="D1168" s="23" t="str">
        <f>+IFERROR(VLOOKUP(AT1168,'[2]Listas anexo 1'!$A$13:$C$15,3,FALSE),"")</f>
        <v>CONTRIBUIR</v>
      </c>
      <c r="E1168" s="23" t="str">
        <f>+IFERROR(VLOOKUP(AT1168,'[2]Listas anexo 1'!$A$19:$B$21,2,FALSE),"")</f>
        <v>ADMINOB</v>
      </c>
      <c r="F1168" s="23" t="str">
        <f>+IFERROR(VLOOKUP(AV1168,'[2]Listas anexo 1'!$J$13:$K$21,2,FALSE),"")</f>
        <v>ADOBI</v>
      </c>
      <c r="G1168" s="23" t="str">
        <f>+IFERROR(VLOOKUP(AW1168,'[2]LISTAS ANEXO 1. 2'!$A$9:$B$38,2,FALSE),"")</f>
        <v>AI</v>
      </c>
      <c r="H1168" s="23" t="str">
        <f>+IFERROR(IF(C1168="ADMINYCOOR",VLOOKUP(AY1168,'[2]LISTAS ANEXO 1. 3'!$B$13:$C$42,2,FALSE),IF(C1168="TASAS",VLOOKUP(AY1168,'[2]LISTAS ANEXO 1. 3'!$B$43:$C$51,2,FALSE),IF(C1168="FORTALECIMIENTO",VLOOKUP(AY1168,'[2]LISTAS ANEXO 1. 3'!$B$52:$C$58,2,FALSE),""))),"")</f>
        <v>AA</v>
      </c>
      <c r="I1168" s="23" t="str">
        <f>+IFERROR(VLOOKUP(#REF!,'[2]LISTAS ANEXO 1. 4'!$B$74:$C$90,2,FALSE),"")</f>
        <v/>
      </c>
      <c r="J1168" s="23" t="str">
        <f>+IFERROR(VLOOKUP(X1168,[2]ORDINALES!$B$2:$C$5,2,FALSE),"")</f>
        <v>CTADOS</v>
      </c>
      <c r="K1168" s="23" t="str">
        <f>+IFERROR(VLOOKUP(#REF!,[2]REGION!$G$2:$I$1125,2,FALSE),"")</f>
        <v/>
      </c>
      <c r="L1168" s="23" t="str">
        <f>+IFERROR(VLOOKUP(AI1168,[2]REGION!$G$2:$I$1125,2,FALSE),"")</f>
        <v>NORTESANTA</v>
      </c>
      <c r="M1168" s="23" t="str">
        <f>+IFERROR(VLOOKUP(#REF!,[2]ORDINALES!$H$2:$I$382,2,FALSE),"")</f>
        <v/>
      </c>
      <c r="N1168" s="23" t="str">
        <f>IFERROR(VLOOKUP(U1168,'[2]Lista Willy'!$B$11:$D$14,3,FALSE),"")</f>
        <v>REC_20</v>
      </c>
      <c r="O1168" s="24"/>
      <c r="P1168" s="94">
        <v>40041</v>
      </c>
      <c r="Q1168" s="132" t="s">
        <v>540</v>
      </c>
      <c r="R1168" s="132" t="s">
        <v>873</v>
      </c>
      <c r="S1168" s="132" t="s">
        <v>1216</v>
      </c>
      <c r="T1168" s="94" t="s">
        <v>873</v>
      </c>
      <c r="U1168" s="132" t="s">
        <v>153</v>
      </c>
      <c r="V1168" s="132" t="s">
        <v>154</v>
      </c>
      <c r="W1168" s="132" t="s">
        <v>54</v>
      </c>
      <c r="X1168" s="90" t="s">
        <v>55</v>
      </c>
      <c r="Y1168" s="94" t="s">
        <v>1254</v>
      </c>
      <c r="Z1168" s="133">
        <v>10000000</v>
      </c>
      <c r="AA1168" s="120"/>
      <c r="AB1168" s="133"/>
      <c r="AC1168" s="133"/>
      <c r="AD1168" s="133"/>
      <c r="AE1168" s="120">
        <v>10000000</v>
      </c>
      <c r="AF1168" s="134"/>
      <c r="AG1168" s="132">
        <v>0</v>
      </c>
      <c r="AH1168" s="132" t="s">
        <v>57</v>
      </c>
      <c r="AI1168" s="132" t="s">
        <v>876</v>
      </c>
      <c r="AJ1168" s="132" t="s">
        <v>1218</v>
      </c>
      <c r="AK1168" s="132"/>
      <c r="AL1168" s="132" t="s">
        <v>57</v>
      </c>
      <c r="AM1168" s="132"/>
      <c r="AN1168" s="132" t="s">
        <v>57</v>
      </c>
      <c r="AO1168" s="132"/>
      <c r="AP1168" s="132" t="s">
        <v>57</v>
      </c>
      <c r="AQ1168" s="132"/>
      <c r="AR1168" s="132" t="s">
        <v>57</v>
      </c>
      <c r="AS1168" s="132" t="s">
        <v>60</v>
      </c>
      <c r="AT1168" s="132" t="s">
        <v>61</v>
      </c>
      <c r="AU1168" s="132" t="s">
        <v>62</v>
      </c>
      <c r="AV1168" s="98" t="s">
        <v>125</v>
      </c>
      <c r="AW1168" s="132" t="s">
        <v>126</v>
      </c>
      <c r="AX1168" s="135">
        <v>3202032</v>
      </c>
      <c r="AY1168" s="132" t="s">
        <v>127</v>
      </c>
      <c r="AZ1168" s="132" t="s">
        <v>293</v>
      </c>
      <c r="BA1168" s="24"/>
    </row>
    <row r="1169" spans="1:53" ht="84.75" customHeight="1">
      <c r="A1169" s="23" t="str">
        <f>+IFERROR(VLOOKUP(R1169,'[2]Listas niveles'!$D$2:$E$11,2,FALSE),"")</f>
        <v>DTAN</v>
      </c>
      <c r="B1169" s="23" t="str">
        <f>+IFERROR(VLOOKUP(AS1169,'[2]Listas anexo 1'!$A$7:$B$8,2,FALSE),"")</f>
        <v>ADMIN</v>
      </c>
      <c r="C1169" s="23" t="str">
        <f>+IFERROR(VLOOKUP(AT1169,'[2]Listas anexo 1'!$A$13:$B$15,2,FALSE),"")</f>
        <v>ADMINYCOOR</v>
      </c>
      <c r="D1169" s="23" t="str">
        <f>+IFERROR(VLOOKUP(AT1169,'[2]Listas anexo 1'!$A$13:$C$15,3,FALSE),"")</f>
        <v>CONTRIBUIR</v>
      </c>
      <c r="E1169" s="23" t="str">
        <f>+IFERROR(VLOOKUP(AT1169,'[2]Listas anexo 1'!$A$19:$B$21,2,FALSE),"")</f>
        <v>ADMINOB</v>
      </c>
      <c r="F1169" s="23" t="str">
        <f>+IFERROR(VLOOKUP(AV1169,'[2]Listas anexo 1'!$J$13:$K$21,2,FALSE),"")</f>
        <v>ADOBI</v>
      </c>
      <c r="G1169" s="23" t="str">
        <f>+IFERROR(VLOOKUP(AW1169,'[2]LISTAS ANEXO 1. 2'!$A$9:$B$38,2,FALSE),"")</f>
        <v>AI</v>
      </c>
      <c r="H1169" s="23" t="str">
        <f>+IFERROR(IF(C1169="ADMINYCOOR",VLOOKUP(AY1169,'[2]LISTAS ANEXO 1. 3'!$B$13:$C$42,2,FALSE),IF(C1169="TASAS",VLOOKUP(AY1169,'[2]LISTAS ANEXO 1. 3'!$B$43:$C$51,2,FALSE),IF(C1169="FORTALECIMIENTO",VLOOKUP(AY1169,'[2]LISTAS ANEXO 1. 3'!$B$52:$C$58,2,FALSE),""))),"")</f>
        <v>AA</v>
      </c>
      <c r="I1169" s="23" t="str">
        <f>+IFERROR(VLOOKUP(#REF!,'[2]LISTAS ANEXO 1. 4'!$B$74:$C$90,2,FALSE),"")</f>
        <v/>
      </c>
      <c r="J1169" s="23" t="str">
        <f>+IFERROR(VLOOKUP(X1169,[2]ORDINALES!$B$2:$C$5,2,FALSE),"")</f>
        <v>CTADOS</v>
      </c>
      <c r="K1169" s="23" t="str">
        <f>+IFERROR(VLOOKUP(#REF!,[2]REGION!$G$2:$I$1125,2,FALSE),"")</f>
        <v/>
      </c>
      <c r="L1169" s="23" t="str">
        <f>+IFERROR(VLOOKUP(AI1169,[2]REGION!$G$2:$I$1125,2,FALSE),"")</f>
        <v>NORTESANTA</v>
      </c>
      <c r="M1169" s="23" t="str">
        <f>+IFERROR(VLOOKUP(#REF!,[2]ORDINALES!$H$2:$I$382,2,FALSE),"")</f>
        <v/>
      </c>
      <c r="N1169" s="23" t="str">
        <f>IFERROR(VLOOKUP(U1169,'[2]Lista Willy'!$B$11:$D$14,3,FALSE),"")</f>
        <v>REC_11</v>
      </c>
      <c r="O1169" s="24"/>
      <c r="P1169" s="94">
        <v>40042</v>
      </c>
      <c r="Q1169" s="132" t="s">
        <v>540</v>
      </c>
      <c r="R1169" s="132" t="s">
        <v>873</v>
      </c>
      <c r="S1169" s="132" t="s">
        <v>1216</v>
      </c>
      <c r="T1169" s="94" t="s">
        <v>873</v>
      </c>
      <c r="U1169" s="132" t="s">
        <v>52</v>
      </c>
      <c r="V1169" s="132" t="s">
        <v>53</v>
      </c>
      <c r="W1169" s="132" t="s">
        <v>54</v>
      </c>
      <c r="X1169" s="90" t="s">
        <v>55</v>
      </c>
      <c r="Y1169" s="94" t="s">
        <v>1255</v>
      </c>
      <c r="Z1169" s="133">
        <v>2600000</v>
      </c>
      <c r="AA1169" s="120"/>
      <c r="AB1169" s="133"/>
      <c r="AC1169" s="133"/>
      <c r="AD1169" s="133"/>
      <c r="AE1169" s="120">
        <v>2600000</v>
      </c>
      <c r="AF1169" s="134"/>
      <c r="AG1169" s="132">
        <v>0</v>
      </c>
      <c r="AH1169" s="132" t="s">
        <v>57</v>
      </c>
      <c r="AI1169" s="132" t="s">
        <v>876</v>
      </c>
      <c r="AJ1169" s="132" t="s">
        <v>1218</v>
      </c>
      <c r="AK1169" s="132"/>
      <c r="AL1169" s="132" t="s">
        <v>57</v>
      </c>
      <c r="AM1169" s="132"/>
      <c r="AN1169" s="132" t="s">
        <v>57</v>
      </c>
      <c r="AO1169" s="132"/>
      <c r="AP1169" s="132" t="s">
        <v>57</v>
      </c>
      <c r="AQ1169" s="132"/>
      <c r="AR1169" s="132" t="s">
        <v>57</v>
      </c>
      <c r="AS1169" s="132" t="s">
        <v>60</v>
      </c>
      <c r="AT1169" s="132" t="s">
        <v>61</v>
      </c>
      <c r="AU1169" s="132" t="s">
        <v>62</v>
      </c>
      <c r="AV1169" s="98" t="s">
        <v>125</v>
      </c>
      <c r="AW1169" s="132" t="s">
        <v>126</v>
      </c>
      <c r="AX1169" s="135">
        <v>3202032</v>
      </c>
      <c r="AY1169" s="132" t="s">
        <v>127</v>
      </c>
      <c r="AZ1169" s="132" t="s">
        <v>293</v>
      </c>
      <c r="BA1169" s="24"/>
    </row>
    <row r="1170" spans="1:53" ht="84.75" customHeight="1">
      <c r="A1170" s="23" t="str">
        <f>+IFERROR(VLOOKUP(R1170,'[2]Listas niveles'!$D$2:$E$11,2,FALSE),"")</f>
        <v>DTAN</v>
      </c>
      <c r="B1170" s="23" t="str">
        <f>+IFERROR(VLOOKUP(AS1170,'[2]Listas anexo 1'!$A$7:$B$8,2,FALSE),"")</f>
        <v>ADMIN</v>
      </c>
      <c r="C1170" s="23" t="str">
        <f>+IFERROR(VLOOKUP(AT1170,'[2]Listas anexo 1'!$A$13:$B$15,2,FALSE),"")</f>
        <v>ADMINYCOOR</v>
      </c>
      <c r="D1170" s="23" t="str">
        <f>+IFERROR(VLOOKUP(AT1170,'[2]Listas anexo 1'!$A$13:$C$15,3,FALSE),"")</f>
        <v>CONTRIBUIR</v>
      </c>
      <c r="E1170" s="23" t="str">
        <f>+IFERROR(VLOOKUP(AT1170,'[2]Listas anexo 1'!$A$19:$B$21,2,FALSE),"")</f>
        <v>ADMINOB</v>
      </c>
      <c r="F1170" s="23" t="str">
        <f>+IFERROR(VLOOKUP(AV1170,'[2]Listas anexo 1'!$J$13:$K$21,2,FALSE),"")</f>
        <v>ADOBI</v>
      </c>
      <c r="G1170" s="23" t="str">
        <f>+IFERROR(VLOOKUP(AW1170,'[2]LISTAS ANEXO 1. 2'!$A$9:$B$38,2,FALSE),"")</f>
        <v>AI</v>
      </c>
      <c r="H1170" s="23" t="str">
        <f>+IFERROR(IF(C1170="ADMINYCOOR",VLOOKUP(AY1170,'[2]LISTAS ANEXO 1. 3'!$B$13:$C$42,2,FALSE),IF(C1170="TASAS",VLOOKUP(AY1170,'[2]LISTAS ANEXO 1. 3'!$B$43:$C$51,2,FALSE),IF(C1170="FORTALECIMIENTO",VLOOKUP(AY1170,'[2]LISTAS ANEXO 1. 3'!$B$52:$C$58,2,FALSE),""))),"")</f>
        <v>AA</v>
      </c>
      <c r="I1170" s="23" t="str">
        <f>+IFERROR(VLOOKUP(#REF!,'[2]LISTAS ANEXO 1. 4'!$B$74:$C$90,2,FALSE),"")</f>
        <v/>
      </c>
      <c r="J1170" s="23" t="str">
        <f>+IFERROR(VLOOKUP(X1170,[2]ORDINALES!$B$2:$C$5,2,FALSE),"")</f>
        <v>CTADOS</v>
      </c>
      <c r="K1170" s="23" t="str">
        <f>+IFERROR(VLOOKUP(#REF!,[2]REGION!$G$2:$I$1125,2,FALSE),"")</f>
        <v/>
      </c>
      <c r="L1170" s="23" t="str">
        <f>+IFERROR(VLOOKUP(AI1170,[2]REGION!$G$2:$I$1125,2,FALSE),"")</f>
        <v>NORTESANTA</v>
      </c>
      <c r="M1170" s="23" t="str">
        <f>+IFERROR(VLOOKUP(#REF!,[2]ORDINALES!$H$2:$I$382,2,FALSE),"")</f>
        <v/>
      </c>
      <c r="N1170" s="23" t="str">
        <f>IFERROR(VLOOKUP(U1170,'[2]Lista Willy'!$B$11:$D$14,3,FALSE),"")</f>
        <v>REC_20</v>
      </c>
      <c r="O1170" s="24"/>
      <c r="P1170" s="94">
        <v>40043</v>
      </c>
      <c r="Q1170" s="132" t="s">
        <v>540</v>
      </c>
      <c r="R1170" s="132" t="s">
        <v>873</v>
      </c>
      <c r="S1170" s="132" t="s">
        <v>1216</v>
      </c>
      <c r="T1170" s="94" t="s">
        <v>873</v>
      </c>
      <c r="U1170" s="132" t="s">
        <v>153</v>
      </c>
      <c r="V1170" s="132" t="s">
        <v>154</v>
      </c>
      <c r="W1170" s="132" t="s">
        <v>54</v>
      </c>
      <c r="X1170" s="90" t="s">
        <v>55</v>
      </c>
      <c r="Y1170" s="94" t="s">
        <v>1256</v>
      </c>
      <c r="Z1170" s="133">
        <v>40000000</v>
      </c>
      <c r="AA1170" s="120"/>
      <c r="AB1170" s="133"/>
      <c r="AC1170" s="133"/>
      <c r="AD1170" s="133"/>
      <c r="AE1170" s="120">
        <v>40000000</v>
      </c>
      <c r="AF1170" s="134"/>
      <c r="AG1170" s="132">
        <v>0</v>
      </c>
      <c r="AH1170" s="132" t="s">
        <v>57</v>
      </c>
      <c r="AI1170" s="132" t="s">
        <v>876</v>
      </c>
      <c r="AJ1170" s="132" t="s">
        <v>1218</v>
      </c>
      <c r="AK1170" s="132"/>
      <c r="AL1170" s="132" t="s">
        <v>57</v>
      </c>
      <c r="AM1170" s="132"/>
      <c r="AN1170" s="132" t="s">
        <v>57</v>
      </c>
      <c r="AO1170" s="132"/>
      <c r="AP1170" s="132" t="s">
        <v>57</v>
      </c>
      <c r="AQ1170" s="132"/>
      <c r="AR1170" s="132" t="s">
        <v>57</v>
      </c>
      <c r="AS1170" s="132" t="s">
        <v>60</v>
      </c>
      <c r="AT1170" s="132" t="s">
        <v>61</v>
      </c>
      <c r="AU1170" s="132" t="s">
        <v>62</v>
      </c>
      <c r="AV1170" s="98" t="s">
        <v>125</v>
      </c>
      <c r="AW1170" s="132" t="s">
        <v>126</v>
      </c>
      <c r="AX1170" s="135">
        <v>3202032</v>
      </c>
      <c r="AY1170" s="132" t="s">
        <v>127</v>
      </c>
      <c r="AZ1170" s="132" t="s">
        <v>293</v>
      </c>
      <c r="BA1170" s="24"/>
    </row>
    <row r="1171" spans="1:53" ht="84.75" customHeight="1">
      <c r="A1171" s="23" t="str">
        <f>+IFERROR(VLOOKUP(R1171,'[2]Listas niveles'!$D$2:$E$11,2,FALSE),"")</f>
        <v>DTAN</v>
      </c>
      <c r="B1171" s="23" t="str">
        <f>+IFERROR(VLOOKUP(AS1171,'[2]Listas anexo 1'!$A$7:$B$8,2,FALSE),"")</f>
        <v>ADMIN</v>
      </c>
      <c r="C1171" s="23" t="str">
        <f>+IFERROR(VLOOKUP(AT1171,'[2]Listas anexo 1'!$A$13:$B$15,2,FALSE),"")</f>
        <v>ADMINYCOOR</v>
      </c>
      <c r="D1171" s="23" t="str">
        <f>+IFERROR(VLOOKUP(AT1171,'[2]Listas anexo 1'!$A$13:$C$15,3,FALSE),"")</f>
        <v>CONTRIBUIR</v>
      </c>
      <c r="E1171" s="23" t="str">
        <f>+IFERROR(VLOOKUP(AT1171,'[2]Listas anexo 1'!$A$19:$B$21,2,FALSE),"")</f>
        <v>ADMINOB</v>
      </c>
      <c r="F1171" s="23" t="str">
        <f>+IFERROR(VLOOKUP(AV1171,'[2]Listas anexo 1'!$J$13:$K$21,2,FALSE),"")</f>
        <v>ADOBI</v>
      </c>
      <c r="G1171" s="23" t="str">
        <f>+IFERROR(VLOOKUP(AW1171,'[2]LISTAS ANEXO 1. 2'!$A$9:$B$38,2,FALSE),"")</f>
        <v>AI</v>
      </c>
      <c r="H1171" s="23" t="str">
        <f>+IFERROR(IF(C1171="ADMINYCOOR",VLOOKUP(AY1171,'[2]LISTAS ANEXO 1. 3'!$B$13:$C$42,2,FALSE),IF(C1171="TASAS",VLOOKUP(AY1171,'[2]LISTAS ANEXO 1. 3'!$B$43:$C$51,2,FALSE),IF(C1171="FORTALECIMIENTO",VLOOKUP(AY1171,'[2]LISTAS ANEXO 1. 3'!$B$52:$C$58,2,FALSE),""))),"")</f>
        <v>AA</v>
      </c>
      <c r="I1171" s="23" t="str">
        <f>+IFERROR(VLOOKUP(#REF!,'[2]LISTAS ANEXO 1. 4'!$B$74:$C$90,2,FALSE),"")</f>
        <v/>
      </c>
      <c r="J1171" s="23" t="str">
        <f>+IFERROR(VLOOKUP(X1171,[2]ORDINALES!$B$2:$C$5,2,FALSE),"")</f>
        <v>CTADOS</v>
      </c>
      <c r="K1171" s="23" t="str">
        <f>+IFERROR(VLOOKUP(#REF!,[2]REGION!$G$2:$I$1125,2,FALSE),"")</f>
        <v/>
      </c>
      <c r="L1171" s="23" t="str">
        <f>+IFERROR(VLOOKUP(AI1171,[2]REGION!$G$2:$I$1125,2,FALSE),"")</f>
        <v>NORTESANTA</v>
      </c>
      <c r="M1171" s="23" t="str">
        <f>+IFERROR(VLOOKUP(#REF!,[2]ORDINALES!$H$2:$I$382,2,FALSE),"")</f>
        <v/>
      </c>
      <c r="N1171" s="23" t="str">
        <f>IFERROR(VLOOKUP(U1171,'[2]Lista Willy'!$B$11:$D$14,3,FALSE),"")</f>
        <v>REC_11</v>
      </c>
      <c r="O1171" s="24"/>
      <c r="P1171" s="94">
        <v>40044</v>
      </c>
      <c r="Q1171" s="132" t="s">
        <v>540</v>
      </c>
      <c r="R1171" s="132" t="s">
        <v>873</v>
      </c>
      <c r="S1171" s="132" t="s">
        <v>1216</v>
      </c>
      <c r="T1171" s="94" t="s">
        <v>873</v>
      </c>
      <c r="U1171" s="132" t="s">
        <v>52</v>
      </c>
      <c r="V1171" s="132" t="s">
        <v>53</v>
      </c>
      <c r="W1171" s="132" t="s">
        <v>54</v>
      </c>
      <c r="X1171" s="90" t="s">
        <v>55</v>
      </c>
      <c r="Y1171" s="94" t="s">
        <v>1257</v>
      </c>
      <c r="Z1171" s="133">
        <v>300000</v>
      </c>
      <c r="AA1171" s="120"/>
      <c r="AB1171" s="133"/>
      <c r="AC1171" s="133"/>
      <c r="AD1171" s="133"/>
      <c r="AE1171" s="120">
        <v>300000</v>
      </c>
      <c r="AF1171" s="134"/>
      <c r="AG1171" s="132">
        <v>0</v>
      </c>
      <c r="AH1171" s="132" t="s">
        <v>57</v>
      </c>
      <c r="AI1171" s="132" t="s">
        <v>876</v>
      </c>
      <c r="AJ1171" s="132" t="s">
        <v>1218</v>
      </c>
      <c r="AK1171" s="132"/>
      <c r="AL1171" s="132" t="s">
        <v>57</v>
      </c>
      <c r="AM1171" s="132"/>
      <c r="AN1171" s="132" t="s">
        <v>57</v>
      </c>
      <c r="AO1171" s="132"/>
      <c r="AP1171" s="132" t="s">
        <v>57</v>
      </c>
      <c r="AQ1171" s="132"/>
      <c r="AR1171" s="132" t="s">
        <v>57</v>
      </c>
      <c r="AS1171" s="132" t="s">
        <v>60</v>
      </c>
      <c r="AT1171" s="132" t="s">
        <v>61</v>
      </c>
      <c r="AU1171" s="132" t="s">
        <v>62</v>
      </c>
      <c r="AV1171" s="98" t="s">
        <v>125</v>
      </c>
      <c r="AW1171" s="132" t="s">
        <v>126</v>
      </c>
      <c r="AX1171" s="135">
        <v>3202032</v>
      </c>
      <c r="AY1171" s="132" t="s">
        <v>127</v>
      </c>
      <c r="AZ1171" s="132" t="s">
        <v>293</v>
      </c>
      <c r="BA1171" s="24"/>
    </row>
    <row r="1172" spans="1:53" ht="84.75" customHeight="1">
      <c r="A1172" s="23" t="str">
        <f>+IFERROR(VLOOKUP(R1172,'[2]Listas niveles'!$D$2:$E$11,2,FALSE),"")</f>
        <v>DTAN</v>
      </c>
      <c r="B1172" s="23" t="str">
        <f>+IFERROR(VLOOKUP(AS1172,'[2]Listas anexo 1'!$A$7:$B$8,2,FALSE),"")</f>
        <v>ADMIN</v>
      </c>
      <c r="C1172" s="23" t="str">
        <f>+IFERROR(VLOOKUP(AT1172,'[2]Listas anexo 1'!$A$13:$B$15,2,FALSE),"")</f>
        <v>ADMINYCOOR</v>
      </c>
      <c r="D1172" s="23" t="str">
        <f>+IFERROR(VLOOKUP(AT1172,'[2]Listas anexo 1'!$A$13:$C$15,3,FALSE),"")</f>
        <v>CONTRIBUIR</v>
      </c>
      <c r="E1172" s="23" t="str">
        <f>+IFERROR(VLOOKUP(AT1172,'[2]Listas anexo 1'!$A$19:$B$21,2,FALSE),"")</f>
        <v>ADMINOB</v>
      </c>
      <c r="F1172" s="23" t="str">
        <f>+IFERROR(VLOOKUP(AV1172,'[2]Listas anexo 1'!$J$13:$K$21,2,FALSE),"")</f>
        <v>ADOBI</v>
      </c>
      <c r="G1172" s="23" t="str">
        <f>+IFERROR(VLOOKUP(AW1172,'[2]LISTAS ANEXO 1. 2'!$A$9:$B$38,2,FALSE),"")</f>
        <v>AI</v>
      </c>
      <c r="H1172" s="23" t="str">
        <f>+IFERROR(IF(C1172="ADMINYCOOR",VLOOKUP(AY1172,'[2]LISTAS ANEXO 1. 3'!$B$13:$C$42,2,FALSE),IF(C1172="TASAS",VLOOKUP(AY1172,'[2]LISTAS ANEXO 1. 3'!$B$43:$C$51,2,FALSE),IF(C1172="FORTALECIMIENTO",VLOOKUP(AY1172,'[2]LISTAS ANEXO 1. 3'!$B$52:$C$58,2,FALSE),""))),"")</f>
        <v>AA</v>
      </c>
      <c r="I1172" s="23" t="str">
        <f>+IFERROR(VLOOKUP(#REF!,'[2]LISTAS ANEXO 1. 4'!$B$74:$C$90,2,FALSE),"")</f>
        <v/>
      </c>
      <c r="J1172" s="23" t="str">
        <f>+IFERROR(VLOOKUP(X1172,[2]ORDINALES!$B$2:$C$5,2,FALSE),"")</f>
        <v>CTADOS</v>
      </c>
      <c r="K1172" s="23" t="str">
        <f>+IFERROR(VLOOKUP(#REF!,[2]REGION!$G$2:$I$1125,2,FALSE),"")</f>
        <v/>
      </c>
      <c r="L1172" s="23" t="str">
        <f>+IFERROR(VLOOKUP(AI1172,[2]REGION!$G$2:$I$1125,2,FALSE),"")</f>
        <v>NORTESANTA</v>
      </c>
      <c r="M1172" s="23" t="str">
        <f>+IFERROR(VLOOKUP(#REF!,[2]ORDINALES!$H$2:$I$382,2,FALSE),"")</f>
        <v/>
      </c>
      <c r="N1172" s="23" t="str">
        <f>IFERROR(VLOOKUP(U1172,'[2]Lista Willy'!$B$11:$D$14,3,FALSE),"")</f>
        <v>REC_20</v>
      </c>
      <c r="O1172" s="24"/>
      <c r="P1172" s="94">
        <v>40046</v>
      </c>
      <c r="Q1172" s="132" t="s">
        <v>540</v>
      </c>
      <c r="R1172" s="132" t="s">
        <v>873</v>
      </c>
      <c r="S1172" s="132" t="s">
        <v>1216</v>
      </c>
      <c r="T1172" s="94" t="s">
        <v>873</v>
      </c>
      <c r="U1172" s="132" t="s">
        <v>153</v>
      </c>
      <c r="V1172" s="132" t="s">
        <v>154</v>
      </c>
      <c r="W1172" s="132" t="s">
        <v>54</v>
      </c>
      <c r="X1172" s="90" t="s">
        <v>55</v>
      </c>
      <c r="Y1172" s="94" t="s">
        <v>1258</v>
      </c>
      <c r="Z1172" s="133">
        <v>20000000</v>
      </c>
      <c r="AA1172" s="120"/>
      <c r="AB1172" s="133"/>
      <c r="AC1172" s="133"/>
      <c r="AD1172" s="133"/>
      <c r="AE1172" s="120">
        <v>20000000</v>
      </c>
      <c r="AF1172" s="134"/>
      <c r="AG1172" s="132">
        <v>0</v>
      </c>
      <c r="AH1172" s="132" t="s">
        <v>57</v>
      </c>
      <c r="AI1172" s="132" t="s">
        <v>876</v>
      </c>
      <c r="AJ1172" s="132" t="s">
        <v>1218</v>
      </c>
      <c r="AK1172" s="132"/>
      <c r="AL1172" s="132" t="s">
        <v>57</v>
      </c>
      <c r="AM1172" s="132"/>
      <c r="AN1172" s="132" t="s">
        <v>57</v>
      </c>
      <c r="AO1172" s="132"/>
      <c r="AP1172" s="132" t="s">
        <v>57</v>
      </c>
      <c r="AQ1172" s="132"/>
      <c r="AR1172" s="132" t="s">
        <v>57</v>
      </c>
      <c r="AS1172" s="132" t="s">
        <v>60</v>
      </c>
      <c r="AT1172" s="132" t="s">
        <v>61</v>
      </c>
      <c r="AU1172" s="132" t="s">
        <v>62</v>
      </c>
      <c r="AV1172" s="98" t="s">
        <v>125</v>
      </c>
      <c r="AW1172" s="132" t="s">
        <v>126</v>
      </c>
      <c r="AX1172" s="135">
        <v>3202032</v>
      </c>
      <c r="AY1172" s="132" t="s">
        <v>127</v>
      </c>
      <c r="AZ1172" s="132" t="s">
        <v>293</v>
      </c>
      <c r="BA1172" s="24"/>
    </row>
    <row r="1173" spans="1:53" ht="84.75" customHeight="1">
      <c r="A1173" s="23" t="str">
        <f>+IFERROR(VLOOKUP(R1173,'[2]Listas niveles'!$D$2:$E$11,2,FALSE),"")</f>
        <v>DTAN</v>
      </c>
      <c r="B1173" s="23" t="str">
        <f>+IFERROR(VLOOKUP(AS1173,'[2]Listas anexo 1'!$A$7:$B$8,2,FALSE),"")</f>
        <v>ADMIN</v>
      </c>
      <c r="C1173" s="23" t="str">
        <f>+IFERROR(VLOOKUP(AT1173,'[2]Listas anexo 1'!$A$13:$B$15,2,FALSE),"")</f>
        <v>ADMINYCOOR</v>
      </c>
      <c r="D1173" s="23" t="str">
        <f>+IFERROR(VLOOKUP(AT1173,'[2]Listas anexo 1'!$A$13:$C$15,3,FALSE),"")</f>
        <v>CONTRIBUIR</v>
      </c>
      <c r="E1173" s="23" t="str">
        <f>+IFERROR(VLOOKUP(AT1173,'[2]Listas anexo 1'!$A$19:$B$21,2,FALSE),"")</f>
        <v>ADMINOB</v>
      </c>
      <c r="F1173" s="23" t="str">
        <f>+IFERROR(VLOOKUP(AV1173,'[2]Listas anexo 1'!$J$13:$K$21,2,FALSE),"")</f>
        <v>ADOBI</v>
      </c>
      <c r="G1173" s="23" t="str">
        <f>+IFERROR(VLOOKUP(AW1173,'[2]LISTAS ANEXO 1. 2'!$A$9:$B$38,2,FALSE),"")</f>
        <v>AI</v>
      </c>
      <c r="H1173" s="23" t="str">
        <f>+IFERROR(IF(C1173="ADMINYCOOR",VLOOKUP(AY1173,'[2]LISTAS ANEXO 1. 3'!$B$13:$C$42,2,FALSE),IF(C1173="TASAS",VLOOKUP(AY1173,'[2]LISTAS ANEXO 1. 3'!$B$43:$C$51,2,FALSE),IF(C1173="FORTALECIMIENTO",VLOOKUP(AY1173,'[2]LISTAS ANEXO 1. 3'!$B$52:$C$58,2,FALSE),""))),"")</f>
        <v>AA</v>
      </c>
      <c r="I1173" s="23" t="str">
        <f>+IFERROR(VLOOKUP(#REF!,'[2]LISTAS ANEXO 1. 4'!$B$74:$C$90,2,FALSE),"")</f>
        <v/>
      </c>
      <c r="J1173" s="23" t="str">
        <f>+IFERROR(VLOOKUP(X1173,[2]ORDINALES!$B$2:$C$5,2,FALSE),"")</f>
        <v>CTADOS</v>
      </c>
      <c r="K1173" s="23" t="str">
        <f>+IFERROR(VLOOKUP(#REF!,[2]REGION!$G$2:$I$1125,2,FALSE),"")</f>
        <v/>
      </c>
      <c r="L1173" s="23" t="str">
        <f>+IFERROR(VLOOKUP(AI1173,[2]REGION!$G$2:$I$1125,2,FALSE),"")</f>
        <v>NORTESANTA</v>
      </c>
      <c r="M1173" s="23" t="str">
        <f>+IFERROR(VLOOKUP(#REF!,[2]ORDINALES!$H$2:$I$382,2,FALSE),"")</f>
        <v/>
      </c>
      <c r="N1173" s="23" t="str">
        <f>IFERROR(VLOOKUP(U1173,'[2]Lista Willy'!$B$11:$D$14,3,FALSE),"")</f>
        <v>REC_11</v>
      </c>
      <c r="O1173" s="24"/>
      <c r="P1173" s="94">
        <v>40047</v>
      </c>
      <c r="Q1173" s="132" t="s">
        <v>540</v>
      </c>
      <c r="R1173" s="132" t="s">
        <v>873</v>
      </c>
      <c r="S1173" s="132" t="s">
        <v>1216</v>
      </c>
      <c r="T1173" s="94" t="s">
        <v>873</v>
      </c>
      <c r="U1173" s="132" t="s">
        <v>52</v>
      </c>
      <c r="V1173" s="132" t="s">
        <v>53</v>
      </c>
      <c r="W1173" s="132" t="s">
        <v>54</v>
      </c>
      <c r="X1173" s="90" t="s">
        <v>55</v>
      </c>
      <c r="Y1173" s="94" t="s">
        <v>2908</v>
      </c>
      <c r="Z1173" s="133">
        <v>4000000</v>
      </c>
      <c r="AA1173" s="120"/>
      <c r="AB1173" s="133"/>
      <c r="AC1173" s="133"/>
      <c r="AD1173" s="133"/>
      <c r="AE1173" s="120">
        <v>4000000</v>
      </c>
      <c r="AF1173" s="134"/>
      <c r="AG1173" s="132">
        <v>0</v>
      </c>
      <c r="AH1173" s="132" t="s">
        <v>57</v>
      </c>
      <c r="AI1173" s="132" t="s">
        <v>876</v>
      </c>
      <c r="AJ1173" s="132" t="s">
        <v>1218</v>
      </c>
      <c r="AK1173" s="132"/>
      <c r="AL1173" s="132" t="s">
        <v>57</v>
      </c>
      <c r="AM1173" s="132"/>
      <c r="AN1173" s="132" t="s">
        <v>57</v>
      </c>
      <c r="AO1173" s="132"/>
      <c r="AP1173" s="132" t="s">
        <v>57</v>
      </c>
      <c r="AQ1173" s="132"/>
      <c r="AR1173" s="132" t="s">
        <v>57</v>
      </c>
      <c r="AS1173" s="132" t="s">
        <v>60</v>
      </c>
      <c r="AT1173" s="132" t="s">
        <v>61</v>
      </c>
      <c r="AU1173" s="132" t="s">
        <v>62</v>
      </c>
      <c r="AV1173" s="98" t="s">
        <v>125</v>
      </c>
      <c r="AW1173" s="132" t="s">
        <v>126</v>
      </c>
      <c r="AX1173" s="135">
        <v>3202032</v>
      </c>
      <c r="AY1173" s="132" t="s">
        <v>127</v>
      </c>
      <c r="AZ1173" s="132" t="s">
        <v>293</v>
      </c>
      <c r="BA1173" s="24"/>
    </row>
    <row r="1174" spans="1:53" ht="84.75" customHeight="1">
      <c r="A1174" s="23" t="str">
        <f>+IFERROR(VLOOKUP(R1174,'[2]Listas niveles'!$D$2:$E$11,2,FALSE),"")</f>
        <v>DTAN</v>
      </c>
      <c r="B1174" s="23" t="str">
        <f>+IFERROR(VLOOKUP(AS1174,'[2]Listas anexo 1'!$A$7:$B$8,2,FALSE),"")</f>
        <v>ADMIN</v>
      </c>
      <c r="C1174" s="23" t="str">
        <f>+IFERROR(VLOOKUP(AT1174,'[2]Listas anexo 1'!$A$13:$B$15,2,FALSE),"")</f>
        <v>ADMINYCOOR</v>
      </c>
      <c r="D1174" s="23" t="str">
        <f>+IFERROR(VLOOKUP(AT1174,'[2]Listas anexo 1'!$A$13:$C$15,3,FALSE),"")</f>
        <v>CONTRIBUIR</v>
      </c>
      <c r="E1174" s="23" t="str">
        <f>+IFERROR(VLOOKUP(AT1174,'[2]Listas anexo 1'!$A$19:$B$21,2,FALSE),"")</f>
        <v>ADMINOB</v>
      </c>
      <c r="F1174" s="23" t="str">
        <f>+IFERROR(VLOOKUP(AV1174,'[2]Listas anexo 1'!$J$13:$K$21,2,FALSE),"")</f>
        <v>ADOBI</v>
      </c>
      <c r="G1174" s="23" t="str">
        <f>+IFERROR(VLOOKUP(AW1174,'[2]LISTAS ANEXO 1. 2'!$A$9:$B$38,2,FALSE),"")</f>
        <v>AIII</v>
      </c>
      <c r="H1174" s="23" t="str">
        <f>+IFERROR(IF(C1174="ADMINYCOOR",VLOOKUP(AY1174,'[2]LISTAS ANEXO 1. 3'!$B$13:$C$42,2,FALSE),IF(C1174="TASAS",VLOOKUP(AY1174,'[2]LISTAS ANEXO 1. 3'!$B$43:$C$51,2,FALSE),IF(C1174="FORTALECIMIENTO",VLOOKUP(AY1174,'[2]LISTAS ANEXO 1. 3'!$B$52:$C$58,2,FALSE),""))),"")</f>
        <v>DD</v>
      </c>
      <c r="I1174" s="23" t="str">
        <f>+IFERROR(VLOOKUP(#REF!,'[2]LISTAS ANEXO 1. 4'!$B$74:$C$90,2,FALSE),"")</f>
        <v/>
      </c>
      <c r="J1174" s="23" t="str">
        <f>+IFERROR(VLOOKUP(X1174,[2]ORDINALES!$B$2:$C$5,2,FALSE),"")</f>
        <v>CTADOS</v>
      </c>
      <c r="K1174" s="23" t="str">
        <f>+IFERROR(VLOOKUP(#REF!,[2]REGION!$G$2:$I$1125,2,FALSE),"")</f>
        <v/>
      </c>
      <c r="L1174" s="23" t="str">
        <f>+IFERROR(VLOOKUP(AI1174,[2]REGION!$G$2:$I$1125,2,FALSE),"")</f>
        <v>NORTESANTA</v>
      </c>
      <c r="M1174" s="23" t="str">
        <f>+IFERROR(VLOOKUP(#REF!,[2]ORDINALES!$H$2:$I$382,2,FALSE),"")</f>
        <v/>
      </c>
      <c r="N1174" s="23" t="str">
        <f>IFERROR(VLOOKUP(U1174,'[2]Lista Willy'!$B$11:$D$14,3,FALSE),"")</f>
        <v>REC_11</v>
      </c>
      <c r="O1174" s="24"/>
      <c r="P1174" s="94">
        <v>40048</v>
      </c>
      <c r="Q1174" s="132" t="s">
        <v>540</v>
      </c>
      <c r="R1174" s="132" t="s">
        <v>873</v>
      </c>
      <c r="S1174" s="132" t="s">
        <v>1216</v>
      </c>
      <c r="T1174" s="94" t="s">
        <v>873</v>
      </c>
      <c r="U1174" s="132" t="s">
        <v>52</v>
      </c>
      <c r="V1174" s="132" t="s">
        <v>53</v>
      </c>
      <c r="W1174" s="132" t="s">
        <v>54</v>
      </c>
      <c r="X1174" s="90" t="s">
        <v>55</v>
      </c>
      <c r="Y1174" s="94" t="s">
        <v>1259</v>
      </c>
      <c r="Z1174" s="133">
        <v>15997960</v>
      </c>
      <c r="AA1174" s="120"/>
      <c r="AB1174" s="133"/>
      <c r="AC1174" s="133"/>
      <c r="AD1174" s="133"/>
      <c r="AE1174" s="120">
        <v>15997960</v>
      </c>
      <c r="AF1174" s="134"/>
      <c r="AG1174" s="132">
        <v>0</v>
      </c>
      <c r="AH1174" s="132" t="s">
        <v>57</v>
      </c>
      <c r="AI1174" s="132" t="s">
        <v>876</v>
      </c>
      <c r="AJ1174" s="132" t="s">
        <v>1218</v>
      </c>
      <c r="AK1174" s="132"/>
      <c r="AL1174" s="132" t="s">
        <v>57</v>
      </c>
      <c r="AM1174" s="132"/>
      <c r="AN1174" s="132" t="s">
        <v>57</v>
      </c>
      <c r="AO1174" s="132"/>
      <c r="AP1174" s="132" t="s">
        <v>57</v>
      </c>
      <c r="AQ1174" s="132"/>
      <c r="AR1174" s="132" t="s">
        <v>57</v>
      </c>
      <c r="AS1174" s="132" t="s">
        <v>60</v>
      </c>
      <c r="AT1174" s="132" t="s">
        <v>61</v>
      </c>
      <c r="AU1174" s="132" t="s">
        <v>62</v>
      </c>
      <c r="AV1174" s="98" t="s">
        <v>125</v>
      </c>
      <c r="AW1174" s="132" t="s">
        <v>324</v>
      </c>
      <c r="AX1174" s="135">
        <v>3202005</v>
      </c>
      <c r="AY1174" s="98" t="s">
        <v>325</v>
      </c>
      <c r="AZ1174" s="98" t="s">
        <v>389</v>
      </c>
      <c r="BA1174" s="24"/>
    </row>
    <row r="1175" spans="1:53" ht="84.75" customHeight="1">
      <c r="A1175" s="23" t="str">
        <f>+IFERROR(VLOOKUP(R1175,'[2]Listas niveles'!$D$2:$E$11,2,FALSE),"")</f>
        <v>DTAN</v>
      </c>
      <c r="B1175" s="23" t="str">
        <f>+IFERROR(VLOOKUP(AS1175,'[2]Listas anexo 1'!$A$7:$B$8,2,FALSE),"")</f>
        <v>ADMIN</v>
      </c>
      <c r="C1175" s="23" t="str">
        <f>+IFERROR(VLOOKUP(AT1175,'[2]Listas anexo 1'!$A$13:$B$15,2,FALSE),"")</f>
        <v>ADMINYCOOR</v>
      </c>
      <c r="D1175" s="23" t="str">
        <f>+IFERROR(VLOOKUP(AT1175,'[2]Listas anexo 1'!$A$13:$C$15,3,FALSE),"")</f>
        <v>CONTRIBUIR</v>
      </c>
      <c r="E1175" s="23" t="str">
        <f>+IFERROR(VLOOKUP(AT1175,'[2]Listas anexo 1'!$A$19:$B$21,2,FALSE),"")</f>
        <v>ADMINOB</v>
      </c>
      <c r="F1175" s="23" t="str">
        <f>+IFERROR(VLOOKUP(AV1175,'[2]Listas anexo 1'!$J$13:$K$21,2,FALSE),"")</f>
        <v>ADOBI</v>
      </c>
      <c r="G1175" s="23" t="str">
        <f>+IFERROR(VLOOKUP(AW1175,'[2]LISTAS ANEXO 1. 2'!$A$9:$B$38,2,FALSE),"")</f>
        <v>AIII</v>
      </c>
      <c r="H1175" s="23" t="str">
        <f>+IFERROR(IF(C1175="ADMINYCOOR",VLOOKUP(AY1175,'[2]LISTAS ANEXO 1. 3'!$B$13:$C$42,2,FALSE),IF(C1175="TASAS",VLOOKUP(AY1175,'[2]LISTAS ANEXO 1. 3'!$B$43:$C$51,2,FALSE),IF(C1175="FORTALECIMIENTO",VLOOKUP(AY1175,'[2]LISTAS ANEXO 1. 3'!$B$52:$C$58,2,FALSE),""))),"")</f>
        <v>DD</v>
      </c>
      <c r="I1175" s="23" t="str">
        <f>+IFERROR(VLOOKUP(#REF!,'[2]LISTAS ANEXO 1. 4'!$B$74:$C$90,2,FALSE),"")</f>
        <v/>
      </c>
      <c r="J1175" s="23" t="str">
        <f>+IFERROR(VLOOKUP(X1175,[2]ORDINALES!$B$2:$C$5,2,FALSE),"")</f>
        <v>CTADOS</v>
      </c>
      <c r="K1175" s="23" t="str">
        <f>+IFERROR(VLOOKUP(#REF!,[2]REGION!$G$2:$I$1125,2,FALSE),"")</f>
        <v/>
      </c>
      <c r="L1175" s="23" t="str">
        <f>+IFERROR(VLOOKUP(AI1175,[2]REGION!$G$2:$I$1125,2,FALSE),"")</f>
        <v>NORTESANTA</v>
      </c>
      <c r="M1175" s="23" t="str">
        <f>+IFERROR(VLOOKUP(#REF!,[2]ORDINALES!$H$2:$I$382,2,FALSE),"")</f>
        <v/>
      </c>
      <c r="N1175" s="23" t="str">
        <f>IFERROR(VLOOKUP(U1175,'[2]Lista Willy'!$B$11:$D$14,3,FALSE),"")</f>
        <v>REC_11</v>
      </c>
      <c r="O1175" s="24"/>
      <c r="P1175" s="94">
        <v>40049</v>
      </c>
      <c r="Q1175" s="132" t="s">
        <v>540</v>
      </c>
      <c r="R1175" s="132" t="s">
        <v>873</v>
      </c>
      <c r="S1175" s="132" t="s">
        <v>1216</v>
      </c>
      <c r="T1175" s="94" t="s">
        <v>873</v>
      </c>
      <c r="U1175" s="132" t="s">
        <v>52</v>
      </c>
      <c r="V1175" s="132" t="s">
        <v>53</v>
      </c>
      <c r="W1175" s="132" t="s">
        <v>54</v>
      </c>
      <c r="X1175" s="90" t="s">
        <v>55</v>
      </c>
      <c r="Y1175" s="94" t="s">
        <v>1260</v>
      </c>
      <c r="Z1175" s="133">
        <v>15997960</v>
      </c>
      <c r="AA1175" s="120"/>
      <c r="AB1175" s="133"/>
      <c r="AC1175" s="133"/>
      <c r="AD1175" s="133"/>
      <c r="AE1175" s="120">
        <v>15997960</v>
      </c>
      <c r="AF1175" s="134">
        <v>14120000</v>
      </c>
      <c r="AG1175" s="132">
        <v>14543600</v>
      </c>
      <c r="AH1175" s="132" t="s">
        <v>57</v>
      </c>
      <c r="AI1175" s="132" t="s">
        <v>876</v>
      </c>
      <c r="AJ1175" s="132" t="s">
        <v>1218</v>
      </c>
      <c r="AK1175" s="132"/>
      <c r="AL1175" s="132" t="s">
        <v>57</v>
      </c>
      <c r="AM1175" s="132"/>
      <c r="AN1175" s="132" t="s">
        <v>57</v>
      </c>
      <c r="AO1175" s="132"/>
      <c r="AP1175" s="132" t="s">
        <v>57</v>
      </c>
      <c r="AQ1175" s="132"/>
      <c r="AR1175" s="132" t="s">
        <v>57</v>
      </c>
      <c r="AS1175" s="132" t="s">
        <v>60</v>
      </c>
      <c r="AT1175" s="132" t="s">
        <v>61</v>
      </c>
      <c r="AU1175" s="132" t="s">
        <v>62</v>
      </c>
      <c r="AV1175" s="98" t="s">
        <v>125</v>
      </c>
      <c r="AW1175" s="132" t="s">
        <v>324</v>
      </c>
      <c r="AX1175" s="135">
        <v>3202005</v>
      </c>
      <c r="AY1175" s="98" t="s">
        <v>325</v>
      </c>
      <c r="AZ1175" s="98" t="s">
        <v>389</v>
      </c>
      <c r="BA1175" s="24"/>
    </row>
    <row r="1176" spans="1:53" ht="84.75" customHeight="1">
      <c r="A1176" s="23" t="str">
        <f>+IFERROR(VLOOKUP(R1176,'[2]Listas niveles'!$D$2:$E$11,2,FALSE),"")</f>
        <v>DTAN</v>
      </c>
      <c r="B1176" s="23" t="str">
        <f>+IFERROR(VLOOKUP(AS1176,'[2]Listas anexo 1'!$A$7:$B$8,2,FALSE),"")</f>
        <v>ADMIN</v>
      </c>
      <c r="C1176" s="23" t="str">
        <f>+IFERROR(VLOOKUP(AT1176,'[2]Listas anexo 1'!$A$13:$B$15,2,FALSE),"")</f>
        <v>ADMINYCOOR</v>
      </c>
      <c r="D1176" s="23" t="str">
        <f>+IFERROR(VLOOKUP(AT1176,'[2]Listas anexo 1'!$A$13:$C$15,3,FALSE),"")</f>
        <v>CONTRIBUIR</v>
      </c>
      <c r="E1176" s="23" t="str">
        <f>+IFERROR(VLOOKUP(AT1176,'[2]Listas anexo 1'!$A$19:$B$21,2,FALSE),"")</f>
        <v>ADMINOB</v>
      </c>
      <c r="F1176" s="23" t="str">
        <f>+IFERROR(VLOOKUP(AV1176,'[2]Listas anexo 1'!$J$13:$K$21,2,FALSE),"")</f>
        <v>ADOBI</v>
      </c>
      <c r="G1176" s="23" t="str">
        <f>+IFERROR(VLOOKUP(AW1176,'[2]LISTAS ANEXO 1. 2'!$A$9:$B$38,2,FALSE),"")</f>
        <v>AIII</v>
      </c>
      <c r="H1176" s="23" t="str">
        <f>+IFERROR(IF(C1176="ADMINYCOOR",VLOOKUP(AY1176,'[2]LISTAS ANEXO 1. 3'!$B$13:$C$42,2,FALSE),IF(C1176="TASAS",VLOOKUP(AY1176,'[2]LISTAS ANEXO 1. 3'!$B$43:$C$51,2,FALSE),IF(C1176="FORTALECIMIENTO",VLOOKUP(AY1176,'[2]LISTAS ANEXO 1. 3'!$B$52:$C$58,2,FALSE),""))),"")</f>
        <v>DD</v>
      </c>
      <c r="I1176" s="23" t="str">
        <f>+IFERROR(VLOOKUP(#REF!,'[2]LISTAS ANEXO 1. 4'!$B$74:$C$90,2,FALSE),"")</f>
        <v/>
      </c>
      <c r="J1176" s="23" t="str">
        <f>+IFERROR(VLOOKUP(X1176,[2]ORDINALES!$B$2:$C$5,2,FALSE),"")</f>
        <v>CTADOS</v>
      </c>
      <c r="K1176" s="23" t="str">
        <f>+IFERROR(VLOOKUP(#REF!,[2]REGION!$G$2:$I$1125,2,FALSE),"")</f>
        <v/>
      </c>
      <c r="L1176" s="23" t="str">
        <f>+IFERROR(VLOOKUP(AI1176,[2]REGION!$G$2:$I$1125,2,FALSE),"")</f>
        <v>NORTESANTA</v>
      </c>
      <c r="M1176" s="23" t="str">
        <f>+IFERROR(VLOOKUP(#REF!,[2]ORDINALES!$H$2:$I$382,2,FALSE),"")</f>
        <v/>
      </c>
      <c r="N1176" s="23" t="str">
        <f>IFERROR(VLOOKUP(U1176,'[2]Lista Willy'!$B$11:$D$14,3,FALSE),"")</f>
        <v>REC_11</v>
      </c>
      <c r="O1176" s="24"/>
      <c r="P1176" s="94">
        <v>40050</v>
      </c>
      <c r="Q1176" s="132" t="s">
        <v>540</v>
      </c>
      <c r="R1176" s="132" t="s">
        <v>873</v>
      </c>
      <c r="S1176" s="132" t="s">
        <v>1216</v>
      </c>
      <c r="T1176" s="94" t="s">
        <v>873</v>
      </c>
      <c r="U1176" s="132" t="s">
        <v>52</v>
      </c>
      <c r="V1176" s="132" t="s">
        <v>53</v>
      </c>
      <c r="W1176" s="132" t="s">
        <v>54</v>
      </c>
      <c r="X1176" s="90" t="s">
        <v>55</v>
      </c>
      <c r="Y1176" s="94" t="s">
        <v>1261</v>
      </c>
      <c r="Z1176" s="133">
        <v>15997960</v>
      </c>
      <c r="AA1176" s="120"/>
      <c r="AB1176" s="133"/>
      <c r="AC1176" s="133"/>
      <c r="AD1176" s="133"/>
      <c r="AE1176" s="120">
        <v>15997960</v>
      </c>
      <c r="AF1176" s="134"/>
      <c r="AG1176" s="132">
        <v>0</v>
      </c>
      <c r="AH1176" s="132" t="s">
        <v>57</v>
      </c>
      <c r="AI1176" s="132" t="s">
        <v>876</v>
      </c>
      <c r="AJ1176" s="132" t="s">
        <v>1218</v>
      </c>
      <c r="AK1176" s="132"/>
      <c r="AL1176" s="132" t="s">
        <v>57</v>
      </c>
      <c r="AM1176" s="132"/>
      <c r="AN1176" s="132" t="s">
        <v>57</v>
      </c>
      <c r="AO1176" s="132"/>
      <c r="AP1176" s="132" t="s">
        <v>57</v>
      </c>
      <c r="AQ1176" s="132"/>
      <c r="AR1176" s="132" t="s">
        <v>57</v>
      </c>
      <c r="AS1176" s="132" t="s">
        <v>60</v>
      </c>
      <c r="AT1176" s="132" t="s">
        <v>61</v>
      </c>
      <c r="AU1176" s="132" t="s">
        <v>62</v>
      </c>
      <c r="AV1176" s="98" t="s">
        <v>125</v>
      </c>
      <c r="AW1176" s="132" t="s">
        <v>324</v>
      </c>
      <c r="AX1176" s="135">
        <v>3202005</v>
      </c>
      <c r="AY1176" s="98" t="s">
        <v>325</v>
      </c>
      <c r="AZ1176" s="98" t="s">
        <v>389</v>
      </c>
      <c r="BA1176" s="24"/>
    </row>
    <row r="1177" spans="1:53" ht="84.75" customHeight="1">
      <c r="A1177" s="23" t="str">
        <f>+IFERROR(VLOOKUP(R1177,'[2]Listas niveles'!$D$2:$E$11,2,FALSE),"")</f>
        <v>DTAN</v>
      </c>
      <c r="B1177" s="23" t="str">
        <f>+IFERROR(VLOOKUP(AS1177,'[2]Listas anexo 1'!$A$7:$B$8,2,FALSE),"")</f>
        <v>ADMIN</v>
      </c>
      <c r="C1177" s="23" t="str">
        <f>+IFERROR(VLOOKUP(AT1177,'[2]Listas anexo 1'!$A$13:$B$15,2,FALSE),"")</f>
        <v>ADMINYCOOR</v>
      </c>
      <c r="D1177" s="23" t="str">
        <f>+IFERROR(VLOOKUP(AT1177,'[2]Listas anexo 1'!$A$13:$C$15,3,FALSE),"")</f>
        <v>CONTRIBUIR</v>
      </c>
      <c r="E1177" s="23" t="str">
        <f>+IFERROR(VLOOKUP(AT1177,'[2]Listas anexo 1'!$A$19:$B$21,2,FALSE),"")</f>
        <v>ADMINOB</v>
      </c>
      <c r="F1177" s="23" t="str">
        <f>+IFERROR(VLOOKUP(AV1177,'[2]Listas anexo 1'!$J$13:$K$21,2,FALSE),"")</f>
        <v>ADOBI</v>
      </c>
      <c r="G1177" s="23" t="str">
        <f>+IFERROR(VLOOKUP(AW1177,'[2]LISTAS ANEXO 1. 2'!$A$9:$B$38,2,FALSE),"")</f>
        <v>AIII</v>
      </c>
      <c r="H1177" s="23" t="str">
        <f>+IFERROR(IF(C1177="ADMINYCOOR",VLOOKUP(AY1177,'[2]LISTAS ANEXO 1. 3'!$B$13:$C$42,2,FALSE),IF(C1177="TASAS",VLOOKUP(AY1177,'[2]LISTAS ANEXO 1. 3'!$B$43:$C$51,2,FALSE),IF(C1177="FORTALECIMIENTO",VLOOKUP(AY1177,'[2]LISTAS ANEXO 1. 3'!$B$52:$C$58,2,FALSE),""))),"")</f>
        <v>DD</v>
      </c>
      <c r="I1177" s="23" t="str">
        <f>+IFERROR(VLOOKUP(#REF!,'[2]LISTAS ANEXO 1. 4'!$B$74:$C$90,2,FALSE),"")</f>
        <v/>
      </c>
      <c r="J1177" s="23" t="str">
        <f>+IFERROR(VLOOKUP(X1177,[2]ORDINALES!$B$2:$C$5,2,FALSE),"")</f>
        <v>CTADOS</v>
      </c>
      <c r="K1177" s="23" t="str">
        <f>+IFERROR(VLOOKUP(#REF!,[2]REGION!$G$2:$I$1125,2,FALSE),"")</f>
        <v/>
      </c>
      <c r="L1177" s="23" t="str">
        <f>+IFERROR(VLOOKUP(AI1177,[2]REGION!$G$2:$I$1125,2,FALSE),"")</f>
        <v>NORTESANTA</v>
      </c>
      <c r="M1177" s="23" t="str">
        <f>+IFERROR(VLOOKUP(#REF!,[2]ORDINALES!$H$2:$I$382,2,FALSE),"")</f>
        <v/>
      </c>
      <c r="N1177" s="23" t="str">
        <f>IFERROR(VLOOKUP(U1177,'[2]Lista Willy'!$B$11:$D$14,3,FALSE),"")</f>
        <v>REC_20</v>
      </c>
      <c r="O1177" s="24"/>
      <c r="P1177" s="94">
        <v>40051</v>
      </c>
      <c r="Q1177" s="132" t="s">
        <v>540</v>
      </c>
      <c r="R1177" s="132" t="s">
        <v>873</v>
      </c>
      <c r="S1177" s="132" t="s">
        <v>1216</v>
      </c>
      <c r="T1177" s="94" t="s">
        <v>873</v>
      </c>
      <c r="U1177" s="132" t="s">
        <v>153</v>
      </c>
      <c r="V1177" s="132" t="s">
        <v>154</v>
      </c>
      <c r="W1177" s="132" t="s">
        <v>54</v>
      </c>
      <c r="X1177" s="90" t="s">
        <v>55</v>
      </c>
      <c r="Y1177" s="94" t="s">
        <v>1262</v>
      </c>
      <c r="Z1177" s="133">
        <v>4000000</v>
      </c>
      <c r="AA1177" s="120"/>
      <c r="AB1177" s="133"/>
      <c r="AC1177" s="133"/>
      <c r="AD1177" s="133"/>
      <c r="AE1177" s="120">
        <v>4000000</v>
      </c>
      <c r="AF1177" s="134"/>
      <c r="AG1177" s="132">
        <v>0</v>
      </c>
      <c r="AH1177" s="132" t="s">
        <v>57</v>
      </c>
      <c r="AI1177" s="132" t="s">
        <v>876</v>
      </c>
      <c r="AJ1177" s="132" t="s">
        <v>1218</v>
      </c>
      <c r="AK1177" s="132"/>
      <c r="AL1177" s="132" t="s">
        <v>57</v>
      </c>
      <c r="AM1177" s="132"/>
      <c r="AN1177" s="132" t="s">
        <v>57</v>
      </c>
      <c r="AO1177" s="132"/>
      <c r="AP1177" s="132" t="s">
        <v>57</v>
      </c>
      <c r="AQ1177" s="132"/>
      <c r="AR1177" s="132" t="s">
        <v>57</v>
      </c>
      <c r="AS1177" s="132" t="s">
        <v>60</v>
      </c>
      <c r="AT1177" s="132" t="s">
        <v>61</v>
      </c>
      <c r="AU1177" s="132" t="s">
        <v>62</v>
      </c>
      <c r="AV1177" s="98" t="s">
        <v>125</v>
      </c>
      <c r="AW1177" s="132" t="s">
        <v>324</v>
      </c>
      <c r="AX1177" s="135">
        <v>3202005</v>
      </c>
      <c r="AY1177" s="98" t="s">
        <v>325</v>
      </c>
      <c r="AZ1177" s="98" t="s">
        <v>389</v>
      </c>
      <c r="BA1177" s="24"/>
    </row>
    <row r="1178" spans="1:53" ht="84.75" customHeight="1">
      <c r="A1178" s="23" t="str">
        <f>+IFERROR(VLOOKUP(R1178,'[2]Listas niveles'!$D$2:$E$11,2,FALSE),"")</f>
        <v>DTAN</v>
      </c>
      <c r="B1178" s="23" t="str">
        <f>+IFERROR(VLOOKUP(AS1178,'[2]Listas anexo 1'!$A$7:$B$8,2,FALSE),"")</f>
        <v>ADMIN</v>
      </c>
      <c r="C1178" s="23" t="str">
        <f>+IFERROR(VLOOKUP(AT1178,'[2]Listas anexo 1'!$A$13:$B$15,2,FALSE),"")</f>
        <v>ADMINYCOOR</v>
      </c>
      <c r="D1178" s="23" t="str">
        <f>+IFERROR(VLOOKUP(AT1178,'[2]Listas anexo 1'!$A$13:$C$15,3,FALSE),"")</f>
        <v>CONTRIBUIR</v>
      </c>
      <c r="E1178" s="23" t="str">
        <f>+IFERROR(VLOOKUP(AT1178,'[2]Listas anexo 1'!$A$19:$B$21,2,FALSE),"")</f>
        <v>ADMINOB</v>
      </c>
      <c r="F1178" s="23" t="str">
        <f>+IFERROR(VLOOKUP(AV1178,'[2]Listas anexo 1'!$J$13:$K$21,2,FALSE),"")</f>
        <v>ADOBI</v>
      </c>
      <c r="G1178" s="23" t="str">
        <f>+IFERROR(VLOOKUP(AW1178,'[2]LISTAS ANEXO 1. 2'!$A$9:$B$38,2,FALSE),"")</f>
        <v>AIII</v>
      </c>
      <c r="H1178" s="23" t="str">
        <f>+IFERROR(IF(C1178="ADMINYCOOR",VLOOKUP(AY1178,'[2]LISTAS ANEXO 1. 3'!$B$13:$C$42,2,FALSE),IF(C1178="TASAS",VLOOKUP(AY1178,'[2]LISTAS ANEXO 1. 3'!$B$43:$C$51,2,FALSE),IF(C1178="FORTALECIMIENTO",VLOOKUP(AY1178,'[2]LISTAS ANEXO 1. 3'!$B$52:$C$58,2,FALSE),""))),"")</f>
        <v>DD</v>
      </c>
      <c r="I1178" s="23" t="str">
        <f>+IFERROR(VLOOKUP(#REF!,'[2]LISTAS ANEXO 1. 4'!$B$74:$C$90,2,FALSE),"")</f>
        <v/>
      </c>
      <c r="J1178" s="23" t="str">
        <f>+IFERROR(VLOOKUP(X1178,[2]ORDINALES!$B$2:$C$5,2,FALSE),"")</f>
        <v>CTADOS</v>
      </c>
      <c r="K1178" s="23" t="str">
        <f>+IFERROR(VLOOKUP(#REF!,[2]REGION!$G$2:$I$1125,2,FALSE),"")</f>
        <v/>
      </c>
      <c r="L1178" s="23" t="str">
        <f>+IFERROR(VLOOKUP(AI1178,[2]REGION!$G$2:$I$1125,2,FALSE),"")</f>
        <v>NORTESANTA</v>
      </c>
      <c r="M1178" s="23" t="str">
        <f>+IFERROR(VLOOKUP(#REF!,[2]ORDINALES!$H$2:$I$382,2,FALSE),"")</f>
        <v/>
      </c>
      <c r="N1178" s="23" t="str">
        <f>IFERROR(VLOOKUP(U1178,'[2]Lista Willy'!$B$11:$D$14,3,FALSE),"")</f>
        <v>REC_11</v>
      </c>
      <c r="O1178" s="24"/>
      <c r="P1178" s="94">
        <v>40052</v>
      </c>
      <c r="Q1178" s="132" t="s">
        <v>540</v>
      </c>
      <c r="R1178" s="132" t="s">
        <v>873</v>
      </c>
      <c r="S1178" s="132" t="s">
        <v>1216</v>
      </c>
      <c r="T1178" s="94" t="s">
        <v>873</v>
      </c>
      <c r="U1178" s="132" t="s">
        <v>52</v>
      </c>
      <c r="V1178" s="132" t="s">
        <v>53</v>
      </c>
      <c r="W1178" s="132" t="s">
        <v>54</v>
      </c>
      <c r="X1178" s="90" t="s">
        <v>55</v>
      </c>
      <c r="Y1178" s="94" t="s">
        <v>2909</v>
      </c>
      <c r="Z1178" s="133">
        <v>3000000</v>
      </c>
      <c r="AA1178" s="120"/>
      <c r="AB1178" s="133"/>
      <c r="AC1178" s="133"/>
      <c r="AD1178" s="133"/>
      <c r="AE1178" s="120">
        <v>3000000</v>
      </c>
      <c r="AF1178" s="134"/>
      <c r="AG1178" s="132">
        <v>0</v>
      </c>
      <c r="AH1178" s="132" t="s">
        <v>57</v>
      </c>
      <c r="AI1178" s="132" t="s">
        <v>876</v>
      </c>
      <c r="AJ1178" s="132" t="s">
        <v>1218</v>
      </c>
      <c r="AK1178" s="132"/>
      <c r="AL1178" s="132" t="s">
        <v>57</v>
      </c>
      <c r="AM1178" s="132"/>
      <c r="AN1178" s="132" t="s">
        <v>57</v>
      </c>
      <c r="AO1178" s="132"/>
      <c r="AP1178" s="132" t="s">
        <v>57</v>
      </c>
      <c r="AQ1178" s="132"/>
      <c r="AR1178" s="132" t="s">
        <v>57</v>
      </c>
      <c r="AS1178" s="132" t="s">
        <v>60</v>
      </c>
      <c r="AT1178" s="132" t="s">
        <v>61</v>
      </c>
      <c r="AU1178" s="132" t="s">
        <v>62</v>
      </c>
      <c r="AV1178" s="98" t="s">
        <v>125</v>
      </c>
      <c r="AW1178" s="132" t="s">
        <v>324</v>
      </c>
      <c r="AX1178" s="135">
        <v>3202005</v>
      </c>
      <c r="AY1178" s="98" t="s">
        <v>325</v>
      </c>
      <c r="AZ1178" s="98" t="s">
        <v>389</v>
      </c>
      <c r="BA1178" s="24"/>
    </row>
    <row r="1179" spans="1:53" ht="84.75" customHeight="1">
      <c r="A1179" s="23" t="str">
        <f>+IFERROR(VLOOKUP(R1179,'[2]Listas niveles'!$D$2:$E$11,2,FALSE),"")</f>
        <v>DTAN</v>
      </c>
      <c r="B1179" s="23" t="str">
        <f>+IFERROR(VLOOKUP(AS1179,'[2]Listas anexo 1'!$A$7:$B$8,2,FALSE),"")</f>
        <v>ADMIN</v>
      </c>
      <c r="C1179" s="23" t="str">
        <f>+IFERROR(VLOOKUP(AT1179,'[2]Listas anexo 1'!$A$13:$B$15,2,FALSE),"")</f>
        <v>ADMINYCOOR</v>
      </c>
      <c r="D1179" s="23" t="str">
        <f>+IFERROR(VLOOKUP(AT1179,'[2]Listas anexo 1'!$A$13:$C$15,3,FALSE),"")</f>
        <v>CONTRIBUIR</v>
      </c>
      <c r="E1179" s="23" t="str">
        <f>+IFERROR(VLOOKUP(AT1179,'[2]Listas anexo 1'!$A$19:$B$21,2,FALSE),"")</f>
        <v>ADMINOB</v>
      </c>
      <c r="F1179" s="23" t="str">
        <f>+IFERROR(VLOOKUP(AV1179,'[2]Listas anexo 1'!$J$13:$K$21,2,FALSE),"")</f>
        <v>ADOBI</v>
      </c>
      <c r="G1179" s="23" t="str">
        <f>+IFERROR(VLOOKUP(AW1179,'[2]LISTAS ANEXO 1. 2'!$A$9:$B$38,2,FALSE),"")</f>
        <v>AIII</v>
      </c>
      <c r="H1179" s="23" t="str">
        <f>+IFERROR(IF(C1179="ADMINYCOOR",VLOOKUP(AY1179,'[2]LISTAS ANEXO 1. 3'!$B$13:$C$42,2,FALSE),IF(C1179="TASAS",VLOOKUP(AY1179,'[2]LISTAS ANEXO 1. 3'!$B$43:$C$51,2,FALSE),IF(C1179="FORTALECIMIENTO",VLOOKUP(AY1179,'[2]LISTAS ANEXO 1. 3'!$B$52:$C$58,2,FALSE),""))),"")</f>
        <v>DD</v>
      </c>
      <c r="I1179" s="23" t="str">
        <f>+IFERROR(VLOOKUP(#REF!,'[2]LISTAS ANEXO 1. 4'!$B$74:$C$90,2,FALSE),"")</f>
        <v/>
      </c>
      <c r="J1179" s="23" t="str">
        <f>+IFERROR(VLOOKUP(X1179,[2]ORDINALES!$B$2:$C$5,2,FALSE),"")</f>
        <v>CTADOS</v>
      </c>
      <c r="K1179" s="23" t="str">
        <f>+IFERROR(VLOOKUP(#REF!,[2]REGION!$G$2:$I$1125,2,FALSE),"")</f>
        <v/>
      </c>
      <c r="L1179" s="23" t="str">
        <f>+IFERROR(VLOOKUP(AI1179,[2]REGION!$G$2:$I$1125,2,FALSE),"")</f>
        <v>NORTESANTA</v>
      </c>
      <c r="M1179" s="23" t="str">
        <f>+IFERROR(VLOOKUP(#REF!,[2]ORDINALES!$H$2:$I$382,2,FALSE),"")</f>
        <v/>
      </c>
      <c r="N1179" s="23" t="str">
        <f>IFERROR(VLOOKUP(U1179,'[2]Lista Willy'!$B$11:$D$14,3,FALSE),"")</f>
        <v>REC_11</v>
      </c>
      <c r="O1179" s="24"/>
      <c r="P1179" s="94">
        <v>40053</v>
      </c>
      <c r="Q1179" s="132" t="s">
        <v>540</v>
      </c>
      <c r="R1179" s="132" t="s">
        <v>873</v>
      </c>
      <c r="S1179" s="132" t="s">
        <v>1216</v>
      </c>
      <c r="T1179" s="94" t="s">
        <v>873</v>
      </c>
      <c r="U1179" s="132" t="s">
        <v>52</v>
      </c>
      <c r="V1179" s="132" t="s">
        <v>53</v>
      </c>
      <c r="W1179" s="132" t="s">
        <v>54</v>
      </c>
      <c r="X1179" s="90" t="s">
        <v>55</v>
      </c>
      <c r="Y1179" s="94" t="s">
        <v>1263</v>
      </c>
      <c r="Z1179" s="133">
        <v>20000000</v>
      </c>
      <c r="AA1179" s="120"/>
      <c r="AB1179" s="133"/>
      <c r="AC1179" s="133"/>
      <c r="AD1179" s="133"/>
      <c r="AE1179" s="120">
        <v>20000000</v>
      </c>
      <c r="AF1179" s="134"/>
      <c r="AG1179" s="132">
        <v>0</v>
      </c>
      <c r="AH1179" s="132" t="s">
        <v>57</v>
      </c>
      <c r="AI1179" s="132" t="s">
        <v>876</v>
      </c>
      <c r="AJ1179" s="132" t="s">
        <v>1218</v>
      </c>
      <c r="AK1179" s="132"/>
      <c r="AL1179" s="132" t="s">
        <v>57</v>
      </c>
      <c r="AM1179" s="132"/>
      <c r="AN1179" s="132" t="s">
        <v>57</v>
      </c>
      <c r="AO1179" s="132"/>
      <c r="AP1179" s="132" t="s">
        <v>57</v>
      </c>
      <c r="AQ1179" s="132"/>
      <c r="AR1179" s="132" t="s">
        <v>57</v>
      </c>
      <c r="AS1179" s="132" t="s">
        <v>60</v>
      </c>
      <c r="AT1179" s="132" t="s">
        <v>61</v>
      </c>
      <c r="AU1179" s="132" t="s">
        <v>62</v>
      </c>
      <c r="AV1179" s="98" t="s">
        <v>125</v>
      </c>
      <c r="AW1179" s="132" t="s">
        <v>324</v>
      </c>
      <c r="AX1179" s="135">
        <v>3202005</v>
      </c>
      <c r="AY1179" s="98" t="s">
        <v>325</v>
      </c>
      <c r="AZ1179" s="98" t="s">
        <v>389</v>
      </c>
      <c r="BA1179" s="24"/>
    </row>
    <row r="1180" spans="1:53" ht="84.75" customHeight="1">
      <c r="A1180" s="23" t="str">
        <f>+IFERROR(VLOOKUP(R1180,'[2]Listas niveles'!$D$2:$E$11,2,FALSE),"")</f>
        <v>DTAN</v>
      </c>
      <c r="B1180" s="23" t="str">
        <f>+IFERROR(VLOOKUP(AS1180,'[2]Listas anexo 1'!$A$7:$B$8,2,FALSE),"")</f>
        <v>ADMIN</v>
      </c>
      <c r="C1180" s="23" t="str">
        <f>+IFERROR(VLOOKUP(AT1180,'[2]Listas anexo 1'!$A$13:$B$15,2,FALSE),"")</f>
        <v>ADMINYCOOR</v>
      </c>
      <c r="D1180" s="23" t="str">
        <f>+IFERROR(VLOOKUP(AT1180,'[2]Listas anexo 1'!$A$13:$C$15,3,FALSE),"")</f>
        <v>CONTRIBUIR</v>
      </c>
      <c r="E1180" s="23" t="str">
        <f>+IFERROR(VLOOKUP(AT1180,'[2]Listas anexo 1'!$A$19:$B$21,2,FALSE),"")</f>
        <v>ADMINOB</v>
      </c>
      <c r="F1180" s="23" t="str">
        <f>+IFERROR(VLOOKUP(AV1180,'[2]Listas anexo 1'!$J$13:$K$21,2,FALSE),"")</f>
        <v>ADOBI</v>
      </c>
      <c r="G1180" s="23" t="str">
        <f>+IFERROR(VLOOKUP(AW1180,'[2]LISTAS ANEXO 1. 2'!$A$9:$B$38,2,FALSE),"")</f>
        <v>AIII</v>
      </c>
      <c r="H1180" s="23" t="str">
        <f>+IFERROR(IF(C1180="ADMINYCOOR",VLOOKUP(AY1180,'[2]LISTAS ANEXO 1. 3'!$B$13:$C$42,2,FALSE),IF(C1180="TASAS",VLOOKUP(AY1180,'[2]LISTAS ANEXO 1. 3'!$B$43:$C$51,2,FALSE),IF(C1180="FORTALECIMIENTO",VLOOKUP(AY1180,'[2]LISTAS ANEXO 1. 3'!$B$52:$C$58,2,FALSE),""))),"")</f>
        <v>DD</v>
      </c>
      <c r="I1180" s="23" t="str">
        <f>+IFERROR(VLOOKUP(#REF!,'[2]LISTAS ANEXO 1. 4'!$B$74:$C$90,2,FALSE),"")</f>
        <v/>
      </c>
      <c r="J1180" s="23" t="str">
        <f>+IFERROR(VLOOKUP(X1180,[2]ORDINALES!$B$2:$C$5,2,FALSE),"")</f>
        <v>CTADOS</v>
      </c>
      <c r="K1180" s="23" t="str">
        <f>+IFERROR(VLOOKUP(#REF!,[2]REGION!$G$2:$I$1125,2,FALSE),"")</f>
        <v/>
      </c>
      <c r="L1180" s="23" t="str">
        <f>+IFERROR(VLOOKUP(AI1180,[2]REGION!$G$2:$I$1125,2,FALSE),"")</f>
        <v>NORTESANTA</v>
      </c>
      <c r="M1180" s="23" t="str">
        <f>+IFERROR(VLOOKUP(#REF!,[2]ORDINALES!$H$2:$I$382,2,FALSE),"")</f>
        <v/>
      </c>
      <c r="N1180" s="23" t="str">
        <f>IFERROR(VLOOKUP(U1180,'[2]Lista Willy'!$B$11:$D$14,3,FALSE),"")</f>
        <v>REC_11</v>
      </c>
      <c r="O1180" s="24"/>
      <c r="P1180" s="94">
        <v>40054</v>
      </c>
      <c r="Q1180" s="132" t="s">
        <v>540</v>
      </c>
      <c r="R1180" s="132" t="s">
        <v>873</v>
      </c>
      <c r="S1180" s="132" t="s">
        <v>1216</v>
      </c>
      <c r="T1180" s="94" t="s">
        <v>873</v>
      </c>
      <c r="U1180" s="132" t="s">
        <v>52</v>
      </c>
      <c r="V1180" s="132" t="s">
        <v>53</v>
      </c>
      <c r="W1180" s="132" t="s">
        <v>54</v>
      </c>
      <c r="X1180" s="90" t="s">
        <v>55</v>
      </c>
      <c r="Y1180" s="94" t="s">
        <v>1264</v>
      </c>
      <c r="Z1180" s="133">
        <v>5000000</v>
      </c>
      <c r="AA1180" s="120"/>
      <c r="AB1180" s="133"/>
      <c r="AC1180" s="133"/>
      <c r="AD1180" s="133"/>
      <c r="AE1180" s="120">
        <v>5000000</v>
      </c>
      <c r="AF1180" s="134"/>
      <c r="AG1180" s="132">
        <v>0</v>
      </c>
      <c r="AH1180" s="132" t="s">
        <v>57</v>
      </c>
      <c r="AI1180" s="132" t="s">
        <v>876</v>
      </c>
      <c r="AJ1180" s="132" t="s">
        <v>1218</v>
      </c>
      <c r="AK1180" s="132"/>
      <c r="AL1180" s="132" t="s">
        <v>57</v>
      </c>
      <c r="AM1180" s="132"/>
      <c r="AN1180" s="132" t="s">
        <v>57</v>
      </c>
      <c r="AO1180" s="132"/>
      <c r="AP1180" s="132" t="s">
        <v>57</v>
      </c>
      <c r="AQ1180" s="132"/>
      <c r="AR1180" s="132" t="s">
        <v>57</v>
      </c>
      <c r="AS1180" s="132" t="s">
        <v>60</v>
      </c>
      <c r="AT1180" s="132" t="s">
        <v>61</v>
      </c>
      <c r="AU1180" s="132" t="s">
        <v>62</v>
      </c>
      <c r="AV1180" s="98" t="s">
        <v>125</v>
      </c>
      <c r="AW1180" s="132" t="s">
        <v>324</v>
      </c>
      <c r="AX1180" s="135">
        <v>3202005</v>
      </c>
      <c r="AY1180" s="98" t="s">
        <v>325</v>
      </c>
      <c r="AZ1180" s="98" t="s">
        <v>389</v>
      </c>
      <c r="BA1180" s="24"/>
    </row>
    <row r="1181" spans="1:53" ht="84.75" customHeight="1">
      <c r="A1181" s="23" t="str">
        <f>+IFERROR(VLOOKUP(R1181,'[2]Listas niveles'!$D$2:$E$11,2,FALSE),"")</f>
        <v>DTAN</v>
      </c>
      <c r="B1181" s="23" t="str">
        <f>+IFERROR(VLOOKUP(AS1181,'[2]Listas anexo 1'!$A$7:$B$8,2,FALSE),"")</f>
        <v>ADMIN</v>
      </c>
      <c r="C1181" s="23" t="str">
        <f>+IFERROR(VLOOKUP(AT1181,'[2]Listas anexo 1'!$A$13:$B$15,2,FALSE),"")</f>
        <v>ADMINYCOOR</v>
      </c>
      <c r="D1181" s="23" t="str">
        <f>+IFERROR(VLOOKUP(AT1181,'[2]Listas anexo 1'!$A$13:$C$15,3,FALSE),"")</f>
        <v>CONTRIBUIR</v>
      </c>
      <c r="E1181" s="23" t="str">
        <f>+IFERROR(VLOOKUP(AT1181,'[2]Listas anexo 1'!$A$19:$B$21,2,FALSE),"")</f>
        <v>ADMINOB</v>
      </c>
      <c r="F1181" s="23" t="str">
        <f>+IFERROR(VLOOKUP(AV1181,'[2]Listas anexo 1'!$J$13:$K$21,2,FALSE),"")</f>
        <v>ADOBI</v>
      </c>
      <c r="G1181" s="23" t="str">
        <f>+IFERROR(VLOOKUP(AW1181,'[2]LISTAS ANEXO 1. 2'!$A$9:$B$38,2,FALSE),"")</f>
        <v>AIII</v>
      </c>
      <c r="H1181" s="23" t="str">
        <f>+IFERROR(IF(C1181="ADMINYCOOR",VLOOKUP(AY1181,'[2]LISTAS ANEXO 1. 3'!$B$13:$C$42,2,FALSE),IF(C1181="TASAS",VLOOKUP(AY1181,'[2]LISTAS ANEXO 1. 3'!$B$43:$C$51,2,FALSE),IF(C1181="FORTALECIMIENTO",VLOOKUP(AY1181,'[2]LISTAS ANEXO 1. 3'!$B$52:$C$58,2,FALSE),""))),"")</f>
        <v>DD</v>
      </c>
      <c r="I1181" s="23" t="str">
        <f>+IFERROR(VLOOKUP(#REF!,'[2]LISTAS ANEXO 1. 4'!$B$74:$C$90,2,FALSE),"")</f>
        <v/>
      </c>
      <c r="J1181" s="23" t="str">
        <f>+IFERROR(VLOOKUP(X1181,[2]ORDINALES!$B$2:$C$5,2,FALSE),"")</f>
        <v>CTADOS</v>
      </c>
      <c r="K1181" s="23" t="str">
        <f>+IFERROR(VLOOKUP(#REF!,[2]REGION!$G$2:$I$1125,2,FALSE),"")</f>
        <v/>
      </c>
      <c r="L1181" s="23" t="str">
        <f>+IFERROR(VLOOKUP(AI1181,[2]REGION!$G$2:$I$1125,2,FALSE),"")</f>
        <v>NORTESANTA</v>
      </c>
      <c r="M1181" s="23" t="str">
        <f>+IFERROR(VLOOKUP(#REF!,[2]ORDINALES!$H$2:$I$382,2,FALSE),"")</f>
        <v/>
      </c>
      <c r="N1181" s="23" t="str">
        <f>IFERROR(VLOOKUP(U1181,'[2]Lista Willy'!$B$11:$D$14,3,FALSE),"")</f>
        <v>REC_11</v>
      </c>
      <c r="O1181" s="24"/>
      <c r="P1181" s="94">
        <v>40055</v>
      </c>
      <c r="Q1181" s="132" t="s">
        <v>540</v>
      </c>
      <c r="R1181" s="132" t="s">
        <v>873</v>
      </c>
      <c r="S1181" s="132" t="s">
        <v>1216</v>
      </c>
      <c r="T1181" s="94" t="s">
        <v>873</v>
      </c>
      <c r="U1181" s="132" t="s">
        <v>52</v>
      </c>
      <c r="V1181" s="132" t="s">
        <v>53</v>
      </c>
      <c r="W1181" s="132" t="s">
        <v>54</v>
      </c>
      <c r="X1181" s="90" t="s">
        <v>55</v>
      </c>
      <c r="Y1181" s="94" t="s">
        <v>1265</v>
      </c>
      <c r="Z1181" s="133">
        <v>15000000</v>
      </c>
      <c r="AA1181" s="120"/>
      <c r="AB1181" s="133"/>
      <c r="AC1181" s="133"/>
      <c r="AD1181" s="133"/>
      <c r="AE1181" s="120">
        <v>15000000</v>
      </c>
      <c r="AF1181" s="134"/>
      <c r="AG1181" s="132">
        <v>0</v>
      </c>
      <c r="AH1181" s="132" t="s">
        <v>57</v>
      </c>
      <c r="AI1181" s="132" t="s">
        <v>876</v>
      </c>
      <c r="AJ1181" s="132" t="s">
        <v>1218</v>
      </c>
      <c r="AK1181" s="132"/>
      <c r="AL1181" s="132" t="s">
        <v>57</v>
      </c>
      <c r="AM1181" s="132"/>
      <c r="AN1181" s="132" t="s">
        <v>57</v>
      </c>
      <c r="AO1181" s="132"/>
      <c r="AP1181" s="132" t="s">
        <v>57</v>
      </c>
      <c r="AQ1181" s="132"/>
      <c r="AR1181" s="132" t="s">
        <v>57</v>
      </c>
      <c r="AS1181" s="132" t="s">
        <v>60</v>
      </c>
      <c r="AT1181" s="132" t="s">
        <v>61</v>
      </c>
      <c r="AU1181" s="132" t="s">
        <v>62</v>
      </c>
      <c r="AV1181" s="98" t="s">
        <v>125</v>
      </c>
      <c r="AW1181" s="132" t="s">
        <v>324</v>
      </c>
      <c r="AX1181" s="135">
        <v>3202005</v>
      </c>
      <c r="AY1181" s="98" t="s">
        <v>325</v>
      </c>
      <c r="AZ1181" s="98" t="s">
        <v>389</v>
      </c>
      <c r="BA1181" s="24"/>
    </row>
    <row r="1182" spans="1:53" ht="84.75" customHeight="1">
      <c r="A1182" s="23" t="str">
        <f>+IFERROR(VLOOKUP(R1182,'[2]Listas niveles'!$D$2:$E$11,2,FALSE),"")</f>
        <v>DTAN</v>
      </c>
      <c r="B1182" s="23" t="str">
        <f>+IFERROR(VLOOKUP(AS1182,'[2]Listas anexo 1'!$A$7:$B$8,2,FALSE),"")</f>
        <v>ADMIN</v>
      </c>
      <c r="C1182" s="23" t="str">
        <f>+IFERROR(VLOOKUP(AT1182,'[2]Listas anexo 1'!$A$13:$B$15,2,FALSE),"")</f>
        <v>ADMINYCOOR</v>
      </c>
      <c r="D1182" s="23" t="str">
        <f>+IFERROR(VLOOKUP(AT1182,'[2]Listas anexo 1'!$A$13:$C$15,3,FALSE),"")</f>
        <v>CONTRIBUIR</v>
      </c>
      <c r="E1182" s="23" t="str">
        <f>+IFERROR(VLOOKUP(AT1182,'[2]Listas anexo 1'!$A$19:$B$21,2,FALSE),"")</f>
        <v>ADMINOB</v>
      </c>
      <c r="F1182" s="23" t="str">
        <f>+IFERROR(VLOOKUP(AV1182,'[2]Listas anexo 1'!$J$13:$K$21,2,FALSE),"")</f>
        <v>ADOBI</v>
      </c>
      <c r="G1182" s="23" t="str">
        <f>+IFERROR(VLOOKUP(AW1182,'[2]LISTAS ANEXO 1. 2'!$A$9:$B$38,2,FALSE),"")</f>
        <v>AIII</v>
      </c>
      <c r="H1182" s="23" t="str">
        <f>+IFERROR(IF(C1182="ADMINYCOOR",VLOOKUP(AY1182,'[2]LISTAS ANEXO 1. 3'!$B$13:$C$42,2,FALSE),IF(C1182="TASAS",VLOOKUP(AY1182,'[2]LISTAS ANEXO 1. 3'!$B$43:$C$51,2,FALSE),IF(C1182="FORTALECIMIENTO",VLOOKUP(AY1182,'[2]LISTAS ANEXO 1. 3'!$B$52:$C$58,2,FALSE),""))),"")</f>
        <v>DD</v>
      </c>
      <c r="I1182" s="23" t="str">
        <f>+IFERROR(VLOOKUP(#REF!,'[2]LISTAS ANEXO 1. 4'!$B$74:$C$90,2,FALSE),"")</f>
        <v/>
      </c>
      <c r="J1182" s="23" t="str">
        <f>+IFERROR(VLOOKUP(X1182,[2]ORDINALES!$B$2:$C$5,2,FALSE),"")</f>
        <v>CTADOS</v>
      </c>
      <c r="K1182" s="23" t="str">
        <f>+IFERROR(VLOOKUP(#REF!,[2]REGION!$G$2:$I$1125,2,FALSE),"")</f>
        <v/>
      </c>
      <c r="L1182" s="23" t="str">
        <f>+IFERROR(VLOOKUP(AI1182,[2]REGION!$G$2:$I$1125,2,FALSE),"")</f>
        <v>NORTESANTA</v>
      </c>
      <c r="M1182" s="23" t="str">
        <f>+IFERROR(VLOOKUP(#REF!,[2]ORDINALES!$H$2:$I$382,2,FALSE),"")</f>
        <v/>
      </c>
      <c r="N1182" s="23" t="str">
        <f>IFERROR(VLOOKUP(U1182,'[2]Lista Willy'!$B$11:$D$14,3,FALSE),"")</f>
        <v>REC_11</v>
      </c>
      <c r="O1182" s="24"/>
      <c r="P1182" s="94">
        <v>40056</v>
      </c>
      <c r="Q1182" s="132" t="s">
        <v>540</v>
      </c>
      <c r="R1182" s="132" t="s">
        <v>873</v>
      </c>
      <c r="S1182" s="132" t="s">
        <v>1216</v>
      </c>
      <c r="T1182" s="94" t="s">
        <v>873</v>
      </c>
      <c r="U1182" s="132" t="s">
        <v>52</v>
      </c>
      <c r="V1182" s="132" t="s">
        <v>53</v>
      </c>
      <c r="W1182" s="132" t="s">
        <v>54</v>
      </c>
      <c r="X1182" s="90" t="s">
        <v>55</v>
      </c>
      <c r="Y1182" s="94" t="s">
        <v>1266</v>
      </c>
      <c r="Z1182" s="133">
        <v>7000000</v>
      </c>
      <c r="AA1182" s="120"/>
      <c r="AB1182" s="133"/>
      <c r="AC1182" s="133"/>
      <c r="AD1182" s="133"/>
      <c r="AE1182" s="120">
        <v>7000000</v>
      </c>
      <c r="AF1182" s="134"/>
      <c r="AG1182" s="132">
        <v>0</v>
      </c>
      <c r="AH1182" s="132" t="s">
        <v>57</v>
      </c>
      <c r="AI1182" s="132" t="s">
        <v>876</v>
      </c>
      <c r="AJ1182" s="132" t="s">
        <v>1218</v>
      </c>
      <c r="AK1182" s="132"/>
      <c r="AL1182" s="132" t="s">
        <v>57</v>
      </c>
      <c r="AM1182" s="132"/>
      <c r="AN1182" s="132" t="s">
        <v>57</v>
      </c>
      <c r="AO1182" s="132"/>
      <c r="AP1182" s="132" t="s">
        <v>57</v>
      </c>
      <c r="AQ1182" s="132"/>
      <c r="AR1182" s="132" t="s">
        <v>57</v>
      </c>
      <c r="AS1182" s="132" t="s">
        <v>60</v>
      </c>
      <c r="AT1182" s="132" t="s">
        <v>61</v>
      </c>
      <c r="AU1182" s="132" t="s">
        <v>62</v>
      </c>
      <c r="AV1182" s="98" t="s">
        <v>125</v>
      </c>
      <c r="AW1182" s="132" t="s">
        <v>324</v>
      </c>
      <c r="AX1182" s="135">
        <v>3202005</v>
      </c>
      <c r="AY1182" s="98" t="s">
        <v>325</v>
      </c>
      <c r="AZ1182" s="98" t="s">
        <v>326</v>
      </c>
      <c r="BA1182" s="24"/>
    </row>
    <row r="1183" spans="1:53" ht="84.75" customHeight="1">
      <c r="A1183" s="23" t="str">
        <f>+IFERROR(VLOOKUP(R1183,'[2]Listas niveles'!$D$2:$E$11,2,FALSE),"")</f>
        <v>DTAN</v>
      </c>
      <c r="B1183" s="23" t="str">
        <f>+IFERROR(VLOOKUP(AS1183,'[2]Listas anexo 1'!$A$7:$B$8,2,FALSE),"")</f>
        <v>ADMIN</v>
      </c>
      <c r="C1183" s="23" t="str">
        <f>+IFERROR(VLOOKUP(AT1183,'[2]Listas anexo 1'!$A$13:$B$15,2,FALSE),"")</f>
        <v>ADMINYCOOR</v>
      </c>
      <c r="D1183" s="23" t="str">
        <f>+IFERROR(VLOOKUP(AT1183,'[2]Listas anexo 1'!$A$13:$C$15,3,FALSE),"")</f>
        <v>CONTRIBUIR</v>
      </c>
      <c r="E1183" s="23" t="str">
        <f>+IFERROR(VLOOKUP(AT1183,'[2]Listas anexo 1'!$A$19:$B$21,2,FALSE),"")</f>
        <v>ADMINOB</v>
      </c>
      <c r="F1183" s="23" t="str">
        <f>+IFERROR(VLOOKUP(AV1183,'[2]Listas anexo 1'!$J$13:$K$21,2,FALSE),"")</f>
        <v>ADOBI</v>
      </c>
      <c r="G1183" s="23" t="str">
        <f>+IFERROR(VLOOKUP(AW1183,'[2]LISTAS ANEXO 1. 2'!$A$9:$B$38,2,FALSE),"")</f>
        <v>AIII</v>
      </c>
      <c r="H1183" s="23" t="str">
        <f>+IFERROR(IF(C1183="ADMINYCOOR",VLOOKUP(AY1183,'[2]LISTAS ANEXO 1. 3'!$B$13:$C$42,2,FALSE),IF(C1183="TASAS",VLOOKUP(AY1183,'[2]LISTAS ANEXO 1. 3'!$B$43:$C$51,2,FALSE),IF(C1183="FORTALECIMIENTO",VLOOKUP(AY1183,'[2]LISTAS ANEXO 1. 3'!$B$52:$C$58,2,FALSE),""))),"")</f>
        <v>DD</v>
      </c>
      <c r="I1183" s="23" t="str">
        <f>+IFERROR(VLOOKUP(#REF!,'[2]LISTAS ANEXO 1. 4'!$B$74:$C$90,2,FALSE),"")</f>
        <v/>
      </c>
      <c r="J1183" s="23" t="str">
        <f>+IFERROR(VLOOKUP(X1183,[2]ORDINALES!$B$2:$C$5,2,FALSE),"")</f>
        <v>CTADOS</v>
      </c>
      <c r="K1183" s="23" t="str">
        <f>+IFERROR(VLOOKUP(#REF!,[2]REGION!$G$2:$I$1125,2,FALSE),"")</f>
        <v/>
      </c>
      <c r="L1183" s="23" t="str">
        <f>+IFERROR(VLOOKUP(AI1183,[2]REGION!$G$2:$I$1125,2,FALSE),"")</f>
        <v>NORTESANTA</v>
      </c>
      <c r="M1183" s="23" t="str">
        <f>+IFERROR(VLOOKUP(#REF!,[2]ORDINALES!$H$2:$I$382,2,FALSE),"")</f>
        <v/>
      </c>
      <c r="N1183" s="23" t="str">
        <f>IFERROR(VLOOKUP(U1183,'[2]Lista Willy'!$B$11:$D$14,3,FALSE),"")</f>
        <v>REC_11</v>
      </c>
      <c r="O1183" s="24"/>
      <c r="P1183" s="94">
        <v>40057</v>
      </c>
      <c r="Q1183" s="132" t="s">
        <v>540</v>
      </c>
      <c r="R1183" s="132" t="s">
        <v>873</v>
      </c>
      <c r="S1183" s="132" t="s">
        <v>1216</v>
      </c>
      <c r="T1183" s="94" t="s">
        <v>873</v>
      </c>
      <c r="U1183" s="132" t="s">
        <v>52</v>
      </c>
      <c r="V1183" s="132" t="s">
        <v>53</v>
      </c>
      <c r="W1183" s="132" t="s">
        <v>54</v>
      </c>
      <c r="X1183" s="90" t="s">
        <v>55</v>
      </c>
      <c r="Y1183" s="94" t="s">
        <v>1267</v>
      </c>
      <c r="Z1183" s="133">
        <v>4000000</v>
      </c>
      <c r="AA1183" s="120"/>
      <c r="AB1183" s="133"/>
      <c r="AC1183" s="133"/>
      <c r="AD1183" s="133"/>
      <c r="AE1183" s="120">
        <v>4000000</v>
      </c>
      <c r="AF1183" s="134"/>
      <c r="AG1183" s="132">
        <v>0</v>
      </c>
      <c r="AH1183" s="132" t="s">
        <v>57</v>
      </c>
      <c r="AI1183" s="132" t="s">
        <v>876</v>
      </c>
      <c r="AJ1183" s="132" t="s">
        <v>1218</v>
      </c>
      <c r="AK1183" s="132"/>
      <c r="AL1183" s="132" t="s">
        <v>57</v>
      </c>
      <c r="AM1183" s="132"/>
      <c r="AN1183" s="132" t="s">
        <v>57</v>
      </c>
      <c r="AO1183" s="132"/>
      <c r="AP1183" s="132" t="s">
        <v>57</v>
      </c>
      <c r="AQ1183" s="132"/>
      <c r="AR1183" s="132" t="s">
        <v>57</v>
      </c>
      <c r="AS1183" s="132" t="s">
        <v>60</v>
      </c>
      <c r="AT1183" s="132" t="s">
        <v>61</v>
      </c>
      <c r="AU1183" s="132" t="s">
        <v>62</v>
      </c>
      <c r="AV1183" s="98" t="s">
        <v>125</v>
      </c>
      <c r="AW1183" s="132" t="s">
        <v>324</v>
      </c>
      <c r="AX1183" s="135">
        <v>3202005</v>
      </c>
      <c r="AY1183" s="98" t="s">
        <v>325</v>
      </c>
      <c r="AZ1183" s="98" t="s">
        <v>389</v>
      </c>
      <c r="BA1183" s="24"/>
    </row>
    <row r="1184" spans="1:53" ht="84.75" customHeight="1">
      <c r="A1184" s="23" t="str">
        <f>+IFERROR(VLOOKUP(R1184,'[2]Listas niveles'!$D$2:$E$11,2,FALSE),"")</f>
        <v>DTAN</v>
      </c>
      <c r="B1184" s="23" t="str">
        <f>+IFERROR(VLOOKUP(AS1184,'[2]Listas anexo 1'!$A$7:$B$8,2,FALSE),"")</f>
        <v>ADMIN</v>
      </c>
      <c r="C1184" s="23" t="str">
        <f>+IFERROR(VLOOKUP(AT1184,'[2]Listas anexo 1'!$A$13:$B$15,2,FALSE),"")</f>
        <v>ADMINYCOOR</v>
      </c>
      <c r="D1184" s="23" t="str">
        <f>+IFERROR(VLOOKUP(AT1184,'[2]Listas anexo 1'!$A$13:$C$15,3,FALSE),"")</f>
        <v>CONTRIBUIR</v>
      </c>
      <c r="E1184" s="23" t="str">
        <f>+IFERROR(VLOOKUP(AT1184,'[2]Listas anexo 1'!$A$19:$B$21,2,FALSE),"")</f>
        <v>ADMINOB</v>
      </c>
      <c r="F1184" s="23" t="str">
        <f>+IFERROR(VLOOKUP(AV1184,'[2]Listas anexo 1'!$J$13:$K$21,2,FALSE),"")</f>
        <v>ADOBIV</v>
      </c>
      <c r="G1184" s="23" t="str">
        <f>+IFERROR(VLOOKUP(AW1184,'[2]LISTAS ANEXO 1. 2'!$A$9:$B$38,2,FALSE),"")</f>
        <v>AXV</v>
      </c>
      <c r="H1184" s="23" t="str">
        <f>+IFERROR(IF(C1184="ADMINYCOOR",VLOOKUP(AY1184,'[2]LISTAS ANEXO 1. 3'!$B$13:$C$42,2,FALSE),IF(C1184="TASAS",VLOOKUP(AY1184,'[2]LISTAS ANEXO 1. 3'!$B$43:$C$51,2,FALSE),IF(C1184="FORTALECIMIENTO",VLOOKUP(AY1184,'[2]LISTAS ANEXO 1. 3'!$B$52:$C$58,2,FALSE),""))),"")</f>
        <v>AB</v>
      </c>
      <c r="I1184" s="23" t="str">
        <f>+IFERROR(VLOOKUP(#REF!,'[2]LISTAS ANEXO 1. 4'!$B$74:$C$90,2,FALSE),"")</f>
        <v/>
      </c>
      <c r="J1184" s="23" t="str">
        <f>+IFERROR(VLOOKUP(X1184,[2]ORDINALES!$B$2:$C$5,2,FALSE),"")</f>
        <v>CTADOS</v>
      </c>
      <c r="K1184" s="23" t="str">
        <f>+IFERROR(VLOOKUP(#REF!,[2]REGION!$G$2:$I$1125,2,FALSE),"")</f>
        <v/>
      </c>
      <c r="L1184" s="23" t="str">
        <f>+IFERROR(VLOOKUP(AI1184,[2]REGION!$G$2:$I$1125,2,FALSE),"")</f>
        <v>NORTESANTA</v>
      </c>
      <c r="M1184" s="23" t="str">
        <f>+IFERROR(VLOOKUP(#REF!,[2]ORDINALES!$H$2:$I$382,2,FALSE),"")</f>
        <v/>
      </c>
      <c r="N1184" s="23" t="str">
        <f>IFERROR(VLOOKUP(U1184,'[2]Lista Willy'!$B$11:$D$14,3,FALSE),"")</f>
        <v>REC_20</v>
      </c>
      <c r="O1184" s="24"/>
      <c r="P1184" s="94">
        <v>40058</v>
      </c>
      <c r="Q1184" s="132" t="s">
        <v>540</v>
      </c>
      <c r="R1184" s="132" t="s">
        <v>873</v>
      </c>
      <c r="S1184" s="132" t="s">
        <v>1216</v>
      </c>
      <c r="T1184" s="94" t="s">
        <v>873</v>
      </c>
      <c r="U1184" s="132" t="s">
        <v>153</v>
      </c>
      <c r="V1184" s="132" t="s">
        <v>154</v>
      </c>
      <c r="W1184" s="132" t="s">
        <v>54</v>
      </c>
      <c r="X1184" s="90" t="s">
        <v>55</v>
      </c>
      <c r="Y1184" s="94" t="s">
        <v>1268</v>
      </c>
      <c r="Z1184" s="133">
        <v>126584237</v>
      </c>
      <c r="AA1184" s="120"/>
      <c r="AB1184" s="133"/>
      <c r="AC1184" s="133"/>
      <c r="AD1184" s="133"/>
      <c r="AE1184" s="120">
        <v>126584237</v>
      </c>
      <c r="AF1184" s="134"/>
      <c r="AG1184" s="132">
        <v>0</v>
      </c>
      <c r="AH1184" s="132" t="s">
        <v>57</v>
      </c>
      <c r="AI1184" s="132" t="s">
        <v>876</v>
      </c>
      <c r="AJ1184" s="132" t="s">
        <v>1218</v>
      </c>
      <c r="AK1184" s="132"/>
      <c r="AL1184" s="132" t="s">
        <v>57</v>
      </c>
      <c r="AM1184" s="132"/>
      <c r="AN1184" s="132" t="s">
        <v>57</v>
      </c>
      <c r="AO1184" s="132"/>
      <c r="AP1184" s="132" t="s">
        <v>57</v>
      </c>
      <c r="AQ1184" s="132"/>
      <c r="AR1184" s="132" t="s">
        <v>57</v>
      </c>
      <c r="AS1184" s="132" t="s">
        <v>60</v>
      </c>
      <c r="AT1184" s="132" t="s">
        <v>61</v>
      </c>
      <c r="AU1184" s="132" t="s">
        <v>62</v>
      </c>
      <c r="AV1184" s="132" t="s">
        <v>63</v>
      </c>
      <c r="AW1184" s="132" t="s">
        <v>288</v>
      </c>
      <c r="AX1184" s="135">
        <v>3202036</v>
      </c>
      <c r="AY1184" s="132" t="s">
        <v>645</v>
      </c>
      <c r="AZ1184" s="132" t="s">
        <v>681</v>
      </c>
      <c r="BA1184" s="24"/>
    </row>
    <row r="1185" spans="1:53" ht="84.75" customHeight="1">
      <c r="A1185" s="23" t="str">
        <f>+IFERROR(VLOOKUP(R1185,'[2]Listas niveles'!$D$2:$E$11,2,FALSE),"")</f>
        <v>DTAN</v>
      </c>
      <c r="B1185" s="23" t="str">
        <f>+IFERROR(VLOOKUP(AS1185,'[2]Listas anexo 1'!$A$7:$B$8,2,FALSE),"")</f>
        <v>FORTA</v>
      </c>
      <c r="C1185" s="23" t="str">
        <f>+IFERROR(VLOOKUP(AT1185,'[2]Listas anexo 1'!$A$13:$B$15,2,FALSE),"")</f>
        <v>FORTALECIMIENTO</v>
      </c>
      <c r="D1185" s="23" t="str">
        <f>+IFERROR(VLOOKUP(AT1185,'[2]Listas anexo 1'!$A$13:$C$15,3,FALSE),"")</f>
        <v>FORTALECER</v>
      </c>
      <c r="E1185" s="23" t="str">
        <f>+IFERROR(VLOOKUP(AT1185,'[2]Listas anexo 1'!$A$19:$B$21,2,FALSE),"")</f>
        <v>FORTOB</v>
      </c>
      <c r="F1185" s="23" t="str">
        <f>+IFERROR(VLOOKUP(AV1185,'[2]Listas anexo 1'!$J$13:$K$21,2,FALSE),"")</f>
        <v>FORTOBI</v>
      </c>
      <c r="G1185" s="23" t="str">
        <f>+IFERROR(VLOOKUP(AW1185,'[2]LISTAS ANEXO 1. 2'!$A$9:$B$38,2,FALSE),"")</f>
        <v>TII</v>
      </c>
      <c r="H1185" s="23" t="str">
        <f>+IFERROR(IF(C1185="ADMINYCOOR",VLOOKUP(AY1185,'[2]LISTAS ANEXO 1. 3'!$B$13:$C$42,2,FALSE),IF(C1185="TASAS",VLOOKUP(AY1185,'[2]LISTAS ANEXO 1. 3'!$B$43:$C$51,2,FALSE),IF(C1185="FORTALECIMIENTO",VLOOKUP(AY1185,'[2]LISTAS ANEXO 1. 3'!$B$52:$C$58,2,FALSE),""))),"")</f>
        <v>BBBB</v>
      </c>
      <c r="I1185" s="23" t="str">
        <f>+IFERROR(VLOOKUP(#REF!,'[2]LISTAS ANEXO 1. 4'!$B$74:$C$90,2,FALSE),"")</f>
        <v/>
      </c>
      <c r="J1185" s="23" t="str">
        <f>+IFERROR(VLOOKUP(X1185,[2]ORDINALES!$B$2:$C$5,2,FALSE),"")</f>
        <v>CTADOS</v>
      </c>
      <c r="K1185" s="23" t="str">
        <f>+IFERROR(VLOOKUP(#REF!,[2]REGION!$G$2:$I$1125,2,FALSE),"")</f>
        <v/>
      </c>
      <c r="L1185" s="23" t="str">
        <f>+IFERROR(VLOOKUP(AI1185,[2]REGION!$G$2:$I$1125,2,FALSE),"")</f>
        <v>NORTESANTA</v>
      </c>
      <c r="M1185" s="23" t="str">
        <f>+IFERROR(VLOOKUP(#REF!,[2]ORDINALES!$H$2:$I$382,2,FALSE),"")</f>
        <v/>
      </c>
      <c r="N1185" s="23" t="str">
        <f>IFERROR(VLOOKUP(U1185,'[2]Lista Willy'!$B$11:$D$14,3,FALSE),"")</f>
        <v>REC_11</v>
      </c>
      <c r="O1185" s="24"/>
      <c r="P1185" s="94">
        <v>40059</v>
      </c>
      <c r="Q1185" s="132" t="s">
        <v>540</v>
      </c>
      <c r="R1185" s="132" t="s">
        <v>873</v>
      </c>
      <c r="S1185" s="132" t="s">
        <v>1216</v>
      </c>
      <c r="T1185" s="94" t="s">
        <v>873</v>
      </c>
      <c r="U1185" s="132" t="s">
        <v>52</v>
      </c>
      <c r="V1185" s="132" t="s">
        <v>53</v>
      </c>
      <c r="W1185" s="132" t="s">
        <v>54</v>
      </c>
      <c r="X1185" s="90" t="s">
        <v>55</v>
      </c>
      <c r="Y1185" s="94" t="s">
        <v>1269</v>
      </c>
      <c r="Z1185" s="133">
        <v>33990000</v>
      </c>
      <c r="AA1185" s="120"/>
      <c r="AB1185" s="133"/>
      <c r="AC1185" s="133"/>
      <c r="AD1185" s="133"/>
      <c r="AE1185" s="120">
        <v>33990000</v>
      </c>
      <c r="AF1185" s="134"/>
      <c r="AG1185" s="132">
        <v>0</v>
      </c>
      <c r="AH1185" s="132" t="s">
        <v>57</v>
      </c>
      <c r="AI1185" s="132" t="s">
        <v>876</v>
      </c>
      <c r="AJ1185" s="132" t="s">
        <v>1218</v>
      </c>
      <c r="AK1185" s="132"/>
      <c r="AL1185" s="132" t="s">
        <v>57</v>
      </c>
      <c r="AM1185" s="132"/>
      <c r="AN1185" s="132" t="s">
        <v>57</v>
      </c>
      <c r="AO1185" s="132"/>
      <c r="AP1185" s="132" t="s">
        <v>57</v>
      </c>
      <c r="AQ1185" s="132"/>
      <c r="AR1185" s="132" t="s">
        <v>57</v>
      </c>
      <c r="AS1185" s="132" t="s">
        <v>73</v>
      </c>
      <c r="AT1185" s="132" t="s">
        <v>74</v>
      </c>
      <c r="AU1185" s="132" t="s">
        <v>75</v>
      </c>
      <c r="AV1185" s="132" t="s">
        <v>76</v>
      </c>
      <c r="AW1185" s="132" t="s">
        <v>77</v>
      </c>
      <c r="AX1185" s="135">
        <v>3299060</v>
      </c>
      <c r="AY1185" s="132" t="s">
        <v>78</v>
      </c>
      <c r="AZ1185" s="132" t="s">
        <v>201</v>
      </c>
      <c r="BA1185" s="24"/>
    </row>
    <row r="1186" spans="1:53" ht="84.75" customHeight="1">
      <c r="A1186" s="23" t="str">
        <f>+IFERROR(VLOOKUP(R1186,'[2]Listas niveles'!$D$2:$E$11,2,FALSE),"")</f>
        <v>DTAN</v>
      </c>
      <c r="B1186" s="23" t="str">
        <f>+IFERROR(VLOOKUP(AS1186,'[2]Listas anexo 1'!$A$7:$B$8,2,FALSE),"")</f>
        <v>FORTA</v>
      </c>
      <c r="C1186" s="23" t="str">
        <f>+IFERROR(VLOOKUP(AT1186,'[2]Listas anexo 1'!$A$13:$B$15,2,FALSE),"")</f>
        <v>FORTALECIMIENTO</v>
      </c>
      <c r="D1186" s="23" t="str">
        <f>+IFERROR(VLOOKUP(AT1186,'[2]Listas anexo 1'!$A$13:$C$15,3,FALSE),"")</f>
        <v>FORTALECER</v>
      </c>
      <c r="E1186" s="23" t="str">
        <f>+IFERROR(VLOOKUP(AT1186,'[2]Listas anexo 1'!$A$19:$B$21,2,FALSE),"")</f>
        <v>FORTOB</v>
      </c>
      <c r="F1186" s="23" t="str">
        <f>+IFERROR(VLOOKUP(AV1186,'[2]Listas anexo 1'!$J$13:$K$21,2,FALSE),"")</f>
        <v>FORTOBI</v>
      </c>
      <c r="G1186" s="23" t="str">
        <f>+IFERROR(VLOOKUP(AW1186,'[2]LISTAS ANEXO 1. 2'!$A$9:$B$38,2,FALSE),"")</f>
        <v>TII</v>
      </c>
      <c r="H1186" s="23" t="str">
        <f>+IFERROR(IF(C1186="ADMINYCOOR",VLOOKUP(AY1186,'[2]LISTAS ANEXO 1. 3'!$B$13:$C$42,2,FALSE),IF(C1186="TASAS",VLOOKUP(AY1186,'[2]LISTAS ANEXO 1. 3'!$B$43:$C$51,2,FALSE),IF(C1186="FORTALECIMIENTO",VLOOKUP(AY1186,'[2]LISTAS ANEXO 1. 3'!$B$52:$C$58,2,FALSE),""))),"")</f>
        <v>BBBB</v>
      </c>
      <c r="I1186" s="23" t="str">
        <f>+IFERROR(VLOOKUP(#REF!,'[2]LISTAS ANEXO 1. 4'!$B$74:$C$90,2,FALSE),"")</f>
        <v/>
      </c>
      <c r="J1186" s="23" t="str">
        <f>+IFERROR(VLOOKUP(X1186,[2]ORDINALES!$B$2:$C$5,2,FALSE),"")</f>
        <v>CTADOS</v>
      </c>
      <c r="K1186" s="23" t="str">
        <f>+IFERROR(VLOOKUP(#REF!,[2]REGION!$G$2:$I$1125,2,FALSE),"")</f>
        <v/>
      </c>
      <c r="L1186" s="23" t="str">
        <f>+IFERROR(VLOOKUP(AI1186,[2]REGION!$G$2:$I$1125,2,FALSE),"")</f>
        <v>NORTESANTA</v>
      </c>
      <c r="M1186" s="23" t="str">
        <f>+IFERROR(VLOOKUP(#REF!,[2]ORDINALES!$H$2:$I$382,2,FALSE),"")</f>
        <v/>
      </c>
      <c r="N1186" s="23" t="str">
        <f>IFERROR(VLOOKUP(U1186,'[2]Lista Willy'!$B$11:$D$14,3,FALSE),"")</f>
        <v>REC_11</v>
      </c>
      <c r="O1186" s="24"/>
      <c r="P1186" s="94">
        <v>40060</v>
      </c>
      <c r="Q1186" s="132" t="s">
        <v>540</v>
      </c>
      <c r="R1186" s="132" t="s">
        <v>873</v>
      </c>
      <c r="S1186" s="132" t="s">
        <v>1216</v>
      </c>
      <c r="T1186" s="94" t="s">
        <v>873</v>
      </c>
      <c r="U1186" s="132" t="s">
        <v>52</v>
      </c>
      <c r="V1186" s="132" t="s">
        <v>53</v>
      </c>
      <c r="W1186" s="132" t="s">
        <v>54</v>
      </c>
      <c r="X1186" s="90" t="s">
        <v>55</v>
      </c>
      <c r="Y1186" s="94" t="s">
        <v>2910</v>
      </c>
      <c r="Z1186" s="133">
        <v>7000000</v>
      </c>
      <c r="AA1186" s="120"/>
      <c r="AB1186" s="133"/>
      <c r="AC1186" s="133"/>
      <c r="AD1186" s="133"/>
      <c r="AE1186" s="120">
        <v>7000000</v>
      </c>
      <c r="AF1186" s="134"/>
      <c r="AG1186" s="132">
        <v>0</v>
      </c>
      <c r="AH1186" s="132" t="s">
        <v>57</v>
      </c>
      <c r="AI1186" s="132" t="s">
        <v>876</v>
      </c>
      <c r="AJ1186" s="132" t="s">
        <v>1218</v>
      </c>
      <c r="AK1186" s="132"/>
      <c r="AL1186" s="132" t="s">
        <v>57</v>
      </c>
      <c r="AM1186" s="132"/>
      <c r="AN1186" s="132" t="s">
        <v>57</v>
      </c>
      <c r="AO1186" s="132"/>
      <c r="AP1186" s="132" t="s">
        <v>57</v>
      </c>
      <c r="AQ1186" s="132"/>
      <c r="AR1186" s="132" t="s">
        <v>57</v>
      </c>
      <c r="AS1186" s="132" t="s">
        <v>73</v>
      </c>
      <c r="AT1186" s="132" t="s">
        <v>74</v>
      </c>
      <c r="AU1186" s="132" t="s">
        <v>75</v>
      </c>
      <c r="AV1186" s="132" t="s">
        <v>76</v>
      </c>
      <c r="AW1186" s="132" t="s">
        <v>77</v>
      </c>
      <c r="AX1186" s="135">
        <v>3299060</v>
      </c>
      <c r="AY1186" s="132" t="s">
        <v>78</v>
      </c>
      <c r="AZ1186" s="132" t="s">
        <v>201</v>
      </c>
      <c r="BA1186" s="24"/>
    </row>
    <row r="1187" spans="1:53" ht="84.75" customHeight="1">
      <c r="A1187" s="23" t="str">
        <f>+IFERROR(VLOOKUP(R1187,'[2]Listas niveles'!$D$2:$E$11,2,FALSE),"")</f>
        <v>DTAN</v>
      </c>
      <c r="B1187" s="23" t="str">
        <f>+IFERROR(VLOOKUP(AS1187,'[2]Listas anexo 1'!$A$7:$B$8,2,FALSE),"")</f>
        <v>ADMIN</v>
      </c>
      <c r="C1187" s="23" t="str">
        <f>+IFERROR(VLOOKUP(AT1187,'[2]Listas anexo 1'!$A$13:$B$15,2,FALSE),"")</f>
        <v>ADMINYCOOR</v>
      </c>
      <c r="D1187" s="23" t="str">
        <f>+IFERROR(VLOOKUP(AT1187,'[2]Listas anexo 1'!$A$13:$C$15,3,FALSE),"")</f>
        <v>CONTRIBUIR</v>
      </c>
      <c r="E1187" s="23" t="str">
        <f>+IFERROR(VLOOKUP(AT1187,'[2]Listas anexo 1'!$A$19:$B$21,2,FALSE),"")</f>
        <v>ADMINOB</v>
      </c>
      <c r="F1187" s="23" t="str">
        <f>+IFERROR(VLOOKUP(AV1187,'[2]Listas anexo 1'!$J$13:$K$21,2,FALSE),"")</f>
        <v>ADOBI</v>
      </c>
      <c r="G1187" s="23" t="str">
        <f>+IFERROR(VLOOKUP(AW1187,'[2]LISTAS ANEXO 1. 2'!$A$9:$B$38,2,FALSE),"")</f>
        <v>AI</v>
      </c>
      <c r="H1187" s="23" t="str">
        <f>+IFERROR(IF(C1187="ADMINYCOOR",VLOOKUP(AY1187,'[2]LISTAS ANEXO 1. 3'!$B$13:$C$42,2,FALSE),IF(C1187="TASAS",VLOOKUP(AY1187,'[2]LISTAS ANEXO 1. 3'!$B$43:$C$51,2,FALSE),IF(C1187="FORTALECIMIENTO",VLOOKUP(AY1187,'[2]LISTAS ANEXO 1. 3'!$B$52:$C$58,2,FALSE),""))),"")</f>
        <v>AA</v>
      </c>
      <c r="I1187" s="23" t="str">
        <f>+IFERROR(VLOOKUP(#REF!,'[2]LISTAS ANEXO 1. 4'!$B$74:$C$90,2,FALSE),"")</f>
        <v/>
      </c>
      <c r="J1187" s="23" t="str">
        <f>+IFERROR(VLOOKUP(X1187,[2]ORDINALES!$B$2:$C$5,2,FALSE),"")</f>
        <v>CTADOS</v>
      </c>
      <c r="K1187" s="23" t="str">
        <f>+IFERROR(VLOOKUP(#REF!,[2]REGION!$G$2:$I$1125,2,FALSE),"")</f>
        <v/>
      </c>
      <c r="L1187" s="23" t="str">
        <f>+IFERROR(VLOOKUP(AI1187,[2]REGION!$G$2:$I$1125,2,FALSE),"")</f>
        <v>SANTANDER</v>
      </c>
      <c r="M1187" s="23" t="str">
        <f>+IFERROR(VLOOKUP(#REF!,[2]ORDINALES!$H$2:$I$382,2,FALSE),"")</f>
        <v/>
      </c>
      <c r="N1187" s="23" t="str">
        <f>IFERROR(VLOOKUP(U1187,'[2]Lista Willy'!$B$11:$D$14,3,FALSE),"")</f>
        <v>REC_11</v>
      </c>
      <c r="O1187" s="24"/>
      <c r="P1187" s="94">
        <v>41000</v>
      </c>
      <c r="Q1187" s="94" t="s">
        <v>540</v>
      </c>
      <c r="R1187" s="94" t="s">
        <v>873</v>
      </c>
      <c r="S1187" s="94" t="s">
        <v>1270</v>
      </c>
      <c r="T1187" s="94" t="s">
        <v>873</v>
      </c>
      <c r="U1187" s="94" t="s">
        <v>52</v>
      </c>
      <c r="V1187" s="94" t="s">
        <v>53</v>
      </c>
      <c r="W1187" s="94" t="s">
        <v>54</v>
      </c>
      <c r="X1187" s="90" t="s">
        <v>55</v>
      </c>
      <c r="Y1187" s="94" t="s">
        <v>1271</v>
      </c>
      <c r="Z1187" s="119">
        <v>15997960</v>
      </c>
      <c r="AA1187" s="120"/>
      <c r="AB1187" s="119"/>
      <c r="AC1187" s="119"/>
      <c r="AD1187" s="119"/>
      <c r="AE1187" s="120">
        <v>15997960</v>
      </c>
      <c r="AF1187" s="119"/>
      <c r="AG1187" s="131">
        <v>0</v>
      </c>
      <c r="AH1187" s="94" t="s">
        <v>57</v>
      </c>
      <c r="AI1187" s="94" t="s">
        <v>920</v>
      </c>
      <c r="AJ1187" s="94" t="s">
        <v>1272</v>
      </c>
      <c r="AK1187" s="94"/>
      <c r="AL1187" s="94" t="s">
        <v>57</v>
      </c>
      <c r="AM1187" s="94"/>
      <c r="AN1187" s="94" t="s">
        <v>57</v>
      </c>
      <c r="AO1187" s="94"/>
      <c r="AP1187" s="94" t="s">
        <v>57</v>
      </c>
      <c r="AQ1187" s="94"/>
      <c r="AR1187" s="94" t="s">
        <v>57</v>
      </c>
      <c r="AS1187" s="94" t="s">
        <v>60</v>
      </c>
      <c r="AT1187" s="94" t="s">
        <v>61</v>
      </c>
      <c r="AU1187" s="97" t="s">
        <v>62</v>
      </c>
      <c r="AV1187" s="98" t="s">
        <v>125</v>
      </c>
      <c r="AW1187" s="97" t="s">
        <v>126</v>
      </c>
      <c r="AX1187" s="97">
        <v>3202032</v>
      </c>
      <c r="AY1187" s="97" t="s">
        <v>127</v>
      </c>
      <c r="AZ1187" s="97" t="s">
        <v>293</v>
      </c>
      <c r="BA1187" s="24"/>
    </row>
    <row r="1188" spans="1:53" ht="84.75" customHeight="1">
      <c r="A1188" s="23" t="str">
        <f>+IFERROR(VLOOKUP(R1188,'[2]Listas niveles'!$D$2:$E$11,2,FALSE),"")</f>
        <v>DTAN</v>
      </c>
      <c r="B1188" s="23" t="str">
        <f>+IFERROR(VLOOKUP(AS1188,'[2]Listas anexo 1'!$A$7:$B$8,2,FALSE),"")</f>
        <v>ADMIN</v>
      </c>
      <c r="C1188" s="23" t="str">
        <f>+IFERROR(VLOOKUP(AT1188,'[2]Listas anexo 1'!$A$13:$B$15,2,FALSE),"")</f>
        <v>ADMINYCOOR</v>
      </c>
      <c r="D1188" s="23" t="str">
        <f>+IFERROR(VLOOKUP(AT1188,'[2]Listas anexo 1'!$A$13:$C$15,3,FALSE),"")</f>
        <v>CONTRIBUIR</v>
      </c>
      <c r="E1188" s="23" t="str">
        <f>+IFERROR(VLOOKUP(AT1188,'[2]Listas anexo 1'!$A$19:$B$21,2,FALSE),"")</f>
        <v>ADMINOB</v>
      </c>
      <c r="F1188" s="23" t="str">
        <f>+IFERROR(VLOOKUP(AV1188,'[2]Listas anexo 1'!$J$13:$K$21,2,FALSE),"")</f>
        <v>ADOBI</v>
      </c>
      <c r="G1188" s="23" t="str">
        <f>+IFERROR(VLOOKUP(AW1188,'[2]LISTAS ANEXO 1. 2'!$A$9:$B$38,2,FALSE),"")</f>
        <v>AI</v>
      </c>
      <c r="H1188" s="23" t="str">
        <f>+IFERROR(IF(C1188="ADMINYCOOR",VLOOKUP(AY1188,'[2]LISTAS ANEXO 1. 3'!$B$13:$C$42,2,FALSE),IF(C1188="TASAS",VLOOKUP(AY1188,'[2]LISTAS ANEXO 1. 3'!$B$43:$C$51,2,FALSE),IF(C1188="FORTALECIMIENTO",VLOOKUP(AY1188,'[2]LISTAS ANEXO 1. 3'!$B$52:$C$58,2,FALSE),""))),"")</f>
        <v>AA</v>
      </c>
      <c r="I1188" s="23" t="str">
        <f>+IFERROR(VLOOKUP(#REF!,'[2]LISTAS ANEXO 1. 4'!$B$74:$C$90,2,FALSE),"")</f>
        <v/>
      </c>
      <c r="J1188" s="23" t="str">
        <f>+IFERROR(VLOOKUP(X1188,[2]ORDINALES!$B$2:$C$5,2,FALSE),"")</f>
        <v>CTADOS</v>
      </c>
      <c r="K1188" s="23" t="str">
        <f>+IFERROR(VLOOKUP(#REF!,[2]REGION!$G$2:$I$1125,2,FALSE),"")</f>
        <v/>
      </c>
      <c r="L1188" s="23" t="str">
        <f>+IFERROR(VLOOKUP(AI1188,[2]REGION!$G$2:$I$1125,2,FALSE),"")</f>
        <v>SANTANDER</v>
      </c>
      <c r="M1188" s="23" t="str">
        <f>+IFERROR(VLOOKUP(#REF!,[2]ORDINALES!$H$2:$I$382,2,FALSE),"")</f>
        <v/>
      </c>
      <c r="N1188" s="23" t="str">
        <f>IFERROR(VLOOKUP(U1188,'[2]Lista Willy'!$B$11:$D$14,3,FALSE),"")</f>
        <v>REC_11</v>
      </c>
      <c r="O1188" s="24"/>
      <c r="P1188" s="94">
        <v>41001</v>
      </c>
      <c r="Q1188" s="94" t="s">
        <v>540</v>
      </c>
      <c r="R1188" s="94" t="s">
        <v>873</v>
      </c>
      <c r="S1188" s="94" t="s">
        <v>1270</v>
      </c>
      <c r="T1188" s="94" t="s">
        <v>873</v>
      </c>
      <c r="U1188" s="94" t="s">
        <v>52</v>
      </c>
      <c r="V1188" s="94" t="s">
        <v>53</v>
      </c>
      <c r="W1188" s="94" t="s">
        <v>54</v>
      </c>
      <c r="X1188" s="90" t="s">
        <v>55</v>
      </c>
      <c r="Y1188" s="94" t="s">
        <v>1273</v>
      </c>
      <c r="Z1188" s="119">
        <v>15997960</v>
      </c>
      <c r="AA1188" s="120"/>
      <c r="AB1188" s="119"/>
      <c r="AC1188" s="119"/>
      <c r="AD1188" s="119"/>
      <c r="AE1188" s="120">
        <v>15997960</v>
      </c>
      <c r="AF1188" s="119"/>
      <c r="AG1188" s="131">
        <v>0</v>
      </c>
      <c r="AH1188" s="94" t="s">
        <v>57</v>
      </c>
      <c r="AI1188" s="94" t="s">
        <v>920</v>
      </c>
      <c r="AJ1188" s="94" t="s">
        <v>1272</v>
      </c>
      <c r="AK1188" s="94"/>
      <c r="AL1188" s="94" t="s">
        <v>57</v>
      </c>
      <c r="AM1188" s="94"/>
      <c r="AN1188" s="94" t="s">
        <v>57</v>
      </c>
      <c r="AO1188" s="94"/>
      <c r="AP1188" s="94" t="s">
        <v>57</v>
      </c>
      <c r="AQ1188" s="94"/>
      <c r="AR1188" s="94" t="s">
        <v>57</v>
      </c>
      <c r="AS1188" s="94" t="s">
        <v>60</v>
      </c>
      <c r="AT1188" s="94" t="s">
        <v>61</v>
      </c>
      <c r="AU1188" s="97" t="s">
        <v>62</v>
      </c>
      <c r="AV1188" s="98" t="s">
        <v>125</v>
      </c>
      <c r="AW1188" s="97" t="s">
        <v>126</v>
      </c>
      <c r="AX1188" s="97">
        <v>3202032</v>
      </c>
      <c r="AY1188" s="97" t="s">
        <v>127</v>
      </c>
      <c r="AZ1188" s="97" t="s">
        <v>293</v>
      </c>
      <c r="BA1188" s="24"/>
    </row>
    <row r="1189" spans="1:53" ht="84.75" customHeight="1">
      <c r="A1189" s="23" t="str">
        <f>+IFERROR(VLOOKUP(R1189,'[2]Listas niveles'!$D$2:$E$11,2,FALSE),"")</f>
        <v>DTAN</v>
      </c>
      <c r="B1189" s="23" t="str">
        <f>+IFERROR(VLOOKUP(AS1189,'[2]Listas anexo 1'!$A$7:$B$8,2,FALSE),"")</f>
        <v>ADMIN</v>
      </c>
      <c r="C1189" s="23" t="str">
        <f>+IFERROR(VLOOKUP(AT1189,'[2]Listas anexo 1'!$A$13:$B$15,2,FALSE),"")</f>
        <v>ADMINYCOOR</v>
      </c>
      <c r="D1189" s="23" t="str">
        <f>+IFERROR(VLOOKUP(AT1189,'[2]Listas anexo 1'!$A$13:$C$15,3,FALSE),"")</f>
        <v>CONTRIBUIR</v>
      </c>
      <c r="E1189" s="23" t="str">
        <f>+IFERROR(VLOOKUP(AT1189,'[2]Listas anexo 1'!$A$19:$B$21,2,FALSE),"")</f>
        <v>ADMINOB</v>
      </c>
      <c r="F1189" s="23" t="str">
        <f>+IFERROR(VLOOKUP(AV1189,'[2]Listas anexo 1'!$J$13:$K$21,2,FALSE),"")</f>
        <v>ADOBI</v>
      </c>
      <c r="G1189" s="23" t="str">
        <f>+IFERROR(VLOOKUP(AW1189,'[2]LISTAS ANEXO 1. 2'!$A$9:$B$38,2,FALSE),"")</f>
        <v>AI</v>
      </c>
      <c r="H1189" s="23" t="str">
        <f>+IFERROR(IF(C1189="ADMINYCOOR",VLOOKUP(AY1189,'[2]LISTAS ANEXO 1. 3'!$B$13:$C$42,2,FALSE),IF(C1189="TASAS",VLOOKUP(AY1189,'[2]LISTAS ANEXO 1. 3'!$B$43:$C$51,2,FALSE),IF(C1189="FORTALECIMIENTO",VLOOKUP(AY1189,'[2]LISTAS ANEXO 1. 3'!$B$52:$C$58,2,FALSE),""))),"")</f>
        <v>AA</v>
      </c>
      <c r="I1189" s="23" t="str">
        <f>+IFERROR(VLOOKUP(#REF!,'[2]LISTAS ANEXO 1. 4'!$B$74:$C$90,2,FALSE),"")</f>
        <v/>
      </c>
      <c r="J1189" s="23" t="str">
        <f>+IFERROR(VLOOKUP(X1189,[2]ORDINALES!$B$2:$C$5,2,FALSE),"")</f>
        <v>CTADOS</v>
      </c>
      <c r="K1189" s="23" t="str">
        <f>+IFERROR(VLOOKUP(#REF!,[2]REGION!$G$2:$I$1125,2,FALSE),"")</f>
        <v/>
      </c>
      <c r="L1189" s="23" t="str">
        <f>+IFERROR(VLOOKUP(AI1189,[2]REGION!$G$2:$I$1125,2,FALSE),"")</f>
        <v>SANTANDER</v>
      </c>
      <c r="M1189" s="23" t="str">
        <f>+IFERROR(VLOOKUP(#REF!,[2]ORDINALES!$H$2:$I$382,2,FALSE),"")</f>
        <v/>
      </c>
      <c r="N1189" s="23" t="str">
        <f>IFERROR(VLOOKUP(U1189,'[2]Lista Willy'!$B$11:$D$14,3,FALSE),"")</f>
        <v>REC_11</v>
      </c>
      <c r="O1189" s="24"/>
      <c r="P1189" s="94">
        <v>41002</v>
      </c>
      <c r="Q1189" s="94" t="s">
        <v>540</v>
      </c>
      <c r="R1189" s="94" t="s">
        <v>873</v>
      </c>
      <c r="S1189" s="94" t="s">
        <v>1270</v>
      </c>
      <c r="T1189" s="94" t="s">
        <v>873</v>
      </c>
      <c r="U1189" s="94" t="s">
        <v>52</v>
      </c>
      <c r="V1189" s="94" t="s">
        <v>53</v>
      </c>
      <c r="W1189" s="94" t="s">
        <v>54</v>
      </c>
      <c r="X1189" s="90" t="s">
        <v>55</v>
      </c>
      <c r="Y1189" s="94" t="s">
        <v>2911</v>
      </c>
      <c r="Z1189" s="119">
        <v>3000000</v>
      </c>
      <c r="AA1189" s="120"/>
      <c r="AB1189" s="119"/>
      <c r="AC1189" s="119"/>
      <c r="AD1189" s="119"/>
      <c r="AE1189" s="120">
        <v>3000000</v>
      </c>
      <c r="AF1189" s="119"/>
      <c r="AG1189" s="131">
        <v>0</v>
      </c>
      <c r="AH1189" s="94" t="s">
        <v>57</v>
      </c>
      <c r="AI1189" s="94" t="s">
        <v>920</v>
      </c>
      <c r="AJ1189" s="94" t="s">
        <v>1272</v>
      </c>
      <c r="AK1189" s="94"/>
      <c r="AL1189" s="94" t="s">
        <v>57</v>
      </c>
      <c r="AM1189" s="94"/>
      <c r="AN1189" s="94" t="s">
        <v>57</v>
      </c>
      <c r="AO1189" s="94"/>
      <c r="AP1189" s="94" t="s">
        <v>57</v>
      </c>
      <c r="AQ1189" s="94"/>
      <c r="AR1189" s="94" t="s">
        <v>57</v>
      </c>
      <c r="AS1189" s="94" t="s">
        <v>60</v>
      </c>
      <c r="AT1189" s="94" t="s">
        <v>61</v>
      </c>
      <c r="AU1189" s="97" t="s">
        <v>62</v>
      </c>
      <c r="AV1189" s="98" t="s">
        <v>125</v>
      </c>
      <c r="AW1189" s="97" t="s">
        <v>126</v>
      </c>
      <c r="AX1189" s="97">
        <v>3202032</v>
      </c>
      <c r="AY1189" s="97" t="s">
        <v>127</v>
      </c>
      <c r="AZ1189" s="97" t="s">
        <v>293</v>
      </c>
      <c r="BA1189" s="24"/>
    </row>
    <row r="1190" spans="1:53" ht="84.75" customHeight="1">
      <c r="A1190" s="23" t="str">
        <f>+IFERROR(VLOOKUP(R1190,'[2]Listas niveles'!$D$2:$E$11,2,FALSE),"")</f>
        <v>DTAN</v>
      </c>
      <c r="B1190" s="23" t="str">
        <f>+IFERROR(VLOOKUP(AS1190,'[2]Listas anexo 1'!$A$7:$B$8,2,FALSE),"")</f>
        <v>ADMIN</v>
      </c>
      <c r="C1190" s="23" t="str">
        <f>+IFERROR(VLOOKUP(AT1190,'[2]Listas anexo 1'!$A$13:$B$15,2,FALSE),"")</f>
        <v>ADMINYCOOR</v>
      </c>
      <c r="D1190" s="23" t="str">
        <f>+IFERROR(VLOOKUP(AT1190,'[2]Listas anexo 1'!$A$13:$C$15,3,FALSE),"")</f>
        <v>CONTRIBUIR</v>
      </c>
      <c r="E1190" s="23" t="str">
        <f>+IFERROR(VLOOKUP(AT1190,'[2]Listas anexo 1'!$A$19:$B$21,2,FALSE),"")</f>
        <v>ADMINOB</v>
      </c>
      <c r="F1190" s="23" t="str">
        <f>+IFERROR(VLOOKUP(AV1190,'[2]Listas anexo 1'!$J$13:$K$21,2,FALSE),"")</f>
        <v>ADOBI</v>
      </c>
      <c r="G1190" s="23" t="str">
        <f>+IFERROR(VLOOKUP(AW1190,'[2]LISTAS ANEXO 1. 2'!$A$9:$B$38,2,FALSE),"")</f>
        <v>AI</v>
      </c>
      <c r="H1190" s="23" t="str">
        <f>+IFERROR(IF(C1190="ADMINYCOOR",VLOOKUP(AY1190,'[2]LISTAS ANEXO 1. 3'!$B$13:$C$42,2,FALSE),IF(C1190="TASAS",VLOOKUP(AY1190,'[2]LISTAS ANEXO 1. 3'!$B$43:$C$51,2,FALSE),IF(C1190="FORTALECIMIENTO",VLOOKUP(AY1190,'[2]LISTAS ANEXO 1. 3'!$B$52:$C$58,2,FALSE),""))),"")</f>
        <v>AA</v>
      </c>
      <c r="I1190" s="23" t="str">
        <f>+IFERROR(VLOOKUP(#REF!,'[2]LISTAS ANEXO 1. 4'!$B$74:$C$90,2,FALSE),"")</f>
        <v/>
      </c>
      <c r="J1190" s="23" t="str">
        <f>+IFERROR(VLOOKUP(X1190,[2]ORDINALES!$B$2:$C$5,2,FALSE),"")</f>
        <v>CTADOS</v>
      </c>
      <c r="K1190" s="23" t="str">
        <f>+IFERROR(VLOOKUP(#REF!,[2]REGION!$G$2:$I$1125,2,FALSE),"")</f>
        <v/>
      </c>
      <c r="L1190" s="23" t="str">
        <f>+IFERROR(VLOOKUP(AI1190,[2]REGION!$G$2:$I$1125,2,FALSE),"")</f>
        <v>SANTANDER</v>
      </c>
      <c r="M1190" s="23" t="str">
        <f>+IFERROR(VLOOKUP(#REF!,[2]ORDINALES!$H$2:$I$382,2,FALSE),"")</f>
        <v/>
      </c>
      <c r="N1190" s="23" t="str">
        <f>IFERROR(VLOOKUP(U1190,'[2]Lista Willy'!$B$11:$D$14,3,FALSE),"")</f>
        <v>REC_20</v>
      </c>
      <c r="O1190" s="24"/>
      <c r="P1190" s="94">
        <v>41003</v>
      </c>
      <c r="Q1190" s="94" t="s">
        <v>540</v>
      </c>
      <c r="R1190" s="94" t="s">
        <v>873</v>
      </c>
      <c r="S1190" s="94" t="s">
        <v>1270</v>
      </c>
      <c r="T1190" s="94" t="s">
        <v>873</v>
      </c>
      <c r="U1190" s="94" t="s">
        <v>153</v>
      </c>
      <c r="V1190" s="94" t="s">
        <v>154</v>
      </c>
      <c r="W1190" s="94" t="s">
        <v>54</v>
      </c>
      <c r="X1190" s="90" t="s">
        <v>55</v>
      </c>
      <c r="Y1190" s="94" t="s">
        <v>1274</v>
      </c>
      <c r="Z1190" s="119">
        <v>10500000</v>
      </c>
      <c r="AA1190" s="120"/>
      <c r="AB1190" s="119"/>
      <c r="AC1190" s="119"/>
      <c r="AD1190" s="119"/>
      <c r="AE1190" s="120">
        <v>10500000</v>
      </c>
      <c r="AF1190" s="119"/>
      <c r="AG1190" s="131">
        <v>0</v>
      </c>
      <c r="AH1190" s="94" t="s">
        <v>57</v>
      </c>
      <c r="AI1190" s="94" t="s">
        <v>920</v>
      </c>
      <c r="AJ1190" s="94" t="s">
        <v>1272</v>
      </c>
      <c r="AK1190" s="94"/>
      <c r="AL1190" s="94" t="s">
        <v>57</v>
      </c>
      <c r="AM1190" s="94"/>
      <c r="AN1190" s="94" t="s">
        <v>57</v>
      </c>
      <c r="AO1190" s="94"/>
      <c r="AP1190" s="94" t="s">
        <v>57</v>
      </c>
      <c r="AQ1190" s="94"/>
      <c r="AR1190" s="94" t="s">
        <v>57</v>
      </c>
      <c r="AS1190" s="94" t="s">
        <v>60</v>
      </c>
      <c r="AT1190" s="94" t="s">
        <v>61</v>
      </c>
      <c r="AU1190" s="97" t="s">
        <v>62</v>
      </c>
      <c r="AV1190" s="98" t="s">
        <v>125</v>
      </c>
      <c r="AW1190" s="97" t="s">
        <v>126</v>
      </c>
      <c r="AX1190" s="97">
        <v>3202032</v>
      </c>
      <c r="AY1190" s="97" t="s">
        <v>127</v>
      </c>
      <c r="AZ1190" s="97" t="s">
        <v>293</v>
      </c>
      <c r="BA1190" s="24"/>
    </row>
    <row r="1191" spans="1:53" ht="84.75" customHeight="1">
      <c r="A1191" s="23" t="str">
        <f>+IFERROR(VLOOKUP(R1191,'[2]Listas niveles'!$D$2:$E$11,2,FALSE),"")</f>
        <v>DTAN</v>
      </c>
      <c r="B1191" s="23" t="str">
        <f>+IFERROR(VLOOKUP(AS1191,'[2]Listas anexo 1'!$A$7:$B$8,2,FALSE),"")</f>
        <v>ADMIN</v>
      </c>
      <c r="C1191" s="23" t="str">
        <f>+IFERROR(VLOOKUP(AT1191,'[2]Listas anexo 1'!$A$13:$B$15,2,FALSE),"")</f>
        <v>ADMINYCOOR</v>
      </c>
      <c r="D1191" s="23" t="str">
        <f>+IFERROR(VLOOKUP(AT1191,'[2]Listas anexo 1'!$A$13:$C$15,3,FALSE),"")</f>
        <v>CONTRIBUIR</v>
      </c>
      <c r="E1191" s="23" t="str">
        <f>+IFERROR(VLOOKUP(AT1191,'[2]Listas anexo 1'!$A$19:$B$21,2,FALSE),"")</f>
        <v>ADMINOB</v>
      </c>
      <c r="F1191" s="23" t="str">
        <f>+IFERROR(VLOOKUP(AV1191,'[2]Listas anexo 1'!$J$13:$K$21,2,FALSE),"")</f>
        <v>ADOBI</v>
      </c>
      <c r="G1191" s="23" t="str">
        <f>+IFERROR(VLOOKUP(AW1191,'[2]LISTAS ANEXO 1. 2'!$A$9:$B$38,2,FALSE),"")</f>
        <v>AI</v>
      </c>
      <c r="H1191" s="23" t="str">
        <f>+IFERROR(IF(C1191="ADMINYCOOR",VLOOKUP(AY1191,'[2]LISTAS ANEXO 1. 3'!$B$13:$C$42,2,FALSE),IF(C1191="TASAS",VLOOKUP(AY1191,'[2]LISTAS ANEXO 1. 3'!$B$43:$C$51,2,FALSE),IF(C1191="FORTALECIMIENTO",VLOOKUP(AY1191,'[2]LISTAS ANEXO 1. 3'!$B$52:$C$58,2,FALSE),""))),"")</f>
        <v>AA</v>
      </c>
      <c r="I1191" s="23" t="str">
        <f>+IFERROR(VLOOKUP(#REF!,'[2]LISTAS ANEXO 1. 4'!$B$74:$C$90,2,FALSE),"")</f>
        <v/>
      </c>
      <c r="J1191" s="23" t="str">
        <f>+IFERROR(VLOOKUP(X1191,[2]ORDINALES!$B$2:$C$5,2,FALSE),"")</f>
        <v>CTADOS</v>
      </c>
      <c r="K1191" s="23" t="str">
        <f>+IFERROR(VLOOKUP(#REF!,[2]REGION!$G$2:$I$1125,2,FALSE),"")</f>
        <v/>
      </c>
      <c r="L1191" s="23" t="str">
        <f>+IFERROR(VLOOKUP(AI1191,[2]REGION!$G$2:$I$1125,2,FALSE),"")</f>
        <v>SANTANDER</v>
      </c>
      <c r="M1191" s="23" t="str">
        <f>+IFERROR(VLOOKUP(#REF!,[2]ORDINALES!$H$2:$I$382,2,FALSE),"")</f>
        <v/>
      </c>
      <c r="N1191" s="23" t="str">
        <f>IFERROR(VLOOKUP(U1191,'[2]Lista Willy'!$B$11:$D$14,3,FALSE),"")</f>
        <v>REC_20</v>
      </c>
      <c r="O1191" s="24"/>
      <c r="P1191" s="94">
        <v>41004</v>
      </c>
      <c r="Q1191" s="94" t="s">
        <v>540</v>
      </c>
      <c r="R1191" s="94" t="s">
        <v>873</v>
      </c>
      <c r="S1191" s="94" t="s">
        <v>1270</v>
      </c>
      <c r="T1191" s="94" t="s">
        <v>873</v>
      </c>
      <c r="U1191" s="94" t="s">
        <v>153</v>
      </c>
      <c r="V1191" s="94" t="s">
        <v>154</v>
      </c>
      <c r="W1191" s="94" t="s">
        <v>54</v>
      </c>
      <c r="X1191" s="90" t="s">
        <v>55</v>
      </c>
      <c r="Y1191" s="94" t="s">
        <v>1275</v>
      </c>
      <c r="Z1191" s="119">
        <v>16000000</v>
      </c>
      <c r="AA1191" s="120"/>
      <c r="AB1191" s="119"/>
      <c r="AC1191" s="119"/>
      <c r="AD1191" s="119"/>
      <c r="AE1191" s="120">
        <v>16000000</v>
      </c>
      <c r="AF1191" s="119"/>
      <c r="AG1191" s="131">
        <v>0</v>
      </c>
      <c r="AH1191" s="94" t="s">
        <v>57</v>
      </c>
      <c r="AI1191" s="94" t="s">
        <v>920</v>
      </c>
      <c r="AJ1191" s="94" t="s">
        <v>1272</v>
      </c>
      <c r="AK1191" s="94"/>
      <c r="AL1191" s="94" t="s">
        <v>57</v>
      </c>
      <c r="AM1191" s="94"/>
      <c r="AN1191" s="94" t="s">
        <v>57</v>
      </c>
      <c r="AO1191" s="94"/>
      <c r="AP1191" s="94" t="s">
        <v>57</v>
      </c>
      <c r="AQ1191" s="94"/>
      <c r="AR1191" s="94" t="s">
        <v>57</v>
      </c>
      <c r="AS1191" s="94" t="s">
        <v>60</v>
      </c>
      <c r="AT1191" s="94" t="s">
        <v>61</v>
      </c>
      <c r="AU1191" s="97" t="s">
        <v>62</v>
      </c>
      <c r="AV1191" s="98" t="s">
        <v>125</v>
      </c>
      <c r="AW1191" s="97" t="s">
        <v>126</v>
      </c>
      <c r="AX1191" s="97">
        <v>3202032</v>
      </c>
      <c r="AY1191" s="97" t="s">
        <v>127</v>
      </c>
      <c r="AZ1191" s="97" t="s">
        <v>293</v>
      </c>
      <c r="BA1191" s="24"/>
    </row>
    <row r="1192" spans="1:53" ht="84.75" customHeight="1">
      <c r="A1192" s="23" t="str">
        <f>+IFERROR(VLOOKUP(R1192,'[2]Listas niveles'!$D$2:$E$11,2,FALSE),"")</f>
        <v>DTAN</v>
      </c>
      <c r="B1192" s="23" t="str">
        <f>+IFERROR(VLOOKUP(AS1192,'[2]Listas anexo 1'!$A$7:$B$8,2,FALSE),"")</f>
        <v>ADMIN</v>
      </c>
      <c r="C1192" s="23" t="str">
        <f>+IFERROR(VLOOKUP(AT1192,'[2]Listas anexo 1'!$A$13:$B$15,2,FALSE),"")</f>
        <v>ADMINYCOOR</v>
      </c>
      <c r="D1192" s="23" t="str">
        <f>+IFERROR(VLOOKUP(AT1192,'[2]Listas anexo 1'!$A$13:$C$15,3,FALSE),"")</f>
        <v>CONTRIBUIR</v>
      </c>
      <c r="E1192" s="23" t="str">
        <f>+IFERROR(VLOOKUP(AT1192,'[2]Listas anexo 1'!$A$19:$B$21,2,FALSE),"")</f>
        <v>ADMINOB</v>
      </c>
      <c r="F1192" s="23" t="str">
        <f>+IFERROR(VLOOKUP(AV1192,'[2]Listas anexo 1'!$J$13:$K$21,2,FALSE),"")</f>
        <v>ADOBI</v>
      </c>
      <c r="G1192" s="23" t="str">
        <f>+IFERROR(VLOOKUP(AW1192,'[2]LISTAS ANEXO 1. 2'!$A$9:$B$38,2,FALSE),"")</f>
        <v>AI</v>
      </c>
      <c r="H1192" s="23" t="str">
        <f>+IFERROR(IF(C1192="ADMINYCOOR",VLOOKUP(AY1192,'[2]LISTAS ANEXO 1. 3'!$B$13:$C$42,2,FALSE),IF(C1192="TASAS",VLOOKUP(AY1192,'[2]LISTAS ANEXO 1. 3'!$B$43:$C$51,2,FALSE),IF(C1192="FORTALECIMIENTO",VLOOKUP(AY1192,'[2]LISTAS ANEXO 1. 3'!$B$52:$C$58,2,FALSE),""))),"")</f>
        <v>AA</v>
      </c>
      <c r="I1192" s="23" t="str">
        <f>+IFERROR(VLOOKUP(#REF!,'[2]LISTAS ANEXO 1. 4'!$B$74:$C$90,2,FALSE),"")</f>
        <v/>
      </c>
      <c r="J1192" s="23" t="str">
        <f>+IFERROR(VLOOKUP(X1192,[2]ORDINALES!$B$2:$C$5,2,FALSE),"")</f>
        <v>CTADOS</v>
      </c>
      <c r="K1192" s="23" t="str">
        <f>+IFERROR(VLOOKUP(#REF!,[2]REGION!$G$2:$I$1125,2,FALSE),"")</f>
        <v/>
      </c>
      <c r="L1192" s="23" t="str">
        <f>+IFERROR(VLOOKUP(AI1192,[2]REGION!$G$2:$I$1125,2,FALSE),"")</f>
        <v>SANTANDER</v>
      </c>
      <c r="M1192" s="23" t="str">
        <f>+IFERROR(VLOOKUP(#REF!,[2]ORDINALES!$H$2:$I$382,2,FALSE),"")</f>
        <v/>
      </c>
      <c r="N1192" s="23" t="str">
        <f>IFERROR(VLOOKUP(U1192,'[2]Lista Willy'!$B$11:$D$14,3,FALSE),"")</f>
        <v>REC_11</v>
      </c>
      <c r="O1192" s="24"/>
      <c r="P1192" s="94">
        <v>41005</v>
      </c>
      <c r="Q1192" s="94" t="s">
        <v>540</v>
      </c>
      <c r="R1192" s="94" t="s">
        <v>873</v>
      </c>
      <c r="S1192" s="94" t="s">
        <v>1270</v>
      </c>
      <c r="T1192" s="94" t="s">
        <v>873</v>
      </c>
      <c r="U1192" s="94" t="s">
        <v>52</v>
      </c>
      <c r="V1192" s="94" t="s">
        <v>53</v>
      </c>
      <c r="W1192" s="94" t="s">
        <v>54</v>
      </c>
      <c r="X1192" s="90" t="s">
        <v>55</v>
      </c>
      <c r="Y1192" s="94" t="s">
        <v>1276</v>
      </c>
      <c r="Z1192" s="119">
        <v>7500000</v>
      </c>
      <c r="AA1192" s="120"/>
      <c r="AB1192" s="119"/>
      <c r="AC1192" s="119"/>
      <c r="AD1192" s="119"/>
      <c r="AE1192" s="120">
        <v>7500000</v>
      </c>
      <c r="AF1192" s="119"/>
      <c r="AG1192" s="131">
        <v>0</v>
      </c>
      <c r="AH1192" s="94" t="s">
        <v>57</v>
      </c>
      <c r="AI1192" s="94" t="s">
        <v>920</v>
      </c>
      <c r="AJ1192" s="94" t="s">
        <v>1272</v>
      </c>
      <c r="AK1192" s="94"/>
      <c r="AL1192" s="94" t="s">
        <v>57</v>
      </c>
      <c r="AM1192" s="94"/>
      <c r="AN1192" s="94" t="s">
        <v>57</v>
      </c>
      <c r="AO1192" s="94"/>
      <c r="AP1192" s="94" t="s">
        <v>57</v>
      </c>
      <c r="AQ1192" s="94"/>
      <c r="AR1192" s="94" t="s">
        <v>57</v>
      </c>
      <c r="AS1192" s="94" t="s">
        <v>60</v>
      </c>
      <c r="AT1192" s="94" t="s">
        <v>61</v>
      </c>
      <c r="AU1192" s="97" t="s">
        <v>62</v>
      </c>
      <c r="AV1192" s="98" t="s">
        <v>125</v>
      </c>
      <c r="AW1192" s="97" t="s">
        <v>126</v>
      </c>
      <c r="AX1192" s="97">
        <v>3202032</v>
      </c>
      <c r="AY1192" s="97" t="s">
        <v>127</v>
      </c>
      <c r="AZ1192" s="97" t="s">
        <v>293</v>
      </c>
      <c r="BA1192" s="24"/>
    </row>
    <row r="1193" spans="1:53" ht="84.75" customHeight="1">
      <c r="A1193" s="23" t="str">
        <f>+IFERROR(VLOOKUP(R1193,'[2]Listas niveles'!$D$2:$E$11,2,FALSE),"")</f>
        <v>DTAN</v>
      </c>
      <c r="B1193" s="23" t="str">
        <f>+IFERROR(VLOOKUP(AS1193,'[2]Listas anexo 1'!$A$7:$B$8,2,FALSE),"")</f>
        <v>ADMIN</v>
      </c>
      <c r="C1193" s="23" t="str">
        <f>+IFERROR(VLOOKUP(AT1193,'[2]Listas anexo 1'!$A$13:$B$15,2,FALSE),"")</f>
        <v>ADMINYCOOR</v>
      </c>
      <c r="D1193" s="23" t="str">
        <f>+IFERROR(VLOOKUP(AT1193,'[2]Listas anexo 1'!$A$13:$C$15,3,FALSE),"")</f>
        <v>CONTRIBUIR</v>
      </c>
      <c r="E1193" s="23" t="str">
        <f>+IFERROR(VLOOKUP(AT1193,'[2]Listas anexo 1'!$A$19:$B$21,2,FALSE),"")</f>
        <v>ADMINOB</v>
      </c>
      <c r="F1193" s="23" t="str">
        <f>+IFERROR(VLOOKUP(AV1193,'[2]Listas anexo 1'!$J$13:$K$21,2,FALSE),"")</f>
        <v>ADOBI</v>
      </c>
      <c r="G1193" s="23" t="str">
        <f>+IFERROR(VLOOKUP(AW1193,'[2]LISTAS ANEXO 1. 2'!$A$9:$B$38,2,FALSE),"")</f>
        <v>AI</v>
      </c>
      <c r="H1193" s="23" t="str">
        <f>+IFERROR(IF(C1193="ADMINYCOOR",VLOOKUP(AY1193,'[2]LISTAS ANEXO 1. 3'!$B$13:$C$42,2,FALSE),IF(C1193="TASAS",VLOOKUP(AY1193,'[2]LISTAS ANEXO 1. 3'!$B$43:$C$51,2,FALSE),IF(C1193="FORTALECIMIENTO",VLOOKUP(AY1193,'[2]LISTAS ANEXO 1. 3'!$B$52:$C$58,2,FALSE),""))),"")</f>
        <v>AA</v>
      </c>
      <c r="I1193" s="23" t="str">
        <f>+IFERROR(VLOOKUP(#REF!,'[2]LISTAS ANEXO 1. 4'!$B$74:$C$90,2,FALSE),"")</f>
        <v/>
      </c>
      <c r="J1193" s="23" t="str">
        <f>+IFERROR(VLOOKUP(X1193,[2]ORDINALES!$B$2:$C$5,2,FALSE),"")</f>
        <v>CTADOS</v>
      </c>
      <c r="K1193" s="23" t="str">
        <f>+IFERROR(VLOOKUP(#REF!,[2]REGION!$G$2:$I$1125,2,FALSE),"")</f>
        <v/>
      </c>
      <c r="L1193" s="23" t="str">
        <f>+IFERROR(VLOOKUP(AI1193,[2]REGION!$G$2:$I$1125,2,FALSE),"")</f>
        <v>SANTANDER</v>
      </c>
      <c r="M1193" s="23" t="str">
        <f>+IFERROR(VLOOKUP(#REF!,[2]ORDINALES!$H$2:$I$382,2,FALSE),"")</f>
        <v/>
      </c>
      <c r="N1193" s="23" t="str">
        <f>IFERROR(VLOOKUP(U1193,'[2]Lista Willy'!$B$11:$D$14,3,FALSE),"")</f>
        <v>REC_20</v>
      </c>
      <c r="O1193" s="24"/>
      <c r="P1193" s="94">
        <v>41006</v>
      </c>
      <c r="Q1193" s="94" t="s">
        <v>540</v>
      </c>
      <c r="R1193" s="94" t="s">
        <v>873</v>
      </c>
      <c r="S1193" s="94" t="s">
        <v>1270</v>
      </c>
      <c r="T1193" s="94" t="s">
        <v>873</v>
      </c>
      <c r="U1193" s="94" t="s">
        <v>153</v>
      </c>
      <c r="V1193" s="94" t="s">
        <v>154</v>
      </c>
      <c r="W1193" s="94" t="s">
        <v>54</v>
      </c>
      <c r="X1193" s="90" t="s">
        <v>55</v>
      </c>
      <c r="Y1193" s="94" t="s">
        <v>1277</v>
      </c>
      <c r="Z1193" s="119">
        <v>5000000</v>
      </c>
      <c r="AA1193" s="120"/>
      <c r="AB1193" s="119"/>
      <c r="AC1193" s="119"/>
      <c r="AD1193" s="119"/>
      <c r="AE1193" s="120">
        <v>5000000</v>
      </c>
      <c r="AF1193" s="119"/>
      <c r="AG1193" s="131">
        <v>0</v>
      </c>
      <c r="AH1193" s="94" t="s">
        <v>57</v>
      </c>
      <c r="AI1193" s="94" t="s">
        <v>920</v>
      </c>
      <c r="AJ1193" s="94" t="s">
        <v>1272</v>
      </c>
      <c r="AK1193" s="94"/>
      <c r="AL1193" s="94" t="s">
        <v>57</v>
      </c>
      <c r="AM1193" s="94"/>
      <c r="AN1193" s="94" t="s">
        <v>57</v>
      </c>
      <c r="AO1193" s="94"/>
      <c r="AP1193" s="94" t="s">
        <v>57</v>
      </c>
      <c r="AQ1193" s="94"/>
      <c r="AR1193" s="94" t="s">
        <v>57</v>
      </c>
      <c r="AS1193" s="94" t="s">
        <v>60</v>
      </c>
      <c r="AT1193" s="94" t="s">
        <v>61</v>
      </c>
      <c r="AU1193" s="97" t="s">
        <v>62</v>
      </c>
      <c r="AV1193" s="98" t="s">
        <v>125</v>
      </c>
      <c r="AW1193" s="97" t="s">
        <v>126</v>
      </c>
      <c r="AX1193" s="97">
        <v>3202032</v>
      </c>
      <c r="AY1193" s="97" t="s">
        <v>127</v>
      </c>
      <c r="AZ1193" s="97" t="s">
        <v>293</v>
      </c>
      <c r="BA1193" s="24"/>
    </row>
    <row r="1194" spans="1:53" ht="84.75" customHeight="1">
      <c r="A1194" s="23" t="str">
        <f>+IFERROR(VLOOKUP(R1194,'[2]Listas niveles'!$D$2:$E$11,2,FALSE),"")</f>
        <v>DTAN</v>
      </c>
      <c r="B1194" s="23" t="str">
        <f>+IFERROR(VLOOKUP(AS1194,'[2]Listas anexo 1'!$A$7:$B$8,2,FALSE),"")</f>
        <v>ADMIN</v>
      </c>
      <c r="C1194" s="23" t="str">
        <f>+IFERROR(VLOOKUP(AT1194,'[2]Listas anexo 1'!$A$13:$B$15,2,FALSE),"")</f>
        <v>ADMINYCOOR</v>
      </c>
      <c r="D1194" s="23" t="str">
        <f>+IFERROR(VLOOKUP(AT1194,'[2]Listas anexo 1'!$A$13:$C$15,3,FALSE),"")</f>
        <v>CONTRIBUIR</v>
      </c>
      <c r="E1194" s="23" t="str">
        <f>+IFERROR(VLOOKUP(AT1194,'[2]Listas anexo 1'!$A$19:$B$21,2,FALSE),"")</f>
        <v>ADMINOB</v>
      </c>
      <c r="F1194" s="23" t="str">
        <f>+IFERROR(VLOOKUP(AV1194,'[2]Listas anexo 1'!$J$13:$K$21,2,FALSE),"")</f>
        <v>ADOBI</v>
      </c>
      <c r="G1194" s="23" t="str">
        <f>+IFERROR(VLOOKUP(AW1194,'[2]LISTAS ANEXO 1. 2'!$A$9:$B$38,2,FALSE),"")</f>
        <v>AI</v>
      </c>
      <c r="H1194" s="23" t="str">
        <f>+IFERROR(IF(C1194="ADMINYCOOR",VLOOKUP(AY1194,'[2]LISTAS ANEXO 1. 3'!$B$13:$C$42,2,FALSE),IF(C1194="TASAS",VLOOKUP(AY1194,'[2]LISTAS ANEXO 1. 3'!$B$43:$C$51,2,FALSE),IF(C1194="FORTALECIMIENTO",VLOOKUP(AY1194,'[2]LISTAS ANEXO 1. 3'!$B$52:$C$58,2,FALSE),""))),"")</f>
        <v>AA</v>
      </c>
      <c r="I1194" s="23" t="str">
        <f>+IFERROR(VLOOKUP(#REF!,'[2]LISTAS ANEXO 1. 4'!$B$74:$C$90,2,FALSE),"")</f>
        <v/>
      </c>
      <c r="J1194" s="23" t="str">
        <f>+IFERROR(VLOOKUP(X1194,[2]ORDINALES!$B$2:$C$5,2,FALSE),"")</f>
        <v>CTADOS</v>
      </c>
      <c r="K1194" s="23" t="str">
        <f>+IFERROR(VLOOKUP(#REF!,[2]REGION!$G$2:$I$1125,2,FALSE),"")</f>
        <v/>
      </c>
      <c r="L1194" s="23" t="str">
        <f>+IFERROR(VLOOKUP(AI1194,[2]REGION!$G$2:$I$1125,2,FALSE),"")</f>
        <v>SANTANDER</v>
      </c>
      <c r="M1194" s="23" t="str">
        <f>+IFERROR(VLOOKUP(#REF!,[2]ORDINALES!$H$2:$I$382,2,FALSE),"")</f>
        <v/>
      </c>
      <c r="N1194" s="23" t="str">
        <f>IFERROR(VLOOKUP(U1194,'[2]Lista Willy'!$B$11:$D$14,3,FALSE),"")</f>
        <v>REC_20</v>
      </c>
      <c r="O1194" s="24"/>
      <c r="P1194" s="94">
        <v>41007</v>
      </c>
      <c r="Q1194" s="94" t="s">
        <v>540</v>
      </c>
      <c r="R1194" s="94" t="s">
        <v>873</v>
      </c>
      <c r="S1194" s="94" t="s">
        <v>1270</v>
      </c>
      <c r="T1194" s="94" t="s">
        <v>873</v>
      </c>
      <c r="U1194" s="94" t="s">
        <v>153</v>
      </c>
      <c r="V1194" s="94" t="s">
        <v>154</v>
      </c>
      <c r="W1194" s="94" t="s">
        <v>54</v>
      </c>
      <c r="X1194" s="90" t="s">
        <v>55</v>
      </c>
      <c r="Y1194" s="94" t="s">
        <v>1278</v>
      </c>
      <c r="Z1194" s="119">
        <v>2000000</v>
      </c>
      <c r="AA1194" s="120"/>
      <c r="AB1194" s="119"/>
      <c r="AC1194" s="119"/>
      <c r="AD1194" s="119"/>
      <c r="AE1194" s="120">
        <v>2000000</v>
      </c>
      <c r="AF1194" s="119"/>
      <c r="AG1194" s="131">
        <v>0</v>
      </c>
      <c r="AH1194" s="94" t="s">
        <v>57</v>
      </c>
      <c r="AI1194" s="94" t="s">
        <v>920</v>
      </c>
      <c r="AJ1194" s="94" t="s">
        <v>1272</v>
      </c>
      <c r="AK1194" s="94"/>
      <c r="AL1194" s="94" t="s">
        <v>57</v>
      </c>
      <c r="AM1194" s="94"/>
      <c r="AN1194" s="94" t="s">
        <v>57</v>
      </c>
      <c r="AO1194" s="94"/>
      <c r="AP1194" s="94" t="s">
        <v>57</v>
      </c>
      <c r="AQ1194" s="94"/>
      <c r="AR1194" s="94" t="s">
        <v>57</v>
      </c>
      <c r="AS1194" s="94" t="s">
        <v>60</v>
      </c>
      <c r="AT1194" s="94" t="s">
        <v>61</v>
      </c>
      <c r="AU1194" s="97" t="s">
        <v>62</v>
      </c>
      <c r="AV1194" s="98" t="s">
        <v>125</v>
      </c>
      <c r="AW1194" s="97" t="s">
        <v>126</v>
      </c>
      <c r="AX1194" s="97">
        <v>3202032</v>
      </c>
      <c r="AY1194" s="97" t="s">
        <v>127</v>
      </c>
      <c r="AZ1194" s="97" t="s">
        <v>293</v>
      </c>
      <c r="BA1194" s="24"/>
    </row>
    <row r="1195" spans="1:53" ht="84.75" customHeight="1">
      <c r="A1195" s="23" t="str">
        <f>+IFERROR(VLOOKUP(R1195,'[2]Listas niveles'!$D$2:$E$11,2,FALSE),"")</f>
        <v>DTAN</v>
      </c>
      <c r="B1195" s="23" t="str">
        <f>+IFERROR(VLOOKUP(AS1195,'[2]Listas anexo 1'!$A$7:$B$8,2,FALSE),"")</f>
        <v>ADMIN</v>
      </c>
      <c r="C1195" s="23" t="str">
        <f>+IFERROR(VLOOKUP(AT1195,'[2]Listas anexo 1'!$A$13:$B$15,2,FALSE),"")</f>
        <v>ADMINYCOOR</v>
      </c>
      <c r="D1195" s="23" t="str">
        <f>+IFERROR(VLOOKUP(AT1195,'[2]Listas anexo 1'!$A$13:$C$15,3,FALSE),"")</f>
        <v>CONTRIBUIR</v>
      </c>
      <c r="E1195" s="23" t="str">
        <f>+IFERROR(VLOOKUP(AT1195,'[2]Listas anexo 1'!$A$19:$B$21,2,FALSE),"")</f>
        <v>ADMINOB</v>
      </c>
      <c r="F1195" s="23" t="str">
        <f>+IFERROR(VLOOKUP(AV1195,'[2]Listas anexo 1'!$J$13:$K$21,2,FALSE),"")</f>
        <v>ADOBI</v>
      </c>
      <c r="G1195" s="23" t="str">
        <f>+IFERROR(VLOOKUP(AW1195,'[2]LISTAS ANEXO 1. 2'!$A$9:$B$38,2,FALSE),"")</f>
        <v>AI</v>
      </c>
      <c r="H1195" s="23" t="str">
        <f>+IFERROR(IF(C1195="ADMINYCOOR",VLOOKUP(AY1195,'[2]LISTAS ANEXO 1. 3'!$B$13:$C$42,2,FALSE),IF(C1195="TASAS",VLOOKUP(AY1195,'[2]LISTAS ANEXO 1. 3'!$B$43:$C$51,2,FALSE),IF(C1195="FORTALECIMIENTO",VLOOKUP(AY1195,'[2]LISTAS ANEXO 1. 3'!$B$52:$C$58,2,FALSE),""))),"")</f>
        <v>AA</v>
      </c>
      <c r="I1195" s="23" t="str">
        <f>+IFERROR(VLOOKUP(#REF!,'[2]LISTAS ANEXO 1. 4'!$B$74:$C$90,2,FALSE),"")</f>
        <v/>
      </c>
      <c r="J1195" s="23" t="str">
        <f>+IFERROR(VLOOKUP(X1195,[2]ORDINALES!$B$2:$C$5,2,FALSE),"")</f>
        <v>CTADOS</v>
      </c>
      <c r="K1195" s="23" t="str">
        <f>+IFERROR(VLOOKUP(#REF!,[2]REGION!$G$2:$I$1125,2,FALSE),"")</f>
        <v/>
      </c>
      <c r="L1195" s="23" t="str">
        <f>+IFERROR(VLOOKUP(AI1195,[2]REGION!$G$2:$I$1125,2,FALSE),"")</f>
        <v>SANTANDER</v>
      </c>
      <c r="M1195" s="23" t="str">
        <f>+IFERROR(VLOOKUP(#REF!,[2]ORDINALES!$H$2:$I$382,2,FALSE),"")</f>
        <v/>
      </c>
      <c r="N1195" s="23" t="str">
        <f>IFERROR(VLOOKUP(U1195,'[2]Lista Willy'!$B$11:$D$14,3,FALSE),"")</f>
        <v>REC_11</v>
      </c>
      <c r="O1195" s="24"/>
      <c r="P1195" s="94">
        <v>41008</v>
      </c>
      <c r="Q1195" s="94" t="s">
        <v>540</v>
      </c>
      <c r="R1195" s="94" t="s">
        <v>873</v>
      </c>
      <c r="S1195" s="94" t="s">
        <v>1270</v>
      </c>
      <c r="T1195" s="94" t="s">
        <v>873</v>
      </c>
      <c r="U1195" s="94" t="s">
        <v>52</v>
      </c>
      <c r="V1195" s="94" t="s">
        <v>53</v>
      </c>
      <c r="W1195" s="94" t="s">
        <v>54</v>
      </c>
      <c r="X1195" s="90" t="s">
        <v>55</v>
      </c>
      <c r="Y1195" s="94" t="s">
        <v>1279</v>
      </c>
      <c r="Z1195" s="119">
        <v>3000000</v>
      </c>
      <c r="AA1195" s="120"/>
      <c r="AB1195" s="119"/>
      <c r="AC1195" s="119"/>
      <c r="AD1195" s="119"/>
      <c r="AE1195" s="120">
        <v>3000000</v>
      </c>
      <c r="AF1195" s="119"/>
      <c r="AG1195" s="131">
        <v>0</v>
      </c>
      <c r="AH1195" s="94" t="s">
        <v>57</v>
      </c>
      <c r="AI1195" s="94" t="s">
        <v>920</v>
      </c>
      <c r="AJ1195" s="94" t="s">
        <v>1272</v>
      </c>
      <c r="AK1195" s="94"/>
      <c r="AL1195" s="94" t="s">
        <v>57</v>
      </c>
      <c r="AM1195" s="94"/>
      <c r="AN1195" s="94" t="s">
        <v>57</v>
      </c>
      <c r="AO1195" s="94"/>
      <c r="AP1195" s="94" t="s">
        <v>57</v>
      </c>
      <c r="AQ1195" s="94"/>
      <c r="AR1195" s="94" t="s">
        <v>57</v>
      </c>
      <c r="AS1195" s="94" t="s">
        <v>60</v>
      </c>
      <c r="AT1195" s="94" t="s">
        <v>61</v>
      </c>
      <c r="AU1195" s="97" t="s">
        <v>62</v>
      </c>
      <c r="AV1195" s="98" t="s">
        <v>125</v>
      </c>
      <c r="AW1195" s="97" t="s">
        <v>126</v>
      </c>
      <c r="AX1195" s="97">
        <v>3202032</v>
      </c>
      <c r="AY1195" s="97" t="s">
        <v>127</v>
      </c>
      <c r="AZ1195" s="97" t="s">
        <v>293</v>
      </c>
      <c r="BA1195" s="24"/>
    </row>
    <row r="1196" spans="1:53" ht="84.75" customHeight="1">
      <c r="A1196" s="23" t="str">
        <f>+IFERROR(VLOOKUP(R1196,'[2]Listas niveles'!$D$2:$E$11,2,FALSE),"")</f>
        <v>DTAN</v>
      </c>
      <c r="B1196" s="23" t="str">
        <f>+IFERROR(VLOOKUP(AS1196,'[2]Listas anexo 1'!$A$7:$B$8,2,FALSE),"")</f>
        <v>ADMIN</v>
      </c>
      <c r="C1196" s="23" t="str">
        <f>+IFERROR(VLOOKUP(AT1196,'[2]Listas anexo 1'!$A$13:$B$15,2,FALSE),"")</f>
        <v>ADMINYCOOR</v>
      </c>
      <c r="D1196" s="23" t="str">
        <f>+IFERROR(VLOOKUP(AT1196,'[2]Listas anexo 1'!$A$13:$C$15,3,FALSE),"")</f>
        <v>CONTRIBUIR</v>
      </c>
      <c r="E1196" s="23" t="str">
        <f>+IFERROR(VLOOKUP(AT1196,'[2]Listas anexo 1'!$A$19:$B$21,2,FALSE),"")</f>
        <v>ADMINOB</v>
      </c>
      <c r="F1196" s="23" t="str">
        <f>+IFERROR(VLOOKUP(AV1196,'[2]Listas anexo 1'!$J$13:$K$21,2,FALSE),"")</f>
        <v>ADOBI</v>
      </c>
      <c r="G1196" s="23" t="str">
        <f>+IFERROR(VLOOKUP(AW1196,'[2]LISTAS ANEXO 1. 2'!$A$9:$B$38,2,FALSE),"")</f>
        <v>AI</v>
      </c>
      <c r="H1196" s="23" t="str">
        <f>+IFERROR(IF(C1196="ADMINYCOOR",VLOOKUP(AY1196,'[2]LISTAS ANEXO 1. 3'!$B$13:$C$42,2,FALSE),IF(C1196="TASAS",VLOOKUP(AY1196,'[2]LISTAS ANEXO 1. 3'!$B$43:$C$51,2,FALSE),IF(C1196="FORTALECIMIENTO",VLOOKUP(AY1196,'[2]LISTAS ANEXO 1. 3'!$B$52:$C$58,2,FALSE),""))),"")</f>
        <v>AA</v>
      </c>
      <c r="I1196" s="23" t="str">
        <f>+IFERROR(VLOOKUP(#REF!,'[2]LISTAS ANEXO 1. 4'!$B$74:$C$90,2,FALSE),"")</f>
        <v/>
      </c>
      <c r="J1196" s="23" t="str">
        <f>+IFERROR(VLOOKUP(X1196,[2]ORDINALES!$B$2:$C$5,2,FALSE),"")</f>
        <v>CTADOS</v>
      </c>
      <c r="K1196" s="23" t="str">
        <f>+IFERROR(VLOOKUP(#REF!,[2]REGION!$G$2:$I$1125,2,FALSE),"")</f>
        <v/>
      </c>
      <c r="L1196" s="23" t="str">
        <f>+IFERROR(VLOOKUP(AI1196,[2]REGION!$G$2:$I$1125,2,FALSE),"")</f>
        <v>SANTANDER</v>
      </c>
      <c r="M1196" s="23" t="str">
        <f>+IFERROR(VLOOKUP(#REF!,[2]ORDINALES!$H$2:$I$382,2,FALSE),"")</f>
        <v/>
      </c>
      <c r="N1196" s="23" t="str">
        <f>IFERROR(VLOOKUP(U1196,'[2]Lista Willy'!$B$11:$D$14,3,FALSE),"")</f>
        <v>REC_11</v>
      </c>
      <c r="O1196" s="24"/>
      <c r="P1196" s="94">
        <v>41009</v>
      </c>
      <c r="Q1196" s="94" t="s">
        <v>540</v>
      </c>
      <c r="R1196" s="94" t="s">
        <v>873</v>
      </c>
      <c r="S1196" s="94" t="s">
        <v>1270</v>
      </c>
      <c r="T1196" s="94" t="s">
        <v>873</v>
      </c>
      <c r="U1196" s="94" t="s">
        <v>52</v>
      </c>
      <c r="V1196" s="94" t="s">
        <v>53</v>
      </c>
      <c r="W1196" s="94" t="s">
        <v>54</v>
      </c>
      <c r="X1196" s="90" t="s">
        <v>55</v>
      </c>
      <c r="Y1196" s="94" t="s">
        <v>1280</v>
      </c>
      <c r="Z1196" s="119">
        <v>3000000</v>
      </c>
      <c r="AA1196" s="120"/>
      <c r="AB1196" s="119"/>
      <c r="AC1196" s="119"/>
      <c r="AD1196" s="119"/>
      <c r="AE1196" s="120">
        <v>3000000</v>
      </c>
      <c r="AF1196" s="119"/>
      <c r="AG1196" s="131">
        <v>0</v>
      </c>
      <c r="AH1196" s="94" t="s">
        <v>57</v>
      </c>
      <c r="AI1196" s="94" t="s">
        <v>920</v>
      </c>
      <c r="AJ1196" s="94" t="s">
        <v>1272</v>
      </c>
      <c r="AK1196" s="94"/>
      <c r="AL1196" s="94" t="s">
        <v>57</v>
      </c>
      <c r="AM1196" s="94"/>
      <c r="AN1196" s="94" t="s">
        <v>57</v>
      </c>
      <c r="AO1196" s="94"/>
      <c r="AP1196" s="94" t="s">
        <v>57</v>
      </c>
      <c r="AQ1196" s="94"/>
      <c r="AR1196" s="94" t="s">
        <v>57</v>
      </c>
      <c r="AS1196" s="94" t="s">
        <v>60</v>
      </c>
      <c r="AT1196" s="94" t="s">
        <v>61</v>
      </c>
      <c r="AU1196" s="97" t="s">
        <v>62</v>
      </c>
      <c r="AV1196" s="98" t="s">
        <v>125</v>
      </c>
      <c r="AW1196" s="97" t="s">
        <v>126</v>
      </c>
      <c r="AX1196" s="97">
        <v>3202032</v>
      </c>
      <c r="AY1196" s="97" t="s">
        <v>127</v>
      </c>
      <c r="AZ1196" s="97" t="s">
        <v>293</v>
      </c>
      <c r="BA1196" s="24"/>
    </row>
    <row r="1197" spans="1:53" ht="84.75" customHeight="1">
      <c r="A1197" s="23" t="str">
        <f>+IFERROR(VLOOKUP(R1197,'[2]Listas niveles'!$D$2:$E$11,2,FALSE),"")</f>
        <v>DTAN</v>
      </c>
      <c r="B1197" s="23" t="str">
        <f>+IFERROR(VLOOKUP(AS1197,'[2]Listas anexo 1'!$A$7:$B$8,2,FALSE),"")</f>
        <v>ADMIN</v>
      </c>
      <c r="C1197" s="23" t="str">
        <f>+IFERROR(VLOOKUP(AT1197,'[2]Listas anexo 1'!$A$13:$B$15,2,FALSE),"")</f>
        <v>ADMINYCOOR</v>
      </c>
      <c r="D1197" s="23" t="str">
        <f>+IFERROR(VLOOKUP(AT1197,'[2]Listas anexo 1'!$A$13:$C$15,3,FALSE),"")</f>
        <v>CONTRIBUIR</v>
      </c>
      <c r="E1197" s="23" t="str">
        <f>+IFERROR(VLOOKUP(AT1197,'[2]Listas anexo 1'!$A$19:$B$21,2,FALSE),"")</f>
        <v>ADMINOB</v>
      </c>
      <c r="F1197" s="23" t="str">
        <f>+IFERROR(VLOOKUP(AV1197,'[2]Listas anexo 1'!$J$13:$K$21,2,FALSE),"")</f>
        <v>ADOBI</v>
      </c>
      <c r="G1197" s="23" t="str">
        <f>+IFERROR(VLOOKUP(AW1197,'[2]LISTAS ANEXO 1. 2'!$A$9:$B$38,2,FALSE),"")</f>
        <v>AI</v>
      </c>
      <c r="H1197" s="23" t="str">
        <f>+IFERROR(IF(C1197="ADMINYCOOR",VLOOKUP(AY1197,'[2]LISTAS ANEXO 1. 3'!$B$13:$C$42,2,FALSE),IF(C1197="TASAS",VLOOKUP(AY1197,'[2]LISTAS ANEXO 1. 3'!$B$43:$C$51,2,FALSE),IF(C1197="FORTALECIMIENTO",VLOOKUP(AY1197,'[2]LISTAS ANEXO 1. 3'!$B$52:$C$58,2,FALSE),""))),"")</f>
        <v>AA</v>
      </c>
      <c r="I1197" s="23" t="str">
        <f>+IFERROR(VLOOKUP(#REF!,'[2]LISTAS ANEXO 1. 4'!$B$74:$C$90,2,FALSE),"")</f>
        <v/>
      </c>
      <c r="J1197" s="23" t="str">
        <f>+IFERROR(VLOOKUP(X1197,[2]ORDINALES!$B$2:$C$5,2,FALSE),"")</f>
        <v>CTADOS</v>
      </c>
      <c r="K1197" s="23" t="str">
        <f>+IFERROR(VLOOKUP(#REF!,[2]REGION!$G$2:$I$1125,2,FALSE),"")</f>
        <v/>
      </c>
      <c r="L1197" s="23" t="str">
        <f>+IFERROR(VLOOKUP(AI1197,[2]REGION!$G$2:$I$1125,2,FALSE),"")</f>
        <v>SANTANDER</v>
      </c>
      <c r="M1197" s="23" t="str">
        <f>+IFERROR(VLOOKUP(#REF!,[2]ORDINALES!$H$2:$I$382,2,FALSE),"")</f>
        <v/>
      </c>
      <c r="N1197" s="23" t="str">
        <f>IFERROR(VLOOKUP(U1197,'[2]Lista Willy'!$B$11:$D$14,3,FALSE),"")</f>
        <v>REC_11</v>
      </c>
      <c r="O1197" s="24"/>
      <c r="P1197" s="94">
        <v>41010</v>
      </c>
      <c r="Q1197" s="94" t="s">
        <v>540</v>
      </c>
      <c r="R1197" s="94" t="s">
        <v>873</v>
      </c>
      <c r="S1197" s="94" t="s">
        <v>1270</v>
      </c>
      <c r="T1197" s="94" t="s">
        <v>873</v>
      </c>
      <c r="U1197" s="94" t="s">
        <v>52</v>
      </c>
      <c r="V1197" s="94" t="s">
        <v>53</v>
      </c>
      <c r="W1197" s="94" t="s">
        <v>54</v>
      </c>
      <c r="X1197" s="90" t="s">
        <v>55</v>
      </c>
      <c r="Y1197" s="94" t="s">
        <v>1281</v>
      </c>
      <c r="Z1197" s="119">
        <v>8000000</v>
      </c>
      <c r="AA1197" s="120"/>
      <c r="AB1197" s="119"/>
      <c r="AC1197" s="119"/>
      <c r="AD1197" s="119"/>
      <c r="AE1197" s="120">
        <v>8000000</v>
      </c>
      <c r="AF1197" s="119"/>
      <c r="AG1197" s="131">
        <v>0</v>
      </c>
      <c r="AH1197" s="94" t="s">
        <v>57</v>
      </c>
      <c r="AI1197" s="94" t="s">
        <v>920</v>
      </c>
      <c r="AJ1197" s="94" t="s">
        <v>1272</v>
      </c>
      <c r="AK1197" s="94"/>
      <c r="AL1197" s="94" t="s">
        <v>57</v>
      </c>
      <c r="AM1197" s="94"/>
      <c r="AN1197" s="94" t="s">
        <v>57</v>
      </c>
      <c r="AO1197" s="94"/>
      <c r="AP1197" s="94" t="s">
        <v>57</v>
      </c>
      <c r="AQ1197" s="94"/>
      <c r="AR1197" s="94" t="s">
        <v>57</v>
      </c>
      <c r="AS1197" s="94" t="s">
        <v>60</v>
      </c>
      <c r="AT1197" s="94" t="s">
        <v>61</v>
      </c>
      <c r="AU1197" s="97" t="s">
        <v>62</v>
      </c>
      <c r="AV1197" s="98" t="s">
        <v>125</v>
      </c>
      <c r="AW1197" s="97" t="s">
        <v>126</v>
      </c>
      <c r="AX1197" s="97">
        <v>3202032</v>
      </c>
      <c r="AY1197" s="97" t="s">
        <v>127</v>
      </c>
      <c r="AZ1197" s="97" t="s">
        <v>293</v>
      </c>
      <c r="BA1197" s="24"/>
    </row>
    <row r="1198" spans="1:53" ht="84.75" customHeight="1">
      <c r="A1198" s="23" t="str">
        <f>+IFERROR(VLOOKUP(R1198,'[2]Listas niveles'!$D$2:$E$11,2,FALSE),"")</f>
        <v>DTAN</v>
      </c>
      <c r="B1198" s="23" t="str">
        <f>+IFERROR(VLOOKUP(AS1198,'[2]Listas anexo 1'!$A$7:$B$8,2,FALSE),"")</f>
        <v>ADMIN</v>
      </c>
      <c r="C1198" s="23" t="str">
        <f>+IFERROR(VLOOKUP(AT1198,'[2]Listas anexo 1'!$A$13:$B$15,2,FALSE),"")</f>
        <v>ADMINYCOOR</v>
      </c>
      <c r="D1198" s="23" t="str">
        <f>+IFERROR(VLOOKUP(AT1198,'[2]Listas anexo 1'!$A$13:$C$15,3,FALSE),"")</f>
        <v>CONTRIBUIR</v>
      </c>
      <c r="E1198" s="23" t="str">
        <f>+IFERROR(VLOOKUP(AT1198,'[2]Listas anexo 1'!$A$19:$B$21,2,FALSE),"")</f>
        <v>ADMINOB</v>
      </c>
      <c r="F1198" s="23" t="str">
        <f>+IFERROR(VLOOKUP(AV1198,'[2]Listas anexo 1'!$J$13:$K$21,2,FALSE),"")</f>
        <v>ADOBI</v>
      </c>
      <c r="G1198" s="23" t="str">
        <f>+IFERROR(VLOOKUP(AW1198,'[2]LISTAS ANEXO 1. 2'!$A$9:$B$38,2,FALSE),"")</f>
        <v>AI</v>
      </c>
      <c r="H1198" s="23" t="str">
        <f>+IFERROR(IF(C1198="ADMINYCOOR",VLOOKUP(AY1198,'[2]LISTAS ANEXO 1. 3'!$B$13:$C$42,2,FALSE),IF(C1198="TASAS",VLOOKUP(AY1198,'[2]LISTAS ANEXO 1. 3'!$B$43:$C$51,2,FALSE),IF(C1198="FORTALECIMIENTO",VLOOKUP(AY1198,'[2]LISTAS ANEXO 1. 3'!$B$52:$C$58,2,FALSE),""))),"")</f>
        <v>AA</v>
      </c>
      <c r="I1198" s="23" t="str">
        <f>+IFERROR(VLOOKUP(#REF!,'[2]LISTAS ANEXO 1. 4'!$B$74:$C$90,2,FALSE),"")</f>
        <v/>
      </c>
      <c r="J1198" s="23" t="str">
        <f>+IFERROR(VLOOKUP(X1198,[2]ORDINALES!$B$2:$C$5,2,FALSE),"")</f>
        <v>CTADOS</v>
      </c>
      <c r="K1198" s="23" t="str">
        <f>+IFERROR(VLOOKUP(#REF!,[2]REGION!$G$2:$I$1125,2,FALSE),"")</f>
        <v/>
      </c>
      <c r="L1198" s="23" t="str">
        <f>+IFERROR(VLOOKUP(AI1198,[2]REGION!$G$2:$I$1125,2,FALSE),"")</f>
        <v>SANTANDER</v>
      </c>
      <c r="M1198" s="23" t="str">
        <f>+IFERROR(VLOOKUP(#REF!,[2]ORDINALES!$H$2:$I$382,2,FALSE),"")</f>
        <v/>
      </c>
      <c r="N1198" s="23" t="str">
        <f>IFERROR(VLOOKUP(U1198,'[2]Lista Willy'!$B$11:$D$14,3,FALSE),"")</f>
        <v>REC_11</v>
      </c>
      <c r="O1198" s="24"/>
      <c r="P1198" s="94">
        <v>41011</v>
      </c>
      <c r="Q1198" s="94" t="s">
        <v>540</v>
      </c>
      <c r="R1198" s="94" t="s">
        <v>873</v>
      </c>
      <c r="S1198" s="94" t="s">
        <v>1270</v>
      </c>
      <c r="T1198" s="94" t="s">
        <v>873</v>
      </c>
      <c r="U1198" s="94" t="s">
        <v>52</v>
      </c>
      <c r="V1198" s="94" t="s">
        <v>53</v>
      </c>
      <c r="W1198" s="94" t="s">
        <v>54</v>
      </c>
      <c r="X1198" s="90" t="s">
        <v>55</v>
      </c>
      <c r="Y1198" s="94" t="s">
        <v>1282</v>
      </c>
      <c r="Z1198" s="119">
        <v>3000000</v>
      </c>
      <c r="AA1198" s="120"/>
      <c r="AB1198" s="119"/>
      <c r="AC1198" s="119"/>
      <c r="AD1198" s="119"/>
      <c r="AE1198" s="120">
        <v>3000000</v>
      </c>
      <c r="AF1198" s="119"/>
      <c r="AG1198" s="131">
        <v>0</v>
      </c>
      <c r="AH1198" s="94" t="s">
        <v>57</v>
      </c>
      <c r="AI1198" s="94" t="s">
        <v>920</v>
      </c>
      <c r="AJ1198" s="94" t="s">
        <v>1272</v>
      </c>
      <c r="AK1198" s="94"/>
      <c r="AL1198" s="94" t="s">
        <v>57</v>
      </c>
      <c r="AM1198" s="94"/>
      <c r="AN1198" s="94" t="s">
        <v>57</v>
      </c>
      <c r="AO1198" s="94"/>
      <c r="AP1198" s="94" t="s">
        <v>57</v>
      </c>
      <c r="AQ1198" s="94"/>
      <c r="AR1198" s="94" t="s">
        <v>57</v>
      </c>
      <c r="AS1198" s="94" t="s">
        <v>60</v>
      </c>
      <c r="AT1198" s="94" t="s">
        <v>61</v>
      </c>
      <c r="AU1198" s="97" t="s">
        <v>62</v>
      </c>
      <c r="AV1198" s="98" t="s">
        <v>125</v>
      </c>
      <c r="AW1198" s="97" t="s">
        <v>126</v>
      </c>
      <c r="AX1198" s="97">
        <v>3202032</v>
      </c>
      <c r="AY1198" s="97" t="s">
        <v>127</v>
      </c>
      <c r="AZ1198" s="97" t="s">
        <v>293</v>
      </c>
      <c r="BA1198" s="24"/>
    </row>
    <row r="1199" spans="1:53" ht="84.75" customHeight="1">
      <c r="A1199" s="23" t="str">
        <f>+IFERROR(VLOOKUP(R1199,'[2]Listas niveles'!$D$2:$E$11,2,FALSE),"")</f>
        <v>DTAN</v>
      </c>
      <c r="B1199" s="23" t="str">
        <f>+IFERROR(VLOOKUP(AS1199,'[2]Listas anexo 1'!$A$7:$B$8,2,FALSE),"")</f>
        <v>ADMIN</v>
      </c>
      <c r="C1199" s="23" t="str">
        <f>+IFERROR(VLOOKUP(AT1199,'[2]Listas anexo 1'!$A$13:$B$15,2,FALSE),"")</f>
        <v>ADMINYCOOR</v>
      </c>
      <c r="D1199" s="23" t="str">
        <f>+IFERROR(VLOOKUP(AT1199,'[2]Listas anexo 1'!$A$13:$C$15,3,FALSE),"")</f>
        <v>CONTRIBUIR</v>
      </c>
      <c r="E1199" s="23" t="str">
        <f>+IFERROR(VLOOKUP(AT1199,'[2]Listas anexo 1'!$A$19:$B$21,2,FALSE),"")</f>
        <v>ADMINOB</v>
      </c>
      <c r="F1199" s="23" t="str">
        <f>+IFERROR(VLOOKUP(AV1199,'[2]Listas anexo 1'!$J$13:$K$21,2,FALSE),"")</f>
        <v>ADOBI</v>
      </c>
      <c r="G1199" s="23" t="str">
        <f>+IFERROR(VLOOKUP(AW1199,'[2]LISTAS ANEXO 1. 2'!$A$9:$B$38,2,FALSE),"")</f>
        <v>AI</v>
      </c>
      <c r="H1199" s="23" t="str">
        <f>+IFERROR(IF(C1199="ADMINYCOOR",VLOOKUP(AY1199,'[2]LISTAS ANEXO 1. 3'!$B$13:$C$42,2,FALSE),IF(C1199="TASAS",VLOOKUP(AY1199,'[2]LISTAS ANEXO 1. 3'!$B$43:$C$51,2,FALSE),IF(C1199="FORTALECIMIENTO",VLOOKUP(AY1199,'[2]LISTAS ANEXO 1. 3'!$B$52:$C$58,2,FALSE),""))),"")</f>
        <v>AA</v>
      </c>
      <c r="I1199" s="23" t="str">
        <f>+IFERROR(VLOOKUP(#REF!,'[2]LISTAS ANEXO 1. 4'!$B$74:$C$90,2,FALSE),"")</f>
        <v/>
      </c>
      <c r="J1199" s="23" t="str">
        <f>+IFERROR(VLOOKUP(X1199,[2]ORDINALES!$B$2:$C$5,2,FALSE),"")</f>
        <v>CTADOS</v>
      </c>
      <c r="K1199" s="23" t="str">
        <f>+IFERROR(VLOOKUP(#REF!,[2]REGION!$G$2:$I$1125,2,FALSE),"")</f>
        <v/>
      </c>
      <c r="L1199" s="23" t="str">
        <f>+IFERROR(VLOOKUP(AI1199,[2]REGION!$G$2:$I$1125,2,FALSE),"")</f>
        <v>SANTANDER</v>
      </c>
      <c r="M1199" s="23" t="str">
        <f>+IFERROR(VLOOKUP(#REF!,[2]ORDINALES!$H$2:$I$382,2,FALSE),"")</f>
        <v/>
      </c>
      <c r="N1199" s="23" t="str">
        <f>IFERROR(VLOOKUP(U1199,'[2]Lista Willy'!$B$11:$D$14,3,FALSE),"")</f>
        <v>REC_11</v>
      </c>
      <c r="O1199" s="24"/>
      <c r="P1199" s="94">
        <v>41012</v>
      </c>
      <c r="Q1199" s="94" t="s">
        <v>540</v>
      </c>
      <c r="R1199" s="94" t="s">
        <v>873</v>
      </c>
      <c r="S1199" s="94" t="s">
        <v>1270</v>
      </c>
      <c r="T1199" s="94" t="s">
        <v>873</v>
      </c>
      <c r="U1199" s="94" t="s">
        <v>52</v>
      </c>
      <c r="V1199" s="94" t="s">
        <v>53</v>
      </c>
      <c r="W1199" s="94" t="s">
        <v>54</v>
      </c>
      <c r="X1199" s="90" t="s">
        <v>55</v>
      </c>
      <c r="Y1199" s="94" t="s">
        <v>1283</v>
      </c>
      <c r="Z1199" s="119">
        <v>3000000</v>
      </c>
      <c r="AA1199" s="120"/>
      <c r="AB1199" s="119"/>
      <c r="AC1199" s="119"/>
      <c r="AD1199" s="119"/>
      <c r="AE1199" s="120">
        <v>3000000</v>
      </c>
      <c r="AF1199" s="119"/>
      <c r="AG1199" s="131">
        <v>0</v>
      </c>
      <c r="AH1199" s="94" t="s">
        <v>57</v>
      </c>
      <c r="AI1199" s="94" t="s">
        <v>920</v>
      </c>
      <c r="AJ1199" s="94" t="s">
        <v>1272</v>
      </c>
      <c r="AK1199" s="94"/>
      <c r="AL1199" s="94" t="s">
        <v>57</v>
      </c>
      <c r="AM1199" s="94"/>
      <c r="AN1199" s="94" t="s">
        <v>57</v>
      </c>
      <c r="AO1199" s="94"/>
      <c r="AP1199" s="94" t="s">
        <v>57</v>
      </c>
      <c r="AQ1199" s="94"/>
      <c r="AR1199" s="94" t="s">
        <v>57</v>
      </c>
      <c r="AS1199" s="94" t="s">
        <v>60</v>
      </c>
      <c r="AT1199" s="94" t="s">
        <v>61</v>
      </c>
      <c r="AU1199" s="97" t="s">
        <v>62</v>
      </c>
      <c r="AV1199" s="98" t="s">
        <v>125</v>
      </c>
      <c r="AW1199" s="97" t="s">
        <v>126</v>
      </c>
      <c r="AX1199" s="97">
        <v>3202032</v>
      </c>
      <c r="AY1199" s="97" t="s">
        <v>127</v>
      </c>
      <c r="AZ1199" s="97" t="s">
        <v>293</v>
      </c>
      <c r="BA1199" s="24"/>
    </row>
    <row r="1200" spans="1:53" ht="84.75" customHeight="1">
      <c r="A1200" s="23" t="str">
        <f>+IFERROR(VLOOKUP(R1200,'[2]Listas niveles'!$D$2:$E$11,2,FALSE),"")</f>
        <v>DTAN</v>
      </c>
      <c r="B1200" s="23" t="str">
        <f>+IFERROR(VLOOKUP(AS1200,'[2]Listas anexo 1'!$A$7:$B$8,2,FALSE),"")</f>
        <v>ADMIN</v>
      </c>
      <c r="C1200" s="23" t="str">
        <f>+IFERROR(VLOOKUP(AT1200,'[2]Listas anexo 1'!$A$13:$B$15,2,FALSE),"")</f>
        <v>ADMINYCOOR</v>
      </c>
      <c r="D1200" s="23" t="str">
        <f>+IFERROR(VLOOKUP(AT1200,'[2]Listas anexo 1'!$A$13:$C$15,3,FALSE),"")</f>
        <v>CONTRIBUIR</v>
      </c>
      <c r="E1200" s="23" t="str">
        <f>+IFERROR(VLOOKUP(AT1200,'[2]Listas anexo 1'!$A$19:$B$21,2,FALSE),"")</f>
        <v>ADMINOB</v>
      </c>
      <c r="F1200" s="23" t="str">
        <f>+IFERROR(VLOOKUP(AV1200,'[2]Listas anexo 1'!$J$13:$K$21,2,FALSE),"")</f>
        <v>ADOBI</v>
      </c>
      <c r="G1200" s="23" t="str">
        <f>+IFERROR(VLOOKUP(AW1200,'[2]LISTAS ANEXO 1. 2'!$A$9:$B$38,2,FALSE),"")</f>
        <v>AI</v>
      </c>
      <c r="H1200" s="23" t="str">
        <f>+IFERROR(IF(C1200="ADMINYCOOR",VLOOKUP(AY1200,'[2]LISTAS ANEXO 1. 3'!$B$13:$C$42,2,FALSE),IF(C1200="TASAS",VLOOKUP(AY1200,'[2]LISTAS ANEXO 1. 3'!$B$43:$C$51,2,FALSE),IF(C1200="FORTALECIMIENTO",VLOOKUP(AY1200,'[2]LISTAS ANEXO 1. 3'!$B$52:$C$58,2,FALSE),""))),"")</f>
        <v>AA</v>
      </c>
      <c r="I1200" s="23" t="str">
        <f>+IFERROR(VLOOKUP(#REF!,'[2]LISTAS ANEXO 1. 4'!$B$74:$C$90,2,FALSE),"")</f>
        <v/>
      </c>
      <c r="J1200" s="23" t="str">
        <f>+IFERROR(VLOOKUP(X1200,[2]ORDINALES!$B$2:$C$5,2,FALSE),"")</f>
        <v>CTADOS</v>
      </c>
      <c r="K1200" s="23" t="str">
        <f>+IFERROR(VLOOKUP(#REF!,[2]REGION!$G$2:$I$1125,2,FALSE),"")</f>
        <v/>
      </c>
      <c r="L1200" s="23" t="str">
        <f>+IFERROR(VLOOKUP(AI1200,[2]REGION!$G$2:$I$1125,2,FALSE),"")</f>
        <v>SANTANDER</v>
      </c>
      <c r="M1200" s="23" t="str">
        <f>+IFERROR(VLOOKUP(#REF!,[2]ORDINALES!$H$2:$I$382,2,FALSE),"")</f>
        <v/>
      </c>
      <c r="N1200" s="23" t="str">
        <f>IFERROR(VLOOKUP(U1200,'[2]Lista Willy'!$B$11:$D$14,3,FALSE),"")</f>
        <v>REC_20</v>
      </c>
      <c r="O1200" s="24"/>
      <c r="P1200" s="94">
        <v>41013</v>
      </c>
      <c r="Q1200" s="94" t="s">
        <v>540</v>
      </c>
      <c r="R1200" s="94" t="s">
        <v>873</v>
      </c>
      <c r="S1200" s="94" t="s">
        <v>1270</v>
      </c>
      <c r="T1200" s="94" t="s">
        <v>873</v>
      </c>
      <c r="U1200" s="94" t="s">
        <v>153</v>
      </c>
      <c r="V1200" s="94" t="s">
        <v>154</v>
      </c>
      <c r="W1200" s="94" t="s">
        <v>54</v>
      </c>
      <c r="X1200" s="90" t="s">
        <v>55</v>
      </c>
      <c r="Y1200" s="94" t="s">
        <v>1284</v>
      </c>
      <c r="Z1200" s="119">
        <v>50000000</v>
      </c>
      <c r="AA1200" s="120"/>
      <c r="AB1200" s="119"/>
      <c r="AC1200" s="119"/>
      <c r="AD1200" s="119"/>
      <c r="AE1200" s="120">
        <v>50000000</v>
      </c>
      <c r="AF1200" s="119"/>
      <c r="AG1200" s="131">
        <v>0</v>
      </c>
      <c r="AH1200" s="94" t="s">
        <v>57</v>
      </c>
      <c r="AI1200" s="94" t="s">
        <v>920</v>
      </c>
      <c r="AJ1200" s="94" t="s">
        <v>1272</v>
      </c>
      <c r="AK1200" s="94"/>
      <c r="AL1200" s="94" t="s">
        <v>57</v>
      </c>
      <c r="AM1200" s="94"/>
      <c r="AN1200" s="94" t="s">
        <v>57</v>
      </c>
      <c r="AO1200" s="94"/>
      <c r="AP1200" s="94" t="s">
        <v>57</v>
      </c>
      <c r="AQ1200" s="94"/>
      <c r="AR1200" s="94" t="s">
        <v>57</v>
      </c>
      <c r="AS1200" s="94" t="s">
        <v>60</v>
      </c>
      <c r="AT1200" s="94" t="s">
        <v>61</v>
      </c>
      <c r="AU1200" s="97" t="s">
        <v>62</v>
      </c>
      <c r="AV1200" s="98" t="s">
        <v>125</v>
      </c>
      <c r="AW1200" s="97" t="s">
        <v>126</v>
      </c>
      <c r="AX1200" s="97">
        <v>3202032</v>
      </c>
      <c r="AY1200" s="97" t="s">
        <v>127</v>
      </c>
      <c r="AZ1200" s="97" t="s">
        <v>293</v>
      </c>
      <c r="BA1200" s="24"/>
    </row>
    <row r="1201" spans="1:53" ht="84.75" customHeight="1">
      <c r="A1201" s="23" t="str">
        <f>+IFERROR(VLOOKUP(R1201,'[2]Listas niveles'!$D$2:$E$11,2,FALSE),"")</f>
        <v>DTAN</v>
      </c>
      <c r="B1201" s="23" t="str">
        <f>+IFERROR(VLOOKUP(AS1201,'[2]Listas anexo 1'!$A$7:$B$8,2,FALSE),"")</f>
        <v>ADMIN</v>
      </c>
      <c r="C1201" s="23" t="str">
        <f>+IFERROR(VLOOKUP(AT1201,'[2]Listas anexo 1'!$A$13:$B$15,2,FALSE),"")</f>
        <v>ADMINYCOOR</v>
      </c>
      <c r="D1201" s="23" t="str">
        <f>+IFERROR(VLOOKUP(AT1201,'[2]Listas anexo 1'!$A$13:$C$15,3,FALSE),"")</f>
        <v>CONTRIBUIR</v>
      </c>
      <c r="E1201" s="23" t="str">
        <f>+IFERROR(VLOOKUP(AT1201,'[2]Listas anexo 1'!$A$19:$B$21,2,FALSE),"")</f>
        <v>ADMINOB</v>
      </c>
      <c r="F1201" s="23" t="str">
        <f>+IFERROR(VLOOKUP(AV1201,'[2]Listas anexo 1'!$J$13:$K$21,2,FALSE),"")</f>
        <v>ADOBI</v>
      </c>
      <c r="G1201" s="23" t="str">
        <f>+IFERROR(VLOOKUP(AW1201,'[2]LISTAS ANEXO 1. 2'!$A$9:$B$38,2,FALSE),"")</f>
        <v>AI</v>
      </c>
      <c r="H1201" s="23" t="str">
        <f>+IFERROR(IF(C1201="ADMINYCOOR",VLOOKUP(AY1201,'[2]LISTAS ANEXO 1. 3'!$B$13:$C$42,2,FALSE),IF(C1201="TASAS",VLOOKUP(AY1201,'[2]LISTAS ANEXO 1. 3'!$B$43:$C$51,2,FALSE),IF(C1201="FORTALECIMIENTO",VLOOKUP(AY1201,'[2]LISTAS ANEXO 1. 3'!$B$52:$C$58,2,FALSE),""))),"")</f>
        <v>AA</v>
      </c>
      <c r="I1201" s="23" t="str">
        <f>+IFERROR(VLOOKUP(#REF!,'[2]LISTAS ANEXO 1. 4'!$B$74:$C$90,2,FALSE),"")</f>
        <v/>
      </c>
      <c r="J1201" s="23" t="str">
        <f>+IFERROR(VLOOKUP(X1201,[2]ORDINALES!$B$2:$C$5,2,FALSE),"")</f>
        <v>CTADOS</v>
      </c>
      <c r="K1201" s="23" t="str">
        <f>+IFERROR(VLOOKUP(#REF!,[2]REGION!$G$2:$I$1125,2,FALSE),"")</f>
        <v/>
      </c>
      <c r="L1201" s="23" t="str">
        <f>+IFERROR(VLOOKUP(AI1201,[2]REGION!$G$2:$I$1125,2,FALSE),"")</f>
        <v>SANTANDER</v>
      </c>
      <c r="M1201" s="23" t="str">
        <f>+IFERROR(VLOOKUP(#REF!,[2]ORDINALES!$H$2:$I$382,2,FALSE),"")</f>
        <v/>
      </c>
      <c r="N1201" s="23" t="str">
        <f>IFERROR(VLOOKUP(U1201,'[2]Lista Willy'!$B$11:$D$14,3,FALSE),"")</f>
        <v>REC_11</v>
      </c>
      <c r="O1201" s="24"/>
      <c r="P1201" s="94">
        <v>41014</v>
      </c>
      <c r="Q1201" s="94" t="s">
        <v>540</v>
      </c>
      <c r="R1201" s="94" t="s">
        <v>873</v>
      </c>
      <c r="S1201" s="94" t="s">
        <v>1270</v>
      </c>
      <c r="T1201" s="94" t="s">
        <v>873</v>
      </c>
      <c r="U1201" s="94" t="s">
        <v>52</v>
      </c>
      <c r="V1201" s="94" t="s">
        <v>53</v>
      </c>
      <c r="W1201" s="94" t="s">
        <v>54</v>
      </c>
      <c r="X1201" s="90" t="s">
        <v>55</v>
      </c>
      <c r="Y1201" s="94" t="s">
        <v>1285</v>
      </c>
      <c r="Z1201" s="119">
        <v>8000000</v>
      </c>
      <c r="AA1201" s="120"/>
      <c r="AB1201" s="119"/>
      <c r="AC1201" s="119"/>
      <c r="AD1201" s="119"/>
      <c r="AE1201" s="120">
        <v>8000000</v>
      </c>
      <c r="AF1201" s="119"/>
      <c r="AG1201" s="131">
        <v>0</v>
      </c>
      <c r="AH1201" s="94" t="s">
        <v>57</v>
      </c>
      <c r="AI1201" s="94" t="s">
        <v>920</v>
      </c>
      <c r="AJ1201" s="94" t="s">
        <v>1272</v>
      </c>
      <c r="AK1201" s="94"/>
      <c r="AL1201" s="94" t="s">
        <v>57</v>
      </c>
      <c r="AM1201" s="94"/>
      <c r="AN1201" s="94" t="s">
        <v>57</v>
      </c>
      <c r="AO1201" s="94"/>
      <c r="AP1201" s="94" t="s">
        <v>57</v>
      </c>
      <c r="AQ1201" s="94"/>
      <c r="AR1201" s="94" t="s">
        <v>57</v>
      </c>
      <c r="AS1201" s="94" t="s">
        <v>60</v>
      </c>
      <c r="AT1201" s="94" t="s">
        <v>61</v>
      </c>
      <c r="AU1201" s="97" t="s">
        <v>62</v>
      </c>
      <c r="AV1201" s="98" t="s">
        <v>125</v>
      </c>
      <c r="AW1201" s="97" t="s">
        <v>126</v>
      </c>
      <c r="AX1201" s="97">
        <v>3202032</v>
      </c>
      <c r="AY1201" s="97" t="s">
        <v>127</v>
      </c>
      <c r="AZ1201" s="97" t="s">
        <v>293</v>
      </c>
      <c r="BA1201" s="24"/>
    </row>
    <row r="1202" spans="1:53" ht="84.75" customHeight="1">
      <c r="A1202" s="23" t="str">
        <f>+IFERROR(VLOOKUP(R1202,'[2]Listas niveles'!$D$2:$E$11,2,FALSE),"")</f>
        <v>DTAN</v>
      </c>
      <c r="B1202" s="23" t="str">
        <f>+IFERROR(VLOOKUP(AS1202,'[2]Listas anexo 1'!$A$7:$B$8,2,FALSE),"")</f>
        <v>ADMIN</v>
      </c>
      <c r="C1202" s="23" t="str">
        <f>+IFERROR(VLOOKUP(AT1202,'[2]Listas anexo 1'!$A$13:$B$15,2,FALSE),"")</f>
        <v>ADMINYCOOR</v>
      </c>
      <c r="D1202" s="23" t="str">
        <f>+IFERROR(VLOOKUP(AT1202,'[2]Listas anexo 1'!$A$13:$C$15,3,FALSE),"")</f>
        <v>CONTRIBUIR</v>
      </c>
      <c r="E1202" s="23" t="str">
        <f>+IFERROR(VLOOKUP(AT1202,'[2]Listas anexo 1'!$A$19:$B$21,2,FALSE),"")</f>
        <v>ADMINOB</v>
      </c>
      <c r="F1202" s="23" t="str">
        <f>+IFERROR(VLOOKUP(AV1202,'[2]Listas anexo 1'!$J$13:$K$21,2,FALSE),"")</f>
        <v>ADOBI</v>
      </c>
      <c r="G1202" s="23" t="str">
        <f>+IFERROR(VLOOKUP(AW1202,'[2]LISTAS ANEXO 1. 2'!$A$9:$B$38,2,FALSE),"")</f>
        <v>AI</v>
      </c>
      <c r="H1202" s="23" t="str">
        <f>+IFERROR(IF(C1202="ADMINYCOOR",VLOOKUP(AY1202,'[2]LISTAS ANEXO 1. 3'!$B$13:$C$42,2,FALSE),IF(C1202="TASAS",VLOOKUP(AY1202,'[2]LISTAS ANEXO 1. 3'!$B$43:$C$51,2,FALSE),IF(C1202="FORTALECIMIENTO",VLOOKUP(AY1202,'[2]LISTAS ANEXO 1. 3'!$B$52:$C$58,2,FALSE),""))),"")</f>
        <v>AA</v>
      </c>
      <c r="I1202" s="23" t="str">
        <f>+IFERROR(VLOOKUP(#REF!,'[2]LISTAS ANEXO 1. 4'!$B$74:$C$90,2,FALSE),"")</f>
        <v/>
      </c>
      <c r="J1202" s="23" t="str">
        <f>+IFERROR(VLOOKUP(X1202,[2]ORDINALES!$B$2:$C$5,2,FALSE),"")</f>
        <v>CTADOS</v>
      </c>
      <c r="K1202" s="23" t="str">
        <f>+IFERROR(VLOOKUP(#REF!,[2]REGION!$G$2:$I$1125,2,FALSE),"")</f>
        <v/>
      </c>
      <c r="L1202" s="23" t="str">
        <f>+IFERROR(VLOOKUP(AI1202,[2]REGION!$G$2:$I$1125,2,FALSE),"")</f>
        <v>SANTANDER</v>
      </c>
      <c r="M1202" s="23" t="str">
        <f>+IFERROR(VLOOKUP(#REF!,[2]ORDINALES!$H$2:$I$382,2,FALSE),"")</f>
        <v/>
      </c>
      <c r="N1202" s="23" t="str">
        <f>IFERROR(VLOOKUP(U1202,'[2]Lista Willy'!$B$11:$D$14,3,FALSE),"")</f>
        <v>REC_11</v>
      </c>
      <c r="O1202" s="24"/>
      <c r="P1202" s="94">
        <v>41015</v>
      </c>
      <c r="Q1202" s="94" t="s">
        <v>540</v>
      </c>
      <c r="R1202" s="94" t="s">
        <v>873</v>
      </c>
      <c r="S1202" s="94" t="s">
        <v>1270</v>
      </c>
      <c r="T1202" s="94" t="s">
        <v>873</v>
      </c>
      <c r="U1202" s="94" t="s">
        <v>52</v>
      </c>
      <c r="V1202" s="94" t="s">
        <v>53</v>
      </c>
      <c r="W1202" s="94" t="s">
        <v>54</v>
      </c>
      <c r="X1202" s="90" t="s">
        <v>55</v>
      </c>
      <c r="Y1202" s="94" t="s">
        <v>1286</v>
      </c>
      <c r="Z1202" s="119">
        <v>5000000</v>
      </c>
      <c r="AA1202" s="120"/>
      <c r="AB1202" s="119"/>
      <c r="AC1202" s="119"/>
      <c r="AD1202" s="119"/>
      <c r="AE1202" s="120">
        <v>5000000</v>
      </c>
      <c r="AF1202" s="119"/>
      <c r="AG1202" s="131">
        <v>0</v>
      </c>
      <c r="AH1202" s="94" t="s">
        <v>57</v>
      </c>
      <c r="AI1202" s="94" t="s">
        <v>920</v>
      </c>
      <c r="AJ1202" s="94" t="s">
        <v>1272</v>
      </c>
      <c r="AK1202" s="94"/>
      <c r="AL1202" s="94" t="s">
        <v>57</v>
      </c>
      <c r="AM1202" s="94"/>
      <c r="AN1202" s="94" t="s">
        <v>57</v>
      </c>
      <c r="AO1202" s="94"/>
      <c r="AP1202" s="94" t="s">
        <v>57</v>
      </c>
      <c r="AQ1202" s="94"/>
      <c r="AR1202" s="94" t="s">
        <v>57</v>
      </c>
      <c r="AS1202" s="94" t="s">
        <v>60</v>
      </c>
      <c r="AT1202" s="94" t="s">
        <v>61</v>
      </c>
      <c r="AU1202" s="97" t="s">
        <v>62</v>
      </c>
      <c r="AV1202" s="98" t="s">
        <v>125</v>
      </c>
      <c r="AW1202" s="97" t="s">
        <v>126</v>
      </c>
      <c r="AX1202" s="97">
        <v>3202032</v>
      </c>
      <c r="AY1202" s="97" t="s">
        <v>127</v>
      </c>
      <c r="AZ1202" s="97" t="s">
        <v>293</v>
      </c>
      <c r="BA1202" s="24"/>
    </row>
    <row r="1203" spans="1:53" ht="84.75" customHeight="1">
      <c r="A1203" s="23" t="str">
        <f>+IFERROR(VLOOKUP(R1203,'[2]Listas niveles'!$D$2:$E$11,2,FALSE),"")</f>
        <v>DTAN</v>
      </c>
      <c r="B1203" s="23" t="str">
        <f>+IFERROR(VLOOKUP(AS1203,'[2]Listas anexo 1'!$A$7:$B$8,2,FALSE),"")</f>
        <v>ADMIN</v>
      </c>
      <c r="C1203" s="23" t="str">
        <f>+IFERROR(VLOOKUP(AT1203,'[2]Listas anexo 1'!$A$13:$B$15,2,FALSE),"")</f>
        <v>ADMINYCOOR</v>
      </c>
      <c r="D1203" s="23" t="str">
        <f>+IFERROR(VLOOKUP(AT1203,'[2]Listas anexo 1'!$A$13:$C$15,3,FALSE),"")</f>
        <v>CONTRIBUIR</v>
      </c>
      <c r="E1203" s="23" t="str">
        <f>+IFERROR(VLOOKUP(AT1203,'[2]Listas anexo 1'!$A$19:$B$21,2,FALSE),"")</f>
        <v>ADMINOB</v>
      </c>
      <c r="F1203" s="23" t="str">
        <f>+IFERROR(VLOOKUP(AV1203,'[2]Listas anexo 1'!$J$13:$K$21,2,FALSE),"")</f>
        <v>ADOBIII</v>
      </c>
      <c r="G1203" s="23" t="str">
        <f>+IFERROR(VLOOKUP(AW1203,'[2]LISTAS ANEXO 1. 2'!$A$9:$B$38,2,FALSE),"")</f>
        <v>AX</v>
      </c>
      <c r="H1203" s="23" t="str">
        <f>+IFERROR(IF(C1203="ADMINYCOOR",VLOOKUP(AY1203,'[2]LISTAS ANEXO 1. 3'!$B$13:$C$42,2,FALSE),IF(C1203="TASAS",VLOOKUP(AY1203,'[2]LISTAS ANEXO 1. 3'!$B$43:$C$51,2,FALSE),IF(C1203="FORTALECIMIENTO",VLOOKUP(AY1203,'[2]LISTAS ANEXO 1. 3'!$B$52:$C$58,2,FALSE),""))),"")</f>
        <v>OO</v>
      </c>
      <c r="I1203" s="23" t="str">
        <f>+IFERROR(VLOOKUP(#REF!,'[2]LISTAS ANEXO 1. 4'!$B$74:$C$90,2,FALSE),"")</f>
        <v/>
      </c>
      <c r="J1203" s="23" t="str">
        <f>+IFERROR(VLOOKUP(X1203,[2]ORDINALES!$B$2:$C$5,2,FALSE),"")</f>
        <v>CTADOS</v>
      </c>
      <c r="K1203" s="23" t="str">
        <f>+IFERROR(VLOOKUP(#REF!,[2]REGION!$G$2:$I$1125,2,FALSE),"")</f>
        <v/>
      </c>
      <c r="L1203" s="23" t="str">
        <f>+IFERROR(VLOOKUP(AI1203,[2]REGION!$G$2:$I$1125,2,FALSE),"")</f>
        <v>SANTANDER</v>
      </c>
      <c r="M1203" s="23" t="str">
        <f>+IFERROR(VLOOKUP(#REF!,[2]ORDINALES!$H$2:$I$382,2,FALSE),"")</f>
        <v/>
      </c>
      <c r="N1203" s="23" t="str">
        <f>IFERROR(VLOOKUP(U1203,'[2]Lista Willy'!$B$11:$D$14,3,FALSE),"")</f>
        <v>REC_11</v>
      </c>
      <c r="O1203" s="24"/>
      <c r="P1203" s="94">
        <v>41016</v>
      </c>
      <c r="Q1203" s="94" t="s">
        <v>540</v>
      </c>
      <c r="R1203" s="94" t="s">
        <v>873</v>
      </c>
      <c r="S1203" s="94" t="s">
        <v>1270</v>
      </c>
      <c r="T1203" s="94" t="s">
        <v>873</v>
      </c>
      <c r="U1203" s="94" t="s">
        <v>52</v>
      </c>
      <c r="V1203" s="94" t="s">
        <v>53</v>
      </c>
      <c r="W1203" s="94" t="s">
        <v>54</v>
      </c>
      <c r="X1203" s="90" t="s">
        <v>55</v>
      </c>
      <c r="Y1203" s="94" t="s">
        <v>1287</v>
      </c>
      <c r="Z1203" s="119">
        <v>15997960</v>
      </c>
      <c r="AA1203" s="120"/>
      <c r="AB1203" s="119"/>
      <c r="AC1203" s="119"/>
      <c r="AD1203" s="119"/>
      <c r="AE1203" s="120">
        <v>15997960</v>
      </c>
      <c r="AF1203" s="119"/>
      <c r="AG1203" s="131">
        <v>0</v>
      </c>
      <c r="AH1203" s="94" t="s">
        <v>57</v>
      </c>
      <c r="AI1203" s="94" t="s">
        <v>920</v>
      </c>
      <c r="AJ1203" s="94" t="s">
        <v>1272</v>
      </c>
      <c r="AK1203" s="94"/>
      <c r="AL1203" s="94" t="s">
        <v>57</v>
      </c>
      <c r="AM1203" s="94"/>
      <c r="AN1203" s="94" t="s">
        <v>57</v>
      </c>
      <c r="AO1203" s="94"/>
      <c r="AP1203" s="94" t="s">
        <v>57</v>
      </c>
      <c r="AQ1203" s="94"/>
      <c r="AR1203" s="94" t="s">
        <v>57</v>
      </c>
      <c r="AS1203" s="94" t="s">
        <v>60</v>
      </c>
      <c r="AT1203" s="94" t="s">
        <v>61</v>
      </c>
      <c r="AU1203" s="97" t="s">
        <v>62</v>
      </c>
      <c r="AV1203" s="98" t="s">
        <v>272</v>
      </c>
      <c r="AW1203" s="97" t="s">
        <v>335</v>
      </c>
      <c r="AX1203" s="97">
        <v>3202004</v>
      </c>
      <c r="AY1203" s="97" t="s">
        <v>336</v>
      </c>
      <c r="AZ1203" s="136" t="s">
        <v>337</v>
      </c>
      <c r="BA1203" s="24"/>
    </row>
    <row r="1204" spans="1:53" ht="84.75" customHeight="1">
      <c r="A1204" s="23" t="str">
        <f>+IFERROR(VLOOKUP(R1204,'[2]Listas niveles'!$D$2:$E$11,2,FALSE),"")</f>
        <v>DTAN</v>
      </c>
      <c r="B1204" s="23" t="str">
        <f>+IFERROR(VLOOKUP(AS1204,'[2]Listas anexo 1'!$A$7:$B$8,2,FALSE),"")</f>
        <v>ADMIN</v>
      </c>
      <c r="C1204" s="23" t="str">
        <f>+IFERROR(VLOOKUP(AT1204,'[2]Listas anexo 1'!$A$13:$B$15,2,FALSE),"")</f>
        <v>ADMINYCOOR</v>
      </c>
      <c r="D1204" s="23" t="str">
        <f>+IFERROR(VLOOKUP(AT1204,'[2]Listas anexo 1'!$A$13:$C$15,3,FALSE),"")</f>
        <v>CONTRIBUIR</v>
      </c>
      <c r="E1204" s="23" t="str">
        <f>+IFERROR(VLOOKUP(AT1204,'[2]Listas anexo 1'!$A$19:$B$21,2,FALSE),"")</f>
        <v>ADMINOB</v>
      </c>
      <c r="F1204" s="23" t="str">
        <f>+IFERROR(VLOOKUP(AV1204,'[2]Listas anexo 1'!$J$13:$K$21,2,FALSE),"")</f>
        <v>ADOBIII</v>
      </c>
      <c r="G1204" s="23" t="str">
        <f>+IFERROR(VLOOKUP(AW1204,'[2]LISTAS ANEXO 1. 2'!$A$9:$B$38,2,FALSE),"")</f>
        <v>AX</v>
      </c>
      <c r="H1204" s="23" t="str">
        <f>+IFERROR(IF(C1204="ADMINYCOOR",VLOOKUP(AY1204,'[2]LISTAS ANEXO 1. 3'!$B$13:$C$42,2,FALSE),IF(C1204="TASAS",VLOOKUP(AY1204,'[2]LISTAS ANEXO 1. 3'!$B$43:$C$51,2,FALSE),IF(C1204="FORTALECIMIENTO",VLOOKUP(AY1204,'[2]LISTAS ANEXO 1. 3'!$B$52:$C$58,2,FALSE),""))),"")</f>
        <v>OO</v>
      </c>
      <c r="I1204" s="23" t="str">
        <f>+IFERROR(VLOOKUP(#REF!,'[2]LISTAS ANEXO 1. 4'!$B$74:$C$90,2,FALSE),"")</f>
        <v/>
      </c>
      <c r="J1204" s="23" t="str">
        <f>+IFERROR(VLOOKUP(X1204,[2]ORDINALES!$B$2:$C$5,2,FALSE),"")</f>
        <v>CTADOS</v>
      </c>
      <c r="K1204" s="23" t="str">
        <f>+IFERROR(VLOOKUP(#REF!,[2]REGION!$G$2:$I$1125,2,FALSE),"")</f>
        <v/>
      </c>
      <c r="L1204" s="23" t="str">
        <f>+IFERROR(VLOOKUP(AI1204,[2]REGION!$G$2:$I$1125,2,FALSE),"")</f>
        <v>SANTANDER</v>
      </c>
      <c r="M1204" s="23" t="str">
        <f>+IFERROR(VLOOKUP(#REF!,[2]ORDINALES!$H$2:$I$382,2,FALSE),"")</f>
        <v/>
      </c>
      <c r="N1204" s="23" t="str">
        <f>IFERROR(VLOOKUP(U1204,'[2]Lista Willy'!$B$11:$D$14,3,FALSE),"")</f>
        <v>REC_11</v>
      </c>
      <c r="O1204" s="24"/>
      <c r="P1204" s="94">
        <v>41017</v>
      </c>
      <c r="Q1204" s="94" t="s">
        <v>540</v>
      </c>
      <c r="R1204" s="94" t="s">
        <v>873</v>
      </c>
      <c r="S1204" s="94" t="s">
        <v>1270</v>
      </c>
      <c r="T1204" s="94" t="s">
        <v>873</v>
      </c>
      <c r="U1204" s="94" t="s">
        <v>52</v>
      </c>
      <c r="V1204" s="94" t="s">
        <v>53</v>
      </c>
      <c r="W1204" s="94" t="s">
        <v>54</v>
      </c>
      <c r="X1204" s="90" t="s">
        <v>55</v>
      </c>
      <c r="Y1204" s="94" t="s">
        <v>1288</v>
      </c>
      <c r="Z1204" s="119">
        <v>15997960</v>
      </c>
      <c r="AA1204" s="120"/>
      <c r="AB1204" s="119"/>
      <c r="AC1204" s="119"/>
      <c r="AD1204" s="119"/>
      <c r="AE1204" s="120">
        <v>15997960</v>
      </c>
      <c r="AF1204" s="119"/>
      <c r="AG1204" s="131">
        <v>0</v>
      </c>
      <c r="AH1204" s="94" t="s">
        <v>57</v>
      </c>
      <c r="AI1204" s="94" t="s">
        <v>920</v>
      </c>
      <c r="AJ1204" s="94" t="s">
        <v>1272</v>
      </c>
      <c r="AK1204" s="94"/>
      <c r="AL1204" s="94" t="s">
        <v>57</v>
      </c>
      <c r="AM1204" s="94"/>
      <c r="AN1204" s="94" t="s">
        <v>57</v>
      </c>
      <c r="AO1204" s="94"/>
      <c r="AP1204" s="94" t="s">
        <v>57</v>
      </c>
      <c r="AQ1204" s="94"/>
      <c r="AR1204" s="94" t="s">
        <v>57</v>
      </c>
      <c r="AS1204" s="94" t="s">
        <v>60</v>
      </c>
      <c r="AT1204" s="94" t="s">
        <v>61</v>
      </c>
      <c r="AU1204" s="97" t="s">
        <v>62</v>
      </c>
      <c r="AV1204" s="98" t="s">
        <v>272</v>
      </c>
      <c r="AW1204" s="97" t="s">
        <v>335</v>
      </c>
      <c r="AX1204" s="97">
        <v>3202004</v>
      </c>
      <c r="AY1204" s="97" t="s">
        <v>336</v>
      </c>
      <c r="AZ1204" s="136" t="s">
        <v>337</v>
      </c>
      <c r="BA1204" s="24"/>
    </row>
    <row r="1205" spans="1:53" ht="84.75" customHeight="1">
      <c r="A1205" s="23" t="str">
        <f>+IFERROR(VLOOKUP(R1205,'[2]Listas niveles'!$D$2:$E$11,2,FALSE),"")</f>
        <v>DTAN</v>
      </c>
      <c r="B1205" s="23" t="str">
        <f>+IFERROR(VLOOKUP(AS1205,'[2]Listas anexo 1'!$A$7:$B$8,2,FALSE),"")</f>
        <v>ADMIN</v>
      </c>
      <c r="C1205" s="23" t="str">
        <f>+IFERROR(VLOOKUP(AT1205,'[2]Listas anexo 1'!$A$13:$B$15,2,FALSE),"")</f>
        <v>ADMINYCOOR</v>
      </c>
      <c r="D1205" s="23" t="str">
        <f>+IFERROR(VLOOKUP(AT1205,'[2]Listas anexo 1'!$A$13:$C$15,3,FALSE),"")</f>
        <v>CONTRIBUIR</v>
      </c>
      <c r="E1205" s="23" t="str">
        <f>+IFERROR(VLOOKUP(AT1205,'[2]Listas anexo 1'!$A$19:$B$21,2,FALSE),"")</f>
        <v>ADMINOB</v>
      </c>
      <c r="F1205" s="23" t="str">
        <f>+IFERROR(VLOOKUP(AV1205,'[2]Listas anexo 1'!$J$13:$K$21,2,FALSE),"")</f>
        <v>ADOBIII</v>
      </c>
      <c r="G1205" s="23" t="str">
        <f>+IFERROR(VLOOKUP(AW1205,'[2]LISTAS ANEXO 1. 2'!$A$9:$B$38,2,FALSE),"")</f>
        <v>AX</v>
      </c>
      <c r="H1205" s="23" t="str">
        <f>+IFERROR(IF(C1205="ADMINYCOOR",VLOOKUP(AY1205,'[2]LISTAS ANEXO 1. 3'!$B$13:$C$42,2,FALSE),IF(C1205="TASAS",VLOOKUP(AY1205,'[2]LISTAS ANEXO 1. 3'!$B$43:$C$51,2,FALSE),IF(C1205="FORTALECIMIENTO",VLOOKUP(AY1205,'[2]LISTAS ANEXO 1. 3'!$B$52:$C$58,2,FALSE),""))),"")</f>
        <v>OO</v>
      </c>
      <c r="I1205" s="23" t="str">
        <f>+IFERROR(VLOOKUP(#REF!,'[2]LISTAS ANEXO 1. 4'!$B$74:$C$90,2,FALSE),"")</f>
        <v/>
      </c>
      <c r="J1205" s="23" t="str">
        <f>+IFERROR(VLOOKUP(X1205,[2]ORDINALES!$B$2:$C$5,2,FALSE),"")</f>
        <v>CTADOS</v>
      </c>
      <c r="K1205" s="23" t="str">
        <f>+IFERROR(VLOOKUP(#REF!,[2]REGION!$G$2:$I$1125,2,FALSE),"")</f>
        <v/>
      </c>
      <c r="L1205" s="23" t="str">
        <f>+IFERROR(VLOOKUP(AI1205,[2]REGION!$G$2:$I$1125,2,FALSE),"")</f>
        <v>SANTANDER</v>
      </c>
      <c r="M1205" s="23" t="str">
        <f>+IFERROR(VLOOKUP(#REF!,[2]ORDINALES!$H$2:$I$382,2,FALSE),"")</f>
        <v/>
      </c>
      <c r="N1205" s="23" t="str">
        <f>IFERROR(VLOOKUP(U1205,'[2]Lista Willy'!$B$11:$D$14,3,FALSE),"")</f>
        <v>REC_11</v>
      </c>
      <c r="O1205" s="24"/>
      <c r="P1205" s="94">
        <v>41018</v>
      </c>
      <c r="Q1205" s="94" t="s">
        <v>540</v>
      </c>
      <c r="R1205" s="94" t="s">
        <v>873</v>
      </c>
      <c r="S1205" s="94" t="s">
        <v>1270</v>
      </c>
      <c r="T1205" s="94" t="s">
        <v>873</v>
      </c>
      <c r="U1205" s="94" t="s">
        <v>52</v>
      </c>
      <c r="V1205" s="94" t="s">
        <v>53</v>
      </c>
      <c r="W1205" s="94" t="s">
        <v>54</v>
      </c>
      <c r="X1205" s="90" t="s">
        <v>55</v>
      </c>
      <c r="Y1205" s="94" t="s">
        <v>1289</v>
      </c>
      <c r="Z1205" s="119">
        <v>46453000</v>
      </c>
      <c r="AA1205" s="120"/>
      <c r="AB1205" s="119"/>
      <c r="AC1205" s="119"/>
      <c r="AD1205" s="119"/>
      <c r="AE1205" s="120">
        <v>46453000</v>
      </c>
      <c r="AF1205" s="119"/>
      <c r="AG1205" s="131">
        <v>0</v>
      </c>
      <c r="AH1205" s="94" t="s">
        <v>57</v>
      </c>
      <c r="AI1205" s="94" t="s">
        <v>920</v>
      </c>
      <c r="AJ1205" s="94" t="s">
        <v>1272</v>
      </c>
      <c r="AK1205" s="94"/>
      <c r="AL1205" s="94" t="s">
        <v>57</v>
      </c>
      <c r="AM1205" s="94"/>
      <c r="AN1205" s="94" t="s">
        <v>57</v>
      </c>
      <c r="AO1205" s="94"/>
      <c r="AP1205" s="94" t="s">
        <v>57</v>
      </c>
      <c r="AQ1205" s="94"/>
      <c r="AR1205" s="94" t="s">
        <v>57</v>
      </c>
      <c r="AS1205" s="94" t="s">
        <v>60</v>
      </c>
      <c r="AT1205" s="94" t="s">
        <v>61</v>
      </c>
      <c r="AU1205" s="97" t="s">
        <v>62</v>
      </c>
      <c r="AV1205" s="98" t="s">
        <v>272</v>
      </c>
      <c r="AW1205" s="97" t="s">
        <v>335</v>
      </c>
      <c r="AX1205" s="97">
        <v>3202004</v>
      </c>
      <c r="AY1205" s="97" t="s">
        <v>336</v>
      </c>
      <c r="AZ1205" s="136" t="s">
        <v>337</v>
      </c>
      <c r="BA1205" s="24"/>
    </row>
    <row r="1206" spans="1:53" ht="84.75" customHeight="1">
      <c r="A1206" s="23" t="str">
        <f>+IFERROR(VLOOKUP(R1206,'[2]Listas niveles'!$D$2:$E$11,2,FALSE),"")</f>
        <v>DTAN</v>
      </c>
      <c r="B1206" s="23" t="str">
        <f>+IFERROR(VLOOKUP(AS1206,'[2]Listas anexo 1'!$A$7:$B$8,2,FALSE),"")</f>
        <v>ADMIN</v>
      </c>
      <c r="C1206" s="23" t="str">
        <f>+IFERROR(VLOOKUP(AT1206,'[2]Listas anexo 1'!$A$13:$B$15,2,FALSE),"")</f>
        <v>ADMINYCOOR</v>
      </c>
      <c r="D1206" s="23" t="str">
        <f>+IFERROR(VLOOKUP(AT1206,'[2]Listas anexo 1'!$A$13:$C$15,3,FALSE),"")</f>
        <v>CONTRIBUIR</v>
      </c>
      <c r="E1206" s="23" t="str">
        <f>+IFERROR(VLOOKUP(AT1206,'[2]Listas anexo 1'!$A$19:$B$21,2,FALSE),"")</f>
        <v>ADMINOB</v>
      </c>
      <c r="F1206" s="23" t="str">
        <f>+IFERROR(VLOOKUP(AV1206,'[2]Listas anexo 1'!$J$13:$K$21,2,FALSE),"")</f>
        <v>ADOBIII</v>
      </c>
      <c r="G1206" s="23" t="str">
        <f>+IFERROR(VLOOKUP(AW1206,'[2]LISTAS ANEXO 1. 2'!$A$9:$B$38,2,FALSE),"")</f>
        <v>AX</v>
      </c>
      <c r="H1206" s="23" t="str">
        <f>+IFERROR(IF(C1206="ADMINYCOOR",VLOOKUP(AY1206,'[2]LISTAS ANEXO 1. 3'!$B$13:$C$42,2,FALSE),IF(C1206="TASAS",VLOOKUP(AY1206,'[2]LISTAS ANEXO 1. 3'!$B$43:$C$51,2,FALSE),IF(C1206="FORTALECIMIENTO",VLOOKUP(AY1206,'[2]LISTAS ANEXO 1. 3'!$B$52:$C$58,2,FALSE),""))),"")</f>
        <v>OO</v>
      </c>
      <c r="I1206" s="23" t="str">
        <f>+IFERROR(VLOOKUP(#REF!,'[2]LISTAS ANEXO 1. 4'!$B$74:$C$90,2,FALSE),"")</f>
        <v/>
      </c>
      <c r="J1206" s="23" t="str">
        <f>+IFERROR(VLOOKUP(X1206,[2]ORDINALES!$B$2:$C$5,2,FALSE),"")</f>
        <v>CTADOS</v>
      </c>
      <c r="K1206" s="23" t="str">
        <f>+IFERROR(VLOOKUP(#REF!,[2]REGION!$G$2:$I$1125,2,FALSE),"")</f>
        <v/>
      </c>
      <c r="L1206" s="23" t="str">
        <f>+IFERROR(VLOOKUP(AI1206,[2]REGION!$G$2:$I$1125,2,FALSE),"")</f>
        <v>SANTANDER</v>
      </c>
      <c r="M1206" s="23" t="str">
        <f>+IFERROR(VLOOKUP(#REF!,[2]ORDINALES!$H$2:$I$382,2,FALSE),"")</f>
        <v/>
      </c>
      <c r="N1206" s="23" t="str">
        <f>IFERROR(VLOOKUP(U1206,'[2]Lista Willy'!$B$11:$D$14,3,FALSE),"")</f>
        <v>REC_11</v>
      </c>
      <c r="O1206" s="24"/>
      <c r="P1206" s="94">
        <v>41019</v>
      </c>
      <c r="Q1206" s="94" t="s">
        <v>540</v>
      </c>
      <c r="R1206" s="94" t="s">
        <v>873</v>
      </c>
      <c r="S1206" s="94" t="s">
        <v>1270</v>
      </c>
      <c r="T1206" s="94" t="s">
        <v>873</v>
      </c>
      <c r="U1206" s="94" t="s">
        <v>52</v>
      </c>
      <c r="V1206" s="94" t="s">
        <v>53</v>
      </c>
      <c r="W1206" s="94" t="s">
        <v>54</v>
      </c>
      <c r="X1206" s="90" t="s">
        <v>55</v>
      </c>
      <c r="Y1206" s="94" t="s">
        <v>2912</v>
      </c>
      <c r="Z1206" s="119">
        <v>2500000</v>
      </c>
      <c r="AA1206" s="120"/>
      <c r="AB1206" s="119"/>
      <c r="AC1206" s="119"/>
      <c r="AD1206" s="119"/>
      <c r="AE1206" s="120">
        <v>2500000</v>
      </c>
      <c r="AF1206" s="119"/>
      <c r="AG1206" s="131">
        <v>0</v>
      </c>
      <c r="AH1206" s="94" t="s">
        <v>57</v>
      </c>
      <c r="AI1206" s="94" t="s">
        <v>920</v>
      </c>
      <c r="AJ1206" s="94" t="s">
        <v>1272</v>
      </c>
      <c r="AK1206" s="94"/>
      <c r="AL1206" s="94" t="s">
        <v>57</v>
      </c>
      <c r="AM1206" s="94"/>
      <c r="AN1206" s="94" t="s">
        <v>57</v>
      </c>
      <c r="AO1206" s="94"/>
      <c r="AP1206" s="94" t="s">
        <v>57</v>
      </c>
      <c r="AQ1206" s="94"/>
      <c r="AR1206" s="94" t="s">
        <v>57</v>
      </c>
      <c r="AS1206" s="94" t="s">
        <v>60</v>
      </c>
      <c r="AT1206" s="94" t="s">
        <v>61</v>
      </c>
      <c r="AU1206" s="97" t="s">
        <v>62</v>
      </c>
      <c r="AV1206" s="98" t="s">
        <v>272</v>
      </c>
      <c r="AW1206" s="97" t="s">
        <v>335</v>
      </c>
      <c r="AX1206" s="97">
        <v>3202004</v>
      </c>
      <c r="AY1206" s="97" t="s">
        <v>336</v>
      </c>
      <c r="AZ1206" s="136" t="s">
        <v>337</v>
      </c>
      <c r="BA1206" s="24"/>
    </row>
    <row r="1207" spans="1:53" ht="84.75" customHeight="1">
      <c r="A1207" s="23" t="str">
        <f>+IFERROR(VLOOKUP(R1207,'[2]Listas niveles'!$D$2:$E$11,2,FALSE),"")</f>
        <v>DTAN</v>
      </c>
      <c r="B1207" s="23" t="str">
        <f>+IFERROR(VLOOKUP(AS1207,'[2]Listas anexo 1'!$A$7:$B$8,2,FALSE),"")</f>
        <v>ADMIN</v>
      </c>
      <c r="C1207" s="23" t="str">
        <f>+IFERROR(VLOOKUP(AT1207,'[2]Listas anexo 1'!$A$13:$B$15,2,FALSE),"")</f>
        <v>ADMINYCOOR</v>
      </c>
      <c r="D1207" s="23" t="str">
        <f>+IFERROR(VLOOKUP(AT1207,'[2]Listas anexo 1'!$A$13:$C$15,3,FALSE),"")</f>
        <v>CONTRIBUIR</v>
      </c>
      <c r="E1207" s="23" t="str">
        <f>+IFERROR(VLOOKUP(AT1207,'[2]Listas anexo 1'!$A$19:$B$21,2,FALSE),"")</f>
        <v>ADMINOB</v>
      </c>
      <c r="F1207" s="23" t="str">
        <f>+IFERROR(VLOOKUP(AV1207,'[2]Listas anexo 1'!$J$13:$K$21,2,FALSE),"")</f>
        <v>ADOBIII</v>
      </c>
      <c r="G1207" s="23" t="str">
        <f>+IFERROR(VLOOKUP(AW1207,'[2]LISTAS ANEXO 1. 2'!$A$9:$B$38,2,FALSE),"")</f>
        <v>AX</v>
      </c>
      <c r="H1207" s="23" t="str">
        <f>+IFERROR(IF(C1207="ADMINYCOOR",VLOOKUP(AY1207,'[2]LISTAS ANEXO 1. 3'!$B$13:$C$42,2,FALSE),IF(C1207="TASAS",VLOOKUP(AY1207,'[2]LISTAS ANEXO 1. 3'!$B$43:$C$51,2,FALSE),IF(C1207="FORTALECIMIENTO",VLOOKUP(AY1207,'[2]LISTAS ANEXO 1. 3'!$B$52:$C$58,2,FALSE),""))),"")</f>
        <v>OO</v>
      </c>
      <c r="I1207" s="23" t="str">
        <f>+IFERROR(VLOOKUP(#REF!,'[2]LISTAS ANEXO 1. 4'!$B$74:$C$90,2,FALSE),"")</f>
        <v/>
      </c>
      <c r="J1207" s="23" t="str">
        <f>+IFERROR(VLOOKUP(X1207,[2]ORDINALES!$B$2:$C$5,2,FALSE),"")</f>
        <v>CTADOS</v>
      </c>
      <c r="K1207" s="23" t="str">
        <f>+IFERROR(VLOOKUP(#REF!,[2]REGION!$G$2:$I$1125,2,FALSE),"")</f>
        <v/>
      </c>
      <c r="L1207" s="23" t="str">
        <f>+IFERROR(VLOOKUP(AI1207,[2]REGION!$G$2:$I$1125,2,FALSE),"")</f>
        <v>SANTANDER</v>
      </c>
      <c r="M1207" s="23" t="str">
        <f>+IFERROR(VLOOKUP(#REF!,[2]ORDINALES!$H$2:$I$382,2,FALSE),"")</f>
        <v/>
      </c>
      <c r="N1207" s="23" t="str">
        <f>IFERROR(VLOOKUP(U1207,'[2]Lista Willy'!$B$11:$D$14,3,FALSE),"")</f>
        <v>REC_11</v>
      </c>
      <c r="O1207" s="24"/>
      <c r="P1207" s="94">
        <v>41020</v>
      </c>
      <c r="Q1207" s="94" t="s">
        <v>540</v>
      </c>
      <c r="R1207" s="94" t="s">
        <v>873</v>
      </c>
      <c r="S1207" s="94" t="s">
        <v>1270</v>
      </c>
      <c r="T1207" s="94" t="s">
        <v>873</v>
      </c>
      <c r="U1207" s="94" t="s">
        <v>52</v>
      </c>
      <c r="V1207" s="94" t="s">
        <v>53</v>
      </c>
      <c r="W1207" s="94" t="s">
        <v>54</v>
      </c>
      <c r="X1207" s="90" t="s">
        <v>55</v>
      </c>
      <c r="Y1207" s="94" t="s">
        <v>1290</v>
      </c>
      <c r="Z1207" s="119">
        <v>3000000</v>
      </c>
      <c r="AA1207" s="120"/>
      <c r="AB1207" s="119"/>
      <c r="AC1207" s="119"/>
      <c r="AD1207" s="119"/>
      <c r="AE1207" s="120">
        <v>3000000</v>
      </c>
      <c r="AF1207" s="119"/>
      <c r="AG1207" s="131">
        <v>0</v>
      </c>
      <c r="AH1207" s="94" t="s">
        <v>57</v>
      </c>
      <c r="AI1207" s="94" t="s">
        <v>920</v>
      </c>
      <c r="AJ1207" s="94" t="s">
        <v>1272</v>
      </c>
      <c r="AK1207" s="94"/>
      <c r="AL1207" s="94" t="s">
        <v>57</v>
      </c>
      <c r="AM1207" s="94"/>
      <c r="AN1207" s="94" t="s">
        <v>57</v>
      </c>
      <c r="AO1207" s="94"/>
      <c r="AP1207" s="94" t="s">
        <v>57</v>
      </c>
      <c r="AQ1207" s="94"/>
      <c r="AR1207" s="94" t="s">
        <v>57</v>
      </c>
      <c r="AS1207" s="94" t="s">
        <v>60</v>
      </c>
      <c r="AT1207" s="94" t="s">
        <v>61</v>
      </c>
      <c r="AU1207" s="97" t="s">
        <v>62</v>
      </c>
      <c r="AV1207" s="98" t="s">
        <v>272</v>
      </c>
      <c r="AW1207" s="97" t="s">
        <v>335</v>
      </c>
      <c r="AX1207" s="97">
        <v>3202004</v>
      </c>
      <c r="AY1207" s="97" t="s">
        <v>336</v>
      </c>
      <c r="AZ1207" s="136" t="s">
        <v>337</v>
      </c>
      <c r="BA1207" s="24"/>
    </row>
    <row r="1208" spans="1:53" ht="84.75" customHeight="1">
      <c r="A1208" s="23" t="str">
        <f>+IFERROR(VLOOKUP(R1208,'[2]Listas niveles'!$D$2:$E$11,2,FALSE),"")</f>
        <v>DTAN</v>
      </c>
      <c r="B1208" s="23" t="str">
        <f>+IFERROR(VLOOKUP(AS1208,'[2]Listas anexo 1'!$A$7:$B$8,2,FALSE),"")</f>
        <v>ADMIN</v>
      </c>
      <c r="C1208" s="23" t="str">
        <f>+IFERROR(VLOOKUP(AT1208,'[2]Listas anexo 1'!$A$13:$B$15,2,FALSE),"")</f>
        <v>ADMINYCOOR</v>
      </c>
      <c r="D1208" s="23" t="str">
        <f>+IFERROR(VLOOKUP(AT1208,'[2]Listas anexo 1'!$A$13:$C$15,3,FALSE),"")</f>
        <v>CONTRIBUIR</v>
      </c>
      <c r="E1208" s="23" t="str">
        <f>+IFERROR(VLOOKUP(AT1208,'[2]Listas anexo 1'!$A$19:$B$21,2,FALSE),"")</f>
        <v>ADMINOB</v>
      </c>
      <c r="F1208" s="23" t="str">
        <f>+IFERROR(VLOOKUP(AV1208,'[2]Listas anexo 1'!$J$13:$K$21,2,FALSE),"")</f>
        <v>ADOBIII</v>
      </c>
      <c r="G1208" s="23" t="str">
        <f>+IFERROR(VLOOKUP(AW1208,'[2]LISTAS ANEXO 1. 2'!$A$9:$B$38,2,FALSE),"")</f>
        <v>AX</v>
      </c>
      <c r="H1208" s="23" t="str">
        <f>+IFERROR(IF(C1208="ADMINYCOOR",VLOOKUP(AY1208,'[2]LISTAS ANEXO 1. 3'!$B$13:$C$42,2,FALSE),IF(C1208="TASAS",VLOOKUP(AY1208,'[2]LISTAS ANEXO 1. 3'!$B$43:$C$51,2,FALSE),IF(C1208="FORTALECIMIENTO",VLOOKUP(AY1208,'[2]LISTAS ANEXO 1. 3'!$B$52:$C$58,2,FALSE),""))),"")</f>
        <v>OO</v>
      </c>
      <c r="I1208" s="23" t="str">
        <f>+IFERROR(VLOOKUP(#REF!,'[2]LISTAS ANEXO 1. 4'!$B$74:$C$90,2,FALSE),"")</f>
        <v/>
      </c>
      <c r="J1208" s="23" t="str">
        <f>+IFERROR(VLOOKUP(X1208,[2]ORDINALES!$B$2:$C$5,2,FALSE),"")</f>
        <v>CTADOS</v>
      </c>
      <c r="K1208" s="23" t="str">
        <f>+IFERROR(VLOOKUP(#REF!,[2]REGION!$G$2:$I$1125,2,FALSE),"")</f>
        <v/>
      </c>
      <c r="L1208" s="23" t="str">
        <f>+IFERROR(VLOOKUP(AI1208,[2]REGION!$G$2:$I$1125,2,FALSE),"")</f>
        <v>SANTANDER</v>
      </c>
      <c r="M1208" s="23" t="str">
        <f>+IFERROR(VLOOKUP(#REF!,[2]ORDINALES!$H$2:$I$382,2,FALSE),"")</f>
        <v/>
      </c>
      <c r="N1208" s="23" t="str">
        <f>IFERROR(VLOOKUP(U1208,'[2]Lista Willy'!$B$11:$D$14,3,FALSE),"")</f>
        <v>REC_20</v>
      </c>
      <c r="O1208" s="24"/>
      <c r="P1208" s="94">
        <v>41021</v>
      </c>
      <c r="Q1208" s="94" t="s">
        <v>540</v>
      </c>
      <c r="R1208" s="94" t="s">
        <v>873</v>
      </c>
      <c r="S1208" s="94" t="s">
        <v>1270</v>
      </c>
      <c r="T1208" s="94" t="s">
        <v>873</v>
      </c>
      <c r="U1208" s="94" t="s">
        <v>153</v>
      </c>
      <c r="V1208" s="94" t="s">
        <v>154</v>
      </c>
      <c r="W1208" s="94" t="s">
        <v>54</v>
      </c>
      <c r="X1208" s="90" t="s">
        <v>55</v>
      </c>
      <c r="Y1208" s="94" t="s">
        <v>1291</v>
      </c>
      <c r="Z1208" s="119">
        <v>6000000</v>
      </c>
      <c r="AA1208" s="120"/>
      <c r="AB1208" s="119"/>
      <c r="AC1208" s="119"/>
      <c r="AD1208" s="119"/>
      <c r="AE1208" s="120">
        <v>6000000</v>
      </c>
      <c r="AF1208" s="119"/>
      <c r="AG1208" s="131">
        <v>0</v>
      </c>
      <c r="AH1208" s="94" t="s">
        <v>57</v>
      </c>
      <c r="AI1208" s="94" t="s">
        <v>920</v>
      </c>
      <c r="AJ1208" s="94" t="s">
        <v>1272</v>
      </c>
      <c r="AK1208" s="94"/>
      <c r="AL1208" s="94" t="s">
        <v>57</v>
      </c>
      <c r="AM1208" s="94"/>
      <c r="AN1208" s="94" t="s">
        <v>57</v>
      </c>
      <c r="AO1208" s="94"/>
      <c r="AP1208" s="94" t="s">
        <v>57</v>
      </c>
      <c r="AQ1208" s="94"/>
      <c r="AR1208" s="94" t="s">
        <v>57</v>
      </c>
      <c r="AS1208" s="94" t="s">
        <v>60</v>
      </c>
      <c r="AT1208" s="94" t="s">
        <v>61</v>
      </c>
      <c r="AU1208" s="97" t="s">
        <v>62</v>
      </c>
      <c r="AV1208" s="98" t="s">
        <v>272</v>
      </c>
      <c r="AW1208" s="97" t="s">
        <v>335</v>
      </c>
      <c r="AX1208" s="97">
        <v>3202004</v>
      </c>
      <c r="AY1208" s="97" t="s">
        <v>336</v>
      </c>
      <c r="AZ1208" s="136" t="s">
        <v>337</v>
      </c>
      <c r="BA1208" s="24"/>
    </row>
    <row r="1209" spans="1:53" ht="84.75" customHeight="1">
      <c r="A1209" s="23" t="str">
        <f>+IFERROR(VLOOKUP(R1209,'[2]Listas niveles'!$D$2:$E$11,2,FALSE),"")</f>
        <v>DTAN</v>
      </c>
      <c r="B1209" s="23" t="str">
        <f>+IFERROR(VLOOKUP(AS1209,'[2]Listas anexo 1'!$A$7:$B$8,2,FALSE),"")</f>
        <v>ADMIN</v>
      </c>
      <c r="C1209" s="23" t="str">
        <f>+IFERROR(VLOOKUP(AT1209,'[2]Listas anexo 1'!$A$13:$B$15,2,FALSE),"")</f>
        <v>ADMINYCOOR</v>
      </c>
      <c r="D1209" s="23" t="str">
        <f>+IFERROR(VLOOKUP(AT1209,'[2]Listas anexo 1'!$A$13:$C$15,3,FALSE),"")</f>
        <v>CONTRIBUIR</v>
      </c>
      <c r="E1209" s="23" t="str">
        <f>+IFERROR(VLOOKUP(AT1209,'[2]Listas anexo 1'!$A$19:$B$21,2,FALSE),"")</f>
        <v>ADMINOB</v>
      </c>
      <c r="F1209" s="23" t="str">
        <f>+IFERROR(VLOOKUP(AV1209,'[2]Listas anexo 1'!$J$13:$K$21,2,FALSE),"")</f>
        <v>ADOBIII</v>
      </c>
      <c r="G1209" s="23" t="str">
        <f>+IFERROR(VLOOKUP(AW1209,'[2]LISTAS ANEXO 1. 2'!$A$9:$B$38,2,FALSE),"")</f>
        <v>AX</v>
      </c>
      <c r="H1209" s="23" t="str">
        <f>+IFERROR(IF(C1209="ADMINYCOOR",VLOOKUP(AY1209,'[2]LISTAS ANEXO 1. 3'!$B$13:$C$42,2,FALSE),IF(C1209="TASAS",VLOOKUP(AY1209,'[2]LISTAS ANEXO 1. 3'!$B$43:$C$51,2,FALSE),IF(C1209="FORTALECIMIENTO",VLOOKUP(AY1209,'[2]LISTAS ANEXO 1. 3'!$B$52:$C$58,2,FALSE),""))),"")</f>
        <v>OO</v>
      </c>
      <c r="I1209" s="23" t="str">
        <f>+IFERROR(VLOOKUP(#REF!,'[2]LISTAS ANEXO 1. 4'!$B$74:$C$90,2,FALSE),"")</f>
        <v/>
      </c>
      <c r="J1209" s="23" t="str">
        <f>+IFERROR(VLOOKUP(X1209,[2]ORDINALES!$B$2:$C$5,2,FALSE),"")</f>
        <v>CTADOS</v>
      </c>
      <c r="K1209" s="23" t="str">
        <f>+IFERROR(VLOOKUP(#REF!,[2]REGION!$G$2:$I$1125,2,FALSE),"")</f>
        <v/>
      </c>
      <c r="L1209" s="23" t="str">
        <f>+IFERROR(VLOOKUP(AI1209,[2]REGION!$G$2:$I$1125,2,FALSE),"")</f>
        <v>SANTANDER</v>
      </c>
      <c r="M1209" s="23" t="str">
        <f>+IFERROR(VLOOKUP(#REF!,[2]ORDINALES!$H$2:$I$382,2,FALSE),"")</f>
        <v/>
      </c>
      <c r="N1209" s="23" t="str">
        <f>IFERROR(VLOOKUP(U1209,'[2]Lista Willy'!$B$11:$D$14,3,FALSE),"")</f>
        <v>REC_11</v>
      </c>
      <c r="O1209" s="24"/>
      <c r="P1209" s="94">
        <v>41022</v>
      </c>
      <c r="Q1209" s="94" t="s">
        <v>540</v>
      </c>
      <c r="R1209" s="94" t="s">
        <v>873</v>
      </c>
      <c r="S1209" s="94" t="s">
        <v>1270</v>
      </c>
      <c r="T1209" s="94" t="s">
        <v>873</v>
      </c>
      <c r="U1209" s="94" t="s">
        <v>52</v>
      </c>
      <c r="V1209" s="94" t="s">
        <v>53</v>
      </c>
      <c r="W1209" s="94" t="s">
        <v>54</v>
      </c>
      <c r="X1209" s="90" t="s">
        <v>55</v>
      </c>
      <c r="Y1209" s="94" t="s">
        <v>1292</v>
      </c>
      <c r="Z1209" s="119">
        <v>5000000</v>
      </c>
      <c r="AA1209" s="120"/>
      <c r="AB1209" s="119"/>
      <c r="AC1209" s="119"/>
      <c r="AD1209" s="119"/>
      <c r="AE1209" s="120">
        <v>5000000</v>
      </c>
      <c r="AF1209" s="119"/>
      <c r="AG1209" s="131">
        <v>0</v>
      </c>
      <c r="AH1209" s="94" t="s">
        <v>57</v>
      </c>
      <c r="AI1209" s="94" t="s">
        <v>920</v>
      </c>
      <c r="AJ1209" s="94" t="s">
        <v>1272</v>
      </c>
      <c r="AK1209" s="94"/>
      <c r="AL1209" s="94" t="s">
        <v>57</v>
      </c>
      <c r="AM1209" s="94"/>
      <c r="AN1209" s="94" t="s">
        <v>57</v>
      </c>
      <c r="AO1209" s="94"/>
      <c r="AP1209" s="94" t="s">
        <v>57</v>
      </c>
      <c r="AQ1209" s="94"/>
      <c r="AR1209" s="94" t="s">
        <v>57</v>
      </c>
      <c r="AS1209" s="94" t="s">
        <v>60</v>
      </c>
      <c r="AT1209" s="94" t="s">
        <v>61</v>
      </c>
      <c r="AU1209" s="97" t="s">
        <v>62</v>
      </c>
      <c r="AV1209" s="98" t="s">
        <v>272</v>
      </c>
      <c r="AW1209" s="97" t="s">
        <v>335</v>
      </c>
      <c r="AX1209" s="97">
        <v>3202004</v>
      </c>
      <c r="AY1209" s="97" t="s">
        <v>336</v>
      </c>
      <c r="AZ1209" s="136" t="s">
        <v>337</v>
      </c>
      <c r="BA1209" s="24"/>
    </row>
    <row r="1210" spans="1:53" ht="84.75" customHeight="1">
      <c r="A1210" s="23" t="str">
        <f>+IFERROR(VLOOKUP(R1210,'[2]Listas niveles'!$D$2:$E$11,2,FALSE),"")</f>
        <v>DTAN</v>
      </c>
      <c r="B1210" s="23" t="str">
        <f>+IFERROR(VLOOKUP(AS1210,'[2]Listas anexo 1'!$A$7:$B$8,2,FALSE),"")</f>
        <v>ADMIN</v>
      </c>
      <c r="C1210" s="23" t="str">
        <f>+IFERROR(VLOOKUP(AT1210,'[2]Listas anexo 1'!$A$13:$B$15,2,FALSE),"")</f>
        <v>ADMINYCOOR</v>
      </c>
      <c r="D1210" s="23" t="str">
        <f>+IFERROR(VLOOKUP(AT1210,'[2]Listas anexo 1'!$A$13:$C$15,3,FALSE),"")</f>
        <v>CONTRIBUIR</v>
      </c>
      <c r="E1210" s="23" t="str">
        <f>+IFERROR(VLOOKUP(AT1210,'[2]Listas anexo 1'!$A$19:$B$21,2,FALSE),"")</f>
        <v>ADMINOB</v>
      </c>
      <c r="F1210" s="23" t="str">
        <f>+IFERROR(VLOOKUP(AV1210,'[2]Listas anexo 1'!$J$13:$K$21,2,FALSE),"")</f>
        <v>ADOBI</v>
      </c>
      <c r="G1210" s="23" t="str">
        <f>+IFERROR(VLOOKUP(AW1210,'[2]LISTAS ANEXO 1. 2'!$A$9:$B$38,2,FALSE),"")</f>
        <v>AII</v>
      </c>
      <c r="H1210" s="23" t="str">
        <f>+IFERROR(IF(C1210="ADMINYCOOR",VLOOKUP(AY1210,'[2]LISTAS ANEXO 1. 3'!$B$13:$C$42,2,FALSE),IF(C1210="TASAS",VLOOKUP(AY1210,'[2]LISTAS ANEXO 1. 3'!$B$43:$C$51,2,FALSE),IF(C1210="FORTALECIMIENTO",VLOOKUP(AY1210,'[2]LISTAS ANEXO 1. 3'!$B$52:$C$58,2,FALSE),""))),"")</f>
        <v>CC</v>
      </c>
      <c r="I1210" s="23" t="str">
        <f>+IFERROR(VLOOKUP(#REF!,'[2]LISTAS ANEXO 1. 4'!$B$74:$C$90,2,FALSE),"")</f>
        <v/>
      </c>
      <c r="J1210" s="23" t="str">
        <f>+IFERROR(VLOOKUP(X1210,[2]ORDINALES!$B$2:$C$5,2,FALSE),"")</f>
        <v>CTADOS</v>
      </c>
      <c r="K1210" s="23" t="str">
        <f>+IFERROR(VLOOKUP(#REF!,[2]REGION!$G$2:$I$1125,2,FALSE),"")</f>
        <v/>
      </c>
      <c r="L1210" s="23" t="str">
        <f>+IFERROR(VLOOKUP(AI1210,[2]REGION!$G$2:$I$1125,2,FALSE),"")</f>
        <v>SANTANDER</v>
      </c>
      <c r="M1210" s="23" t="str">
        <f>+IFERROR(VLOOKUP(#REF!,[2]ORDINALES!$H$2:$I$382,2,FALSE),"")</f>
        <v/>
      </c>
      <c r="N1210" s="23" t="str">
        <f>IFERROR(VLOOKUP(U1210,'[2]Lista Willy'!$B$11:$D$14,3,FALSE),"")</f>
        <v>REC_11</v>
      </c>
      <c r="O1210" s="24"/>
      <c r="P1210" s="94">
        <v>41023</v>
      </c>
      <c r="Q1210" s="94" t="s">
        <v>540</v>
      </c>
      <c r="R1210" s="94" t="s">
        <v>873</v>
      </c>
      <c r="S1210" s="94" t="s">
        <v>1270</v>
      </c>
      <c r="T1210" s="94" t="s">
        <v>873</v>
      </c>
      <c r="U1210" s="94" t="s">
        <v>52</v>
      </c>
      <c r="V1210" s="94" t="s">
        <v>53</v>
      </c>
      <c r="W1210" s="94" t="s">
        <v>54</v>
      </c>
      <c r="X1210" s="90" t="s">
        <v>55</v>
      </c>
      <c r="Y1210" s="94" t="s">
        <v>1293</v>
      </c>
      <c r="Z1210" s="119">
        <v>22206800</v>
      </c>
      <c r="AA1210" s="120"/>
      <c r="AB1210" s="119"/>
      <c r="AC1210" s="119"/>
      <c r="AD1210" s="119"/>
      <c r="AE1210" s="120">
        <v>22206800</v>
      </c>
      <c r="AF1210" s="119"/>
      <c r="AG1210" s="131">
        <v>0</v>
      </c>
      <c r="AH1210" s="94" t="s">
        <v>57</v>
      </c>
      <c r="AI1210" s="94" t="s">
        <v>920</v>
      </c>
      <c r="AJ1210" s="94" t="s">
        <v>1272</v>
      </c>
      <c r="AK1210" s="94"/>
      <c r="AL1210" s="94" t="s">
        <v>57</v>
      </c>
      <c r="AM1210" s="94"/>
      <c r="AN1210" s="94" t="s">
        <v>57</v>
      </c>
      <c r="AO1210" s="94"/>
      <c r="AP1210" s="94" t="s">
        <v>57</v>
      </c>
      <c r="AQ1210" s="94"/>
      <c r="AR1210" s="94" t="s">
        <v>57</v>
      </c>
      <c r="AS1210" s="94" t="s">
        <v>60</v>
      </c>
      <c r="AT1210" s="94" t="s">
        <v>61</v>
      </c>
      <c r="AU1210" s="97" t="s">
        <v>62</v>
      </c>
      <c r="AV1210" s="98" t="s">
        <v>125</v>
      </c>
      <c r="AW1210" s="97" t="s">
        <v>168</v>
      </c>
      <c r="AX1210" s="97">
        <v>3202031</v>
      </c>
      <c r="AY1210" s="97" t="s">
        <v>169</v>
      </c>
      <c r="AZ1210" s="97" t="s">
        <v>549</v>
      </c>
      <c r="BA1210" s="24"/>
    </row>
    <row r="1211" spans="1:53" ht="84.75" customHeight="1">
      <c r="A1211" s="23" t="str">
        <f>+IFERROR(VLOOKUP(R1211,'[2]Listas niveles'!$D$2:$E$11,2,FALSE),"")</f>
        <v>DTAN</v>
      </c>
      <c r="B1211" s="23" t="str">
        <f>+IFERROR(VLOOKUP(AS1211,'[2]Listas anexo 1'!$A$7:$B$8,2,FALSE),"")</f>
        <v>ADMIN</v>
      </c>
      <c r="C1211" s="23" t="str">
        <f>+IFERROR(VLOOKUP(AT1211,'[2]Listas anexo 1'!$A$13:$B$15,2,FALSE),"")</f>
        <v>ADMINYCOOR</v>
      </c>
      <c r="D1211" s="23" t="str">
        <f>+IFERROR(VLOOKUP(AT1211,'[2]Listas anexo 1'!$A$13:$C$15,3,FALSE),"")</f>
        <v>CONTRIBUIR</v>
      </c>
      <c r="E1211" s="23" t="str">
        <f>+IFERROR(VLOOKUP(AT1211,'[2]Listas anexo 1'!$A$19:$B$21,2,FALSE),"")</f>
        <v>ADMINOB</v>
      </c>
      <c r="F1211" s="23" t="str">
        <f>+IFERROR(VLOOKUP(AV1211,'[2]Listas anexo 1'!$J$13:$K$21,2,FALSE),"")</f>
        <v>ADOBI</v>
      </c>
      <c r="G1211" s="23" t="str">
        <f>+IFERROR(VLOOKUP(AW1211,'[2]LISTAS ANEXO 1. 2'!$A$9:$B$38,2,FALSE),"")</f>
        <v>AII</v>
      </c>
      <c r="H1211" s="23" t="str">
        <f>+IFERROR(IF(C1211="ADMINYCOOR",VLOOKUP(AY1211,'[2]LISTAS ANEXO 1. 3'!$B$13:$C$42,2,FALSE),IF(C1211="TASAS",VLOOKUP(AY1211,'[2]LISTAS ANEXO 1. 3'!$B$43:$C$51,2,FALSE),IF(C1211="FORTALECIMIENTO",VLOOKUP(AY1211,'[2]LISTAS ANEXO 1. 3'!$B$52:$C$58,2,FALSE),""))),"")</f>
        <v>CC</v>
      </c>
      <c r="I1211" s="23" t="str">
        <f>+IFERROR(VLOOKUP(#REF!,'[2]LISTAS ANEXO 1. 4'!$B$74:$C$90,2,FALSE),"")</f>
        <v/>
      </c>
      <c r="J1211" s="23" t="str">
        <f>+IFERROR(VLOOKUP(X1211,[2]ORDINALES!$B$2:$C$5,2,FALSE),"")</f>
        <v>CTADOS</v>
      </c>
      <c r="K1211" s="23" t="str">
        <f>+IFERROR(VLOOKUP(#REF!,[2]REGION!$G$2:$I$1125,2,FALSE),"")</f>
        <v/>
      </c>
      <c r="L1211" s="23" t="str">
        <f>+IFERROR(VLOOKUP(AI1211,[2]REGION!$G$2:$I$1125,2,FALSE),"")</f>
        <v>SANTANDER</v>
      </c>
      <c r="M1211" s="23" t="str">
        <f>+IFERROR(VLOOKUP(#REF!,[2]ORDINALES!$H$2:$I$382,2,FALSE),"")</f>
        <v/>
      </c>
      <c r="N1211" s="23" t="str">
        <f>IFERROR(VLOOKUP(U1211,'[2]Lista Willy'!$B$11:$D$14,3,FALSE),"")</f>
        <v>REC_20</v>
      </c>
      <c r="O1211" s="24"/>
      <c r="P1211" s="94">
        <v>41024</v>
      </c>
      <c r="Q1211" s="94" t="s">
        <v>540</v>
      </c>
      <c r="R1211" s="94" t="s">
        <v>873</v>
      </c>
      <c r="S1211" s="94" t="s">
        <v>1270</v>
      </c>
      <c r="T1211" s="94" t="s">
        <v>873</v>
      </c>
      <c r="U1211" s="94" t="s">
        <v>153</v>
      </c>
      <c r="V1211" s="94" t="s">
        <v>154</v>
      </c>
      <c r="W1211" s="94" t="s">
        <v>54</v>
      </c>
      <c r="X1211" s="90" t="s">
        <v>55</v>
      </c>
      <c r="Y1211" s="94" t="s">
        <v>2913</v>
      </c>
      <c r="Z1211" s="119">
        <v>10000000</v>
      </c>
      <c r="AA1211" s="120"/>
      <c r="AB1211" s="119"/>
      <c r="AC1211" s="119"/>
      <c r="AD1211" s="119"/>
      <c r="AE1211" s="120">
        <v>10000000</v>
      </c>
      <c r="AF1211" s="119"/>
      <c r="AG1211" s="131">
        <v>0</v>
      </c>
      <c r="AH1211" s="94" t="s">
        <v>57</v>
      </c>
      <c r="AI1211" s="94" t="s">
        <v>920</v>
      </c>
      <c r="AJ1211" s="94" t="s">
        <v>1272</v>
      </c>
      <c r="AK1211" s="94"/>
      <c r="AL1211" s="94" t="s">
        <v>57</v>
      </c>
      <c r="AM1211" s="94"/>
      <c r="AN1211" s="94" t="s">
        <v>57</v>
      </c>
      <c r="AO1211" s="94"/>
      <c r="AP1211" s="94" t="s">
        <v>57</v>
      </c>
      <c r="AQ1211" s="94"/>
      <c r="AR1211" s="94" t="s">
        <v>57</v>
      </c>
      <c r="AS1211" s="94" t="s">
        <v>60</v>
      </c>
      <c r="AT1211" s="94" t="s">
        <v>61</v>
      </c>
      <c r="AU1211" s="97" t="s">
        <v>62</v>
      </c>
      <c r="AV1211" s="98" t="s">
        <v>125</v>
      </c>
      <c r="AW1211" s="97" t="s">
        <v>168</v>
      </c>
      <c r="AX1211" s="97">
        <v>3202031</v>
      </c>
      <c r="AY1211" s="97" t="s">
        <v>169</v>
      </c>
      <c r="AZ1211" s="97" t="s">
        <v>549</v>
      </c>
      <c r="BA1211" s="24"/>
    </row>
    <row r="1212" spans="1:53" ht="84.75" customHeight="1">
      <c r="A1212" s="23" t="str">
        <f>+IFERROR(VLOOKUP(R1212,'[2]Listas niveles'!$D$2:$E$11,2,FALSE),"")</f>
        <v>DTAN</v>
      </c>
      <c r="B1212" s="23" t="str">
        <f>+IFERROR(VLOOKUP(AS1212,'[2]Listas anexo 1'!$A$7:$B$8,2,FALSE),"")</f>
        <v>ADMIN</v>
      </c>
      <c r="C1212" s="23" t="str">
        <f>+IFERROR(VLOOKUP(AT1212,'[2]Listas anexo 1'!$A$13:$B$15,2,FALSE),"")</f>
        <v>ADMINYCOOR</v>
      </c>
      <c r="D1212" s="23" t="str">
        <f>+IFERROR(VLOOKUP(AT1212,'[2]Listas anexo 1'!$A$13:$C$15,3,FALSE),"")</f>
        <v>CONTRIBUIR</v>
      </c>
      <c r="E1212" s="23" t="str">
        <f>+IFERROR(VLOOKUP(AT1212,'[2]Listas anexo 1'!$A$19:$B$21,2,FALSE),"")</f>
        <v>ADMINOB</v>
      </c>
      <c r="F1212" s="23" t="str">
        <f>+IFERROR(VLOOKUP(AV1212,'[2]Listas anexo 1'!$J$13:$K$21,2,FALSE),"")</f>
        <v>ADOBI</v>
      </c>
      <c r="G1212" s="23" t="str">
        <f>+IFERROR(VLOOKUP(AW1212,'[2]LISTAS ANEXO 1. 2'!$A$9:$B$38,2,FALSE),"")</f>
        <v>AII</v>
      </c>
      <c r="H1212" s="23" t="str">
        <f>+IFERROR(IF(C1212="ADMINYCOOR",VLOOKUP(AY1212,'[2]LISTAS ANEXO 1. 3'!$B$13:$C$42,2,FALSE),IF(C1212="TASAS",VLOOKUP(AY1212,'[2]LISTAS ANEXO 1. 3'!$B$43:$C$51,2,FALSE),IF(C1212="FORTALECIMIENTO",VLOOKUP(AY1212,'[2]LISTAS ANEXO 1. 3'!$B$52:$C$58,2,FALSE),""))),"")</f>
        <v>CC</v>
      </c>
      <c r="I1212" s="23" t="str">
        <f>+IFERROR(VLOOKUP(#REF!,'[2]LISTAS ANEXO 1. 4'!$B$74:$C$90,2,FALSE),"")</f>
        <v/>
      </c>
      <c r="J1212" s="23" t="str">
        <f>+IFERROR(VLOOKUP(X1212,[2]ORDINALES!$B$2:$C$5,2,FALSE),"")</f>
        <v>CTADOS</v>
      </c>
      <c r="K1212" s="23" t="str">
        <f>+IFERROR(VLOOKUP(#REF!,[2]REGION!$G$2:$I$1125,2,FALSE),"")</f>
        <v/>
      </c>
      <c r="L1212" s="23" t="str">
        <f>+IFERROR(VLOOKUP(AI1212,[2]REGION!$G$2:$I$1125,2,FALSE),"")</f>
        <v>SANTANDER</v>
      </c>
      <c r="M1212" s="23" t="str">
        <f>+IFERROR(VLOOKUP(#REF!,[2]ORDINALES!$H$2:$I$382,2,FALSE),"")</f>
        <v/>
      </c>
      <c r="N1212" s="23" t="str">
        <f>IFERROR(VLOOKUP(U1212,'[2]Lista Willy'!$B$11:$D$14,3,FALSE),"")</f>
        <v>REC_11</v>
      </c>
      <c r="O1212" s="24"/>
      <c r="P1212" s="94">
        <v>41025</v>
      </c>
      <c r="Q1212" s="94" t="s">
        <v>540</v>
      </c>
      <c r="R1212" s="94" t="s">
        <v>873</v>
      </c>
      <c r="S1212" s="94" t="s">
        <v>1270</v>
      </c>
      <c r="T1212" s="94" t="s">
        <v>873</v>
      </c>
      <c r="U1212" s="94" t="s">
        <v>52</v>
      </c>
      <c r="V1212" s="94" t="s">
        <v>53</v>
      </c>
      <c r="W1212" s="94" t="s">
        <v>54</v>
      </c>
      <c r="X1212" s="90" t="s">
        <v>55</v>
      </c>
      <c r="Y1212" s="94" t="s">
        <v>2914</v>
      </c>
      <c r="Z1212" s="119">
        <v>2000000</v>
      </c>
      <c r="AA1212" s="120"/>
      <c r="AB1212" s="119"/>
      <c r="AC1212" s="119"/>
      <c r="AD1212" s="119"/>
      <c r="AE1212" s="120">
        <v>2000000</v>
      </c>
      <c r="AF1212" s="119"/>
      <c r="AG1212" s="131">
        <v>0</v>
      </c>
      <c r="AH1212" s="94" t="s">
        <v>57</v>
      </c>
      <c r="AI1212" s="94" t="s">
        <v>920</v>
      </c>
      <c r="AJ1212" s="94" t="s">
        <v>1272</v>
      </c>
      <c r="AK1212" s="94"/>
      <c r="AL1212" s="94" t="s">
        <v>57</v>
      </c>
      <c r="AM1212" s="94"/>
      <c r="AN1212" s="94" t="s">
        <v>57</v>
      </c>
      <c r="AO1212" s="94"/>
      <c r="AP1212" s="94" t="s">
        <v>57</v>
      </c>
      <c r="AQ1212" s="94"/>
      <c r="AR1212" s="94" t="s">
        <v>57</v>
      </c>
      <c r="AS1212" s="94" t="s">
        <v>60</v>
      </c>
      <c r="AT1212" s="94" t="s">
        <v>61</v>
      </c>
      <c r="AU1212" s="97" t="s">
        <v>62</v>
      </c>
      <c r="AV1212" s="98" t="s">
        <v>125</v>
      </c>
      <c r="AW1212" s="97" t="s">
        <v>168</v>
      </c>
      <c r="AX1212" s="97">
        <v>3202031</v>
      </c>
      <c r="AY1212" s="97" t="s">
        <v>169</v>
      </c>
      <c r="AZ1212" s="97" t="s">
        <v>549</v>
      </c>
      <c r="BA1212" s="24"/>
    </row>
    <row r="1213" spans="1:53" ht="84.75" customHeight="1">
      <c r="A1213" s="23" t="str">
        <f>+IFERROR(VLOOKUP(R1213,'[2]Listas niveles'!$D$2:$E$11,2,FALSE),"")</f>
        <v>DTAN</v>
      </c>
      <c r="B1213" s="23" t="str">
        <f>+IFERROR(VLOOKUP(AS1213,'[2]Listas anexo 1'!$A$7:$B$8,2,FALSE),"")</f>
        <v>ADMIN</v>
      </c>
      <c r="C1213" s="23" t="str">
        <f>+IFERROR(VLOOKUP(AT1213,'[2]Listas anexo 1'!$A$13:$B$15,2,FALSE),"")</f>
        <v>ADMINYCOOR</v>
      </c>
      <c r="D1213" s="23" t="str">
        <f>+IFERROR(VLOOKUP(AT1213,'[2]Listas anexo 1'!$A$13:$C$15,3,FALSE),"")</f>
        <v>CONTRIBUIR</v>
      </c>
      <c r="E1213" s="23" t="str">
        <f>+IFERROR(VLOOKUP(AT1213,'[2]Listas anexo 1'!$A$19:$B$21,2,FALSE),"")</f>
        <v>ADMINOB</v>
      </c>
      <c r="F1213" s="23" t="str">
        <f>+IFERROR(VLOOKUP(AV1213,'[2]Listas anexo 1'!$J$13:$K$21,2,FALSE),"")</f>
        <v>ADOBI</v>
      </c>
      <c r="G1213" s="23" t="str">
        <f>+IFERROR(VLOOKUP(AW1213,'[2]LISTAS ANEXO 1. 2'!$A$9:$B$38,2,FALSE),"")</f>
        <v>AII</v>
      </c>
      <c r="H1213" s="23" t="str">
        <f>+IFERROR(IF(C1213="ADMINYCOOR",VLOOKUP(AY1213,'[2]LISTAS ANEXO 1. 3'!$B$13:$C$42,2,FALSE),IF(C1213="TASAS",VLOOKUP(AY1213,'[2]LISTAS ANEXO 1. 3'!$B$43:$C$51,2,FALSE),IF(C1213="FORTALECIMIENTO",VLOOKUP(AY1213,'[2]LISTAS ANEXO 1. 3'!$B$52:$C$58,2,FALSE),""))),"")</f>
        <v>CC</v>
      </c>
      <c r="I1213" s="23" t="str">
        <f>+IFERROR(VLOOKUP(#REF!,'[2]LISTAS ANEXO 1. 4'!$B$74:$C$90,2,FALSE),"")</f>
        <v/>
      </c>
      <c r="J1213" s="23" t="str">
        <f>+IFERROR(VLOOKUP(X1213,[2]ORDINALES!$B$2:$C$5,2,FALSE),"")</f>
        <v>CTADOS</v>
      </c>
      <c r="K1213" s="23" t="str">
        <f>+IFERROR(VLOOKUP(#REF!,[2]REGION!$G$2:$I$1125,2,FALSE),"")</f>
        <v/>
      </c>
      <c r="L1213" s="23" t="str">
        <f>+IFERROR(VLOOKUP(AI1213,[2]REGION!$G$2:$I$1125,2,FALSE),"")</f>
        <v>SANTANDER</v>
      </c>
      <c r="M1213" s="23" t="str">
        <f>+IFERROR(VLOOKUP(#REF!,[2]ORDINALES!$H$2:$I$382,2,FALSE),"")</f>
        <v/>
      </c>
      <c r="N1213" s="23" t="str">
        <f>IFERROR(VLOOKUP(U1213,'[2]Lista Willy'!$B$11:$D$14,3,FALSE),"")</f>
        <v>REC_20</v>
      </c>
      <c r="O1213" s="24"/>
      <c r="P1213" s="94">
        <v>41027</v>
      </c>
      <c r="Q1213" s="94" t="s">
        <v>540</v>
      </c>
      <c r="R1213" s="94" t="s">
        <v>873</v>
      </c>
      <c r="S1213" s="94" t="s">
        <v>1270</v>
      </c>
      <c r="T1213" s="94" t="s">
        <v>873</v>
      </c>
      <c r="U1213" s="94" t="s">
        <v>153</v>
      </c>
      <c r="V1213" s="94" t="s">
        <v>154</v>
      </c>
      <c r="W1213" s="94" t="s">
        <v>54</v>
      </c>
      <c r="X1213" s="90" t="s">
        <v>55</v>
      </c>
      <c r="Y1213" s="94" t="s">
        <v>1294</v>
      </c>
      <c r="Z1213" s="119">
        <v>2500000</v>
      </c>
      <c r="AA1213" s="120"/>
      <c r="AB1213" s="119"/>
      <c r="AC1213" s="119"/>
      <c r="AD1213" s="119"/>
      <c r="AE1213" s="120">
        <v>2500000</v>
      </c>
      <c r="AF1213" s="119"/>
      <c r="AG1213" s="131">
        <v>0</v>
      </c>
      <c r="AH1213" s="94" t="s">
        <v>57</v>
      </c>
      <c r="AI1213" s="94" t="s">
        <v>920</v>
      </c>
      <c r="AJ1213" s="94" t="s">
        <v>1272</v>
      </c>
      <c r="AK1213" s="94"/>
      <c r="AL1213" s="94" t="s">
        <v>57</v>
      </c>
      <c r="AM1213" s="94"/>
      <c r="AN1213" s="94" t="s">
        <v>57</v>
      </c>
      <c r="AO1213" s="94"/>
      <c r="AP1213" s="94" t="s">
        <v>57</v>
      </c>
      <c r="AQ1213" s="94"/>
      <c r="AR1213" s="94" t="s">
        <v>57</v>
      </c>
      <c r="AS1213" s="94" t="s">
        <v>60</v>
      </c>
      <c r="AT1213" s="94" t="s">
        <v>61</v>
      </c>
      <c r="AU1213" s="97" t="s">
        <v>62</v>
      </c>
      <c r="AV1213" s="98" t="s">
        <v>125</v>
      </c>
      <c r="AW1213" s="97" t="s">
        <v>168</v>
      </c>
      <c r="AX1213" s="97">
        <v>3202031</v>
      </c>
      <c r="AY1213" s="97" t="s">
        <v>169</v>
      </c>
      <c r="AZ1213" s="97" t="s">
        <v>549</v>
      </c>
      <c r="BA1213" s="24"/>
    </row>
    <row r="1214" spans="1:53" ht="84.75" customHeight="1">
      <c r="A1214" s="23" t="str">
        <f>+IFERROR(VLOOKUP(R1214,'[2]Listas niveles'!$D$2:$E$11,2,FALSE),"")</f>
        <v>DTAN</v>
      </c>
      <c r="B1214" s="23" t="str">
        <f>+IFERROR(VLOOKUP(AS1214,'[2]Listas anexo 1'!$A$7:$B$8,2,FALSE),"")</f>
        <v>ADMIN</v>
      </c>
      <c r="C1214" s="23" t="str">
        <f>+IFERROR(VLOOKUP(AT1214,'[2]Listas anexo 1'!$A$13:$B$15,2,FALSE),"")</f>
        <v>ADMINYCOOR</v>
      </c>
      <c r="D1214" s="23" t="str">
        <f>+IFERROR(VLOOKUP(AT1214,'[2]Listas anexo 1'!$A$13:$C$15,3,FALSE),"")</f>
        <v>CONTRIBUIR</v>
      </c>
      <c r="E1214" s="23" t="str">
        <f>+IFERROR(VLOOKUP(AT1214,'[2]Listas anexo 1'!$A$19:$B$21,2,FALSE),"")</f>
        <v>ADMINOB</v>
      </c>
      <c r="F1214" s="23" t="str">
        <f>+IFERROR(VLOOKUP(AV1214,'[2]Listas anexo 1'!$J$13:$K$21,2,FALSE),"")</f>
        <v>ADOBI</v>
      </c>
      <c r="G1214" s="23" t="str">
        <f>+IFERROR(VLOOKUP(AW1214,'[2]LISTAS ANEXO 1. 2'!$A$9:$B$38,2,FALSE),"")</f>
        <v>AII</v>
      </c>
      <c r="H1214" s="23" t="str">
        <f>+IFERROR(IF(C1214="ADMINYCOOR",VLOOKUP(AY1214,'[2]LISTAS ANEXO 1. 3'!$B$13:$C$42,2,FALSE),IF(C1214="TASAS",VLOOKUP(AY1214,'[2]LISTAS ANEXO 1. 3'!$B$43:$C$51,2,FALSE),IF(C1214="FORTALECIMIENTO",VLOOKUP(AY1214,'[2]LISTAS ANEXO 1. 3'!$B$52:$C$58,2,FALSE),""))),"")</f>
        <v>CC</v>
      </c>
      <c r="I1214" s="23" t="str">
        <f>+IFERROR(VLOOKUP(#REF!,'[2]LISTAS ANEXO 1. 4'!$B$74:$C$90,2,FALSE),"")</f>
        <v/>
      </c>
      <c r="J1214" s="23" t="str">
        <f>+IFERROR(VLOOKUP(X1214,[2]ORDINALES!$B$2:$C$5,2,FALSE),"")</f>
        <v>CTADOS</v>
      </c>
      <c r="K1214" s="23" t="str">
        <f>+IFERROR(VLOOKUP(#REF!,[2]REGION!$G$2:$I$1125,2,FALSE),"")</f>
        <v/>
      </c>
      <c r="L1214" s="23" t="str">
        <f>+IFERROR(VLOOKUP(AI1214,[2]REGION!$G$2:$I$1125,2,FALSE),"")</f>
        <v>SANTANDER</v>
      </c>
      <c r="M1214" s="23" t="str">
        <f>+IFERROR(VLOOKUP(#REF!,[2]ORDINALES!$H$2:$I$382,2,FALSE),"")</f>
        <v/>
      </c>
      <c r="N1214" s="23" t="str">
        <f>IFERROR(VLOOKUP(U1214,'[2]Lista Willy'!$B$11:$D$14,3,FALSE),"")</f>
        <v>REC_11</v>
      </c>
      <c r="O1214" s="24"/>
      <c r="P1214" s="94">
        <v>41028</v>
      </c>
      <c r="Q1214" s="94" t="s">
        <v>540</v>
      </c>
      <c r="R1214" s="94" t="s">
        <v>873</v>
      </c>
      <c r="S1214" s="94" t="s">
        <v>1270</v>
      </c>
      <c r="T1214" s="94" t="s">
        <v>873</v>
      </c>
      <c r="U1214" s="94" t="s">
        <v>52</v>
      </c>
      <c r="V1214" s="94" t="s">
        <v>53</v>
      </c>
      <c r="W1214" s="94" t="s">
        <v>54</v>
      </c>
      <c r="X1214" s="90" t="s">
        <v>55</v>
      </c>
      <c r="Y1214" s="94" t="s">
        <v>1295</v>
      </c>
      <c r="Z1214" s="119">
        <v>15000000</v>
      </c>
      <c r="AA1214" s="120"/>
      <c r="AB1214" s="119"/>
      <c r="AC1214" s="119"/>
      <c r="AD1214" s="119"/>
      <c r="AE1214" s="120">
        <v>15000000</v>
      </c>
      <c r="AF1214" s="119"/>
      <c r="AG1214" s="131">
        <v>0</v>
      </c>
      <c r="AH1214" s="94" t="s">
        <v>57</v>
      </c>
      <c r="AI1214" s="94" t="s">
        <v>920</v>
      </c>
      <c r="AJ1214" s="94" t="s">
        <v>1272</v>
      </c>
      <c r="AK1214" s="94"/>
      <c r="AL1214" s="94" t="s">
        <v>57</v>
      </c>
      <c r="AM1214" s="94"/>
      <c r="AN1214" s="94" t="s">
        <v>57</v>
      </c>
      <c r="AO1214" s="94"/>
      <c r="AP1214" s="94" t="s">
        <v>57</v>
      </c>
      <c r="AQ1214" s="94"/>
      <c r="AR1214" s="94" t="s">
        <v>57</v>
      </c>
      <c r="AS1214" s="94" t="s">
        <v>60</v>
      </c>
      <c r="AT1214" s="94" t="s">
        <v>61</v>
      </c>
      <c r="AU1214" s="97" t="s">
        <v>62</v>
      </c>
      <c r="AV1214" s="98" t="s">
        <v>125</v>
      </c>
      <c r="AW1214" s="97" t="s">
        <v>168</v>
      </c>
      <c r="AX1214" s="97">
        <v>3202031</v>
      </c>
      <c r="AY1214" s="97" t="s">
        <v>169</v>
      </c>
      <c r="AZ1214" s="97" t="s">
        <v>549</v>
      </c>
      <c r="BA1214" s="24"/>
    </row>
    <row r="1215" spans="1:53" ht="84.75" customHeight="1">
      <c r="A1215" s="23" t="str">
        <f>+IFERROR(VLOOKUP(R1215,'[2]Listas niveles'!$D$2:$E$11,2,FALSE),"")</f>
        <v>DTAN</v>
      </c>
      <c r="B1215" s="23" t="str">
        <f>+IFERROR(VLOOKUP(AS1215,'[2]Listas anexo 1'!$A$7:$B$8,2,FALSE),"")</f>
        <v>ADMIN</v>
      </c>
      <c r="C1215" s="23" t="str">
        <f>+IFERROR(VLOOKUP(AT1215,'[2]Listas anexo 1'!$A$13:$B$15,2,FALSE),"")</f>
        <v>ADMINYCOOR</v>
      </c>
      <c r="D1215" s="23" t="str">
        <f>+IFERROR(VLOOKUP(AT1215,'[2]Listas anexo 1'!$A$13:$C$15,3,FALSE),"")</f>
        <v>CONTRIBUIR</v>
      </c>
      <c r="E1215" s="23" t="str">
        <f>+IFERROR(VLOOKUP(AT1215,'[2]Listas anexo 1'!$A$19:$B$21,2,FALSE),"")</f>
        <v>ADMINOB</v>
      </c>
      <c r="F1215" s="23" t="str">
        <f>+IFERROR(VLOOKUP(AV1215,'[2]Listas anexo 1'!$J$13:$K$21,2,FALSE),"")</f>
        <v>ADOBIV</v>
      </c>
      <c r="G1215" s="23" t="str">
        <f>+IFERROR(VLOOKUP(AW1215,'[2]LISTAS ANEXO 1. 2'!$A$9:$B$38,2,FALSE),"")</f>
        <v>AXI</v>
      </c>
      <c r="H1215" s="23" t="str">
        <f>+IFERROR(IF(C1215="ADMINYCOOR",VLOOKUP(AY1215,'[2]LISTAS ANEXO 1. 3'!$B$13:$C$42,2,FALSE),IF(C1215="TASAS",VLOOKUP(AY1215,'[2]LISTAS ANEXO 1. 3'!$B$43:$C$51,2,FALSE),IF(C1215="FORTALECIMIENTO",VLOOKUP(AY1215,'[2]LISTAS ANEXO 1. 3'!$B$52:$C$58,2,FALSE),""))),"")</f>
        <v>PP</v>
      </c>
      <c r="I1215" s="23" t="str">
        <f>+IFERROR(VLOOKUP(#REF!,'[2]LISTAS ANEXO 1. 4'!$B$74:$C$90,2,FALSE),"")</f>
        <v/>
      </c>
      <c r="J1215" s="23" t="str">
        <f>+IFERROR(VLOOKUP(X1215,[2]ORDINALES!$B$2:$C$5,2,FALSE),"")</f>
        <v>CTADOS</v>
      </c>
      <c r="K1215" s="23" t="str">
        <f>+IFERROR(VLOOKUP(#REF!,[2]REGION!$G$2:$I$1125,2,FALSE),"")</f>
        <v/>
      </c>
      <c r="L1215" s="23" t="str">
        <f>+IFERROR(VLOOKUP(AI1215,[2]REGION!$G$2:$I$1125,2,FALSE),"")</f>
        <v>SANTANDER</v>
      </c>
      <c r="M1215" s="23" t="str">
        <f>+IFERROR(VLOOKUP(#REF!,[2]ORDINALES!$H$2:$I$382,2,FALSE),"")</f>
        <v/>
      </c>
      <c r="N1215" s="23" t="str">
        <f>IFERROR(VLOOKUP(U1215,'[2]Lista Willy'!$B$11:$D$14,3,FALSE),"")</f>
        <v>REC_11</v>
      </c>
      <c r="O1215" s="24"/>
      <c r="P1215" s="94">
        <v>41029</v>
      </c>
      <c r="Q1215" s="94" t="s">
        <v>540</v>
      </c>
      <c r="R1215" s="94" t="s">
        <v>873</v>
      </c>
      <c r="S1215" s="94" t="s">
        <v>1270</v>
      </c>
      <c r="T1215" s="94" t="s">
        <v>873</v>
      </c>
      <c r="U1215" s="94" t="s">
        <v>52</v>
      </c>
      <c r="V1215" s="94" t="s">
        <v>53</v>
      </c>
      <c r="W1215" s="94" t="s">
        <v>54</v>
      </c>
      <c r="X1215" s="90" t="s">
        <v>55</v>
      </c>
      <c r="Y1215" s="94" t="s">
        <v>1296</v>
      </c>
      <c r="Z1215" s="119">
        <v>52530000</v>
      </c>
      <c r="AA1215" s="120"/>
      <c r="AB1215" s="119"/>
      <c r="AC1215" s="119"/>
      <c r="AD1215" s="119"/>
      <c r="AE1215" s="120">
        <v>52530000</v>
      </c>
      <c r="AF1215" s="119"/>
      <c r="AG1215" s="131">
        <v>0</v>
      </c>
      <c r="AH1215" s="94" t="s">
        <v>57</v>
      </c>
      <c r="AI1215" s="94" t="s">
        <v>920</v>
      </c>
      <c r="AJ1215" s="94" t="s">
        <v>1272</v>
      </c>
      <c r="AK1215" s="94"/>
      <c r="AL1215" s="94" t="s">
        <v>57</v>
      </c>
      <c r="AM1215" s="94"/>
      <c r="AN1215" s="94" t="s">
        <v>57</v>
      </c>
      <c r="AO1215" s="94"/>
      <c r="AP1215" s="94" t="s">
        <v>57</v>
      </c>
      <c r="AQ1215" s="94"/>
      <c r="AR1215" s="94" t="s">
        <v>57</v>
      </c>
      <c r="AS1215" s="94" t="s">
        <v>60</v>
      </c>
      <c r="AT1215" s="94" t="s">
        <v>61</v>
      </c>
      <c r="AU1215" s="97" t="s">
        <v>62</v>
      </c>
      <c r="AV1215" s="97" t="s">
        <v>63</v>
      </c>
      <c r="AW1215" s="97" t="s">
        <v>442</v>
      </c>
      <c r="AX1215" s="97">
        <v>3202002</v>
      </c>
      <c r="AY1215" s="97" t="s">
        <v>211</v>
      </c>
      <c r="AZ1215" s="97" t="s">
        <v>447</v>
      </c>
      <c r="BA1215" s="24"/>
    </row>
    <row r="1216" spans="1:53" ht="84.75" customHeight="1">
      <c r="A1216" s="23" t="str">
        <f>+IFERROR(VLOOKUP(R1216,'[2]Listas niveles'!$D$2:$E$11,2,FALSE),"")</f>
        <v>DTAN</v>
      </c>
      <c r="B1216" s="23" t="str">
        <f>+IFERROR(VLOOKUP(AS1216,'[2]Listas anexo 1'!$A$7:$B$8,2,FALSE),"")</f>
        <v>ADMIN</v>
      </c>
      <c r="C1216" s="23" t="str">
        <f>+IFERROR(VLOOKUP(AT1216,'[2]Listas anexo 1'!$A$13:$B$15,2,FALSE),"")</f>
        <v>ADMINYCOOR</v>
      </c>
      <c r="D1216" s="23" t="str">
        <f>+IFERROR(VLOOKUP(AT1216,'[2]Listas anexo 1'!$A$13:$C$15,3,FALSE),"")</f>
        <v>CONTRIBUIR</v>
      </c>
      <c r="E1216" s="23" t="str">
        <f>+IFERROR(VLOOKUP(AT1216,'[2]Listas anexo 1'!$A$19:$B$21,2,FALSE),"")</f>
        <v>ADMINOB</v>
      </c>
      <c r="F1216" s="23" t="str">
        <f>+IFERROR(VLOOKUP(AV1216,'[2]Listas anexo 1'!$J$13:$K$21,2,FALSE),"")</f>
        <v>ADOBIV</v>
      </c>
      <c r="G1216" s="23" t="str">
        <f>+IFERROR(VLOOKUP(AW1216,'[2]LISTAS ANEXO 1. 2'!$A$9:$B$38,2,FALSE),"")</f>
        <v>AXI</v>
      </c>
      <c r="H1216" s="23" t="str">
        <f>+IFERROR(IF(C1216="ADMINYCOOR",VLOOKUP(AY1216,'[2]LISTAS ANEXO 1. 3'!$B$13:$C$42,2,FALSE),IF(C1216="TASAS",VLOOKUP(AY1216,'[2]LISTAS ANEXO 1. 3'!$B$43:$C$51,2,FALSE),IF(C1216="FORTALECIMIENTO",VLOOKUP(AY1216,'[2]LISTAS ANEXO 1. 3'!$B$52:$C$58,2,FALSE),""))),"")</f>
        <v>PP</v>
      </c>
      <c r="I1216" s="23" t="str">
        <f>+IFERROR(VLOOKUP(#REF!,'[2]LISTAS ANEXO 1. 4'!$B$74:$C$90,2,FALSE),"")</f>
        <v/>
      </c>
      <c r="J1216" s="23" t="str">
        <f>+IFERROR(VLOOKUP(X1216,[2]ORDINALES!$B$2:$C$5,2,FALSE),"")</f>
        <v>CTADOS</v>
      </c>
      <c r="K1216" s="23" t="str">
        <f>+IFERROR(VLOOKUP(#REF!,[2]REGION!$G$2:$I$1125,2,FALSE),"")</f>
        <v/>
      </c>
      <c r="L1216" s="23" t="str">
        <f>+IFERROR(VLOOKUP(AI1216,[2]REGION!$G$2:$I$1125,2,FALSE),"")</f>
        <v>SANTANDER</v>
      </c>
      <c r="M1216" s="23" t="str">
        <f>+IFERROR(VLOOKUP(#REF!,[2]ORDINALES!$H$2:$I$382,2,FALSE),"")</f>
        <v/>
      </c>
      <c r="N1216" s="23" t="str">
        <f>IFERROR(VLOOKUP(U1216,'[2]Lista Willy'!$B$11:$D$14,3,FALSE),"")</f>
        <v>REC_20</v>
      </c>
      <c r="O1216" s="24"/>
      <c r="P1216" s="94">
        <v>41030</v>
      </c>
      <c r="Q1216" s="94" t="s">
        <v>540</v>
      </c>
      <c r="R1216" s="94" t="s">
        <v>873</v>
      </c>
      <c r="S1216" s="94" t="s">
        <v>1270</v>
      </c>
      <c r="T1216" s="94" t="s">
        <v>873</v>
      </c>
      <c r="U1216" s="94" t="s">
        <v>153</v>
      </c>
      <c r="V1216" s="94" t="s">
        <v>154</v>
      </c>
      <c r="W1216" s="94" t="s">
        <v>54</v>
      </c>
      <c r="X1216" s="90" t="s">
        <v>55</v>
      </c>
      <c r="Y1216" s="94" t="s">
        <v>2915</v>
      </c>
      <c r="Z1216" s="119">
        <v>14000000</v>
      </c>
      <c r="AA1216" s="120"/>
      <c r="AB1216" s="119"/>
      <c r="AC1216" s="119"/>
      <c r="AD1216" s="119"/>
      <c r="AE1216" s="120">
        <v>14000000</v>
      </c>
      <c r="AF1216" s="119"/>
      <c r="AG1216" s="131">
        <v>0</v>
      </c>
      <c r="AH1216" s="94" t="s">
        <v>57</v>
      </c>
      <c r="AI1216" s="94" t="s">
        <v>920</v>
      </c>
      <c r="AJ1216" s="94" t="s">
        <v>1272</v>
      </c>
      <c r="AK1216" s="94"/>
      <c r="AL1216" s="94" t="s">
        <v>57</v>
      </c>
      <c r="AM1216" s="94"/>
      <c r="AN1216" s="94" t="s">
        <v>57</v>
      </c>
      <c r="AO1216" s="94"/>
      <c r="AP1216" s="94" t="s">
        <v>57</v>
      </c>
      <c r="AQ1216" s="94"/>
      <c r="AR1216" s="94" t="s">
        <v>57</v>
      </c>
      <c r="AS1216" s="94" t="s">
        <v>60</v>
      </c>
      <c r="AT1216" s="94" t="s">
        <v>61</v>
      </c>
      <c r="AU1216" s="97" t="s">
        <v>62</v>
      </c>
      <c r="AV1216" s="97" t="s">
        <v>63</v>
      </c>
      <c r="AW1216" s="97" t="s">
        <v>442</v>
      </c>
      <c r="AX1216" s="97">
        <v>3202002</v>
      </c>
      <c r="AY1216" s="97" t="s">
        <v>211</v>
      </c>
      <c r="AZ1216" s="97" t="s">
        <v>447</v>
      </c>
      <c r="BA1216" s="24"/>
    </row>
    <row r="1217" spans="1:53" ht="84.75" customHeight="1">
      <c r="A1217" s="23" t="str">
        <f>+IFERROR(VLOOKUP(R1217,'[2]Listas niveles'!$D$2:$E$11,2,FALSE),"")</f>
        <v>DTAN</v>
      </c>
      <c r="B1217" s="23" t="str">
        <f>+IFERROR(VLOOKUP(AS1217,'[2]Listas anexo 1'!$A$7:$B$8,2,FALSE),"")</f>
        <v>ADMIN</v>
      </c>
      <c r="C1217" s="23" t="str">
        <f>+IFERROR(VLOOKUP(AT1217,'[2]Listas anexo 1'!$A$13:$B$15,2,FALSE),"")</f>
        <v>ADMINYCOOR</v>
      </c>
      <c r="D1217" s="23" t="str">
        <f>+IFERROR(VLOOKUP(AT1217,'[2]Listas anexo 1'!$A$13:$C$15,3,FALSE),"")</f>
        <v>CONTRIBUIR</v>
      </c>
      <c r="E1217" s="23" t="str">
        <f>+IFERROR(VLOOKUP(AT1217,'[2]Listas anexo 1'!$A$19:$B$21,2,FALSE),"")</f>
        <v>ADMINOB</v>
      </c>
      <c r="F1217" s="23" t="str">
        <f>+IFERROR(VLOOKUP(AV1217,'[2]Listas anexo 1'!$J$13:$K$21,2,FALSE),"")</f>
        <v>ADOBIV</v>
      </c>
      <c r="G1217" s="23" t="str">
        <f>+IFERROR(VLOOKUP(AW1217,'[2]LISTAS ANEXO 1. 2'!$A$9:$B$38,2,FALSE),"")</f>
        <v>AXI</v>
      </c>
      <c r="H1217" s="23" t="str">
        <f>+IFERROR(IF(C1217="ADMINYCOOR",VLOOKUP(AY1217,'[2]LISTAS ANEXO 1. 3'!$B$13:$C$42,2,FALSE),IF(C1217="TASAS",VLOOKUP(AY1217,'[2]LISTAS ANEXO 1. 3'!$B$43:$C$51,2,FALSE),IF(C1217="FORTALECIMIENTO",VLOOKUP(AY1217,'[2]LISTAS ANEXO 1. 3'!$B$52:$C$58,2,FALSE),""))),"")</f>
        <v>PP</v>
      </c>
      <c r="I1217" s="23" t="str">
        <f>+IFERROR(VLOOKUP(#REF!,'[2]LISTAS ANEXO 1. 4'!$B$74:$C$90,2,FALSE),"")</f>
        <v/>
      </c>
      <c r="J1217" s="23" t="str">
        <f>+IFERROR(VLOOKUP(X1217,[2]ORDINALES!$B$2:$C$5,2,FALSE),"")</f>
        <v>CTADOS</v>
      </c>
      <c r="K1217" s="23" t="str">
        <f>+IFERROR(VLOOKUP(#REF!,[2]REGION!$G$2:$I$1125,2,FALSE),"")</f>
        <v/>
      </c>
      <c r="L1217" s="23" t="str">
        <f>+IFERROR(VLOOKUP(AI1217,[2]REGION!$G$2:$I$1125,2,FALSE),"")</f>
        <v>SANTANDER</v>
      </c>
      <c r="M1217" s="23" t="str">
        <f>+IFERROR(VLOOKUP(#REF!,[2]ORDINALES!$H$2:$I$382,2,FALSE),"")</f>
        <v/>
      </c>
      <c r="N1217" s="23" t="str">
        <f>IFERROR(VLOOKUP(U1217,'[2]Lista Willy'!$B$11:$D$14,3,FALSE),"")</f>
        <v>REC_11</v>
      </c>
      <c r="O1217" s="24"/>
      <c r="P1217" s="94">
        <v>41031</v>
      </c>
      <c r="Q1217" s="94" t="s">
        <v>540</v>
      </c>
      <c r="R1217" s="94" t="s">
        <v>873</v>
      </c>
      <c r="S1217" s="94" t="s">
        <v>1270</v>
      </c>
      <c r="T1217" s="94" t="s">
        <v>873</v>
      </c>
      <c r="U1217" s="94" t="s">
        <v>52</v>
      </c>
      <c r="V1217" s="94" t="s">
        <v>53</v>
      </c>
      <c r="W1217" s="94" t="s">
        <v>54</v>
      </c>
      <c r="X1217" s="90" t="s">
        <v>55</v>
      </c>
      <c r="Y1217" s="94" t="s">
        <v>2916</v>
      </c>
      <c r="Z1217" s="119">
        <v>3000000</v>
      </c>
      <c r="AA1217" s="120"/>
      <c r="AB1217" s="119"/>
      <c r="AC1217" s="119"/>
      <c r="AD1217" s="119"/>
      <c r="AE1217" s="120">
        <v>3000000</v>
      </c>
      <c r="AF1217" s="119"/>
      <c r="AG1217" s="131">
        <v>0</v>
      </c>
      <c r="AH1217" s="94" t="s">
        <v>57</v>
      </c>
      <c r="AI1217" s="94" t="s">
        <v>920</v>
      </c>
      <c r="AJ1217" s="94" t="s">
        <v>1272</v>
      </c>
      <c r="AK1217" s="94"/>
      <c r="AL1217" s="94" t="s">
        <v>57</v>
      </c>
      <c r="AM1217" s="94"/>
      <c r="AN1217" s="94" t="s">
        <v>57</v>
      </c>
      <c r="AO1217" s="94"/>
      <c r="AP1217" s="94" t="s">
        <v>57</v>
      </c>
      <c r="AQ1217" s="94"/>
      <c r="AR1217" s="94" t="s">
        <v>57</v>
      </c>
      <c r="AS1217" s="94" t="s">
        <v>60</v>
      </c>
      <c r="AT1217" s="94" t="s">
        <v>61</v>
      </c>
      <c r="AU1217" s="97" t="s">
        <v>62</v>
      </c>
      <c r="AV1217" s="97" t="s">
        <v>63</v>
      </c>
      <c r="AW1217" s="97" t="s">
        <v>442</v>
      </c>
      <c r="AX1217" s="97">
        <v>3202002</v>
      </c>
      <c r="AY1217" s="97" t="s">
        <v>211</v>
      </c>
      <c r="AZ1217" s="97" t="s">
        <v>447</v>
      </c>
      <c r="BA1217" s="24"/>
    </row>
    <row r="1218" spans="1:53" ht="84.75" customHeight="1">
      <c r="A1218" s="23" t="str">
        <f>+IFERROR(VLOOKUP(R1218,'[2]Listas niveles'!$D$2:$E$11,2,FALSE),"")</f>
        <v>DTAN</v>
      </c>
      <c r="B1218" s="23" t="str">
        <f>+IFERROR(VLOOKUP(AS1218,'[2]Listas anexo 1'!$A$7:$B$8,2,FALSE),"")</f>
        <v>ADMIN</v>
      </c>
      <c r="C1218" s="23" t="str">
        <f>+IFERROR(VLOOKUP(AT1218,'[2]Listas anexo 1'!$A$13:$B$15,2,FALSE),"")</f>
        <v>ADMINYCOOR</v>
      </c>
      <c r="D1218" s="23" t="str">
        <f>+IFERROR(VLOOKUP(AT1218,'[2]Listas anexo 1'!$A$13:$C$15,3,FALSE),"")</f>
        <v>CONTRIBUIR</v>
      </c>
      <c r="E1218" s="23" t="str">
        <f>+IFERROR(VLOOKUP(AT1218,'[2]Listas anexo 1'!$A$19:$B$21,2,FALSE),"")</f>
        <v>ADMINOB</v>
      </c>
      <c r="F1218" s="23" t="str">
        <f>+IFERROR(VLOOKUP(AV1218,'[2]Listas anexo 1'!$J$13:$K$21,2,FALSE),"")</f>
        <v>ADOBIII</v>
      </c>
      <c r="G1218" s="23" t="str">
        <f>+IFERROR(VLOOKUP(AW1218,'[2]LISTAS ANEXO 1. 2'!$A$9:$B$38,2,FALSE),"")</f>
        <v>AVI</v>
      </c>
      <c r="H1218" s="23" t="str">
        <f>+IFERROR(IF(C1218="ADMINYCOOR",VLOOKUP(AY1218,'[2]LISTAS ANEXO 1. 3'!$B$13:$C$42,2,FALSE),IF(C1218="TASAS",VLOOKUP(AY1218,'[2]LISTAS ANEXO 1. 3'!$B$43:$C$51,2,FALSE),IF(C1218="FORTALECIMIENTO",VLOOKUP(AY1218,'[2]LISTAS ANEXO 1. 3'!$B$52:$C$58,2,FALSE),""))),"")</f>
        <v>HH</v>
      </c>
      <c r="I1218" s="23" t="str">
        <f>+IFERROR(VLOOKUP(#REF!,'[2]LISTAS ANEXO 1. 4'!$B$74:$C$90,2,FALSE),"")</f>
        <v/>
      </c>
      <c r="J1218" s="23" t="str">
        <f>+IFERROR(VLOOKUP(X1218,[2]ORDINALES!$B$2:$C$5,2,FALSE),"")</f>
        <v>CTADOS</v>
      </c>
      <c r="K1218" s="23" t="str">
        <f>+IFERROR(VLOOKUP(#REF!,[2]REGION!$G$2:$I$1125,2,FALSE),"")</f>
        <v/>
      </c>
      <c r="L1218" s="23" t="str">
        <f>+IFERROR(VLOOKUP(AI1218,[2]REGION!$G$2:$I$1125,2,FALSE),"")</f>
        <v>SANTANDER</v>
      </c>
      <c r="M1218" s="23" t="str">
        <f>+IFERROR(VLOOKUP(#REF!,[2]ORDINALES!$H$2:$I$382,2,FALSE),"")</f>
        <v/>
      </c>
      <c r="N1218" s="23" t="str">
        <f>IFERROR(VLOOKUP(U1218,'[2]Lista Willy'!$B$11:$D$14,3,FALSE),"")</f>
        <v>REC_11</v>
      </c>
      <c r="O1218" s="24"/>
      <c r="P1218" s="94">
        <v>41032</v>
      </c>
      <c r="Q1218" s="94" t="s">
        <v>540</v>
      </c>
      <c r="R1218" s="94" t="s">
        <v>873</v>
      </c>
      <c r="S1218" s="94" t="s">
        <v>1270</v>
      </c>
      <c r="T1218" s="94" t="s">
        <v>873</v>
      </c>
      <c r="U1218" s="94" t="s">
        <v>52</v>
      </c>
      <c r="V1218" s="94" t="s">
        <v>53</v>
      </c>
      <c r="W1218" s="94" t="s">
        <v>54</v>
      </c>
      <c r="X1218" s="90" t="s">
        <v>55</v>
      </c>
      <c r="Y1218" s="94" t="s">
        <v>2942</v>
      </c>
      <c r="Z1218" s="119">
        <v>48204000</v>
      </c>
      <c r="AA1218" s="120"/>
      <c r="AB1218" s="119"/>
      <c r="AC1218" s="119"/>
      <c r="AD1218" s="119"/>
      <c r="AE1218" s="120">
        <v>48204000</v>
      </c>
      <c r="AF1218" s="119"/>
      <c r="AG1218" s="131">
        <v>0</v>
      </c>
      <c r="AH1218" s="94" t="s">
        <v>57</v>
      </c>
      <c r="AI1218" s="94" t="s">
        <v>920</v>
      </c>
      <c r="AJ1218" s="94" t="s">
        <v>1272</v>
      </c>
      <c r="AK1218" s="94"/>
      <c r="AL1218" s="94" t="s">
        <v>57</v>
      </c>
      <c r="AM1218" s="94"/>
      <c r="AN1218" s="94" t="s">
        <v>57</v>
      </c>
      <c r="AO1218" s="94"/>
      <c r="AP1218" s="94" t="s">
        <v>57</v>
      </c>
      <c r="AQ1218" s="94"/>
      <c r="AR1218" s="94" t="s">
        <v>57</v>
      </c>
      <c r="AS1218" s="94" t="s">
        <v>60</v>
      </c>
      <c r="AT1218" s="94" t="s">
        <v>61</v>
      </c>
      <c r="AU1218" s="97" t="s">
        <v>62</v>
      </c>
      <c r="AV1218" s="97" t="s">
        <v>272</v>
      </c>
      <c r="AW1218" s="97" t="s">
        <v>273</v>
      </c>
      <c r="AX1218" s="97">
        <v>3202010</v>
      </c>
      <c r="AY1218" s="97" t="s">
        <v>274</v>
      </c>
      <c r="AZ1218" s="97" t="s">
        <v>405</v>
      </c>
      <c r="BA1218" s="24"/>
    </row>
    <row r="1219" spans="1:53" ht="84.75" customHeight="1">
      <c r="A1219" s="23" t="str">
        <f>+IFERROR(VLOOKUP(R1219,'[2]Listas niveles'!$D$2:$E$11,2,FALSE),"")</f>
        <v>DTAN</v>
      </c>
      <c r="B1219" s="23" t="str">
        <f>+IFERROR(VLOOKUP(AS1219,'[2]Listas anexo 1'!$A$7:$B$8,2,FALSE),"")</f>
        <v>ADMIN</v>
      </c>
      <c r="C1219" s="23" t="str">
        <f>+IFERROR(VLOOKUP(AT1219,'[2]Listas anexo 1'!$A$13:$B$15,2,FALSE),"")</f>
        <v>ADMINYCOOR</v>
      </c>
      <c r="D1219" s="23" t="str">
        <f>+IFERROR(VLOOKUP(AT1219,'[2]Listas anexo 1'!$A$13:$C$15,3,FALSE),"")</f>
        <v>CONTRIBUIR</v>
      </c>
      <c r="E1219" s="23" t="str">
        <f>+IFERROR(VLOOKUP(AT1219,'[2]Listas anexo 1'!$A$19:$B$21,2,FALSE),"")</f>
        <v>ADMINOB</v>
      </c>
      <c r="F1219" s="23" t="str">
        <f>+IFERROR(VLOOKUP(AV1219,'[2]Listas anexo 1'!$J$13:$K$21,2,FALSE),"")</f>
        <v>ADOBIII</v>
      </c>
      <c r="G1219" s="23" t="str">
        <f>+IFERROR(VLOOKUP(AW1219,'[2]LISTAS ANEXO 1. 2'!$A$9:$B$38,2,FALSE),"")</f>
        <v>AVI</v>
      </c>
      <c r="H1219" s="23" t="str">
        <f>+IFERROR(IF(C1219="ADMINYCOOR",VLOOKUP(AY1219,'[2]LISTAS ANEXO 1. 3'!$B$13:$C$42,2,FALSE),IF(C1219="TASAS",VLOOKUP(AY1219,'[2]LISTAS ANEXO 1. 3'!$B$43:$C$51,2,FALSE),IF(C1219="FORTALECIMIENTO",VLOOKUP(AY1219,'[2]LISTAS ANEXO 1. 3'!$B$52:$C$58,2,FALSE),""))),"")</f>
        <v>HH</v>
      </c>
      <c r="I1219" s="23" t="str">
        <f>+IFERROR(VLOOKUP(#REF!,'[2]LISTAS ANEXO 1. 4'!$B$74:$C$90,2,FALSE),"")</f>
        <v/>
      </c>
      <c r="J1219" s="23" t="str">
        <f>+IFERROR(VLOOKUP(X1219,[2]ORDINALES!$B$2:$C$5,2,FALSE),"")</f>
        <v>CTADOS</v>
      </c>
      <c r="K1219" s="23" t="str">
        <f>+IFERROR(VLOOKUP(#REF!,[2]REGION!$G$2:$I$1125,2,FALSE),"")</f>
        <v/>
      </c>
      <c r="L1219" s="23" t="str">
        <f>+IFERROR(VLOOKUP(AI1219,[2]REGION!$G$2:$I$1125,2,FALSE),"")</f>
        <v>SANTANDER</v>
      </c>
      <c r="M1219" s="23" t="str">
        <f>+IFERROR(VLOOKUP(#REF!,[2]ORDINALES!$H$2:$I$382,2,FALSE),"")</f>
        <v/>
      </c>
      <c r="N1219" s="23" t="str">
        <f>IFERROR(VLOOKUP(U1219,'[2]Lista Willy'!$B$11:$D$14,3,FALSE),"")</f>
        <v>REC_11</v>
      </c>
      <c r="O1219" s="24"/>
      <c r="P1219" s="94">
        <v>41033</v>
      </c>
      <c r="Q1219" s="94" t="s">
        <v>540</v>
      </c>
      <c r="R1219" s="94" t="s">
        <v>873</v>
      </c>
      <c r="S1219" s="94" t="s">
        <v>1270</v>
      </c>
      <c r="T1219" s="94" t="s">
        <v>873</v>
      </c>
      <c r="U1219" s="94" t="s">
        <v>52</v>
      </c>
      <c r="V1219" s="94" t="s">
        <v>53</v>
      </c>
      <c r="W1219" s="94" t="s">
        <v>54</v>
      </c>
      <c r="X1219" s="90" t="s">
        <v>55</v>
      </c>
      <c r="Y1219" s="94" t="s">
        <v>1297</v>
      </c>
      <c r="Z1219" s="119">
        <v>23484000</v>
      </c>
      <c r="AA1219" s="120"/>
      <c r="AB1219" s="119"/>
      <c r="AC1219" s="119"/>
      <c r="AD1219" s="119"/>
      <c r="AE1219" s="120">
        <v>23484000</v>
      </c>
      <c r="AF1219" s="119"/>
      <c r="AG1219" s="131">
        <v>0</v>
      </c>
      <c r="AH1219" s="94" t="s">
        <v>57</v>
      </c>
      <c r="AI1219" s="94" t="s">
        <v>920</v>
      </c>
      <c r="AJ1219" s="94" t="s">
        <v>1272</v>
      </c>
      <c r="AK1219" s="94"/>
      <c r="AL1219" s="94" t="s">
        <v>57</v>
      </c>
      <c r="AM1219" s="94"/>
      <c r="AN1219" s="94" t="s">
        <v>57</v>
      </c>
      <c r="AO1219" s="94"/>
      <c r="AP1219" s="94" t="s">
        <v>57</v>
      </c>
      <c r="AQ1219" s="94"/>
      <c r="AR1219" s="94" t="s">
        <v>57</v>
      </c>
      <c r="AS1219" s="94" t="s">
        <v>60</v>
      </c>
      <c r="AT1219" s="94" t="s">
        <v>61</v>
      </c>
      <c r="AU1219" s="97" t="s">
        <v>62</v>
      </c>
      <c r="AV1219" s="97" t="s">
        <v>272</v>
      </c>
      <c r="AW1219" s="97" t="s">
        <v>273</v>
      </c>
      <c r="AX1219" s="97">
        <v>3202010</v>
      </c>
      <c r="AY1219" s="97" t="s">
        <v>274</v>
      </c>
      <c r="AZ1219" s="97" t="s">
        <v>405</v>
      </c>
      <c r="BA1219" s="24"/>
    </row>
    <row r="1220" spans="1:53" ht="84.75" customHeight="1">
      <c r="A1220" s="23" t="str">
        <f>+IFERROR(VLOOKUP(R1220,'[2]Listas niveles'!$D$2:$E$11,2,FALSE),"")</f>
        <v>DTAN</v>
      </c>
      <c r="B1220" s="23" t="str">
        <f>+IFERROR(VLOOKUP(AS1220,'[2]Listas anexo 1'!$A$7:$B$8,2,FALSE),"")</f>
        <v>ADMIN</v>
      </c>
      <c r="C1220" s="23" t="str">
        <f>+IFERROR(VLOOKUP(AT1220,'[2]Listas anexo 1'!$A$13:$B$15,2,FALSE),"")</f>
        <v>ADMINYCOOR</v>
      </c>
      <c r="D1220" s="23" t="str">
        <f>+IFERROR(VLOOKUP(AT1220,'[2]Listas anexo 1'!$A$13:$C$15,3,FALSE),"")</f>
        <v>CONTRIBUIR</v>
      </c>
      <c r="E1220" s="23" t="str">
        <f>+IFERROR(VLOOKUP(AT1220,'[2]Listas anexo 1'!$A$19:$B$21,2,FALSE),"")</f>
        <v>ADMINOB</v>
      </c>
      <c r="F1220" s="23" t="str">
        <f>+IFERROR(VLOOKUP(AV1220,'[2]Listas anexo 1'!$J$13:$K$21,2,FALSE),"")</f>
        <v>ADOBIII</v>
      </c>
      <c r="G1220" s="23" t="str">
        <f>+IFERROR(VLOOKUP(AW1220,'[2]LISTAS ANEXO 1. 2'!$A$9:$B$38,2,FALSE),"")</f>
        <v>AVI</v>
      </c>
      <c r="H1220" s="23" t="str">
        <f>+IFERROR(IF(C1220="ADMINYCOOR",VLOOKUP(AY1220,'[2]LISTAS ANEXO 1. 3'!$B$13:$C$42,2,FALSE),IF(C1220="TASAS",VLOOKUP(AY1220,'[2]LISTAS ANEXO 1. 3'!$B$43:$C$51,2,FALSE),IF(C1220="FORTALECIMIENTO",VLOOKUP(AY1220,'[2]LISTAS ANEXO 1. 3'!$B$52:$C$58,2,FALSE),""))),"")</f>
        <v>HH</v>
      </c>
      <c r="I1220" s="23" t="str">
        <f>+IFERROR(VLOOKUP(#REF!,'[2]LISTAS ANEXO 1. 4'!$B$74:$C$90,2,FALSE),"")</f>
        <v/>
      </c>
      <c r="J1220" s="23" t="str">
        <f>+IFERROR(VLOOKUP(X1220,[2]ORDINALES!$B$2:$C$5,2,FALSE),"")</f>
        <v>CTADOS</v>
      </c>
      <c r="K1220" s="23" t="str">
        <f>+IFERROR(VLOOKUP(#REF!,[2]REGION!$G$2:$I$1125,2,FALSE),"")</f>
        <v/>
      </c>
      <c r="L1220" s="23" t="str">
        <f>+IFERROR(VLOOKUP(AI1220,[2]REGION!$G$2:$I$1125,2,FALSE),"")</f>
        <v>SANTANDER</v>
      </c>
      <c r="M1220" s="23" t="str">
        <f>+IFERROR(VLOOKUP(#REF!,[2]ORDINALES!$H$2:$I$382,2,FALSE),"")</f>
        <v/>
      </c>
      <c r="N1220" s="23" t="str">
        <f>IFERROR(VLOOKUP(U1220,'[2]Lista Willy'!$B$11:$D$14,3,FALSE),"")</f>
        <v>REC_20</v>
      </c>
      <c r="O1220" s="24"/>
      <c r="P1220" s="94">
        <v>41034</v>
      </c>
      <c r="Q1220" s="94" t="s">
        <v>540</v>
      </c>
      <c r="R1220" s="94" t="s">
        <v>873</v>
      </c>
      <c r="S1220" s="94" t="s">
        <v>1270</v>
      </c>
      <c r="T1220" s="94" t="s">
        <v>873</v>
      </c>
      <c r="U1220" s="94" t="s">
        <v>153</v>
      </c>
      <c r="V1220" s="94" t="s">
        <v>154</v>
      </c>
      <c r="W1220" s="94" t="s">
        <v>54</v>
      </c>
      <c r="X1220" s="90" t="s">
        <v>55</v>
      </c>
      <c r="Y1220" s="94" t="s">
        <v>2917</v>
      </c>
      <c r="Z1220" s="119">
        <v>13000000</v>
      </c>
      <c r="AA1220" s="120"/>
      <c r="AB1220" s="119"/>
      <c r="AC1220" s="119"/>
      <c r="AD1220" s="119"/>
      <c r="AE1220" s="120">
        <v>13000000</v>
      </c>
      <c r="AF1220" s="119"/>
      <c r="AG1220" s="131">
        <v>0</v>
      </c>
      <c r="AH1220" s="94" t="s">
        <v>57</v>
      </c>
      <c r="AI1220" s="94" t="s">
        <v>920</v>
      </c>
      <c r="AJ1220" s="94" t="s">
        <v>1272</v>
      </c>
      <c r="AK1220" s="94"/>
      <c r="AL1220" s="94" t="s">
        <v>57</v>
      </c>
      <c r="AM1220" s="94"/>
      <c r="AN1220" s="94" t="s">
        <v>57</v>
      </c>
      <c r="AO1220" s="94"/>
      <c r="AP1220" s="94" t="s">
        <v>57</v>
      </c>
      <c r="AQ1220" s="94"/>
      <c r="AR1220" s="94" t="s">
        <v>57</v>
      </c>
      <c r="AS1220" s="94" t="s">
        <v>60</v>
      </c>
      <c r="AT1220" s="94" t="s">
        <v>61</v>
      </c>
      <c r="AU1220" s="97" t="s">
        <v>62</v>
      </c>
      <c r="AV1220" s="97" t="s">
        <v>272</v>
      </c>
      <c r="AW1220" s="97" t="s">
        <v>273</v>
      </c>
      <c r="AX1220" s="97">
        <v>3202010</v>
      </c>
      <c r="AY1220" s="97" t="s">
        <v>274</v>
      </c>
      <c r="AZ1220" s="97" t="s">
        <v>405</v>
      </c>
      <c r="BA1220" s="24"/>
    </row>
    <row r="1221" spans="1:53" ht="84.75" customHeight="1">
      <c r="A1221" s="23" t="str">
        <f>+IFERROR(VLOOKUP(R1221,'[2]Listas niveles'!$D$2:$E$11,2,FALSE),"")</f>
        <v>DTAN</v>
      </c>
      <c r="B1221" s="23" t="str">
        <f>+IFERROR(VLOOKUP(AS1221,'[2]Listas anexo 1'!$A$7:$B$8,2,FALSE),"")</f>
        <v>ADMIN</v>
      </c>
      <c r="C1221" s="23" t="str">
        <f>+IFERROR(VLOOKUP(AT1221,'[2]Listas anexo 1'!$A$13:$B$15,2,FALSE),"")</f>
        <v>ADMINYCOOR</v>
      </c>
      <c r="D1221" s="23" t="str">
        <f>+IFERROR(VLOOKUP(AT1221,'[2]Listas anexo 1'!$A$13:$C$15,3,FALSE),"")</f>
        <v>CONTRIBUIR</v>
      </c>
      <c r="E1221" s="23" t="str">
        <f>+IFERROR(VLOOKUP(AT1221,'[2]Listas anexo 1'!$A$19:$B$21,2,FALSE),"")</f>
        <v>ADMINOB</v>
      </c>
      <c r="F1221" s="23" t="str">
        <f>+IFERROR(VLOOKUP(AV1221,'[2]Listas anexo 1'!$J$13:$K$21,2,FALSE),"")</f>
        <v>ADOBIII</v>
      </c>
      <c r="G1221" s="23" t="str">
        <f>+IFERROR(VLOOKUP(AW1221,'[2]LISTAS ANEXO 1. 2'!$A$9:$B$38,2,FALSE),"")</f>
        <v>AVI</v>
      </c>
      <c r="H1221" s="23" t="str">
        <f>+IFERROR(IF(C1221="ADMINYCOOR",VLOOKUP(AY1221,'[2]LISTAS ANEXO 1. 3'!$B$13:$C$42,2,FALSE),IF(C1221="TASAS",VLOOKUP(AY1221,'[2]LISTAS ANEXO 1. 3'!$B$43:$C$51,2,FALSE),IF(C1221="FORTALECIMIENTO",VLOOKUP(AY1221,'[2]LISTAS ANEXO 1. 3'!$B$52:$C$58,2,FALSE),""))),"")</f>
        <v>HH</v>
      </c>
      <c r="I1221" s="23" t="str">
        <f>+IFERROR(VLOOKUP(#REF!,'[2]LISTAS ANEXO 1. 4'!$B$74:$C$90,2,FALSE),"")</f>
        <v/>
      </c>
      <c r="J1221" s="23" t="str">
        <f>+IFERROR(VLOOKUP(X1221,[2]ORDINALES!$B$2:$C$5,2,FALSE),"")</f>
        <v>CTADOS</v>
      </c>
      <c r="K1221" s="23" t="str">
        <f>+IFERROR(VLOOKUP(#REF!,[2]REGION!$G$2:$I$1125,2,FALSE),"")</f>
        <v/>
      </c>
      <c r="L1221" s="23" t="str">
        <f>+IFERROR(VLOOKUP(AI1221,[2]REGION!$G$2:$I$1125,2,FALSE),"")</f>
        <v>SANTANDER</v>
      </c>
      <c r="M1221" s="23" t="str">
        <f>+IFERROR(VLOOKUP(#REF!,[2]ORDINALES!$H$2:$I$382,2,FALSE),"")</f>
        <v/>
      </c>
      <c r="N1221" s="23" t="str">
        <f>IFERROR(VLOOKUP(U1221,'[2]Lista Willy'!$B$11:$D$14,3,FALSE),"")</f>
        <v>REC_11</v>
      </c>
      <c r="O1221" s="24"/>
      <c r="P1221" s="94">
        <v>41035</v>
      </c>
      <c r="Q1221" s="94" t="s">
        <v>540</v>
      </c>
      <c r="R1221" s="94" t="s">
        <v>873</v>
      </c>
      <c r="S1221" s="94" t="s">
        <v>1270</v>
      </c>
      <c r="T1221" s="94" t="s">
        <v>873</v>
      </c>
      <c r="U1221" s="94" t="s">
        <v>52</v>
      </c>
      <c r="V1221" s="94" t="s">
        <v>53</v>
      </c>
      <c r="W1221" s="94" t="s">
        <v>54</v>
      </c>
      <c r="X1221" s="90" t="s">
        <v>55</v>
      </c>
      <c r="Y1221" s="94" t="s">
        <v>2918</v>
      </c>
      <c r="Z1221" s="119">
        <v>2000000</v>
      </c>
      <c r="AA1221" s="120"/>
      <c r="AB1221" s="119"/>
      <c r="AC1221" s="119"/>
      <c r="AD1221" s="119"/>
      <c r="AE1221" s="120">
        <v>2000000</v>
      </c>
      <c r="AF1221" s="119"/>
      <c r="AG1221" s="131">
        <v>0</v>
      </c>
      <c r="AH1221" s="94" t="s">
        <v>57</v>
      </c>
      <c r="AI1221" s="94" t="s">
        <v>920</v>
      </c>
      <c r="AJ1221" s="94" t="s">
        <v>1272</v>
      </c>
      <c r="AK1221" s="94"/>
      <c r="AL1221" s="94" t="s">
        <v>57</v>
      </c>
      <c r="AM1221" s="94"/>
      <c r="AN1221" s="94" t="s">
        <v>57</v>
      </c>
      <c r="AO1221" s="94"/>
      <c r="AP1221" s="94" t="s">
        <v>57</v>
      </c>
      <c r="AQ1221" s="94"/>
      <c r="AR1221" s="94" t="s">
        <v>57</v>
      </c>
      <c r="AS1221" s="94" t="s">
        <v>60</v>
      </c>
      <c r="AT1221" s="94" t="s">
        <v>61</v>
      </c>
      <c r="AU1221" s="97" t="s">
        <v>62</v>
      </c>
      <c r="AV1221" s="97" t="s">
        <v>272</v>
      </c>
      <c r="AW1221" s="97" t="s">
        <v>273</v>
      </c>
      <c r="AX1221" s="97">
        <v>3202010</v>
      </c>
      <c r="AY1221" s="97" t="s">
        <v>274</v>
      </c>
      <c r="AZ1221" s="97" t="s">
        <v>405</v>
      </c>
      <c r="BA1221" s="24"/>
    </row>
    <row r="1222" spans="1:53" ht="84.75" customHeight="1">
      <c r="A1222" s="23" t="str">
        <f>+IFERROR(VLOOKUP(R1222,'[2]Listas niveles'!$D$2:$E$11,2,FALSE),"")</f>
        <v>DTAN</v>
      </c>
      <c r="B1222" s="23" t="str">
        <f>+IFERROR(VLOOKUP(AS1222,'[2]Listas anexo 1'!$A$7:$B$8,2,FALSE),"")</f>
        <v>ADMIN</v>
      </c>
      <c r="C1222" s="23" t="str">
        <f>+IFERROR(VLOOKUP(AT1222,'[2]Listas anexo 1'!$A$13:$B$15,2,FALSE),"")</f>
        <v>ADMINYCOOR</v>
      </c>
      <c r="D1222" s="23" t="str">
        <f>+IFERROR(VLOOKUP(AT1222,'[2]Listas anexo 1'!$A$13:$C$15,3,FALSE),"")</f>
        <v>CONTRIBUIR</v>
      </c>
      <c r="E1222" s="23" t="str">
        <f>+IFERROR(VLOOKUP(AT1222,'[2]Listas anexo 1'!$A$19:$B$21,2,FALSE),"")</f>
        <v>ADMINOB</v>
      </c>
      <c r="F1222" s="23" t="str">
        <f>+IFERROR(VLOOKUP(AV1222,'[2]Listas anexo 1'!$J$13:$K$21,2,FALSE),"")</f>
        <v>ADOBIII</v>
      </c>
      <c r="G1222" s="23" t="str">
        <f>+IFERROR(VLOOKUP(AW1222,'[2]LISTAS ANEXO 1. 2'!$A$9:$B$38,2,FALSE),"")</f>
        <v>AIX</v>
      </c>
      <c r="H1222" s="23" t="str">
        <f>+IFERROR(IF(C1222="ADMINYCOOR",VLOOKUP(AY1222,'[2]LISTAS ANEXO 1. 3'!$B$13:$C$42,2,FALSE),IF(C1222="TASAS",VLOOKUP(AY1222,'[2]LISTAS ANEXO 1. 3'!$B$43:$C$51,2,FALSE),IF(C1222="FORTALECIMIENTO",VLOOKUP(AY1222,'[2]LISTAS ANEXO 1. 3'!$B$52:$C$58,2,FALSE),""))),"")</f>
        <v>MM</v>
      </c>
      <c r="I1222" s="23" t="str">
        <f>+IFERROR(VLOOKUP(#REF!,'[2]LISTAS ANEXO 1. 4'!$B$74:$C$90,2,FALSE),"")</f>
        <v/>
      </c>
      <c r="J1222" s="23" t="str">
        <f>+IFERROR(VLOOKUP(X1222,[2]ORDINALES!$B$2:$C$5,2,FALSE),"")</f>
        <v>CTADOS</v>
      </c>
      <c r="K1222" s="23" t="str">
        <f>+IFERROR(VLOOKUP(#REF!,[2]REGION!$G$2:$I$1125,2,FALSE),"")</f>
        <v/>
      </c>
      <c r="L1222" s="23" t="str">
        <f>+IFERROR(VLOOKUP(AI1222,[2]REGION!$G$2:$I$1125,2,FALSE),"")</f>
        <v>SANTANDER</v>
      </c>
      <c r="M1222" s="23" t="str">
        <f>+IFERROR(VLOOKUP(#REF!,[2]ORDINALES!$H$2:$I$382,2,FALSE),"")</f>
        <v/>
      </c>
      <c r="N1222" s="23" t="str">
        <f>IFERROR(VLOOKUP(U1222,'[2]Lista Willy'!$B$11:$D$14,3,FALSE),"")</f>
        <v>REC_11</v>
      </c>
      <c r="O1222" s="24"/>
      <c r="P1222" s="94">
        <v>41036</v>
      </c>
      <c r="Q1222" s="94" t="s">
        <v>540</v>
      </c>
      <c r="R1222" s="94" t="s">
        <v>873</v>
      </c>
      <c r="S1222" s="94" t="s">
        <v>1270</v>
      </c>
      <c r="T1222" s="94" t="s">
        <v>873</v>
      </c>
      <c r="U1222" s="94" t="s">
        <v>52</v>
      </c>
      <c r="V1222" s="94" t="s">
        <v>53</v>
      </c>
      <c r="W1222" s="94" t="s">
        <v>54</v>
      </c>
      <c r="X1222" s="90" t="s">
        <v>55</v>
      </c>
      <c r="Y1222" s="94" t="s">
        <v>1298</v>
      </c>
      <c r="Z1222" s="119">
        <v>40707660</v>
      </c>
      <c r="AA1222" s="120"/>
      <c r="AB1222" s="119"/>
      <c r="AC1222" s="119"/>
      <c r="AD1222" s="119"/>
      <c r="AE1222" s="120">
        <v>40707660</v>
      </c>
      <c r="AF1222" s="119"/>
      <c r="AG1222" s="131">
        <v>0</v>
      </c>
      <c r="AH1222" s="94" t="s">
        <v>57</v>
      </c>
      <c r="AI1222" s="94" t="s">
        <v>920</v>
      </c>
      <c r="AJ1222" s="94" t="s">
        <v>1272</v>
      </c>
      <c r="AK1222" s="94"/>
      <c r="AL1222" s="94" t="s">
        <v>57</v>
      </c>
      <c r="AM1222" s="94"/>
      <c r="AN1222" s="94" t="s">
        <v>57</v>
      </c>
      <c r="AO1222" s="94"/>
      <c r="AP1222" s="94" t="s">
        <v>57</v>
      </c>
      <c r="AQ1222" s="94"/>
      <c r="AR1222" s="94" t="s">
        <v>57</v>
      </c>
      <c r="AS1222" s="94" t="s">
        <v>60</v>
      </c>
      <c r="AT1222" s="94" t="s">
        <v>61</v>
      </c>
      <c r="AU1222" s="97" t="s">
        <v>62</v>
      </c>
      <c r="AV1222" s="98" t="s">
        <v>272</v>
      </c>
      <c r="AW1222" s="97" t="s">
        <v>413</v>
      </c>
      <c r="AX1222" s="97">
        <v>3202014</v>
      </c>
      <c r="AY1222" s="97" t="s">
        <v>414</v>
      </c>
      <c r="AZ1222" s="98" t="s">
        <v>415</v>
      </c>
      <c r="BA1222" s="24"/>
    </row>
    <row r="1223" spans="1:53" ht="84.75" customHeight="1">
      <c r="A1223" s="23" t="str">
        <f>+IFERROR(VLOOKUP(R1223,'[2]Listas niveles'!$D$2:$E$11,2,FALSE),"")</f>
        <v>DTAN</v>
      </c>
      <c r="B1223" s="23" t="str">
        <f>+IFERROR(VLOOKUP(AS1223,'[2]Listas anexo 1'!$A$7:$B$8,2,FALSE),"")</f>
        <v>ADMIN</v>
      </c>
      <c r="C1223" s="23" t="str">
        <f>+IFERROR(VLOOKUP(AT1223,'[2]Listas anexo 1'!$A$13:$B$15,2,FALSE),"")</f>
        <v>ADMINYCOOR</v>
      </c>
      <c r="D1223" s="23" t="str">
        <f>+IFERROR(VLOOKUP(AT1223,'[2]Listas anexo 1'!$A$13:$C$15,3,FALSE),"")</f>
        <v>CONTRIBUIR</v>
      </c>
      <c r="E1223" s="23" t="str">
        <f>+IFERROR(VLOOKUP(AT1223,'[2]Listas anexo 1'!$A$19:$B$21,2,FALSE),"")</f>
        <v>ADMINOB</v>
      </c>
      <c r="F1223" s="23" t="str">
        <f>+IFERROR(VLOOKUP(AV1223,'[2]Listas anexo 1'!$J$13:$K$21,2,FALSE),"")</f>
        <v>ADOBIII</v>
      </c>
      <c r="G1223" s="23" t="str">
        <f>+IFERROR(VLOOKUP(AW1223,'[2]LISTAS ANEXO 1. 2'!$A$9:$B$38,2,FALSE),"")</f>
        <v>AIX</v>
      </c>
      <c r="H1223" s="23" t="str">
        <f>+IFERROR(IF(C1223="ADMINYCOOR",VLOOKUP(AY1223,'[2]LISTAS ANEXO 1. 3'!$B$13:$C$42,2,FALSE),IF(C1223="TASAS",VLOOKUP(AY1223,'[2]LISTAS ANEXO 1. 3'!$B$43:$C$51,2,FALSE),IF(C1223="FORTALECIMIENTO",VLOOKUP(AY1223,'[2]LISTAS ANEXO 1. 3'!$B$52:$C$58,2,FALSE),""))),"")</f>
        <v>MM</v>
      </c>
      <c r="I1223" s="23" t="str">
        <f>+IFERROR(VLOOKUP(#REF!,'[2]LISTAS ANEXO 1. 4'!$B$74:$C$90,2,FALSE),"")</f>
        <v/>
      </c>
      <c r="J1223" s="23" t="str">
        <f>+IFERROR(VLOOKUP(X1223,[2]ORDINALES!$B$2:$C$5,2,FALSE),"")</f>
        <v>CTADOS</v>
      </c>
      <c r="K1223" s="23" t="str">
        <f>+IFERROR(VLOOKUP(#REF!,[2]REGION!$G$2:$I$1125,2,FALSE),"")</f>
        <v/>
      </c>
      <c r="L1223" s="23" t="str">
        <f>+IFERROR(VLOOKUP(AI1223,[2]REGION!$G$2:$I$1125,2,FALSE),"")</f>
        <v>SANTANDER</v>
      </c>
      <c r="M1223" s="23" t="str">
        <f>+IFERROR(VLOOKUP(#REF!,[2]ORDINALES!$H$2:$I$382,2,FALSE),"")</f>
        <v/>
      </c>
      <c r="N1223" s="23" t="str">
        <f>IFERROR(VLOOKUP(U1223,'[2]Lista Willy'!$B$11:$D$14,3,FALSE),"")</f>
        <v>REC_20</v>
      </c>
      <c r="O1223" s="24"/>
      <c r="P1223" s="94">
        <v>41037</v>
      </c>
      <c r="Q1223" s="94" t="s">
        <v>540</v>
      </c>
      <c r="R1223" s="94" t="s">
        <v>873</v>
      </c>
      <c r="S1223" s="94" t="s">
        <v>1270</v>
      </c>
      <c r="T1223" s="94" t="s">
        <v>873</v>
      </c>
      <c r="U1223" s="94" t="s">
        <v>153</v>
      </c>
      <c r="V1223" s="94" t="s">
        <v>154</v>
      </c>
      <c r="W1223" s="94" t="s">
        <v>54</v>
      </c>
      <c r="X1223" s="90" t="s">
        <v>55</v>
      </c>
      <c r="Y1223" s="94" t="s">
        <v>2919</v>
      </c>
      <c r="Z1223" s="119">
        <v>9000000</v>
      </c>
      <c r="AA1223" s="120"/>
      <c r="AB1223" s="119"/>
      <c r="AC1223" s="119"/>
      <c r="AD1223" s="119"/>
      <c r="AE1223" s="120">
        <v>9000000</v>
      </c>
      <c r="AF1223" s="119"/>
      <c r="AG1223" s="131">
        <v>0</v>
      </c>
      <c r="AH1223" s="94" t="s">
        <v>57</v>
      </c>
      <c r="AI1223" s="94" t="s">
        <v>920</v>
      </c>
      <c r="AJ1223" s="94" t="s">
        <v>1272</v>
      </c>
      <c r="AK1223" s="94"/>
      <c r="AL1223" s="94" t="s">
        <v>57</v>
      </c>
      <c r="AM1223" s="94"/>
      <c r="AN1223" s="94" t="s">
        <v>57</v>
      </c>
      <c r="AO1223" s="94"/>
      <c r="AP1223" s="94" t="s">
        <v>57</v>
      </c>
      <c r="AQ1223" s="94"/>
      <c r="AR1223" s="94" t="s">
        <v>57</v>
      </c>
      <c r="AS1223" s="94" t="s">
        <v>60</v>
      </c>
      <c r="AT1223" s="94" t="s">
        <v>61</v>
      </c>
      <c r="AU1223" s="97" t="s">
        <v>62</v>
      </c>
      <c r="AV1223" s="98" t="s">
        <v>272</v>
      </c>
      <c r="AW1223" s="97" t="s">
        <v>413</v>
      </c>
      <c r="AX1223" s="97">
        <v>3202014</v>
      </c>
      <c r="AY1223" s="97" t="s">
        <v>414</v>
      </c>
      <c r="AZ1223" s="98" t="s">
        <v>415</v>
      </c>
      <c r="BA1223" s="24"/>
    </row>
    <row r="1224" spans="1:53" ht="84.75" customHeight="1">
      <c r="A1224" s="23" t="str">
        <f>+IFERROR(VLOOKUP(R1224,'[2]Listas niveles'!$D$2:$E$11,2,FALSE),"")</f>
        <v>DTAN</v>
      </c>
      <c r="B1224" s="23" t="str">
        <f>+IFERROR(VLOOKUP(AS1224,'[2]Listas anexo 1'!$A$7:$B$8,2,FALSE),"")</f>
        <v>ADMIN</v>
      </c>
      <c r="C1224" s="23" t="str">
        <f>+IFERROR(VLOOKUP(AT1224,'[2]Listas anexo 1'!$A$13:$B$15,2,FALSE),"")</f>
        <v>ADMINYCOOR</v>
      </c>
      <c r="D1224" s="23" t="str">
        <f>+IFERROR(VLOOKUP(AT1224,'[2]Listas anexo 1'!$A$13:$C$15,3,FALSE),"")</f>
        <v>CONTRIBUIR</v>
      </c>
      <c r="E1224" s="23" t="str">
        <f>+IFERROR(VLOOKUP(AT1224,'[2]Listas anexo 1'!$A$19:$B$21,2,FALSE),"")</f>
        <v>ADMINOB</v>
      </c>
      <c r="F1224" s="23" t="str">
        <f>+IFERROR(VLOOKUP(AV1224,'[2]Listas anexo 1'!$J$13:$K$21,2,FALSE),"")</f>
        <v>ADOBI</v>
      </c>
      <c r="G1224" s="23" t="str">
        <f>+IFERROR(VLOOKUP(AW1224,'[2]LISTAS ANEXO 1. 2'!$A$9:$B$38,2,FALSE),"")</f>
        <v>AIII</v>
      </c>
      <c r="H1224" s="23" t="str">
        <f>+IFERROR(IF(C1224="ADMINYCOOR",VLOOKUP(AY1224,'[2]LISTAS ANEXO 1. 3'!$B$13:$C$42,2,FALSE),IF(C1224="TASAS",VLOOKUP(AY1224,'[2]LISTAS ANEXO 1. 3'!$B$43:$C$51,2,FALSE),IF(C1224="FORTALECIMIENTO",VLOOKUP(AY1224,'[2]LISTAS ANEXO 1. 3'!$B$52:$C$58,2,FALSE),""))),"")</f>
        <v>DD</v>
      </c>
      <c r="I1224" s="23" t="str">
        <f>+IFERROR(VLOOKUP(#REF!,'[2]LISTAS ANEXO 1. 4'!$B$74:$C$90,2,FALSE),"")</f>
        <v/>
      </c>
      <c r="J1224" s="23" t="str">
        <f>+IFERROR(VLOOKUP(X1224,[2]ORDINALES!$B$2:$C$5,2,FALSE),"")</f>
        <v>CTADOS</v>
      </c>
      <c r="K1224" s="23" t="str">
        <f>+IFERROR(VLOOKUP(#REF!,[2]REGION!$G$2:$I$1125,2,FALSE),"")</f>
        <v/>
      </c>
      <c r="L1224" s="23" t="str">
        <f>+IFERROR(VLOOKUP(AI1224,[2]REGION!$G$2:$I$1125,2,FALSE),"")</f>
        <v>SANTANDER</v>
      </c>
      <c r="M1224" s="23" t="str">
        <f>+IFERROR(VLOOKUP(#REF!,[2]ORDINALES!$H$2:$I$382,2,FALSE),"")</f>
        <v/>
      </c>
      <c r="N1224" s="23" t="str">
        <f>IFERROR(VLOOKUP(U1224,'[2]Lista Willy'!$B$11:$D$14,3,FALSE),"")</f>
        <v>REC_11</v>
      </c>
      <c r="O1224" s="24"/>
      <c r="P1224" s="94">
        <v>41038</v>
      </c>
      <c r="Q1224" s="94" t="s">
        <v>540</v>
      </c>
      <c r="R1224" s="94" t="s">
        <v>873</v>
      </c>
      <c r="S1224" s="94" t="s">
        <v>1270</v>
      </c>
      <c r="T1224" s="94" t="s">
        <v>873</v>
      </c>
      <c r="U1224" s="94" t="s">
        <v>52</v>
      </c>
      <c r="V1224" s="94" t="s">
        <v>53</v>
      </c>
      <c r="W1224" s="94" t="s">
        <v>54</v>
      </c>
      <c r="X1224" s="90" t="s">
        <v>55</v>
      </c>
      <c r="Y1224" s="94" t="s">
        <v>1299</v>
      </c>
      <c r="Z1224" s="119">
        <v>15997960</v>
      </c>
      <c r="AA1224" s="120"/>
      <c r="AB1224" s="119"/>
      <c r="AC1224" s="119"/>
      <c r="AD1224" s="119"/>
      <c r="AE1224" s="120">
        <v>15997960</v>
      </c>
      <c r="AF1224" s="119">
        <v>2824000</v>
      </c>
      <c r="AG1224" s="131">
        <v>14543600</v>
      </c>
      <c r="AH1224" s="94" t="s">
        <v>57</v>
      </c>
      <c r="AI1224" s="94" t="s">
        <v>920</v>
      </c>
      <c r="AJ1224" s="94" t="s">
        <v>1272</v>
      </c>
      <c r="AK1224" s="94"/>
      <c r="AL1224" s="94" t="s">
        <v>57</v>
      </c>
      <c r="AM1224" s="94"/>
      <c r="AN1224" s="94" t="s">
        <v>57</v>
      </c>
      <c r="AO1224" s="94"/>
      <c r="AP1224" s="94" t="s">
        <v>57</v>
      </c>
      <c r="AQ1224" s="94"/>
      <c r="AR1224" s="94" t="s">
        <v>57</v>
      </c>
      <c r="AS1224" s="94" t="s">
        <v>60</v>
      </c>
      <c r="AT1224" s="94" t="s">
        <v>61</v>
      </c>
      <c r="AU1224" s="97" t="s">
        <v>62</v>
      </c>
      <c r="AV1224" s="98" t="s">
        <v>125</v>
      </c>
      <c r="AW1224" s="97" t="s">
        <v>324</v>
      </c>
      <c r="AX1224" s="97">
        <v>3202005</v>
      </c>
      <c r="AY1224" s="98" t="s">
        <v>325</v>
      </c>
      <c r="AZ1224" s="98" t="s">
        <v>389</v>
      </c>
      <c r="BA1224" s="24"/>
    </row>
    <row r="1225" spans="1:53" ht="84.75" customHeight="1">
      <c r="A1225" s="23" t="str">
        <f>+IFERROR(VLOOKUP(R1225,'[2]Listas niveles'!$D$2:$E$11,2,FALSE),"")</f>
        <v>DTAN</v>
      </c>
      <c r="B1225" s="23" t="str">
        <f>+IFERROR(VLOOKUP(AS1225,'[2]Listas anexo 1'!$A$7:$B$8,2,FALSE),"")</f>
        <v>ADMIN</v>
      </c>
      <c r="C1225" s="23" t="str">
        <f>+IFERROR(VLOOKUP(AT1225,'[2]Listas anexo 1'!$A$13:$B$15,2,FALSE),"")</f>
        <v>ADMINYCOOR</v>
      </c>
      <c r="D1225" s="23" t="str">
        <f>+IFERROR(VLOOKUP(AT1225,'[2]Listas anexo 1'!$A$13:$C$15,3,FALSE),"")</f>
        <v>CONTRIBUIR</v>
      </c>
      <c r="E1225" s="23" t="str">
        <f>+IFERROR(VLOOKUP(AT1225,'[2]Listas anexo 1'!$A$19:$B$21,2,FALSE),"")</f>
        <v>ADMINOB</v>
      </c>
      <c r="F1225" s="23" t="str">
        <f>+IFERROR(VLOOKUP(AV1225,'[2]Listas anexo 1'!$J$13:$K$21,2,FALSE),"")</f>
        <v>ADOBI</v>
      </c>
      <c r="G1225" s="23" t="str">
        <f>+IFERROR(VLOOKUP(AW1225,'[2]LISTAS ANEXO 1. 2'!$A$9:$B$38,2,FALSE),"")</f>
        <v>AIII</v>
      </c>
      <c r="H1225" s="23" t="str">
        <f>+IFERROR(IF(C1225="ADMINYCOOR",VLOOKUP(AY1225,'[2]LISTAS ANEXO 1. 3'!$B$13:$C$42,2,FALSE),IF(C1225="TASAS",VLOOKUP(AY1225,'[2]LISTAS ANEXO 1. 3'!$B$43:$C$51,2,FALSE),IF(C1225="FORTALECIMIENTO",VLOOKUP(AY1225,'[2]LISTAS ANEXO 1. 3'!$B$52:$C$58,2,FALSE),""))),"")</f>
        <v>DD</v>
      </c>
      <c r="I1225" s="23" t="str">
        <f>+IFERROR(VLOOKUP(#REF!,'[2]LISTAS ANEXO 1. 4'!$B$74:$C$90,2,FALSE),"")</f>
        <v/>
      </c>
      <c r="J1225" s="23" t="str">
        <f>+IFERROR(VLOOKUP(X1225,[2]ORDINALES!$B$2:$C$5,2,FALSE),"")</f>
        <v>CTADOS</v>
      </c>
      <c r="K1225" s="23" t="str">
        <f>+IFERROR(VLOOKUP(#REF!,[2]REGION!$G$2:$I$1125,2,FALSE),"")</f>
        <v/>
      </c>
      <c r="L1225" s="23" t="str">
        <f>+IFERROR(VLOOKUP(AI1225,[2]REGION!$G$2:$I$1125,2,FALSE),"")</f>
        <v>SANTANDER</v>
      </c>
      <c r="M1225" s="23" t="str">
        <f>+IFERROR(VLOOKUP(#REF!,[2]ORDINALES!$H$2:$I$382,2,FALSE),"")</f>
        <v/>
      </c>
      <c r="N1225" s="23" t="str">
        <f>IFERROR(VLOOKUP(U1225,'[2]Lista Willy'!$B$11:$D$14,3,FALSE),"")</f>
        <v>REC_11</v>
      </c>
      <c r="O1225" s="24"/>
      <c r="P1225" s="94">
        <v>41039</v>
      </c>
      <c r="Q1225" s="94" t="s">
        <v>540</v>
      </c>
      <c r="R1225" s="94" t="s">
        <v>873</v>
      </c>
      <c r="S1225" s="94" t="s">
        <v>1270</v>
      </c>
      <c r="T1225" s="94" t="s">
        <v>873</v>
      </c>
      <c r="U1225" s="94" t="s">
        <v>52</v>
      </c>
      <c r="V1225" s="94" t="s">
        <v>53</v>
      </c>
      <c r="W1225" s="94" t="s">
        <v>54</v>
      </c>
      <c r="X1225" s="90" t="s">
        <v>55</v>
      </c>
      <c r="Y1225" s="94" t="s">
        <v>1300</v>
      </c>
      <c r="Z1225" s="119">
        <v>15997960</v>
      </c>
      <c r="AA1225" s="120"/>
      <c r="AB1225" s="119"/>
      <c r="AC1225" s="119"/>
      <c r="AD1225" s="119"/>
      <c r="AE1225" s="120">
        <v>15997960</v>
      </c>
      <c r="AF1225" s="119">
        <v>14120000</v>
      </c>
      <c r="AG1225" s="131">
        <v>14543600</v>
      </c>
      <c r="AH1225" s="94" t="s">
        <v>57</v>
      </c>
      <c r="AI1225" s="94" t="s">
        <v>920</v>
      </c>
      <c r="AJ1225" s="94" t="s">
        <v>1272</v>
      </c>
      <c r="AK1225" s="94"/>
      <c r="AL1225" s="94" t="s">
        <v>57</v>
      </c>
      <c r="AM1225" s="94"/>
      <c r="AN1225" s="94" t="s">
        <v>57</v>
      </c>
      <c r="AO1225" s="94"/>
      <c r="AP1225" s="94" t="s">
        <v>57</v>
      </c>
      <c r="AQ1225" s="94"/>
      <c r="AR1225" s="94" t="s">
        <v>57</v>
      </c>
      <c r="AS1225" s="94" t="s">
        <v>60</v>
      </c>
      <c r="AT1225" s="94" t="s">
        <v>61</v>
      </c>
      <c r="AU1225" s="97" t="s">
        <v>62</v>
      </c>
      <c r="AV1225" s="98" t="s">
        <v>125</v>
      </c>
      <c r="AW1225" s="97" t="s">
        <v>324</v>
      </c>
      <c r="AX1225" s="97">
        <v>3202005</v>
      </c>
      <c r="AY1225" s="98" t="s">
        <v>325</v>
      </c>
      <c r="AZ1225" s="98" t="s">
        <v>389</v>
      </c>
      <c r="BA1225" s="24"/>
    </row>
    <row r="1226" spans="1:53" ht="84.75" customHeight="1">
      <c r="A1226" s="23" t="str">
        <f>+IFERROR(VLOOKUP(R1226,'[2]Listas niveles'!$D$2:$E$11,2,FALSE),"")</f>
        <v>DTAN</v>
      </c>
      <c r="B1226" s="23" t="str">
        <f>+IFERROR(VLOOKUP(AS1226,'[2]Listas anexo 1'!$A$7:$B$8,2,FALSE),"")</f>
        <v>ADMIN</v>
      </c>
      <c r="C1226" s="23" t="str">
        <f>+IFERROR(VLOOKUP(AT1226,'[2]Listas anexo 1'!$A$13:$B$15,2,FALSE),"")</f>
        <v>ADMINYCOOR</v>
      </c>
      <c r="D1226" s="23" t="str">
        <f>+IFERROR(VLOOKUP(AT1226,'[2]Listas anexo 1'!$A$13:$C$15,3,FALSE),"")</f>
        <v>CONTRIBUIR</v>
      </c>
      <c r="E1226" s="23" t="str">
        <f>+IFERROR(VLOOKUP(AT1226,'[2]Listas anexo 1'!$A$19:$B$21,2,FALSE),"")</f>
        <v>ADMINOB</v>
      </c>
      <c r="F1226" s="23" t="str">
        <f>+IFERROR(VLOOKUP(AV1226,'[2]Listas anexo 1'!$J$13:$K$21,2,FALSE),"")</f>
        <v>ADOBI</v>
      </c>
      <c r="G1226" s="23" t="str">
        <f>+IFERROR(VLOOKUP(AW1226,'[2]LISTAS ANEXO 1. 2'!$A$9:$B$38,2,FALSE),"")</f>
        <v>AIII</v>
      </c>
      <c r="H1226" s="23" t="str">
        <f>+IFERROR(IF(C1226="ADMINYCOOR",VLOOKUP(AY1226,'[2]LISTAS ANEXO 1. 3'!$B$13:$C$42,2,FALSE),IF(C1226="TASAS",VLOOKUP(AY1226,'[2]LISTAS ANEXO 1. 3'!$B$43:$C$51,2,FALSE),IF(C1226="FORTALECIMIENTO",VLOOKUP(AY1226,'[2]LISTAS ANEXO 1. 3'!$B$52:$C$58,2,FALSE),""))),"")</f>
        <v>DD</v>
      </c>
      <c r="I1226" s="23" t="str">
        <f>+IFERROR(VLOOKUP(#REF!,'[2]LISTAS ANEXO 1. 4'!$B$74:$C$90,2,FALSE),"")</f>
        <v/>
      </c>
      <c r="J1226" s="23" t="str">
        <f>+IFERROR(VLOOKUP(X1226,[2]ORDINALES!$B$2:$C$5,2,FALSE),"")</f>
        <v>CTADOS</v>
      </c>
      <c r="K1226" s="23" t="str">
        <f>+IFERROR(VLOOKUP(#REF!,[2]REGION!$G$2:$I$1125,2,FALSE),"")</f>
        <v/>
      </c>
      <c r="L1226" s="23" t="str">
        <f>+IFERROR(VLOOKUP(AI1226,[2]REGION!$G$2:$I$1125,2,FALSE),"")</f>
        <v>SANTANDER</v>
      </c>
      <c r="M1226" s="23" t="str">
        <f>+IFERROR(VLOOKUP(#REF!,[2]ORDINALES!$H$2:$I$382,2,FALSE),"")</f>
        <v/>
      </c>
      <c r="N1226" s="23" t="str">
        <f>IFERROR(VLOOKUP(U1226,'[2]Lista Willy'!$B$11:$D$14,3,FALSE),"")</f>
        <v>REC_11</v>
      </c>
      <c r="O1226" s="24"/>
      <c r="P1226" s="94">
        <v>41040</v>
      </c>
      <c r="Q1226" s="94" t="s">
        <v>540</v>
      </c>
      <c r="R1226" s="94" t="s">
        <v>873</v>
      </c>
      <c r="S1226" s="94" t="s">
        <v>1270</v>
      </c>
      <c r="T1226" s="94" t="s">
        <v>873</v>
      </c>
      <c r="U1226" s="94" t="s">
        <v>52</v>
      </c>
      <c r="V1226" s="94" t="s">
        <v>53</v>
      </c>
      <c r="W1226" s="94" t="s">
        <v>54</v>
      </c>
      <c r="X1226" s="90" t="s">
        <v>55</v>
      </c>
      <c r="Y1226" s="94" t="s">
        <v>1301</v>
      </c>
      <c r="Z1226" s="119">
        <v>15997960</v>
      </c>
      <c r="AA1226" s="120"/>
      <c r="AB1226" s="119"/>
      <c r="AC1226" s="119"/>
      <c r="AD1226" s="119"/>
      <c r="AE1226" s="120">
        <v>15997960</v>
      </c>
      <c r="AF1226" s="119">
        <v>14120000</v>
      </c>
      <c r="AG1226" s="131">
        <v>14543600</v>
      </c>
      <c r="AH1226" s="94" t="s">
        <v>57</v>
      </c>
      <c r="AI1226" s="94" t="s">
        <v>920</v>
      </c>
      <c r="AJ1226" s="94" t="s">
        <v>1272</v>
      </c>
      <c r="AK1226" s="94"/>
      <c r="AL1226" s="94" t="s">
        <v>57</v>
      </c>
      <c r="AM1226" s="94"/>
      <c r="AN1226" s="94" t="s">
        <v>57</v>
      </c>
      <c r="AO1226" s="94"/>
      <c r="AP1226" s="94" t="s">
        <v>57</v>
      </c>
      <c r="AQ1226" s="94"/>
      <c r="AR1226" s="94" t="s">
        <v>57</v>
      </c>
      <c r="AS1226" s="94" t="s">
        <v>60</v>
      </c>
      <c r="AT1226" s="94" t="s">
        <v>61</v>
      </c>
      <c r="AU1226" s="97" t="s">
        <v>62</v>
      </c>
      <c r="AV1226" s="98" t="s">
        <v>125</v>
      </c>
      <c r="AW1226" s="97" t="s">
        <v>324</v>
      </c>
      <c r="AX1226" s="97">
        <v>3202005</v>
      </c>
      <c r="AY1226" s="98" t="s">
        <v>325</v>
      </c>
      <c r="AZ1226" s="98" t="s">
        <v>389</v>
      </c>
      <c r="BA1226" s="24"/>
    </row>
    <row r="1227" spans="1:53" ht="84.75" customHeight="1">
      <c r="A1227" s="23" t="str">
        <f>+IFERROR(VLOOKUP(R1227,'[2]Listas niveles'!$D$2:$E$11,2,FALSE),"")</f>
        <v>DTAN</v>
      </c>
      <c r="B1227" s="23" t="str">
        <f>+IFERROR(VLOOKUP(AS1227,'[2]Listas anexo 1'!$A$7:$B$8,2,FALSE),"")</f>
        <v>ADMIN</v>
      </c>
      <c r="C1227" s="23" t="str">
        <f>+IFERROR(VLOOKUP(AT1227,'[2]Listas anexo 1'!$A$13:$B$15,2,FALSE),"")</f>
        <v>ADMINYCOOR</v>
      </c>
      <c r="D1227" s="23" t="str">
        <f>+IFERROR(VLOOKUP(AT1227,'[2]Listas anexo 1'!$A$13:$C$15,3,FALSE),"")</f>
        <v>CONTRIBUIR</v>
      </c>
      <c r="E1227" s="23" t="str">
        <f>+IFERROR(VLOOKUP(AT1227,'[2]Listas anexo 1'!$A$19:$B$21,2,FALSE),"")</f>
        <v>ADMINOB</v>
      </c>
      <c r="F1227" s="23" t="str">
        <f>+IFERROR(VLOOKUP(AV1227,'[2]Listas anexo 1'!$J$13:$K$21,2,FALSE),"")</f>
        <v>ADOBI</v>
      </c>
      <c r="G1227" s="23" t="str">
        <f>+IFERROR(VLOOKUP(AW1227,'[2]LISTAS ANEXO 1. 2'!$A$9:$B$38,2,FALSE),"")</f>
        <v>AIII</v>
      </c>
      <c r="H1227" s="23" t="str">
        <f>+IFERROR(IF(C1227="ADMINYCOOR",VLOOKUP(AY1227,'[2]LISTAS ANEXO 1. 3'!$B$13:$C$42,2,FALSE),IF(C1227="TASAS",VLOOKUP(AY1227,'[2]LISTAS ANEXO 1. 3'!$B$43:$C$51,2,FALSE),IF(C1227="FORTALECIMIENTO",VLOOKUP(AY1227,'[2]LISTAS ANEXO 1. 3'!$B$52:$C$58,2,FALSE),""))),"")</f>
        <v>DD</v>
      </c>
      <c r="I1227" s="23" t="str">
        <f>+IFERROR(VLOOKUP(#REF!,'[2]LISTAS ANEXO 1. 4'!$B$74:$C$90,2,FALSE),"")</f>
        <v/>
      </c>
      <c r="J1227" s="23" t="str">
        <f>+IFERROR(VLOOKUP(X1227,[2]ORDINALES!$B$2:$C$5,2,FALSE),"")</f>
        <v>CTADOS</v>
      </c>
      <c r="K1227" s="23" t="str">
        <f>+IFERROR(VLOOKUP(#REF!,[2]REGION!$G$2:$I$1125,2,FALSE),"")</f>
        <v/>
      </c>
      <c r="L1227" s="23" t="str">
        <f>+IFERROR(VLOOKUP(AI1227,[2]REGION!$G$2:$I$1125,2,FALSE),"")</f>
        <v>SANTANDER</v>
      </c>
      <c r="M1227" s="23" t="str">
        <f>+IFERROR(VLOOKUP(#REF!,[2]ORDINALES!$H$2:$I$382,2,FALSE),"")</f>
        <v/>
      </c>
      <c r="N1227" s="23" t="str">
        <f>IFERROR(VLOOKUP(U1227,'[2]Lista Willy'!$B$11:$D$14,3,FALSE),"")</f>
        <v>REC_11</v>
      </c>
      <c r="O1227" s="24"/>
      <c r="P1227" s="94">
        <v>41041</v>
      </c>
      <c r="Q1227" s="94" t="s">
        <v>540</v>
      </c>
      <c r="R1227" s="94" t="s">
        <v>873</v>
      </c>
      <c r="S1227" s="94" t="s">
        <v>1270</v>
      </c>
      <c r="T1227" s="94" t="s">
        <v>873</v>
      </c>
      <c r="U1227" s="94" t="s">
        <v>52</v>
      </c>
      <c r="V1227" s="94" t="s">
        <v>53</v>
      </c>
      <c r="W1227" s="94" t="s">
        <v>54</v>
      </c>
      <c r="X1227" s="90" t="s">
        <v>55</v>
      </c>
      <c r="Y1227" s="94" t="s">
        <v>1302</v>
      </c>
      <c r="Z1227" s="119">
        <v>15997960</v>
      </c>
      <c r="AA1227" s="120"/>
      <c r="AB1227" s="119"/>
      <c r="AC1227" s="119"/>
      <c r="AD1227" s="119"/>
      <c r="AE1227" s="120">
        <v>15997960</v>
      </c>
      <c r="AF1227" s="119">
        <v>14120000</v>
      </c>
      <c r="AG1227" s="131">
        <v>14543600</v>
      </c>
      <c r="AH1227" s="94" t="s">
        <v>57</v>
      </c>
      <c r="AI1227" s="94" t="s">
        <v>920</v>
      </c>
      <c r="AJ1227" s="94" t="s">
        <v>1272</v>
      </c>
      <c r="AK1227" s="94"/>
      <c r="AL1227" s="94" t="s">
        <v>57</v>
      </c>
      <c r="AM1227" s="94"/>
      <c r="AN1227" s="94" t="s">
        <v>57</v>
      </c>
      <c r="AO1227" s="94"/>
      <c r="AP1227" s="94" t="s">
        <v>57</v>
      </c>
      <c r="AQ1227" s="94"/>
      <c r="AR1227" s="94" t="s">
        <v>57</v>
      </c>
      <c r="AS1227" s="94" t="s">
        <v>60</v>
      </c>
      <c r="AT1227" s="94" t="s">
        <v>61</v>
      </c>
      <c r="AU1227" s="97" t="s">
        <v>62</v>
      </c>
      <c r="AV1227" s="98" t="s">
        <v>125</v>
      </c>
      <c r="AW1227" s="97" t="s">
        <v>324</v>
      </c>
      <c r="AX1227" s="97">
        <v>3202005</v>
      </c>
      <c r="AY1227" s="98" t="s">
        <v>325</v>
      </c>
      <c r="AZ1227" s="98" t="s">
        <v>389</v>
      </c>
      <c r="BA1227" s="24"/>
    </row>
    <row r="1228" spans="1:53" ht="84.75" customHeight="1">
      <c r="A1228" s="23" t="str">
        <f>+IFERROR(VLOOKUP(R1228,'[2]Listas niveles'!$D$2:$E$11,2,FALSE),"")</f>
        <v>DTAN</v>
      </c>
      <c r="B1228" s="23" t="str">
        <f>+IFERROR(VLOOKUP(AS1228,'[2]Listas anexo 1'!$A$7:$B$8,2,FALSE),"")</f>
        <v>ADMIN</v>
      </c>
      <c r="C1228" s="23" t="str">
        <f>+IFERROR(VLOOKUP(AT1228,'[2]Listas anexo 1'!$A$13:$B$15,2,FALSE),"")</f>
        <v>ADMINYCOOR</v>
      </c>
      <c r="D1228" s="23" t="str">
        <f>+IFERROR(VLOOKUP(AT1228,'[2]Listas anexo 1'!$A$13:$C$15,3,FALSE),"")</f>
        <v>CONTRIBUIR</v>
      </c>
      <c r="E1228" s="23" t="str">
        <f>+IFERROR(VLOOKUP(AT1228,'[2]Listas anexo 1'!$A$19:$B$21,2,FALSE),"")</f>
        <v>ADMINOB</v>
      </c>
      <c r="F1228" s="23" t="str">
        <f>+IFERROR(VLOOKUP(AV1228,'[2]Listas anexo 1'!$J$13:$K$21,2,FALSE),"")</f>
        <v>ADOBI</v>
      </c>
      <c r="G1228" s="23" t="str">
        <f>+IFERROR(VLOOKUP(AW1228,'[2]LISTAS ANEXO 1. 2'!$A$9:$B$38,2,FALSE),"")</f>
        <v>AIII</v>
      </c>
      <c r="H1228" s="23" t="str">
        <f>+IFERROR(IF(C1228="ADMINYCOOR",VLOOKUP(AY1228,'[2]LISTAS ANEXO 1. 3'!$B$13:$C$42,2,FALSE),IF(C1228="TASAS",VLOOKUP(AY1228,'[2]LISTAS ANEXO 1. 3'!$B$43:$C$51,2,FALSE),IF(C1228="FORTALECIMIENTO",VLOOKUP(AY1228,'[2]LISTAS ANEXO 1. 3'!$B$52:$C$58,2,FALSE),""))),"")</f>
        <v>DD</v>
      </c>
      <c r="I1228" s="23" t="str">
        <f>+IFERROR(VLOOKUP(#REF!,'[2]LISTAS ANEXO 1. 4'!$B$74:$C$90,2,FALSE),"")</f>
        <v/>
      </c>
      <c r="J1228" s="23" t="str">
        <f>+IFERROR(VLOOKUP(X1228,[2]ORDINALES!$B$2:$C$5,2,FALSE),"")</f>
        <v>CTADOS</v>
      </c>
      <c r="K1228" s="23" t="str">
        <f>+IFERROR(VLOOKUP(#REF!,[2]REGION!$G$2:$I$1125,2,FALSE),"")</f>
        <v/>
      </c>
      <c r="L1228" s="23" t="str">
        <f>+IFERROR(VLOOKUP(AI1228,[2]REGION!$G$2:$I$1125,2,FALSE),"")</f>
        <v>SANTANDER</v>
      </c>
      <c r="M1228" s="23" t="str">
        <f>+IFERROR(VLOOKUP(#REF!,[2]ORDINALES!$H$2:$I$382,2,FALSE),"")</f>
        <v/>
      </c>
      <c r="N1228" s="23" t="str">
        <f>IFERROR(VLOOKUP(U1228,'[2]Lista Willy'!$B$11:$D$14,3,FALSE),"")</f>
        <v>REC_11</v>
      </c>
      <c r="O1228" s="24"/>
      <c r="P1228" s="94">
        <v>41042</v>
      </c>
      <c r="Q1228" s="94" t="s">
        <v>540</v>
      </c>
      <c r="R1228" s="94" t="s">
        <v>873</v>
      </c>
      <c r="S1228" s="94" t="s">
        <v>1270</v>
      </c>
      <c r="T1228" s="94" t="s">
        <v>873</v>
      </c>
      <c r="U1228" s="94" t="s">
        <v>52</v>
      </c>
      <c r="V1228" s="94" t="s">
        <v>53</v>
      </c>
      <c r="W1228" s="94" t="s">
        <v>54</v>
      </c>
      <c r="X1228" s="90" t="s">
        <v>55</v>
      </c>
      <c r="Y1228" s="94" t="s">
        <v>1303</v>
      </c>
      <c r="Z1228" s="119">
        <v>15997960</v>
      </c>
      <c r="AA1228" s="120"/>
      <c r="AB1228" s="119"/>
      <c r="AC1228" s="119"/>
      <c r="AD1228" s="119"/>
      <c r="AE1228" s="120">
        <v>15997960</v>
      </c>
      <c r="AF1228" s="119"/>
      <c r="AG1228" s="131">
        <v>0</v>
      </c>
      <c r="AH1228" s="94" t="s">
        <v>57</v>
      </c>
      <c r="AI1228" s="94" t="s">
        <v>920</v>
      </c>
      <c r="AJ1228" s="94" t="s">
        <v>1272</v>
      </c>
      <c r="AK1228" s="94"/>
      <c r="AL1228" s="94" t="s">
        <v>57</v>
      </c>
      <c r="AM1228" s="94"/>
      <c r="AN1228" s="94" t="s">
        <v>57</v>
      </c>
      <c r="AO1228" s="94"/>
      <c r="AP1228" s="94" t="s">
        <v>57</v>
      </c>
      <c r="AQ1228" s="94"/>
      <c r="AR1228" s="94" t="s">
        <v>57</v>
      </c>
      <c r="AS1228" s="94" t="s">
        <v>60</v>
      </c>
      <c r="AT1228" s="94" t="s">
        <v>61</v>
      </c>
      <c r="AU1228" s="97" t="s">
        <v>62</v>
      </c>
      <c r="AV1228" s="98" t="s">
        <v>125</v>
      </c>
      <c r="AW1228" s="97" t="s">
        <v>324</v>
      </c>
      <c r="AX1228" s="97">
        <v>3202005</v>
      </c>
      <c r="AY1228" s="98" t="s">
        <v>325</v>
      </c>
      <c r="AZ1228" s="98" t="s">
        <v>389</v>
      </c>
      <c r="BA1228" s="24"/>
    </row>
    <row r="1229" spans="1:53" ht="84.75" customHeight="1">
      <c r="A1229" s="23" t="str">
        <f>+IFERROR(VLOOKUP(R1229,'[2]Listas niveles'!$D$2:$E$11,2,FALSE),"")</f>
        <v>DTAN</v>
      </c>
      <c r="B1229" s="23" t="str">
        <f>+IFERROR(VLOOKUP(AS1229,'[2]Listas anexo 1'!$A$7:$B$8,2,FALSE),"")</f>
        <v>ADMIN</v>
      </c>
      <c r="C1229" s="23" t="str">
        <f>+IFERROR(VLOOKUP(AT1229,'[2]Listas anexo 1'!$A$13:$B$15,2,FALSE),"")</f>
        <v>ADMINYCOOR</v>
      </c>
      <c r="D1229" s="23" t="str">
        <f>+IFERROR(VLOOKUP(AT1229,'[2]Listas anexo 1'!$A$13:$C$15,3,FALSE),"")</f>
        <v>CONTRIBUIR</v>
      </c>
      <c r="E1229" s="23" t="str">
        <f>+IFERROR(VLOOKUP(AT1229,'[2]Listas anexo 1'!$A$19:$B$21,2,FALSE),"")</f>
        <v>ADMINOB</v>
      </c>
      <c r="F1229" s="23" t="str">
        <f>+IFERROR(VLOOKUP(AV1229,'[2]Listas anexo 1'!$J$13:$K$21,2,FALSE),"")</f>
        <v>ADOBI</v>
      </c>
      <c r="G1229" s="23" t="str">
        <f>+IFERROR(VLOOKUP(AW1229,'[2]LISTAS ANEXO 1. 2'!$A$9:$B$38,2,FALSE),"")</f>
        <v>AIII</v>
      </c>
      <c r="H1229" s="23" t="str">
        <f>+IFERROR(IF(C1229="ADMINYCOOR",VLOOKUP(AY1229,'[2]LISTAS ANEXO 1. 3'!$B$13:$C$42,2,FALSE),IF(C1229="TASAS",VLOOKUP(AY1229,'[2]LISTAS ANEXO 1. 3'!$B$43:$C$51,2,FALSE),IF(C1229="FORTALECIMIENTO",VLOOKUP(AY1229,'[2]LISTAS ANEXO 1. 3'!$B$52:$C$58,2,FALSE),""))),"")</f>
        <v>DD</v>
      </c>
      <c r="I1229" s="23" t="str">
        <f>+IFERROR(VLOOKUP(#REF!,'[2]LISTAS ANEXO 1. 4'!$B$74:$C$90,2,FALSE),"")</f>
        <v/>
      </c>
      <c r="J1229" s="23" t="str">
        <f>+IFERROR(VLOOKUP(X1229,[2]ORDINALES!$B$2:$C$5,2,FALSE),"")</f>
        <v>CTADOS</v>
      </c>
      <c r="K1229" s="23" t="str">
        <f>+IFERROR(VLOOKUP(#REF!,[2]REGION!$G$2:$I$1125,2,FALSE),"")</f>
        <v/>
      </c>
      <c r="L1229" s="23" t="str">
        <f>+IFERROR(VLOOKUP(AI1229,[2]REGION!$G$2:$I$1125,2,FALSE),"")</f>
        <v>SANTANDER</v>
      </c>
      <c r="M1229" s="23" t="str">
        <f>+IFERROR(VLOOKUP(#REF!,[2]ORDINALES!$H$2:$I$382,2,FALSE),"")</f>
        <v/>
      </c>
      <c r="N1229" s="23" t="str">
        <f>IFERROR(VLOOKUP(U1229,'[2]Lista Willy'!$B$11:$D$14,3,FALSE),"")</f>
        <v>REC_11</v>
      </c>
      <c r="O1229" s="24"/>
      <c r="P1229" s="94">
        <v>41043</v>
      </c>
      <c r="Q1229" s="94" t="s">
        <v>540</v>
      </c>
      <c r="R1229" s="94" t="s">
        <v>873</v>
      </c>
      <c r="S1229" s="94" t="s">
        <v>1270</v>
      </c>
      <c r="T1229" s="94" t="s">
        <v>873</v>
      </c>
      <c r="U1229" s="94" t="s">
        <v>52</v>
      </c>
      <c r="V1229" s="94" t="s">
        <v>53</v>
      </c>
      <c r="W1229" s="94" t="s">
        <v>54</v>
      </c>
      <c r="X1229" s="90" t="s">
        <v>55</v>
      </c>
      <c r="Y1229" s="94" t="s">
        <v>1304</v>
      </c>
      <c r="Z1229" s="119">
        <v>15997960</v>
      </c>
      <c r="AA1229" s="120"/>
      <c r="AB1229" s="119"/>
      <c r="AC1229" s="119"/>
      <c r="AD1229" s="119"/>
      <c r="AE1229" s="120">
        <v>15997960</v>
      </c>
      <c r="AF1229" s="119"/>
      <c r="AG1229" s="131">
        <v>0</v>
      </c>
      <c r="AH1229" s="94" t="s">
        <v>57</v>
      </c>
      <c r="AI1229" s="94" t="s">
        <v>920</v>
      </c>
      <c r="AJ1229" s="94" t="s">
        <v>1272</v>
      </c>
      <c r="AK1229" s="94"/>
      <c r="AL1229" s="94" t="s">
        <v>57</v>
      </c>
      <c r="AM1229" s="94"/>
      <c r="AN1229" s="94" t="s">
        <v>57</v>
      </c>
      <c r="AO1229" s="94"/>
      <c r="AP1229" s="94" t="s">
        <v>57</v>
      </c>
      <c r="AQ1229" s="94"/>
      <c r="AR1229" s="94" t="s">
        <v>57</v>
      </c>
      <c r="AS1229" s="94" t="s">
        <v>60</v>
      </c>
      <c r="AT1229" s="94" t="s">
        <v>61</v>
      </c>
      <c r="AU1229" s="97" t="s">
        <v>62</v>
      </c>
      <c r="AV1229" s="98" t="s">
        <v>125</v>
      </c>
      <c r="AW1229" s="97" t="s">
        <v>324</v>
      </c>
      <c r="AX1229" s="97">
        <v>3202005</v>
      </c>
      <c r="AY1229" s="98" t="s">
        <v>325</v>
      </c>
      <c r="AZ1229" s="98" t="s">
        <v>389</v>
      </c>
      <c r="BA1229" s="24"/>
    </row>
    <row r="1230" spans="1:53" ht="84.75" customHeight="1">
      <c r="A1230" s="23" t="str">
        <f>+IFERROR(VLOOKUP(R1230,'[2]Listas niveles'!$D$2:$E$11,2,FALSE),"")</f>
        <v>DTAN</v>
      </c>
      <c r="B1230" s="23" t="str">
        <f>+IFERROR(VLOOKUP(AS1230,'[2]Listas anexo 1'!$A$7:$B$8,2,FALSE),"")</f>
        <v>ADMIN</v>
      </c>
      <c r="C1230" s="23" t="str">
        <f>+IFERROR(VLOOKUP(AT1230,'[2]Listas anexo 1'!$A$13:$B$15,2,FALSE),"")</f>
        <v>ADMINYCOOR</v>
      </c>
      <c r="D1230" s="23" t="str">
        <f>+IFERROR(VLOOKUP(AT1230,'[2]Listas anexo 1'!$A$13:$C$15,3,FALSE),"")</f>
        <v>CONTRIBUIR</v>
      </c>
      <c r="E1230" s="23" t="str">
        <f>+IFERROR(VLOOKUP(AT1230,'[2]Listas anexo 1'!$A$19:$B$21,2,FALSE),"")</f>
        <v>ADMINOB</v>
      </c>
      <c r="F1230" s="23" t="str">
        <f>+IFERROR(VLOOKUP(AV1230,'[2]Listas anexo 1'!$J$13:$K$21,2,FALSE),"")</f>
        <v>ADOBI</v>
      </c>
      <c r="G1230" s="23" t="str">
        <f>+IFERROR(VLOOKUP(AW1230,'[2]LISTAS ANEXO 1. 2'!$A$9:$B$38,2,FALSE),"")</f>
        <v>AIII</v>
      </c>
      <c r="H1230" s="23" t="str">
        <f>+IFERROR(IF(C1230="ADMINYCOOR",VLOOKUP(AY1230,'[2]LISTAS ANEXO 1. 3'!$B$13:$C$42,2,FALSE),IF(C1230="TASAS",VLOOKUP(AY1230,'[2]LISTAS ANEXO 1. 3'!$B$43:$C$51,2,FALSE),IF(C1230="FORTALECIMIENTO",VLOOKUP(AY1230,'[2]LISTAS ANEXO 1. 3'!$B$52:$C$58,2,FALSE),""))),"")</f>
        <v>DD</v>
      </c>
      <c r="I1230" s="23" t="str">
        <f>+IFERROR(VLOOKUP(#REF!,'[2]LISTAS ANEXO 1. 4'!$B$74:$C$90,2,FALSE),"")</f>
        <v/>
      </c>
      <c r="J1230" s="23" t="str">
        <f>+IFERROR(VLOOKUP(X1230,[2]ORDINALES!$B$2:$C$5,2,FALSE),"")</f>
        <v>CTADOS</v>
      </c>
      <c r="K1230" s="23" t="str">
        <f>+IFERROR(VLOOKUP(#REF!,[2]REGION!$G$2:$I$1125,2,FALSE),"")</f>
        <v/>
      </c>
      <c r="L1230" s="23" t="str">
        <f>+IFERROR(VLOOKUP(AI1230,[2]REGION!$G$2:$I$1125,2,FALSE),"")</f>
        <v>SANTANDER</v>
      </c>
      <c r="M1230" s="23" t="str">
        <f>+IFERROR(VLOOKUP(#REF!,[2]ORDINALES!$H$2:$I$382,2,FALSE),"")</f>
        <v/>
      </c>
      <c r="N1230" s="23" t="str">
        <f>IFERROR(VLOOKUP(U1230,'[2]Lista Willy'!$B$11:$D$14,3,FALSE),"")</f>
        <v>REC_11</v>
      </c>
      <c r="O1230" s="24"/>
      <c r="P1230" s="94">
        <v>41044</v>
      </c>
      <c r="Q1230" s="94" t="s">
        <v>540</v>
      </c>
      <c r="R1230" s="94" t="s">
        <v>873</v>
      </c>
      <c r="S1230" s="94" t="s">
        <v>1270</v>
      </c>
      <c r="T1230" s="94" t="s">
        <v>873</v>
      </c>
      <c r="U1230" s="94" t="s">
        <v>52</v>
      </c>
      <c r="V1230" s="94" t="s">
        <v>53</v>
      </c>
      <c r="W1230" s="94" t="s">
        <v>54</v>
      </c>
      <c r="X1230" s="90" t="s">
        <v>55</v>
      </c>
      <c r="Y1230" s="94" t="s">
        <v>1305</v>
      </c>
      <c r="Z1230" s="119">
        <v>15997960</v>
      </c>
      <c r="AA1230" s="120"/>
      <c r="AB1230" s="119"/>
      <c r="AC1230" s="119"/>
      <c r="AD1230" s="119"/>
      <c r="AE1230" s="120">
        <v>15997960</v>
      </c>
      <c r="AF1230" s="119"/>
      <c r="AG1230" s="131">
        <v>0</v>
      </c>
      <c r="AH1230" s="94" t="s">
        <v>57</v>
      </c>
      <c r="AI1230" s="94" t="s">
        <v>920</v>
      </c>
      <c r="AJ1230" s="94" t="s">
        <v>1272</v>
      </c>
      <c r="AK1230" s="94"/>
      <c r="AL1230" s="94" t="s">
        <v>57</v>
      </c>
      <c r="AM1230" s="94"/>
      <c r="AN1230" s="94" t="s">
        <v>57</v>
      </c>
      <c r="AO1230" s="94"/>
      <c r="AP1230" s="94" t="s">
        <v>57</v>
      </c>
      <c r="AQ1230" s="94"/>
      <c r="AR1230" s="94" t="s">
        <v>57</v>
      </c>
      <c r="AS1230" s="94" t="s">
        <v>60</v>
      </c>
      <c r="AT1230" s="94" t="s">
        <v>61</v>
      </c>
      <c r="AU1230" s="97" t="s">
        <v>62</v>
      </c>
      <c r="AV1230" s="98" t="s">
        <v>125</v>
      </c>
      <c r="AW1230" s="97" t="s">
        <v>324</v>
      </c>
      <c r="AX1230" s="97">
        <v>3202005</v>
      </c>
      <c r="AY1230" s="98" t="s">
        <v>325</v>
      </c>
      <c r="AZ1230" s="98" t="s">
        <v>389</v>
      </c>
      <c r="BA1230" s="24"/>
    </row>
    <row r="1231" spans="1:53" ht="84.75" customHeight="1">
      <c r="A1231" s="23" t="str">
        <f>+IFERROR(VLOOKUP(R1231,'[2]Listas niveles'!$D$2:$E$11,2,FALSE),"")</f>
        <v>DTAN</v>
      </c>
      <c r="B1231" s="23" t="str">
        <f>+IFERROR(VLOOKUP(AS1231,'[2]Listas anexo 1'!$A$7:$B$8,2,FALSE),"")</f>
        <v>ADMIN</v>
      </c>
      <c r="C1231" s="23" t="str">
        <f>+IFERROR(VLOOKUP(AT1231,'[2]Listas anexo 1'!$A$13:$B$15,2,FALSE),"")</f>
        <v>ADMINYCOOR</v>
      </c>
      <c r="D1231" s="23" t="str">
        <f>+IFERROR(VLOOKUP(AT1231,'[2]Listas anexo 1'!$A$13:$C$15,3,FALSE),"")</f>
        <v>CONTRIBUIR</v>
      </c>
      <c r="E1231" s="23" t="str">
        <f>+IFERROR(VLOOKUP(AT1231,'[2]Listas anexo 1'!$A$19:$B$21,2,FALSE),"")</f>
        <v>ADMINOB</v>
      </c>
      <c r="F1231" s="23" t="str">
        <f>+IFERROR(VLOOKUP(AV1231,'[2]Listas anexo 1'!$J$13:$K$21,2,FALSE),"")</f>
        <v>ADOBI</v>
      </c>
      <c r="G1231" s="23" t="str">
        <f>+IFERROR(VLOOKUP(AW1231,'[2]LISTAS ANEXO 1. 2'!$A$9:$B$38,2,FALSE),"")</f>
        <v>AIII</v>
      </c>
      <c r="H1231" s="23" t="str">
        <f>+IFERROR(IF(C1231="ADMINYCOOR",VLOOKUP(AY1231,'[2]LISTAS ANEXO 1. 3'!$B$13:$C$42,2,FALSE),IF(C1231="TASAS",VLOOKUP(AY1231,'[2]LISTAS ANEXO 1. 3'!$B$43:$C$51,2,FALSE),IF(C1231="FORTALECIMIENTO",VLOOKUP(AY1231,'[2]LISTAS ANEXO 1. 3'!$B$52:$C$58,2,FALSE),""))),"")</f>
        <v>DD</v>
      </c>
      <c r="I1231" s="23" t="str">
        <f>+IFERROR(VLOOKUP(#REF!,'[2]LISTAS ANEXO 1. 4'!$B$74:$C$90,2,FALSE),"")</f>
        <v/>
      </c>
      <c r="J1231" s="23" t="str">
        <f>+IFERROR(VLOOKUP(X1231,[2]ORDINALES!$B$2:$C$5,2,FALSE),"")</f>
        <v>CTADOS</v>
      </c>
      <c r="K1231" s="23" t="str">
        <f>+IFERROR(VLOOKUP(#REF!,[2]REGION!$G$2:$I$1125,2,FALSE),"")</f>
        <v/>
      </c>
      <c r="L1231" s="23" t="str">
        <f>+IFERROR(VLOOKUP(AI1231,[2]REGION!$G$2:$I$1125,2,FALSE),"")</f>
        <v>SANTANDER</v>
      </c>
      <c r="M1231" s="23" t="str">
        <f>+IFERROR(VLOOKUP(#REF!,[2]ORDINALES!$H$2:$I$382,2,FALSE),"")</f>
        <v/>
      </c>
      <c r="N1231" s="23" t="str">
        <f>IFERROR(VLOOKUP(U1231,'[2]Lista Willy'!$B$11:$D$14,3,FALSE),"")</f>
        <v>REC_11</v>
      </c>
      <c r="O1231" s="24"/>
      <c r="P1231" s="94">
        <v>41045</v>
      </c>
      <c r="Q1231" s="94" t="s">
        <v>540</v>
      </c>
      <c r="R1231" s="94" t="s">
        <v>873</v>
      </c>
      <c r="S1231" s="94" t="s">
        <v>1270</v>
      </c>
      <c r="T1231" s="94" t="s">
        <v>873</v>
      </c>
      <c r="U1231" s="94" t="s">
        <v>52</v>
      </c>
      <c r="V1231" s="94" t="s">
        <v>53</v>
      </c>
      <c r="W1231" s="94" t="s">
        <v>54</v>
      </c>
      <c r="X1231" s="90" t="s">
        <v>55</v>
      </c>
      <c r="Y1231" s="94" t="s">
        <v>1306</v>
      </c>
      <c r="Z1231" s="119">
        <v>15997960</v>
      </c>
      <c r="AA1231" s="120"/>
      <c r="AB1231" s="119"/>
      <c r="AC1231" s="119"/>
      <c r="AD1231" s="119"/>
      <c r="AE1231" s="120">
        <v>15997960</v>
      </c>
      <c r="AF1231" s="119"/>
      <c r="AG1231" s="131">
        <v>0</v>
      </c>
      <c r="AH1231" s="94" t="s">
        <v>57</v>
      </c>
      <c r="AI1231" s="94" t="s">
        <v>920</v>
      </c>
      <c r="AJ1231" s="94" t="s">
        <v>1272</v>
      </c>
      <c r="AK1231" s="94"/>
      <c r="AL1231" s="94" t="s">
        <v>57</v>
      </c>
      <c r="AM1231" s="94"/>
      <c r="AN1231" s="94" t="s">
        <v>57</v>
      </c>
      <c r="AO1231" s="94"/>
      <c r="AP1231" s="94" t="s">
        <v>57</v>
      </c>
      <c r="AQ1231" s="94"/>
      <c r="AR1231" s="94" t="s">
        <v>57</v>
      </c>
      <c r="AS1231" s="94" t="s">
        <v>60</v>
      </c>
      <c r="AT1231" s="94" t="s">
        <v>61</v>
      </c>
      <c r="AU1231" s="97" t="s">
        <v>62</v>
      </c>
      <c r="AV1231" s="98" t="s">
        <v>125</v>
      </c>
      <c r="AW1231" s="97" t="s">
        <v>324</v>
      </c>
      <c r="AX1231" s="97">
        <v>3202005</v>
      </c>
      <c r="AY1231" s="98" t="s">
        <v>325</v>
      </c>
      <c r="AZ1231" s="98" t="s">
        <v>389</v>
      </c>
      <c r="BA1231" s="24"/>
    </row>
    <row r="1232" spans="1:53" ht="84.75" customHeight="1">
      <c r="A1232" s="23" t="str">
        <f>+IFERROR(VLOOKUP(R1232,'[2]Listas niveles'!$D$2:$E$11,2,FALSE),"")</f>
        <v>DTAN</v>
      </c>
      <c r="B1232" s="23" t="str">
        <f>+IFERROR(VLOOKUP(AS1232,'[2]Listas anexo 1'!$A$7:$B$8,2,FALSE),"")</f>
        <v>ADMIN</v>
      </c>
      <c r="C1232" s="23" t="str">
        <f>+IFERROR(VLOOKUP(AT1232,'[2]Listas anexo 1'!$A$13:$B$15,2,FALSE),"")</f>
        <v>ADMINYCOOR</v>
      </c>
      <c r="D1232" s="23" t="str">
        <f>+IFERROR(VLOOKUP(AT1232,'[2]Listas anexo 1'!$A$13:$C$15,3,FALSE),"")</f>
        <v>CONTRIBUIR</v>
      </c>
      <c r="E1232" s="23" t="str">
        <f>+IFERROR(VLOOKUP(AT1232,'[2]Listas anexo 1'!$A$19:$B$21,2,FALSE),"")</f>
        <v>ADMINOB</v>
      </c>
      <c r="F1232" s="23" t="str">
        <f>+IFERROR(VLOOKUP(AV1232,'[2]Listas anexo 1'!$J$13:$K$21,2,FALSE),"")</f>
        <v>ADOBI</v>
      </c>
      <c r="G1232" s="23" t="str">
        <f>+IFERROR(VLOOKUP(AW1232,'[2]LISTAS ANEXO 1. 2'!$A$9:$B$38,2,FALSE),"")</f>
        <v>AIII</v>
      </c>
      <c r="H1232" s="23" t="str">
        <f>+IFERROR(IF(C1232="ADMINYCOOR",VLOOKUP(AY1232,'[2]LISTAS ANEXO 1. 3'!$B$13:$C$42,2,FALSE),IF(C1232="TASAS",VLOOKUP(AY1232,'[2]LISTAS ANEXO 1. 3'!$B$43:$C$51,2,FALSE),IF(C1232="FORTALECIMIENTO",VLOOKUP(AY1232,'[2]LISTAS ANEXO 1. 3'!$B$52:$C$58,2,FALSE),""))),"")</f>
        <v>DD</v>
      </c>
      <c r="I1232" s="23" t="str">
        <f>+IFERROR(VLOOKUP(#REF!,'[2]LISTAS ANEXO 1. 4'!$B$74:$C$90,2,FALSE),"")</f>
        <v/>
      </c>
      <c r="J1232" s="23" t="str">
        <f>+IFERROR(VLOOKUP(X1232,[2]ORDINALES!$B$2:$C$5,2,FALSE),"")</f>
        <v>CTADOS</v>
      </c>
      <c r="K1232" s="23" t="str">
        <f>+IFERROR(VLOOKUP(#REF!,[2]REGION!$G$2:$I$1125,2,FALSE),"")</f>
        <v/>
      </c>
      <c r="L1232" s="23" t="str">
        <f>+IFERROR(VLOOKUP(AI1232,[2]REGION!$G$2:$I$1125,2,FALSE),"")</f>
        <v>SANTANDER</v>
      </c>
      <c r="M1232" s="23" t="str">
        <f>+IFERROR(VLOOKUP(#REF!,[2]ORDINALES!$H$2:$I$382,2,FALSE),"")</f>
        <v/>
      </c>
      <c r="N1232" s="23" t="str">
        <f>IFERROR(VLOOKUP(U1232,'[2]Lista Willy'!$B$11:$D$14,3,FALSE),"")</f>
        <v>REC_11</v>
      </c>
      <c r="O1232" s="24"/>
      <c r="P1232" s="94">
        <v>41046</v>
      </c>
      <c r="Q1232" s="94" t="s">
        <v>540</v>
      </c>
      <c r="R1232" s="94" t="s">
        <v>873</v>
      </c>
      <c r="S1232" s="94" t="s">
        <v>1270</v>
      </c>
      <c r="T1232" s="94" t="s">
        <v>873</v>
      </c>
      <c r="U1232" s="94" t="s">
        <v>52</v>
      </c>
      <c r="V1232" s="94" t="s">
        <v>53</v>
      </c>
      <c r="W1232" s="94" t="s">
        <v>54</v>
      </c>
      <c r="X1232" s="90" t="s">
        <v>55</v>
      </c>
      <c r="Y1232" s="94" t="s">
        <v>1307</v>
      </c>
      <c r="Z1232" s="119">
        <v>15997960</v>
      </c>
      <c r="AA1232" s="120"/>
      <c r="AB1232" s="119"/>
      <c r="AC1232" s="119"/>
      <c r="AD1232" s="119"/>
      <c r="AE1232" s="120">
        <v>15997960</v>
      </c>
      <c r="AF1232" s="119"/>
      <c r="AG1232" s="131">
        <v>0</v>
      </c>
      <c r="AH1232" s="94" t="s">
        <v>57</v>
      </c>
      <c r="AI1232" s="94" t="s">
        <v>920</v>
      </c>
      <c r="AJ1232" s="94" t="s">
        <v>1272</v>
      </c>
      <c r="AK1232" s="94"/>
      <c r="AL1232" s="94" t="s">
        <v>57</v>
      </c>
      <c r="AM1232" s="94"/>
      <c r="AN1232" s="94" t="s">
        <v>57</v>
      </c>
      <c r="AO1232" s="94"/>
      <c r="AP1232" s="94" t="s">
        <v>57</v>
      </c>
      <c r="AQ1232" s="94"/>
      <c r="AR1232" s="94" t="s">
        <v>57</v>
      </c>
      <c r="AS1232" s="94" t="s">
        <v>60</v>
      </c>
      <c r="AT1232" s="94" t="s">
        <v>61</v>
      </c>
      <c r="AU1232" s="97" t="s">
        <v>62</v>
      </c>
      <c r="AV1232" s="98" t="s">
        <v>125</v>
      </c>
      <c r="AW1232" s="97" t="s">
        <v>324</v>
      </c>
      <c r="AX1232" s="97">
        <v>3202005</v>
      </c>
      <c r="AY1232" s="98" t="s">
        <v>325</v>
      </c>
      <c r="AZ1232" s="98" t="s">
        <v>389</v>
      </c>
      <c r="BA1232" s="24"/>
    </row>
    <row r="1233" spans="1:53" ht="84.75" customHeight="1">
      <c r="A1233" s="23" t="str">
        <f>+IFERROR(VLOOKUP(R1233,'[2]Listas niveles'!$D$2:$E$11,2,FALSE),"")</f>
        <v>DTAN</v>
      </c>
      <c r="B1233" s="23" t="str">
        <f>+IFERROR(VLOOKUP(AS1233,'[2]Listas anexo 1'!$A$7:$B$8,2,FALSE),"")</f>
        <v>ADMIN</v>
      </c>
      <c r="C1233" s="23" t="str">
        <f>+IFERROR(VLOOKUP(AT1233,'[2]Listas anexo 1'!$A$13:$B$15,2,FALSE),"")</f>
        <v>ADMINYCOOR</v>
      </c>
      <c r="D1233" s="23" t="str">
        <f>+IFERROR(VLOOKUP(AT1233,'[2]Listas anexo 1'!$A$13:$C$15,3,FALSE),"")</f>
        <v>CONTRIBUIR</v>
      </c>
      <c r="E1233" s="23" t="str">
        <f>+IFERROR(VLOOKUP(AT1233,'[2]Listas anexo 1'!$A$19:$B$21,2,FALSE),"")</f>
        <v>ADMINOB</v>
      </c>
      <c r="F1233" s="23" t="str">
        <f>+IFERROR(VLOOKUP(AV1233,'[2]Listas anexo 1'!$J$13:$K$21,2,FALSE),"")</f>
        <v>ADOBI</v>
      </c>
      <c r="G1233" s="23" t="str">
        <f>+IFERROR(VLOOKUP(AW1233,'[2]LISTAS ANEXO 1. 2'!$A$9:$B$38,2,FALSE),"")</f>
        <v>AIII</v>
      </c>
      <c r="H1233" s="23" t="str">
        <f>+IFERROR(IF(C1233="ADMINYCOOR",VLOOKUP(AY1233,'[2]LISTAS ANEXO 1. 3'!$B$13:$C$42,2,FALSE),IF(C1233="TASAS",VLOOKUP(AY1233,'[2]LISTAS ANEXO 1. 3'!$B$43:$C$51,2,FALSE),IF(C1233="FORTALECIMIENTO",VLOOKUP(AY1233,'[2]LISTAS ANEXO 1. 3'!$B$52:$C$58,2,FALSE),""))),"")</f>
        <v>DD</v>
      </c>
      <c r="I1233" s="23" t="str">
        <f>+IFERROR(VLOOKUP(#REF!,'[2]LISTAS ANEXO 1. 4'!$B$74:$C$90,2,FALSE),"")</f>
        <v/>
      </c>
      <c r="J1233" s="23" t="str">
        <f>+IFERROR(VLOOKUP(X1233,[2]ORDINALES!$B$2:$C$5,2,FALSE),"")</f>
        <v>CTADOS</v>
      </c>
      <c r="K1233" s="23" t="str">
        <f>+IFERROR(VLOOKUP(#REF!,[2]REGION!$G$2:$I$1125,2,FALSE),"")</f>
        <v/>
      </c>
      <c r="L1233" s="23" t="str">
        <f>+IFERROR(VLOOKUP(AI1233,[2]REGION!$G$2:$I$1125,2,FALSE),"")</f>
        <v>SANTANDER</v>
      </c>
      <c r="M1233" s="23" t="str">
        <f>+IFERROR(VLOOKUP(#REF!,[2]ORDINALES!$H$2:$I$382,2,FALSE),"")</f>
        <v/>
      </c>
      <c r="N1233" s="23" t="str">
        <f>IFERROR(VLOOKUP(U1233,'[2]Lista Willy'!$B$11:$D$14,3,FALSE),"")</f>
        <v>REC_11</v>
      </c>
      <c r="O1233" s="24"/>
      <c r="P1233" s="94">
        <v>41047</v>
      </c>
      <c r="Q1233" s="94" t="s">
        <v>540</v>
      </c>
      <c r="R1233" s="94" t="s">
        <v>873</v>
      </c>
      <c r="S1233" s="94" t="s">
        <v>1270</v>
      </c>
      <c r="T1233" s="94" t="s">
        <v>873</v>
      </c>
      <c r="U1233" s="94" t="s">
        <v>52</v>
      </c>
      <c r="V1233" s="94" t="s">
        <v>53</v>
      </c>
      <c r="W1233" s="94" t="s">
        <v>54</v>
      </c>
      <c r="X1233" s="90" t="s">
        <v>55</v>
      </c>
      <c r="Y1233" s="94" t="s">
        <v>1308</v>
      </c>
      <c r="Z1233" s="119">
        <v>15997960</v>
      </c>
      <c r="AA1233" s="120"/>
      <c r="AB1233" s="119"/>
      <c r="AC1233" s="119"/>
      <c r="AD1233" s="119"/>
      <c r="AE1233" s="120">
        <v>15997960</v>
      </c>
      <c r="AF1233" s="119"/>
      <c r="AG1233" s="131">
        <v>0</v>
      </c>
      <c r="AH1233" s="94" t="s">
        <v>57</v>
      </c>
      <c r="AI1233" s="94" t="s">
        <v>920</v>
      </c>
      <c r="AJ1233" s="94" t="s">
        <v>1272</v>
      </c>
      <c r="AK1233" s="94"/>
      <c r="AL1233" s="94" t="s">
        <v>57</v>
      </c>
      <c r="AM1233" s="94"/>
      <c r="AN1233" s="94" t="s">
        <v>57</v>
      </c>
      <c r="AO1233" s="94"/>
      <c r="AP1233" s="94" t="s">
        <v>57</v>
      </c>
      <c r="AQ1233" s="94"/>
      <c r="AR1233" s="94" t="s">
        <v>57</v>
      </c>
      <c r="AS1233" s="94" t="s">
        <v>60</v>
      </c>
      <c r="AT1233" s="94" t="s">
        <v>61</v>
      </c>
      <c r="AU1233" s="97" t="s">
        <v>62</v>
      </c>
      <c r="AV1233" s="98" t="s">
        <v>125</v>
      </c>
      <c r="AW1233" s="97" t="s">
        <v>324</v>
      </c>
      <c r="AX1233" s="97">
        <v>3202005</v>
      </c>
      <c r="AY1233" s="98" t="s">
        <v>325</v>
      </c>
      <c r="AZ1233" s="98" t="s">
        <v>389</v>
      </c>
      <c r="BA1233" s="24"/>
    </row>
    <row r="1234" spans="1:53" ht="84.75" customHeight="1">
      <c r="A1234" s="23" t="str">
        <f>+IFERROR(VLOOKUP(R1234,'[2]Listas niveles'!$D$2:$E$11,2,FALSE),"")</f>
        <v>DTAN</v>
      </c>
      <c r="B1234" s="23" t="str">
        <f>+IFERROR(VLOOKUP(AS1234,'[2]Listas anexo 1'!$A$7:$B$8,2,FALSE),"")</f>
        <v>ADMIN</v>
      </c>
      <c r="C1234" s="23" t="str">
        <f>+IFERROR(VLOOKUP(AT1234,'[2]Listas anexo 1'!$A$13:$B$15,2,FALSE),"")</f>
        <v>ADMINYCOOR</v>
      </c>
      <c r="D1234" s="23" t="str">
        <f>+IFERROR(VLOOKUP(AT1234,'[2]Listas anexo 1'!$A$13:$C$15,3,FALSE),"")</f>
        <v>CONTRIBUIR</v>
      </c>
      <c r="E1234" s="23" t="str">
        <f>+IFERROR(VLOOKUP(AT1234,'[2]Listas anexo 1'!$A$19:$B$21,2,FALSE),"")</f>
        <v>ADMINOB</v>
      </c>
      <c r="F1234" s="23" t="str">
        <f>+IFERROR(VLOOKUP(AV1234,'[2]Listas anexo 1'!$J$13:$K$21,2,FALSE),"")</f>
        <v>ADOBI</v>
      </c>
      <c r="G1234" s="23" t="str">
        <f>+IFERROR(VLOOKUP(AW1234,'[2]LISTAS ANEXO 1. 2'!$A$9:$B$38,2,FALSE),"")</f>
        <v>AIII</v>
      </c>
      <c r="H1234" s="23" t="str">
        <f>+IFERROR(IF(C1234="ADMINYCOOR",VLOOKUP(AY1234,'[2]LISTAS ANEXO 1. 3'!$B$13:$C$42,2,FALSE),IF(C1234="TASAS",VLOOKUP(AY1234,'[2]LISTAS ANEXO 1. 3'!$B$43:$C$51,2,FALSE),IF(C1234="FORTALECIMIENTO",VLOOKUP(AY1234,'[2]LISTAS ANEXO 1. 3'!$B$52:$C$58,2,FALSE),""))),"")</f>
        <v>DD</v>
      </c>
      <c r="I1234" s="23" t="str">
        <f>+IFERROR(VLOOKUP(#REF!,'[2]LISTAS ANEXO 1. 4'!$B$74:$C$90,2,FALSE),"")</f>
        <v/>
      </c>
      <c r="J1234" s="23" t="str">
        <f>+IFERROR(VLOOKUP(X1234,[2]ORDINALES!$B$2:$C$5,2,FALSE),"")</f>
        <v>CTADOS</v>
      </c>
      <c r="K1234" s="23" t="str">
        <f>+IFERROR(VLOOKUP(#REF!,[2]REGION!$G$2:$I$1125,2,FALSE),"")</f>
        <v/>
      </c>
      <c r="L1234" s="23" t="str">
        <f>+IFERROR(VLOOKUP(AI1234,[2]REGION!$G$2:$I$1125,2,FALSE),"")</f>
        <v>SANTANDER</v>
      </c>
      <c r="M1234" s="23" t="str">
        <f>+IFERROR(VLOOKUP(#REF!,[2]ORDINALES!$H$2:$I$382,2,FALSE),"")</f>
        <v/>
      </c>
      <c r="N1234" s="23" t="str">
        <f>IFERROR(VLOOKUP(U1234,'[2]Lista Willy'!$B$11:$D$14,3,FALSE),"")</f>
        <v>REC_11</v>
      </c>
      <c r="O1234" s="24"/>
      <c r="P1234" s="94">
        <v>41048</v>
      </c>
      <c r="Q1234" s="94" t="s">
        <v>540</v>
      </c>
      <c r="R1234" s="94" t="s">
        <v>873</v>
      </c>
      <c r="S1234" s="94" t="s">
        <v>1270</v>
      </c>
      <c r="T1234" s="94" t="s">
        <v>873</v>
      </c>
      <c r="U1234" s="94" t="s">
        <v>52</v>
      </c>
      <c r="V1234" s="94" t="s">
        <v>53</v>
      </c>
      <c r="W1234" s="94" t="s">
        <v>54</v>
      </c>
      <c r="X1234" s="90" t="s">
        <v>55</v>
      </c>
      <c r="Y1234" s="94" t="s">
        <v>1309</v>
      </c>
      <c r="Z1234" s="119">
        <v>10180520</v>
      </c>
      <c r="AA1234" s="120"/>
      <c r="AB1234" s="119"/>
      <c r="AC1234" s="119"/>
      <c r="AD1234" s="119"/>
      <c r="AE1234" s="120">
        <v>10180520</v>
      </c>
      <c r="AF1234" s="119"/>
      <c r="AG1234" s="131">
        <v>0</v>
      </c>
      <c r="AH1234" s="94" t="s">
        <v>57</v>
      </c>
      <c r="AI1234" s="94" t="s">
        <v>920</v>
      </c>
      <c r="AJ1234" s="94" t="s">
        <v>1272</v>
      </c>
      <c r="AK1234" s="94"/>
      <c r="AL1234" s="94" t="s">
        <v>57</v>
      </c>
      <c r="AM1234" s="94"/>
      <c r="AN1234" s="94" t="s">
        <v>57</v>
      </c>
      <c r="AO1234" s="94"/>
      <c r="AP1234" s="94" t="s">
        <v>57</v>
      </c>
      <c r="AQ1234" s="94"/>
      <c r="AR1234" s="94" t="s">
        <v>57</v>
      </c>
      <c r="AS1234" s="94" t="s">
        <v>60</v>
      </c>
      <c r="AT1234" s="94" t="s">
        <v>61</v>
      </c>
      <c r="AU1234" s="97" t="s">
        <v>62</v>
      </c>
      <c r="AV1234" s="98" t="s">
        <v>125</v>
      </c>
      <c r="AW1234" s="97" t="s">
        <v>324</v>
      </c>
      <c r="AX1234" s="97">
        <v>3202005</v>
      </c>
      <c r="AY1234" s="98" t="s">
        <v>325</v>
      </c>
      <c r="AZ1234" s="98" t="s">
        <v>389</v>
      </c>
      <c r="BA1234" s="24"/>
    </row>
    <row r="1235" spans="1:53" ht="84.75" customHeight="1">
      <c r="A1235" s="23" t="str">
        <f>+IFERROR(VLOOKUP(R1235,'[2]Listas niveles'!$D$2:$E$11,2,FALSE),"")</f>
        <v>DTAN</v>
      </c>
      <c r="B1235" s="23" t="str">
        <f>+IFERROR(VLOOKUP(AS1235,'[2]Listas anexo 1'!$A$7:$B$8,2,FALSE),"")</f>
        <v>ADMIN</v>
      </c>
      <c r="C1235" s="23" t="str">
        <f>+IFERROR(VLOOKUP(AT1235,'[2]Listas anexo 1'!$A$13:$B$15,2,FALSE),"")</f>
        <v>ADMINYCOOR</v>
      </c>
      <c r="D1235" s="23" t="str">
        <f>+IFERROR(VLOOKUP(AT1235,'[2]Listas anexo 1'!$A$13:$C$15,3,FALSE),"")</f>
        <v>CONTRIBUIR</v>
      </c>
      <c r="E1235" s="23" t="str">
        <f>+IFERROR(VLOOKUP(AT1235,'[2]Listas anexo 1'!$A$19:$B$21,2,FALSE),"")</f>
        <v>ADMINOB</v>
      </c>
      <c r="F1235" s="23" t="str">
        <f>+IFERROR(VLOOKUP(AV1235,'[2]Listas anexo 1'!$J$13:$K$21,2,FALSE),"")</f>
        <v>ADOBI</v>
      </c>
      <c r="G1235" s="23" t="str">
        <f>+IFERROR(VLOOKUP(AW1235,'[2]LISTAS ANEXO 1. 2'!$A$9:$B$38,2,FALSE),"")</f>
        <v>AIII</v>
      </c>
      <c r="H1235" s="23" t="str">
        <f>+IFERROR(IF(C1235="ADMINYCOOR",VLOOKUP(AY1235,'[2]LISTAS ANEXO 1. 3'!$B$13:$C$42,2,FALSE),IF(C1235="TASAS",VLOOKUP(AY1235,'[2]LISTAS ANEXO 1. 3'!$B$43:$C$51,2,FALSE),IF(C1235="FORTALECIMIENTO",VLOOKUP(AY1235,'[2]LISTAS ANEXO 1. 3'!$B$52:$C$58,2,FALSE),""))),"")</f>
        <v>DD</v>
      </c>
      <c r="I1235" s="23" t="str">
        <f>+IFERROR(VLOOKUP(#REF!,'[2]LISTAS ANEXO 1. 4'!$B$74:$C$90,2,FALSE),"")</f>
        <v/>
      </c>
      <c r="J1235" s="23" t="str">
        <f>+IFERROR(VLOOKUP(X1235,[2]ORDINALES!$B$2:$C$5,2,FALSE),"")</f>
        <v>CTADOS</v>
      </c>
      <c r="K1235" s="23" t="str">
        <f>+IFERROR(VLOOKUP(#REF!,[2]REGION!$G$2:$I$1125,2,FALSE),"")</f>
        <v/>
      </c>
      <c r="L1235" s="23" t="str">
        <f>+IFERROR(VLOOKUP(AI1235,[2]REGION!$G$2:$I$1125,2,FALSE),"")</f>
        <v>SANTANDER</v>
      </c>
      <c r="M1235" s="23" t="str">
        <f>+IFERROR(VLOOKUP(#REF!,[2]ORDINALES!$H$2:$I$382,2,FALSE),"")</f>
        <v/>
      </c>
      <c r="N1235" s="23" t="str">
        <f>IFERROR(VLOOKUP(U1235,'[2]Lista Willy'!$B$11:$D$14,3,FALSE),"")</f>
        <v>REC_11</v>
      </c>
      <c r="O1235" s="24"/>
      <c r="P1235" s="94">
        <v>41049</v>
      </c>
      <c r="Q1235" s="94" t="s">
        <v>540</v>
      </c>
      <c r="R1235" s="94" t="s">
        <v>873</v>
      </c>
      <c r="S1235" s="94" t="s">
        <v>1270</v>
      </c>
      <c r="T1235" s="94" t="s">
        <v>873</v>
      </c>
      <c r="U1235" s="94" t="s">
        <v>52</v>
      </c>
      <c r="V1235" s="94" t="s">
        <v>53</v>
      </c>
      <c r="W1235" s="94" t="s">
        <v>54</v>
      </c>
      <c r="X1235" s="90" t="s">
        <v>55</v>
      </c>
      <c r="Y1235" s="94" t="s">
        <v>1310</v>
      </c>
      <c r="Z1235" s="119">
        <v>10180520</v>
      </c>
      <c r="AA1235" s="120"/>
      <c r="AB1235" s="119"/>
      <c r="AC1235" s="119"/>
      <c r="AD1235" s="119"/>
      <c r="AE1235" s="120">
        <v>10180520</v>
      </c>
      <c r="AF1235" s="119"/>
      <c r="AG1235" s="131">
        <v>0</v>
      </c>
      <c r="AH1235" s="94" t="s">
        <v>57</v>
      </c>
      <c r="AI1235" s="94" t="s">
        <v>920</v>
      </c>
      <c r="AJ1235" s="94" t="s">
        <v>1272</v>
      </c>
      <c r="AK1235" s="94"/>
      <c r="AL1235" s="94" t="s">
        <v>57</v>
      </c>
      <c r="AM1235" s="94"/>
      <c r="AN1235" s="94" t="s">
        <v>57</v>
      </c>
      <c r="AO1235" s="94"/>
      <c r="AP1235" s="94" t="s">
        <v>57</v>
      </c>
      <c r="AQ1235" s="94"/>
      <c r="AR1235" s="94" t="s">
        <v>57</v>
      </c>
      <c r="AS1235" s="94" t="s">
        <v>60</v>
      </c>
      <c r="AT1235" s="94" t="s">
        <v>61</v>
      </c>
      <c r="AU1235" s="97" t="s">
        <v>62</v>
      </c>
      <c r="AV1235" s="98" t="s">
        <v>125</v>
      </c>
      <c r="AW1235" s="97" t="s">
        <v>324</v>
      </c>
      <c r="AX1235" s="97">
        <v>3202005</v>
      </c>
      <c r="AY1235" s="98" t="s">
        <v>325</v>
      </c>
      <c r="AZ1235" s="98" t="s">
        <v>389</v>
      </c>
      <c r="BA1235" s="24"/>
    </row>
    <row r="1236" spans="1:53" ht="84.75" customHeight="1">
      <c r="A1236" s="23" t="str">
        <f>+IFERROR(VLOOKUP(R1236,'[2]Listas niveles'!$D$2:$E$11,2,FALSE),"")</f>
        <v>DTAN</v>
      </c>
      <c r="B1236" s="23" t="str">
        <f>+IFERROR(VLOOKUP(AS1236,'[2]Listas anexo 1'!$A$7:$B$8,2,FALSE),"")</f>
        <v>ADMIN</v>
      </c>
      <c r="C1236" s="23" t="str">
        <f>+IFERROR(VLOOKUP(AT1236,'[2]Listas anexo 1'!$A$13:$B$15,2,FALSE),"")</f>
        <v>ADMINYCOOR</v>
      </c>
      <c r="D1236" s="23" t="str">
        <f>+IFERROR(VLOOKUP(AT1236,'[2]Listas anexo 1'!$A$13:$C$15,3,FALSE),"")</f>
        <v>CONTRIBUIR</v>
      </c>
      <c r="E1236" s="23" t="str">
        <f>+IFERROR(VLOOKUP(AT1236,'[2]Listas anexo 1'!$A$19:$B$21,2,FALSE),"")</f>
        <v>ADMINOB</v>
      </c>
      <c r="F1236" s="23" t="str">
        <f>+IFERROR(VLOOKUP(AV1236,'[2]Listas anexo 1'!$J$13:$K$21,2,FALSE),"")</f>
        <v>ADOBI</v>
      </c>
      <c r="G1236" s="23" t="str">
        <f>+IFERROR(VLOOKUP(AW1236,'[2]LISTAS ANEXO 1. 2'!$A$9:$B$38,2,FALSE),"")</f>
        <v>AIII</v>
      </c>
      <c r="H1236" s="23" t="str">
        <f>+IFERROR(IF(C1236="ADMINYCOOR",VLOOKUP(AY1236,'[2]LISTAS ANEXO 1. 3'!$B$13:$C$42,2,FALSE),IF(C1236="TASAS",VLOOKUP(AY1236,'[2]LISTAS ANEXO 1. 3'!$B$43:$C$51,2,FALSE),IF(C1236="FORTALECIMIENTO",VLOOKUP(AY1236,'[2]LISTAS ANEXO 1. 3'!$B$52:$C$58,2,FALSE),""))),"")</f>
        <v>DD</v>
      </c>
      <c r="I1236" s="23" t="str">
        <f>+IFERROR(VLOOKUP(#REF!,'[2]LISTAS ANEXO 1. 4'!$B$74:$C$90,2,FALSE),"")</f>
        <v/>
      </c>
      <c r="J1236" s="23" t="str">
        <f>+IFERROR(VLOOKUP(X1236,[2]ORDINALES!$B$2:$C$5,2,FALSE),"")</f>
        <v>CTADOS</v>
      </c>
      <c r="K1236" s="23" t="str">
        <f>+IFERROR(VLOOKUP(#REF!,[2]REGION!$G$2:$I$1125,2,FALSE),"")</f>
        <v/>
      </c>
      <c r="L1236" s="23" t="str">
        <f>+IFERROR(VLOOKUP(AI1236,[2]REGION!$G$2:$I$1125,2,FALSE),"")</f>
        <v>SANTANDER</v>
      </c>
      <c r="M1236" s="23" t="str">
        <f>+IFERROR(VLOOKUP(#REF!,[2]ORDINALES!$H$2:$I$382,2,FALSE),"")</f>
        <v/>
      </c>
      <c r="N1236" s="23" t="str">
        <f>IFERROR(VLOOKUP(U1236,'[2]Lista Willy'!$B$11:$D$14,3,FALSE),"")</f>
        <v>REC_11</v>
      </c>
      <c r="O1236" s="24"/>
      <c r="P1236" s="94">
        <v>41050</v>
      </c>
      <c r="Q1236" s="94" t="s">
        <v>540</v>
      </c>
      <c r="R1236" s="94" t="s">
        <v>873</v>
      </c>
      <c r="S1236" s="94" t="s">
        <v>1270</v>
      </c>
      <c r="T1236" s="94" t="s">
        <v>873</v>
      </c>
      <c r="U1236" s="94" t="s">
        <v>52</v>
      </c>
      <c r="V1236" s="94" t="s">
        <v>53</v>
      </c>
      <c r="W1236" s="94" t="s">
        <v>54</v>
      </c>
      <c r="X1236" s="90" t="s">
        <v>55</v>
      </c>
      <c r="Y1236" s="94" t="s">
        <v>1311</v>
      </c>
      <c r="Z1236" s="119">
        <v>10180520</v>
      </c>
      <c r="AA1236" s="120"/>
      <c r="AB1236" s="119"/>
      <c r="AC1236" s="119"/>
      <c r="AD1236" s="119"/>
      <c r="AE1236" s="120">
        <v>10180520</v>
      </c>
      <c r="AF1236" s="119"/>
      <c r="AG1236" s="131">
        <v>0</v>
      </c>
      <c r="AH1236" s="94" t="s">
        <v>57</v>
      </c>
      <c r="AI1236" s="94" t="s">
        <v>920</v>
      </c>
      <c r="AJ1236" s="94" t="s">
        <v>1272</v>
      </c>
      <c r="AK1236" s="94"/>
      <c r="AL1236" s="94" t="s">
        <v>57</v>
      </c>
      <c r="AM1236" s="94"/>
      <c r="AN1236" s="94" t="s">
        <v>57</v>
      </c>
      <c r="AO1236" s="94"/>
      <c r="AP1236" s="94" t="s">
        <v>57</v>
      </c>
      <c r="AQ1236" s="94"/>
      <c r="AR1236" s="94" t="s">
        <v>57</v>
      </c>
      <c r="AS1236" s="94" t="s">
        <v>60</v>
      </c>
      <c r="AT1236" s="94" t="s">
        <v>61</v>
      </c>
      <c r="AU1236" s="97" t="s">
        <v>62</v>
      </c>
      <c r="AV1236" s="98" t="s">
        <v>125</v>
      </c>
      <c r="AW1236" s="97" t="s">
        <v>324</v>
      </c>
      <c r="AX1236" s="97">
        <v>3202005</v>
      </c>
      <c r="AY1236" s="98" t="s">
        <v>325</v>
      </c>
      <c r="AZ1236" s="98" t="s">
        <v>389</v>
      </c>
      <c r="BA1236" s="24"/>
    </row>
    <row r="1237" spans="1:53" ht="84.75" customHeight="1">
      <c r="A1237" s="23" t="str">
        <f>+IFERROR(VLOOKUP(R1237,'[2]Listas niveles'!$D$2:$E$11,2,FALSE),"")</f>
        <v>DTAN</v>
      </c>
      <c r="B1237" s="23" t="str">
        <f>+IFERROR(VLOOKUP(AS1237,'[2]Listas anexo 1'!$A$7:$B$8,2,FALSE),"")</f>
        <v>ADMIN</v>
      </c>
      <c r="C1237" s="23" t="str">
        <f>+IFERROR(VLOOKUP(AT1237,'[2]Listas anexo 1'!$A$13:$B$15,2,FALSE),"")</f>
        <v>ADMINYCOOR</v>
      </c>
      <c r="D1237" s="23" t="str">
        <f>+IFERROR(VLOOKUP(AT1237,'[2]Listas anexo 1'!$A$13:$C$15,3,FALSE),"")</f>
        <v>CONTRIBUIR</v>
      </c>
      <c r="E1237" s="23" t="str">
        <f>+IFERROR(VLOOKUP(AT1237,'[2]Listas anexo 1'!$A$19:$B$21,2,FALSE),"")</f>
        <v>ADMINOB</v>
      </c>
      <c r="F1237" s="23" t="str">
        <f>+IFERROR(VLOOKUP(AV1237,'[2]Listas anexo 1'!$J$13:$K$21,2,FALSE),"")</f>
        <v>ADOBI</v>
      </c>
      <c r="G1237" s="23" t="str">
        <f>+IFERROR(VLOOKUP(AW1237,'[2]LISTAS ANEXO 1. 2'!$A$9:$B$38,2,FALSE),"")</f>
        <v>AIII</v>
      </c>
      <c r="H1237" s="23" t="str">
        <f>+IFERROR(IF(C1237="ADMINYCOOR",VLOOKUP(AY1237,'[2]LISTAS ANEXO 1. 3'!$B$13:$C$42,2,FALSE),IF(C1237="TASAS",VLOOKUP(AY1237,'[2]LISTAS ANEXO 1. 3'!$B$43:$C$51,2,FALSE),IF(C1237="FORTALECIMIENTO",VLOOKUP(AY1237,'[2]LISTAS ANEXO 1. 3'!$B$52:$C$58,2,FALSE),""))),"")</f>
        <v>DD</v>
      </c>
      <c r="I1237" s="23" t="str">
        <f>+IFERROR(VLOOKUP(#REF!,'[2]LISTAS ANEXO 1. 4'!$B$74:$C$90,2,FALSE),"")</f>
        <v/>
      </c>
      <c r="J1237" s="23" t="str">
        <f>+IFERROR(VLOOKUP(X1237,[2]ORDINALES!$B$2:$C$5,2,FALSE),"")</f>
        <v>CTADOS</v>
      </c>
      <c r="K1237" s="23" t="str">
        <f>+IFERROR(VLOOKUP(#REF!,[2]REGION!$G$2:$I$1125,2,FALSE),"")</f>
        <v/>
      </c>
      <c r="L1237" s="23" t="str">
        <f>+IFERROR(VLOOKUP(AI1237,[2]REGION!$G$2:$I$1125,2,FALSE),"")</f>
        <v>SANTANDER</v>
      </c>
      <c r="M1237" s="23" t="str">
        <f>+IFERROR(VLOOKUP(#REF!,[2]ORDINALES!$H$2:$I$382,2,FALSE),"")</f>
        <v/>
      </c>
      <c r="N1237" s="23" t="str">
        <f>IFERROR(VLOOKUP(U1237,'[2]Lista Willy'!$B$11:$D$14,3,FALSE),"")</f>
        <v>REC_11</v>
      </c>
      <c r="O1237" s="24"/>
      <c r="P1237" s="94">
        <v>41051</v>
      </c>
      <c r="Q1237" s="94" t="s">
        <v>540</v>
      </c>
      <c r="R1237" s="94" t="s">
        <v>873</v>
      </c>
      <c r="S1237" s="94" t="s">
        <v>1270</v>
      </c>
      <c r="T1237" s="94" t="s">
        <v>873</v>
      </c>
      <c r="U1237" s="94" t="s">
        <v>52</v>
      </c>
      <c r="V1237" s="94" t="s">
        <v>53</v>
      </c>
      <c r="W1237" s="94" t="s">
        <v>54</v>
      </c>
      <c r="X1237" s="90" t="s">
        <v>55</v>
      </c>
      <c r="Y1237" s="94" t="s">
        <v>1312</v>
      </c>
      <c r="Z1237" s="119">
        <v>10180520</v>
      </c>
      <c r="AA1237" s="120"/>
      <c r="AB1237" s="119"/>
      <c r="AC1237" s="119"/>
      <c r="AD1237" s="119"/>
      <c r="AE1237" s="120">
        <v>10180520</v>
      </c>
      <c r="AF1237" s="119"/>
      <c r="AG1237" s="131">
        <v>0</v>
      </c>
      <c r="AH1237" s="94" t="s">
        <v>57</v>
      </c>
      <c r="AI1237" s="94" t="s">
        <v>920</v>
      </c>
      <c r="AJ1237" s="94" t="s">
        <v>1272</v>
      </c>
      <c r="AK1237" s="94"/>
      <c r="AL1237" s="94" t="s">
        <v>57</v>
      </c>
      <c r="AM1237" s="94"/>
      <c r="AN1237" s="94" t="s">
        <v>57</v>
      </c>
      <c r="AO1237" s="94"/>
      <c r="AP1237" s="94" t="s">
        <v>57</v>
      </c>
      <c r="AQ1237" s="94"/>
      <c r="AR1237" s="94" t="s">
        <v>57</v>
      </c>
      <c r="AS1237" s="94" t="s">
        <v>60</v>
      </c>
      <c r="AT1237" s="94" t="s">
        <v>61</v>
      </c>
      <c r="AU1237" s="97" t="s">
        <v>62</v>
      </c>
      <c r="AV1237" s="98" t="s">
        <v>125</v>
      </c>
      <c r="AW1237" s="97" t="s">
        <v>324</v>
      </c>
      <c r="AX1237" s="97">
        <v>3202005</v>
      </c>
      <c r="AY1237" s="98" t="s">
        <v>325</v>
      </c>
      <c r="AZ1237" s="98" t="s">
        <v>389</v>
      </c>
      <c r="BA1237" s="24"/>
    </row>
    <row r="1238" spans="1:53" ht="84.75" customHeight="1">
      <c r="A1238" s="23" t="str">
        <f>+IFERROR(VLOOKUP(R1238,'[2]Listas niveles'!$D$2:$E$11,2,FALSE),"")</f>
        <v>DTAN</v>
      </c>
      <c r="B1238" s="23" t="str">
        <f>+IFERROR(VLOOKUP(AS1238,'[2]Listas anexo 1'!$A$7:$B$8,2,FALSE),"")</f>
        <v>ADMIN</v>
      </c>
      <c r="C1238" s="23" t="str">
        <f>+IFERROR(VLOOKUP(AT1238,'[2]Listas anexo 1'!$A$13:$B$15,2,FALSE),"")</f>
        <v>ADMINYCOOR</v>
      </c>
      <c r="D1238" s="23" t="str">
        <f>+IFERROR(VLOOKUP(AT1238,'[2]Listas anexo 1'!$A$13:$C$15,3,FALSE),"")</f>
        <v>CONTRIBUIR</v>
      </c>
      <c r="E1238" s="23" t="str">
        <f>+IFERROR(VLOOKUP(AT1238,'[2]Listas anexo 1'!$A$19:$B$21,2,FALSE),"")</f>
        <v>ADMINOB</v>
      </c>
      <c r="F1238" s="23" t="str">
        <f>+IFERROR(VLOOKUP(AV1238,'[2]Listas anexo 1'!$J$13:$K$21,2,FALSE),"")</f>
        <v>ADOBI</v>
      </c>
      <c r="G1238" s="23" t="str">
        <f>+IFERROR(VLOOKUP(AW1238,'[2]LISTAS ANEXO 1. 2'!$A$9:$B$38,2,FALSE),"")</f>
        <v>AIII</v>
      </c>
      <c r="H1238" s="23" t="str">
        <f>+IFERROR(IF(C1238="ADMINYCOOR",VLOOKUP(AY1238,'[2]LISTAS ANEXO 1. 3'!$B$13:$C$42,2,FALSE),IF(C1238="TASAS",VLOOKUP(AY1238,'[2]LISTAS ANEXO 1. 3'!$B$43:$C$51,2,FALSE),IF(C1238="FORTALECIMIENTO",VLOOKUP(AY1238,'[2]LISTAS ANEXO 1. 3'!$B$52:$C$58,2,FALSE),""))),"")</f>
        <v>DD</v>
      </c>
      <c r="I1238" s="23" t="str">
        <f>+IFERROR(VLOOKUP(#REF!,'[2]LISTAS ANEXO 1. 4'!$B$74:$C$90,2,FALSE),"")</f>
        <v/>
      </c>
      <c r="J1238" s="23" t="str">
        <f>+IFERROR(VLOOKUP(X1238,[2]ORDINALES!$B$2:$C$5,2,FALSE),"")</f>
        <v>CTADOS</v>
      </c>
      <c r="K1238" s="23" t="str">
        <f>+IFERROR(VLOOKUP(#REF!,[2]REGION!$G$2:$I$1125,2,FALSE),"")</f>
        <v/>
      </c>
      <c r="L1238" s="23" t="str">
        <f>+IFERROR(VLOOKUP(AI1238,[2]REGION!$G$2:$I$1125,2,FALSE),"")</f>
        <v>SANTANDER</v>
      </c>
      <c r="M1238" s="23" t="str">
        <f>+IFERROR(VLOOKUP(#REF!,[2]ORDINALES!$H$2:$I$382,2,FALSE),"")</f>
        <v/>
      </c>
      <c r="N1238" s="23" t="str">
        <f>IFERROR(VLOOKUP(U1238,'[2]Lista Willy'!$B$11:$D$14,3,FALSE),"")</f>
        <v>REC_11</v>
      </c>
      <c r="O1238" s="24"/>
      <c r="P1238" s="94">
        <v>41052</v>
      </c>
      <c r="Q1238" s="94" t="s">
        <v>540</v>
      </c>
      <c r="R1238" s="94" t="s">
        <v>873</v>
      </c>
      <c r="S1238" s="94" t="s">
        <v>1270</v>
      </c>
      <c r="T1238" s="94" t="s">
        <v>873</v>
      </c>
      <c r="U1238" s="94" t="s">
        <v>52</v>
      </c>
      <c r="V1238" s="94" t="s">
        <v>53</v>
      </c>
      <c r="W1238" s="94" t="s">
        <v>54</v>
      </c>
      <c r="X1238" s="90" t="s">
        <v>55</v>
      </c>
      <c r="Y1238" s="94" t="s">
        <v>1313</v>
      </c>
      <c r="Z1238" s="119">
        <v>10180520</v>
      </c>
      <c r="AA1238" s="120"/>
      <c r="AB1238" s="119"/>
      <c r="AC1238" s="119"/>
      <c r="AD1238" s="119"/>
      <c r="AE1238" s="120">
        <v>10180520</v>
      </c>
      <c r="AF1238" s="119"/>
      <c r="AG1238" s="131">
        <v>0</v>
      </c>
      <c r="AH1238" s="94" t="s">
        <v>57</v>
      </c>
      <c r="AI1238" s="94" t="s">
        <v>920</v>
      </c>
      <c r="AJ1238" s="94" t="s">
        <v>1272</v>
      </c>
      <c r="AK1238" s="94"/>
      <c r="AL1238" s="94" t="s">
        <v>57</v>
      </c>
      <c r="AM1238" s="94"/>
      <c r="AN1238" s="94" t="s">
        <v>57</v>
      </c>
      <c r="AO1238" s="94"/>
      <c r="AP1238" s="94" t="s">
        <v>57</v>
      </c>
      <c r="AQ1238" s="94"/>
      <c r="AR1238" s="94" t="s">
        <v>57</v>
      </c>
      <c r="AS1238" s="94" t="s">
        <v>60</v>
      </c>
      <c r="AT1238" s="94" t="s">
        <v>61</v>
      </c>
      <c r="AU1238" s="97" t="s">
        <v>62</v>
      </c>
      <c r="AV1238" s="98" t="s">
        <v>125</v>
      </c>
      <c r="AW1238" s="97" t="s">
        <v>324</v>
      </c>
      <c r="AX1238" s="97">
        <v>3202005</v>
      </c>
      <c r="AY1238" s="98" t="s">
        <v>325</v>
      </c>
      <c r="AZ1238" s="98" t="s">
        <v>389</v>
      </c>
      <c r="BA1238" s="24"/>
    </row>
    <row r="1239" spans="1:53" ht="84.75" customHeight="1">
      <c r="A1239" s="23" t="str">
        <f>+IFERROR(VLOOKUP(R1239,'[2]Listas niveles'!$D$2:$E$11,2,FALSE),"")</f>
        <v>DTAN</v>
      </c>
      <c r="B1239" s="23" t="str">
        <f>+IFERROR(VLOOKUP(AS1239,'[2]Listas anexo 1'!$A$7:$B$8,2,FALSE),"")</f>
        <v>ADMIN</v>
      </c>
      <c r="C1239" s="23" t="str">
        <f>+IFERROR(VLOOKUP(AT1239,'[2]Listas anexo 1'!$A$13:$B$15,2,FALSE),"")</f>
        <v>ADMINYCOOR</v>
      </c>
      <c r="D1239" s="23" t="str">
        <f>+IFERROR(VLOOKUP(AT1239,'[2]Listas anexo 1'!$A$13:$C$15,3,FALSE),"")</f>
        <v>CONTRIBUIR</v>
      </c>
      <c r="E1239" s="23" t="str">
        <f>+IFERROR(VLOOKUP(AT1239,'[2]Listas anexo 1'!$A$19:$B$21,2,FALSE),"")</f>
        <v>ADMINOB</v>
      </c>
      <c r="F1239" s="23" t="str">
        <f>+IFERROR(VLOOKUP(AV1239,'[2]Listas anexo 1'!$J$13:$K$21,2,FALSE),"")</f>
        <v>ADOBI</v>
      </c>
      <c r="G1239" s="23" t="str">
        <f>+IFERROR(VLOOKUP(AW1239,'[2]LISTAS ANEXO 1. 2'!$A$9:$B$38,2,FALSE),"")</f>
        <v>AIII</v>
      </c>
      <c r="H1239" s="23" t="str">
        <f>+IFERROR(IF(C1239="ADMINYCOOR",VLOOKUP(AY1239,'[2]LISTAS ANEXO 1. 3'!$B$13:$C$42,2,FALSE),IF(C1239="TASAS",VLOOKUP(AY1239,'[2]LISTAS ANEXO 1. 3'!$B$43:$C$51,2,FALSE),IF(C1239="FORTALECIMIENTO",VLOOKUP(AY1239,'[2]LISTAS ANEXO 1. 3'!$B$52:$C$58,2,FALSE),""))),"")</f>
        <v>DD</v>
      </c>
      <c r="I1239" s="23" t="str">
        <f>+IFERROR(VLOOKUP(#REF!,'[2]LISTAS ANEXO 1. 4'!$B$74:$C$90,2,FALSE),"")</f>
        <v/>
      </c>
      <c r="J1239" s="23" t="str">
        <f>+IFERROR(VLOOKUP(X1239,[2]ORDINALES!$B$2:$C$5,2,FALSE),"")</f>
        <v>CTADOS</v>
      </c>
      <c r="K1239" s="23" t="str">
        <f>+IFERROR(VLOOKUP(#REF!,[2]REGION!$G$2:$I$1125,2,FALSE),"")</f>
        <v/>
      </c>
      <c r="L1239" s="23" t="str">
        <f>+IFERROR(VLOOKUP(AI1239,[2]REGION!$G$2:$I$1125,2,FALSE),"")</f>
        <v>SANTANDER</v>
      </c>
      <c r="M1239" s="23" t="str">
        <f>+IFERROR(VLOOKUP(#REF!,[2]ORDINALES!$H$2:$I$382,2,FALSE),"")</f>
        <v/>
      </c>
      <c r="N1239" s="23" t="str">
        <f>IFERROR(VLOOKUP(U1239,'[2]Lista Willy'!$B$11:$D$14,3,FALSE),"")</f>
        <v>REC_11</v>
      </c>
      <c r="O1239" s="24"/>
      <c r="P1239" s="94">
        <v>41053</v>
      </c>
      <c r="Q1239" s="94" t="s">
        <v>540</v>
      </c>
      <c r="R1239" s="94" t="s">
        <v>873</v>
      </c>
      <c r="S1239" s="94" t="s">
        <v>1270</v>
      </c>
      <c r="T1239" s="94" t="s">
        <v>873</v>
      </c>
      <c r="U1239" s="94" t="s">
        <v>52</v>
      </c>
      <c r="V1239" s="94" t="s">
        <v>53</v>
      </c>
      <c r="W1239" s="94" t="s">
        <v>54</v>
      </c>
      <c r="X1239" s="90" t="s">
        <v>55</v>
      </c>
      <c r="Y1239" s="94" t="s">
        <v>1314</v>
      </c>
      <c r="Z1239" s="119">
        <v>10180520</v>
      </c>
      <c r="AA1239" s="120"/>
      <c r="AB1239" s="119"/>
      <c r="AC1239" s="119"/>
      <c r="AD1239" s="119"/>
      <c r="AE1239" s="120">
        <v>10180520</v>
      </c>
      <c r="AF1239" s="119"/>
      <c r="AG1239" s="131">
        <v>0</v>
      </c>
      <c r="AH1239" s="94" t="s">
        <v>57</v>
      </c>
      <c r="AI1239" s="94" t="s">
        <v>920</v>
      </c>
      <c r="AJ1239" s="94" t="s">
        <v>1272</v>
      </c>
      <c r="AK1239" s="94"/>
      <c r="AL1239" s="94" t="s">
        <v>57</v>
      </c>
      <c r="AM1239" s="94"/>
      <c r="AN1239" s="94" t="s">
        <v>57</v>
      </c>
      <c r="AO1239" s="94"/>
      <c r="AP1239" s="94" t="s">
        <v>57</v>
      </c>
      <c r="AQ1239" s="94"/>
      <c r="AR1239" s="94" t="s">
        <v>57</v>
      </c>
      <c r="AS1239" s="94" t="s">
        <v>60</v>
      </c>
      <c r="AT1239" s="94" t="s">
        <v>61</v>
      </c>
      <c r="AU1239" s="97" t="s">
        <v>62</v>
      </c>
      <c r="AV1239" s="98" t="s">
        <v>125</v>
      </c>
      <c r="AW1239" s="97" t="s">
        <v>324</v>
      </c>
      <c r="AX1239" s="97">
        <v>3202005</v>
      </c>
      <c r="AY1239" s="98" t="s">
        <v>325</v>
      </c>
      <c r="AZ1239" s="98" t="s">
        <v>389</v>
      </c>
      <c r="BA1239" s="24"/>
    </row>
    <row r="1240" spans="1:53" ht="84.75" customHeight="1">
      <c r="A1240" s="23" t="str">
        <f>+IFERROR(VLOOKUP(R1240,'[2]Listas niveles'!$D$2:$E$11,2,FALSE),"")</f>
        <v>DTAN</v>
      </c>
      <c r="B1240" s="23" t="str">
        <f>+IFERROR(VLOOKUP(AS1240,'[2]Listas anexo 1'!$A$7:$B$8,2,FALSE),"")</f>
        <v>ADMIN</v>
      </c>
      <c r="C1240" s="23" t="str">
        <f>+IFERROR(VLOOKUP(AT1240,'[2]Listas anexo 1'!$A$13:$B$15,2,FALSE),"")</f>
        <v>ADMINYCOOR</v>
      </c>
      <c r="D1240" s="23" t="str">
        <f>+IFERROR(VLOOKUP(AT1240,'[2]Listas anexo 1'!$A$13:$C$15,3,FALSE),"")</f>
        <v>CONTRIBUIR</v>
      </c>
      <c r="E1240" s="23" t="str">
        <f>+IFERROR(VLOOKUP(AT1240,'[2]Listas anexo 1'!$A$19:$B$21,2,FALSE),"")</f>
        <v>ADMINOB</v>
      </c>
      <c r="F1240" s="23" t="str">
        <f>+IFERROR(VLOOKUP(AV1240,'[2]Listas anexo 1'!$J$13:$K$21,2,FALSE),"")</f>
        <v>ADOBI</v>
      </c>
      <c r="G1240" s="23" t="str">
        <f>+IFERROR(VLOOKUP(AW1240,'[2]LISTAS ANEXO 1. 2'!$A$9:$B$38,2,FALSE),"")</f>
        <v>AIII</v>
      </c>
      <c r="H1240" s="23" t="str">
        <f>+IFERROR(IF(C1240="ADMINYCOOR",VLOOKUP(AY1240,'[2]LISTAS ANEXO 1. 3'!$B$13:$C$42,2,FALSE),IF(C1240="TASAS",VLOOKUP(AY1240,'[2]LISTAS ANEXO 1. 3'!$B$43:$C$51,2,FALSE),IF(C1240="FORTALECIMIENTO",VLOOKUP(AY1240,'[2]LISTAS ANEXO 1. 3'!$B$52:$C$58,2,FALSE),""))),"")</f>
        <v>DD</v>
      </c>
      <c r="I1240" s="23" t="str">
        <f>+IFERROR(VLOOKUP(#REF!,'[2]LISTAS ANEXO 1. 4'!$B$74:$C$90,2,FALSE),"")</f>
        <v/>
      </c>
      <c r="J1240" s="23" t="str">
        <f>+IFERROR(VLOOKUP(X1240,[2]ORDINALES!$B$2:$C$5,2,FALSE),"")</f>
        <v>CTADOS</v>
      </c>
      <c r="K1240" s="23" t="str">
        <f>+IFERROR(VLOOKUP(#REF!,[2]REGION!$G$2:$I$1125,2,FALSE),"")</f>
        <v/>
      </c>
      <c r="L1240" s="23" t="str">
        <f>+IFERROR(VLOOKUP(AI1240,[2]REGION!$G$2:$I$1125,2,FALSE),"")</f>
        <v>SANTANDER</v>
      </c>
      <c r="M1240" s="23" t="str">
        <f>+IFERROR(VLOOKUP(#REF!,[2]ORDINALES!$H$2:$I$382,2,FALSE),"")</f>
        <v/>
      </c>
      <c r="N1240" s="23" t="str">
        <f>IFERROR(VLOOKUP(U1240,'[2]Lista Willy'!$B$11:$D$14,3,FALSE),"")</f>
        <v>REC_11</v>
      </c>
      <c r="O1240" s="24"/>
      <c r="P1240" s="94">
        <v>41054</v>
      </c>
      <c r="Q1240" s="94" t="s">
        <v>540</v>
      </c>
      <c r="R1240" s="94" t="s">
        <v>873</v>
      </c>
      <c r="S1240" s="94" t="s">
        <v>1270</v>
      </c>
      <c r="T1240" s="94" t="s">
        <v>873</v>
      </c>
      <c r="U1240" s="94" t="s">
        <v>52</v>
      </c>
      <c r="V1240" s="94" t="s">
        <v>53</v>
      </c>
      <c r="W1240" s="94" t="s">
        <v>54</v>
      </c>
      <c r="X1240" s="90" t="s">
        <v>55</v>
      </c>
      <c r="Y1240" s="94" t="s">
        <v>1315</v>
      </c>
      <c r="Z1240" s="119">
        <v>10180520</v>
      </c>
      <c r="AA1240" s="120"/>
      <c r="AB1240" s="119"/>
      <c r="AC1240" s="119"/>
      <c r="AD1240" s="119"/>
      <c r="AE1240" s="120">
        <v>10180520</v>
      </c>
      <c r="AF1240" s="119"/>
      <c r="AG1240" s="131">
        <v>0</v>
      </c>
      <c r="AH1240" s="94" t="s">
        <v>57</v>
      </c>
      <c r="AI1240" s="94" t="s">
        <v>920</v>
      </c>
      <c r="AJ1240" s="94" t="s">
        <v>1272</v>
      </c>
      <c r="AK1240" s="94"/>
      <c r="AL1240" s="94" t="s">
        <v>57</v>
      </c>
      <c r="AM1240" s="94"/>
      <c r="AN1240" s="94" t="s">
        <v>57</v>
      </c>
      <c r="AO1240" s="94"/>
      <c r="AP1240" s="94" t="s">
        <v>57</v>
      </c>
      <c r="AQ1240" s="94"/>
      <c r="AR1240" s="94" t="s">
        <v>57</v>
      </c>
      <c r="AS1240" s="94" t="s">
        <v>60</v>
      </c>
      <c r="AT1240" s="94" t="s">
        <v>61</v>
      </c>
      <c r="AU1240" s="97" t="s">
        <v>62</v>
      </c>
      <c r="AV1240" s="98" t="s">
        <v>125</v>
      </c>
      <c r="AW1240" s="97" t="s">
        <v>324</v>
      </c>
      <c r="AX1240" s="97">
        <v>3202005</v>
      </c>
      <c r="AY1240" s="98" t="s">
        <v>325</v>
      </c>
      <c r="AZ1240" s="98" t="s">
        <v>389</v>
      </c>
      <c r="BA1240" s="24"/>
    </row>
    <row r="1241" spans="1:53" ht="84.75" customHeight="1">
      <c r="A1241" s="23" t="str">
        <f>+IFERROR(VLOOKUP(R1241,'[2]Listas niveles'!$D$2:$E$11,2,FALSE),"")</f>
        <v>DTAN</v>
      </c>
      <c r="B1241" s="23" t="str">
        <f>+IFERROR(VLOOKUP(AS1241,'[2]Listas anexo 1'!$A$7:$B$8,2,FALSE),"")</f>
        <v>ADMIN</v>
      </c>
      <c r="C1241" s="23" t="str">
        <f>+IFERROR(VLOOKUP(AT1241,'[2]Listas anexo 1'!$A$13:$B$15,2,FALSE),"")</f>
        <v>ADMINYCOOR</v>
      </c>
      <c r="D1241" s="23" t="str">
        <f>+IFERROR(VLOOKUP(AT1241,'[2]Listas anexo 1'!$A$13:$C$15,3,FALSE),"")</f>
        <v>CONTRIBUIR</v>
      </c>
      <c r="E1241" s="23" t="str">
        <f>+IFERROR(VLOOKUP(AT1241,'[2]Listas anexo 1'!$A$19:$B$21,2,FALSE),"")</f>
        <v>ADMINOB</v>
      </c>
      <c r="F1241" s="23" t="str">
        <f>+IFERROR(VLOOKUP(AV1241,'[2]Listas anexo 1'!$J$13:$K$21,2,FALSE),"")</f>
        <v>ADOBI</v>
      </c>
      <c r="G1241" s="23" t="str">
        <f>+IFERROR(VLOOKUP(AW1241,'[2]LISTAS ANEXO 1. 2'!$A$9:$B$38,2,FALSE),"")</f>
        <v>AIII</v>
      </c>
      <c r="H1241" s="23" t="str">
        <f>+IFERROR(IF(C1241="ADMINYCOOR",VLOOKUP(AY1241,'[2]LISTAS ANEXO 1. 3'!$B$13:$C$42,2,FALSE),IF(C1241="TASAS",VLOOKUP(AY1241,'[2]LISTAS ANEXO 1. 3'!$B$43:$C$51,2,FALSE),IF(C1241="FORTALECIMIENTO",VLOOKUP(AY1241,'[2]LISTAS ANEXO 1. 3'!$B$52:$C$58,2,FALSE),""))),"")</f>
        <v>DD</v>
      </c>
      <c r="I1241" s="23" t="str">
        <f>+IFERROR(VLOOKUP(#REF!,'[2]LISTAS ANEXO 1. 4'!$B$74:$C$90,2,FALSE),"")</f>
        <v/>
      </c>
      <c r="J1241" s="23" t="str">
        <f>+IFERROR(VLOOKUP(X1241,[2]ORDINALES!$B$2:$C$5,2,FALSE),"")</f>
        <v>CTADOS</v>
      </c>
      <c r="K1241" s="23" t="str">
        <f>+IFERROR(VLOOKUP(#REF!,[2]REGION!$G$2:$I$1125,2,FALSE),"")</f>
        <v/>
      </c>
      <c r="L1241" s="23" t="str">
        <f>+IFERROR(VLOOKUP(AI1241,[2]REGION!$G$2:$I$1125,2,FALSE),"")</f>
        <v>SANTANDER</v>
      </c>
      <c r="M1241" s="23" t="str">
        <f>+IFERROR(VLOOKUP(#REF!,[2]ORDINALES!$H$2:$I$382,2,FALSE),"")</f>
        <v/>
      </c>
      <c r="N1241" s="23" t="str">
        <f>IFERROR(VLOOKUP(U1241,'[2]Lista Willy'!$B$11:$D$14,3,FALSE),"")</f>
        <v>REC_11</v>
      </c>
      <c r="O1241" s="24"/>
      <c r="P1241" s="94">
        <v>41055</v>
      </c>
      <c r="Q1241" s="94" t="s">
        <v>540</v>
      </c>
      <c r="R1241" s="94" t="s">
        <v>873</v>
      </c>
      <c r="S1241" s="94" t="s">
        <v>1270</v>
      </c>
      <c r="T1241" s="94" t="s">
        <v>873</v>
      </c>
      <c r="U1241" s="94" t="s">
        <v>52</v>
      </c>
      <c r="V1241" s="94" t="s">
        <v>53</v>
      </c>
      <c r="W1241" s="94" t="s">
        <v>54</v>
      </c>
      <c r="X1241" s="90" t="s">
        <v>55</v>
      </c>
      <c r="Y1241" s="94" t="s">
        <v>1316</v>
      </c>
      <c r="Z1241" s="119">
        <v>10180520</v>
      </c>
      <c r="AA1241" s="120"/>
      <c r="AB1241" s="119"/>
      <c r="AC1241" s="119"/>
      <c r="AD1241" s="119"/>
      <c r="AE1241" s="120">
        <v>10180520</v>
      </c>
      <c r="AF1241" s="119"/>
      <c r="AG1241" s="131">
        <v>0</v>
      </c>
      <c r="AH1241" s="94" t="s">
        <v>57</v>
      </c>
      <c r="AI1241" s="94" t="s">
        <v>920</v>
      </c>
      <c r="AJ1241" s="94" t="s">
        <v>1272</v>
      </c>
      <c r="AK1241" s="94"/>
      <c r="AL1241" s="94" t="s">
        <v>57</v>
      </c>
      <c r="AM1241" s="94"/>
      <c r="AN1241" s="94" t="s">
        <v>57</v>
      </c>
      <c r="AO1241" s="94"/>
      <c r="AP1241" s="94" t="s">
        <v>57</v>
      </c>
      <c r="AQ1241" s="94"/>
      <c r="AR1241" s="94" t="s">
        <v>57</v>
      </c>
      <c r="AS1241" s="94" t="s">
        <v>60</v>
      </c>
      <c r="AT1241" s="94" t="s">
        <v>61</v>
      </c>
      <c r="AU1241" s="97" t="s">
        <v>62</v>
      </c>
      <c r="AV1241" s="98" t="s">
        <v>125</v>
      </c>
      <c r="AW1241" s="97" t="s">
        <v>324</v>
      </c>
      <c r="AX1241" s="97">
        <v>3202005</v>
      </c>
      <c r="AY1241" s="98" t="s">
        <v>325</v>
      </c>
      <c r="AZ1241" s="98" t="s">
        <v>389</v>
      </c>
      <c r="BA1241" s="24"/>
    </row>
    <row r="1242" spans="1:53" ht="84.75" customHeight="1">
      <c r="A1242" s="23" t="str">
        <f>+IFERROR(VLOOKUP(R1242,'[2]Listas niveles'!$D$2:$E$11,2,FALSE),"")</f>
        <v>DTAN</v>
      </c>
      <c r="B1242" s="23" t="str">
        <f>+IFERROR(VLOOKUP(AS1242,'[2]Listas anexo 1'!$A$7:$B$8,2,FALSE),"")</f>
        <v>ADMIN</v>
      </c>
      <c r="C1242" s="23" t="str">
        <f>+IFERROR(VLOOKUP(AT1242,'[2]Listas anexo 1'!$A$13:$B$15,2,FALSE),"")</f>
        <v>ADMINYCOOR</v>
      </c>
      <c r="D1242" s="23" t="str">
        <f>+IFERROR(VLOOKUP(AT1242,'[2]Listas anexo 1'!$A$13:$C$15,3,FALSE),"")</f>
        <v>CONTRIBUIR</v>
      </c>
      <c r="E1242" s="23" t="str">
        <f>+IFERROR(VLOOKUP(AT1242,'[2]Listas anexo 1'!$A$19:$B$21,2,FALSE),"")</f>
        <v>ADMINOB</v>
      </c>
      <c r="F1242" s="23" t="str">
        <f>+IFERROR(VLOOKUP(AV1242,'[2]Listas anexo 1'!$J$13:$K$21,2,FALSE),"")</f>
        <v>ADOBI</v>
      </c>
      <c r="G1242" s="23" t="str">
        <f>+IFERROR(VLOOKUP(AW1242,'[2]LISTAS ANEXO 1. 2'!$A$9:$B$38,2,FALSE),"")</f>
        <v>AIII</v>
      </c>
      <c r="H1242" s="23" t="str">
        <f>+IFERROR(IF(C1242="ADMINYCOOR",VLOOKUP(AY1242,'[2]LISTAS ANEXO 1. 3'!$B$13:$C$42,2,FALSE),IF(C1242="TASAS",VLOOKUP(AY1242,'[2]LISTAS ANEXO 1. 3'!$B$43:$C$51,2,FALSE),IF(C1242="FORTALECIMIENTO",VLOOKUP(AY1242,'[2]LISTAS ANEXO 1. 3'!$B$52:$C$58,2,FALSE),""))),"")</f>
        <v>DD</v>
      </c>
      <c r="I1242" s="23" t="str">
        <f>+IFERROR(VLOOKUP(#REF!,'[2]LISTAS ANEXO 1. 4'!$B$74:$C$90,2,FALSE),"")</f>
        <v/>
      </c>
      <c r="J1242" s="23" t="str">
        <f>+IFERROR(VLOOKUP(X1242,[2]ORDINALES!$B$2:$C$5,2,FALSE),"")</f>
        <v>CTADOS</v>
      </c>
      <c r="K1242" s="23" t="str">
        <f>+IFERROR(VLOOKUP(#REF!,[2]REGION!$G$2:$I$1125,2,FALSE),"")</f>
        <v/>
      </c>
      <c r="L1242" s="23" t="str">
        <f>+IFERROR(VLOOKUP(AI1242,[2]REGION!$G$2:$I$1125,2,FALSE),"")</f>
        <v>SANTANDER</v>
      </c>
      <c r="M1242" s="23" t="str">
        <f>+IFERROR(VLOOKUP(#REF!,[2]ORDINALES!$H$2:$I$382,2,FALSE),"")</f>
        <v/>
      </c>
      <c r="N1242" s="23" t="str">
        <f>IFERROR(VLOOKUP(U1242,'[2]Lista Willy'!$B$11:$D$14,3,FALSE),"")</f>
        <v>REC_11</v>
      </c>
      <c r="O1242" s="24"/>
      <c r="P1242" s="94">
        <v>41056</v>
      </c>
      <c r="Q1242" s="94" t="s">
        <v>540</v>
      </c>
      <c r="R1242" s="94" t="s">
        <v>873</v>
      </c>
      <c r="S1242" s="94" t="s">
        <v>1270</v>
      </c>
      <c r="T1242" s="94" t="s">
        <v>873</v>
      </c>
      <c r="U1242" s="94" t="s">
        <v>52</v>
      </c>
      <c r="V1242" s="94" t="s">
        <v>53</v>
      </c>
      <c r="W1242" s="94" t="s">
        <v>54</v>
      </c>
      <c r="X1242" s="90" t="s">
        <v>55</v>
      </c>
      <c r="Y1242" s="94" t="s">
        <v>1317</v>
      </c>
      <c r="Z1242" s="119">
        <v>46453000</v>
      </c>
      <c r="AA1242" s="120"/>
      <c r="AB1242" s="119"/>
      <c r="AC1242" s="119"/>
      <c r="AD1242" s="119"/>
      <c r="AE1242" s="120">
        <v>46453000</v>
      </c>
      <c r="AF1242" s="119"/>
      <c r="AG1242" s="131">
        <v>0</v>
      </c>
      <c r="AH1242" s="94" t="s">
        <v>57</v>
      </c>
      <c r="AI1242" s="94" t="s">
        <v>920</v>
      </c>
      <c r="AJ1242" s="94" t="s">
        <v>1272</v>
      </c>
      <c r="AK1242" s="94"/>
      <c r="AL1242" s="94" t="s">
        <v>57</v>
      </c>
      <c r="AM1242" s="94"/>
      <c r="AN1242" s="94" t="s">
        <v>57</v>
      </c>
      <c r="AO1242" s="94"/>
      <c r="AP1242" s="94" t="s">
        <v>57</v>
      </c>
      <c r="AQ1242" s="94"/>
      <c r="AR1242" s="94" t="s">
        <v>57</v>
      </c>
      <c r="AS1242" s="94" t="s">
        <v>60</v>
      </c>
      <c r="AT1242" s="94" t="s">
        <v>61</v>
      </c>
      <c r="AU1242" s="97" t="s">
        <v>62</v>
      </c>
      <c r="AV1242" s="98" t="s">
        <v>125</v>
      </c>
      <c r="AW1242" s="97" t="s">
        <v>324</v>
      </c>
      <c r="AX1242" s="97">
        <v>3202005</v>
      </c>
      <c r="AY1242" s="98" t="s">
        <v>325</v>
      </c>
      <c r="AZ1242" s="98" t="s">
        <v>389</v>
      </c>
      <c r="BA1242" s="24"/>
    </row>
    <row r="1243" spans="1:53" ht="84.75" customHeight="1">
      <c r="A1243" s="23" t="str">
        <f>+IFERROR(VLOOKUP(R1243,'[2]Listas niveles'!$D$2:$E$11,2,FALSE),"")</f>
        <v>DTAN</v>
      </c>
      <c r="B1243" s="23" t="str">
        <f>+IFERROR(VLOOKUP(AS1243,'[2]Listas anexo 1'!$A$7:$B$8,2,FALSE),"")</f>
        <v>ADMIN</v>
      </c>
      <c r="C1243" s="23" t="str">
        <f>+IFERROR(VLOOKUP(AT1243,'[2]Listas anexo 1'!$A$13:$B$15,2,FALSE),"")</f>
        <v>ADMINYCOOR</v>
      </c>
      <c r="D1243" s="23" t="str">
        <f>+IFERROR(VLOOKUP(AT1243,'[2]Listas anexo 1'!$A$13:$C$15,3,FALSE),"")</f>
        <v>CONTRIBUIR</v>
      </c>
      <c r="E1243" s="23" t="str">
        <f>+IFERROR(VLOOKUP(AT1243,'[2]Listas anexo 1'!$A$19:$B$21,2,FALSE),"")</f>
        <v>ADMINOB</v>
      </c>
      <c r="F1243" s="23" t="str">
        <f>+IFERROR(VLOOKUP(AV1243,'[2]Listas anexo 1'!$J$13:$K$21,2,FALSE),"")</f>
        <v>ADOBI</v>
      </c>
      <c r="G1243" s="23" t="str">
        <f>+IFERROR(VLOOKUP(AW1243,'[2]LISTAS ANEXO 1. 2'!$A$9:$B$38,2,FALSE),"")</f>
        <v>AIII</v>
      </c>
      <c r="H1243" s="23" t="str">
        <f>+IFERROR(IF(C1243="ADMINYCOOR",VLOOKUP(AY1243,'[2]LISTAS ANEXO 1. 3'!$B$13:$C$42,2,FALSE),IF(C1243="TASAS",VLOOKUP(AY1243,'[2]LISTAS ANEXO 1. 3'!$B$43:$C$51,2,FALSE),IF(C1243="FORTALECIMIENTO",VLOOKUP(AY1243,'[2]LISTAS ANEXO 1. 3'!$B$52:$C$58,2,FALSE),""))),"")</f>
        <v>DD</v>
      </c>
      <c r="I1243" s="23" t="str">
        <f>+IFERROR(VLOOKUP(#REF!,'[2]LISTAS ANEXO 1. 4'!$B$74:$C$90,2,FALSE),"")</f>
        <v/>
      </c>
      <c r="J1243" s="23" t="str">
        <f>+IFERROR(VLOOKUP(X1243,[2]ORDINALES!$B$2:$C$5,2,FALSE),"")</f>
        <v>CTADOS</v>
      </c>
      <c r="K1243" s="23" t="str">
        <f>+IFERROR(VLOOKUP(#REF!,[2]REGION!$G$2:$I$1125,2,FALSE),"")</f>
        <v/>
      </c>
      <c r="L1243" s="23" t="str">
        <f>+IFERROR(VLOOKUP(AI1243,[2]REGION!$G$2:$I$1125,2,FALSE),"")</f>
        <v>SANTANDER</v>
      </c>
      <c r="M1243" s="23" t="str">
        <f>+IFERROR(VLOOKUP(#REF!,[2]ORDINALES!$H$2:$I$382,2,FALSE),"")</f>
        <v/>
      </c>
      <c r="N1243" s="23" t="str">
        <f>IFERROR(VLOOKUP(U1243,'[2]Lista Willy'!$B$11:$D$14,3,FALSE),"")</f>
        <v>REC_20</v>
      </c>
      <c r="O1243" s="24"/>
      <c r="P1243" s="94">
        <v>41057</v>
      </c>
      <c r="Q1243" s="94" t="s">
        <v>540</v>
      </c>
      <c r="R1243" s="94" t="s">
        <v>873</v>
      </c>
      <c r="S1243" s="94" t="s">
        <v>1270</v>
      </c>
      <c r="T1243" s="94" t="s">
        <v>873</v>
      </c>
      <c r="U1243" s="94" t="s">
        <v>153</v>
      </c>
      <c r="V1243" s="94" t="s">
        <v>154</v>
      </c>
      <c r="W1243" s="94" t="s">
        <v>54</v>
      </c>
      <c r="X1243" s="90" t="s">
        <v>55</v>
      </c>
      <c r="Y1243" s="94" t="s">
        <v>2920</v>
      </c>
      <c r="Z1243" s="119">
        <v>5000000</v>
      </c>
      <c r="AA1243" s="120"/>
      <c r="AB1243" s="119"/>
      <c r="AC1243" s="119"/>
      <c r="AD1243" s="119"/>
      <c r="AE1243" s="120">
        <v>5000000</v>
      </c>
      <c r="AF1243" s="119"/>
      <c r="AG1243" s="131">
        <v>0</v>
      </c>
      <c r="AH1243" s="94" t="s">
        <v>57</v>
      </c>
      <c r="AI1243" s="94" t="s">
        <v>920</v>
      </c>
      <c r="AJ1243" s="94" t="s">
        <v>1272</v>
      </c>
      <c r="AK1243" s="94"/>
      <c r="AL1243" s="94" t="s">
        <v>57</v>
      </c>
      <c r="AM1243" s="94"/>
      <c r="AN1243" s="94" t="s">
        <v>57</v>
      </c>
      <c r="AO1243" s="94"/>
      <c r="AP1243" s="94" t="s">
        <v>57</v>
      </c>
      <c r="AQ1243" s="94"/>
      <c r="AR1243" s="94" t="s">
        <v>57</v>
      </c>
      <c r="AS1243" s="94" t="s">
        <v>60</v>
      </c>
      <c r="AT1243" s="94" t="s">
        <v>61</v>
      </c>
      <c r="AU1243" s="97" t="s">
        <v>62</v>
      </c>
      <c r="AV1243" s="98" t="s">
        <v>125</v>
      </c>
      <c r="AW1243" s="97" t="s">
        <v>324</v>
      </c>
      <c r="AX1243" s="97">
        <v>3202005</v>
      </c>
      <c r="AY1243" s="98" t="s">
        <v>325</v>
      </c>
      <c r="AZ1243" s="98" t="s">
        <v>389</v>
      </c>
      <c r="BA1243" s="24"/>
    </row>
    <row r="1244" spans="1:53" ht="84.75" customHeight="1">
      <c r="A1244" s="23" t="str">
        <f>+IFERROR(VLOOKUP(R1244,'[2]Listas niveles'!$D$2:$E$11,2,FALSE),"")</f>
        <v>DTAN</v>
      </c>
      <c r="B1244" s="23" t="str">
        <f>+IFERROR(VLOOKUP(AS1244,'[2]Listas anexo 1'!$A$7:$B$8,2,FALSE),"")</f>
        <v>ADMIN</v>
      </c>
      <c r="C1244" s="23" t="str">
        <f>+IFERROR(VLOOKUP(AT1244,'[2]Listas anexo 1'!$A$13:$B$15,2,FALSE),"")</f>
        <v>ADMINYCOOR</v>
      </c>
      <c r="D1244" s="23" t="str">
        <f>+IFERROR(VLOOKUP(AT1244,'[2]Listas anexo 1'!$A$13:$C$15,3,FALSE),"")</f>
        <v>CONTRIBUIR</v>
      </c>
      <c r="E1244" s="23" t="str">
        <f>+IFERROR(VLOOKUP(AT1244,'[2]Listas anexo 1'!$A$19:$B$21,2,FALSE),"")</f>
        <v>ADMINOB</v>
      </c>
      <c r="F1244" s="23" t="str">
        <f>+IFERROR(VLOOKUP(AV1244,'[2]Listas anexo 1'!$J$13:$K$21,2,FALSE),"")</f>
        <v>ADOBI</v>
      </c>
      <c r="G1244" s="23" t="str">
        <f>+IFERROR(VLOOKUP(AW1244,'[2]LISTAS ANEXO 1. 2'!$A$9:$B$38,2,FALSE),"")</f>
        <v>AIII</v>
      </c>
      <c r="H1244" s="23" t="str">
        <f>+IFERROR(IF(C1244="ADMINYCOOR",VLOOKUP(AY1244,'[2]LISTAS ANEXO 1. 3'!$B$13:$C$42,2,FALSE),IF(C1244="TASAS",VLOOKUP(AY1244,'[2]LISTAS ANEXO 1. 3'!$B$43:$C$51,2,FALSE),IF(C1244="FORTALECIMIENTO",VLOOKUP(AY1244,'[2]LISTAS ANEXO 1. 3'!$B$52:$C$58,2,FALSE),""))),"")</f>
        <v>DD</v>
      </c>
      <c r="I1244" s="23" t="str">
        <f>+IFERROR(VLOOKUP(#REF!,'[2]LISTAS ANEXO 1. 4'!$B$74:$C$90,2,FALSE),"")</f>
        <v/>
      </c>
      <c r="J1244" s="23" t="str">
        <f>+IFERROR(VLOOKUP(X1244,[2]ORDINALES!$B$2:$C$5,2,FALSE),"")</f>
        <v>CTADOS</v>
      </c>
      <c r="K1244" s="23" t="str">
        <f>+IFERROR(VLOOKUP(#REF!,[2]REGION!$G$2:$I$1125,2,FALSE),"")</f>
        <v/>
      </c>
      <c r="L1244" s="23" t="str">
        <f>+IFERROR(VLOOKUP(AI1244,[2]REGION!$G$2:$I$1125,2,FALSE),"")</f>
        <v>SANTANDER</v>
      </c>
      <c r="M1244" s="23" t="str">
        <f>+IFERROR(VLOOKUP(#REF!,[2]ORDINALES!$H$2:$I$382,2,FALSE),"")</f>
        <v/>
      </c>
      <c r="N1244" s="23" t="str">
        <f>IFERROR(VLOOKUP(U1244,'[2]Lista Willy'!$B$11:$D$14,3,FALSE),"")</f>
        <v>REC_11</v>
      </c>
      <c r="O1244" s="24"/>
      <c r="P1244" s="94">
        <v>41058</v>
      </c>
      <c r="Q1244" s="94" t="s">
        <v>540</v>
      </c>
      <c r="R1244" s="94" t="s">
        <v>873</v>
      </c>
      <c r="S1244" s="94" t="s">
        <v>1270</v>
      </c>
      <c r="T1244" s="94" t="s">
        <v>873</v>
      </c>
      <c r="U1244" s="94" t="s">
        <v>52</v>
      </c>
      <c r="V1244" s="94" t="s">
        <v>53</v>
      </c>
      <c r="W1244" s="94" t="s">
        <v>54</v>
      </c>
      <c r="X1244" s="90" t="s">
        <v>55</v>
      </c>
      <c r="Y1244" s="94" t="s">
        <v>2921</v>
      </c>
      <c r="Z1244" s="119">
        <v>10000000</v>
      </c>
      <c r="AA1244" s="120"/>
      <c r="AB1244" s="119"/>
      <c r="AC1244" s="119"/>
      <c r="AD1244" s="119"/>
      <c r="AE1244" s="120">
        <v>10000000</v>
      </c>
      <c r="AF1244" s="119"/>
      <c r="AG1244" s="131">
        <v>0</v>
      </c>
      <c r="AH1244" s="94" t="s">
        <v>57</v>
      </c>
      <c r="AI1244" s="94" t="s">
        <v>920</v>
      </c>
      <c r="AJ1244" s="94" t="s">
        <v>1272</v>
      </c>
      <c r="AK1244" s="94"/>
      <c r="AL1244" s="94" t="s">
        <v>57</v>
      </c>
      <c r="AM1244" s="94"/>
      <c r="AN1244" s="94" t="s">
        <v>57</v>
      </c>
      <c r="AO1244" s="94"/>
      <c r="AP1244" s="94" t="s">
        <v>57</v>
      </c>
      <c r="AQ1244" s="94"/>
      <c r="AR1244" s="94" t="s">
        <v>57</v>
      </c>
      <c r="AS1244" s="94" t="s">
        <v>60</v>
      </c>
      <c r="AT1244" s="94" t="s">
        <v>61</v>
      </c>
      <c r="AU1244" s="97" t="s">
        <v>62</v>
      </c>
      <c r="AV1244" s="98" t="s">
        <v>125</v>
      </c>
      <c r="AW1244" s="97" t="s">
        <v>324</v>
      </c>
      <c r="AX1244" s="97">
        <v>3202005</v>
      </c>
      <c r="AY1244" s="98" t="s">
        <v>325</v>
      </c>
      <c r="AZ1244" s="98" t="s">
        <v>389</v>
      </c>
      <c r="BA1244" s="24"/>
    </row>
    <row r="1245" spans="1:53" ht="84.75" customHeight="1">
      <c r="A1245" s="23" t="str">
        <f>+IFERROR(VLOOKUP(R1245,'[2]Listas niveles'!$D$2:$E$11,2,FALSE),"")</f>
        <v>DTAN</v>
      </c>
      <c r="B1245" s="23" t="str">
        <f>+IFERROR(VLOOKUP(AS1245,'[2]Listas anexo 1'!$A$7:$B$8,2,FALSE),"")</f>
        <v>ADMIN</v>
      </c>
      <c r="C1245" s="23" t="str">
        <f>+IFERROR(VLOOKUP(AT1245,'[2]Listas anexo 1'!$A$13:$B$15,2,FALSE),"")</f>
        <v>ADMINYCOOR</v>
      </c>
      <c r="D1245" s="23" t="str">
        <f>+IFERROR(VLOOKUP(AT1245,'[2]Listas anexo 1'!$A$13:$C$15,3,FALSE),"")</f>
        <v>CONTRIBUIR</v>
      </c>
      <c r="E1245" s="23" t="str">
        <f>+IFERROR(VLOOKUP(AT1245,'[2]Listas anexo 1'!$A$19:$B$21,2,FALSE),"")</f>
        <v>ADMINOB</v>
      </c>
      <c r="F1245" s="23" t="str">
        <f>+IFERROR(VLOOKUP(AV1245,'[2]Listas anexo 1'!$J$13:$K$21,2,FALSE),"")</f>
        <v>ADOBI</v>
      </c>
      <c r="G1245" s="23" t="str">
        <f>+IFERROR(VLOOKUP(AW1245,'[2]LISTAS ANEXO 1. 2'!$A$9:$B$38,2,FALSE),"")</f>
        <v>AIII</v>
      </c>
      <c r="H1245" s="23" t="str">
        <f>+IFERROR(IF(C1245="ADMINYCOOR",VLOOKUP(AY1245,'[2]LISTAS ANEXO 1. 3'!$B$13:$C$42,2,FALSE),IF(C1245="TASAS",VLOOKUP(AY1245,'[2]LISTAS ANEXO 1. 3'!$B$43:$C$51,2,FALSE),IF(C1245="FORTALECIMIENTO",VLOOKUP(AY1245,'[2]LISTAS ANEXO 1. 3'!$B$52:$C$58,2,FALSE),""))),"")</f>
        <v>DD</v>
      </c>
      <c r="I1245" s="23" t="str">
        <f>+IFERROR(VLOOKUP(#REF!,'[2]LISTAS ANEXO 1. 4'!$B$74:$C$90,2,FALSE),"")</f>
        <v/>
      </c>
      <c r="J1245" s="23" t="str">
        <f>+IFERROR(VLOOKUP(X1245,[2]ORDINALES!$B$2:$C$5,2,FALSE),"")</f>
        <v>CTADOS</v>
      </c>
      <c r="K1245" s="23" t="str">
        <f>+IFERROR(VLOOKUP(#REF!,[2]REGION!$G$2:$I$1125,2,FALSE),"")</f>
        <v/>
      </c>
      <c r="L1245" s="23" t="str">
        <f>+IFERROR(VLOOKUP(AI1245,[2]REGION!$G$2:$I$1125,2,FALSE),"")</f>
        <v>SANTANDER</v>
      </c>
      <c r="M1245" s="23" t="str">
        <f>+IFERROR(VLOOKUP(#REF!,[2]ORDINALES!$H$2:$I$382,2,FALSE),"")</f>
        <v/>
      </c>
      <c r="N1245" s="23" t="str">
        <f>IFERROR(VLOOKUP(U1245,'[2]Lista Willy'!$B$11:$D$14,3,FALSE),"")</f>
        <v>REC_11</v>
      </c>
      <c r="O1245" s="24"/>
      <c r="P1245" s="94">
        <v>41059</v>
      </c>
      <c r="Q1245" s="94" t="s">
        <v>540</v>
      </c>
      <c r="R1245" s="94" t="s">
        <v>873</v>
      </c>
      <c r="S1245" s="94" t="s">
        <v>1270</v>
      </c>
      <c r="T1245" s="94" t="s">
        <v>873</v>
      </c>
      <c r="U1245" s="94" t="s">
        <v>52</v>
      </c>
      <c r="V1245" s="94" t="s">
        <v>53</v>
      </c>
      <c r="W1245" s="94" t="s">
        <v>54</v>
      </c>
      <c r="X1245" s="90" t="s">
        <v>55</v>
      </c>
      <c r="Y1245" s="94" t="s">
        <v>1318</v>
      </c>
      <c r="Z1245" s="119">
        <v>60000000</v>
      </c>
      <c r="AA1245" s="120"/>
      <c r="AB1245" s="119"/>
      <c r="AC1245" s="119"/>
      <c r="AD1245" s="119"/>
      <c r="AE1245" s="120">
        <v>60000000</v>
      </c>
      <c r="AF1245" s="119"/>
      <c r="AG1245" s="131">
        <v>0</v>
      </c>
      <c r="AH1245" s="94" t="s">
        <v>57</v>
      </c>
      <c r="AI1245" s="94" t="s">
        <v>920</v>
      </c>
      <c r="AJ1245" s="94" t="s">
        <v>1272</v>
      </c>
      <c r="AK1245" s="94"/>
      <c r="AL1245" s="94" t="s">
        <v>57</v>
      </c>
      <c r="AM1245" s="94"/>
      <c r="AN1245" s="94" t="s">
        <v>57</v>
      </c>
      <c r="AO1245" s="94"/>
      <c r="AP1245" s="94" t="s">
        <v>57</v>
      </c>
      <c r="AQ1245" s="94"/>
      <c r="AR1245" s="94" t="s">
        <v>57</v>
      </c>
      <c r="AS1245" s="94" t="s">
        <v>60</v>
      </c>
      <c r="AT1245" s="94" t="s">
        <v>61</v>
      </c>
      <c r="AU1245" s="97" t="s">
        <v>62</v>
      </c>
      <c r="AV1245" s="98" t="s">
        <v>125</v>
      </c>
      <c r="AW1245" s="97" t="s">
        <v>324</v>
      </c>
      <c r="AX1245" s="97">
        <v>3202005</v>
      </c>
      <c r="AY1245" s="98" t="s">
        <v>325</v>
      </c>
      <c r="AZ1245" s="98" t="s">
        <v>389</v>
      </c>
      <c r="BA1245" s="24"/>
    </row>
    <row r="1246" spans="1:53" ht="84.75" customHeight="1">
      <c r="A1246" s="23" t="str">
        <f>+IFERROR(VLOOKUP(R1246,'[2]Listas niveles'!$D$2:$E$11,2,FALSE),"")</f>
        <v>DTAN</v>
      </c>
      <c r="B1246" s="23" t="str">
        <f>+IFERROR(VLOOKUP(AS1246,'[2]Listas anexo 1'!$A$7:$B$8,2,FALSE),"")</f>
        <v>ADMIN</v>
      </c>
      <c r="C1246" s="23" t="str">
        <f>+IFERROR(VLOOKUP(AT1246,'[2]Listas anexo 1'!$A$13:$B$15,2,FALSE),"")</f>
        <v>ADMINYCOOR</v>
      </c>
      <c r="D1246" s="23" t="str">
        <f>+IFERROR(VLOOKUP(AT1246,'[2]Listas anexo 1'!$A$13:$C$15,3,FALSE),"")</f>
        <v>CONTRIBUIR</v>
      </c>
      <c r="E1246" s="23" t="str">
        <f>+IFERROR(VLOOKUP(AT1246,'[2]Listas anexo 1'!$A$19:$B$21,2,FALSE),"")</f>
        <v>ADMINOB</v>
      </c>
      <c r="F1246" s="23" t="str">
        <f>+IFERROR(VLOOKUP(AV1246,'[2]Listas anexo 1'!$J$13:$K$21,2,FALSE),"")</f>
        <v>ADOBI</v>
      </c>
      <c r="G1246" s="23" t="str">
        <f>+IFERROR(VLOOKUP(AW1246,'[2]LISTAS ANEXO 1. 2'!$A$9:$B$38,2,FALSE),"")</f>
        <v>AI</v>
      </c>
      <c r="H1246" s="23" t="str">
        <f>+IFERROR(IF(C1246="ADMINYCOOR",VLOOKUP(AY1246,'[2]LISTAS ANEXO 1. 3'!$B$13:$C$42,2,FALSE),IF(C1246="TASAS",VLOOKUP(AY1246,'[2]LISTAS ANEXO 1. 3'!$B$43:$C$51,2,FALSE),IF(C1246="FORTALECIMIENTO",VLOOKUP(AY1246,'[2]LISTAS ANEXO 1. 3'!$B$52:$C$58,2,FALSE),""))),"")</f>
        <v>AA</v>
      </c>
      <c r="I1246" s="23" t="str">
        <f>+IFERROR(VLOOKUP(#REF!,'[2]LISTAS ANEXO 1. 4'!$B$74:$C$90,2,FALSE),"")</f>
        <v/>
      </c>
      <c r="J1246" s="23" t="str">
        <f>+IFERROR(VLOOKUP(X1246,[2]ORDINALES!$B$2:$C$5,2,FALSE),"")</f>
        <v>CTADOS</v>
      </c>
      <c r="K1246" s="23" t="str">
        <f>+IFERROR(VLOOKUP(#REF!,[2]REGION!$G$2:$I$1125,2,FALSE),"")</f>
        <v/>
      </c>
      <c r="L1246" s="23" t="str">
        <f>+IFERROR(VLOOKUP(AI1246,[2]REGION!$G$2:$I$1125,2,FALSE),"")</f>
        <v>SANTANDER</v>
      </c>
      <c r="M1246" s="23" t="str">
        <f>+IFERROR(VLOOKUP(#REF!,[2]ORDINALES!$H$2:$I$382,2,FALSE),"")</f>
        <v/>
      </c>
      <c r="N1246" s="23" t="str">
        <f>IFERROR(VLOOKUP(U1246,'[2]Lista Willy'!$B$11:$D$14,3,FALSE),"")</f>
        <v>REC_11</v>
      </c>
      <c r="O1246" s="24"/>
      <c r="P1246" s="94">
        <v>41060</v>
      </c>
      <c r="Q1246" s="94" t="s">
        <v>540</v>
      </c>
      <c r="R1246" s="94" t="s">
        <v>873</v>
      </c>
      <c r="S1246" s="94" t="s">
        <v>1270</v>
      </c>
      <c r="T1246" s="94" t="s">
        <v>873</v>
      </c>
      <c r="U1246" s="94" t="s">
        <v>52</v>
      </c>
      <c r="V1246" s="94" t="s">
        <v>53</v>
      </c>
      <c r="W1246" s="94" t="s">
        <v>54</v>
      </c>
      <c r="X1246" s="90" t="s">
        <v>55</v>
      </c>
      <c r="Y1246" s="94" t="s">
        <v>1319</v>
      </c>
      <c r="Z1246" s="119">
        <v>9000000</v>
      </c>
      <c r="AA1246" s="120"/>
      <c r="AB1246" s="119"/>
      <c r="AC1246" s="119"/>
      <c r="AD1246" s="119"/>
      <c r="AE1246" s="120">
        <v>9000000</v>
      </c>
      <c r="AF1246" s="119">
        <v>4635000</v>
      </c>
      <c r="AG1246" s="131">
        <v>4635000</v>
      </c>
      <c r="AH1246" s="94" t="s">
        <v>57</v>
      </c>
      <c r="AI1246" s="94" t="s">
        <v>920</v>
      </c>
      <c r="AJ1246" s="94" t="s">
        <v>1272</v>
      </c>
      <c r="AK1246" s="94"/>
      <c r="AL1246" s="94" t="s">
        <v>57</v>
      </c>
      <c r="AM1246" s="94"/>
      <c r="AN1246" s="94" t="s">
        <v>57</v>
      </c>
      <c r="AO1246" s="94"/>
      <c r="AP1246" s="94" t="s">
        <v>57</v>
      </c>
      <c r="AQ1246" s="94"/>
      <c r="AR1246" s="94" t="s">
        <v>57</v>
      </c>
      <c r="AS1246" s="94" t="s">
        <v>60</v>
      </c>
      <c r="AT1246" s="94" t="s">
        <v>61</v>
      </c>
      <c r="AU1246" s="97" t="s">
        <v>62</v>
      </c>
      <c r="AV1246" s="98" t="s">
        <v>125</v>
      </c>
      <c r="AW1246" s="97" t="s">
        <v>126</v>
      </c>
      <c r="AX1246" s="97">
        <v>3202032</v>
      </c>
      <c r="AY1246" s="97" t="s">
        <v>127</v>
      </c>
      <c r="AZ1246" s="98" t="s">
        <v>293</v>
      </c>
      <c r="BA1246" s="24"/>
    </row>
    <row r="1247" spans="1:53" ht="84.75" customHeight="1">
      <c r="A1247" s="23" t="str">
        <f>+IFERROR(VLOOKUP(R1247,'[2]Listas niveles'!$D$2:$E$11,2,FALSE),"")</f>
        <v>DTAN</v>
      </c>
      <c r="B1247" s="23" t="str">
        <f>+IFERROR(VLOOKUP(AS1247,'[2]Listas anexo 1'!$A$7:$B$8,2,FALSE),"")</f>
        <v>ADMIN</v>
      </c>
      <c r="C1247" s="23" t="str">
        <f>+IFERROR(VLOOKUP(AT1247,'[2]Listas anexo 1'!$A$13:$B$15,2,FALSE),"")</f>
        <v>ADMINYCOOR</v>
      </c>
      <c r="D1247" s="23" t="str">
        <f>+IFERROR(VLOOKUP(AT1247,'[2]Listas anexo 1'!$A$13:$C$15,3,FALSE),"")</f>
        <v>CONTRIBUIR</v>
      </c>
      <c r="E1247" s="23" t="str">
        <f>+IFERROR(VLOOKUP(AT1247,'[2]Listas anexo 1'!$A$19:$B$21,2,FALSE),"")</f>
        <v>ADMINOB</v>
      </c>
      <c r="F1247" s="23" t="str">
        <f>+IFERROR(VLOOKUP(AV1247,'[2]Listas anexo 1'!$J$13:$K$21,2,FALSE),"")</f>
        <v>ADOBI</v>
      </c>
      <c r="G1247" s="23" t="str">
        <f>+IFERROR(VLOOKUP(AW1247,'[2]LISTAS ANEXO 1. 2'!$A$9:$B$38,2,FALSE),"")</f>
        <v>AIII</v>
      </c>
      <c r="H1247" s="23" t="str">
        <f>+IFERROR(IF(C1247="ADMINYCOOR",VLOOKUP(AY1247,'[2]LISTAS ANEXO 1. 3'!$B$13:$C$42,2,FALSE),IF(C1247="TASAS",VLOOKUP(AY1247,'[2]LISTAS ANEXO 1. 3'!$B$43:$C$51,2,FALSE),IF(C1247="FORTALECIMIENTO",VLOOKUP(AY1247,'[2]LISTAS ANEXO 1. 3'!$B$52:$C$58,2,FALSE),""))),"")</f>
        <v>DD</v>
      </c>
      <c r="I1247" s="23" t="str">
        <f>+IFERROR(VLOOKUP(#REF!,'[2]LISTAS ANEXO 1. 4'!$B$74:$C$90,2,FALSE),"")</f>
        <v/>
      </c>
      <c r="J1247" s="23" t="str">
        <f>+IFERROR(VLOOKUP(X1247,[2]ORDINALES!$B$2:$C$5,2,FALSE),"")</f>
        <v>CTADOS</v>
      </c>
      <c r="K1247" s="23" t="str">
        <f>+IFERROR(VLOOKUP(#REF!,[2]REGION!$G$2:$I$1125,2,FALSE),"")</f>
        <v/>
      </c>
      <c r="L1247" s="23" t="str">
        <f>+IFERROR(VLOOKUP(AI1247,[2]REGION!$G$2:$I$1125,2,FALSE),"")</f>
        <v>SANTANDER</v>
      </c>
      <c r="M1247" s="23" t="str">
        <f>+IFERROR(VLOOKUP(#REF!,[2]ORDINALES!$H$2:$I$382,2,FALSE),"")</f>
        <v/>
      </c>
      <c r="N1247" s="23" t="str">
        <f>IFERROR(VLOOKUP(U1247,'[2]Lista Willy'!$B$11:$D$14,3,FALSE),"")</f>
        <v>REC_20</v>
      </c>
      <c r="O1247" s="24"/>
      <c r="P1247" s="94">
        <v>41061</v>
      </c>
      <c r="Q1247" s="94" t="s">
        <v>540</v>
      </c>
      <c r="R1247" s="94" t="s">
        <v>873</v>
      </c>
      <c r="S1247" s="94" t="s">
        <v>1270</v>
      </c>
      <c r="T1247" s="94" t="s">
        <v>873</v>
      </c>
      <c r="U1247" s="94" t="s">
        <v>153</v>
      </c>
      <c r="V1247" s="94" t="s">
        <v>154</v>
      </c>
      <c r="W1247" s="94" t="s">
        <v>54</v>
      </c>
      <c r="X1247" s="90" t="s">
        <v>55</v>
      </c>
      <c r="Y1247" s="94" t="s">
        <v>1320</v>
      </c>
      <c r="Z1247" s="119">
        <v>10000000</v>
      </c>
      <c r="AA1247" s="120"/>
      <c r="AB1247" s="119"/>
      <c r="AC1247" s="119"/>
      <c r="AD1247" s="119"/>
      <c r="AE1247" s="120">
        <v>10000000</v>
      </c>
      <c r="AF1247" s="119"/>
      <c r="AG1247" s="131">
        <v>0</v>
      </c>
      <c r="AH1247" s="94" t="s">
        <v>57</v>
      </c>
      <c r="AI1247" s="94" t="s">
        <v>920</v>
      </c>
      <c r="AJ1247" s="94" t="s">
        <v>1272</v>
      </c>
      <c r="AK1247" s="94"/>
      <c r="AL1247" s="94" t="s">
        <v>57</v>
      </c>
      <c r="AM1247" s="94"/>
      <c r="AN1247" s="94" t="s">
        <v>57</v>
      </c>
      <c r="AO1247" s="94"/>
      <c r="AP1247" s="94" t="s">
        <v>57</v>
      </c>
      <c r="AQ1247" s="94"/>
      <c r="AR1247" s="94" t="s">
        <v>57</v>
      </c>
      <c r="AS1247" s="94" t="s">
        <v>60</v>
      </c>
      <c r="AT1247" s="94" t="s">
        <v>61</v>
      </c>
      <c r="AU1247" s="97" t="s">
        <v>62</v>
      </c>
      <c r="AV1247" s="98" t="s">
        <v>125</v>
      </c>
      <c r="AW1247" s="97" t="s">
        <v>324</v>
      </c>
      <c r="AX1247" s="97">
        <v>3202005</v>
      </c>
      <c r="AY1247" s="98" t="s">
        <v>325</v>
      </c>
      <c r="AZ1247" s="98" t="s">
        <v>389</v>
      </c>
      <c r="BA1247" s="24"/>
    </row>
    <row r="1248" spans="1:53" ht="84.75" customHeight="1">
      <c r="A1248" s="23" t="str">
        <f>+IFERROR(VLOOKUP(R1248,'[2]Listas niveles'!$D$2:$E$11,2,FALSE),"")</f>
        <v>DTAN</v>
      </c>
      <c r="B1248" s="23" t="str">
        <f>+IFERROR(VLOOKUP(AS1248,'[2]Listas anexo 1'!$A$7:$B$8,2,FALSE),"")</f>
        <v>ADMIN</v>
      </c>
      <c r="C1248" s="23" t="str">
        <f>+IFERROR(VLOOKUP(AT1248,'[2]Listas anexo 1'!$A$13:$B$15,2,FALSE),"")</f>
        <v>ADMINYCOOR</v>
      </c>
      <c r="D1248" s="23" t="str">
        <f>+IFERROR(VLOOKUP(AT1248,'[2]Listas anexo 1'!$A$13:$C$15,3,FALSE),"")</f>
        <v>CONTRIBUIR</v>
      </c>
      <c r="E1248" s="23" t="str">
        <f>+IFERROR(VLOOKUP(AT1248,'[2]Listas anexo 1'!$A$19:$B$21,2,FALSE),"")</f>
        <v>ADMINOB</v>
      </c>
      <c r="F1248" s="23" t="str">
        <f>+IFERROR(VLOOKUP(AV1248,'[2]Listas anexo 1'!$J$13:$K$21,2,FALSE),"")</f>
        <v>ADOBI</v>
      </c>
      <c r="G1248" s="23" t="str">
        <f>+IFERROR(VLOOKUP(AW1248,'[2]LISTAS ANEXO 1. 2'!$A$9:$B$38,2,FALSE),"")</f>
        <v>AIII</v>
      </c>
      <c r="H1248" s="23" t="str">
        <f>+IFERROR(IF(C1248="ADMINYCOOR",VLOOKUP(AY1248,'[2]LISTAS ANEXO 1. 3'!$B$13:$C$42,2,FALSE),IF(C1248="TASAS",VLOOKUP(AY1248,'[2]LISTAS ANEXO 1. 3'!$B$43:$C$51,2,FALSE),IF(C1248="FORTALECIMIENTO",VLOOKUP(AY1248,'[2]LISTAS ANEXO 1. 3'!$B$52:$C$58,2,FALSE),""))),"")</f>
        <v>DD</v>
      </c>
      <c r="I1248" s="23" t="str">
        <f>+IFERROR(VLOOKUP(#REF!,'[2]LISTAS ANEXO 1. 4'!$B$74:$C$90,2,FALSE),"")</f>
        <v/>
      </c>
      <c r="J1248" s="23" t="str">
        <f>+IFERROR(VLOOKUP(X1248,[2]ORDINALES!$B$2:$C$5,2,FALSE),"")</f>
        <v>CTADOS</v>
      </c>
      <c r="K1248" s="23" t="str">
        <f>+IFERROR(VLOOKUP(#REF!,[2]REGION!$G$2:$I$1125,2,FALSE),"")</f>
        <v/>
      </c>
      <c r="L1248" s="23" t="str">
        <f>+IFERROR(VLOOKUP(AI1248,[2]REGION!$G$2:$I$1125,2,FALSE),"")</f>
        <v>SANTANDER</v>
      </c>
      <c r="M1248" s="23" t="str">
        <f>+IFERROR(VLOOKUP(#REF!,[2]ORDINALES!$H$2:$I$382,2,FALSE),"")</f>
        <v/>
      </c>
      <c r="N1248" s="23" t="str">
        <f>IFERROR(VLOOKUP(U1248,'[2]Lista Willy'!$B$11:$D$14,3,FALSE),"")</f>
        <v>REC_11</v>
      </c>
      <c r="O1248" s="24"/>
      <c r="P1248" s="94">
        <v>41062</v>
      </c>
      <c r="Q1248" s="94" t="s">
        <v>540</v>
      </c>
      <c r="R1248" s="94" t="s">
        <v>873</v>
      </c>
      <c r="S1248" s="94" t="s">
        <v>1270</v>
      </c>
      <c r="T1248" s="94" t="s">
        <v>873</v>
      </c>
      <c r="U1248" s="94" t="s">
        <v>52</v>
      </c>
      <c r="V1248" s="94" t="s">
        <v>53</v>
      </c>
      <c r="W1248" s="94" t="s">
        <v>54</v>
      </c>
      <c r="X1248" s="90" t="s">
        <v>55</v>
      </c>
      <c r="Y1248" s="94" t="s">
        <v>1321</v>
      </c>
      <c r="Z1248" s="119">
        <v>76680000</v>
      </c>
      <c r="AA1248" s="120"/>
      <c r="AB1248" s="119"/>
      <c r="AC1248" s="119"/>
      <c r="AD1248" s="119"/>
      <c r="AE1248" s="120">
        <v>76680000</v>
      </c>
      <c r="AF1248" s="119"/>
      <c r="AG1248" s="131">
        <v>0</v>
      </c>
      <c r="AH1248" s="94" t="s">
        <v>57</v>
      </c>
      <c r="AI1248" s="94" t="s">
        <v>920</v>
      </c>
      <c r="AJ1248" s="94" t="s">
        <v>1272</v>
      </c>
      <c r="AK1248" s="94"/>
      <c r="AL1248" s="94" t="s">
        <v>57</v>
      </c>
      <c r="AM1248" s="94"/>
      <c r="AN1248" s="94" t="s">
        <v>57</v>
      </c>
      <c r="AO1248" s="94"/>
      <c r="AP1248" s="94" t="s">
        <v>57</v>
      </c>
      <c r="AQ1248" s="94"/>
      <c r="AR1248" s="94" t="s">
        <v>57</v>
      </c>
      <c r="AS1248" s="94" t="s">
        <v>60</v>
      </c>
      <c r="AT1248" s="94" t="s">
        <v>61</v>
      </c>
      <c r="AU1248" s="97" t="s">
        <v>62</v>
      </c>
      <c r="AV1248" s="98" t="s">
        <v>125</v>
      </c>
      <c r="AW1248" s="97" t="s">
        <v>324</v>
      </c>
      <c r="AX1248" s="97">
        <v>3202005</v>
      </c>
      <c r="AY1248" s="98" t="s">
        <v>325</v>
      </c>
      <c r="AZ1248" s="98" t="s">
        <v>389</v>
      </c>
      <c r="BA1248" s="24"/>
    </row>
    <row r="1249" spans="1:53" ht="84.75" customHeight="1">
      <c r="A1249" s="23" t="str">
        <f>+IFERROR(VLOOKUP(R1249,'[2]Listas niveles'!$D$2:$E$11,2,FALSE),"")</f>
        <v>DTAN</v>
      </c>
      <c r="B1249" s="23" t="str">
        <f>+IFERROR(VLOOKUP(AS1249,'[2]Listas anexo 1'!$A$7:$B$8,2,FALSE),"")</f>
        <v>ADMIN</v>
      </c>
      <c r="C1249" s="23" t="str">
        <f>+IFERROR(VLOOKUP(AT1249,'[2]Listas anexo 1'!$A$13:$B$15,2,FALSE),"")</f>
        <v>ADMINYCOOR</v>
      </c>
      <c r="D1249" s="23" t="str">
        <f>+IFERROR(VLOOKUP(AT1249,'[2]Listas anexo 1'!$A$13:$C$15,3,FALSE),"")</f>
        <v>CONTRIBUIR</v>
      </c>
      <c r="E1249" s="23" t="str">
        <f>+IFERROR(VLOOKUP(AT1249,'[2]Listas anexo 1'!$A$19:$B$21,2,FALSE),"")</f>
        <v>ADMINOB</v>
      </c>
      <c r="F1249" s="23" t="str">
        <f>+IFERROR(VLOOKUP(AV1249,'[2]Listas anexo 1'!$J$13:$K$21,2,FALSE),"")</f>
        <v>ADOBI</v>
      </c>
      <c r="G1249" s="23" t="str">
        <f>+IFERROR(VLOOKUP(AW1249,'[2]LISTAS ANEXO 1. 2'!$A$9:$B$38,2,FALSE),"")</f>
        <v>AIII</v>
      </c>
      <c r="H1249" s="23" t="str">
        <f>+IFERROR(IF(C1249="ADMINYCOOR",VLOOKUP(AY1249,'[2]LISTAS ANEXO 1. 3'!$B$13:$C$42,2,FALSE),IF(C1249="TASAS",VLOOKUP(AY1249,'[2]LISTAS ANEXO 1. 3'!$B$43:$C$51,2,FALSE),IF(C1249="FORTALECIMIENTO",VLOOKUP(AY1249,'[2]LISTAS ANEXO 1. 3'!$B$52:$C$58,2,FALSE),""))),"")</f>
        <v>DD</v>
      </c>
      <c r="I1249" s="23" t="str">
        <f>+IFERROR(VLOOKUP(#REF!,'[2]LISTAS ANEXO 1. 4'!$B$74:$C$90,2,FALSE),"")</f>
        <v/>
      </c>
      <c r="J1249" s="23" t="str">
        <f>+IFERROR(VLOOKUP(X1249,[2]ORDINALES!$B$2:$C$5,2,FALSE),"")</f>
        <v>CTADOS</v>
      </c>
      <c r="K1249" s="23" t="str">
        <f>+IFERROR(VLOOKUP(#REF!,[2]REGION!$G$2:$I$1125,2,FALSE),"")</f>
        <v/>
      </c>
      <c r="L1249" s="23" t="str">
        <f>+IFERROR(VLOOKUP(AI1249,[2]REGION!$G$2:$I$1125,2,FALSE),"")</f>
        <v>SANTANDER</v>
      </c>
      <c r="M1249" s="23" t="str">
        <f>+IFERROR(VLOOKUP(#REF!,[2]ORDINALES!$H$2:$I$382,2,FALSE),"")</f>
        <v/>
      </c>
      <c r="N1249" s="23" t="str">
        <f>IFERROR(VLOOKUP(U1249,'[2]Lista Willy'!$B$11:$D$14,3,FALSE),"")</f>
        <v>REC_11</v>
      </c>
      <c r="O1249" s="24"/>
      <c r="P1249" s="94">
        <v>41063</v>
      </c>
      <c r="Q1249" s="94" t="s">
        <v>540</v>
      </c>
      <c r="R1249" s="94" t="s">
        <v>873</v>
      </c>
      <c r="S1249" s="94" t="s">
        <v>1270</v>
      </c>
      <c r="T1249" s="94" t="s">
        <v>873</v>
      </c>
      <c r="U1249" s="94" t="s">
        <v>52</v>
      </c>
      <c r="V1249" s="94" t="s">
        <v>53</v>
      </c>
      <c r="W1249" s="94" t="s">
        <v>54</v>
      </c>
      <c r="X1249" s="90" t="s">
        <v>55</v>
      </c>
      <c r="Y1249" s="94" t="s">
        <v>1322</v>
      </c>
      <c r="Z1249" s="119">
        <v>40000000</v>
      </c>
      <c r="AA1249" s="120"/>
      <c r="AB1249" s="119"/>
      <c r="AC1249" s="119"/>
      <c r="AD1249" s="119"/>
      <c r="AE1249" s="120">
        <v>40000000</v>
      </c>
      <c r="AF1249" s="119"/>
      <c r="AG1249" s="131">
        <v>0</v>
      </c>
      <c r="AH1249" s="94" t="s">
        <v>57</v>
      </c>
      <c r="AI1249" s="94" t="s">
        <v>920</v>
      </c>
      <c r="AJ1249" s="94" t="s">
        <v>1272</v>
      </c>
      <c r="AK1249" s="94"/>
      <c r="AL1249" s="94" t="s">
        <v>57</v>
      </c>
      <c r="AM1249" s="94"/>
      <c r="AN1249" s="94" t="s">
        <v>57</v>
      </c>
      <c r="AO1249" s="94"/>
      <c r="AP1249" s="94" t="s">
        <v>57</v>
      </c>
      <c r="AQ1249" s="94"/>
      <c r="AR1249" s="94" t="s">
        <v>57</v>
      </c>
      <c r="AS1249" s="94" t="s">
        <v>60</v>
      </c>
      <c r="AT1249" s="94" t="s">
        <v>61</v>
      </c>
      <c r="AU1249" s="97" t="s">
        <v>62</v>
      </c>
      <c r="AV1249" s="98" t="s">
        <v>125</v>
      </c>
      <c r="AW1249" s="97" t="s">
        <v>324</v>
      </c>
      <c r="AX1249" s="97">
        <v>3202005</v>
      </c>
      <c r="AY1249" s="98" t="s">
        <v>325</v>
      </c>
      <c r="AZ1249" s="98" t="s">
        <v>389</v>
      </c>
      <c r="BA1249" s="24"/>
    </row>
    <row r="1250" spans="1:53" ht="84.75" customHeight="1">
      <c r="A1250" s="23" t="str">
        <f>+IFERROR(VLOOKUP(R1250,'[2]Listas niveles'!$D$2:$E$11,2,FALSE),"")</f>
        <v>DTAN</v>
      </c>
      <c r="B1250" s="23" t="str">
        <f>+IFERROR(VLOOKUP(AS1250,'[2]Listas anexo 1'!$A$7:$B$8,2,FALSE),"")</f>
        <v>ADMIN</v>
      </c>
      <c r="C1250" s="23" t="str">
        <f>+IFERROR(VLOOKUP(AT1250,'[2]Listas anexo 1'!$A$13:$B$15,2,FALSE),"")</f>
        <v>ADMINYCOOR</v>
      </c>
      <c r="D1250" s="23" t="str">
        <f>+IFERROR(VLOOKUP(AT1250,'[2]Listas anexo 1'!$A$13:$C$15,3,FALSE),"")</f>
        <v>CONTRIBUIR</v>
      </c>
      <c r="E1250" s="23" t="str">
        <f>+IFERROR(VLOOKUP(AT1250,'[2]Listas anexo 1'!$A$19:$B$21,2,FALSE),"")</f>
        <v>ADMINOB</v>
      </c>
      <c r="F1250" s="23" t="str">
        <f>+IFERROR(VLOOKUP(AV1250,'[2]Listas anexo 1'!$J$13:$K$21,2,FALSE),"")</f>
        <v>ADOBI</v>
      </c>
      <c r="G1250" s="23" t="str">
        <f>+IFERROR(VLOOKUP(AW1250,'[2]LISTAS ANEXO 1. 2'!$A$9:$B$38,2,FALSE),"")</f>
        <v>AIII</v>
      </c>
      <c r="H1250" s="23" t="str">
        <f>+IFERROR(IF(C1250="ADMINYCOOR",VLOOKUP(AY1250,'[2]LISTAS ANEXO 1. 3'!$B$13:$C$42,2,FALSE),IF(C1250="TASAS",VLOOKUP(AY1250,'[2]LISTAS ANEXO 1. 3'!$B$43:$C$51,2,FALSE),IF(C1250="FORTALECIMIENTO",VLOOKUP(AY1250,'[2]LISTAS ANEXO 1. 3'!$B$52:$C$58,2,FALSE),""))),"")</f>
        <v>DD</v>
      </c>
      <c r="I1250" s="23" t="str">
        <f>+IFERROR(VLOOKUP(#REF!,'[2]LISTAS ANEXO 1. 4'!$B$74:$C$90,2,FALSE),"")</f>
        <v/>
      </c>
      <c r="J1250" s="23" t="str">
        <f>+IFERROR(VLOOKUP(X1250,[2]ORDINALES!$B$2:$C$5,2,FALSE),"")</f>
        <v>CTADOS</v>
      </c>
      <c r="K1250" s="23" t="str">
        <f>+IFERROR(VLOOKUP(#REF!,[2]REGION!$G$2:$I$1125,2,FALSE),"")</f>
        <v/>
      </c>
      <c r="L1250" s="23" t="str">
        <f>+IFERROR(VLOOKUP(AI1250,[2]REGION!$G$2:$I$1125,2,FALSE),"")</f>
        <v>SANTANDER</v>
      </c>
      <c r="M1250" s="23" t="str">
        <f>+IFERROR(VLOOKUP(#REF!,[2]ORDINALES!$H$2:$I$382,2,FALSE),"")</f>
        <v/>
      </c>
      <c r="N1250" s="23" t="str">
        <f>IFERROR(VLOOKUP(U1250,'[2]Lista Willy'!$B$11:$D$14,3,FALSE),"")</f>
        <v>REC_11</v>
      </c>
      <c r="O1250" s="24"/>
      <c r="P1250" s="94">
        <v>41065</v>
      </c>
      <c r="Q1250" s="94" t="s">
        <v>540</v>
      </c>
      <c r="R1250" s="94" t="s">
        <v>873</v>
      </c>
      <c r="S1250" s="94" t="s">
        <v>1270</v>
      </c>
      <c r="T1250" s="94" t="s">
        <v>873</v>
      </c>
      <c r="U1250" s="94" t="s">
        <v>52</v>
      </c>
      <c r="V1250" s="94" t="s">
        <v>53</v>
      </c>
      <c r="W1250" s="94" t="s">
        <v>54</v>
      </c>
      <c r="X1250" s="90" t="s">
        <v>55</v>
      </c>
      <c r="Y1250" s="94" t="s">
        <v>1323</v>
      </c>
      <c r="Z1250" s="119">
        <v>45000000</v>
      </c>
      <c r="AA1250" s="120"/>
      <c r="AB1250" s="119"/>
      <c r="AC1250" s="119"/>
      <c r="AD1250" s="119"/>
      <c r="AE1250" s="120">
        <v>45000000</v>
      </c>
      <c r="AF1250" s="119"/>
      <c r="AG1250" s="131">
        <v>0</v>
      </c>
      <c r="AH1250" s="94" t="s">
        <v>57</v>
      </c>
      <c r="AI1250" s="94" t="s">
        <v>920</v>
      </c>
      <c r="AJ1250" s="94" t="s">
        <v>1272</v>
      </c>
      <c r="AK1250" s="94"/>
      <c r="AL1250" s="94" t="s">
        <v>57</v>
      </c>
      <c r="AM1250" s="94"/>
      <c r="AN1250" s="94" t="s">
        <v>57</v>
      </c>
      <c r="AO1250" s="94"/>
      <c r="AP1250" s="94" t="s">
        <v>57</v>
      </c>
      <c r="AQ1250" s="94"/>
      <c r="AR1250" s="94" t="s">
        <v>57</v>
      </c>
      <c r="AS1250" s="94" t="s">
        <v>60</v>
      </c>
      <c r="AT1250" s="94" t="s">
        <v>61</v>
      </c>
      <c r="AU1250" s="97" t="s">
        <v>62</v>
      </c>
      <c r="AV1250" s="98" t="s">
        <v>125</v>
      </c>
      <c r="AW1250" s="97" t="s">
        <v>324</v>
      </c>
      <c r="AX1250" s="97">
        <v>3202005</v>
      </c>
      <c r="AY1250" s="98" t="s">
        <v>325</v>
      </c>
      <c r="AZ1250" s="98" t="s">
        <v>389</v>
      </c>
      <c r="BA1250" s="24"/>
    </row>
    <row r="1251" spans="1:53" ht="84.75" customHeight="1">
      <c r="A1251" s="23" t="str">
        <f>+IFERROR(VLOOKUP(R1251,'[2]Listas niveles'!$D$2:$E$11,2,FALSE),"")</f>
        <v>DTAN</v>
      </c>
      <c r="B1251" s="23" t="str">
        <f>+IFERROR(VLOOKUP(AS1251,'[2]Listas anexo 1'!$A$7:$B$8,2,FALSE),"")</f>
        <v>ADMIN</v>
      </c>
      <c r="C1251" s="23" t="str">
        <f>+IFERROR(VLOOKUP(AT1251,'[2]Listas anexo 1'!$A$13:$B$15,2,FALSE),"")</f>
        <v>ADMINYCOOR</v>
      </c>
      <c r="D1251" s="23" t="str">
        <f>+IFERROR(VLOOKUP(AT1251,'[2]Listas anexo 1'!$A$13:$C$15,3,FALSE),"")</f>
        <v>CONTRIBUIR</v>
      </c>
      <c r="E1251" s="23" t="str">
        <f>+IFERROR(VLOOKUP(AT1251,'[2]Listas anexo 1'!$A$19:$B$21,2,FALSE),"")</f>
        <v>ADMINOB</v>
      </c>
      <c r="F1251" s="23" t="str">
        <f>+IFERROR(VLOOKUP(AV1251,'[2]Listas anexo 1'!$J$13:$K$21,2,FALSE),"")</f>
        <v>ADOBI</v>
      </c>
      <c r="G1251" s="23" t="str">
        <f>+IFERROR(VLOOKUP(AW1251,'[2]LISTAS ANEXO 1. 2'!$A$9:$B$38,2,FALSE),"")</f>
        <v>AIII</v>
      </c>
      <c r="H1251" s="23" t="str">
        <f>+IFERROR(IF(C1251="ADMINYCOOR",VLOOKUP(AY1251,'[2]LISTAS ANEXO 1. 3'!$B$13:$C$42,2,FALSE),IF(C1251="TASAS",VLOOKUP(AY1251,'[2]LISTAS ANEXO 1. 3'!$B$43:$C$51,2,FALSE),IF(C1251="FORTALECIMIENTO",VLOOKUP(AY1251,'[2]LISTAS ANEXO 1. 3'!$B$52:$C$58,2,FALSE),""))),"")</f>
        <v>DD</v>
      </c>
      <c r="I1251" s="23" t="str">
        <f>+IFERROR(VLOOKUP(#REF!,'[2]LISTAS ANEXO 1. 4'!$B$74:$C$90,2,FALSE),"")</f>
        <v/>
      </c>
      <c r="J1251" s="23" t="str">
        <f>+IFERROR(VLOOKUP(X1251,[2]ORDINALES!$B$2:$C$5,2,FALSE),"")</f>
        <v>CTADOS</v>
      </c>
      <c r="K1251" s="23" t="str">
        <f>+IFERROR(VLOOKUP(#REF!,[2]REGION!$G$2:$I$1125,2,FALSE),"")</f>
        <v/>
      </c>
      <c r="L1251" s="23" t="str">
        <f>+IFERROR(VLOOKUP(AI1251,[2]REGION!$G$2:$I$1125,2,FALSE),"")</f>
        <v>SANTANDER</v>
      </c>
      <c r="M1251" s="23" t="str">
        <f>+IFERROR(VLOOKUP(#REF!,[2]ORDINALES!$H$2:$I$382,2,FALSE),"")</f>
        <v/>
      </c>
      <c r="N1251" s="23" t="str">
        <f>IFERROR(VLOOKUP(U1251,'[2]Lista Willy'!$B$11:$D$14,3,FALSE),"")</f>
        <v>REC_11</v>
      </c>
      <c r="O1251" s="24"/>
      <c r="P1251" s="94">
        <v>41066</v>
      </c>
      <c r="Q1251" s="94" t="s">
        <v>540</v>
      </c>
      <c r="R1251" s="94" t="s">
        <v>873</v>
      </c>
      <c r="S1251" s="94" t="s">
        <v>1270</v>
      </c>
      <c r="T1251" s="94" t="s">
        <v>873</v>
      </c>
      <c r="U1251" s="94" t="s">
        <v>52</v>
      </c>
      <c r="V1251" s="94" t="s">
        <v>53</v>
      </c>
      <c r="W1251" s="94" t="s">
        <v>54</v>
      </c>
      <c r="X1251" s="90" t="s">
        <v>55</v>
      </c>
      <c r="Y1251" s="94" t="s">
        <v>1324</v>
      </c>
      <c r="Z1251" s="119">
        <v>20000000</v>
      </c>
      <c r="AA1251" s="120"/>
      <c r="AB1251" s="119"/>
      <c r="AC1251" s="119"/>
      <c r="AD1251" s="119"/>
      <c r="AE1251" s="120">
        <v>20000000</v>
      </c>
      <c r="AF1251" s="119"/>
      <c r="AG1251" s="131">
        <v>0</v>
      </c>
      <c r="AH1251" s="94" t="s">
        <v>57</v>
      </c>
      <c r="AI1251" s="94" t="s">
        <v>920</v>
      </c>
      <c r="AJ1251" s="94" t="s">
        <v>1272</v>
      </c>
      <c r="AK1251" s="94"/>
      <c r="AL1251" s="94" t="s">
        <v>57</v>
      </c>
      <c r="AM1251" s="94"/>
      <c r="AN1251" s="94" t="s">
        <v>57</v>
      </c>
      <c r="AO1251" s="94"/>
      <c r="AP1251" s="94" t="s">
        <v>57</v>
      </c>
      <c r="AQ1251" s="94"/>
      <c r="AR1251" s="94" t="s">
        <v>57</v>
      </c>
      <c r="AS1251" s="94" t="s">
        <v>60</v>
      </c>
      <c r="AT1251" s="94" t="s">
        <v>61</v>
      </c>
      <c r="AU1251" s="97" t="s">
        <v>62</v>
      </c>
      <c r="AV1251" s="98" t="s">
        <v>125</v>
      </c>
      <c r="AW1251" s="97" t="s">
        <v>324</v>
      </c>
      <c r="AX1251" s="97">
        <v>3202005</v>
      </c>
      <c r="AY1251" s="98" t="s">
        <v>325</v>
      </c>
      <c r="AZ1251" s="98" t="s">
        <v>389</v>
      </c>
      <c r="BA1251" s="24"/>
    </row>
    <row r="1252" spans="1:53" ht="84.75" customHeight="1">
      <c r="A1252" s="23" t="str">
        <f>+IFERROR(VLOOKUP(R1252,'[2]Listas niveles'!$D$2:$E$11,2,FALSE),"")</f>
        <v>DTAN</v>
      </c>
      <c r="B1252" s="23" t="str">
        <f>+IFERROR(VLOOKUP(AS1252,'[2]Listas anexo 1'!$A$7:$B$8,2,FALSE),"")</f>
        <v>ADMIN</v>
      </c>
      <c r="C1252" s="23" t="str">
        <f>+IFERROR(VLOOKUP(AT1252,'[2]Listas anexo 1'!$A$13:$B$15,2,FALSE),"")</f>
        <v>ADMINYCOOR</v>
      </c>
      <c r="D1252" s="23" t="str">
        <f>+IFERROR(VLOOKUP(AT1252,'[2]Listas anexo 1'!$A$13:$C$15,3,FALSE),"")</f>
        <v>CONTRIBUIR</v>
      </c>
      <c r="E1252" s="23" t="str">
        <f>+IFERROR(VLOOKUP(AT1252,'[2]Listas anexo 1'!$A$19:$B$21,2,FALSE),"")</f>
        <v>ADMINOB</v>
      </c>
      <c r="F1252" s="23" t="str">
        <f>+IFERROR(VLOOKUP(AV1252,'[2]Listas anexo 1'!$J$13:$K$21,2,FALSE),"")</f>
        <v>ADOBI</v>
      </c>
      <c r="G1252" s="23" t="str">
        <f>+IFERROR(VLOOKUP(AW1252,'[2]LISTAS ANEXO 1. 2'!$A$9:$B$38,2,FALSE),"")</f>
        <v>AIII</v>
      </c>
      <c r="H1252" s="23" t="str">
        <f>+IFERROR(IF(C1252="ADMINYCOOR",VLOOKUP(AY1252,'[2]LISTAS ANEXO 1. 3'!$B$13:$C$42,2,FALSE),IF(C1252="TASAS",VLOOKUP(AY1252,'[2]LISTAS ANEXO 1. 3'!$B$43:$C$51,2,FALSE),IF(C1252="FORTALECIMIENTO",VLOOKUP(AY1252,'[2]LISTAS ANEXO 1. 3'!$B$52:$C$58,2,FALSE),""))),"")</f>
        <v>DD</v>
      </c>
      <c r="I1252" s="23" t="str">
        <f>+IFERROR(VLOOKUP(#REF!,'[2]LISTAS ANEXO 1. 4'!$B$74:$C$90,2,FALSE),"")</f>
        <v/>
      </c>
      <c r="J1252" s="23" t="str">
        <f>+IFERROR(VLOOKUP(X1252,[2]ORDINALES!$B$2:$C$5,2,FALSE),"")</f>
        <v>CTADOS</v>
      </c>
      <c r="K1252" s="23" t="str">
        <f>+IFERROR(VLOOKUP(#REF!,[2]REGION!$G$2:$I$1125,2,FALSE),"")</f>
        <v/>
      </c>
      <c r="L1252" s="23" t="str">
        <f>+IFERROR(VLOOKUP(AI1252,[2]REGION!$G$2:$I$1125,2,FALSE),"")</f>
        <v>SANTANDER</v>
      </c>
      <c r="M1252" s="23" t="str">
        <f>+IFERROR(VLOOKUP(#REF!,[2]ORDINALES!$H$2:$I$382,2,FALSE),"")</f>
        <v/>
      </c>
      <c r="N1252" s="23" t="str">
        <f>IFERROR(VLOOKUP(U1252,'[2]Lista Willy'!$B$11:$D$14,3,FALSE),"")</f>
        <v>REC_11</v>
      </c>
      <c r="O1252" s="24"/>
      <c r="P1252" s="94">
        <v>41068</v>
      </c>
      <c r="Q1252" s="94" t="s">
        <v>540</v>
      </c>
      <c r="R1252" s="94" t="s">
        <v>873</v>
      </c>
      <c r="S1252" s="94" t="s">
        <v>1270</v>
      </c>
      <c r="T1252" s="94" t="s">
        <v>873</v>
      </c>
      <c r="U1252" s="94" t="s">
        <v>52</v>
      </c>
      <c r="V1252" s="94" t="s">
        <v>53</v>
      </c>
      <c r="W1252" s="94" t="s">
        <v>54</v>
      </c>
      <c r="X1252" s="90" t="s">
        <v>55</v>
      </c>
      <c r="Y1252" s="94" t="s">
        <v>2922</v>
      </c>
      <c r="Z1252" s="119">
        <v>250000000</v>
      </c>
      <c r="AA1252" s="120"/>
      <c r="AB1252" s="119"/>
      <c r="AC1252" s="119"/>
      <c r="AD1252" s="119"/>
      <c r="AE1252" s="120">
        <v>250000000</v>
      </c>
      <c r="AF1252" s="119"/>
      <c r="AG1252" s="131">
        <v>0</v>
      </c>
      <c r="AH1252" s="94" t="s">
        <v>57</v>
      </c>
      <c r="AI1252" s="94" t="s">
        <v>920</v>
      </c>
      <c r="AJ1252" s="94" t="s">
        <v>1272</v>
      </c>
      <c r="AK1252" s="94"/>
      <c r="AL1252" s="94" t="s">
        <v>57</v>
      </c>
      <c r="AM1252" s="94"/>
      <c r="AN1252" s="94" t="s">
        <v>57</v>
      </c>
      <c r="AO1252" s="94"/>
      <c r="AP1252" s="94" t="s">
        <v>57</v>
      </c>
      <c r="AQ1252" s="94"/>
      <c r="AR1252" s="94" t="s">
        <v>57</v>
      </c>
      <c r="AS1252" s="94" t="s">
        <v>60</v>
      </c>
      <c r="AT1252" s="94" t="s">
        <v>61</v>
      </c>
      <c r="AU1252" s="97" t="s">
        <v>62</v>
      </c>
      <c r="AV1252" s="98" t="s">
        <v>125</v>
      </c>
      <c r="AW1252" s="97" t="s">
        <v>324</v>
      </c>
      <c r="AX1252" s="97">
        <v>3202005</v>
      </c>
      <c r="AY1252" s="98" t="s">
        <v>325</v>
      </c>
      <c r="AZ1252" s="98" t="s">
        <v>389</v>
      </c>
      <c r="BA1252" s="24"/>
    </row>
    <row r="1253" spans="1:53" ht="84.75" customHeight="1">
      <c r="A1253" s="23" t="str">
        <f>+IFERROR(VLOOKUP(R1253,'[2]Listas niveles'!$D$2:$E$11,2,FALSE),"")</f>
        <v>DTAN</v>
      </c>
      <c r="B1253" s="23" t="str">
        <f>+IFERROR(VLOOKUP(AS1253,'[2]Listas anexo 1'!$A$7:$B$8,2,FALSE),"")</f>
        <v>ADMIN</v>
      </c>
      <c r="C1253" s="23" t="str">
        <f>+IFERROR(VLOOKUP(AT1253,'[2]Listas anexo 1'!$A$13:$B$15,2,FALSE),"")</f>
        <v>ADMINYCOOR</v>
      </c>
      <c r="D1253" s="23" t="str">
        <f>+IFERROR(VLOOKUP(AT1253,'[2]Listas anexo 1'!$A$13:$C$15,3,FALSE),"")</f>
        <v>CONTRIBUIR</v>
      </c>
      <c r="E1253" s="23" t="str">
        <f>+IFERROR(VLOOKUP(AT1253,'[2]Listas anexo 1'!$A$19:$B$21,2,FALSE),"")</f>
        <v>ADMINOB</v>
      </c>
      <c r="F1253" s="23" t="str">
        <f>+IFERROR(VLOOKUP(AV1253,'[2]Listas anexo 1'!$J$13:$K$21,2,FALSE),"")</f>
        <v>ADOBIV</v>
      </c>
      <c r="G1253" s="23" t="str">
        <f>+IFERROR(VLOOKUP(AW1253,'[2]LISTAS ANEXO 1. 2'!$A$9:$B$38,2,FALSE),"")</f>
        <v>AXV</v>
      </c>
      <c r="H1253" s="23" t="str">
        <f>+IFERROR(IF(C1253="ADMINYCOOR",VLOOKUP(AY1253,'[2]LISTAS ANEXO 1. 3'!$B$13:$C$42,2,FALSE),IF(C1253="TASAS",VLOOKUP(AY1253,'[2]LISTAS ANEXO 1. 3'!$B$43:$C$51,2,FALSE),IF(C1253="FORTALECIMIENTO",VLOOKUP(AY1253,'[2]LISTAS ANEXO 1. 3'!$B$52:$C$58,2,FALSE),""))),"")</f>
        <v>BC</v>
      </c>
      <c r="I1253" s="23" t="str">
        <f>+IFERROR(VLOOKUP(#REF!,'[2]LISTAS ANEXO 1. 4'!$B$74:$C$90,2,FALSE),"")</f>
        <v/>
      </c>
      <c r="J1253" s="23" t="str">
        <f>+IFERROR(VLOOKUP(X1253,[2]ORDINALES!$B$2:$C$5,2,FALSE),"")</f>
        <v>CTADOS</v>
      </c>
      <c r="K1253" s="23" t="str">
        <f>+IFERROR(VLOOKUP(#REF!,[2]REGION!$G$2:$I$1125,2,FALSE),"")</f>
        <v/>
      </c>
      <c r="L1253" s="23" t="str">
        <f>+IFERROR(VLOOKUP(AI1253,[2]REGION!$G$2:$I$1125,2,FALSE),"")</f>
        <v>SANTANDER</v>
      </c>
      <c r="M1253" s="23" t="str">
        <f>+IFERROR(VLOOKUP(#REF!,[2]ORDINALES!$H$2:$I$382,2,FALSE),"")</f>
        <v/>
      </c>
      <c r="N1253" s="23" t="str">
        <f>IFERROR(VLOOKUP(U1253,'[2]Lista Willy'!$B$11:$D$14,3,FALSE),"")</f>
        <v>REC_20</v>
      </c>
      <c r="O1253" s="24"/>
      <c r="P1253" s="94">
        <v>41069</v>
      </c>
      <c r="Q1253" s="94" t="s">
        <v>540</v>
      </c>
      <c r="R1253" s="94" t="s">
        <v>873</v>
      </c>
      <c r="S1253" s="94" t="s">
        <v>1270</v>
      </c>
      <c r="T1253" s="94" t="s">
        <v>873</v>
      </c>
      <c r="U1253" s="94" t="s">
        <v>153</v>
      </c>
      <c r="V1253" s="94" t="s">
        <v>154</v>
      </c>
      <c r="W1253" s="94" t="s">
        <v>54</v>
      </c>
      <c r="X1253" s="90" t="s">
        <v>55</v>
      </c>
      <c r="Y1253" s="94" t="s">
        <v>1325</v>
      </c>
      <c r="Z1253" s="119">
        <v>5000000</v>
      </c>
      <c r="AA1253" s="120"/>
      <c r="AB1253" s="119"/>
      <c r="AC1253" s="119"/>
      <c r="AD1253" s="119"/>
      <c r="AE1253" s="120">
        <v>5000000</v>
      </c>
      <c r="AF1253" s="119"/>
      <c r="AG1253" s="131">
        <v>0</v>
      </c>
      <c r="AH1253" s="94" t="s">
        <v>57</v>
      </c>
      <c r="AI1253" s="94" t="s">
        <v>920</v>
      </c>
      <c r="AJ1253" s="94" t="s">
        <v>1272</v>
      </c>
      <c r="AK1253" s="94"/>
      <c r="AL1253" s="94" t="s">
        <v>57</v>
      </c>
      <c r="AM1253" s="94"/>
      <c r="AN1253" s="94" t="s">
        <v>57</v>
      </c>
      <c r="AO1253" s="94"/>
      <c r="AP1253" s="94" t="s">
        <v>57</v>
      </c>
      <c r="AQ1253" s="94"/>
      <c r="AR1253" s="94" t="s">
        <v>57</v>
      </c>
      <c r="AS1253" s="94" t="s">
        <v>60</v>
      </c>
      <c r="AT1253" s="94" t="s">
        <v>61</v>
      </c>
      <c r="AU1253" s="97" t="s">
        <v>62</v>
      </c>
      <c r="AV1253" s="97" t="s">
        <v>63</v>
      </c>
      <c r="AW1253" s="97" t="s">
        <v>288</v>
      </c>
      <c r="AX1253" s="97">
        <v>3202036</v>
      </c>
      <c r="AY1253" s="97" t="s">
        <v>289</v>
      </c>
      <c r="AZ1253" s="97" t="s">
        <v>290</v>
      </c>
      <c r="BA1253" s="24"/>
    </row>
    <row r="1254" spans="1:53" ht="84.75" customHeight="1">
      <c r="A1254" s="23" t="str">
        <f>+IFERROR(VLOOKUP(R1254,'[2]Listas niveles'!$D$2:$E$11,2,FALSE),"")</f>
        <v>DTAN</v>
      </c>
      <c r="B1254" s="23" t="str">
        <f>+IFERROR(VLOOKUP(AS1254,'[2]Listas anexo 1'!$A$7:$B$8,2,FALSE),"")</f>
        <v>FORTA</v>
      </c>
      <c r="C1254" s="23" t="str">
        <f>+IFERROR(VLOOKUP(AT1254,'[2]Listas anexo 1'!$A$13:$B$15,2,FALSE),"")</f>
        <v>FORTALECIMIENTO</v>
      </c>
      <c r="D1254" s="23" t="str">
        <f>+IFERROR(VLOOKUP(AT1254,'[2]Listas anexo 1'!$A$13:$C$15,3,FALSE),"")</f>
        <v>FORTALECER</v>
      </c>
      <c r="E1254" s="23" t="str">
        <f>+IFERROR(VLOOKUP(AT1254,'[2]Listas anexo 1'!$A$19:$B$21,2,FALSE),"")</f>
        <v>FORTOB</v>
      </c>
      <c r="F1254" s="23" t="str">
        <f>+IFERROR(VLOOKUP(AV1254,'[2]Listas anexo 1'!$J$13:$K$21,2,FALSE),"")</f>
        <v>FORTOBI</v>
      </c>
      <c r="G1254" s="23" t="str">
        <f>+IFERROR(VLOOKUP(AW1254,'[2]LISTAS ANEXO 1. 2'!$A$9:$B$38,2,FALSE),"")</f>
        <v>TII</v>
      </c>
      <c r="H1254" s="23" t="str">
        <f>+IFERROR(IF(C1254="ADMINYCOOR",VLOOKUP(AY1254,'[2]LISTAS ANEXO 1. 3'!$B$13:$C$42,2,FALSE),IF(C1254="TASAS",VLOOKUP(AY1254,'[2]LISTAS ANEXO 1. 3'!$B$43:$C$51,2,FALSE),IF(C1254="FORTALECIMIENTO",VLOOKUP(AY1254,'[2]LISTAS ANEXO 1. 3'!$B$52:$C$58,2,FALSE),""))),"")</f>
        <v>BBBB</v>
      </c>
      <c r="I1254" s="23" t="str">
        <f>+IFERROR(VLOOKUP(#REF!,'[2]LISTAS ANEXO 1. 4'!$B$74:$C$90,2,FALSE),"")</f>
        <v/>
      </c>
      <c r="J1254" s="23" t="str">
        <f>+IFERROR(VLOOKUP(X1254,[2]ORDINALES!$B$2:$C$5,2,FALSE),"")</f>
        <v>CTADOS</v>
      </c>
      <c r="K1254" s="23" t="str">
        <f>+IFERROR(VLOOKUP(#REF!,[2]REGION!$G$2:$I$1125,2,FALSE),"")</f>
        <v/>
      </c>
      <c r="L1254" s="23" t="str">
        <f>+IFERROR(VLOOKUP(AI1254,[2]REGION!$G$2:$I$1125,2,FALSE),"")</f>
        <v>SANTANDER</v>
      </c>
      <c r="M1254" s="23" t="str">
        <f>+IFERROR(VLOOKUP(#REF!,[2]ORDINALES!$H$2:$I$382,2,FALSE),"")</f>
        <v/>
      </c>
      <c r="N1254" s="23" t="str">
        <f>IFERROR(VLOOKUP(U1254,'[2]Lista Willy'!$B$11:$D$14,3,FALSE),"")</f>
        <v>REC_11</v>
      </c>
      <c r="O1254" s="24"/>
      <c r="P1254" s="94">
        <v>41070</v>
      </c>
      <c r="Q1254" s="94" t="s">
        <v>540</v>
      </c>
      <c r="R1254" s="94" t="s">
        <v>873</v>
      </c>
      <c r="S1254" s="94" t="s">
        <v>1270</v>
      </c>
      <c r="T1254" s="94" t="s">
        <v>873</v>
      </c>
      <c r="U1254" s="94" t="s">
        <v>52</v>
      </c>
      <c r="V1254" s="94" t="s">
        <v>53</v>
      </c>
      <c r="W1254" s="94" t="s">
        <v>54</v>
      </c>
      <c r="X1254" s="90" t="s">
        <v>55</v>
      </c>
      <c r="Y1254" s="94" t="s">
        <v>1326</v>
      </c>
      <c r="Z1254" s="119">
        <v>33990000</v>
      </c>
      <c r="AA1254" s="120"/>
      <c r="AB1254" s="119"/>
      <c r="AC1254" s="119"/>
      <c r="AD1254" s="119"/>
      <c r="AE1254" s="120">
        <v>33990000</v>
      </c>
      <c r="AF1254" s="119"/>
      <c r="AG1254" s="131">
        <v>0</v>
      </c>
      <c r="AH1254" s="94" t="s">
        <v>57</v>
      </c>
      <c r="AI1254" s="94" t="s">
        <v>920</v>
      </c>
      <c r="AJ1254" s="94" t="s">
        <v>1272</v>
      </c>
      <c r="AK1254" s="94"/>
      <c r="AL1254" s="94" t="s">
        <v>57</v>
      </c>
      <c r="AM1254" s="94"/>
      <c r="AN1254" s="94" t="s">
        <v>57</v>
      </c>
      <c r="AO1254" s="94"/>
      <c r="AP1254" s="94" t="s">
        <v>57</v>
      </c>
      <c r="AQ1254" s="94"/>
      <c r="AR1254" s="94" t="s">
        <v>57</v>
      </c>
      <c r="AS1254" s="94" t="s">
        <v>73</v>
      </c>
      <c r="AT1254" s="94" t="s">
        <v>74</v>
      </c>
      <c r="AU1254" s="97" t="s">
        <v>75</v>
      </c>
      <c r="AV1254" s="97" t="s">
        <v>76</v>
      </c>
      <c r="AW1254" s="97" t="s">
        <v>77</v>
      </c>
      <c r="AX1254" s="97">
        <v>3299060</v>
      </c>
      <c r="AY1254" s="97" t="s">
        <v>78</v>
      </c>
      <c r="AZ1254" s="97" t="s">
        <v>201</v>
      </c>
      <c r="BA1254" s="24"/>
    </row>
    <row r="1255" spans="1:53" ht="84.75" customHeight="1">
      <c r="A1255" s="23" t="str">
        <f>+IFERROR(VLOOKUP(R1255,'[2]Listas niveles'!$D$2:$E$11,2,FALSE),"")</f>
        <v>DTAN</v>
      </c>
      <c r="B1255" s="23" t="str">
        <f>+IFERROR(VLOOKUP(AS1255,'[2]Listas anexo 1'!$A$7:$B$8,2,FALSE),"")</f>
        <v>FORTA</v>
      </c>
      <c r="C1255" s="23" t="str">
        <f>+IFERROR(VLOOKUP(AT1255,'[2]Listas anexo 1'!$A$13:$B$15,2,FALSE),"")</f>
        <v>FORTALECIMIENTO</v>
      </c>
      <c r="D1255" s="23" t="str">
        <f>+IFERROR(VLOOKUP(AT1255,'[2]Listas anexo 1'!$A$13:$C$15,3,FALSE),"")</f>
        <v>FORTALECER</v>
      </c>
      <c r="E1255" s="23" t="str">
        <f>+IFERROR(VLOOKUP(AT1255,'[2]Listas anexo 1'!$A$19:$B$21,2,FALSE),"")</f>
        <v>FORTOB</v>
      </c>
      <c r="F1255" s="23" t="str">
        <f>+IFERROR(VLOOKUP(AV1255,'[2]Listas anexo 1'!$J$13:$K$21,2,FALSE),"")</f>
        <v>FORTOBI</v>
      </c>
      <c r="G1255" s="23" t="str">
        <f>+IFERROR(VLOOKUP(AW1255,'[2]LISTAS ANEXO 1. 2'!$A$9:$B$38,2,FALSE),"")</f>
        <v>TII</v>
      </c>
      <c r="H1255" s="23" t="str">
        <f>+IFERROR(IF(C1255="ADMINYCOOR",VLOOKUP(AY1255,'[2]LISTAS ANEXO 1. 3'!$B$13:$C$42,2,FALSE),IF(C1255="TASAS",VLOOKUP(AY1255,'[2]LISTAS ANEXO 1. 3'!$B$43:$C$51,2,FALSE),IF(C1255="FORTALECIMIENTO",VLOOKUP(AY1255,'[2]LISTAS ANEXO 1. 3'!$B$52:$C$58,2,FALSE),""))),"")</f>
        <v>BBBB</v>
      </c>
      <c r="I1255" s="23" t="str">
        <f>+IFERROR(VLOOKUP(#REF!,'[2]LISTAS ANEXO 1. 4'!$B$74:$C$90,2,FALSE),"")</f>
        <v/>
      </c>
      <c r="J1255" s="23" t="str">
        <f>+IFERROR(VLOOKUP(X1255,[2]ORDINALES!$B$2:$C$5,2,FALSE),"")</f>
        <v>CTADOS</v>
      </c>
      <c r="K1255" s="23" t="str">
        <f>+IFERROR(VLOOKUP(#REF!,[2]REGION!$G$2:$I$1125,2,FALSE),"")</f>
        <v/>
      </c>
      <c r="L1255" s="23" t="str">
        <f>+IFERROR(VLOOKUP(AI1255,[2]REGION!$G$2:$I$1125,2,FALSE),"")</f>
        <v>SANTANDER</v>
      </c>
      <c r="M1255" s="23" t="str">
        <f>+IFERROR(VLOOKUP(#REF!,[2]ORDINALES!$H$2:$I$382,2,FALSE),"")</f>
        <v/>
      </c>
      <c r="N1255" s="23" t="str">
        <f>IFERROR(VLOOKUP(U1255,'[2]Lista Willy'!$B$11:$D$14,3,FALSE),"")</f>
        <v>REC_11</v>
      </c>
      <c r="O1255" s="24"/>
      <c r="P1255" s="94">
        <v>41071</v>
      </c>
      <c r="Q1255" s="94" t="s">
        <v>540</v>
      </c>
      <c r="R1255" s="94" t="s">
        <v>873</v>
      </c>
      <c r="S1255" s="94" t="s">
        <v>1270</v>
      </c>
      <c r="T1255" s="94" t="s">
        <v>873</v>
      </c>
      <c r="U1255" s="94" t="s">
        <v>52</v>
      </c>
      <c r="V1255" s="94" t="s">
        <v>53</v>
      </c>
      <c r="W1255" s="94" t="s">
        <v>54</v>
      </c>
      <c r="X1255" s="90" t="s">
        <v>55</v>
      </c>
      <c r="Y1255" s="94" t="s">
        <v>2923</v>
      </c>
      <c r="Z1255" s="119">
        <v>4000000</v>
      </c>
      <c r="AA1255" s="120"/>
      <c r="AB1255" s="119"/>
      <c r="AC1255" s="119"/>
      <c r="AD1255" s="119"/>
      <c r="AE1255" s="120">
        <v>4000000</v>
      </c>
      <c r="AF1255" s="119"/>
      <c r="AG1255" s="131">
        <v>0</v>
      </c>
      <c r="AH1255" s="94" t="s">
        <v>57</v>
      </c>
      <c r="AI1255" s="94" t="s">
        <v>920</v>
      </c>
      <c r="AJ1255" s="94" t="s">
        <v>1272</v>
      </c>
      <c r="AK1255" s="94"/>
      <c r="AL1255" s="94" t="s">
        <v>57</v>
      </c>
      <c r="AM1255" s="94"/>
      <c r="AN1255" s="94" t="s">
        <v>57</v>
      </c>
      <c r="AO1255" s="94"/>
      <c r="AP1255" s="94" t="s">
        <v>57</v>
      </c>
      <c r="AQ1255" s="94"/>
      <c r="AR1255" s="94" t="s">
        <v>57</v>
      </c>
      <c r="AS1255" s="94" t="s">
        <v>73</v>
      </c>
      <c r="AT1255" s="94" t="s">
        <v>74</v>
      </c>
      <c r="AU1255" s="97" t="s">
        <v>75</v>
      </c>
      <c r="AV1255" s="97" t="s">
        <v>76</v>
      </c>
      <c r="AW1255" s="97" t="s">
        <v>77</v>
      </c>
      <c r="AX1255" s="97">
        <v>3299060</v>
      </c>
      <c r="AY1255" s="97" t="s">
        <v>78</v>
      </c>
      <c r="AZ1255" s="97" t="s">
        <v>201</v>
      </c>
      <c r="BA1255" s="24"/>
    </row>
    <row r="1256" spans="1:53" ht="84.75" customHeight="1">
      <c r="A1256" s="23" t="str">
        <f>+IFERROR(VLOOKUP(R1256,'[2]Listas niveles'!$D$2:$E$11,2,FALSE),"")</f>
        <v>DTAN</v>
      </c>
      <c r="B1256" s="23" t="str">
        <f>+IFERROR(VLOOKUP(AS1256,'[2]Listas anexo 1'!$A$7:$B$8,2,FALSE),"")</f>
        <v>FORTA</v>
      </c>
      <c r="C1256" s="23" t="str">
        <f>+IFERROR(VLOOKUP(AT1256,'[2]Listas anexo 1'!$A$13:$B$15,2,FALSE),"")</f>
        <v>FORTALECIMIENTO</v>
      </c>
      <c r="D1256" s="23" t="str">
        <f>+IFERROR(VLOOKUP(AT1256,'[2]Listas anexo 1'!$A$13:$C$15,3,FALSE),"")</f>
        <v>FORTALECER</v>
      </c>
      <c r="E1256" s="23" t="str">
        <f>+IFERROR(VLOOKUP(AT1256,'[2]Listas anexo 1'!$A$19:$B$21,2,FALSE),"")</f>
        <v>FORTOB</v>
      </c>
      <c r="F1256" s="23" t="str">
        <f>+IFERROR(VLOOKUP(AV1256,'[2]Listas anexo 1'!$J$13:$K$21,2,FALSE),"")</f>
        <v>FORTOBI</v>
      </c>
      <c r="G1256" s="23" t="str">
        <f>+IFERROR(VLOOKUP(AW1256,'[2]LISTAS ANEXO 1. 2'!$A$9:$B$38,2,FALSE),"")</f>
        <v>TII</v>
      </c>
      <c r="H1256" s="23" t="str">
        <f>+IFERROR(IF(C1256="ADMINYCOOR",VLOOKUP(AY1256,'[2]LISTAS ANEXO 1. 3'!$B$13:$C$42,2,FALSE),IF(C1256="TASAS",VLOOKUP(AY1256,'[2]LISTAS ANEXO 1. 3'!$B$43:$C$51,2,FALSE),IF(C1256="FORTALECIMIENTO",VLOOKUP(AY1256,'[2]LISTAS ANEXO 1. 3'!$B$52:$C$58,2,FALSE),""))),"")</f>
        <v>BBBB</v>
      </c>
      <c r="I1256" s="23" t="str">
        <f>+IFERROR(VLOOKUP(#REF!,'[2]LISTAS ANEXO 1. 4'!$B$74:$C$90,2,FALSE),"")</f>
        <v/>
      </c>
      <c r="J1256" s="23" t="str">
        <f>+IFERROR(VLOOKUP(X1256,[2]ORDINALES!$B$2:$C$5,2,FALSE),"")</f>
        <v>CTADOS</v>
      </c>
      <c r="K1256" s="23" t="str">
        <f>+IFERROR(VLOOKUP(#REF!,[2]REGION!$G$2:$I$1125,2,FALSE),"")</f>
        <v/>
      </c>
      <c r="L1256" s="23" t="str">
        <f>+IFERROR(VLOOKUP(AI1256,[2]REGION!$G$2:$I$1125,2,FALSE),"")</f>
        <v>SANTANDER</v>
      </c>
      <c r="M1256" s="23" t="str">
        <f>+IFERROR(VLOOKUP(#REF!,[2]ORDINALES!$H$2:$I$382,2,FALSE),"")</f>
        <v/>
      </c>
      <c r="N1256" s="23" t="str">
        <f>IFERROR(VLOOKUP(U1256,'[2]Lista Willy'!$B$11:$D$14,3,FALSE),"")</f>
        <v>REC_11</v>
      </c>
      <c r="O1256" s="24"/>
      <c r="P1256" s="94">
        <v>41072</v>
      </c>
      <c r="Q1256" s="94" t="s">
        <v>540</v>
      </c>
      <c r="R1256" s="94" t="s">
        <v>873</v>
      </c>
      <c r="S1256" s="94" t="s">
        <v>1270</v>
      </c>
      <c r="T1256" s="94" t="s">
        <v>873</v>
      </c>
      <c r="U1256" s="94" t="s">
        <v>52</v>
      </c>
      <c r="V1256" s="94" t="s">
        <v>53</v>
      </c>
      <c r="W1256" s="94" t="s">
        <v>54</v>
      </c>
      <c r="X1256" s="90" t="s">
        <v>55</v>
      </c>
      <c r="Y1256" s="94" t="s">
        <v>1327</v>
      </c>
      <c r="Z1256" s="119">
        <v>2000000</v>
      </c>
      <c r="AA1256" s="120"/>
      <c r="AB1256" s="119"/>
      <c r="AC1256" s="119"/>
      <c r="AD1256" s="119"/>
      <c r="AE1256" s="120">
        <v>2000000</v>
      </c>
      <c r="AF1256" s="119"/>
      <c r="AG1256" s="131">
        <v>0</v>
      </c>
      <c r="AH1256" s="94" t="s">
        <v>57</v>
      </c>
      <c r="AI1256" s="94" t="s">
        <v>920</v>
      </c>
      <c r="AJ1256" s="94" t="s">
        <v>1272</v>
      </c>
      <c r="AK1256" s="94"/>
      <c r="AL1256" s="94" t="s">
        <v>57</v>
      </c>
      <c r="AM1256" s="94"/>
      <c r="AN1256" s="94" t="s">
        <v>57</v>
      </c>
      <c r="AO1256" s="94"/>
      <c r="AP1256" s="94" t="s">
        <v>57</v>
      </c>
      <c r="AQ1256" s="94"/>
      <c r="AR1256" s="94" t="s">
        <v>57</v>
      </c>
      <c r="AS1256" s="94" t="s">
        <v>73</v>
      </c>
      <c r="AT1256" s="94" t="s">
        <v>74</v>
      </c>
      <c r="AU1256" s="97" t="s">
        <v>75</v>
      </c>
      <c r="AV1256" s="97" t="s">
        <v>76</v>
      </c>
      <c r="AW1256" s="97" t="s">
        <v>77</v>
      </c>
      <c r="AX1256" s="97">
        <v>3299060</v>
      </c>
      <c r="AY1256" s="97" t="s">
        <v>78</v>
      </c>
      <c r="AZ1256" s="97" t="s">
        <v>201</v>
      </c>
      <c r="BA1256" s="24"/>
    </row>
    <row r="1257" spans="1:53" ht="84.75" customHeight="1">
      <c r="A1257" s="23" t="str">
        <f>+IFERROR(VLOOKUP(R1257,'[2]Listas niveles'!$D$2:$E$11,2,FALSE),"")</f>
        <v>DTAN</v>
      </c>
      <c r="B1257" s="23" t="str">
        <f>+IFERROR(VLOOKUP(AS1257,'[2]Listas anexo 1'!$A$7:$B$8,2,FALSE),"")</f>
        <v>FORTA</v>
      </c>
      <c r="C1257" s="23" t="str">
        <f>+IFERROR(VLOOKUP(AT1257,'[2]Listas anexo 1'!$A$13:$B$15,2,FALSE),"")</f>
        <v>FORTALECIMIENTO</v>
      </c>
      <c r="D1257" s="23" t="str">
        <f>+IFERROR(VLOOKUP(AT1257,'[2]Listas anexo 1'!$A$13:$C$15,3,FALSE),"")</f>
        <v>FORTALECER</v>
      </c>
      <c r="E1257" s="23" t="str">
        <f>+IFERROR(VLOOKUP(AT1257,'[2]Listas anexo 1'!$A$19:$B$21,2,FALSE),"")</f>
        <v>FORTOB</v>
      </c>
      <c r="F1257" s="23" t="str">
        <f>+IFERROR(VLOOKUP(AV1257,'[2]Listas anexo 1'!$J$13:$K$21,2,FALSE),"")</f>
        <v>FORTOBI</v>
      </c>
      <c r="G1257" s="23" t="str">
        <f>+IFERROR(VLOOKUP(AW1257,'[2]LISTAS ANEXO 1. 2'!$A$9:$B$38,2,FALSE),"")</f>
        <v>TII</v>
      </c>
      <c r="H1257" s="23" t="str">
        <f>+IFERROR(IF(C1257="ADMINYCOOR",VLOOKUP(AY1257,'[2]LISTAS ANEXO 1. 3'!$B$13:$C$42,2,FALSE),IF(C1257="TASAS",VLOOKUP(AY1257,'[2]LISTAS ANEXO 1. 3'!$B$43:$C$51,2,FALSE),IF(C1257="FORTALECIMIENTO",VLOOKUP(AY1257,'[2]LISTAS ANEXO 1. 3'!$B$52:$C$58,2,FALSE),""))),"")</f>
        <v>BBBB</v>
      </c>
      <c r="I1257" s="23" t="str">
        <f>+IFERROR(VLOOKUP(#REF!,'[2]LISTAS ANEXO 1. 4'!$B$74:$C$90,2,FALSE),"")</f>
        <v/>
      </c>
      <c r="J1257" s="23" t="str">
        <f>+IFERROR(VLOOKUP(X1257,[2]ORDINALES!$B$2:$C$5,2,FALSE),"")</f>
        <v>CTADOS</v>
      </c>
      <c r="K1257" s="23" t="str">
        <f>+IFERROR(VLOOKUP(#REF!,[2]REGION!$G$2:$I$1125,2,FALSE),"")</f>
        <v/>
      </c>
      <c r="L1257" s="23" t="str">
        <f>+IFERROR(VLOOKUP(AI1257,[2]REGION!$G$2:$I$1125,2,FALSE),"")</f>
        <v>SANTANDER</v>
      </c>
      <c r="M1257" s="23" t="str">
        <f>+IFERROR(VLOOKUP(#REF!,[2]ORDINALES!$H$2:$I$382,2,FALSE),"")</f>
        <v/>
      </c>
      <c r="N1257" s="23" t="str">
        <f>IFERROR(VLOOKUP(U1257,'[2]Lista Willy'!$B$11:$D$14,3,FALSE),"")</f>
        <v>REC_11</v>
      </c>
      <c r="O1257" s="24"/>
      <c r="P1257" s="94">
        <v>41073</v>
      </c>
      <c r="Q1257" s="94" t="s">
        <v>540</v>
      </c>
      <c r="R1257" s="94" t="s">
        <v>873</v>
      </c>
      <c r="S1257" s="94" t="s">
        <v>1270</v>
      </c>
      <c r="T1257" s="94" t="s">
        <v>873</v>
      </c>
      <c r="U1257" s="94" t="s">
        <v>52</v>
      </c>
      <c r="V1257" s="94" t="s">
        <v>53</v>
      </c>
      <c r="W1257" s="94" t="s">
        <v>54</v>
      </c>
      <c r="X1257" s="90" t="s">
        <v>55</v>
      </c>
      <c r="Y1257" s="94" t="s">
        <v>1328</v>
      </c>
      <c r="Z1257" s="119">
        <v>1000000</v>
      </c>
      <c r="AA1257" s="120"/>
      <c r="AB1257" s="119"/>
      <c r="AC1257" s="119"/>
      <c r="AD1257" s="119"/>
      <c r="AE1257" s="120">
        <v>1000000</v>
      </c>
      <c r="AF1257" s="119"/>
      <c r="AG1257" s="131">
        <v>0</v>
      </c>
      <c r="AH1257" s="94" t="s">
        <v>57</v>
      </c>
      <c r="AI1257" s="94" t="s">
        <v>920</v>
      </c>
      <c r="AJ1257" s="94" t="s">
        <v>1272</v>
      </c>
      <c r="AK1257" s="94"/>
      <c r="AL1257" s="94" t="s">
        <v>57</v>
      </c>
      <c r="AM1257" s="94"/>
      <c r="AN1257" s="94" t="s">
        <v>57</v>
      </c>
      <c r="AO1257" s="94"/>
      <c r="AP1257" s="94" t="s">
        <v>57</v>
      </c>
      <c r="AQ1257" s="94"/>
      <c r="AR1257" s="94" t="s">
        <v>57</v>
      </c>
      <c r="AS1257" s="94" t="s">
        <v>73</v>
      </c>
      <c r="AT1257" s="94" t="s">
        <v>74</v>
      </c>
      <c r="AU1257" s="97" t="s">
        <v>75</v>
      </c>
      <c r="AV1257" s="97" t="s">
        <v>76</v>
      </c>
      <c r="AW1257" s="97" t="s">
        <v>77</v>
      </c>
      <c r="AX1257" s="97">
        <v>3299060</v>
      </c>
      <c r="AY1257" s="97" t="s">
        <v>78</v>
      </c>
      <c r="AZ1257" s="97" t="s">
        <v>201</v>
      </c>
      <c r="BA1257" s="24"/>
    </row>
    <row r="1258" spans="1:53" ht="84.75" customHeight="1">
      <c r="A1258" s="23" t="str">
        <f>+IFERROR(VLOOKUP(R1258,'[2]Listas niveles'!$D$2:$E$11,2,FALSE),"")</f>
        <v>DTAN</v>
      </c>
      <c r="B1258" s="23" t="str">
        <f>+IFERROR(VLOOKUP(AS1258,'[2]Listas anexo 1'!$A$7:$B$8,2,FALSE),"")</f>
        <v>FORTA</v>
      </c>
      <c r="C1258" s="23" t="str">
        <f>+IFERROR(VLOOKUP(AT1258,'[2]Listas anexo 1'!$A$13:$B$15,2,FALSE),"")</f>
        <v>FORTALECIMIENTO</v>
      </c>
      <c r="D1258" s="23" t="str">
        <f>+IFERROR(VLOOKUP(AT1258,'[2]Listas anexo 1'!$A$13:$C$15,3,FALSE),"")</f>
        <v>FORTALECER</v>
      </c>
      <c r="E1258" s="23" t="str">
        <f>+IFERROR(VLOOKUP(AT1258,'[2]Listas anexo 1'!$A$19:$B$21,2,FALSE),"")</f>
        <v>FORTOB</v>
      </c>
      <c r="F1258" s="23" t="str">
        <f>+IFERROR(VLOOKUP(AV1258,'[2]Listas anexo 1'!$J$13:$K$21,2,FALSE),"")</f>
        <v>FORTOBI</v>
      </c>
      <c r="G1258" s="23" t="str">
        <f>+IFERROR(VLOOKUP(AW1258,'[2]LISTAS ANEXO 1. 2'!$A$9:$B$38,2,FALSE),"")</f>
        <v>TII</v>
      </c>
      <c r="H1258" s="23" t="str">
        <f>+IFERROR(IF(C1258="ADMINYCOOR",VLOOKUP(AY1258,'[2]LISTAS ANEXO 1. 3'!$B$13:$C$42,2,FALSE),IF(C1258="TASAS",VLOOKUP(AY1258,'[2]LISTAS ANEXO 1. 3'!$B$43:$C$51,2,FALSE),IF(C1258="FORTALECIMIENTO",VLOOKUP(AY1258,'[2]LISTAS ANEXO 1. 3'!$B$52:$C$58,2,FALSE),""))),"")</f>
        <v>BBBB</v>
      </c>
      <c r="I1258" s="23" t="str">
        <f>+IFERROR(VLOOKUP(#REF!,'[2]LISTAS ANEXO 1. 4'!$B$74:$C$90,2,FALSE),"")</f>
        <v/>
      </c>
      <c r="J1258" s="23" t="str">
        <f>+IFERROR(VLOOKUP(X1258,[2]ORDINALES!$B$2:$C$5,2,FALSE),"")</f>
        <v>CTADOS</v>
      </c>
      <c r="K1258" s="23" t="str">
        <f>+IFERROR(VLOOKUP(#REF!,[2]REGION!$G$2:$I$1125,2,FALSE),"")</f>
        <v/>
      </c>
      <c r="L1258" s="23" t="str">
        <f>+IFERROR(VLOOKUP(AI1258,[2]REGION!$G$2:$I$1125,2,FALSE),"")</f>
        <v>SANTANDER</v>
      </c>
      <c r="M1258" s="23" t="str">
        <f>+IFERROR(VLOOKUP(#REF!,[2]ORDINALES!$H$2:$I$382,2,FALSE),"")</f>
        <v/>
      </c>
      <c r="N1258" s="23" t="str">
        <f>IFERROR(VLOOKUP(U1258,'[2]Lista Willy'!$B$11:$D$14,3,FALSE),"")</f>
        <v>REC_11</v>
      </c>
      <c r="O1258" s="24"/>
      <c r="P1258" s="94">
        <v>41075</v>
      </c>
      <c r="Q1258" s="94" t="s">
        <v>540</v>
      </c>
      <c r="R1258" s="94" t="s">
        <v>873</v>
      </c>
      <c r="S1258" s="94" t="s">
        <v>1270</v>
      </c>
      <c r="T1258" s="94" t="s">
        <v>873</v>
      </c>
      <c r="U1258" s="94" t="s">
        <v>52</v>
      </c>
      <c r="V1258" s="94" t="s">
        <v>53</v>
      </c>
      <c r="W1258" s="94" t="s">
        <v>54</v>
      </c>
      <c r="X1258" s="90" t="s">
        <v>55</v>
      </c>
      <c r="Y1258" s="94" t="s">
        <v>1329</v>
      </c>
      <c r="Z1258" s="119">
        <v>1500000</v>
      </c>
      <c r="AA1258" s="120"/>
      <c r="AB1258" s="119"/>
      <c r="AC1258" s="119"/>
      <c r="AD1258" s="119"/>
      <c r="AE1258" s="120">
        <v>1500000</v>
      </c>
      <c r="AF1258" s="119"/>
      <c r="AG1258" s="131">
        <v>0</v>
      </c>
      <c r="AH1258" s="94" t="s">
        <v>57</v>
      </c>
      <c r="AI1258" s="94" t="s">
        <v>920</v>
      </c>
      <c r="AJ1258" s="94" t="s">
        <v>1272</v>
      </c>
      <c r="AK1258" s="94"/>
      <c r="AL1258" s="94" t="s">
        <v>57</v>
      </c>
      <c r="AM1258" s="94"/>
      <c r="AN1258" s="94" t="s">
        <v>57</v>
      </c>
      <c r="AO1258" s="94"/>
      <c r="AP1258" s="94" t="s">
        <v>57</v>
      </c>
      <c r="AQ1258" s="94"/>
      <c r="AR1258" s="94" t="s">
        <v>57</v>
      </c>
      <c r="AS1258" s="94" t="s">
        <v>73</v>
      </c>
      <c r="AT1258" s="94" t="s">
        <v>74</v>
      </c>
      <c r="AU1258" s="97" t="s">
        <v>75</v>
      </c>
      <c r="AV1258" s="97" t="s">
        <v>76</v>
      </c>
      <c r="AW1258" s="97" t="s">
        <v>77</v>
      </c>
      <c r="AX1258" s="97">
        <v>3299060</v>
      </c>
      <c r="AY1258" s="97" t="s">
        <v>78</v>
      </c>
      <c r="AZ1258" s="97" t="s">
        <v>201</v>
      </c>
      <c r="BA1258" s="24"/>
    </row>
    <row r="1259" spans="1:53" ht="84.75" customHeight="1">
      <c r="A1259" s="23" t="str">
        <f>+IFERROR(VLOOKUP(R1259,'[2]Listas niveles'!$D$2:$E$11,2,FALSE),"")</f>
        <v>DTAN</v>
      </c>
      <c r="B1259" s="23" t="str">
        <f>+IFERROR(VLOOKUP(AS1259,'[2]Listas anexo 1'!$A$7:$B$8,2,FALSE),"")</f>
        <v>ADMIN</v>
      </c>
      <c r="C1259" s="23" t="str">
        <f>+IFERROR(VLOOKUP(AT1259,'[2]Listas anexo 1'!$A$13:$B$15,2,FALSE),"")</f>
        <v>ADMINYCOOR</v>
      </c>
      <c r="D1259" s="23" t="str">
        <f>+IFERROR(VLOOKUP(AT1259,'[2]Listas anexo 1'!$A$13:$C$15,3,FALSE),"")</f>
        <v>CONTRIBUIR</v>
      </c>
      <c r="E1259" s="23" t="str">
        <f>+IFERROR(VLOOKUP(AT1259,'[2]Listas anexo 1'!$A$19:$B$21,2,FALSE),"")</f>
        <v>ADMINOB</v>
      </c>
      <c r="F1259" s="23" t="str">
        <f>+IFERROR(VLOOKUP(AV1259,'[2]Listas anexo 1'!$J$13:$K$21,2,FALSE),"")</f>
        <v>ADOBIII</v>
      </c>
      <c r="G1259" s="23" t="str">
        <f>+IFERROR(VLOOKUP(AW1259,'[2]LISTAS ANEXO 1. 2'!$A$9:$B$38,2,FALSE),"")</f>
        <v>AX</v>
      </c>
      <c r="H1259" s="23" t="str">
        <f>+IFERROR(IF(C1259="ADMINYCOOR",VLOOKUP(AY1259,'[2]LISTAS ANEXO 1. 3'!$B$13:$C$42,2,FALSE),IF(C1259="TASAS",VLOOKUP(AY1259,'[2]LISTAS ANEXO 1. 3'!$B$43:$C$51,2,FALSE),IF(C1259="FORTALECIMIENTO",VLOOKUP(AY1259,'[2]LISTAS ANEXO 1. 3'!$B$52:$C$58,2,FALSE),""))),"")</f>
        <v>OO</v>
      </c>
      <c r="I1259" s="23" t="str">
        <f>+IFERROR(VLOOKUP(#REF!,'[2]LISTAS ANEXO 1. 4'!$B$74:$C$90,2,FALSE),"")</f>
        <v/>
      </c>
      <c r="J1259" s="23" t="str">
        <f>+IFERROR(VLOOKUP(X1259,[2]ORDINALES!$B$2:$C$5,2,FALSE),"")</f>
        <v>CTADOS</v>
      </c>
      <c r="K1259" s="23" t="str">
        <f>+IFERROR(VLOOKUP(#REF!,[2]REGION!$G$2:$I$1125,2,FALSE),"")</f>
        <v/>
      </c>
      <c r="L1259" s="23" t="str">
        <f>+IFERROR(VLOOKUP(AI1259,[2]REGION!$G$2:$I$1125,2,FALSE),"")</f>
        <v>BOYA</v>
      </c>
      <c r="M1259" s="23" t="str">
        <f>+IFERROR(VLOOKUP(#REF!,[2]ORDINALES!$H$2:$I$382,2,FALSE),"")</f>
        <v/>
      </c>
      <c r="N1259" s="23" t="str">
        <f>IFERROR(VLOOKUP(U1259,'[2]Lista Willy'!$B$11:$D$14,3,FALSE),"")</f>
        <v>REC_11</v>
      </c>
      <c r="O1259" s="24"/>
      <c r="P1259" s="94">
        <v>42000</v>
      </c>
      <c r="Q1259" s="94" t="s">
        <v>540</v>
      </c>
      <c r="R1259" s="94" t="s">
        <v>873</v>
      </c>
      <c r="S1259" s="94" t="s">
        <v>1330</v>
      </c>
      <c r="T1259" s="94" t="s">
        <v>873</v>
      </c>
      <c r="U1259" s="94" t="s">
        <v>52</v>
      </c>
      <c r="V1259" s="94" t="s">
        <v>53</v>
      </c>
      <c r="W1259" s="94" t="s">
        <v>54</v>
      </c>
      <c r="X1259" s="90" t="s">
        <v>55</v>
      </c>
      <c r="Y1259" s="99" t="s">
        <v>1331</v>
      </c>
      <c r="Z1259" s="119">
        <v>75000000</v>
      </c>
      <c r="AA1259" s="120"/>
      <c r="AB1259" s="119"/>
      <c r="AC1259" s="119"/>
      <c r="AD1259" s="119"/>
      <c r="AE1259" s="120">
        <v>75000000</v>
      </c>
      <c r="AF1259" s="119"/>
      <c r="AG1259" s="131">
        <v>0</v>
      </c>
      <c r="AH1259" s="94" t="s">
        <v>57</v>
      </c>
      <c r="AI1259" s="94" t="s">
        <v>1009</v>
      </c>
      <c r="AJ1259" s="94" t="s">
        <v>1332</v>
      </c>
      <c r="AK1259" s="94"/>
      <c r="AL1259" s="94" t="s">
        <v>57</v>
      </c>
      <c r="AM1259" s="94"/>
      <c r="AN1259" s="94" t="s">
        <v>57</v>
      </c>
      <c r="AO1259" s="94"/>
      <c r="AP1259" s="94" t="s">
        <v>57</v>
      </c>
      <c r="AQ1259" s="94"/>
      <c r="AR1259" s="94" t="s">
        <v>57</v>
      </c>
      <c r="AS1259" s="94" t="s">
        <v>60</v>
      </c>
      <c r="AT1259" s="94" t="s">
        <v>61</v>
      </c>
      <c r="AU1259" s="97" t="s">
        <v>62</v>
      </c>
      <c r="AV1259" s="98" t="s">
        <v>272</v>
      </c>
      <c r="AW1259" s="97" t="s">
        <v>335</v>
      </c>
      <c r="AX1259" s="97">
        <v>3202004</v>
      </c>
      <c r="AY1259" s="97" t="s">
        <v>336</v>
      </c>
      <c r="AZ1259" s="97" t="s">
        <v>888</v>
      </c>
      <c r="BA1259" s="24"/>
    </row>
    <row r="1260" spans="1:53" ht="84.75" customHeight="1">
      <c r="A1260" s="23" t="str">
        <f>+IFERROR(VLOOKUP(R1260,'[2]Listas niveles'!$D$2:$E$11,2,FALSE),"")</f>
        <v>DTAN</v>
      </c>
      <c r="B1260" s="23" t="str">
        <f>+IFERROR(VLOOKUP(AS1260,'[2]Listas anexo 1'!$A$7:$B$8,2,FALSE),"")</f>
        <v>ADMIN</v>
      </c>
      <c r="C1260" s="23" t="str">
        <f>+IFERROR(VLOOKUP(AT1260,'[2]Listas anexo 1'!$A$13:$B$15,2,FALSE),"")</f>
        <v>ADMINYCOOR</v>
      </c>
      <c r="D1260" s="23" t="str">
        <f>+IFERROR(VLOOKUP(AT1260,'[2]Listas anexo 1'!$A$13:$C$15,3,FALSE),"")</f>
        <v>CONTRIBUIR</v>
      </c>
      <c r="E1260" s="23" t="str">
        <f>+IFERROR(VLOOKUP(AT1260,'[2]Listas anexo 1'!$A$19:$B$21,2,FALSE),"")</f>
        <v>ADMINOB</v>
      </c>
      <c r="F1260" s="23" t="str">
        <f>+IFERROR(VLOOKUP(AV1260,'[2]Listas anexo 1'!$J$13:$K$21,2,FALSE),"")</f>
        <v>ADOBIII</v>
      </c>
      <c r="G1260" s="23" t="str">
        <f>+IFERROR(VLOOKUP(AW1260,'[2]LISTAS ANEXO 1. 2'!$A$9:$B$38,2,FALSE),"")</f>
        <v>AX</v>
      </c>
      <c r="H1260" s="23" t="str">
        <f>+IFERROR(IF(C1260="ADMINYCOOR",VLOOKUP(AY1260,'[2]LISTAS ANEXO 1. 3'!$B$13:$C$42,2,FALSE),IF(C1260="TASAS",VLOOKUP(AY1260,'[2]LISTAS ANEXO 1. 3'!$B$43:$C$51,2,FALSE),IF(C1260="FORTALECIMIENTO",VLOOKUP(AY1260,'[2]LISTAS ANEXO 1. 3'!$B$52:$C$58,2,FALSE),""))),"")</f>
        <v>OO</v>
      </c>
      <c r="I1260" s="23" t="str">
        <f>+IFERROR(VLOOKUP(#REF!,'[2]LISTAS ANEXO 1. 4'!$B$74:$C$90,2,FALSE),"")</f>
        <v/>
      </c>
      <c r="J1260" s="23" t="str">
        <f>+IFERROR(VLOOKUP(X1260,[2]ORDINALES!$B$2:$C$5,2,FALSE),"")</f>
        <v>CTADOS</v>
      </c>
      <c r="K1260" s="23" t="str">
        <f>+IFERROR(VLOOKUP(#REF!,[2]REGION!$G$2:$I$1125,2,FALSE),"")</f>
        <v/>
      </c>
      <c r="L1260" s="23" t="str">
        <f>+IFERROR(VLOOKUP(AI1260,[2]REGION!$G$2:$I$1125,2,FALSE),"")</f>
        <v>BOYA</v>
      </c>
      <c r="M1260" s="23" t="str">
        <f>+IFERROR(VLOOKUP(#REF!,[2]ORDINALES!$H$2:$I$382,2,FALSE),"")</f>
        <v/>
      </c>
      <c r="N1260" s="23" t="str">
        <f>IFERROR(VLOOKUP(U1260,'[2]Lista Willy'!$B$11:$D$14,3,FALSE),"")</f>
        <v>REC_20</v>
      </c>
      <c r="O1260" s="24"/>
      <c r="P1260" s="94">
        <v>42001</v>
      </c>
      <c r="Q1260" s="94" t="s">
        <v>540</v>
      </c>
      <c r="R1260" s="94" t="s">
        <v>873</v>
      </c>
      <c r="S1260" s="94" t="s">
        <v>1330</v>
      </c>
      <c r="T1260" s="94" t="s">
        <v>873</v>
      </c>
      <c r="U1260" s="94" t="s">
        <v>153</v>
      </c>
      <c r="V1260" s="94" t="s">
        <v>154</v>
      </c>
      <c r="W1260" s="94" t="s">
        <v>54</v>
      </c>
      <c r="X1260" s="90" t="s">
        <v>55</v>
      </c>
      <c r="Y1260" s="99" t="s">
        <v>1333</v>
      </c>
      <c r="Z1260" s="119">
        <v>10000000</v>
      </c>
      <c r="AA1260" s="120"/>
      <c r="AB1260" s="119"/>
      <c r="AC1260" s="119"/>
      <c r="AD1260" s="119"/>
      <c r="AE1260" s="120">
        <v>10000000</v>
      </c>
      <c r="AF1260" s="119"/>
      <c r="AG1260" s="131">
        <v>0</v>
      </c>
      <c r="AH1260" s="94" t="s">
        <v>57</v>
      </c>
      <c r="AI1260" s="94" t="s">
        <v>1009</v>
      </c>
      <c r="AJ1260" s="94" t="s">
        <v>1332</v>
      </c>
      <c r="AK1260" s="94"/>
      <c r="AL1260" s="94" t="s">
        <v>57</v>
      </c>
      <c r="AM1260" s="94"/>
      <c r="AN1260" s="94" t="s">
        <v>57</v>
      </c>
      <c r="AO1260" s="94"/>
      <c r="AP1260" s="94" t="s">
        <v>57</v>
      </c>
      <c r="AQ1260" s="94"/>
      <c r="AR1260" s="94" t="s">
        <v>57</v>
      </c>
      <c r="AS1260" s="94" t="s">
        <v>60</v>
      </c>
      <c r="AT1260" s="94" t="s">
        <v>61</v>
      </c>
      <c r="AU1260" s="97" t="s">
        <v>62</v>
      </c>
      <c r="AV1260" s="98" t="s">
        <v>272</v>
      </c>
      <c r="AW1260" s="97" t="s">
        <v>335</v>
      </c>
      <c r="AX1260" s="97">
        <v>3202004</v>
      </c>
      <c r="AY1260" s="97" t="s">
        <v>336</v>
      </c>
      <c r="AZ1260" s="97" t="s">
        <v>888</v>
      </c>
      <c r="BA1260" s="24"/>
    </row>
    <row r="1261" spans="1:53" ht="84.75" customHeight="1">
      <c r="A1261" s="23" t="str">
        <f>+IFERROR(VLOOKUP(R1261,'[2]Listas niveles'!$D$2:$E$11,2,FALSE),"")</f>
        <v>DTAN</v>
      </c>
      <c r="B1261" s="23" t="str">
        <f>+IFERROR(VLOOKUP(AS1261,'[2]Listas anexo 1'!$A$7:$B$8,2,FALSE),"")</f>
        <v>ADMIN</v>
      </c>
      <c r="C1261" s="23" t="str">
        <f>+IFERROR(VLOOKUP(AT1261,'[2]Listas anexo 1'!$A$13:$B$15,2,FALSE),"")</f>
        <v>ADMINYCOOR</v>
      </c>
      <c r="D1261" s="23" t="str">
        <f>+IFERROR(VLOOKUP(AT1261,'[2]Listas anexo 1'!$A$13:$C$15,3,FALSE),"")</f>
        <v>CONTRIBUIR</v>
      </c>
      <c r="E1261" s="23" t="str">
        <f>+IFERROR(VLOOKUP(AT1261,'[2]Listas anexo 1'!$A$19:$B$21,2,FALSE),"")</f>
        <v>ADMINOB</v>
      </c>
      <c r="F1261" s="23" t="str">
        <f>+IFERROR(VLOOKUP(AV1261,'[2]Listas anexo 1'!$J$13:$K$21,2,FALSE),"")</f>
        <v>ADOBIII</v>
      </c>
      <c r="G1261" s="23" t="str">
        <f>+IFERROR(VLOOKUP(AW1261,'[2]LISTAS ANEXO 1. 2'!$A$9:$B$38,2,FALSE),"")</f>
        <v>AX</v>
      </c>
      <c r="H1261" s="23" t="str">
        <f>+IFERROR(IF(C1261="ADMINYCOOR",VLOOKUP(AY1261,'[2]LISTAS ANEXO 1. 3'!$B$13:$C$42,2,FALSE),IF(C1261="TASAS",VLOOKUP(AY1261,'[2]LISTAS ANEXO 1. 3'!$B$43:$C$51,2,FALSE),IF(C1261="FORTALECIMIENTO",VLOOKUP(AY1261,'[2]LISTAS ANEXO 1. 3'!$B$52:$C$58,2,FALSE),""))),"")</f>
        <v>OO</v>
      </c>
      <c r="I1261" s="23" t="str">
        <f>+IFERROR(VLOOKUP(#REF!,'[2]LISTAS ANEXO 1. 4'!$B$74:$C$90,2,FALSE),"")</f>
        <v/>
      </c>
      <c r="J1261" s="23" t="str">
        <f>+IFERROR(VLOOKUP(X1261,[2]ORDINALES!$B$2:$C$5,2,FALSE),"")</f>
        <v>CTADOS</v>
      </c>
      <c r="K1261" s="23" t="str">
        <f>+IFERROR(VLOOKUP(#REF!,[2]REGION!$G$2:$I$1125,2,FALSE),"")</f>
        <v/>
      </c>
      <c r="L1261" s="23" t="str">
        <f>+IFERROR(VLOOKUP(AI1261,[2]REGION!$G$2:$I$1125,2,FALSE),"")</f>
        <v>BOYA</v>
      </c>
      <c r="M1261" s="23" t="str">
        <f>+IFERROR(VLOOKUP(#REF!,[2]ORDINALES!$H$2:$I$382,2,FALSE),"")</f>
        <v/>
      </c>
      <c r="N1261" s="23" t="str">
        <f>IFERROR(VLOOKUP(U1261,'[2]Lista Willy'!$B$11:$D$14,3,FALSE),"")</f>
        <v>REC_11</v>
      </c>
      <c r="O1261" s="24"/>
      <c r="P1261" s="94">
        <v>42002</v>
      </c>
      <c r="Q1261" s="94" t="s">
        <v>540</v>
      </c>
      <c r="R1261" s="94" t="s">
        <v>873</v>
      </c>
      <c r="S1261" s="94" t="s">
        <v>1330</v>
      </c>
      <c r="T1261" s="94" t="s">
        <v>873</v>
      </c>
      <c r="U1261" s="94" t="s">
        <v>52</v>
      </c>
      <c r="V1261" s="94" t="s">
        <v>53</v>
      </c>
      <c r="W1261" s="94" t="s">
        <v>54</v>
      </c>
      <c r="X1261" s="90" t="s">
        <v>55</v>
      </c>
      <c r="Y1261" s="94" t="s">
        <v>1334</v>
      </c>
      <c r="Z1261" s="119">
        <v>2000000</v>
      </c>
      <c r="AA1261" s="120"/>
      <c r="AB1261" s="119"/>
      <c r="AC1261" s="119"/>
      <c r="AD1261" s="119"/>
      <c r="AE1261" s="120">
        <v>2000000</v>
      </c>
      <c r="AF1261" s="119"/>
      <c r="AG1261" s="131">
        <v>0</v>
      </c>
      <c r="AH1261" s="94" t="s">
        <v>57</v>
      </c>
      <c r="AI1261" s="94" t="s">
        <v>1009</v>
      </c>
      <c r="AJ1261" s="94" t="s">
        <v>1332</v>
      </c>
      <c r="AK1261" s="94"/>
      <c r="AL1261" s="94" t="s">
        <v>57</v>
      </c>
      <c r="AM1261" s="94"/>
      <c r="AN1261" s="94" t="s">
        <v>57</v>
      </c>
      <c r="AO1261" s="94"/>
      <c r="AP1261" s="94" t="s">
        <v>57</v>
      </c>
      <c r="AQ1261" s="94"/>
      <c r="AR1261" s="94" t="s">
        <v>57</v>
      </c>
      <c r="AS1261" s="94" t="s">
        <v>60</v>
      </c>
      <c r="AT1261" s="94" t="s">
        <v>61</v>
      </c>
      <c r="AU1261" s="97" t="s">
        <v>62</v>
      </c>
      <c r="AV1261" s="98" t="s">
        <v>272</v>
      </c>
      <c r="AW1261" s="97" t="s">
        <v>335</v>
      </c>
      <c r="AX1261" s="97">
        <v>3202004</v>
      </c>
      <c r="AY1261" s="97" t="s">
        <v>336</v>
      </c>
      <c r="AZ1261" s="97" t="s">
        <v>426</v>
      </c>
      <c r="BA1261" s="24"/>
    </row>
    <row r="1262" spans="1:53" ht="84.75" customHeight="1">
      <c r="A1262" s="23" t="str">
        <f>+IFERROR(VLOOKUP(R1262,'[2]Listas niveles'!$D$2:$E$11,2,FALSE),"")</f>
        <v>DTAN</v>
      </c>
      <c r="B1262" s="23" t="str">
        <f>+IFERROR(VLOOKUP(AS1262,'[2]Listas anexo 1'!$A$7:$B$8,2,FALSE),"")</f>
        <v>ADMIN</v>
      </c>
      <c r="C1262" s="23" t="str">
        <f>+IFERROR(VLOOKUP(AT1262,'[2]Listas anexo 1'!$A$13:$B$15,2,FALSE),"")</f>
        <v>ADMINYCOOR</v>
      </c>
      <c r="D1262" s="23" t="str">
        <f>+IFERROR(VLOOKUP(AT1262,'[2]Listas anexo 1'!$A$13:$C$15,3,FALSE),"")</f>
        <v>CONTRIBUIR</v>
      </c>
      <c r="E1262" s="23" t="str">
        <f>+IFERROR(VLOOKUP(AT1262,'[2]Listas anexo 1'!$A$19:$B$21,2,FALSE),"")</f>
        <v>ADMINOB</v>
      </c>
      <c r="F1262" s="23" t="str">
        <f>+IFERROR(VLOOKUP(AV1262,'[2]Listas anexo 1'!$J$13:$K$21,2,FALSE),"")</f>
        <v>ADOBI</v>
      </c>
      <c r="G1262" s="23" t="str">
        <f>+IFERROR(VLOOKUP(AW1262,'[2]LISTAS ANEXO 1. 2'!$A$9:$B$38,2,FALSE),"")</f>
        <v>AII</v>
      </c>
      <c r="H1262" s="23" t="str">
        <f>+IFERROR(IF(C1262="ADMINYCOOR",VLOOKUP(AY1262,'[2]LISTAS ANEXO 1. 3'!$B$13:$C$42,2,FALSE),IF(C1262="TASAS",VLOOKUP(AY1262,'[2]LISTAS ANEXO 1. 3'!$B$43:$C$51,2,FALSE),IF(C1262="FORTALECIMIENTO",VLOOKUP(AY1262,'[2]LISTAS ANEXO 1. 3'!$B$52:$C$58,2,FALSE),""))),"")</f>
        <v>CC</v>
      </c>
      <c r="I1262" s="23" t="str">
        <f>+IFERROR(VLOOKUP(#REF!,'[2]LISTAS ANEXO 1. 4'!$B$74:$C$90,2,FALSE),"")</f>
        <v/>
      </c>
      <c r="J1262" s="23" t="str">
        <f>+IFERROR(VLOOKUP(X1262,[2]ORDINALES!$B$2:$C$5,2,FALSE),"")</f>
        <v>CTADOS</v>
      </c>
      <c r="K1262" s="23" t="str">
        <f>+IFERROR(VLOOKUP(#REF!,[2]REGION!$G$2:$I$1125,2,FALSE),"")</f>
        <v/>
      </c>
      <c r="L1262" s="23" t="str">
        <f>+IFERROR(VLOOKUP(AI1262,[2]REGION!$G$2:$I$1125,2,FALSE),"")</f>
        <v>BOYA</v>
      </c>
      <c r="M1262" s="23" t="str">
        <f>+IFERROR(VLOOKUP(#REF!,[2]ORDINALES!$H$2:$I$382,2,FALSE),"")</f>
        <v/>
      </c>
      <c r="N1262" s="23" t="str">
        <f>IFERROR(VLOOKUP(U1262,'[2]Lista Willy'!$B$11:$D$14,3,FALSE),"")</f>
        <v>REC_11</v>
      </c>
      <c r="O1262" s="24"/>
      <c r="P1262" s="94">
        <v>42003</v>
      </c>
      <c r="Q1262" s="94" t="s">
        <v>540</v>
      </c>
      <c r="R1262" s="94" t="s">
        <v>873</v>
      </c>
      <c r="S1262" s="94" t="s">
        <v>1330</v>
      </c>
      <c r="T1262" s="94" t="s">
        <v>873</v>
      </c>
      <c r="U1262" s="94" t="s">
        <v>52</v>
      </c>
      <c r="V1262" s="94" t="s">
        <v>53</v>
      </c>
      <c r="W1262" s="94" t="s">
        <v>54</v>
      </c>
      <c r="X1262" s="90" t="s">
        <v>55</v>
      </c>
      <c r="Y1262" s="94" t="s">
        <v>1335</v>
      </c>
      <c r="Z1262" s="119">
        <v>42646120</v>
      </c>
      <c r="AA1262" s="120"/>
      <c r="AB1262" s="119"/>
      <c r="AC1262" s="119"/>
      <c r="AD1262" s="119"/>
      <c r="AE1262" s="120">
        <v>42646120</v>
      </c>
      <c r="AF1262" s="119"/>
      <c r="AG1262" s="131">
        <v>0</v>
      </c>
      <c r="AH1262" s="94" t="s">
        <v>57</v>
      </c>
      <c r="AI1262" s="94" t="s">
        <v>1009</v>
      </c>
      <c r="AJ1262" s="94" t="s">
        <v>1332</v>
      </c>
      <c r="AK1262" s="94"/>
      <c r="AL1262" s="94" t="s">
        <v>57</v>
      </c>
      <c r="AM1262" s="94"/>
      <c r="AN1262" s="94" t="s">
        <v>57</v>
      </c>
      <c r="AO1262" s="94"/>
      <c r="AP1262" s="94" t="s">
        <v>57</v>
      </c>
      <c r="AQ1262" s="94"/>
      <c r="AR1262" s="94" t="s">
        <v>57</v>
      </c>
      <c r="AS1262" s="94" t="s">
        <v>60</v>
      </c>
      <c r="AT1262" s="94" t="s">
        <v>61</v>
      </c>
      <c r="AU1262" s="97" t="s">
        <v>62</v>
      </c>
      <c r="AV1262" s="98" t="s">
        <v>125</v>
      </c>
      <c r="AW1262" s="97" t="s">
        <v>168</v>
      </c>
      <c r="AX1262" s="97">
        <v>3202031</v>
      </c>
      <c r="AY1262" s="97" t="s">
        <v>169</v>
      </c>
      <c r="AZ1262" s="97" t="s">
        <v>549</v>
      </c>
      <c r="BA1262" s="24"/>
    </row>
    <row r="1263" spans="1:53" ht="84.75" customHeight="1">
      <c r="A1263" s="23" t="str">
        <f>+IFERROR(VLOOKUP(R1263,'[2]Listas niveles'!$D$2:$E$11,2,FALSE),"")</f>
        <v>DTAN</v>
      </c>
      <c r="B1263" s="23" t="str">
        <f>+IFERROR(VLOOKUP(AS1263,'[2]Listas anexo 1'!$A$7:$B$8,2,FALSE),"")</f>
        <v>ADMIN</v>
      </c>
      <c r="C1263" s="23" t="str">
        <f>+IFERROR(VLOOKUP(AT1263,'[2]Listas anexo 1'!$A$13:$B$15,2,FALSE),"")</f>
        <v>ADMINYCOOR</v>
      </c>
      <c r="D1263" s="23" t="str">
        <f>+IFERROR(VLOOKUP(AT1263,'[2]Listas anexo 1'!$A$13:$C$15,3,FALSE),"")</f>
        <v>CONTRIBUIR</v>
      </c>
      <c r="E1263" s="23" t="str">
        <f>+IFERROR(VLOOKUP(AT1263,'[2]Listas anexo 1'!$A$19:$B$21,2,FALSE),"")</f>
        <v>ADMINOB</v>
      </c>
      <c r="F1263" s="23" t="str">
        <f>+IFERROR(VLOOKUP(AV1263,'[2]Listas anexo 1'!$J$13:$K$21,2,FALSE),"")</f>
        <v>ADOBI</v>
      </c>
      <c r="G1263" s="23" t="str">
        <f>+IFERROR(VLOOKUP(AW1263,'[2]LISTAS ANEXO 1. 2'!$A$9:$B$38,2,FALSE),"")</f>
        <v>AII</v>
      </c>
      <c r="H1263" s="23" t="str">
        <f>+IFERROR(IF(C1263="ADMINYCOOR",VLOOKUP(AY1263,'[2]LISTAS ANEXO 1. 3'!$B$13:$C$42,2,FALSE),IF(C1263="TASAS",VLOOKUP(AY1263,'[2]LISTAS ANEXO 1. 3'!$B$43:$C$51,2,FALSE),IF(C1263="FORTALECIMIENTO",VLOOKUP(AY1263,'[2]LISTAS ANEXO 1. 3'!$B$52:$C$58,2,FALSE),""))),"")</f>
        <v>CC</v>
      </c>
      <c r="I1263" s="23" t="str">
        <f>+IFERROR(VLOOKUP(#REF!,'[2]LISTAS ANEXO 1. 4'!$B$74:$C$90,2,FALSE),"")</f>
        <v/>
      </c>
      <c r="J1263" s="23" t="str">
        <f>+IFERROR(VLOOKUP(X1263,[2]ORDINALES!$B$2:$C$5,2,FALSE),"")</f>
        <v>CTADOS</v>
      </c>
      <c r="K1263" s="23" t="str">
        <f>+IFERROR(VLOOKUP(#REF!,[2]REGION!$G$2:$I$1125,2,FALSE),"")</f>
        <v/>
      </c>
      <c r="L1263" s="23" t="str">
        <f>+IFERROR(VLOOKUP(AI1263,[2]REGION!$G$2:$I$1125,2,FALSE),"")</f>
        <v>BOYA</v>
      </c>
      <c r="M1263" s="23" t="str">
        <f>+IFERROR(VLOOKUP(#REF!,[2]ORDINALES!$H$2:$I$382,2,FALSE),"")</f>
        <v/>
      </c>
      <c r="N1263" s="23" t="str">
        <f>IFERROR(VLOOKUP(U1263,'[2]Lista Willy'!$B$11:$D$14,3,FALSE),"")</f>
        <v>REC_11</v>
      </c>
      <c r="O1263" s="24"/>
      <c r="P1263" s="94">
        <v>42004</v>
      </c>
      <c r="Q1263" s="94" t="s">
        <v>540</v>
      </c>
      <c r="R1263" s="94" t="s">
        <v>873</v>
      </c>
      <c r="S1263" s="94" t="s">
        <v>1330</v>
      </c>
      <c r="T1263" s="94" t="s">
        <v>873</v>
      </c>
      <c r="U1263" s="94" t="s">
        <v>52</v>
      </c>
      <c r="V1263" s="94" t="s">
        <v>53</v>
      </c>
      <c r="W1263" s="94" t="s">
        <v>54</v>
      </c>
      <c r="X1263" s="90" t="s">
        <v>55</v>
      </c>
      <c r="Y1263" s="94" t="s">
        <v>1336</v>
      </c>
      <c r="Z1263" s="119">
        <v>31859960</v>
      </c>
      <c r="AA1263" s="120"/>
      <c r="AB1263" s="119"/>
      <c r="AC1263" s="119"/>
      <c r="AD1263" s="119"/>
      <c r="AE1263" s="120">
        <v>31859960</v>
      </c>
      <c r="AF1263" s="119"/>
      <c r="AG1263" s="131">
        <v>0</v>
      </c>
      <c r="AH1263" s="94" t="s">
        <v>57</v>
      </c>
      <c r="AI1263" s="94" t="s">
        <v>1009</v>
      </c>
      <c r="AJ1263" s="94" t="s">
        <v>1332</v>
      </c>
      <c r="AK1263" s="94"/>
      <c r="AL1263" s="94" t="s">
        <v>57</v>
      </c>
      <c r="AM1263" s="94"/>
      <c r="AN1263" s="94" t="s">
        <v>57</v>
      </c>
      <c r="AO1263" s="94"/>
      <c r="AP1263" s="94" t="s">
        <v>57</v>
      </c>
      <c r="AQ1263" s="94"/>
      <c r="AR1263" s="94" t="s">
        <v>57</v>
      </c>
      <c r="AS1263" s="94" t="s">
        <v>60</v>
      </c>
      <c r="AT1263" s="94" t="s">
        <v>61</v>
      </c>
      <c r="AU1263" s="97" t="s">
        <v>62</v>
      </c>
      <c r="AV1263" s="98" t="s">
        <v>125</v>
      </c>
      <c r="AW1263" s="97" t="s">
        <v>168</v>
      </c>
      <c r="AX1263" s="97">
        <v>3202031</v>
      </c>
      <c r="AY1263" s="97" t="s">
        <v>169</v>
      </c>
      <c r="AZ1263" s="97" t="s">
        <v>549</v>
      </c>
      <c r="BA1263" s="24"/>
    </row>
    <row r="1264" spans="1:53" ht="84.75" customHeight="1">
      <c r="A1264" s="23" t="str">
        <f>+IFERROR(VLOOKUP(R1264,'[2]Listas niveles'!$D$2:$E$11,2,FALSE),"")</f>
        <v>DTAN</v>
      </c>
      <c r="B1264" s="23" t="str">
        <f>+IFERROR(VLOOKUP(AS1264,'[2]Listas anexo 1'!$A$7:$B$8,2,FALSE),"")</f>
        <v>ADMIN</v>
      </c>
      <c r="C1264" s="23" t="str">
        <f>+IFERROR(VLOOKUP(AT1264,'[2]Listas anexo 1'!$A$13:$B$15,2,FALSE),"")</f>
        <v>ADMINYCOOR</v>
      </c>
      <c r="D1264" s="23" t="str">
        <f>+IFERROR(VLOOKUP(AT1264,'[2]Listas anexo 1'!$A$13:$C$15,3,FALSE),"")</f>
        <v>CONTRIBUIR</v>
      </c>
      <c r="E1264" s="23" t="str">
        <f>+IFERROR(VLOOKUP(AT1264,'[2]Listas anexo 1'!$A$19:$B$21,2,FALSE),"")</f>
        <v>ADMINOB</v>
      </c>
      <c r="F1264" s="23" t="str">
        <f>+IFERROR(VLOOKUP(AV1264,'[2]Listas anexo 1'!$J$13:$K$21,2,FALSE),"")</f>
        <v>ADOBI</v>
      </c>
      <c r="G1264" s="23" t="str">
        <f>+IFERROR(VLOOKUP(AW1264,'[2]LISTAS ANEXO 1. 2'!$A$9:$B$38,2,FALSE),"")</f>
        <v>AII</v>
      </c>
      <c r="H1264" s="23" t="str">
        <f>+IFERROR(IF(C1264="ADMINYCOOR",VLOOKUP(AY1264,'[2]LISTAS ANEXO 1. 3'!$B$13:$C$42,2,FALSE),IF(C1264="TASAS",VLOOKUP(AY1264,'[2]LISTAS ANEXO 1. 3'!$B$43:$C$51,2,FALSE),IF(C1264="FORTALECIMIENTO",VLOOKUP(AY1264,'[2]LISTAS ANEXO 1. 3'!$B$52:$C$58,2,FALSE),""))),"")</f>
        <v>CC</v>
      </c>
      <c r="I1264" s="23" t="str">
        <f>+IFERROR(VLOOKUP(#REF!,'[2]LISTAS ANEXO 1. 4'!$B$74:$C$90,2,FALSE),"")</f>
        <v/>
      </c>
      <c r="J1264" s="23" t="str">
        <f>+IFERROR(VLOOKUP(X1264,[2]ORDINALES!$B$2:$C$5,2,FALSE),"")</f>
        <v>CTADOS</v>
      </c>
      <c r="K1264" s="23" t="str">
        <f>+IFERROR(VLOOKUP(#REF!,[2]REGION!$G$2:$I$1125,2,FALSE),"")</f>
        <v/>
      </c>
      <c r="L1264" s="23" t="str">
        <f>+IFERROR(VLOOKUP(AI1264,[2]REGION!$G$2:$I$1125,2,FALSE),"")</f>
        <v>BOYA</v>
      </c>
      <c r="M1264" s="23" t="str">
        <f>+IFERROR(VLOOKUP(#REF!,[2]ORDINALES!$H$2:$I$382,2,FALSE),"")</f>
        <v/>
      </c>
      <c r="N1264" s="23" t="str">
        <f>IFERROR(VLOOKUP(U1264,'[2]Lista Willy'!$B$11:$D$14,3,FALSE),"")</f>
        <v>REC_20</v>
      </c>
      <c r="O1264" s="24"/>
      <c r="P1264" s="94">
        <v>42005</v>
      </c>
      <c r="Q1264" s="94" t="s">
        <v>540</v>
      </c>
      <c r="R1264" s="94" t="s">
        <v>873</v>
      </c>
      <c r="S1264" s="94" t="s">
        <v>1330</v>
      </c>
      <c r="T1264" s="94" t="s">
        <v>873</v>
      </c>
      <c r="U1264" s="94" t="s">
        <v>153</v>
      </c>
      <c r="V1264" s="94" t="s">
        <v>154</v>
      </c>
      <c r="W1264" s="94" t="s">
        <v>54</v>
      </c>
      <c r="X1264" s="90" t="s">
        <v>55</v>
      </c>
      <c r="Y1264" s="94" t="s">
        <v>2924</v>
      </c>
      <c r="Z1264" s="119">
        <v>3000000</v>
      </c>
      <c r="AA1264" s="120"/>
      <c r="AB1264" s="119"/>
      <c r="AC1264" s="119"/>
      <c r="AD1264" s="119"/>
      <c r="AE1264" s="120">
        <v>3000000</v>
      </c>
      <c r="AF1264" s="119"/>
      <c r="AG1264" s="131">
        <v>0</v>
      </c>
      <c r="AH1264" s="94" t="s">
        <v>57</v>
      </c>
      <c r="AI1264" s="94" t="s">
        <v>1009</v>
      </c>
      <c r="AJ1264" s="94" t="s">
        <v>1332</v>
      </c>
      <c r="AK1264" s="94"/>
      <c r="AL1264" s="94" t="s">
        <v>57</v>
      </c>
      <c r="AM1264" s="94"/>
      <c r="AN1264" s="94" t="s">
        <v>57</v>
      </c>
      <c r="AO1264" s="94"/>
      <c r="AP1264" s="94" t="s">
        <v>57</v>
      </c>
      <c r="AQ1264" s="94"/>
      <c r="AR1264" s="94" t="s">
        <v>57</v>
      </c>
      <c r="AS1264" s="94" t="s">
        <v>60</v>
      </c>
      <c r="AT1264" s="94" t="s">
        <v>61</v>
      </c>
      <c r="AU1264" s="97" t="s">
        <v>62</v>
      </c>
      <c r="AV1264" s="98" t="s">
        <v>125</v>
      </c>
      <c r="AW1264" s="97" t="s">
        <v>168</v>
      </c>
      <c r="AX1264" s="97">
        <v>3202031</v>
      </c>
      <c r="AY1264" s="97" t="s">
        <v>169</v>
      </c>
      <c r="AZ1264" s="97" t="s">
        <v>549</v>
      </c>
      <c r="BA1264" s="24"/>
    </row>
    <row r="1265" spans="1:53" ht="84.75" customHeight="1">
      <c r="A1265" s="23" t="str">
        <f>+IFERROR(VLOOKUP(R1265,'[2]Listas niveles'!$D$2:$E$11,2,FALSE),"")</f>
        <v>DTAN</v>
      </c>
      <c r="B1265" s="23" t="str">
        <f>+IFERROR(VLOOKUP(AS1265,'[2]Listas anexo 1'!$A$7:$B$8,2,FALSE),"")</f>
        <v>ADMIN</v>
      </c>
      <c r="C1265" s="23" t="str">
        <f>+IFERROR(VLOOKUP(AT1265,'[2]Listas anexo 1'!$A$13:$B$15,2,FALSE),"")</f>
        <v>ADMINYCOOR</v>
      </c>
      <c r="D1265" s="23" t="str">
        <f>+IFERROR(VLOOKUP(AT1265,'[2]Listas anexo 1'!$A$13:$C$15,3,FALSE),"")</f>
        <v>CONTRIBUIR</v>
      </c>
      <c r="E1265" s="23" t="str">
        <f>+IFERROR(VLOOKUP(AT1265,'[2]Listas anexo 1'!$A$19:$B$21,2,FALSE),"")</f>
        <v>ADMINOB</v>
      </c>
      <c r="F1265" s="23" t="str">
        <f>+IFERROR(VLOOKUP(AV1265,'[2]Listas anexo 1'!$J$13:$K$21,2,FALSE),"")</f>
        <v>ADOBIV</v>
      </c>
      <c r="G1265" s="23" t="str">
        <f>+IFERROR(VLOOKUP(AW1265,'[2]LISTAS ANEXO 1. 2'!$A$9:$B$38,2,FALSE),"")</f>
        <v>AXI</v>
      </c>
      <c r="H1265" s="23" t="str">
        <f>+IFERROR(IF(C1265="ADMINYCOOR",VLOOKUP(AY1265,'[2]LISTAS ANEXO 1. 3'!$B$13:$C$42,2,FALSE),IF(C1265="TASAS",VLOOKUP(AY1265,'[2]LISTAS ANEXO 1. 3'!$B$43:$C$51,2,FALSE),IF(C1265="FORTALECIMIENTO",VLOOKUP(AY1265,'[2]LISTAS ANEXO 1. 3'!$B$52:$C$58,2,FALSE),""))),"")</f>
        <v>PP</v>
      </c>
      <c r="I1265" s="23" t="str">
        <f>+IFERROR(VLOOKUP(#REF!,'[2]LISTAS ANEXO 1. 4'!$B$74:$C$90,2,FALSE),"")</f>
        <v/>
      </c>
      <c r="J1265" s="23" t="str">
        <f>+IFERROR(VLOOKUP(X1265,[2]ORDINALES!$B$2:$C$5,2,FALSE),"")</f>
        <v>CTADOS</v>
      </c>
      <c r="K1265" s="23" t="str">
        <f>+IFERROR(VLOOKUP(#REF!,[2]REGION!$G$2:$I$1125,2,FALSE),"")</f>
        <v/>
      </c>
      <c r="L1265" s="23" t="str">
        <f>+IFERROR(VLOOKUP(AI1265,[2]REGION!$G$2:$I$1125,2,FALSE),"")</f>
        <v>BOYA</v>
      </c>
      <c r="M1265" s="23" t="str">
        <f>+IFERROR(VLOOKUP(#REF!,[2]ORDINALES!$H$2:$I$382,2,FALSE),"")</f>
        <v/>
      </c>
      <c r="N1265" s="23" t="str">
        <f>IFERROR(VLOOKUP(U1265,'[2]Lista Willy'!$B$11:$D$14,3,FALSE),"")</f>
        <v>REC_11</v>
      </c>
      <c r="O1265" s="24"/>
      <c r="P1265" s="94">
        <v>42006</v>
      </c>
      <c r="Q1265" s="94" t="s">
        <v>540</v>
      </c>
      <c r="R1265" s="94" t="s">
        <v>873</v>
      </c>
      <c r="S1265" s="94" t="s">
        <v>1330</v>
      </c>
      <c r="T1265" s="94" t="s">
        <v>873</v>
      </c>
      <c r="U1265" s="94" t="s">
        <v>52</v>
      </c>
      <c r="V1265" s="94" t="s">
        <v>53</v>
      </c>
      <c r="W1265" s="94" t="s">
        <v>54</v>
      </c>
      <c r="X1265" s="90" t="s">
        <v>55</v>
      </c>
      <c r="Y1265" s="94" t="s">
        <v>1337</v>
      </c>
      <c r="Z1265" s="119">
        <v>53024400</v>
      </c>
      <c r="AA1265" s="120"/>
      <c r="AB1265" s="119"/>
      <c r="AC1265" s="119"/>
      <c r="AD1265" s="119"/>
      <c r="AE1265" s="120">
        <v>53024400</v>
      </c>
      <c r="AF1265" s="119"/>
      <c r="AG1265" s="131">
        <v>0</v>
      </c>
      <c r="AH1265" s="94" t="s">
        <v>57</v>
      </c>
      <c r="AI1265" s="94" t="s">
        <v>1009</v>
      </c>
      <c r="AJ1265" s="94" t="s">
        <v>1332</v>
      </c>
      <c r="AK1265" s="94"/>
      <c r="AL1265" s="94" t="s">
        <v>57</v>
      </c>
      <c r="AM1265" s="94"/>
      <c r="AN1265" s="94" t="s">
        <v>57</v>
      </c>
      <c r="AO1265" s="94"/>
      <c r="AP1265" s="94" t="s">
        <v>57</v>
      </c>
      <c r="AQ1265" s="94"/>
      <c r="AR1265" s="94" t="s">
        <v>57</v>
      </c>
      <c r="AS1265" s="94" t="s">
        <v>60</v>
      </c>
      <c r="AT1265" s="94" t="s">
        <v>61</v>
      </c>
      <c r="AU1265" s="97" t="s">
        <v>62</v>
      </c>
      <c r="AV1265" s="97" t="s">
        <v>63</v>
      </c>
      <c r="AW1265" s="97" t="s">
        <v>442</v>
      </c>
      <c r="AX1265" s="97">
        <v>3202002</v>
      </c>
      <c r="AY1265" s="97" t="s">
        <v>211</v>
      </c>
      <c r="AZ1265" s="97" t="s">
        <v>447</v>
      </c>
      <c r="BA1265" s="24"/>
    </row>
    <row r="1266" spans="1:53" ht="84.75" customHeight="1">
      <c r="A1266" s="23" t="str">
        <f>+IFERROR(VLOOKUP(R1266,'[2]Listas niveles'!$D$2:$E$11,2,FALSE),"")</f>
        <v>DTAN</v>
      </c>
      <c r="B1266" s="23" t="str">
        <f>+IFERROR(VLOOKUP(AS1266,'[2]Listas anexo 1'!$A$7:$B$8,2,FALSE),"")</f>
        <v>ADMIN</v>
      </c>
      <c r="C1266" s="23" t="str">
        <f>+IFERROR(VLOOKUP(AT1266,'[2]Listas anexo 1'!$A$13:$B$15,2,FALSE),"")</f>
        <v>ADMINYCOOR</v>
      </c>
      <c r="D1266" s="23" t="str">
        <f>+IFERROR(VLOOKUP(AT1266,'[2]Listas anexo 1'!$A$13:$C$15,3,FALSE),"")</f>
        <v>CONTRIBUIR</v>
      </c>
      <c r="E1266" s="23" t="str">
        <f>+IFERROR(VLOOKUP(AT1266,'[2]Listas anexo 1'!$A$19:$B$21,2,FALSE),"")</f>
        <v>ADMINOB</v>
      </c>
      <c r="F1266" s="23" t="str">
        <f>+IFERROR(VLOOKUP(AV1266,'[2]Listas anexo 1'!$J$13:$K$21,2,FALSE),"")</f>
        <v>ADOBIV</v>
      </c>
      <c r="G1266" s="23" t="str">
        <f>+IFERROR(VLOOKUP(AW1266,'[2]LISTAS ANEXO 1. 2'!$A$9:$B$38,2,FALSE),"")</f>
        <v>AXI</v>
      </c>
      <c r="H1266" s="23" t="str">
        <f>+IFERROR(IF(C1266="ADMINYCOOR",VLOOKUP(AY1266,'[2]LISTAS ANEXO 1. 3'!$B$13:$C$42,2,FALSE),IF(C1266="TASAS",VLOOKUP(AY1266,'[2]LISTAS ANEXO 1. 3'!$B$43:$C$51,2,FALSE),IF(C1266="FORTALECIMIENTO",VLOOKUP(AY1266,'[2]LISTAS ANEXO 1. 3'!$B$52:$C$58,2,FALSE),""))),"")</f>
        <v>PP</v>
      </c>
      <c r="I1266" s="23" t="str">
        <f>+IFERROR(VLOOKUP(#REF!,'[2]LISTAS ANEXO 1. 4'!$B$74:$C$90,2,FALSE),"")</f>
        <v/>
      </c>
      <c r="J1266" s="23" t="str">
        <f>+IFERROR(VLOOKUP(X1266,[2]ORDINALES!$B$2:$C$5,2,FALSE),"")</f>
        <v>CTADOS</v>
      </c>
      <c r="K1266" s="23" t="str">
        <f>+IFERROR(VLOOKUP(#REF!,[2]REGION!$G$2:$I$1125,2,FALSE),"")</f>
        <v/>
      </c>
      <c r="L1266" s="23" t="str">
        <f>+IFERROR(VLOOKUP(AI1266,[2]REGION!$G$2:$I$1125,2,FALSE),"")</f>
        <v>BOYA</v>
      </c>
      <c r="M1266" s="23" t="str">
        <f>+IFERROR(VLOOKUP(#REF!,[2]ORDINALES!$H$2:$I$382,2,FALSE),"")</f>
        <v/>
      </c>
      <c r="N1266" s="23" t="str">
        <f>IFERROR(VLOOKUP(U1266,'[2]Lista Willy'!$B$11:$D$14,3,FALSE),"")</f>
        <v>REC_20</v>
      </c>
      <c r="O1266" s="24"/>
      <c r="P1266" s="94">
        <v>42007</v>
      </c>
      <c r="Q1266" s="94" t="s">
        <v>540</v>
      </c>
      <c r="R1266" s="94" t="s">
        <v>873</v>
      </c>
      <c r="S1266" s="94" t="s">
        <v>1330</v>
      </c>
      <c r="T1266" s="94" t="s">
        <v>873</v>
      </c>
      <c r="U1266" s="94" t="s">
        <v>153</v>
      </c>
      <c r="V1266" s="94" t="s">
        <v>154</v>
      </c>
      <c r="W1266" s="94" t="s">
        <v>54</v>
      </c>
      <c r="X1266" s="90" t="s">
        <v>55</v>
      </c>
      <c r="Y1266" s="94" t="s">
        <v>2925</v>
      </c>
      <c r="Z1266" s="119">
        <v>4000000</v>
      </c>
      <c r="AA1266" s="120"/>
      <c r="AB1266" s="119"/>
      <c r="AC1266" s="119"/>
      <c r="AD1266" s="119"/>
      <c r="AE1266" s="120">
        <v>4000000</v>
      </c>
      <c r="AF1266" s="119"/>
      <c r="AG1266" s="131">
        <v>0</v>
      </c>
      <c r="AH1266" s="94" t="s">
        <v>57</v>
      </c>
      <c r="AI1266" s="94" t="s">
        <v>1009</v>
      </c>
      <c r="AJ1266" s="94" t="s">
        <v>1332</v>
      </c>
      <c r="AK1266" s="94"/>
      <c r="AL1266" s="94" t="s">
        <v>57</v>
      </c>
      <c r="AM1266" s="94"/>
      <c r="AN1266" s="94" t="s">
        <v>57</v>
      </c>
      <c r="AO1266" s="94"/>
      <c r="AP1266" s="94" t="s">
        <v>57</v>
      </c>
      <c r="AQ1266" s="94"/>
      <c r="AR1266" s="94" t="s">
        <v>57</v>
      </c>
      <c r="AS1266" s="94" t="s">
        <v>60</v>
      </c>
      <c r="AT1266" s="94" t="s">
        <v>61</v>
      </c>
      <c r="AU1266" s="97" t="s">
        <v>62</v>
      </c>
      <c r="AV1266" s="97" t="s">
        <v>63</v>
      </c>
      <c r="AW1266" s="97" t="s">
        <v>442</v>
      </c>
      <c r="AX1266" s="97">
        <v>3202002</v>
      </c>
      <c r="AY1266" s="97" t="s">
        <v>211</v>
      </c>
      <c r="AZ1266" s="97" t="s">
        <v>447</v>
      </c>
      <c r="BA1266" s="24"/>
    </row>
    <row r="1267" spans="1:53" ht="84.75" customHeight="1">
      <c r="A1267" s="23" t="str">
        <f>+IFERROR(VLOOKUP(R1267,'[2]Listas niveles'!$D$2:$E$11,2,FALSE),"")</f>
        <v>DTAN</v>
      </c>
      <c r="B1267" s="23" t="str">
        <f>+IFERROR(VLOOKUP(AS1267,'[2]Listas anexo 1'!$A$7:$B$8,2,FALSE),"")</f>
        <v>ADMIN</v>
      </c>
      <c r="C1267" s="23" t="str">
        <f>+IFERROR(VLOOKUP(AT1267,'[2]Listas anexo 1'!$A$13:$B$15,2,FALSE),"")</f>
        <v>ADMINYCOOR</v>
      </c>
      <c r="D1267" s="23" t="str">
        <f>+IFERROR(VLOOKUP(AT1267,'[2]Listas anexo 1'!$A$13:$C$15,3,FALSE),"")</f>
        <v>CONTRIBUIR</v>
      </c>
      <c r="E1267" s="23" t="str">
        <f>+IFERROR(VLOOKUP(AT1267,'[2]Listas anexo 1'!$A$19:$B$21,2,FALSE),"")</f>
        <v>ADMINOB</v>
      </c>
      <c r="F1267" s="23" t="str">
        <f>+IFERROR(VLOOKUP(AV1267,'[2]Listas anexo 1'!$J$13:$K$21,2,FALSE),"")</f>
        <v>ADOBIV</v>
      </c>
      <c r="G1267" s="23" t="str">
        <f>+IFERROR(VLOOKUP(AW1267,'[2]LISTAS ANEXO 1. 2'!$A$9:$B$38,2,FALSE),"")</f>
        <v>AXI</v>
      </c>
      <c r="H1267" s="23" t="str">
        <f>+IFERROR(IF(C1267="ADMINYCOOR",VLOOKUP(AY1267,'[2]LISTAS ANEXO 1. 3'!$B$13:$C$42,2,FALSE),IF(C1267="TASAS",VLOOKUP(AY1267,'[2]LISTAS ANEXO 1. 3'!$B$43:$C$51,2,FALSE),IF(C1267="FORTALECIMIENTO",VLOOKUP(AY1267,'[2]LISTAS ANEXO 1. 3'!$B$52:$C$58,2,FALSE),""))),"")</f>
        <v>PP</v>
      </c>
      <c r="I1267" s="23" t="str">
        <f>+IFERROR(VLOOKUP(#REF!,'[2]LISTAS ANEXO 1. 4'!$B$74:$C$90,2,FALSE),"")</f>
        <v/>
      </c>
      <c r="J1267" s="23" t="str">
        <f>+IFERROR(VLOOKUP(X1267,[2]ORDINALES!$B$2:$C$5,2,FALSE),"")</f>
        <v>CTADOS</v>
      </c>
      <c r="K1267" s="23" t="str">
        <f>+IFERROR(VLOOKUP(#REF!,[2]REGION!$G$2:$I$1125,2,FALSE),"")</f>
        <v/>
      </c>
      <c r="L1267" s="23" t="str">
        <f>+IFERROR(VLOOKUP(AI1267,[2]REGION!$G$2:$I$1125,2,FALSE),"")</f>
        <v>BOYA</v>
      </c>
      <c r="M1267" s="23" t="str">
        <f>+IFERROR(VLOOKUP(#REF!,[2]ORDINALES!$H$2:$I$382,2,FALSE),"")</f>
        <v/>
      </c>
      <c r="N1267" s="23" t="str">
        <f>IFERROR(VLOOKUP(U1267,'[2]Lista Willy'!$B$11:$D$14,3,FALSE),"")</f>
        <v>REC_11</v>
      </c>
      <c r="O1267" s="24"/>
      <c r="P1267" s="94">
        <v>42008</v>
      </c>
      <c r="Q1267" s="94" t="s">
        <v>540</v>
      </c>
      <c r="R1267" s="94" t="s">
        <v>873</v>
      </c>
      <c r="S1267" s="94" t="s">
        <v>1330</v>
      </c>
      <c r="T1267" s="94" t="s">
        <v>873</v>
      </c>
      <c r="U1267" s="94" t="s">
        <v>52</v>
      </c>
      <c r="V1267" s="94" t="s">
        <v>53</v>
      </c>
      <c r="W1267" s="94" t="s">
        <v>54</v>
      </c>
      <c r="X1267" s="90" t="s">
        <v>55</v>
      </c>
      <c r="Y1267" s="94" t="s">
        <v>2926</v>
      </c>
      <c r="Z1267" s="119">
        <v>2000000</v>
      </c>
      <c r="AA1267" s="120"/>
      <c r="AB1267" s="119"/>
      <c r="AC1267" s="119"/>
      <c r="AD1267" s="119"/>
      <c r="AE1267" s="120">
        <v>2000000</v>
      </c>
      <c r="AF1267" s="119"/>
      <c r="AG1267" s="131">
        <v>0</v>
      </c>
      <c r="AH1267" s="94" t="s">
        <v>57</v>
      </c>
      <c r="AI1267" s="94" t="s">
        <v>1009</v>
      </c>
      <c r="AJ1267" s="94" t="s">
        <v>1332</v>
      </c>
      <c r="AK1267" s="94"/>
      <c r="AL1267" s="94" t="s">
        <v>57</v>
      </c>
      <c r="AM1267" s="94"/>
      <c r="AN1267" s="94" t="s">
        <v>57</v>
      </c>
      <c r="AO1267" s="94"/>
      <c r="AP1267" s="94" t="s">
        <v>57</v>
      </c>
      <c r="AQ1267" s="94"/>
      <c r="AR1267" s="94" t="s">
        <v>57</v>
      </c>
      <c r="AS1267" s="94" t="s">
        <v>60</v>
      </c>
      <c r="AT1267" s="94" t="s">
        <v>61</v>
      </c>
      <c r="AU1267" s="97" t="s">
        <v>62</v>
      </c>
      <c r="AV1267" s="97" t="s">
        <v>63</v>
      </c>
      <c r="AW1267" s="97" t="s">
        <v>442</v>
      </c>
      <c r="AX1267" s="97">
        <v>3202002</v>
      </c>
      <c r="AY1267" s="97" t="s">
        <v>211</v>
      </c>
      <c r="AZ1267" s="97" t="s">
        <v>447</v>
      </c>
      <c r="BA1267" s="24"/>
    </row>
    <row r="1268" spans="1:53" ht="84.75" customHeight="1">
      <c r="A1268" s="23" t="str">
        <f>+IFERROR(VLOOKUP(R1268,'[2]Listas niveles'!$D$2:$E$11,2,FALSE),"")</f>
        <v>DTAN</v>
      </c>
      <c r="B1268" s="23" t="str">
        <f>+IFERROR(VLOOKUP(AS1268,'[2]Listas anexo 1'!$A$7:$B$8,2,FALSE),"")</f>
        <v>ADMIN</v>
      </c>
      <c r="C1268" s="23" t="str">
        <f>+IFERROR(VLOOKUP(AT1268,'[2]Listas anexo 1'!$A$13:$B$15,2,FALSE),"")</f>
        <v>ADMINYCOOR</v>
      </c>
      <c r="D1268" s="23" t="str">
        <f>+IFERROR(VLOOKUP(AT1268,'[2]Listas anexo 1'!$A$13:$C$15,3,FALSE),"")</f>
        <v>CONTRIBUIR</v>
      </c>
      <c r="E1268" s="23" t="str">
        <f>+IFERROR(VLOOKUP(AT1268,'[2]Listas anexo 1'!$A$19:$B$21,2,FALSE),"")</f>
        <v>ADMINOB</v>
      </c>
      <c r="F1268" s="23" t="str">
        <f>+IFERROR(VLOOKUP(AV1268,'[2]Listas anexo 1'!$J$13:$K$21,2,FALSE),"")</f>
        <v>ADOBIV</v>
      </c>
      <c r="G1268" s="23" t="str">
        <f>+IFERROR(VLOOKUP(AW1268,'[2]LISTAS ANEXO 1. 2'!$A$9:$B$38,2,FALSE),"")</f>
        <v>AXV</v>
      </c>
      <c r="H1268" s="23" t="str">
        <f>+IFERROR(IF(C1268="ADMINYCOOR",VLOOKUP(AY1268,'[2]LISTAS ANEXO 1. 3'!$B$13:$C$42,2,FALSE),IF(C1268="TASAS",VLOOKUP(AY1268,'[2]LISTAS ANEXO 1. 3'!$B$43:$C$51,2,FALSE),IF(C1268="FORTALECIMIENTO",VLOOKUP(AY1268,'[2]LISTAS ANEXO 1. 3'!$B$52:$C$58,2,FALSE),""))),"")</f>
        <v>AB</v>
      </c>
      <c r="I1268" s="23" t="str">
        <f>+IFERROR(VLOOKUP(#REF!,'[2]LISTAS ANEXO 1. 4'!$B$74:$C$90,2,FALSE),"")</f>
        <v/>
      </c>
      <c r="J1268" s="23" t="str">
        <f>+IFERROR(VLOOKUP(X1268,[2]ORDINALES!$B$2:$C$5,2,FALSE),"")</f>
        <v>CTADOS</v>
      </c>
      <c r="K1268" s="23" t="str">
        <f>+IFERROR(VLOOKUP(#REF!,[2]REGION!$G$2:$I$1125,2,FALSE),"")</f>
        <v/>
      </c>
      <c r="L1268" s="23" t="str">
        <f>+IFERROR(VLOOKUP(AI1268,[2]REGION!$G$2:$I$1125,2,FALSE),"")</f>
        <v>BOYA</v>
      </c>
      <c r="M1268" s="23" t="str">
        <f>+IFERROR(VLOOKUP(#REF!,[2]ORDINALES!$H$2:$I$382,2,FALSE),"")</f>
        <v/>
      </c>
      <c r="N1268" s="23" t="str">
        <f>IFERROR(VLOOKUP(U1268,'[2]Lista Willy'!$B$11:$D$14,3,FALSE),"")</f>
        <v>REC_20</v>
      </c>
      <c r="O1268" s="24"/>
      <c r="P1268" s="94">
        <v>42009</v>
      </c>
      <c r="Q1268" s="94" t="s">
        <v>540</v>
      </c>
      <c r="R1268" s="94" t="s">
        <v>873</v>
      </c>
      <c r="S1268" s="94" t="s">
        <v>1330</v>
      </c>
      <c r="T1268" s="94" t="s">
        <v>873</v>
      </c>
      <c r="U1268" s="94" t="s">
        <v>153</v>
      </c>
      <c r="V1268" s="94" t="s">
        <v>154</v>
      </c>
      <c r="W1268" s="94" t="s">
        <v>54</v>
      </c>
      <c r="X1268" s="90" t="s">
        <v>55</v>
      </c>
      <c r="Y1268" s="94" t="s">
        <v>1338</v>
      </c>
      <c r="Z1268" s="119">
        <v>80865974</v>
      </c>
      <c r="AA1268" s="120"/>
      <c r="AB1268" s="119"/>
      <c r="AC1268" s="119"/>
      <c r="AD1268" s="119"/>
      <c r="AE1268" s="120">
        <v>80865974</v>
      </c>
      <c r="AF1268" s="119"/>
      <c r="AG1268" s="131">
        <v>0</v>
      </c>
      <c r="AH1268" s="94" t="s">
        <v>57</v>
      </c>
      <c r="AI1268" s="94" t="s">
        <v>1009</v>
      </c>
      <c r="AJ1268" s="94" t="s">
        <v>1332</v>
      </c>
      <c r="AK1268" s="94"/>
      <c r="AL1268" s="94" t="s">
        <v>57</v>
      </c>
      <c r="AM1268" s="94"/>
      <c r="AN1268" s="94" t="s">
        <v>57</v>
      </c>
      <c r="AO1268" s="94"/>
      <c r="AP1268" s="94" t="s">
        <v>57</v>
      </c>
      <c r="AQ1268" s="94"/>
      <c r="AR1268" s="94" t="s">
        <v>57</v>
      </c>
      <c r="AS1268" s="94" t="s">
        <v>60</v>
      </c>
      <c r="AT1268" s="94" t="s">
        <v>61</v>
      </c>
      <c r="AU1268" s="97" t="s">
        <v>62</v>
      </c>
      <c r="AV1268" s="97" t="s">
        <v>63</v>
      </c>
      <c r="AW1268" s="97" t="s">
        <v>288</v>
      </c>
      <c r="AX1268" s="97">
        <v>3202036</v>
      </c>
      <c r="AY1268" s="97" t="s">
        <v>645</v>
      </c>
      <c r="AZ1268" s="97" t="s">
        <v>681</v>
      </c>
      <c r="BA1268" s="24"/>
    </row>
    <row r="1269" spans="1:53" ht="84.75" customHeight="1">
      <c r="A1269" s="23" t="str">
        <f>+IFERROR(VLOOKUP(R1269,'[2]Listas niveles'!$D$2:$E$11,2,FALSE),"")</f>
        <v>DTAN</v>
      </c>
      <c r="B1269" s="23" t="str">
        <f>+IFERROR(VLOOKUP(AS1269,'[2]Listas anexo 1'!$A$7:$B$8,2,FALSE),"")</f>
        <v>ADMIN</v>
      </c>
      <c r="C1269" s="23" t="str">
        <f>+IFERROR(VLOOKUP(AT1269,'[2]Listas anexo 1'!$A$13:$B$15,2,FALSE),"")</f>
        <v>ADMINYCOOR</v>
      </c>
      <c r="D1269" s="23" t="str">
        <f>+IFERROR(VLOOKUP(AT1269,'[2]Listas anexo 1'!$A$13:$C$15,3,FALSE),"")</f>
        <v>CONTRIBUIR</v>
      </c>
      <c r="E1269" s="23" t="str">
        <f>+IFERROR(VLOOKUP(AT1269,'[2]Listas anexo 1'!$A$19:$B$21,2,FALSE),"")</f>
        <v>ADMINOB</v>
      </c>
      <c r="F1269" s="23" t="str">
        <f>+IFERROR(VLOOKUP(AV1269,'[2]Listas anexo 1'!$J$13:$K$21,2,FALSE),"")</f>
        <v>ADOBIV</v>
      </c>
      <c r="G1269" s="23" t="str">
        <f>+IFERROR(VLOOKUP(AW1269,'[2]LISTAS ANEXO 1. 2'!$A$9:$B$38,2,FALSE),"")</f>
        <v>AXIV</v>
      </c>
      <c r="H1269" s="23" t="str">
        <f>+IFERROR(IF(C1269="ADMINYCOOR",VLOOKUP(AY1269,'[2]LISTAS ANEXO 1. 3'!$B$13:$C$42,2,FALSE),IF(C1269="TASAS",VLOOKUP(AY1269,'[2]LISTAS ANEXO 1. 3'!$B$43:$C$51,2,FALSE),IF(C1269="FORTALECIMIENTO",VLOOKUP(AY1269,'[2]LISTAS ANEXO 1. 3'!$B$52:$C$58,2,FALSE),""))),"")</f>
        <v>WW</v>
      </c>
      <c r="I1269" s="23" t="str">
        <f>+IFERROR(VLOOKUP(#REF!,'[2]LISTAS ANEXO 1. 4'!$B$74:$C$90,2,FALSE),"")</f>
        <v/>
      </c>
      <c r="J1269" s="23" t="str">
        <f>+IFERROR(VLOOKUP(X1269,[2]ORDINALES!$B$2:$C$5,2,FALSE),"")</f>
        <v>CTADOS</v>
      </c>
      <c r="K1269" s="23" t="str">
        <f>+IFERROR(VLOOKUP(#REF!,[2]REGION!$G$2:$I$1125,2,FALSE),"")</f>
        <v/>
      </c>
      <c r="L1269" s="23" t="str">
        <f>+IFERROR(VLOOKUP(AI1269,[2]REGION!$G$2:$I$1125,2,FALSE),"")</f>
        <v>BOYA</v>
      </c>
      <c r="M1269" s="23" t="str">
        <f>+IFERROR(VLOOKUP(#REF!,[2]ORDINALES!$H$2:$I$382,2,FALSE),"")</f>
        <v/>
      </c>
      <c r="N1269" s="23" t="str">
        <f>IFERROR(VLOOKUP(U1269,'[2]Lista Willy'!$B$11:$D$14,3,FALSE),"")</f>
        <v>REC_20</v>
      </c>
      <c r="O1269" s="24"/>
      <c r="P1269" s="94">
        <v>42010</v>
      </c>
      <c r="Q1269" s="94" t="s">
        <v>540</v>
      </c>
      <c r="R1269" s="94" t="s">
        <v>873</v>
      </c>
      <c r="S1269" s="94" t="s">
        <v>1330</v>
      </c>
      <c r="T1269" s="94" t="s">
        <v>873</v>
      </c>
      <c r="U1269" s="94" t="s">
        <v>153</v>
      </c>
      <c r="V1269" s="94" t="s">
        <v>154</v>
      </c>
      <c r="W1269" s="94" t="s">
        <v>54</v>
      </c>
      <c r="X1269" s="90" t="s">
        <v>55</v>
      </c>
      <c r="Y1269" s="99" t="s">
        <v>1339</v>
      </c>
      <c r="Z1269" s="119">
        <v>176640266</v>
      </c>
      <c r="AA1269" s="120"/>
      <c r="AB1269" s="119"/>
      <c r="AC1269" s="119"/>
      <c r="AD1269" s="119"/>
      <c r="AE1269" s="120">
        <v>176640266</v>
      </c>
      <c r="AF1269" s="119"/>
      <c r="AG1269" s="131">
        <v>0</v>
      </c>
      <c r="AH1269" s="94" t="s">
        <v>57</v>
      </c>
      <c r="AI1269" s="94" t="s">
        <v>1009</v>
      </c>
      <c r="AJ1269" s="94" t="s">
        <v>1332</v>
      </c>
      <c r="AK1269" s="94"/>
      <c r="AL1269" s="94" t="s">
        <v>57</v>
      </c>
      <c r="AM1269" s="94"/>
      <c r="AN1269" s="94" t="s">
        <v>57</v>
      </c>
      <c r="AO1269" s="94"/>
      <c r="AP1269" s="94" t="s">
        <v>57</v>
      </c>
      <c r="AQ1269" s="94"/>
      <c r="AR1269" s="94" t="s">
        <v>57</v>
      </c>
      <c r="AS1269" s="94" t="s">
        <v>60</v>
      </c>
      <c r="AT1269" s="94" t="s">
        <v>61</v>
      </c>
      <c r="AU1269" s="97" t="s">
        <v>62</v>
      </c>
      <c r="AV1269" s="97" t="s">
        <v>63</v>
      </c>
      <c r="AW1269" s="97" t="s">
        <v>1340</v>
      </c>
      <c r="AX1269" s="97">
        <v>3202035</v>
      </c>
      <c r="AY1269" s="97" t="s">
        <v>1341</v>
      </c>
      <c r="AZ1269" s="97" t="s">
        <v>1342</v>
      </c>
      <c r="BA1269" s="24"/>
    </row>
    <row r="1270" spans="1:53" ht="84.75" customHeight="1">
      <c r="A1270" s="23" t="str">
        <f>+IFERROR(VLOOKUP(R1270,'[2]Listas niveles'!$D$2:$E$11,2,FALSE),"")</f>
        <v>DTAN</v>
      </c>
      <c r="B1270" s="23" t="str">
        <f>+IFERROR(VLOOKUP(AS1270,'[2]Listas anexo 1'!$A$7:$B$8,2,FALSE),"")</f>
        <v>ADMIN</v>
      </c>
      <c r="C1270" s="23" t="str">
        <f>+IFERROR(VLOOKUP(AT1270,'[2]Listas anexo 1'!$A$13:$B$15,2,FALSE),"")</f>
        <v>ADMINYCOOR</v>
      </c>
      <c r="D1270" s="23" t="str">
        <f>+IFERROR(VLOOKUP(AT1270,'[2]Listas anexo 1'!$A$13:$C$15,3,FALSE),"")</f>
        <v>CONTRIBUIR</v>
      </c>
      <c r="E1270" s="23" t="str">
        <f>+IFERROR(VLOOKUP(AT1270,'[2]Listas anexo 1'!$A$19:$B$21,2,FALSE),"")</f>
        <v>ADMINOB</v>
      </c>
      <c r="F1270" s="23" t="str">
        <f>+IFERROR(VLOOKUP(AV1270,'[2]Listas anexo 1'!$J$13:$K$21,2,FALSE),"")</f>
        <v>ADOBI</v>
      </c>
      <c r="G1270" s="23" t="str">
        <f>+IFERROR(VLOOKUP(AW1270,'[2]LISTAS ANEXO 1. 2'!$A$9:$B$38,2,FALSE),"")</f>
        <v>AI</v>
      </c>
      <c r="H1270" s="23" t="str">
        <f>+IFERROR(IF(C1270="ADMINYCOOR",VLOOKUP(AY1270,'[2]LISTAS ANEXO 1. 3'!$B$13:$C$42,2,FALSE),IF(C1270="TASAS",VLOOKUP(AY1270,'[2]LISTAS ANEXO 1. 3'!$B$43:$C$51,2,FALSE),IF(C1270="FORTALECIMIENTO",VLOOKUP(AY1270,'[2]LISTAS ANEXO 1. 3'!$B$52:$C$58,2,FALSE),""))),"")</f>
        <v>AA</v>
      </c>
      <c r="I1270" s="23" t="str">
        <f>+IFERROR(VLOOKUP(#REF!,'[2]LISTAS ANEXO 1. 4'!$B$74:$C$90,2,FALSE),"")</f>
        <v/>
      </c>
      <c r="J1270" s="23" t="str">
        <f>+IFERROR(VLOOKUP(X1270,[2]ORDINALES!$B$2:$C$5,2,FALSE),"")</f>
        <v>CTADOS</v>
      </c>
      <c r="K1270" s="23" t="str">
        <f>+IFERROR(VLOOKUP(#REF!,[2]REGION!$G$2:$I$1125,2,FALSE),"")</f>
        <v/>
      </c>
      <c r="L1270" s="23" t="str">
        <f>+IFERROR(VLOOKUP(AI1270,[2]REGION!$G$2:$I$1125,2,FALSE),"")</f>
        <v>BOYA</v>
      </c>
      <c r="M1270" s="23" t="str">
        <f>+IFERROR(VLOOKUP(#REF!,[2]ORDINALES!$H$2:$I$382,2,FALSE),"")</f>
        <v/>
      </c>
      <c r="N1270" s="23" t="str">
        <f>IFERROR(VLOOKUP(U1270,'[2]Lista Willy'!$B$11:$D$14,3,FALSE),"")</f>
        <v>REC_20</v>
      </c>
      <c r="O1270" s="24"/>
      <c r="P1270" s="94">
        <v>42011</v>
      </c>
      <c r="Q1270" s="94" t="s">
        <v>540</v>
      </c>
      <c r="R1270" s="94" t="s">
        <v>873</v>
      </c>
      <c r="S1270" s="94" t="s">
        <v>1330</v>
      </c>
      <c r="T1270" s="94" t="s">
        <v>873</v>
      </c>
      <c r="U1270" s="94" t="s">
        <v>153</v>
      </c>
      <c r="V1270" s="94" t="s">
        <v>154</v>
      </c>
      <c r="W1270" s="94" t="s">
        <v>54</v>
      </c>
      <c r="X1270" s="90" t="s">
        <v>55</v>
      </c>
      <c r="Y1270" s="94" t="s">
        <v>1343</v>
      </c>
      <c r="Z1270" s="119">
        <v>80000000</v>
      </c>
      <c r="AA1270" s="120"/>
      <c r="AB1270" s="119"/>
      <c r="AC1270" s="119"/>
      <c r="AD1270" s="119"/>
      <c r="AE1270" s="120">
        <v>80000000</v>
      </c>
      <c r="AF1270" s="119"/>
      <c r="AG1270" s="131">
        <v>0</v>
      </c>
      <c r="AH1270" s="94" t="s">
        <v>57</v>
      </c>
      <c r="AI1270" s="94" t="s">
        <v>1009</v>
      </c>
      <c r="AJ1270" s="94" t="s">
        <v>1332</v>
      </c>
      <c r="AK1270" s="94"/>
      <c r="AL1270" s="94" t="s">
        <v>57</v>
      </c>
      <c r="AM1270" s="94"/>
      <c r="AN1270" s="94" t="s">
        <v>57</v>
      </c>
      <c r="AO1270" s="94"/>
      <c r="AP1270" s="94" t="s">
        <v>57</v>
      </c>
      <c r="AQ1270" s="94"/>
      <c r="AR1270" s="94" t="s">
        <v>57</v>
      </c>
      <c r="AS1270" s="94" t="s">
        <v>60</v>
      </c>
      <c r="AT1270" s="94" t="s">
        <v>61</v>
      </c>
      <c r="AU1270" s="97" t="s">
        <v>62</v>
      </c>
      <c r="AV1270" s="98" t="s">
        <v>125</v>
      </c>
      <c r="AW1270" s="97" t="s">
        <v>126</v>
      </c>
      <c r="AX1270" s="97">
        <v>3202032</v>
      </c>
      <c r="AY1270" s="97" t="s">
        <v>127</v>
      </c>
      <c r="AZ1270" s="97" t="s">
        <v>293</v>
      </c>
      <c r="BA1270" s="24"/>
    </row>
    <row r="1271" spans="1:53" ht="84.75" customHeight="1">
      <c r="A1271" s="23" t="str">
        <f>+IFERROR(VLOOKUP(R1271,'[2]Listas niveles'!$D$2:$E$11,2,FALSE),"")</f>
        <v>DTAN</v>
      </c>
      <c r="B1271" s="23" t="str">
        <f>+IFERROR(VLOOKUP(AS1271,'[2]Listas anexo 1'!$A$7:$B$8,2,FALSE),"")</f>
        <v>ADMIN</v>
      </c>
      <c r="C1271" s="23" t="str">
        <f>+IFERROR(VLOOKUP(AT1271,'[2]Listas anexo 1'!$A$13:$B$15,2,FALSE),"")</f>
        <v>ADMINYCOOR</v>
      </c>
      <c r="D1271" s="23" t="str">
        <f>+IFERROR(VLOOKUP(AT1271,'[2]Listas anexo 1'!$A$13:$C$15,3,FALSE),"")</f>
        <v>CONTRIBUIR</v>
      </c>
      <c r="E1271" s="23" t="str">
        <f>+IFERROR(VLOOKUP(AT1271,'[2]Listas anexo 1'!$A$19:$B$21,2,FALSE),"")</f>
        <v>ADMINOB</v>
      </c>
      <c r="F1271" s="23" t="str">
        <f>+IFERROR(VLOOKUP(AV1271,'[2]Listas anexo 1'!$J$13:$K$21,2,FALSE),"")</f>
        <v>ADOBIII</v>
      </c>
      <c r="G1271" s="23" t="str">
        <f>+IFERROR(VLOOKUP(AW1271,'[2]LISTAS ANEXO 1. 2'!$A$9:$B$38,2,FALSE),"")</f>
        <v>AVI</v>
      </c>
      <c r="H1271" s="23" t="str">
        <f>+IFERROR(IF(C1271="ADMINYCOOR",VLOOKUP(AY1271,'[2]LISTAS ANEXO 1. 3'!$B$13:$C$42,2,FALSE),IF(C1271="TASAS",VLOOKUP(AY1271,'[2]LISTAS ANEXO 1. 3'!$B$43:$C$51,2,FALSE),IF(C1271="FORTALECIMIENTO",VLOOKUP(AY1271,'[2]LISTAS ANEXO 1. 3'!$B$52:$C$58,2,FALSE),""))),"")</f>
        <v>HH</v>
      </c>
      <c r="I1271" s="23" t="str">
        <f>+IFERROR(VLOOKUP(#REF!,'[2]LISTAS ANEXO 1. 4'!$B$74:$C$90,2,FALSE),"")</f>
        <v/>
      </c>
      <c r="J1271" s="23" t="str">
        <f>+IFERROR(VLOOKUP(X1271,[2]ORDINALES!$B$2:$C$5,2,FALSE),"")</f>
        <v>CTADOS</v>
      </c>
      <c r="K1271" s="23" t="str">
        <f>+IFERROR(VLOOKUP(#REF!,[2]REGION!$G$2:$I$1125,2,FALSE),"")</f>
        <v/>
      </c>
      <c r="L1271" s="23" t="str">
        <f>+IFERROR(VLOOKUP(AI1271,[2]REGION!$G$2:$I$1125,2,FALSE),"")</f>
        <v>BOYA</v>
      </c>
      <c r="M1271" s="23" t="str">
        <f>+IFERROR(VLOOKUP(#REF!,[2]ORDINALES!$H$2:$I$382,2,FALSE),"")</f>
        <v/>
      </c>
      <c r="N1271" s="23" t="str">
        <f>IFERROR(VLOOKUP(U1271,'[2]Lista Willy'!$B$11:$D$14,3,FALSE),"")</f>
        <v>REC_11</v>
      </c>
      <c r="O1271" s="24"/>
      <c r="P1271" s="94">
        <v>42012</v>
      </c>
      <c r="Q1271" s="94" t="s">
        <v>540</v>
      </c>
      <c r="R1271" s="94" t="s">
        <v>873</v>
      </c>
      <c r="S1271" s="94" t="s">
        <v>1330</v>
      </c>
      <c r="T1271" s="94" t="s">
        <v>873</v>
      </c>
      <c r="U1271" s="94" t="s">
        <v>52</v>
      </c>
      <c r="V1271" s="94" t="s">
        <v>53</v>
      </c>
      <c r="W1271" s="94" t="s">
        <v>54</v>
      </c>
      <c r="X1271" s="90" t="s">
        <v>55</v>
      </c>
      <c r="Y1271" s="94" t="s">
        <v>1344</v>
      </c>
      <c r="Z1271" s="119">
        <v>15997960</v>
      </c>
      <c r="AA1271" s="120"/>
      <c r="AB1271" s="119"/>
      <c r="AC1271" s="119"/>
      <c r="AD1271" s="119"/>
      <c r="AE1271" s="120">
        <v>15997960</v>
      </c>
      <c r="AF1271" s="119"/>
      <c r="AG1271" s="131">
        <v>14543600</v>
      </c>
      <c r="AH1271" s="94" t="s">
        <v>57</v>
      </c>
      <c r="AI1271" s="94" t="s">
        <v>1009</v>
      </c>
      <c r="AJ1271" s="94" t="s">
        <v>1332</v>
      </c>
      <c r="AK1271" s="94"/>
      <c r="AL1271" s="94" t="s">
        <v>57</v>
      </c>
      <c r="AM1271" s="94"/>
      <c r="AN1271" s="94" t="s">
        <v>57</v>
      </c>
      <c r="AO1271" s="94"/>
      <c r="AP1271" s="94" t="s">
        <v>57</v>
      </c>
      <c r="AQ1271" s="94"/>
      <c r="AR1271" s="94" t="s">
        <v>57</v>
      </c>
      <c r="AS1271" s="94" t="s">
        <v>60</v>
      </c>
      <c r="AT1271" s="94" t="s">
        <v>61</v>
      </c>
      <c r="AU1271" s="97" t="s">
        <v>62</v>
      </c>
      <c r="AV1271" s="97" t="s">
        <v>272</v>
      </c>
      <c r="AW1271" s="97" t="s">
        <v>273</v>
      </c>
      <c r="AX1271" s="97">
        <v>3202010</v>
      </c>
      <c r="AY1271" s="97" t="s">
        <v>274</v>
      </c>
      <c r="AZ1271" s="98" t="s">
        <v>407</v>
      </c>
      <c r="BA1271" s="24"/>
    </row>
    <row r="1272" spans="1:53" ht="84.75" customHeight="1">
      <c r="A1272" s="23" t="str">
        <f>+IFERROR(VLOOKUP(R1272,'[2]Listas niveles'!$D$2:$E$11,2,FALSE),"")</f>
        <v>DTAN</v>
      </c>
      <c r="B1272" s="23" t="str">
        <f>+IFERROR(VLOOKUP(AS1272,'[2]Listas anexo 1'!$A$7:$B$8,2,FALSE),"")</f>
        <v>ADMIN</v>
      </c>
      <c r="C1272" s="23" t="str">
        <f>+IFERROR(VLOOKUP(AT1272,'[2]Listas anexo 1'!$A$13:$B$15,2,FALSE),"")</f>
        <v>ADMINYCOOR</v>
      </c>
      <c r="D1272" s="23" t="str">
        <f>+IFERROR(VLOOKUP(AT1272,'[2]Listas anexo 1'!$A$13:$C$15,3,FALSE),"")</f>
        <v>CONTRIBUIR</v>
      </c>
      <c r="E1272" s="23" t="str">
        <f>+IFERROR(VLOOKUP(AT1272,'[2]Listas anexo 1'!$A$19:$B$21,2,FALSE),"")</f>
        <v>ADMINOB</v>
      </c>
      <c r="F1272" s="23" t="str">
        <f>+IFERROR(VLOOKUP(AV1272,'[2]Listas anexo 1'!$J$13:$K$21,2,FALSE),"")</f>
        <v>ADOBIII</v>
      </c>
      <c r="G1272" s="23" t="str">
        <f>+IFERROR(VLOOKUP(AW1272,'[2]LISTAS ANEXO 1. 2'!$A$9:$B$38,2,FALSE),"")</f>
        <v>AVI</v>
      </c>
      <c r="H1272" s="23" t="str">
        <f>+IFERROR(IF(C1272="ADMINYCOOR",VLOOKUP(AY1272,'[2]LISTAS ANEXO 1. 3'!$B$13:$C$42,2,FALSE),IF(C1272="TASAS",VLOOKUP(AY1272,'[2]LISTAS ANEXO 1. 3'!$B$43:$C$51,2,FALSE),IF(C1272="FORTALECIMIENTO",VLOOKUP(AY1272,'[2]LISTAS ANEXO 1. 3'!$B$52:$C$58,2,FALSE),""))),"")</f>
        <v>HH</v>
      </c>
      <c r="I1272" s="23" t="str">
        <f>+IFERROR(VLOOKUP(#REF!,'[2]LISTAS ANEXO 1. 4'!$B$74:$C$90,2,FALSE),"")</f>
        <v/>
      </c>
      <c r="J1272" s="23" t="str">
        <f>+IFERROR(VLOOKUP(X1272,[2]ORDINALES!$B$2:$C$5,2,FALSE),"")</f>
        <v>CTADOS</v>
      </c>
      <c r="K1272" s="23" t="str">
        <f>+IFERROR(VLOOKUP(#REF!,[2]REGION!$G$2:$I$1125,2,FALSE),"")</f>
        <v/>
      </c>
      <c r="L1272" s="23" t="str">
        <f>+IFERROR(VLOOKUP(AI1272,[2]REGION!$G$2:$I$1125,2,FALSE),"")</f>
        <v>BOYA</v>
      </c>
      <c r="M1272" s="23" t="str">
        <f>+IFERROR(VLOOKUP(#REF!,[2]ORDINALES!$H$2:$I$382,2,FALSE),"")</f>
        <v/>
      </c>
      <c r="N1272" s="23" t="str">
        <f>IFERROR(VLOOKUP(U1272,'[2]Lista Willy'!$B$11:$D$14,3,FALSE),"")</f>
        <v>REC_11</v>
      </c>
      <c r="O1272" s="24"/>
      <c r="P1272" s="94">
        <v>42013</v>
      </c>
      <c r="Q1272" s="94" t="s">
        <v>540</v>
      </c>
      <c r="R1272" s="94" t="s">
        <v>873</v>
      </c>
      <c r="S1272" s="94" t="s">
        <v>1330</v>
      </c>
      <c r="T1272" s="94" t="s">
        <v>873</v>
      </c>
      <c r="U1272" s="94" t="s">
        <v>52</v>
      </c>
      <c r="V1272" s="94" t="s">
        <v>53</v>
      </c>
      <c r="W1272" s="94" t="s">
        <v>54</v>
      </c>
      <c r="X1272" s="90" t="s">
        <v>55</v>
      </c>
      <c r="Y1272" s="94" t="s">
        <v>1345</v>
      </c>
      <c r="Z1272" s="119">
        <v>15997960</v>
      </c>
      <c r="AA1272" s="120"/>
      <c r="AB1272" s="119"/>
      <c r="AC1272" s="119"/>
      <c r="AD1272" s="119"/>
      <c r="AE1272" s="120">
        <v>15997960</v>
      </c>
      <c r="AF1272" s="119"/>
      <c r="AG1272" s="131">
        <v>14543600</v>
      </c>
      <c r="AH1272" s="94" t="s">
        <v>57</v>
      </c>
      <c r="AI1272" s="94" t="s">
        <v>1009</v>
      </c>
      <c r="AJ1272" s="94" t="s">
        <v>1332</v>
      </c>
      <c r="AK1272" s="94"/>
      <c r="AL1272" s="94" t="s">
        <v>57</v>
      </c>
      <c r="AM1272" s="94"/>
      <c r="AN1272" s="94" t="s">
        <v>57</v>
      </c>
      <c r="AO1272" s="94"/>
      <c r="AP1272" s="94" t="s">
        <v>57</v>
      </c>
      <c r="AQ1272" s="94"/>
      <c r="AR1272" s="94" t="s">
        <v>57</v>
      </c>
      <c r="AS1272" s="94" t="s">
        <v>60</v>
      </c>
      <c r="AT1272" s="94" t="s">
        <v>61</v>
      </c>
      <c r="AU1272" s="97" t="s">
        <v>62</v>
      </c>
      <c r="AV1272" s="97" t="s">
        <v>272</v>
      </c>
      <c r="AW1272" s="97" t="s">
        <v>273</v>
      </c>
      <c r="AX1272" s="97">
        <v>3202010</v>
      </c>
      <c r="AY1272" s="97" t="s">
        <v>274</v>
      </c>
      <c r="AZ1272" s="98" t="s">
        <v>407</v>
      </c>
      <c r="BA1272" s="24"/>
    </row>
    <row r="1273" spans="1:53" ht="84.75" customHeight="1">
      <c r="A1273" s="23" t="str">
        <f>+IFERROR(VLOOKUP(R1273,'[2]Listas niveles'!$D$2:$E$11,2,FALSE),"")</f>
        <v>DTAN</v>
      </c>
      <c r="B1273" s="23" t="str">
        <f>+IFERROR(VLOOKUP(AS1273,'[2]Listas anexo 1'!$A$7:$B$8,2,FALSE),"")</f>
        <v>ADMIN</v>
      </c>
      <c r="C1273" s="23" t="str">
        <f>+IFERROR(VLOOKUP(AT1273,'[2]Listas anexo 1'!$A$13:$B$15,2,FALSE),"")</f>
        <v>ADMINYCOOR</v>
      </c>
      <c r="D1273" s="23" t="str">
        <f>+IFERROR(VLOOKUP(AT1273,'[2]Listas anexo 1'!$A$13:$C$15,3,FALSE),"")</f>
        <v>CONTRIBUIR</v>
      </c>
      <c r="E1273" s="23" t="str">
        <f>+IFERROR(VLOOKUP(AT1273,'[2]Listas anexo 1'!$A$19:$B$21,2,FALSE),"")</f>
        <v>ADMINOB</v>
      </c>
      <c r="F1273" s="23" t="str">
        <f>+IFERROR(VLOOKUP(AV1273,'[2]Listas anexo 1'!$J$13:$K$21,2,FALSE),"")</f>
        <v>ADOBIII</v>
      </c>
      <c r="G1273" s="23" t="str">
        <f>+IFERROR(VLOOKUP(AW1273,'[2]LISTAS ANEXO 1. 2'!$A$9:$B$38,2,FALSE),"")</f>
        <v>AVI</v>
      </c>
      <c r="H1273" s="23" t="str">
        <f>+IFERROR(IF(C1273="ADMINYCOOR",VLOOKUP(AY1273,'[2]LISTAS ANEXO 1. 3'!$B$13:$C$42,2,FALSE),IF(C1273="TASAS",VLOOKUP(AY1273,'[2]LISTAS ANEXO 1. 3'!$B$43:$C$51,2,FALSE),IF(C1273="FORTALECIMIENTO",VLOOKUP(AY1273,'[2]LISTAS ANEXO 1. 3'!$B$52:$C$58,2,FALSE),""))),"")</f>
        <v>HH</v>
      </c>
      <c r="I1273" s="23" t="str">
        <f>+IFERROR(VLOOKUP(#REF!,'[2]LISTAS ANEXO 1. 4'!$B$74:$C$90,2,FALSE),"")</f>
        <v/>
      </c>
      <c r="J1273" s="23" t="str">
        <f>+IFERROR(VLOOKUP(X1273,[2]ORDINALES!$B$2:$C$5,2,FALSE),"")</f>
        <v>CTADOS</v>
      </c>
      <c r="K1273" s="23" t="str">
        <f>+IFERROR(VLOOKUP(#REF!,[2]REGION!$G$2:$I$1125,2,FALSE),"")</f>
        <v/>
      </c>
      <c r="L1273" s="23" t="str">
        <f>+IFERROR(VLOOKUP(AI1273,[2]REGION!$G$2:$I$1125,2,FALSE),"")</f>
        <v>BOYA</v>
      </c>
      <c r="M1273" s="23" t="str">
        <f>+IFERROR(VLOOKUP(#REF!,[2]ORDINALES!$H$2:$I$382,2,FALSE),"")</f>
        <v/>
      </c>
      <c r="N1273" s="23" t="str">
        <f>IFERROR(VLOOKUP(U1273,'[2]Lista Willy'!$B$11:$D$14,3,FALSE),"")</f>
        <v>REC_11</v>
      </c>
      <c r="O1273" s="24"/>
      <c r="P1273" s="94">
        <v>42014</v>
      </c>
      <c r="Q1273" s="94" t="s">
        <v>540</v>
      </c>
      <c r="R1273" s="94" t="s">
        <v>873</v>
      </c>
      <c r="S1273" s="94" t="s">
        <v>1330</v>
      </c>
      <c r="T1273" s="94" t="s">
        <v>873</v>
      </c>
      <c r="U1273" s="94" t="s">
        <v>52</v>
      </c>
      <c r="V1273" s="94" t="s">
        <v>53</v>
      </c>
      <c r="W1273" s="94" t="s">
        <v>54</v>
      </c>
      <c r="X1273" s="90" t="s">
        <v>55</v>
      </c>
      <c r="Y1273" s="94" t="s">
        <v>1346</v>
      </c>
      <c r="Z1273" s="119">
        <v>15997960</v>
      </c>
      <c r="AA1273" s="120"/>
      <c r="AB1273" s="119"/>
      <c r="AC1273" s="119"/>
      <c r="AD1273" s="119"/>
      <c r="AE1273" s="120">
        <v>15997960</v>
      </c>
      <c r="AF1273" s="119"/>
      <c r="AG1273" s="131">
        <v>14543600</v>
      </c>
      <c r="AH1273" s="94" t="s">
        <v>57</v>
      </c>
      <c r="AI1273" s="94" t="s">
        <v>1009</v>
      </c>
      <c r="AJ1273" s="94" t="s">
        <v>1332</v>
      </c>
      <c r="AK1273" s="94"/>
      <c r="AL1273" s="94" t="s">
        <v>57</v>
      </c>
      <c r="AM1273" s="94"/>
      <c r="AN1273" s="94" t="s">
        <v>57</v>
      </c>
      <c r="AO1273" s="94"/>
      <c r="AP1273" s="94" t="s">
        <v>57</v>
      </c>
      <c r="AQ1273" s="94"/>
      <c r="AR1273" s="94" t="s">
        <v>57</v>
      </c>
      <c r="AS1273" s="94" t="s">
        <v>60</v>
      </c>
      <c r="AT1273" s="94" t="s">
        <v>61</v>
      </c>
      <c r="AU1273" s="97" t="s">
        <v>62</v>
      </c>
      <c r="AV1273" s="97" t="s">
        <v>272</v>
      </c>
      <c r="AW1273" s="97" t="s">
        <v>273</v>
      </c>
      <c r="AX1273" s="97">
        <v>3202010</v>
      </c>
      <c r="AY1273" s="97" t="s">
        <v>274</v>
      </c>
      <c r="AZ1273" s="98" t="s">
        <v>407</v>
      </c>
      <c r="BA1273" s="24"/>
    </row>
    <row r="1274" spans="1:53" ht="84.75" customHeight="1">
      <c r="A1274" s="23" t="str">
        <f>+IFERROR(VLOOKUP(R1274,'[2]Listas niveles'!$D$2:$E$11,2,FALSE),"")</f>
        <v>DTAN</v>
      </c>
      <c r="B1274" s="23" t="str">
        <f>+IFERROR(VLOOKUP(AS1274,'[2]Listas anexo 1'!$A$7:$B$8,2,FALSE),"")</f>
        <v>ADMIN</v>
      </c>
      <c r="C1274" s="23" t="str">
        <f>+IFERROR(VLOOKUP(AT1274,'[2]Listas anexo 1'!$A$13:$B$15,2,FALSE),"")</f>
        <v>ADMINYCOOR</v>
      </c>
      <c r="D1274" s="23" t="str">
        <f>+IFERROR(VLOOKUP(AT1274,'[2]Listas anexo 1'!$A$13:$C$15,3,FALSE),"")</f>
        <v>CONTRIBUIR</v>
      </c>
      <c r="E1274" s="23" t="str">
        <f>+IFERROR(VLOOKUP(AT1274,'[2]Listas anexo 1'!$A$19:$B$21,2,FALSE),"")</f>
        <v>ADMINOB</v>
      </c>
      <c r="F1274" s="23" t="str">
        <f>+IFERROR(VLOOKUP(AV1274,'[2]Listas anexo 1'!$J$13:$K$21,2,FALSE),"")</f>
        <v>ADOBIII</v>
      </c>
      <c r="G1274" s="23" t="str">
        <f>+IFERROR(VLOOKUP(AW1274,'[2]LISTAS ANEXO 1. 2'!$A$9:$B$38,2,FALSE),"")</f>
        <v>AVI</v>
      </c>
      <c r="H1274" s="23" t="str">
        <f>+IFERROR(IF(C1274="ADMINYCOOR",VLOOKUP(AY1274,'[2]LISTAS ANEXO 1. 3'!$B$13:$C$42,2,FALSE),IF(C1274="TASAS",VLOOKUP(AY1274,'[2]LISTAS ANEXO 1. 3'!$B$43:$C$51,2,FALSE),IF(C1274="FORTALECIMIENTO",VLOOKUP(AY1274,'[2]LISTAS ANEXO 1. 3'!$B$52:$C$58,2,FALSE),""))),"")</f>
        <v>HH</v>
      </c>
      <c r="I1274" s="23" t="str">
        <f>+IFERROR(VLOOKUP(#REF!,'[2]LISTAS ANEXO 1. 4'!$B$74:$C$90,2,FALSE),"")</f>
        <v/>
      </c>
      <c r="J1274" s="23" t="str">
        <f>+IFERROR(VLOOKUP(X1274,[2]ORDINALES!$B$2:$C$5,2,FALSE),"")</f>
        <v>CTADOS</v>
      </c>
      <c r="K1274" s="23" t="str">
        <f>+IFERROR(VLOOKUP(#REF!,[2]REGION!$G$2:$I$1125,2,FALSE),"")</f>
        <v/>
      </c>
      <c r="L1274" s="23" t="str">
        <f>+IFERROR(VLOOKUP(AI1274,[2]REGION!$G$2:$I$1125,2,FALSE),"")</f>
        <v>BOYA</v>
      </c>
      <c r="M1274" s="23" t="str">
        <f>+IFERROR(VLOOKUP(#REF!,[2]ORDINALES!$H$2:$I$382,2,FALSE),"")</f>
        <v/>
      </c>
      <c r="N1274" s="23" t="str">
        <f>IFERROR(VLOOKUP(U1274,'[2]Lista Willy'!$B$11:$D$14,3,FALSE),"")</f>
        <v>REC_11</v>
      </c>
      <c r="O1274" s="24"/>
      <c r="P1274" s="94">
        <v>42015</v>
      </c>
      <c r="Q1274" s="94" t="s">
        <v>540</v>
      </c>
      <c r="R1274" s="94" t="s">
        <v>873</v>
      </c>
      <c r="S1274" s="94" t="s">
        <v>1330</v>
      </c>
      <c r="T1274" s="94" t="s">
        <v>873</v>
      </c>
      <c r="U1274" s="94" t="s">
        <v>52</v>
      </c>
      <c r="V1274" s="94" t="s">
        <v>53</v>
      </c>
      <c r="W1274" s="94" t="s">
        <v>54</v>
      </c>
      <c r="X1274" s="90" t="s">
        <v>55</v>
      </c>
      <c r="Y1274" s="94" t="s">
        <v>1347</v>
      </c>
      <c r="Z1274" s="119">
        <v>18037360</v>
      </c>
      <c r="AA1274" s="120"/>
      <c r="AB1274" s="119"/>
      <c r="AC1274" s="119"/>
      <c r="AD1274" s="119"/>
      <c r="AE1274" s="120">
        <v>18037360</v>
      </c>
      <c r="AF1274" s="119"/>
      <c r="AG1274" s="131">
        <v>0</v>
      </c>
      <c r="AH1274" s="94" t="s">
        <v>57</v>
      </c>
      <c r="AI1274" s="94" t="s">
        <v>1009</v>
      </c>
      <c r="AJ1274" s="94" t="s">
        <v>1332</v>
      </c>
      <c r="AK1274" s="94"/>
      <c r="AL1274" s="94" t="s">
        <v>57</v>
      </c>
      <c r="AM1274" s="94"/>
      <c r="AN1274" s="94" t="s">
        <v>57</v>
      </c>
      <c r="AO1274" s="94"/>
      <c r="AP1274" s="94" t="s">
        <v>57</v>
      </c>
      <c r="AQ1274" s="94"/>
      <c r="AR1274" s="94" t="s">
        <v>57</v>
      </c>
      <c r="AS1274" s="94" t="s">
        <v>60</v>
      </c>
      <c r="AT1274" s="94" t="s">
        <v>61</v>
      </c>
      <c r="AU1274" s="97" t="s">
        <v>62</v>
      </c>
      <c r="AV1274" s="97" t="s">
        <v>272</v>
      </c>
      <c r="AW1274" s="97" t="s">
        <v>273</v>
      </c>
      <c r="AX1274" s="97">
        <v>3202010</v>
      </c>
      <c r="AY1274" s="97" t="s">
        <v>274</v>
      </c>
      <c r="AZ1274" s="98" t="s">
        <v>407</v>
      </c>
      <c r="BA1274" s="24"/>
    </row>
    <row r="1275" spans="1:53" ht="84.75" customHeight="1">
      <c r="A1275" s="23" t="str">
        <f>+IFERROR(VLOOKUP(R1275,'[2]Listas niveles'!$D$2:$E$11,2,FALSE),"")</f>
        <v>DTAN</v>
      </c>
      <c r="B1275" s="23" t="str">
        <f>+IFERROR(VLOOKUP(AS1275,'[2]Listas anexo 1'!$A$7:$B$8,2,FALSE),"")</f>
        <v>ADMIN</v>
      </c>
      <c r="C1275" s="23" t="str">
        <f>+IFERROR(VLOOKUP(AT1275,'[2]Listas anexo 1'!$A$13:$B$15,2,FALSE),"")</f>
        <v>ADMINYCOOR</v>
      </c>
      <c r="D1275" s="23" t="str">
        <f>+IFERROR(VLOOKUP(AT1275,'[2]Listas anexo 1'!$A$13:$C$15,3,FALSE),"")</f>
        <v>CONTRIBUIR</v>
      </c>
      <c r="E1275" s="23" t="str">
        <f>+IFERROR(VLOOKUP(AT1275,'[2]Listas anexo 1'!$A$19:$B$21,2,FALSE),"")</f>
        <v>ADMINOB</v>
      </c>
      <c r="F1275" s="23" t="str">
        <f>+IFERROR(VLOOKUP(AV1275,'[2]Listas anexo 1'!$J$13:$K$21,2,FALSE),"")</f>
        <v>ADOBIII</v>
      </c>
      <c r="G1275" s="23" t="str">
        <f>+IFERROR(VLOOKUP(AW1275,'[2]LISTAS ANEXO 1. 2'!$A$9:$B$38,2,FALSE),"")</f>
        <v>AVI</v>
      </c>
      <c r="H1275" s="23" t="str">
        <f>+IFERROR(IF(C1275="ADMINYCOOR",VLOOKUP(AY1275,'[2]LISTAS ANEXO 1. 3'!$B$13:$C$42,2,FALSE),IF(C1275="TASAS",VLOOKUP(AY1275,'[2]LISTAS ANEXO 1. 3'!$B$43:$C$51,2,FALSE),IF(C1275="FORTALECIMIENTO",VLOOKUP(AY1275,'[2]LISTAS ANEXO 1. 3'!$B$52:$C$58,2,FALSE),""))),"")</f>
        <v>HH</v>
      </c>
      <c r="I1275" s="23" t="str">
        <f>+IFERROR(VLOOKUP(#REF!,'[2]LISTAS ANEXO 1. 4'!$B$74:$C$90,2,FALSE),"")</f>
        <v/>
      </c>
      <c r="J1275" s="23" t="str">
        <f>+IFERROR(VLOOKUP(X1275,[2]ORDINALES!$B$2:$C$5,2,FALSE),"")</f>
        <v>CTADOS</v>
      </c>
      <c r="K1275" s="23" t="str">
        <f>+IFERROR(VLOOKUP(#REF!,[2]REGION!$G$2:$I$1125,2,FALSE),"")</f>
        <v/>
      </c>
      <c r="L1275" s="23" t="str">
        <f>+IFERROR(VLOOKUP(AI1275,[2]REGION!$G$2:$I$1125,2,FALSE),"")</f>
        <v>BOYA</v>
      </c>
      <c r="M1275" s="23" t="str">
        <f>+IFERROR(VLOOKUP(#REF!,[2]ORDINALES!$H$2:$I$382,2,FALSE),"")</f>
        <v/>
      </c>
      <c r="N1275" s="23" t="str">
        <f>IFERROR(VLOOKUP(U1275,'[2]Lista Willy'!$B$11:$D$14,3,FALSE),"")</f>
        <v>REC_11</v>
      </c>
      <c r="O1275" s="24"/>
      <c r="P1275" s="94">
        <v>42016</v>
      </c>
      <c r="Q1275" s="94" t="s">
        <v>540</v>
      </c>
      <c r="R1275" s="94" t="s">
        <v>873</v>
      </c>
      <c r="S1275" s="94" t="s">
        <v>1330</v>
      </c>
      <c r="T1275" s="94" t="s">
        <v>873</v>
      </c>
      <c r="U1275" s="94" t="s">
        <v>52</v>
      </c>
      <c r="V1275" s="94" t="s">
        <v>53</v>
      </c>
      <c r="W1275" s="94" t="s">
        <v>54</v>
      </c>
      <c r="X1275" s="90" t="s">
        <v>55</v>
      </c>
      <c r="Y1275" s="94" t="s">
        <v>1348</v>
      </c>
      <c r="Z1275" s="119">
        <v>18037360</v>
      </c>
      <c r="AA1275" s="120"/>
      <c r="AB1275" s="119"/>
      <c r="AC1275" s="119"/>
      <c r="AD1275" s="119"/>
      <c r="AE1275" s="120">
        <v>18037360</v>
      </c>
      <c r="AF1275" s="119"/>
      <c r="AG1275" s="131">
        <v>0</v>
      </c>
      <c r="AH1275" s="94" t="s">
        <v>57</v>
      </c>
      <c r="AI1275" s="94" t="s">
        <v>1009</v>
      </c>
      <c r="AJ1275" s="94" t="s">
        <v>1332</v>
      </c>
      <c r="AK1275" s="94"/>
      <c r="AL1275" s="94" t="s">
        <v>57</v>
      </c>
      <c r="AM1275" s="94"/>
      <c r="AN1275" s="94" t="s">
        <v>57</v>
      </c>
      <c r="AO1275" s="94"/>
      <c r="AP1275" s="94" t="s">
        <v>57</v>
      </c>
      <c r="AQ1275" s="94"/>
      <c r="AR1275" s="94" t="s">
        <v>57</v>
      </c>
      <c r="AS1275" s="94" t="s">
        <v>60</v>
      </c>
      <c r="AT1275" s="94" t="s">
        <v>61</v>
      </c>
      <c r="AU1275" s="97" t="s">
        <v>62</v>
      </c>
      <c r="AV1275" s="97" t="s">
        <v>272</v>
      </c>
      <c r="AW1275" s="97" t="s">
        <v>273</v>
      </c>
      <c r="AX1275" s="97">
        <v>3202010</v>
      </c>
      <c r="AY1275" s="97" t="s">
        <v>274</v>
      </c>
      <c r="AZ1275" s="98" t="s">
        <v>407</v>
      </c>
      <c r="BA1275" s="24"/>
    </row>
    <row r="1276" spans="1:53" ht="84.75" customHeight="1">
      <c r="A1276" s="23" t="str">
        <f>+IFERROR(VLOOKUP(R1276,'[2]Listas niveles'!$D$2:$E$11,2,FALSE),"")</f>
        <v>DTAN</v>
      </c>
      <c r="B1276" s="23" t="str">
        <f>+IFERROR(VLOOKUP(AS1276,'[2]Listas anexo 1'!$A$7:$B$8,2,FALSE),"")</f>
        <v>ADMIN</v>
      </c>
      <c r="C1276" s="23" t="str">
        <f>+IFERROR(VLOOKUP(AT1276,'[2]Listas anexo 1'!$A$13:$B$15,2,FALSE),"")</f>
        <v>ADMINYCOOR</v>
      </c>
      <c r="D1276" s="23" t="str">
        <f>+IFERROR(VLOOKUP(AT1276,'[2]Listas anexo 1'!$A$13:$C$15,3,FALSE),"")</f>
        <v>CONTRIBUIR</v>
      </c>
      <c r="E1276" s="23" t="str">
        <f>+IFERROR(VLOOKUP(AT1276,'[2]Listas anexo 1'!$A$19:$B$21,2,FALSE),"")</f>
        <v>ADMINOB</v>
      </c>
      <c r="F1276" s="23" t="str">
        <f>+IFERROR(VLOOKUP(AV1276,'[2]Listas anexo 1'!$J$13:$K$21,2,FALSE),"")</f>
        <v>ADOBIII</v>
      </c>
      <c r="G1276" s="23" t="str">
        <f>+IFERROR(VLOOKUP(AW1276,'[2]LISTAS ANEXO 1. 2'!$A$9:$B$38,2,FALSE),"")</f>
        <v>AVI</v>
      </c>
      <c r="H1276" s="23" t="str">
        <f>+IFERROR(IF(C1276="ADMINYCOOR",VLOOKUP(AY1276,'[2]LISTAS ANEXO 1. 3'!$B$13:$C$42,2,FALSE),IF(C1276="TASAS",VLOOKUP(AY1276,'[2]LISTAS ANEXO 1. 3'!$B$43:$C$51,2,FALSE),IF(C1276="FORTALECIMIENTO",VLOOKUP(AY1276,'[2]LISTAS ANEXO 1. 3'!$B$52:$C$58,2,FALSE),""))),"")</f>
        <v>HH</v>
      </c>
      <c r="I1276" s="23" t="str">
        <f>+IFERROR(VLOOKUP(#REF!,'[2]LISTAS ANEXO 1. 4'!$B$74:$C$90,2,FALSE),"")</f>
        <v/>
      </c>
      <c r="J1276" s="23" t="str">
        <f>+IFERROR(VLOOKUP(X1276,[2]ORDINALES!$B$2:$C$5,2,FALSE),"")</f>
        <v>CTADOS</v>
      </c>
      <c r="K1276" s="23" t="str">
        <f>+IFERROR(VLOOKUP(#REF!,[2]REGION!$G$2:$I$1125,2,FALSE),"")</f>
        <v/>
      </c>
      <c r="L1276" s="23" t="str">
        <f>+IFERROR(VLOOKUP(AI1276,[2]REGION!$G$2:$I$1125,2,FALSE),"")</f>
        <v>BOYA</v>
      </c>
      <c r="M1276" s="23" t="str">
        <f>+IFERROR(VLOOKUP(#REF!,[2]ORDINALES!$H$2:$I$382,2,FALSE),"")</f>
        <v/>
      </c>
      <c r="N1276" s="23" t="str">
        <f>IFERROR(VLOOKUP(U1276,'[2]Lista Willy'!$B$11:$D$14,3,FALSE),"")</f>
        <v>REC_11</v>
      </c>
      <c r="O1276" s="24"/>
      <c r="P1276" s="94">
        <v>42017</v>
      </c>
      <c r="Q1276" s="94" t="s">
        <v>540</v>
      </c>
      <c r="R1276" s="94" t="s">
        <v>873</v>
      </c>
      <c r="S1276" s="94" t="s">
        <v>1330</v>
      </c>
      <c r="T1276" s="94" t="s">
        <v>873</v>
      </c>
      <c r="U1276" s="94" t="s">
        <v>52</v>
      </c>
      <c r="V1276" s="94" t="s">
        <v>53</v>
      </c>
      <c r="W1276" s="94" t="s">
        <v>54</v>
      </c>
      <c r="X1276" s="90" t="s">
        <v>55</v>
      </c>
      <c r="Y1276" s="94" t="s">
        <v>1349</v>
      </c>
      <c r="Z1276" s="119">
        <v>18037360</v>
      </c>
      <c r="AA1276" s="120"/>
      <c r="AB1276" s="119"/>
      <c r="AC1276" s="119"/>
      <c r="AD1276" s="119"/>
      <c r="AE1276" s="120">
        <v>18037360</v>
      </c>
      <c r="AF1276" s="119"/>
      <c r="AG1276" s="131">
        <v>0</v>
      </c>
      <c r="AH1276" s="94" t="s">
        <v>57</v>
      </c>
      <c r="AI1276" s="94" t="s">
        <v>1009</v>
      </c>
      <c r="AJ1276" s="94" t="s">
        <v>1332</v>
      </c>
      <c r="AK1276" s="94"/>
      <c r="AL1276" s="94" t="s">
        <v>57</v>
      </c>
      <c r="AM1276" s="94"/>
      <c r="AN1276" s="94" t="s">
        <v>57</v>
      </c>
      <c r="AO1276" s="94"/>
      <c r="AP1276" s="94" t="s">
        <v>57</v>
      </c>
      <c r="AQ1276" s="94"/>
      <c r="AR1276" s="94" t="s">
        <v>57</v>
      </c>
      <c r="AS1276" s="94" t="s">
        <v>60</v>
      </c>
      <c r="AT1276" s="94" t="s">
        <v>61</v>
      </c>
      <c r="AU1276" s="97" t="s">
        <v>62</v>
      </c>
      <c r="AV1276" s="97" t="s">
        <v>272</v>
      </c>
      <c r="AW1276" s="97" t="s">
        <v>273</v>
      </c>
      <c r="AX1276" s="97">
        <v>3202010</v>
      </c>
      <c r="AY1276" s="97" t="s">
        <v>274</v>
      </c>
      <c r="AZ1276" s="98" t="s">
        <v>407</v>
      </c>
      <c r="BA1276" s="24"/>
    </row>
    <row r="1277" spans="1:53" ht="84.75" customHeight="1">
      <c r="A1277" s="23" t="str">
        <f>+IFERROR(VLOOKUP(R1277,'[2]Listas niveles'!$D$2:$E$11,2,FALSE),"")</f>
        <v>DTAN</v>
      </c>
      <c r="B1277" s="23" t="str">
        <f>+IFERROR(VLOOKUP(AS1277,'[2]Listas anexo 1'!$A$7:$B$8,2,FALSE),"")</f>
        <v>ADMIN</v>
      </c>
      <c r="C1277" s="23" t="str">
        <f>+IFERROR(VLOOKUP(AT1277,'[2]Listas anexo 1'!$A$13:$B$15,2,FALSE),"")</f>
        <v>ADMINYCOOR</v>
      </c>
      <c r="D1277" s="23" t="str">
        <f>+IFERROR(VLOOKUP(AT1277,'[2]Listas anexo 1'!$A$13:$C$15,3,FALSE),"")</f>
        <v>CONTRIBUIR</v>
      </c>
      <c r="E1277" s="23" t="str">
        <f>+IFERROR(VLOOKUP(AT1277,'[2]Listas anexo 1'!$A$19:$B$21,2,FALSE),"")</f>
        <v>ADMINOB</v>
      </c>
      <c r="F1277" s="23" t="str">
        <f>+IFERROR(VLOOKUP(AV1277,'[2]Listas anexo 1'!$J$13:$K$21,2,FALSE),"")</f>
        <v>ADOBIII</v>
      </c>
      <c r="G1277" s="23" t="str">
        <f>+IFERROR(VLOOKUP(AW1277,'[2]LISTAS ANEXO 1. 2'!$A$9:$B$38,2,FALSE),"")</f>
        <v>AVI</v>
      </c>
      <c r="H1277" s="23" t="str">
        <f>+IFERROR(IF(C1277="ADMINYCOOR",VLOOKUP(AY1277,'[2]LISTAS ANEXO 1. 3'!$B$13:$C$42,2,FALSE),IF(C1277="TASAS",VLOOKUP(AY1277,'[2]LISTAS ANEXO 1. 3'!$B$43:$C$51,2,FALSE),IF(C1277="FORTALECIMIENTO",VLOOKUP(AY1277,'[2]LISTAS ANEXO 1. 3'!$B$52:$C$58,2,FALSE),""))),"")</f>
        <v>HH</v>
      </c>
      <c r="I1277" s="23" t="str">
        <f>+IFERROR(VLOOKUP(#REF!,'[2]LISTAS ANEXO 1. 4'!$B$74:$C$90,2,FALSE),"")</f>
        <v/>
      </c>
      <c r="J1277" s="23" t="str">
        <f>+IFERROR(VLOOKUP(X1277,[2]ORDINALES!$B$2:$C$5,2,FALSE),"")</f>
        <v>CTADOS</v>
      </c>
      <c r="K1277" s="23" t="str">
        <f>+IFERROR(VLOOKUP(#REF!,[2]REGION!$G$2:$I$1125,2,FALSE),"")</f>
        <v/>
      </c>
      <c r="L1277" s="23" t="str">
        <f>+IFERROR(VLOOKUP(AI1277,[2]REGION!$G$2:$I$1125,2,FALSE),"")</f>
        <v>BOYA</v>
      </c>
      <c r="M1277" s="23" t="str">
        <f>+IFERROR(VLOOKUP(#REF!,[2]ORDINALES!$H$2:$I$382,2,FALSE),"")</f>
        <v/>
      </c>
      <c r="N1277" s="23" t="str">
        <f>IFERROR(VLOOKUP(U1277,'[2]Lista Willy'!$B$11:$D$14,3,FALSE),"")</f>
        <v>REC_11</v>
      </c>
      <c r="O1277" s="24"/>
      <c r="P1277" s="94">
        <v>42018</v>
      </c>
      <c r="Q1277" s="94" t="s">
        <v>540</v>
      </c>
      <c r="R1277" s="94" t="s">
        <v>873</v>
      </c>
      <c r="S1277" s="94" t="s">
        <v>1330</v>
      </c>
      <c r="T1277" s="94" t="s">
        <v>873</v>
      </c>
      <c r="U1277" s="94" t="s">
        <v>52</v>
      </c>
      <c r="V1277" s="94" t="s">
        <v>53</v>
      </c>
      <c r="W1277" s="94" t="s">
        <v>54</v>
      </c>
      <c r="X1277" s="90" t="s">
        <v>55</v>
      </c>
      <c r="Y1277" s="94" t="s">
        <v>1350</v>
      </c>
      <c r="Z1277" s="119">
        <v>31859960</v>
      </c>
      <c r="AA1277" s="120"/>
      <c r="AB1277" s="119"/>
      <c r="AC1277" s="119"/>
      <c r="AD1277" s="119"/>
      <c r="AE1277" s="120">
        <v>31859960</v>
      </c>
      <c r="AF1277" s="119"/>
      <c r="AG1277" s="131">
        <v>0</v>
      </c>
      <c r="AH1277" s="94" t="s">
        <v>57</v>
      </c>
      <c r="AI1277" s="94" t="s">
        <v>1009</v>
      </c>
      <c r="AJ1277" s="94" t="s">
        <v>1332</v>
      </c>
      <c r="AK1277" s="94"/>
      <c r="AL1277" s="94" t="s">
        <v>57</v>
      </c>
      <c r="AM1277" s="94"/>
      <c r="AN1277" s="94" t="s">
        <v>57</v>
      </c>
      <c r="AO1277" s="94"/>
      <c r="AP1277" s="94" t="s">
        <v>57</v>
      </c>
      <c r="AQ1277" s="94"/>
      <c r="AR1277" s="94" t="s">
        <v>57</v>
      </c>
      <c r="AS1277" s="94" t="s">
        <v>60</v>
      </c>
      <c r="AT1277" s="94" t="s">
        <v>61</v>
      </c>
      <c r="AU1277" s="97" t="s">
        <v>62</v>
      </c>
      <c r="AV1277" s="97" t="s">
        <v>272</v>
      </c>
      <c r="AW1277" s="97" t="s">
        <v>273</v>
      </c>
      <c r="AX1277" s="97">
        <v>3202010</v>
      </c>
      <c r="AY1277" s="97" t="s">
        <v>274</v>
      </c>
      <c r="AZ1277" s="98" t="s">
        <v>407</v>
      </c>
      <c r="BA1277" s="24"/>
    </row>
    <row r="1278" spans="1:53" ht="84.75" customHeight="1">
      <c r="A1278" s="23" t="str">
        <f>+IFERROR(VLOOKUP(R1278,'[2]Listas niveles'!$D$2:$E$11,2,FALSE),"")</f>
        <v>DTAN</v>
      </c>
      <c r="B1278" s="23" t="str">
        <f>+IFERROR(VLOOKUP(AS1278,'[2]Listas anexo 1'!$A$7:$B$8,2,FALSE),"")</f>
        <v>ADMIN</v>
      </c>
      <c r="C1278" s="23" t="str">
        <f>+IFERROR(VLOOKUP(AT1278,'[2]Listas anexo 1'!$A$13:$B$15,2,FALSE),"")</f>
        <v>ADMINYCOOR</v>
      </c>
      <c r="D1278" s="23" t="str">
        <f>+IFERROR(VLOOKUP(AT1278,'[2]Listas anexo 1'!$A$13:$C$15,3,FALSE),"")</f>
        <v>CONTRIBUIR</v>
      </c>
      <c r="E1278" s="23" t="str">
        <f>+IFERROR(VLOOKUP(AT1278,'[2]Listas anexo 1'!$A$19:$B$21,2,FALSE),"")</f>
        <v>ADMINOB</v>
      </c>
      <c r="F1278" s="23" t="str">
        <f>+IFERROR(VLOOKUP(AV1278,'[2]Listas anexo 1'!$J$13:$K$21,2,FALSE),"")</f>
        <v>ADOBIII</v>
      </c>
      <c r="G1278" s="23" t="str">
        <f>+IFERROR(VLOOKUP(AW1278,'[2]LISTAS ANEXO 1. 2'!$A$9:$B$38,2,FALSE),"")</f>
        <v>AVI</v>
      </c>
      <c r="H1278" s="23" t="str">
        <f>+IFERROR(IF(C1278="ADMINYCOOR",VLOOKUP(AY1278,'[2]LISTAS ANEXO 1. 3'!$B$13:$C$42,2,FALSE),IF(C1278="TASAS",VLOOKUP(AY1278,'[2]LISTAS ANEXO 1. 3'!$B$43:$C$51,2,FALSE),IF(C1278="FORTALECIMIENTO",VLOOKUP(AY1278,'[2]LISTAS ANEXO 1. 3'!$B$52:$C$58,2,FALSE),""))),"")</f>
        <v>HH</v>
      </c>
      <c r="I1278" s="23" t="str">
        <f>+IFERROR(VLOOKUP(#REF!,'[2]LISTAS ANEXO 1. 4'!$B$74:$C$90,2,FALSE),"")</f>
        <v/>
      </c>
      <c r="J1278" s="23" t="str">
        <f>+IFERROR(VLOOKUP(X1278,[2]ORDINALES!$B$2:$C$5,2,FALSE),"")</f>
        <v>CTADOS</v>
      </c>
      <c r="K1278" s="23" t="str">
        <f>+IFERROR(VLOOKUP(#REF!,[2]REGION!$G$2:$I$1125,2,FALSE),"")</f>
        <v/>
      </c>
      <c r="L1278" s="23" t="str">
        <f>+IFERROR(VLOOKUP(AI1278,[2]REGION!$G$2:$I$1125,2,FALSE),"")</f>
        <v>BOYA</v>
      </c>
      <c r="M1278" s="23" t="str">
        <f>+IFERROR(VLOOKUP(#REF!,[2]ORDINALES!$H$2:$I$382,2,FALSE),"")</f>
        <v/>
      </c>
      <c r="N1278" s="23" t="str">
        <f>IFERROR(VLOOKUP(U1278,'[2]Lista Willy'!$B$11:$D$14,3,FALSE),"")</f>
        <v>REC_11</v>
      </c>
      <c r="O1278" s="24"/>
      <c r="P1278" s="94">
        <v>42019</v>
      </c>
      <c r="Q1278" s="94" t="s">
        <v>540</v>
      </c>
      <c r="R1278" s="94" t="s">
        <v>873</v>
      </c>
      <c r="S1278" s="94" t="s">
        <v>1330</v>
      </c>
      <c r="T1278" s="94" t="s">
        <v>873</v>
      </c>
      <c r="U1278" s="94" t="s">
        <v>52</v>
      </c>
      <c r="V1278" s="94" t="s">
        <v>53</v>
      </c>
      <c r="W1278" s="94" t="s">
        <v>54</v>
      </c>
      <c r="X1278" s="90" t="s">
        <v>55</v>
      </c>
      <c r="Y1278" s="94" t="s">
        <v>1351</v>
      </c>
      <c r="Z1278" s="119">
        <v>53024400</v>
      </c>
      <c r="AA1278" s="120"/>
      <c r="AB1278" s="119"/>
      <c r="AC1278" s="119"/>
      <c r="AD1278" s="119"/>
      <c r="AE1278" s="120">
        <v>53024400</v>
      </c>
      <c r="AF1278" s="119"/>
      <c r="AG1278" s="131">
        <v>0</v>
      </c>
      <c r="AH1278" s="94" t="s">
        <v>57</v>
      </c>
      <c r="AI1278" s="94" t="s">
        <v>1009</v>
      </c>
      <c r="AJ1278" s="94" t="s">
        <v>1332</v>
      </c>
      <c r="AK1278" s="94"/>
      <c r="AL1278" s="94" t="s">
        <v>57</v>
      </c>
      <c r="AM1278" s="94"/>
      <c r="AN1278" s="94" t="s">
        <v>57</v>
      </c>
      <c r="AO1278" s="94"/>
      <c r="AP1278" s="94" t="s">
        <v>57</v>
      </c>
      <c r="AQ1278" s="94"/>
      <c r="AR1278" s="94" t="s">
        <v>57</v>
      </c>
      <c r="AS1278" s="94" t="s">
        <v>60</v>
      </c>
      <c r="AT1278" s="94" t="s">
        <v>61</v>
      </c>
      <c r="AU1278" s="97" t="s">
        <v>62</v>
      </c>
      <c r="AV1278" s="97" t="s">
        <v>272</v>
      </c>
      <c r="AW1278" s="97" t="s">
        <v>273</v>
      </c>
      <c r="AX1278" s="97">
        <v>3202010</v>
      </c>
      <c r="AY1278" s="97" t="s">
        <v>274</v>
      </c>
      <c r="AZ1278" s="98" t="s">
        <v>407</v>
      </c>
      <c r="BA1278" s="24"/>
    </row>
    <row r="1279" spans="1:53" ht="84.75" customHeight="1">
      <c r="A1279" s="23" t="str">
        <f>+IFERROR(VLOOKUP(R1279,'[2]Listas niveles'!$D$2:$E$11,2,FALSE),"")</f>
        <v>DTAN</v>
      </c>
      <c r="B1279" s="23" t="str">
        <f>+IFERROR(VLOOKUP(AS1279,'[2]Listas anexo 1'!$A$7:$B$8,2,FALSE),"")</f>
        <v>ADMIN</v>
      </c>
      <c r="C1279" s="23" t="str">
        <f>+IFERROR(VLOOKUP(AT1279,'[2]Listas anexo 1'!$A$13:$B$15,2,FALSE),"")</f>
        <v>ADMINYCOOR</v>
      </c>
      <c r="D1279" s="23" t="str">
        <f>+IFERROR(VLOOKUP(AT1279,'[2]Listas anexo 1'!$A$13:$C$15,3,FALSE),"")</f>
        <v>CONTRIBUIR</v>
      </c>
      <c r="E1279" s="23" t="str">
        <f>+IFERROR(VLOOKUP(AT1279,'[2]Listas anexo 1'!$A$19:$B$21,2,FALSE),"")</f>
        <v>ADMINOB</v>
      </c>
      <c r="F1279" s="23" t="str">
        <f>+IFERROR(VLOOKUP(AV1279,'[2]Listas anexo 1'!$J$13:$K$21,2,FALSE),"")</f>
        <v>ADOBIII</v>
      </c>
      <c r="G1279" s="23" t="str">
        <f>+IFERROR(VLOOKUP(AW1279,'[2]LISTAS ANEXO 1. 2'!$A$9:$B$38,2,FALSE),"")</f>
        <v>AVI</v>
      </c>
      <c r="H1279" s="23" t="str">
        <f>+IFERROR(IF(C1279="ADMINYCOOR",VLOOKUP(AY1279,'[2]LISTAS ANEXO 1. 3'!$B$13:$C$42,2,FALSE),IF(C1279="TASAS",VLOOKUP(AY1279,'[2]LISTAS ANEXO 1. 3'!$B$43:$C$51,2,FALSE),IF(C1279="FORTALECIMIENTO",VLOOKUP(AY1279,'[2]LISTAS ANEXO 1. 3'!$B$52:$C$58,2,FALSE),""))),"")</f>
        <v>HH</v>
      </c>
      <c r="I1279" s="23" t="str">
        <f>+IFERROR(VLOOKUP(#REF!,'[2]LISTAS ANEXO 1. 4'!$B$74:$C$90,2,FALSE),"")</f>
        <v/>
      </c>
      <c r="J1279" s="23" t="str">
        <f>+IFERROR(VLOOKUP(X1279,[2]ORDINALES!$B$2:$C$5,2,FALSE),"")</f>
        <v>CTADOS</v>
      </c>
      <c r="K1279" s="23" t="str">
        <f>+IFERROR(VLOOKUP(#REF!,[2]REGION!$G$2:$I$1125,2,FALSE),"")</f>
        <v/>
      </c>
      <c r="L1279" s="23" t="str">
        <f>+IFERROR(VLOOKUP(AI1279,[2]REGION!$G$2:$I$1125,2,FALSE),"")</f>
        <v>BOYA</v>
      </c>
      <c r="M1279" s="23" t="str">
        <f>+IFERROR(VLOOKUP(#REF!,[2]ORDINALES!$H$2:$I$382,2,FALSE),"")</f>
        <v/>
      </c>
      <c r="N1279" s="23" t="str">
        <f>IFERROR(VLOOKUP(U1279,'[2]Lista Willy'!$B$11:$D$14,3,FALSE),"")</f>
        <v>REC_20</v>
      </c>
      <c r="O1279" s="24"/>
      <c r="P1279" s="94">
        <v>42020</v>
      </c>
      <c r="Q1279" s="94" t="s">
        <v>540</v>
      </c>
      <c r="R1279" s="94" t="s">
        <v>873</v>
      </c>
      <c r="S1279" s="94" t="s">
        <v>1330</v>
      </c>
      <c r="T1279" s="94" t="s">
        <v>873</v>
      </c>
      <c r="U1279" s="94" t="s">
        <v>153</v>
      </c>
      <c r="V1279" s="94" t="s">
        <v>154</v>
      </c>
      <c r="W1279" s="94" t="s">
        <v>54</v>
      </c>
      <c r="X1279" s="90" t="s">
        <v>55</v>
      </c>
      <c r="Y1279" s="94" t="s">
        <v>2927</v>
      </c>
      <c r="Z1279" s="119">
        <v>2000000</v>
      </c>
      <c r="AA1279" s="120"/>
      <c r="AB1279" s="119"/>
      <c r="AC1279" s="119"/>
      <c r="AD1279" s="119"/>
      <c r="AE1279" s="120">
        <v>2000000</v>
      </c>
      <c r="AF1279" s="119"/>
      <c r="AG1279" s="131">
        <v>0</v>
      </c>
      <c r="AH1279" s="94" t="s">
        <v>57</v>
      </c>
      <c r="AI1279" s="94" t="s">
        <v>1009</v>
      </c>
      <c r="AJ1279" s="94" t="s">
        <v>1332</v>
      </c>
      <c r="AK1279" s="94"/>
      <c r="AL1279" s="94" t="s">
        <v>57</v>
      </c>
      <c r="AM1279" s="94"/>
      <c r="AN1279" s="94" t="s">
        <v>57</v>
      </c>
      <c r="AO1279" s="94"/>
      <c r="AP1279" s="94" t="s">
        <v>57</v>
      </c>
      <c r="AQ1279" s="94"/>
      <c r="AR1279" s="94" t="s">
        <v>57</v>
      </c>
      <c r="AS1279" s="94" t="s">
        <v>60</v>
      </c>
      <c r="AT1279" s="94" t="s">
        <v>61</v>
      </c>
      <c r="AU1279" s="97" t="s">
        <v>62</v>
      </c>
      <c r="AV1279" s="97" t="s">
        <v>272</v>
      </c>
      <c r="AW1279" s="97" t="s">
        <v>273</v>
      </c>
      <c r="AX1279" s="97">
        <v>3202010</v>
      </c>
      <c r="AY1279" s="97" t="s">
        <v>274</v>
      </c>
      <c r="AZ1279" s="98" t="s">
        <v>407</v>
      </c>
      <c r="BA1279" s="24"/>
    </row>
    <row r="1280" spans="1:53" ht="84.75" customHeight="1">
      <c r="A1280" s="23" t="str">
        <f>+IFERROR(VLOOKUP(R1280,'[2]Listas niveles'!$D$2:$E$11,2,FALSE),"")</f>
        <v>DTAN</v>
      </c>
      <c r="B1280" s="23" t="str">
        <f>+IFERROR(VLOOKUP(AS1280,'[2]Listas anexo 1'!$A$7:$B$8,2,FALSE),"")</f>
        <v>ADMIN</v>
      </c>
      <c r="C1280" s="23" t="str">
        <f>+IFERROR(VLOOKUP(AT1280,'[2]Listas anexo 1'!$A$13:$B$15,2,FALSE),"")</f>
        <v>ADMINYCOOR</v>
      </c>
      <c r="D1280" s="23" t="str">
        <f>+IFERROR(VLOOKUP(AT1280,'[2]Listas anexo 1'!$A$13:$C$15,3,FALSE),"")</f>
        <v>CONTRIBUIR</v>
      </c>
      <c r="E1280" s="23" t="str">
        <f>+IFERROR(VLOOKUP(AT1280,'[2]Listas anexo 1'!$A$19:$B$21,2,FALSE),"")</f>
        <v>ADMINOB</v>
      </c>
      <c r="F1280" s="23" t="str">
        <f>+IFERROR(VLOOKUP(AV1280,'[2]Listas anexo 1'!$J$13:$K$21,2,FALSE),"")</f>
        <v>ADOBIII</v>
      </c>
      <c r="G1280" s="23" t="str">
        <f>+IFERROR(VLOOKUP(AW1280,'[2]LISTAS ANEXO 1. 2'!$A$9:$B$38,2,FALSE),"")</f>
        <v>AVI</v>
      </c>
      <c r="H1280" s="23" t="str">
        <f>+IFERROR(IF(C1280="ADMINYCOOR",VLOOKUP(AY1280,'[2]LISTAS ANEXO 1. 3'!$B$13:$C$42,2,FALSE),IF(C1280="TASAS",VLOOKUP(AY1280,'[2]LISTAS ANEXO 1. 3'!$B$43:$C$51,2,FALSE),IF(C1280="FORTALECIMIENTO",VLOOKUP(AY1280,'[2]LISTAS ANEXO 1. 3'!$B$52:$C$58,2,FALSE),""))),"")</f>
        <v>HH</v>
      </c>
      <c r="I1280" s="23" t="str">
        <f>+IFERROR(VLOOKUP(#REF!,'[2]LISTAS ANEXO 1. 4'!$B$74:$C$90,2,FALSE),"")</f>
        <v/>
      </c>
      <c r="J1280" s="23" t="str">
        <f>+IFERROR(VLOOKUP(X1280,[2]ORDINALES!$B$2:$C$5,2,FALSE),"")</f>
        <v>CTADOS</v>
      </c>
      <c r="K1280" s="23" t="str">
        <f>+IFERROR(VLOOKUP(#REF!,[2]REGION!$G$2:$I$1125,2,FALSE),"")</f>
        <v/>
      </c>
      <c r="L1280" s="23" t="str">
        <f>+IFERROR(VLOOKUP(AI1280,[2]REGION!$G$2:$I$1125,2,FALSE),"")</f>
        <v>BOYA</v>
      </c>
      <c r="M1280" s="23" t="str">
        <f>+IFERROR(VLOOKUP(#REF!,[2]ORDINALES!$H$2:$I$382,2,FALSE),"")</f>
        <v/>
      </c>
      <c r="N1280" s="23" t="str">
        <f>IFERROR(VLOOKUP(U1280,'[2]Lista Willy'!$B$11:$D$14,3,FALSE),"")</f>
        <v>REC_20</v>
      </c>
      <c r="O1280" s="24"/>
      <c r="P1280" s="94">
        <v>42021</v>
      </c>
      <c r="Q1280" s="94" t="s">
        <v>540</v>
      </c>
      <c r="R1280" s="94" t="s">
        <v>873</v>
      </c>
      <c r="S1280" s="94" t="s">
        <v>1330</v>
      </c>
      <c r="T1280" s="94" t="s">
        <v>873</v>
      </c>
      <c r="U1280" s="94" t="s">
        <v>153</v>
      </c>
      <c r="V1280" s="94" t="s">
        <v>154</v>
      </c>
      <c r="W1280" s="94" t="s">
        <v>54</v>
      </c>
      <c r="X1280" s="90" t="s">
        <v>55</v>
      </c>
      <c r="Y1280" s="94" t="s">
        <v>2928</v>
      </c>
      <c r="Z1280" s="119">
        <v>5000000</v>
      </c>
      <c r="AA1280" s="120"/>
      <c r="AB1280" s="119"/>
      <c r="AC1280" s="119"/>
      <c r="AD1280" s="119"/>
      <c r="AE1280" s="120">
        <v>5000000</v>
      </c>
      <c r="AF1280" s="119"/>
      <c r="AG1280" s="131">
        <v>0</v>
      </c>
      <c r="AH1280" s="94" t="s">
        <v>57</v>
      </c>
      <c r="AI1280" s="94" t="s">
        <v>1009</v>
      </c>
      <c r="AJ1280" s="94" t="s">
        <v>1332</v>
      </c>
      <c r="AK1280" s="94"/>
      <c r="AL1280" s="94" t="s">
        <v>57</v>
      </c>
      <c r="AM1280" s="94"/>
      <c r="AN1280" s="94" t="s">
        <v>57</v>
      </c>
      <c r="AO1280" s="94"/>
      <c r="AP1280" s="94" t="s">
        <v>57</v>
      </c>
      <c r="AQ1280" s="94"/>
      <c r="AR1280" s="94" t="s">
        <v>57</v>
      </c>
      <c r="AS1280" s="94" t="s">
        <v>60</v>
      </c>
      <c r="AT1280" s="94" t="s">
        <v>61</v>
      </c>
      <c r="AU1280" s="97" t="s">
        <v>62</v>
      </c>
      <c r="AV1280" s="97" t="s">
        <v>272</v>
      </c>
      <c r="AW1280" s="97" t="s">
        <v>273</v>
      </c>
      <c r="AX1280" s="97">
        <v>3202010</v>
      </c>
      <c r="AY1280" s="97" t="s">
        <v>274</v>
      </c>
      <c r="AZ1280" s="98" t="s">
        <v>407</v>
      </c>
      <c r="BA1280" s="24"/>
    </row>
    <row r="1281" spans="1:53" ht="84.75" customHeight="1">
      <c r="A1281" s="23" t="str">
        <f>+IFERROR(VLOOKUP(R1281,'[2]Listas niveles'!$D$2:$E$11,2,FALSE),"")</f>
        <v>DTAN</v>
      </c>
      <c r="B1281" s="23" t="str">
        <f>+IFERROR(VLOOKUP(AS1281,'[2]Listas anexo 1'!$A$7:$B$8,2,FALSE),"")</f>
        <v>ADMIN</v>
      </c>
      <c r="C1281" s="23" t="str">
        <f>+IFERROR(VLOOKUP(AT1281,'[2]Listas anexo 1'!$A$13:$B$15,2,FALSE),"")</f>
        <v>ADMINYCOOR</v>
      </c>
      <c r="D1281" s="23" t="str">
        <f>+IFERROR(VLOOKUP(AT1281,'[2]Listas anexo 1'!$A$13:$C$15,3,FALSE),"")</f>
        <v>CONTRIBUIR</v>
      </c>
      <c r="E1281" s="23" t="str">
        <f>+IFERROR(VLOOKUP(AT1281,'[2]Listas anexo 1'!$A$19:$B$21,2,FALSE),"")</f>
        <v>ADMINOB</v>
      </c>
      <c r="F1281" s="23" t="str">
        <f>+IFERROR(VLOOKUP(AV1281,'[2]Listas anexo 1'!$J$13:$K$21,2,FALSE),"")</f>
        <v>ADOBIII</v>
      </c>
      <c r="G1281" s="23" t="str">
        <f>+IFERROR(VLOOKUP(AW1281,'[2]LISTAS ANEXO 1. 2'!$A$9:$B$38,2,FALSE),"")</f>
        <v>AVI</v>
      </c>
      <c r="H1281" s="23" t="str">
        <f>+IFERROR(IF(C1281="ADMINYCOOR",VLOOKUP(AY1281,'[2]LISTAS ANEXO 1. 3'!$B$13:$C$42,2,FALSE),IF(C1281="TASAS",VLOOKUP(AY1281,'[2]LISTAS ANEXO 1. 3'!$B$43:$C$51,2,FALSE),IF(C1281="FORTALECIMIENTO",VLOOKUP(AY1281,'[2]LISTAS ANEXO 1. 3'!$B$52:$C$58,2,FALSE),""))),"")</f>
        <v>HH</v>
      </c>
      <c r="I1281" s="23" t="str">
        <f>+IFERROR(VLOOKUP(#REF!,'[2]LISTAS ANEXO 1. 4'!$B$74:$C$90,2,FALSE),"")</f>
        <v/>
      </c>
      <c r="J1281" s="23" t="str">
        <f>+IFERROR(VLOOKUP(X1281,[2]ORDINALES!$B$2:$C$5,2,FALSE),"")</f>
        <v>CTADOS</v>
      </c>
      <c r="K1281" s="23" t="str">
        <f>+IFERROR(VLOOKUP(#REF!,[2]REGION!$G$2:$I$1125,2,FALSE),"")</f>
        <v/>
      </c>
      <c r="L1281" s="23" t="str">
        <f>+IFERROR(VLOOKUP(AI1281,[2]REGION!$G$2:$I$1125,2,FALSE),"")</f>
        <v>BOYA</v>
      </c>
      <c r="M1281" s="23" t="str">
        <f>+IFERROR(VLOOKUP(#REF!,[2]ORDINALES!$H$2:$I$382,2,FALSE),"")</f>
        <v/>
      </c>
      <c r="N1281" s="23" t="str">
        <f>IFERROR(VLOOKUP(U1281,'[2]Lista Willy'!$B$11:$D$14,3,FALSE),"")</f>
        <v>REC_11</v>
      </c>
      <c r="O1281" s="24"/>
      <c r="P1281" s="94">
        <v>42022</v>
      </c>
      <c r="Q1281" s="94" t="s">
        <v>540</v>
      </c>
      <c r="R1281" s="94" t="s">
        <v>873</v>
      </c>
      <c r="S1281" s="94" t="s">
        <v>1330</v>
      </c>
      <c r="T1281" s="94" t="s">
        <v>873</v>
      </c>
      <c r="U1281" s="94" t="s">
        <v>52</v>
      </c>
      <c r="V1281" s="94" t="s">
        <v>53</v>
      </c>
      <c r="W1281" s="94" t="s">
        <v>54</v>
      </c>
      <c r="X1281" s="90" t="s">
        <v>55</v>
      </c>
      <c r="Y1281" s="94" t="s">
        <v>1352</v>
      </c>
      <c r="Z1281" s="119">
        <v>3000000</v>
      </c>
      <c r="AA1281" s="120"/>
      <c r="AB1281" s="119"/>
      <c r="AC1281" s="119"/>
      <c r="AD1281" s="119"/>
      <c r="AE1281" s="120">
        <v>3000000</v>
      </c>
      <c r="AF1281" s="119"/>
      <c r="AG1281" s="131">
        <v>0</v>
      </c>
      <c r="AH1281" s="94" t="s">
        <v>57</v>
      </c>
      <c r="AI1281" s="94" t="s">
        <v>1009</v>
      </c>
      <c r="AJ1281" s="94" t="s">
        <v>1332</v>
      </c>
      <c r="AK1281" s="94"/>
      <c r="AL1281" s="94" t="s">
        <v>57</v>
      </c>
      <c r="AM1281" s="94"/>
      <c r="AN1281" s="94" t="s">
        <v>57</v>
      </c>
      <c r="AO1281" s="94"/>
      <c r="AP1281" s="94" t="s">
        <v>57</v>
      </c>
      <c r="AQ1281" s="94"/>
      <c r="AR1281" s="94" t="s">
        <v>57</v>
      </c>
      <c r="AS1281" s="94" t="s">
        <v>60</v>
      </c>
      <c r="AT1281" s="94" t="s">
        <v>61</v>
      </c>
      <c r="AU1281" s="97" t="s">
        <v>62</v>
      </c>
      <c r="AV1281" s="97" t="s">
        <v>272</v>
      </c>
      <c r="AW1281" s="97" t="s">
        <v>273</v>
      </c>
      <c r="AX1281" s="97">
        <v>3202010</v>
      </c>
      <c r="AY1281" s="97" t="s">
        <v>274</v>
      </c>
      <c r="AZ1281" s="98" t="s">
        <v>407</v>
      </c>
      <c r="BA1281" s="24"/>
    </row>
    <row r="1282" spans="1:53" ht="84.75" customHeight="1">
      <c r="A1282" s="23" t="str">
        <f>+IFERROR(VLOOKUP(R1282,'[2]Listas niveles'!$D$2:$E$11,2,FALSE),"")</f>
        <v>DTAN</v>
      </c>
      <c r="B1282" s="23" t="str">
        <f>+IFERROR(VLOOKUP(AS1282,'[2]Listas anexo 1'!$A$7:$B$8,2,FALSE),"")</f>
        <v>ADMIN</v>
      </c>
      <c r="C1282" s="23" t="str">
        <f>+IFERROR(VLOOKUP(AT1282,'[2]Listas anexo 1'!$A$13:$B$15,2,FALSE),"")</f>
        <v>ADMINYCOOR</v>
      </c>
      <c r="D1282" s="23" t="str">
        <f>+IFERROR(VLOOKUP(AT1282,'[2]Listas anexo 1'!$A$13:$C$15,3,FALSE),"")</f>
        <v>CONTRIBUIR</v>
      </c>
      <c r="E1282" s="23" t="str">
        <f>+IFERROR(VLOOKUP(AT1282,'[2]Listas anexo 1'!$A$19:$B$21,2,FALSE),"")</f>
        <v>ADMINOB</v>
      </c>
      <c r="F1282" s="23" t="str">
        <f>+IFERROR(VLOOKUP(AV1282,'[2]Listas anexo 1'!$J$13:$K$21,2,FALSE),"")</f>
        <v>ADOBIII</v>
      </c>
      <c r="G1282" s="23" t="str">
        <f>+IFERROR(VLOOKUP(AW1282,'[2]LISTAS ANEXO 1. 2'!$A$9:$B$38,2,FALSE),"")</f>
        <v>AVI</v>
      </c>
      <c r="H1282" s="23" t="str">
        <f>+IFERROR(IF(C1282="ADMINYCOOR",VLOOKUP(AY1282,'[2]LISTAS ANEXO 1. 3'!$B$13:$C$42,2,FALSE),IF(C1282="TASAS",VLOOKUP(AY1282,'[2]LISTAS ANEXO 1. 3'!$B$43:$C$51,2,FALSE),IF(C1282="FORTALECIMIENTO",VLOOKUP(AY1282,'[2]LISTAS ANEXO 1. 3'!$B$52:$C$58,2,FALSE),""))),"")</f>
        <v>HH</v>
      </c>
      <c r="I1282" s="23" t="str">
        <f>+IFERROR(VLOOKUP(#REF!,'[2]LISTAS ANEXO 1. 4'!$B$74:$C$90,2,FALSE),"")</f>
        <v/>
      </c>
      <c r="J1282" s="23" t="str">
        <f>+IFERROR(VLOOKUP(X1282,[2]ORDINALES!$B$2:$C$5,2,FALSE),"")</f>
        <v>CTADOS</v>
      </c>
      <c r="K1282" s="23" t="str">
        <f>+IFERROR(VLOOKUP(#REF!,[2]REGION!$G$2:$I$1125,2,FALSE),"")</f>
        <v/>
      </c>
      <c r="L1282" s="23" t="str">
        <f>+IFERROR(VLOOKUP(AI1282,[2]REGION!$G$2:$I$1125,2,FALSE),"")</f>
        <v>BOYA</v>
      </c>
      <c r="M1282" s="23" t="str">
        <f>+IFERROR(VLOOKUP(#REF!,[2]ORDINALES!$H$2:$I$382,2,FALSE),"")</f>
        <v/>
      </c>
      <c r="N1282" s="23" t="str">
        <f>IFERROR(VLOOKUP(U1282,'[2]Lista Willy'!$B$11:$D$14,3,FALSE),"")</f>
        <v>REC_11</v>
      </c>
      <c r="O1282" s="24"/>
      <c r="P1282" s="94">
        <v>42023</v>
      </c>
      <c r="Q1282" s="94" t="s">
        <v>540</v>
      </c>
      <c r="R1282" s="94" t="s">
        <v>873</v>
      </c>
      <c r="S1282" s="94" t="s">
        <v>1330</v>
      </c>
      <c r="T1282" s="94" t="s">
        <v>873</v>
      </c>
      <c r="U1282" s="94" t="s">
        <v>52</v>
      </c>
      <c r="V1282" s="94" t="s">
        <v>53</v>
      </c>
      <c r="W1282" s="94" t="s">
        <v>54</v>
      </c>
      <c r="X1282" s="90" t="s">
        <v>55</v>
      </c>
      <c r="Y1282" s="94" t="s">
        <v>1353</v>
      </c>
      <c r="Z1282" s="119">
        <v>130000000</v>
      </c>
      <c r="AA1282" s="120"/>
      <c r="AB1282" s="119"/>
      <c r="AC1282" s="119"/>
      <c r="AD1282" s="119"/>
      <c r="AE1282" s="120">
        <v>130000000</v>
      </c>
      <c r="AF1282" s="119"/>
      <c r="AG1282" s="131">
        <v>0</v>
      </c>
      <c r="AH1282" s="94" t="s">
        <v>57</v>
      </c>
      <c r="AI1282" s="94" t="s">
        <v>1009</v>
      </c>
      <c r="AJ1282" s="94" t="s">
        <v>1332</v>
      </c>
      <c r="AK1282" s="94"/>
      <c r="AL1282" s="94" t="s">
        <v>57</v>
      </c>
      <c r="AM1282" s="94"/>
      <c r="AN1282" s="94" t="s">
        <v>57</v>
      </c>
      <c r="AO1282" s="94"/>
      <c r="AP1282" s="94" t="s">
        <v>57</v>
      </c>
      <c r="AQ1282" s="94"/>
      <c r="AR1282" s="94" t="s">
        <v>57</v>
      </c>
      <c r="AS1282" s="94" t="s">
        <v>60</v>
      </c>
      <c r="AT1282" s="94" t="s">
        <v>61</v>
      </c>
      <c r="AU1282" s="97" t="s">
        <v>62</v>
      </c>
      <c r="AV1282" s="97" t="s">
        <v>272</v>
      </c>
      <c r="AW1282" s="97" t="s">
        <v>273</v>
      </c>
      <c r="AX1282" s="97">
        <v>3202010</v>
      </c>
      <c r="AY1282" s="97" t="s">
        <v>274</v>
      </c>
      <c r="AZ1282" s="98" t="s">
        <v>407</v>
      </c>
      <c r="BA1282" s="24"/>
    </row>
    <row r="1283" spans="1:53" ht="84.75" customHeight="1">
      <c r="A1283" s="23" t="str">
        <f>+IFERROR(VLOOKUP(R1283,'[2]Listas niveles'!$D$2:$E$11,2,FALSE),"")</f>
        <v>DTAN</v>
      </c>
      <c r="B1283" s="23" t="str">
        <f>+IFERROR(VLOOKUP(AS1283,'[2]Listas anexo 1'!$A$7:$B$8,2,FALSE),"")</f>
        <v>ADMIN</v>
      </c>
      <c r="C1283" s="23" t="str">
        <f>+IFERROR(VLOOKUP(AT1283,'[2]Listas anexo 1'!$A$13:$B$15,2,FALSE),"")</f>
        <v>ADMINYCOOR</v>
      </c>
      <c r="D1283" s="23" t="str">
        <f>+IFERROR(VLOOKUP(AT1283,'[2]Listas anexo 1'!$A$13:$C$15,3,FALSE),"")</f>
        <v>CONTRIBUIR</v>
      </c>
      <c r="E1283" s="23" t="str">
        <f>+IFERROR(VLOOKUP(AT1283,'[2]Listas anexo 1'!$A$19:$B$21,2,FALSE),"")</f>
        <v>ADMINOB</v>
      </c>
      <c r="F1283" s="23" t="str">
        <f>+IFERROR(VLOOKUP(AV1283,'[2]Listas anexo 1'!$J$13:$K$21,2,FALSE),"")</f>
        <v>ADOBIII</v>
      </c>
      <c r="G1283" s="23" t="str">
        <f>+IFERROR(VLOOKUP(AW1283,'[2]LISTAS ANEXO 1. 2'!$A$9:$B$38,2,FALSE),"")</f>
        <v>AVI</v>
      </c>
      <c r="H1283" s="23" t="str">
        <f>+IFERROR(IF(C1283="ADMINYCOOR",VLOOKUP(AY1283,'[2]LISTAS ANEXO 1. 3'!$B$13:$C$42,2,FALSE),IF(C1283="TASAS",VLOOKUP(AY1283,'[2]LISTAS ANEXO 1. 3'!$B$43:$C$51,2,FALSE),IF(C1283="FORTALECIMIENTO",VLOOKUP(AY1283,'[2]LISTAS ANEXO 1. 3'!$B$52:$C$58,2,FALSE),""))),"")</f>
        <v>HH</v>
      </c>
      <c r="I1283" s="23" t="str">
        <f>+IFERROR(VLOOKUP(#REF!,'[2]LISTAS ANEXO 1. 4'!$B$74:$C$90,2,FALSE),"")</f>
        <v/>
      </c>
      <c r="J1283" s="23" t="str">
        <f>+IFERROR(VLOOKUP(X1283,[2]ORDINALES!$B$2:$C$5,2,FALSE),"")</f>
        <v>CTADOS</v>
      </c>
      <c r="K1283" s="23" t="str">
        <f>+IFERROR(VLOOKUP(#REF!,[2]REGION!$G$2:$I$1125,2,FALSE),"")</f>
        <v/>
      </c>
      <c r="L1283" s="23" t="str">
        <f>+IFERROR(VLOOKUP(AI1283,[2]REGION!$G$2:$I$1125,2,FALSE),"")</f>
        <v>BOYA</v>
      </c>
      <c r="M1283" s="23" t="str">
        <f>+IFERROR(VLOOKUP(#REF!,[2]ORDINALES!$H$2:$I$382,2,FALSE),"")</f>
        <v/>
      </c>
      <c r="N1283" s="23" t="str">
        <f>IFERROR(VLOOKUP(U1283,'[2]Lista Willy'!$B$11:$D$14,3,FALSE),"")</f>
        <v>REC_11</v>
      </c>
      <c r="O1283" s="24"/>
      <c r="P1283" s="94">
        <v>42024</v>
      </c>
      <c r="Q1283" s="94" t="s">
        <v>540</v>
      </c>
      <c r="R1283" s="94" t="s">
        <v>873</v>
      </c>
      <c r="S1283" s="94" t="s">
        <v>1330</v>
      </c>
      <c r="T1283" s="94" t="s">
        <v>873</v>
      </c>
      <c r="U1283" s="94" t="s">
        <v>52</v>
      </c>
      <c r="V1283" s="94" t="s">
        <v>53</v>
      </c>
      <c r="W1283" s="94" t="s">
        <v>54</v>
      </c>
      <c r="X1283" s="90" t="s">
        <v>55</v>
      </c>
      <c r="Y1283" s="94" t="s">
        <v>1354</v>
      </c>
      <c r="Z1283" s="119">
        <v>34000000</v>
      </c>
      <c r="AA1283" s="120"/>
      <c r="AB1283" s="119"/>
      <c r="AC1283" s="119"/>
      <c r="AD1283" s="119"/>
      <c r="AE1283" s="120">
        <v>34000000</v>
      </c>
      <c r="AF1283" s="119"/>
      <c r="AG1283" s="131">
        <v>0</v>
      </c>
      <c r="AH1283" s="94" t="s">
        <v>57</v>
      </c>
      <c r="AI1283" s="94" t="s">
        <v>1009</v>
      </c>
      <c r="AJ1283" s="94" t="s">
        <v>1332</v>
      </c>
      <c r="AK1283" s="94"/>
      <c r="AL1283" s="94" t="s">
        <v>57</v>
      </c>
      <c r="AM1283" s="94"/>
      <c r="AN1283" s="94" t="s">
        <v>57</v>
      </c>
      <c r="AO1283" s="94"/>
      <c r="AP1283" s="94" t="s">
        <v>57</v>
      </c>
      <c r="AQ1283" s="94"/>
      <c r="AR1283" s="94" t="s">
        <v>57</v>
      </c>
      <c r="AS1283" s="94" t="s">
        <v>60</v>
      </c>
      <c r="AT1283" s="94" t="s">
        <v>61</v>
      </c>
      <c r="AU1283" s="97" t="s">
        <v>62</v>
      </c>
      <c r="AV1283" s="97" t="s">
        <v>272</v>
      </c>
      <c r="AW1283" s="97" t="s">
        <v>273</v>
      </c>
      <c r="AX1283" s="97">
        <v>3202010</v>
      </c>
      <c r="AY1283" s="97" t="s">
        <v>274</v>
      </c>
      <c r="AZ1283" s="98" t="s">
        <v>407</v>
      </c>
      <c r="BA1283" s="24"/>
    </row>
    <row r="1284" spans="1:53" ht="84.75" customHeight="1">
      <c r="A1284" s="23" t="str">
        <f>+IFERROR(VLOOKUP(R1284,'[2]Listas niveles'!$D$2:$E$11,2,FALSE),"")</f>
        <v>DTAN</v>
      </c>
      <c r="B1284" s="23" t="str">
        <f>+IFERROR(VLOOKUP(AS1284,'[2]Listas anexo 1'!$A$7:$B$8,2,FALSE),"")</f>
        <v>ADMIN</v>
      </c>
      <c r="C1284" s="23" t="str">
        <f>+IFERROR(VLOOKUP(AT1284,'[2]Listas anexo 1'!$A$13:$B$15,2,FALSE),"")</f>
        <v>ADMINYCOOR</v>
      </c>
      <c r="D1284" s="23" t="str">
        <f>+IFERROR(VLOOKUP(AT1284,'[2]Listas anexo 1'!$A$13:$C$15,3,FALSE),"")</f>
        <v>CONTRIBUIR</v>
      </c>
      <c r="E1284" s="23" t="str">
        <f>+IFERROR(VLOOKUP(AT1284,'[2]Listas anexo 1'!$A$19:$B$21,2,FALSE),"")</f>
        <v>ADMINOB</v>
      </c>
      <c r="F1284" s="23" t="str">
        <f>+IFERROR(VLOOKUP(AV1284,'[2]Listas anexo 1'!$J$13:$K$21,2,FALSE),"")</f>
        <v>ADOBIII</v>
      </c>
      <c r="G1284" s="23" t="str">
        <f>+IFERROR(VLOOKUP(AW1284,'[2]LISTAS ANEXO 1. 2'!$A$9:$B$38,2,FALSE),"")</f>
        <v>AVI</v>
      </c>
      <c r="H1284" s="23" t="str">
        <f>+IFERROR(IF(C1284="ADMINYCOOR",VLOOKUP(AY1284,'[2]LISTAS ANEXO 1. 3'!$B$13:$C$42,2,FALSE),IF(C1284="TASAS",VLOOKUP(AY1284,'[2]LISTAS ANEXO 1. 3'!$B$43:$C$51,2,FALSE),IF(C1284="FORTALECIMIENTO",VLOOKUP(AY1284,'[2]LISTAS ANEXO 1. 3'!$B$52:$C$58,2,FALSE),""))),"")</f>
        <v>HH</v>
      </c>
      <c r="I1284" s="23" t="str">
        <f>+IFERROR(VLOOKUP(#REF!,'[2]LISTAS ANEXO 1. 4'!$B$74:$C$90,2,FALSE),"")</f>
        <v/>
      </c>
      <c r="J1284" s="23" t="str">
        <f>+IFERROR(VLOOKUP(X1284,[2]ORDINALES!$B$2:$C$5,2,FALSE),"")</f>
        <v>CTADOS</v>
      </c>
      <c r="K1284" s="23" t="str">
        <f>+IFERROR(VLOOKUP(#REF!,[2]REGION!$G$2:$I$1125,2,FALSE),"")</f>
        <v/>
      </c>
      <c r="L1284" s="23" t="str">
        <f>+IFERROR(VLOOKUP(AI1284,[2]REGION!$G$2:$I$1125,2,FALSE),"")</f>
        <v>BOYA</v>
      </c>
      <c r="M1284" s="23" t="str">
        <f>+IFERROR(VLOOKUP(#REF!,[2]ORDINALES!$H$2:$I$382,2,FALSE),"")</f>
        <v/>
      </c>
      <c r="N1284" s="23" t="str">
        <f>IFERROR(VLOOKUP(U1284,'[2]Lista Willy'!$B$11:$D$14,3,FALSE),"")</f>
        <v>REC_20</v>
      </c>
      <c r="O1284" s="24"/>
      <c r="P1284" s="94">
        <v>42025</v>
      </c>
      <c r="Q1284" s="94" t="s">
        <v>540</v>
      </c>
      <c r="R1284" s="94" t="s">
        <v>873</v>
      </c>
      <c r="S1284" s="94" t="s">
        <v>1330</v>
      </c>
      <c r="T1284" s="94" t="s">
        <v>873</v>
      </c>
      <c r="U1284" s="94" t="s">
        <v>153</v>
      </c>
      <c r="V1284" s="94" t="s">
        <v>154</v>
      </c>
      <c r="W1284" s="94" t="s">
        <v>54</v>
      </c>
      <c r="X1284" s="90" t="s">
        <v>55</v>
      </c>
      <c r="Y1284" s="94" t="s">
        <v>1355</v>
      </c>
      <c r="Z1284" s="119">
        <v>22200000</v>
      </c>
      <c r="AA1284" s="120"/>
      <c r="AB1284" s="119"/>
      <c r="AC1284" s="119"/>
      <c r="AD1284" s="119"/>
      <c r="AE1284" s="120">
        <v>22200000</v>
      </c>
      <c r="AF1284" s="119"/>
      <c r="AG1284" s="131">
        <v>0</v>
      </c>
      <c r="AH1284" s="94" t="s">
        <v>57</v>
      </c>
      <c r="AI1284" s="94" t="s">
        <v>1009</v>
      </c>
      <c r="AJ1284" s="94" t="s">
        <v>1332</v>
      </c>
      <c r="AK1284" s="94"/>
      <c r="AL1284" s="94" t="s">
        <v>57</v>
      </c>
      <c r="AM1284" s="94"/>
      <c r="AN1284" s="94" t="s">
        <v>57</v>
      </c>
      <c r="AO1284" s="94"/>
      <c r="AP1284" s="94" t="s">
        <v>57</v>
      </c>
      <c r="AQ1284" s="94"/>
      <c r="AR1284" s="94" t="s">
        <v>57</v>
      </c>
      <c r="AS1284" s="94" t="s">
        <v>60</v>
      </c>
      <c r="AT1284" s="94" t="s">
        <v>61</v>
      </c>
      <c r="AU1284" s="97" t="s">
        <v>62</v>
      </c>
      <c r="AV1284" s="97" t="s">
        <v>272</v>
      </c>
      <c r="AW1284" s="97" t="s">
        <v>273</v>
      </c>
      <c r="AX1284" s="97">
        <v>3202010</v>
      </c>
      <c r="AY1284" s="97" t="s">
        <v>274</v>
      </c>
      <c r="AZ1284" s="98" t="s">
        <v>407</v>
      </c>
      <c r="BA1284" s="24"/>
    </row>
    <row r="1285" spans="1:53" ht="84.75" customHeight="1">
      <c r="A1285" s="23" t="str">
        <f>+IFERROR(VLOOKUP(R1285,'[2]Listas niveles'!$D$2:$E$11,2,FALSE),"")</f>
        <v>DTAN</v>
      </c>
      <c r="B1285" s="23" t="str">
        <f>+IFERROR(VLOOKUP(AS1285,'[2]Listas anexo 1'!$A$7:$B$8,2,FALSE),"")</f>
        <v>ADMIN</v>
      </c>
      <c r="C1285" s="23" t="str">
        <f>+IFERROR(VLOOKUP(AT1285,'[2]Listas anexo 1'!$A$13:$B$15,2,FALSE),"")</f>
        <v>ADMINYCOOR</v>
      </c>
      <c r="D1285" s="23" t="str">
        <f>+IFERROR(VLOOKUP(AT1285,'[2]Listas anexo 1'!$A$13:$C$15,3,FALSE),"")</f>
        <v>CONTRIBUIR</v>
      </c>
      <c r="E1285" s="23" t="str">
        <f>+IFERROR(VLOOKUP(AT1285,'[2]Listas anexo 1'!$A$19:$B$21,2,FALSE),"")</f>
        <v>ADMINOB</v>
      </c>
      <c r="F1285" s="23" t="str">
        <f>+IFERROR(VLOOKUP(AV1285,'[2]Listas anexo 1'!$J$13:$K$21,2,FALSE),"")</f>
        <v>ADOBIII</v>
      </c>
      <c r="G1285" s="23" t="str">
        <f>+IFERROR(VLOOKUP(AW1285,'[2]LISTAS ANEXO 1. 2'!$A$9:$B$38,2,FALSE),"")</f>
        <v>AVI</v>
      </c>
      <c r="H1285" s="23" t="str">
        <f>+IFERROR(IF(C1285="ADMINYCOOR",VLOOKUP(AY1285,'[2]LISTAS ANEXO 1. 3'!$B$13:$C$42,2,FALSE),IF(C1285="TASAS",VLOOKUP(AY1285,'[2]LISTAS ANEXO 1. 3'!$B$43:$C$51,2,FALSE),IF(C1285="FORTALECIMIENTO",VLOOKUP(AY1285,'[2]LISTAS ANEXO 1. 3'!$B$52:$C$58,2,FALSE),""))),"")</f>
        <v>HH</v>
      </c>
      <c r="I1285" s="23" t="str">
        <f>+IFERROR(VLOOKUP(#REF!,'[2]LISTAS ANEXO 1. 4'!$B$74:$C$90,2,FALSE),"")</f>
        <v/>
      </c>
      <c r="J1285" s="23" t="str">
        <f>+IFERROR(VLOOKUP(X1285,[2]ORDINALES!$B$2:$C$5,2,FALSE),"")</f>
        <v>CTADOS</v>
      </c>
      <c r="K1285" s="23" t="str">
        <f>+IFERROR(VLOOKUP(#REF!,[2]REGION!$G$2:$I$1125,2,FALSE),"")</f>
        <v/>
      </c>
      <c r="L1285" s="23" t="str">
        <f>+IFERROR(VLOOKUP(AI1285,[2]REGION!$G$2:$I$1125,2,FALSE),"")</f>
        <v>BOYA</v>
      </c>
      <c r="M1285" s="23" t="str">
        <f>+IFERROR(VLOOKUP(#REF!,[2]ORDINALES!$H$2:$I$382,2,FALSE),"")</f>
        <v/>
      </c>
      <c r="N1285" s="23" t="str">
        <f>IFERROR(VLOOKUP(U1285,'[2]Lista Willy'!$B$11:$D$14,3,FALSE),"")</f>
        <v>REC_11</v>
      </c>
      <c r="O1285" s="24"/>
      <c r="P1285" s="94">
        <v>42026</v>
      </c>
      <c r="Q1285" s="94" t="s">
        <v>540</v>
      </c>
      <c r="R1285" s="94" t="s">
        <v>873</v>
      </c>
      <c r="S1285" s="94" t="s">
        <v>1330</v>
      </c>
      <c r="T1285" s="94" t="s">
        <v>873</v>
      </c>
      <c r="U1285" s="94" t="s">
        <v>52</v>
      </c>
      <c r="V1285" s="94" t="s">
        <v>53</v>
      </c>
      <c r="W1285" s="94" t="s">
        <v>54</v>
      </c>
      <c r="X1285" s="90" t="s">
        <v>55</v>
      </c>
      <c r="Y1285" s="94" t="s">
        <v>1356</v>
      </c>
      <c r="Z1285" s="119">
        <v>8900000</v>
      </c>
      <c r="AA1285" s="120"/>
      <c r="AB1285" s="119"/>
      <c r="AC1285" s="119"/>
      <c r="AD1285" s="119"/>
      <c r="AE1285" s="120">
        <v>8900000</v>
      </c>
      <c r="AF1285" s="119"/>
      <c r="AG1285" s="131">
        <v>0</v>
      </c>
      <c r="AH1285" s="94" t="s">
        <v>57</v>
      </c>
      <c r="AI1285" s="94" t="s">
        <v>1009</v>
      </c>
      <c r="AJ1285" s="94" t="s">
        <v>1332</v>
      </c>
      <c r="AK1285" s="94"/>
      <c r="AL1285" s="94" t="s">
        <v>57</v>
      </c>
      <c r="AM1285" s="94"/>
      <c r="AN1285" s="94" t="s">
        <v>57</v>
      </c>
      <c r="AO1285" s="94"/>
      <c r="AP1285" s="94" t="s">
        <v>57</v>
      </c>
      <c r="AQ1285" s="94"/>
      <c r="AR1285" s="94" t="s">
        <v>57</v>
      </c>
      <c r="AS1285" s="94" t="s">
        <v>60</v>
      </c>
      <c r="AT1285" s="94" t="s">
        <v>61</v>
      </c>
      <c r="AU1285" s="97" t="s">
        <v>62</v>
      </c>
      <c r="AV1285" s="97" t="s">
        <v>272</v>
      </c>
      <c r="AW1285" s="97" t="s">
        <v>273</v>
      </c>
      <c r="AX1285" s="97">
        <v>3202010</v>
      </c>
      <c r="AY1285" s="97" t="s">
        <v>274</v>
      </c>
      <c r="AZ1285" s="98" t="s">
        <v>407</v>
      </c>
      <c r="BA1285" s="24"/>
    </row>
    <row r="1286" spans="1:53" ht="84.75" customHeight="1">
      <c r="A1286" s="23" t="str">
        <f>+IFERROR(VLOOKUP(R1286,'[2]Listas niveles'!$D$2:$E$11,2,FALSE),"")</f>
        <v>DTAN</v>
      </c>
      <c r="B1286" s="23" t="str">
        <f>+IFERROR(VLOOKUP(AS1286,'[2]Listas anexo 1'!$A$7:$B$8,2,FALSE),"")</f>
        <v>ADMIN</v>
      </c>
      <c r="C1286" s="23" t="str">
        <f>+IFERROR(VLOOKUP(AT1286,'[2]Listas anexo 1'!$A$13:$B$15,2,FALSE),"")</f>
        <v>ADMINYCOOR</v>
      </c>
      <c r="D1286" s="23" t="str">
        <f>+IFERROR(VLOOKUP(AT1286,'[2]Listas anexo 1'!$A$13:$C$15,3,FALSE),"")</f>
        <v>CONTRIBUIR</v>
      </c>
      <c r="E1286" s="23" t="str">
        <f>+IFERROR(VLOOKUP(AT1286,'[2]Listas anexo 1'!$A$19:$B$21,2,FALSE),"")</f>
        <v>ADMINOB</v>
      </c>
      <c r="F1286" s="23" t="str">
        <f>+IFERROR(VLOOKUP(AV1286,'[2]Listas anexo 1'!$J$13:$K$21,2,FALSE),"")</f>
        <v>ADOBIII</v>
      </c>
      <c r="G1286" s="23" t="str">
        <f>+IFERROR(VLOOKUP(AW1286,'[2]LISTAS ANEXO 1. 2'!$A$9:$B$38,2,FALSE),"")</f>
        <v>AIX</v>
      </c>
      <c r="H1286" s="23" t="str">
        <f>+IFERROR(IF(C1286="ADMINYCOOR",VLOOKUP(AY1286,'[2]LISTAS ANEXO 1. 3'!$B$13:$C$42,2,FALSE),IF(C1286="TASAS",VLOOKUP(AY1286,'[2]LISTAS ANEXO 1. 3'!$B$43:$C$51,2,FALSE),IF(C1286="FORTALECIMIENTO",VLOOKUP(AY1286,'[2]LISTAS ANEXO 1. 3'!$B$52:$C$58,2,FALSE),""))),"")</f>
        <v>NN</v>
      </c>
      <c r="I1286" s="23" t="str">
        <f>+IFERROR(VLOOKUP(#REF!,'[2]LISTAS ANEXO 1. 4'!$B$74:$C$90,2,FALSE),"")</f>
        <v/>
      </c>
      <c r="J1286" s="23" t="str">
        <f>+IFERROR(VLOOKUP(X1286,[2]ORDINALES!$B$2:$C$5,2,FALSE),"")</f>
        <v>CTADOS</v>
      </c>
      <c r="K1286" s="23" t="str">
        <f>+IFERROR(VLOOKUP(#REF!,[2]REGION!$G$2:$I$1125,2,FALSE),"")</f>
        <v/>
      </c>
      <c r="L1286" s="23" t="str">
        <f>+IFERROR(VLOOKUP(AI1286,[2]REGION!$G$2:$I$1125,2,FALSE),"")</f>
        <v>BOYA</v>
      </c>
      <c r="M1286" s="23" t="str">
        <f>+IFERROR(VLOOKUP(#REF!,[2]ORDINALES!$H$2:$I$382,2,FALSE),"")</f>
        <v/>
      </c>
      <c r="N1286" s="23" t="str">
        <f>IFERROR(VLOOKUP(U1286,'[2]Lista Willy'!$B$11:$D$14,3,FALSE),"")</f>
        <v>REC_11</v>
      </c>
      <c r="O1286" s="24"/>
      <c r="P1286" s="94">
        <v>42027</v>
      </c>
      <c r="Q1286" s="94" t="s">
        <v>540</v>
      </c>
      <c r="R1286" s="94" t="s">
        <v>873</v>
      </c>
      <c r="S1286" s="94" t="s">
        <v>1330</v>
      </c>
      <c r="T1286" s="94" t="s">
        <v>873</v>
      </c>
      <c r="U1286" s="94" t="s">
        <v>52</v>
      </c>
      <c r="V1286" s="94" t="s">
        <v>53</v>
      </c>
      <c r="W1286" s="94" t="s">
        <v>54</v>
      </c>
      <c r="X1286" s="90" t="s">
        <v>55</v>
      </c>
      <c r="Y1286" s="94" t="s">
        <v>1357</v>
      </c>
      <c r="Z1286" s="119">
        <v>40707660</v>
      </c>
      <c r="AA1286" s="120"/>
      <c r="AB1286" s="119"/>
      <c r="AC1286" s="119"/>
      <c r="AD1286" s="119"/>
      <c r="AE1286" s="120">
        <v>40707660</v>
      </c>
      <c r="AF1286" s="119"/>
      <c r="AG1286" s="131">
        <v>0</v>
      </c>
      <c r="AH1286" s="94" t="s">
        <v>57</v>
      </c>
      <c r="AI1286" s="94" t="s">
        <v>1009</v>
      </c>
      <c r="AJ1286" s="94" t="s">
        <v>1332</v>
      </c>
      <c r="AK1286" s="94"/>
      <c r="AL1286" s="94" t="s">
        <v>57</v>
      </c>
      <c r="AM1286" s="94"/>
      <c r="AN1286" s="94" t="s">
        <v>57</v>
      </c>
      <c r="AO1286" s="94"/>
      <c r="AP1286" s="94" t="s">
        <v>57</v>
      </c>
      <c r="AQ1286" s="94"/>
      <c r="AR1286" s="94" t="s">
        <v>57</v>
      </c>
      <c r="AS1286" s="94" t="s">
        <v>60</v>
      </c>
      <c r="AT1286" s="94" t="s">
        <v>61</v>
      </c>
      <c r="AU1286" s="97" t="s">
        <v>62</v>
      </c>
      <c r="AV1286" s="98" t="s">
        <v>272</v>
      </c>
      <c r="AW1286" s="97" t="s">
        <v>413</v>
      </c>
      <c r="AX1286" s="97">
        <v>3202014</v>
      </c>
      <c r="AY1286" s="97" t="s">
        <v>418</v>
      </c>
      <c r="AZ1286" s="98" t="s">
        <v>415</v>
      </c>
      <c r="BA1286" s="24"/>
    </row>
    <row r="1287" spans="1:53" ht="84.75" customHeight="1">
      <c r="A1287" s="23" t="str">
        <f>+IFERROR(VLOOKUP(R1287,'[2]Listas niveles'!$D$2:$E$11,2,FALSE),"")</f>
        <v>DTAN</v>
      </c>
      <c r="B1287" s="23" t="str">
        <f>+IFERROR(VLOOKUP(AS1287,'[2]Listas anexo 1'!$A$7:$B$8,2,FALSE),"")</f>
        <v>ADMIN</v>
      </c>
      <c r="C1287" s="23" t="str">
        <f>+IFERROR(VLOOKUP(AT1287,'[2]Listas anexo 1'!$A$13:$B$15,2,FALSE),"")</f>
        <v>ADMINYCOOR</v>
      </c>
      <c r="D1287" s="23" t="str">
        <f>+IFERROR(VLOOKUP(AT1287,'[2]Listas anexo 1'!$A$13:$C$15,3,FALSE),"")</f>
        <v>CONTRIBUIR</v>
      </c>
      <c r="E1287" s="23" t="str">
        <f>+IFERROR(VLOOKUP(AT1287,'[2]Listas anexo 1'!$A$19:$B$21,2,FALSE),"")</f>
        <v>ADMINOB</v>
      </c>
      <c r="F1287" s="23" t="str">
        <f>+IFERROR(VLOOKUP(AV1287,'[2]Listas anexo 1'!$J$13:$K$21,2,FALSE),"")</f>
        <v>ADOBIII</v>
      </c>
      <c r="G1287" s="23" t="str">
        <f>+IFERROR(VLOOKUP(AW1287,'[2]LISTAS ANEXO 1. 2'!$A$9:$B$38,2,FALSE),"")</f>
        <v>AIX</v>
      </c>
      <c r="H1287" s="23" t="str">
        <f>+IFERROR(IF(C1287="ADMINYCOOR",VLOOKUP(AY1287,'[2]LISTAS ANEXO 1. 3'!$B$13:$C$42,2,FALSE),IF(C1287="TASAS",VLOOKUP(AY1287,'[2]LISTAS ANEXO 1. 3'!$B$43:$C$51,2,FALSE),IF(C1287="FORTALECIMIENTO",VLOOKUP(AY1287,'[2]LISTAS ANEXO 1. 3'!$B$52:$C$58,2,FALSE),""))),"")</f>
        <v>NN</v>
      </c>
      <c r="I1287" s="23" t="str">
        <f>+IFERROR(VLOOKUP(#REF!,'[2]LISTAS ANEXO 1. 4'!$B$74:$C$90,2,FALSE),"")</f>
        <v/>
      </c>
      <c r="J1287" s="23" t="str">
        <f>+IFERROR(VLOOKUP(X1287,[2]ORDINALES!$B$2:$C$5,2,FALSE),"")</f>
        <v>CTADOS</v>
      </c>
      <c r="K1287" s="23" t="str">
        <f>+IFERROR(VLOOKUP(#REF!,[2]REGION!$G$2:$I$1125,2,FALSE),"")</f>
        <v/>
      </c>
      <c r="L1287" s="23" t="str">
        <f>+IFERROR(VLOOKUP(AI1287,[2]REGION!$G$2:$I$1125,2,FALSE),"")</f>
        <v>BOYA</v>
      </c>
      <c r="M1287" s="23" t="str">
        <f>+IFERROR(VLOOKUP(#REF!,[2]ORDINALES!$H$2:$I$382,2,FALSE),"")</f>
        <v/>
      </c>
      <c r="N1287" s="23" t="str">
        <f>IFERROR(VLOOKUP(U1287,'[2]Lista Willy'!$B$11:$D$14,3,FALSE),"")</f>
        <v>REC_20</v>
      </c>
      <c r="O1287" s="24"/>
      <c r="P1287" s="94">
        <v>42028</v>
      </c>
      <c r="Q1287" s="94" t="s">
        <v>540</v>
      </c>
      <c r="R1287" s="94" t="s">
        <v>873</v>
      </c>
      <c r="S1287" s="94" t="s">
        <v>1330</v>
      </c>
      <c r="T1287" s="94" t="s">
        <v>873</v>
      </c>
      <c r="U1287" s="94" t="s">
        <v>153</v>
      </c>
      <c r="V1287" s="94" t="s">
        <v>154</v>
      </c>
      <c r="W1287" s="94" t="s">
        <v>54</v>
      </c>
      <c r="X1287" s="90" t="s">
        <v>55</v>
      </c>
      <c r="Y1287" s="94" t="s">
        <v>2929</v>
      </c>
      <c r="Z1287" s="119">
        <v>5000000</v>
      </c>
      <c r="AA1287" s="120"/>
      <c r="AB1287" s="119"/>
      <c r="AC1287" s="119"/>
      <c r="AD1287" s="119"/>
      <c r="AE1287" s="120">
        <v>5000000</v>
      </c>
      <c r="AF1287" s="119"/>
      <c r="AG1287" s="131">
        <v>0</v>
      </c>
      <c r="AH1287" s="94" t="s">
        <v>57</v>
      </c>
      <c r="AI1287" s="94" t="s">
        <v>1009</v>
      </c>
      <c r="AJ1287" s="94" t="s">
        <v>1332</v>
      </c>
      <c r="AK1287" s="94"/>
      <c r="AL1287" s="94" t="s">
        <v>57</v>
      </c>
      <c r="AM1287" s="94"/>
      <c r="AN1287" s="94" t="s">
        <v>57</v>
      </c>
      <c r="AO1287" s="94"/>
      <c r="AP1287" s="94" t="s">
        <v>57</v>
      </c>
      <c r="AQ1287" s="94"/>
      <c r="AR1287" s="94" t="s">
        <v>57</v>
      </c>
      <c r="AS1287" s="94" t="s">
        <v>60</v>
      </c>
      <c r="AT1287" s="94" t="s">
        <v>61</v>
      </c>
      <c r="AU1287" s="97" t="s">
        <v>62</v>
      </c>
      <c r="AV1287" s="98" t="s">
        <v>272</v>
      </c>
      <c r="AW1287" s="97" t="s">
        <v>413</v>
      </c>
      <c r="AX1287" s="97">
        <v>3202014</v>
      </c>
      <c r="AY1287" s="97" t="s">
        <v>418</v>
      </c>
      <c r="AZ1287" s="98" t="s">
        <v>415</v>
      </c>
      <c r="BA1287" s="24"/>
    </row>
    <row r="1288" spans="1:53" ht="84.75" customHeight="1">
      <c r="A1288" s="23" t="str">
        <f>+IFERROR(VLOOKUP(R1288,'[2]Listas niveles'!$D$2:$E$11,2,FALSE),"")</f>
        <v>DTAN</v>
      </c>
      <c r="B1288" s="23" t="str">
        <f>+IFERROR(VLOOKUP(AS1288,'[2]Listas anexo 1'!$A$7:$B$8,2,FALSE),"")</f>
        <v>ADMIN</v>
      </c>
      <c r="C1288" s="23" t="str">
        <f>+IFERROR(VLOOKUP(AT1288,'[2]Listas anexo 1'!$A$13:$B$15,2,FALSE),"")</f>
        <v>ADMINYCOOR</v>
      </c>
      <c r="D1288" s="23" t="str">
        <f>+IFERROR(VLOOKUP(AT1288,'[2]Listas anexo 1'!$A$13:$C$15,3,FALSE),"")</f>
        <v>CONTRIBUIR</v>
      </c>
      <c r="E1288" s="23" t="str">
        <f>+IFERROR(VLOOKUP(AT1288,'[2]Listas anexo 1'!$A$19:$B$21,2,FALSE),"")</f>
        <v>ADMINOB</v>
      </c>
      <c r="F1288" s="23" t="str">
        <f>+IFERROR(VLOOKUP(AV1288,'[2]Listas anexo 1'!$J$13:$K$21,2,FALSE),"")</f>
        <v>ADOBI</v>
      </c>
      <c r="G1288" s="23" t="str">
        <f>+IFERROR(VLOOKUP(AW1288,'[2]LISTAS ANEXO 1. 2'!$A$9:$B$38,2,FALSE),"")</f>
        <v>AIII</v>
      </c>
      <c r="H1288" s="23" t="str">
        <f>+IFERROR(IF(C1288="ADMINYCOOR",VLOOKUP(AY1288,'[2]LISTAS ANEXO 1. 3'!$B$13:$C$42,2,FALSE),IF(C1288="TASAS",VLOOKUP(AY1288,'[2]LISTAS ANEXO 1. 3'!$B$43:$C$51,2,FALSE),IF(C1288="FORTALECIMIENTO",VLOOKUP(AY1288,'[2]LISTAS ANEXO 1. 3'!$B$52:$C$58,2,FALSE),""))),"")</f>
        <v>DD</v>
      </c>
      <c r="I1288" s="23" t="str">
        <f>+IFERROR(VLOOKUP(#REF!,'[2]LISTAS ANEXO 1. 4'!$B$74:$C$90,2,FALSE),"")</f>
        <v/>
      </c>
      <c r="J1288" s="23" t="str">
        <f>+IFERROR(VLOOKUP(X1288,[2]ORDINALES!$B$2:$C$5,2,FALSE),"")</f>
        <v>CTADOS</v>
      </c>
      <c r="K1288" s="23" t="str">
        <f>+IFERROR(VLOOKUP(#REF!,[2]REGION!$G$2:$I$1125,2,FALSE),"")</f>
        <v/>
      </c>
      <c r="L1288" s="23" t="str">
        <f>+IFERROR(VLOOKUP(AI1288,[2]REGION!$G$2:$I$1125,2,FALSE),"")</f>
        <v>BOYA</v>
      </c>
      <c r="M1288" s="23" t="str">
        <f>+IFERROR(VLOOKUP(#REF!,[2]ORDINALES!$H$2:$I$382,2,FALSE),"")</f>
        <v/>
      </c>
      <c r="N1288" s="23" t="str">
        <f>IFERROR(VLOOKUP(U1288,'[2]Lista Willy'!$B$11:$D$14,3,FALSE),"")</f>
        <v>REC_11</v>
      </c>
      <c r="O1288" s="24"/>
      <c r="P1288" s="94">
        <v>42029</v>
      </c>
      <c r="Q1288" s="94" t="s">
        <v>540</v>
      </c>
      <c r="R1288" s="94" t="s">
        <v>873</v>
      </c>
      <c r="S1288" s="94" t="s">
        <v>1330</v>
      </c>
      <c r="T1288" s="94" t="s">
        <v>873</v>
      </c>
      <c r="U1288" s="94" t="s">
        <v>52</v>
      </c>
      <c r="V1288" s="94" t="s">
        <v>53</v>
      </c>
      <c r="W1288" s="94" t="s">
        <v>54</v>
      </c>
      <c r="X1288" s="90" t="s">
        <v>55</v>
      </c>
      <c r="Y1288" s="94" t="s">
        <v>1358</v>
      </c>
      <c r="Z1288" s="119">
        <v>15997960</v>
      </c>
      <c r="AA1288" s="120"/>
      <c r="AB1288" s="119"/>
      <c r="AC1288" s="119"/>
      <c r="AD1288" s="119"/>
      <c r="AE1288" s="120">
        <v>15997960</v>
      </c>
      <c r="AF1288" s="119">
        <v>14120000</v>
      </c>
      <c r="AG1288" s="131">
        <v>14543600</v>
      </c>
      <c r="AH1288" s="94" t="s">
        <v>57</v>
      </c>
      <c r="AI1288" s="94" t="s">
        <v>1009</v>
      </c>
      <c r="AJ1288" s="94" t="s">
        <v>1332</v>
      </c>
      <c r="AK1288" s="94"/>
      <c r="AL1288" s="94" t="s">
        <v>57</v>
      </c>
      <c r="AM1288" s="94"/>
      <c r="AN1288" s="94" t="s">
        <v>57</v>
      </c>
      <c r="AO1288" s="94"/>
      <c r="AP1288" s="94" t="s">
        <v>57</v>
      </c>
      <c r="AQ1288" s="94"/>
      <c r="AR1288" s="94" t="s">
        <v>57</v>
      </c>
      <c r="AS1288" s="94" t="s">
        <v>60</v>
      </c>
      <c r="AT1288" s="94" t="s">
        <v>61</v>
      </c>
      <c r="AU1288" s="97" t="s">
        <v>62</v>
      </c>
      <c r="AV1288" s="98" t="s">
        <v>125</v>
      </c>
      <c r="AW1288" s="97" t="s">
        <v>324</v>
      </c>
      <c r="AX1288" s="97">
        <v>3202005</v>
      </c>
      <c r="AY1288" s="98" t="s">
        <v>325</v>
      </c>
      <c r="AZ1288" s="98" t="s">
        <v>389</v>
      </c>
      <c r="BA1288" s="24"/>
    </row>
    <row r="1289" spans="1:53" ht="84.75" customHeight="1">
      <c r="A1289" s="23" t="str">
        <f>+IFERROR(VLOOKUP(R1289,'[2]Listas niveles'!$D$2:$E$11,2,FALSE),"")</f>
        <v>DTAN</v>
      </c>
      <c r="B1289" s="23" t="str">
        <f>+IFERROR(VLOOKUP(AS1289,'[2]Listas anexo 1'!$A$7:$B$8,2,FALSE),"")</f>
        <v>ADMIN</v>
      </c>
      <c r="C1289" s="23" t="str">
        <f>+IFERROR(VLOOKUP(AT1289,'[2]Listas anexo 1'!$A$13:$B$15,2,FALSE),"")</f>
        <v>ADMINYCOOR</v>
      </c>
      <c r="D1289" s="23" t="str">
        <f>+IFERROR(VLOOKUP(AT1289,'[2]Listas anexo 1'!$A$13:$C$15,3,FALSE),"")</f>
        <v>CONTRIBUIR</v>
      </c>
      <c r="E1289" s="23" t="str">
        <f>+IFERROR(VLOOKUP(AT1289,'[2]Listas anexo 1'!$A$19:$B$21,2,FALSE),"")</f>
        <v>ADMINOB</v>
      </c>
      <c r="F1289" s="23" t="str">
        <f>+IFERROR(VLOOKUP(AV1289,'[2]Listas anexo 1'!$J$13:$K$21,2,FALSE),"")</f>
        <v>ADOBI</v>
      </c>
      <c r="G1289" s="23" t="str">
        <f>+IFERROR(VLOOKUP(AW1289,'[2]LISTAS ANEXO 1. 2'!$A$9:$B$38,2,FALSE),"")</f>
        <v>AI</v>
      </c>
      <c r="H1289" s="23" t="str">
        <f>+IFERROR(IF(C1289="ADMINYCOOR",VLOOKUP(AY1289,'[2]LISTAS ANEXO 1. 3'!$B$13:$C$42,2,FALSE),IF(C1289="TASAS",VLOOKUP(AY1289,'[2]LISTAS ANEXO 1. 3'!$B$43:$C$51,2,FALSE),IF(C1289="FORTALECIMIENTO",VLOOKUP(AY1289,'[2]LISTAS ANEXO 1. 3'!$B$52:$C$58,2,FALSE),""))),"")</f>
        <v>AA</v>
      </c>
      <c r="I1289" s="23" t="str">
        <f>+IFERROR(VLOOKUP(#REF!,'[2]LISTAS ANEXO 1. 4'!$B$74:$C$90,2,FALSE),"")</f>
        <v/>
      </c>
      <c r="J1289" s="23" t="str">
        <f>+IFERROR(VLOOKUP(X1289,[2]ORDINALES!$B$2:$C$5,2,FALSE),"")</f>
        <v>CTADOS</v>
      </c>
      <c r="K1289" s="23" t="str">
        <f>+IFERROR(VLOOKUP(#REF!,[2]REGION!$G$2:$I$1125,2,FALSE),"")</f>
        <v/>
      </c>
      <c r="L1289" s="23" t="str">
        <f>+IFERROR(VLOOKUP(AI1289,[2]REGION!$G$2:$I$1125,2,FALSE),"")</f>
        <v>BOYA</v>
      </c>
      <c r="M1289" s="23" t="str">
        <f>+IFERROR(VLOOKUP(#REF!,[2]ORDINALES!$H$2:$I$382,2,FALSE),"")</f>
        <v/>
      </c>
      <c r="N1289" s="23" t="str">
        <f>IFERROR(VLOOKUP(U1289,'[2]Lista Willy'!$B$11:$D$14,3,FALSE),"")</f>
        <v>REC_11</v>
      </c>
      <c r="O1289" s="24"/>
      <c r="P1289" s="94">
        <v>42030</v>
      </c>
      <c r="Q1289" s="94" t="s">
        <v>540</v>
      </c>
      <c r="R1289" s="94" t="s">
        <v>873</v>
      </c>
      <c r="S1289" s="94" t="s">
        <v>1330</v>
      </c>
      <c r="T1289" s="94" t="s">
        <v>873</v>
      </c>
      <c r="U1289" s="94" t="s">
        <v>52</v>
      </c>
      <c r="V1289" s="94" t="s">
        <v>53</v>
      </c>
      <c r="W1289" s="94" t="s">
        <v>54</v>
      </c>
      <c r="X1289" s="90" t="s">
        <v>55</v>
      </c>
      <c r="Y1289" s="94" t="s">
        <v>1359</v>
      </c>
      <c r="Z1289" s="119">
        <v>15997960</v>
      </c>
      <c r="AA1289" s="120"/>
      <c r="AB1289" s="119"/>
      <c r="AC1289" s="119"/>
      <c r="AD1289" s="119"/>
      <c r="AE1289" s="120">
        <v>15997960</v>
      </c>
      <c r="AF1289" s="118">
        <v>14120000</v>
      </c>
      <c r="AG1289" s="131">
        <v>14543600</v>
      </c>
      <c r="AH1289" s="94" t="s">
        <v>57</v>
      </c>
      <c r="AI1289" s="94" t="s">
        <v>1009</v>
      </c>
      <c r="AJ1289" s="94" t="s">
        <v>1332</v>
      </c>
      <c r="AK1289" s="94"/>
      <c r="AL1289" s="94" t="s">
        <v>57</v>
      </c>
      <c r="AM1289" s="94"/>
      <c r="AN1289" s="94" t="s">
        <v>57</v>
      </c>
      <c r="AO1289" s="94"/>
      <c r="AP1289" s="94" t="s">
        <v>57</v>
      </c>
      <c r="AQ1289" s="94"/>
      <c r="AR1289" s="94" t="s">
        <v>57</v>
      </c>
      <c r="AS1289" s="94" t="s">
        <v>60</v>
      </c>
      <c r="AT1289" s="94" t="s">
        <v>61</v>
      </c>
      <c r="AU1289" s="97" t="s">
        <v>62</v>
      </c>
      <c r="AV1289" s="98" t="s">
        <v>125</v>
      </c>
      <c r="AW1289" s="97" t="s">
        <v>126</v>
      </c>
      <c r="AX1289" s="97">
        <v>3202032</v>
      </c>
      <c r="AY1289" s="97" t="s">
        <v>127</v>
      </c>
      <c r="AZ1289" s="98" t="s">
        <v>293</v>
      </c>
      <c r="BA1289" s="24"/>
    </row>
    <row r="1290" spans="1:53" ht="84.75" customHeight="1">
      <c r="A1290" s="23" t="str">
        <f>+IFERROR(VLOOKUP(R1290,'[2]Listas niveles'!$D$2:$E$11,2,FALSE),"")</f>
        <v>DTAN</v>
      </c>
      <c r="B1290" s="23" t="str">
        <f>+IFERROR(VLOOKUP(AS1290,'[2]Listas anexo 1'!$A$7:$B$8,2,FALSE),"")</f>
        <v>ADMIN</v>
      </c>
      <c r="C1290" s="23" t="str">
        <f>+IFERROR(VLOOKUP(AT1290,'[2]Listas anexo 1'!$A$13:$B$15,2,FALSE),"")</f>
        <v>ADMINYCOOR</v>
      </c>
      <c r="D1290" s="23" t="str">
        <f>+IFERROR(VLOOKUP(AT1290,'[2]Listas anexo 1'!$A$13:$C$15,3,FALSE),"")</f>
        <v>CONTRIBUIR</v>
      </c>
      <c r="E1290" s="23" t="str">
        <f>+IFERROR(VLOOKUP(AT1290,'[2]Listas anexo 1'!$A$19:$B$21,2,FALSE),"")</f>
        <v>ADMINOB</v>
      </c>
      <c r="F1290" s="23" t="str">
        <f>+IFERROR(VLOOKUP(AV1290,'[2]Listas anexo 1'!$J$13:$K$21,2,FALSE),"")</f>
        <v>ADOBI</v>
      </c>
      <c r="G1290" s="23" t="str">
        <f>+IFERROR(VLOOKUP(AW1290,'[2]LISTAS ANEXO 1. 2'!$A$9:$B$38,2,FALSE),"")</f>
        <v>AI</v>
      </c>
      <c r="H1290" s="23" t="str">
        <f>+IFERROR(IF(C1290="ADMINYCOOR",VLOOKUP(AY1290,'[2]LISTAS ANEXO 1. 3'!$B$13:$C$42,2,FALSE),IF(C1290="TASAS",VLOOKUP(AY1290,'[2]LISTAS ANEXO 1. 3'!$B$43:$C$51,2,FALSE),IF(C1290="FORTALECIMIENTO",VLOOKUP(AY1290,'[2]LISTAS ANEXO 1. 3'!$B$52:$C$58,2,FALSE),""))),"")</f>
        <v>AA</v>
      </c>
      <c r="I1290" s="23" t="str">
        <f>+IFERROR(VLOOKUP(#REF!,'[2]LISTAS ANEXO 1. 4'!$B$74:$C$90,2,FALSE),"")</f>
        <v/>
      </c>
      <c r="J1290" s="23" t="str">
        <f>+IFERROR(VLOOKUP(X1290,[2]ORDINALES!$B$2:$C$5,2,FALSE),"")</f>
        <v>CTADOS</v>
      </c>
      <c r="K1290" s="23" t="str">
        <f>+IFERROR(VLOOKUP(#REF!,[2]REGION!$G$2:$I$1125,2,FALSE),"")</f>
        <v/>
      </c>
      <c r="L1290" s="23" t="str">
        <f>+IFERROR(VLOOKUP(AI1290,[2]REGION!$G$2:$I$1125,2,FALSE),"")</f>
        <v>BOYA</v>
      </c>
      <c r="M1290" s="23" t="str">
        <f>+IFERROR(VLOOKUP(#REF!,[2]ORDINALES!$H$2:$I$382,2,FALSE),"")</f>
        <v/>
      </c>
      <c r="N1290" s="23" t="str">
        <f>IFERROR(VLOOKUP(U1290,'[2]Lista Willy'!$B$11:$D$14,3,FALSE),"")</f>
        <v>REC_11</v>
      </c>
      <c r="O1290" s="24"/>
      <c r="P1290" s="94">
        <v>42031</v>
      </c>
      <c r="Q1290" s="94" t="s">
        <v>540</v>
      </c>
      <c r="R1290" s="94" t="s">
        <v>873</v>
      </c>
      <c r="S1290" s="94" t="s">
        <v>1330</v>
      </c>
      <c r="T1290" s="94" t="s">
        <v>873</v>
      </c>
      <c r="U1290" s="94" t="s">
        <v>52</v>
      </c>
      <c r="V1290" s="94" t="s">
        <v>53</v>
      </c>
      <c r="W1290" s="94" t="s">
        <v>54</v>
      </c>
      <c r="X1290" s="90" t="s">
        <v>55</v>
      </c>
      <c r="Y1290" s="94" t="s">
        <v>1360</v>
      </c>
      <c r="Z1290" s="119">
        <v>15997960</v>
      </c>
      <c r="AA1290" s="120"/>
      <c r="AB1290" s="119"/>
      <c r="AC1290" s="119"/>
      <c r="AD1290" s="119"/>
      <c r="AE1290" s="120">
        <v>15997960</v>
      </c>
      <c r="AF1290" s="118">
        <v>14120000</v>
      </c>
      <c r="AG1290" s="131">
        <v>14543600</v>
      </c>
      <c r="AH1290" s="94" t="s">
        <v>57</v>
      </c>
      <c r="AI1290" s="94" t="s">
        <v>1009</v>
      </c>
      <c r="AJ1290" s="94" t="s">
        <v>1332</v>
      </c>
      <c r="AK1290" s="94"/>
      <c r="AL1290" s="94" t="s">
        <v>57</v>
      </c>
      <c r="AM1290" s="94"/>
      <c r="AN1290" s="94" t="s">
        <v>57</v>
      </c>
      <c r="AO1290" s="94"/>
      <c r="AP1290" s="94" t="s">
        <v>57</v>
      </c>
      <c r="AQ1290" s="94"/>
      <c r="AR1290" s="94" t="s">
        <v>57</v>
      </c>
      <c r="AS1290" s="94" t="s">
        <v>60</v>
      </c>
      <c r="AT1290" s="94" t="s">
        <v>61</v>
      </c>
      <c r="AU1290" s="97" t="s">
        <v>62</v>
      </c>
      <c r="AV1290" s="98" t="s">
        <v>125</v>
      </c>
      <c r="AW1290" s="97" t="s">
        <v>126</v>
      </c>
      <c r="AX1290" s="97">
        <v>3202032</v>
      </c>
      <c r="AY1290" s="97" t="s">
        <v>127</v>
      </c>
      <c r="AZ1290" s="98" t="s">
        <v>293</v>
      </c>
      <c r="BA1290" s="24"/>
    </row>
    <row r="1291" spans="1:53" ht="84.75" customHeight="1">
      <c r="A1291" s="23" t="str">
        <f>+IFERROR(VLOOKUP(R1291,'[2]Listas niveles'!$D$2:$E$11,2,FALSE),"")</f>
        <v>DTAN</v>
      </c>
      <c r="B1291" s="23" t="str">
        <f>+IFERROR(VLOOKUP(AS1291,'[2]Listas anexo 1'!$A$7:$B$8,2,FALSE),"")</f>
        <v>ADMIN</v>
      </c>
      <c r="C1291" s="23" t="str">
        <f>+IFERROR(VLOOKUP(AT1291,'[2]Listas anexo 1'!$A$13:$B$15,2,FALSE),"")</f>
        <v>ADMINYCOOR</v>
      </c>
      <c r="D1291" s="23" t="str">
        <f>+IFERROR(VLOOKUP(AT1291,'[2]Listas anexo 1'!$A$13:$C$15,3,FALSE),"")</f>
        <v>CONTRIBUIR</v>
      </c>
      <c r="E1291" s="23" t="str">
        <f>+IFERROR(VLOOKUP(AT1291,'[2]Listas anexo 1'!$A$19:$B$21,2,FALSE),"")</f>
        <v>ADMINOB</v>
      </c>
      <c r="F1291" s="23" t="str">
        <f>+IFERROR(VLOOKUP(AV1291,'[2]Listas anexo 1'!$J$13:$K$21,2,FALSE),"")</f>
        <v>ADOBI</v>
      </c>
      <c r="G1291" s="23" t="str">
        <f>+IFERROR(VLOOKUP(AW1291,'[2]LISTAS ANEXO 1. 2'!$A$9:$B$38,2,FALSE),"")</f>
        <v>AI</v>
      </c>
      <c r="H1291" s="23" t="str">
        <f>+IFERROR(IF(C1291="ADMINYCOOR",VLOOKUP(AY1291,'[2]LISTAS ANEXO 1. 3'!$B$13:$C$42,2,FALSE),IF(C1291="TASAS",VLOOKUP(AY1291,'[2]LISTAS ANEXO 1. 3'!$B$43:$C$51,2,FALSE),IF(C1291="FORTALECIMIENTO",VLOOKUP(AY1291,'[2]LISTAS ANEXO 1. 3'!$B$52:$C$58,2,FALSE),""))),"")</f>
        <v>AA</v>
      </c>
      <c r="I1291" s="23" t="str">
        <f>+IFERROR(VLOOKUP(#REF!,'[2]LISTAS ANEXO 1. 4'!$B$74:$C$90,2,FALSE),"")</f>
        <v/>
      </c>
      <c r="J1291" s="23" t="str">
        <f>+IFERROR(VLOOKUP(X1291,[2]ORDINALES!$B$2:$C$5,2,FALSE),"")</f>
        <v>CTADOS</v>
      </c>
      <c r="K1291" s="23" t="str">
        <f>+IFERROR(VLOOKUP(#REF!,[2]REGION!$G$2:$I$1125,2,FALSE),"")</f>
        <v/>
      </c>
      <c r="L1291" s="23" t="str">
        <f>+IFERROR(VLOOKUP(AI1291,[2]REGION!$G$2:$I$1125,2,FALSE),"")</f>
        <v>BOYA</v>
      </c>
      <c r="M1291" s="23" t="str">
        <f>+IFERROR(VLOOKUP(#REF!,[2]ORDINALES!$H$2:$I$382,2,FALSE),"")</f>
        <v/>
      </c>
      <c r="N1291" s="23" t="str">
        <f>IFERROR(VLOOKUP(U1291,'[2]Lista Willy'!$B$11:$D$14,3,FALSE),"")</f>
        <v>REC_11</v>
      </c>
      <c r="O1291" s="24"/>
      <c r="P1291" s="94">
        <v>42032</v>
      </c>
      <c r="Q1291" s="94" t="s">
        <v>540</v>
      </c>
      <c r="R1291" s="94" t="s">
        <v>873</v>
      </c>
      <c r="S1291" s="94" t="s">
        <v>1330</v>
      </c>
      <c r="T1291" s="94" t="s">
        <v>873</v>
      </c>
      <c r="U1291" s="94" t="s">
        <v>52</v>
      </c>
      <c r="V1291" s="94" t="s">
        <v>53</v>
      </c>
      <c r="W1291" s="94" t="s">
        <v>54</v>
      </c>
      <c r="X1291" s="90" t="s">
        <v>55</v>
      </c>
      <c r="Y1291" s="94" t="s">
        <v>1361</v>
      </c>
      <c r="Z1291" s="119">
        <v>15997960</v>
      </c>
      <c r="AA1291" s="120"/>
      <c r="AB1291" s="119"/>
      <c r="AC1291" s="119"/>
      <c r="AD1291" s="119"/>
      <c r="AE1291" s="120">
        <v>15997960</v>
      </c>
      <c r="AF1291" s="118">
        <v>14120000</v>
      </c>
      <c r="AG1291" s="131">
        <v>14543600</v>
      </c>
      <c r="AH1291" s="94" t="s">
        <v>57</v>
      </c>
      <c r="AI1291" s="94" t="s">
        <v>1009</v>
      </c>
      <c r="AJ1291" s="94" t="s">
        <v>1332</v>
      </c>
      <c r="AK1291" s="94"/>
      <c r="AL1291" s="94" t="s">
        <v>57</v>
      </c>
      <c r="AM1291" s="94"/>
      <c r="AN1291" s="94" t="s">
        <v>57</v>
      </c>
      <c r="AO1291" s="94"/>
      <c r="AP1291" s="94" t="s">
        <v>57</v>
      </c>
      <c r="AQ1291" s="94"/>
      <c r="AR1291" s="94" t="s">
        <v>57</v>
      </c>
      <c r="AS1291" s="94" t="s">
        <v>60</v>
      </c>
      <c r="AT1291" s="94" t="s">
        <v>61</v>
      </c>
      <c r="AU1291" s="97" t="s">
        <v>62</v>
      </c>
      <c r="AV1291" s="98" t="s">
        <v>125</v>
      </c>
      <c r="AW1291" s="97" t="s">
        <v>126</v>
      </c>
      <c r="AX1291" s="97">
        <v>3202032</v>
      </c>
      <c r="AY1291" s="97" t="s">
        <v>127</v>
      </c>
      <c r="AZ1291" s="98" t="s">
        <v>293</v>
      </c>
      <c r="BA1291" s="24"/>
    </row>
    <row r="1292" spans="1:53" ht="84.75" customHeight="1">
      <c r="A1292" s="23" t="str">
        <f>+IFERROR(VLOOKUP(R1292,'[2]Listas niveles'!$D$2:$E$11,2,FALSE),"")</f>
        <v>DTAN</v>
      </c>
      <c r="B1292" s="23" t="str">
        <f>+IFERROR(VLOOKUP(AS1292,'[2]Listas anexo 1'!$A$7:$B$8,2,FALSE),"")</f>
        <v>ADMIN</v>
      </c>
      <c r="C1292" s="23" t="str">
        <f>+IFERROR(VLOOKUP(AT1292,'[2]Listas anexo 1'!$A$13:$B$15,2,FALSE),"")</f>
        <v>ADMINYCOOR</v>
      </c>
      <c r="D1292" s="23" t="str">
        <f>+IFERROR(VLOOKUP(AT1292,'[2]Listas anexo 1'!$A$13:$C$15,3,FALSE),"")</f>
        <v>CONTRIBUIR</v>
      </c>
      <c r="E1292" s="23" t="str">
        <f>+IFERROR(VLOOKUP(AT1292,'[2]Listas anexo 1'!$A$19:$B$21,2,FALSE),"")</f>
        <v>ADMINOB</v>
      </c>
      <c r="F1292" s="23" t="str">
        <f>+IFERROR(VLOOKUP(AV1292,'[2]Listas anexo 1'!$J$13:$K$21,2,FALSE),"")</f>
        <v>ADOBI</v>
      </c>
      <c r="G1292" s="23" t="str">
        <f>+IFERROR(VLOOKUP(AW1292,'[2]LISTAS ANEXO 1. 2'!$A$9:$B$38,2,FALSE),"")</f>
        <v>AI</v>
      </c>
      <c r="H1292" s="23" t="str">
        <f>+IFERROR(IF(C1292="ADMINYCOOR",VLOOKUP(AY1292,'[2]LISTAS ANEXO 1. 3'!$B$13:$C$42,2,FALSE),IF(C1292="TASAS",VLOOKUP(AY1292,'[2]LISTAS ANEXO 1. 3'!$B$43:$C$51,2,FALSE),IF(C1292="FORTALECIMIENTO",VLOOKUP(AY1292,'[2]LISTAS ANEXO 1. 3'!$B$52:$C$58,2,FALSE),""))),"")</f>
        <v>AA</v>
      </c>
      <c r="I1292" s="23" t="str">
        <f>+IFERROR(VLOOKUP(#REF!,'[2]LISTAS ANEXO 1. 4'!$B$74:$C$90,2,FALSE),"")</f>
        <v/>
      </c>
      <c r="J1292" s="23" t="str">
        <f>+IFERROR(VLOOKUP(X1292,[2]ORDINALES!$B$2:$C$5,2,FALSE),"")</f>
        <v>CTADOS</v>
      </c>
      <c r="K1292" s="23" t="str">
        <f>+IFERROR(VLOOKUP(#REF!,[2]REGION!$G$2:$I$1125,2,FALSE),"")</f>
        <v/>
      </c>
      <c r="L1292" s="23" t="str">
        <f>+IFERROR(VLOOKUP(AI1292,[2]REGION!$G$2:$I$1125,2,FALSE),"")</f>
        <v>BOYA</v>
      </c>
      <c r="M1292" s="23" t="str">
        <f>+IFERROR(VLOOKUP(#REF!,[2]ORDINALES!$H$2:$I$382,2,FALSE),"")</f>
        <v/>
      </c>
      <c r="N1292" s="23" t="str">
        <f>IFERROR(VLOOKUP(U1292,'[2]Lista Willy'!$B$11:$D$14,3,FALSE),"")</f>
        <v>REC_11</v>
      </c>
      <c r="O1292" s="24"/>
      <c r="P1292" s="94">
        <v>42033</v>
      </c>
      <c r="Q1292" s="94" t="s">
        <v>540</v>
      </c>
      <c r="R1292" s="94" t="s">
        <v>873</v>
      </c>
      <c r="S1292" s="94" t="s">
        <v>1330</v>
      </c>
      <c r="T1292" s="94" t="s">
        <v>873</v>
      </c>
      <c r="U1292" s="94" t="s">
        <v>52</v>
      </c>
      <c r="V1292" s="94" t="s">
        <v>53</v>
      </c>
      <c r="W1292" s="94" t="s">
        <v>54</v>
      </c>
      <c r="X1292" s="90" t="s">
        <v>55</v>
      </c>
      <c r="Y1292" s="94" t="s">
        <v>1362</v>
      </c>
      <c r="Z1292" s="119">
        <v>15997960</v>
      </c>
      <c r="AA1292" s="120"/>
      <c r="AB1292" s="119"/>
      <c r="AC1292" s="119"/>
      <c r="AD1292" s="119"/>
      <c r="AE1292" s="120">
        <v>15997960</v>
      </c>
      <c r="AF1292" s="118">
        <v>14120000</v>
      </c>
      <c r="AG1292" s="131">
        <v>14543600</v>
      </c>
      <c r="AH1292" s="94" t="s">
        <v>57</v>
      </c>
      <c r="AI1292" s="94" t="s">
        <v>1009</v>
      </c>
      <c r="AJ1292" s="94" t="s">
        <v>1332</v>
      </c>
      <c r="AK1292" s="94"/>
      <c r="AL1292" s="94" t="s">
        <v>57</v>
      </c>
      <c r="AM1292" s="94"/>
      <c r="AN1292" s="94" t="s">
        <v>57</v>
      </c>
      <c r="AO1292" s="94"/>
      <c r="AP1292" s="94" t="s">
        <v>57</v>
      </c>
      <c r="AQ1292" s="94"/>
      <c r="AR1292" s="94" t="s">
        <v>57</v>
      </c>
      <c r="AS1292" s="94" t="s">
        <v>60</v>
      </c>
      <c r="AT1292" s="94" t="s">
        <v>61</v>
      </c>
      <c r="AU1292" s="97" t="s">
        <v>62</v>
      </c>
      <c r="AV1292" s="98" t="s">
        <v>125</v>
      </c>
      <c r="AW1292" s="97" t="s">
        <v>126</v>
      </c>
      <c r="AX1292" s="97">
        <v>3202032</v>
      </c>
      <c r="AY1292" s="97" t="s">
        <v>127</v>
      </c>
      <c r="AZ1292" s="98" t="s">
        <v>293</v>
      </c>
      <c r="BA1292" s="24"/>
    </row>
    <row r="1293" spans="1:53" ht="84.75" customHeight="1">
      <c r="A1293" s="23" t="str">
        <f>+IFERROR(VLOOKUP(R1293,'[2]Listas niveles'!$D$2:$E$11,2,FALSE),"")</f>
        <v>DTAN</v>
      </c>
      <c r="B1293" s="23" t="str">
        <f>+IFERROR(VLOOKUP(AS1293,'[2]Listas anexo 1'!$A$7:$B$8,2,FALSE),"")</f>
        <v>ADMIN</v>
      </c>
      <c r="C1293" s="23" t="str">
        <f>+IFERROR(VLOOKUP(AT1293,'[2]Listas anexo 1'!$A$13:$B$15,2,FALSE),"")</f>
        <v>ADMINYCOOR</v>
      </c>
      <c r="D1293" s="23" t="str">
        <f>+IFERROR(VLOOKUP(AT1293,'[2]Listas anexo 1'!$A$13:$C$15,3,FALSE),"")</f>
        <v>CONTRIBUIR</v>
      </c>
      <c r="E1293" s="23" t="str">
        <f>+IFERROR(VLOOKUP(AT1293,'[2]Listas anexo 1'!$A$19:$B$21,2,FALSE),"")</f>
        <v>ADMINOB</v>
      </c>
      <c r="F1293" s="23" t="str">
        <f>+IFERROR(VLOOKUP(AV1293,'[2]Listas anexo 1'!$J$13:$K$21,2,FALSE),"")</f>
        <v>ADOBI</v>
      </c>
      <c r="G1293" s="23" t="str">
        <f>+IFERROR(VLOOKUP(AW1293,'[2]LISTAS ANEXO 1. 2'!$A$9:$B$38,2,FALSE),"")</f>
        <v>AI</v>
      </c>
      <c r="H1293" s="23" t="str">
        <f>+IFERROR(IF(C1293="ADMINYCOOR",VLOOKUP(AY1293,'[2]LISTAS ANEXO 1. 3'!$B$13:$C$42,2,FALSE),IF(C1293="TASAS",VLOOKUP(AY1293,'[2]LISTAS ANEXO 1. 3'!$B$43:$C$51,2,FALSE),IF(C1293="FORTALECIMIENTO",VLOOKUP(AY1293,'[2]LISTAS ANEXO 1. 3'!$B$52:$C$58,2,FALSE),""))),"")</f>
        <v>AA</v>
      </c>
      <c r="I1293" s="23" t="str">
        <f>+IFERROR(VLOOKUP(#REF!,'[2]LISTAS ANEXO 1. 4'!$B$74:$C$90,2,FALSE),"")</f>
        <v/>
      </c>
      <c r="J1293" s="23" t="str">
        <f>+IFERROR(VLOOKUP(X1293,[2]ORDINALES!$B$2:$C$5,2,FALSE),"")</f>
        <v>CTADOS</v>
      </c>
      <c r="K1293" s="23" t="str">
        <f>+IFERROR(VLOOKUP(#REF!,[2]REGION!$G$2:$I$1125,2,FALSE),"")</f>
        <v/>
      </c>
      <c r="L1293" s="23" t="str">
        <f>+IFERROR(VLOOKUP(AI1293,[2]REGION!$G$2:$I$1125,2,FALSE),"")</f>
        <v>BOYA</v>
      </c>
      <c r="M1293" s="23" t="str">
        <f>+IFERROR(VLOOKUP(#REF!,[2]ORDINALES!$H$2:$I$382,2,FALSE),"")</f>
        <v/>
      </c>
      <c r="N1293" s="23" t="str">
        <f>IFERROR(VLOOKUP(U1293,'[2]Lista Willy'!$B$11:$D$14,3,FALSE),"")</f>
        <v>REC_11</v>
      </c>
      <c r="O1293" s="24"/>
      <c r="P1293" s="94">
        <v>42034</v>
      </c>
      <c r="Q1293" s="94" t="s">
        <v>540</v>
      </c>
      <c r="R1293" s="94" t="s">
        <v>873</v>
      </c>
      <c r="S1293" s="94" t="s">
        <v>1330</v>
      </c>
      <c r="T1293" s="94" t="s">
        <v>873</v>
      </c>
      <c r="U1293" s="94" t="s">
        <v>52</v>
      </c>
      <c r="V1293" s="94" t="s">
        <v>53</v>
      </c>
      <c r="W1293" s="94" t="s">
        <v>54</v>
      </c>
      <c r="X1293" s="90" t="s">
        <v>55</v>
      </c>
      <c r="Y1293" s="94" t="s">
        <v>1363</v>
      </c>
      <c r="Z1293" s="119">
        <v>15997960</v>
      </c>
      <c r="AA1293" s="120"/>
      <c r="AB1293" s="119"/>
      <c r="AC1293" s="119"/>
      <c r="AD1293" s="119"/>
      <c r="AE1293" s="120">
        <v>15997960</v>
      </c>
      <c r="AF1293" s="118">
        <v>14120000</v>
      </c>
      <c r="AG1293" s="131">
        <v>14543600</v>
      </c>
      <c r="AH1293" s="94" t="s">
        <v>57</v>
      </c>
      <c r="AI1293" s="94" t="s">
        <v>1009</v>
      </c>
      <c r="AJ1293" s="94" t="s">
        <v>1332</v>
      </c>
      <c r="AK1293" s="94"/>
      <c r="AL1293" s="94" t="s">
        <v>57</v>
      </c>
      <c r="AM1293" s="94"/>
      <c r="AN1293" s="94" t="s">
        <v>57</v>
      </c>
      <c r="AO1293" s="94"/>
      <c r="AP1293" s="94" t="s">
        <v>57</v>
      </c>
      <c r="AQ1293" s="94"/>
      <c r="AR1293" s="94" t="s">
        <v>57</v>
      </c>
      <c r="AS1293" s="94" t="s">
        <v>60</v>
      </c>
      <c r="AT1293" s="94" t="s">
        <v>61</v>
      </c>
      <c r="AU1293" s="97" t="s">
        <v>62</v>
      </c>
      <c r="AV1293" s="98" t="s">
        <v>125</v>
      </c>
      <c r="AW1293" s="97" t="s">
        <v>126</v>
      </c>
      <c r="AX1293" s="97">
        <v>3202032</v>
      </c>
      <c r="AY1293" s="97" t="s">
        <v>127</v>
      </c>
      <c r="AZ1293" s="98" t="s">
        <v>293</v>
      </c>
      <c r="BA1293" s="24"/>
    </row>
    <row r="1294" spans="1:53" ht="84.75" customHeight="1">
      <c r="A1294" s="23" t="str">
        <f>+IFERROR(VLOOKUP(R1294,'[2]Listas niveles'!$D$2:$E$11,2,FALSE),"")</f>
        <v>DTAN</v>
      </c>
      <c r="B1294" s="23" t="str">
        <f>+IFERROR(VLOOKUP(AS1294,'[2]Listas anexo 1'!$A$7:$B$8,2,FALSE),"")</f>
        <v>ADMIN</v>
      </c>
      <c r="C1294" s="23" t="str">
        <f>+IFERROR(VLOOKUP(AT1294,'[2]Listas anexo 1'!$A$13:$B$15,2,FALSE),"")</f>
        <v>ADMINYCOOR</v>
      </c>
      <c r="D1294" s="23" t="str">
        <f>+IFERROR(VLOOKUP(AT1294,'[2]Listas anexo 1'!$A$13:$C$15,3,FALSE),"")</f>
        <v>CONTRIBUIR</v>
      </c>
      <c r="E1294" s="23" t="str">
        <f>+IFERROR(VLOOKUP(AT1294,'[2]Listas anexo 1'!$A$19:$B$21,2,FALSE),"")</f>
        <v>ADMINOB</v>
      </c>
      <c r="F1294" s="23" t="str">
        <f>+IFERROR(VLOOKUP(AV1294,'[2]Listas anexo 1'!$J$13:$K$21,2,FALSE),"")</f>
        <v>ADOBI</v>
      </c>
      <c r="G1294" s="23" t="str">
        <f>+IFERROR(VLOOKUP(AW1294,'[2]LISTAS ANEXO 1. 2'!$A$9:$B$38,2,FALSE),"")</f>
        <v>AI</v>
      </c>
      <c r="H1294" s="23" t="str">
        <f>+IFERROR(IF(C1294="ADMINYCOOR",VLOOKUP(AY1294,'[2]LISTAS ANEXO 1. 3'!$B$13:$C$42,2,FALSE),IF(C1294="TASAS",VLOOKUP(AY1294,'[2]LISTAS ANEXO 1. 3'!$B$43:$C$51,2,FALSE),IF(C1294="FORTALECIMIENTO",VLOOKUP(AY1294,'[2]LISTAS ANEXO 1. 3'!$B$52:$C$58,2,FALSE),""))),"")</f>
        <v>BB</v>
      </c>
      <c r="I1294" s="23" t="str">
        <f>+IFERROR(VLOOKUP(#REF!,'[2]LISTAS ANEXO 1. 4'!$B$74:$C$90,2,FALSE),"")</f>
        <v/>
      </c>
      <c r="J1294" s="23" t="str">
        <f>+IFERROR(VLOOKUP(X1294,[2]ORDINALES!$B$2:$C$5,2,FALSE),"")</f>
        <v>CTADOS</v>
      </c>
      <c r="K1294" s="23" t="str">
        <f>+IFERROR(VLOOKUP(#REF!,[2]REGION!$G$2:$I$1125,2,FALSE),"")</f>
        <v/>
      </c>
      <c r="L1294" s="23" t="str">
        <f>+IFERROR(VLOOKUP(AI1294,[2]REGION!$G$2:$I$1125,2,FALSE),"")</f>
        <v>BOYA</v>
      </c>
      <c r="M1294" s="23" t="str">
        <f>+IFERROR(VLOOKUP(#REF!,[2]ORDINALES!$H$2:$I$382,2,FALSE),"")</f>
        <v/>
      </c>
      <c r="N1294" s="23" t="str">
        <f>IFERROR(VLOOKUP(U1294,'[2]Lista Willy'!$B$11:$D$14,3,FALSE),"")</f>
        <v>REC_11</v>
      </c>
      <c r="O1294" s="24"/>
      <c r="P1294" s="94">
        <v>42035</v>
      </c>
      <c r="Q1294" s="94" t="s">
        <v>540</v>
      </c>
      <c r="R1294" s="94" t="s">
        <v>873</v>
      </c>
      <c r="S1294" s="94" t="s">
        <v>1330</v>
      </c>
      <c r="T1294" s="94" t="s">
        <v>873</v>
      </c>
      <c r="U1294" s="94" t="s">
        <v>52</v>
      </c>
      <c r="V1294" s="94" t="s">
        <v>53</v>
      </c>
      <c r="W1294" s="94" t="s">
        <v>54</v>
      </c>
      <c r="X1294" s="90" t="s">
        <v>55</v>
      </c>
      <c r="Y1294" s="94" t="s">
        <v>1364</v>
      </c>
      <c r="Z1294" s="119">
        <v>46453000</v>
      </c>
      <c r="AA1294" s="120"/>
      <c r="AB1294" s="119"/>
      <c r="AC1294" s="119"/>
      <c r="AD1294" s="119"/>
      <c r="AE1294" s="120">
        <v>46453000</v>
      </c>
      <c r="AF1294" s="119"/>
      <c r="AG1294" s="131">
        <v>0</v>
      </c>
      <c r="AH1294" s="94" t="s">
        <v>57</v>
      </c>
      <c r="AI1294" s="94" t="s">
        <v>1009</v>
      </c>
      <c r="AJ1294" s="94" t="s">
        <v>1332</v>
      </c>
      <c r="AK1294" s="94"/>
      <c r="AL1294" s="94" t="s">
        <v>57</v>
      </c>
      <c r="AM1294" s="94"/>
      <c r="AN1294" s="94" t="s">
        <v>57</v>
      </c>
      <c r="AO1294" s="94"/>
      <c r="AP1294" s="94" t="s">
        <v>57</v>
      </c>
      <c r="AQ1294" s="94"/>
      <c r="AR1294" s="94" t="s">
        <v>57</v>
      </c>
      <c r="AS1294" s="94" t="s">
        <v>60</v>
      </c>
      <c r="AT1294" s="94" t="s">
        <v>61</v>
      </c>
      <c r="AU1294" s="97" t="s">
        <v>62</v>
      </c>
      <c r="AV1294" s="98" t="s">
        <v>125</v>
      </c>
      <c r="AW1294" s="97" t="s">
        <v>126</v>
      </c>
      <c r="AX1294" s="97">
        <v>3202032</v>
      </c>
      <c r="AY1294" s="97" t="s">
        <v>163</v>
      </c>
      <c r="AZ1294" s="98" t="s">
        <v>164</v>
      </c>
      <c r="BA1294" s="24"/>
    </row>
    <row r="1295" spans="1:53" ht="84.75" customHeight="1">
      <c r="A1295" s="23" t="str">
        <f>+IFERROR(VLOOKUP(R1295,'[2]Listas niveles'!$D$2:$E$11,2,FALSE),"")</f>
        <v>DTAN</v>
      </c>
      <c r="B1295" s="23" t="str">
        <f>+IFERROR(VLOOKUP(AS1295,'[2]Listas anexo 1'!$A$7:$B$8,2,FALSE),"")</f>
        <v>ADMIN</v>
      </c>
      <c r="C1295" s="23" t="str">
        <f>+IFERROR(VLOOKUP(AT1295,'[2]Listas anexo 1'!$A$13:$B$15,2,FALSE),"")</f>
        <v>ADMINYCOOR</v>
      </c>
      <c r="D1295" s="23" t="str">
        <f>+IFERROR(VLOOKUP(AT1295,'[2]Listas anexo 1'!$A$13:$C$15,3,FALSE),"")</f>
        <v>CONTRIBUIR</v>
      </c>
      <c r="E1295" s="23" t="str">
        <f>+IFERROR(VLOOKUP(AT1295,'[2]Listas anexo 1'!$A$19:$B$21,2,FALSE),"")</f>
        <v>ADMINOB</v>
      </c>
      <c r="F1295" s="23" t="str">
        <f>+IFERROR(VLOOKUP(AV1295,'[2]Listas anexo 1'!$J$13:$K$21,2,FALSE),"")</f>
        <v>ADOBI</v>
      </c>
      <c r="G1295" s="23" t="str">
        <f>+IFERROR(VLOOKUP(AW1295,'[2]LISTAS ANEXO 1. 2'!$A$9:$B$38,2,FALSE),"")</f>
        <v>AI</v>
      </c>
      <c r="H1295" s="23" t="str">
        <f>+IFERROR(IF(C1295="ADMINYCOOR",VLOOKUP(AY1295,'[2]LISTAS ANEXO 1. 3'!$B$13:$C$42,2,FALSE),IF(C1295="TASAS",VLOOKUP(AY1295,'[2]LISTAS ANEXO 1. 3'!$B$43:$C$51,2,FALSE),IF(C1295="FORTALECIMIENTO",VLOOKUP(AY1295,'[2]LISTAS ANEXO 1. 3'!$B$52:$C$58,2,FALSE),""))),"")</f>
        <v>AA</v>
      </c>
      <c r="I1295" s="23" t="str">
        <f>+IFERROR(VLOOKUP(#REF!,'[2]LISTAS ANEXO 1. 4'!$B$74:$C$90,2,FALSE),"")</f>
        <v/>
      </c>
      <c r="J1295" s="23" t="str">
        <f>+IFERROR(VLOOKUP(X1295,[2]ORDINALES!$B$2:$C$5,2,FALSE),"")</f>
        <v>CTADOS</v>
      </c>
      <c r="K1295" s="23" t="str">
        <f>+IFERROR(VLOOKUP(#REF!,[2]REGION!$G$2:$I$1125,2,FALSE),"")</f>
        <v/>
      </c>
      <c r="L1295" s="23" t="str">
        <f>+IFERROR(VLOOKUP(AI1295,[2]REGION!$G$2:$I$1125,2,FALSE),"")</f>
        <v>BOYA</v>
      </c>
      <c r="M1295" s="23" t="str">
        <f>+IFERROR(VLOOKUP(#REF!,[2]ORDINALES!$H$2:$I$382,2,FALSE),"")</f>
        <v/>
      </c>
      <c r="N1295" s="23" t="str">
        <f>IFERROR(VLOOKUP(U1295,'[2]Lista Willy'!$B$11:$D$14,3,FALSE),"")</f>
        <v>REC_20</v>
      </c>
      <c r="O1295" s="24"/>
      <c r="P1295" s="94">
        <v>42036</v>
      </c>
      <c r="Q1295" s="94" t="s">
        <v>540</v>
      </c>
      <c r="R1295" s="94" t="s">
        <v>873</v>
      </c>
      <c r="S1295" s="94" t="s">
        <v>1330</v>
      </c>
      <c r="T1295" s="94" t="s">
        <v>873</v>
      </c>
      <c r="U1295" s="94" t="s">
        <v>153</v>
      </c>
      <c r="V1295" s="94" t="s">
        <v>154</v>
      </c>
      <c r="W1295" s="94" t="s">
        <v>54</v>
      </c>
      <c r="X1295" s="90" t="s">
        <v>55</v>
      </c>
      <c r="Y1295" s="94" t="s">
        <v>2930</v>
      </c>
      <c r="Z1295" s="119">
        <v>5000000</v>
      </c>
      <c r="AA1295" s="120"/>
      <c r="AB1295" s="119"/>
      <c r="AC1295" s="119"/>
      <c r="AD1295" s="119"/>
      <c r="AE1295" s="120">
        <v>5000000</v>
      </c>
      <c r="AF1295" s="119"/>
      <c r="AG1295" s="131">
        <v>0</v>
      </c>
      <c r="AH1295" s="94" t="s">
        <v>57</v>
      </c>
      <c r="AI1295" s="94" t="s">
        <v>1009</v>
      </c>
      <c r="AJ1295" s="94" t="s">
        <v>1332</v>
      </c>
      <c r="AK1295" s="94"/>
      <c r="AL1295" s="94" t="s">
        <v>57</v>
      </c>
      <c r="AM1295" s="94"/>
      <c r="AN1295" s="94" t="s">
        <v>57</v>
      </c>
      <c r="AO1295" s="94"/>
      <c r="AP1295" s="94" t="s">
        <v>57</v>
      </c>
      <c r="AQ1295" s="94"/>
      <c r="AR1295" s="94" t="s">
        <v>57</v>
      </c>
      <c r="AS1295" s="94" t="s">
        <v>60</v>
      </c>
      <c r="AT1295" s="94" t="s">
        <v>61</v>
      </c>
      <c r="AU1295" s="97" t="s">
        <v>62</v>
      </c>
      <c r="AV1295" s="98" t="s">
        <v>125</v>
      </c>
      <c r="AW1295" s="97" t="s">
        <v>126</v>
      </c>
      <c r="AX1295" s="97">
        <v>3202032</v>
      </c>
      <c r="AY1295" s="97" t="s">
        <v>127</v>
      </c>
      <c r="AZ1295" s="97" t="s">
        <v>293</v>
      </c>
      <c r="BA1295" s="24"/>
    </row>
    <row r="1296" spans="1:53" ht="84.75" customHeight="1">
      <c r="A1296" s="23" t="str">
        <f>+IFERROR(VLOOKUP(R1296,'[2]Listas niveles'!$D$2:$E$11,2,FALSE),"")</f>
        <v>DTAN</v>
      </c>
      <c r="B1296" s="23" t="str">
        <f>+IFERROR(VLOOKUP(AS1296,'[2]Listas anexo 1'!$A$7:$B$8,2,FALSE),"")</f>
        <v>ADMIN</v>
      </c>
      <c r="C1296" s="23" t="str">
        <f>+IFERROR(VLOOKUP(AT1296,'[2]Listas anexo 1'!$A$13:$B$15,2,FALSE),"")</f>
        <v>ADMINYCOOR</v>
      </c>
      <c r="D1296" s="23" t="str">
        <f>+IFERROR(VLOOKUP(AT1296,'[2]Listas anexo 1'!$A$13:$C$15,3,FALSE),"")</f>
        <v>CONTRIBUIR</v>
      </c>
      <c r="E1296" s="23" t="str">
        <f>+IFERROR(VLOOKUP(AT1296,'[2]Listas anexo 1'!$A$19:$B$21,2,FALSE),"")</f>
        <v>ADMINOB</v>
      </c>
      <c r="F1296" s="23" t="str">
        <f>+IFERROR(VLOOKUP(AV1296,'[2]Listas anexo 1'!$J$13:$K$21,2,FALSE),"")</f>
        <v>ADOBI</v>
      </c>
      <c r="G1296" s="23" t="str">
        <f>+IFERROR(VLOOKUP(AW1296,'[2]LISTAS ANEXO 1. 2'!$A$9:$B$38,2,FALSE),"")</f>
        <v>AI</v>
      </c>
      <c r="H1296" s="23" t="str">
        <f>+IFERROR(IF(C1296="ADMINYCOOR",VLOOKUP(AY1296,'[2]LISTAS ANEXO 1. 3'!$B$13:$C$42,2,FALSE),IF(C1296="TASAS",VLOOKUP(AY1296,'[2]LISTAS ANEXO 1. 3'!$B$43:$C$51,2,FALSE),IF(C1296="FORTALECIMIENTO",VLOOKUP(AY1296,'[2]LISTAS ANEXO 1. 3'!$B$52:$C$58,2,FALSE),""))),"")</f>
        <v>AA</v>
      </c>
      <c r="I1296" s="23" t="str">
        <f>+IFERROR(VLOOKUP(#REF!,'[2]LISTAS ANEXO 1. 4'!$B$74:$C$90,2,FALSE),"")</f>
        <v/>
      </c>
      <c r="J1296" s="23" t="str">
        <f>+IFERROR(VLOOKUP(X1296,[2]ORDINALES!$B$2:$C$5,2,FALSE),"")</f>
        <v>CTADOS</v>
      </c>
      <c r="K1296" s="23" t="str">
        <f>+IFERROR(VLOOKUP(#REF!,[2]REGION!$G$2:$I$1125,2,FALSE),"")</f>
        <v/>
      </c>
      <c r="L1296" s="23" t="str">
        <f>+IFERROR(VLOOKUP(AI1296,[2]REGION!$G$2:$I$1125,2,FALSE),"")</f>
        <v>BOYA</v>
      </c>
      <c r="M1296" s="23" t="str">
        <f>+IFERROR(VLOOKUP(#REF!,[2]ORDINALES!$H$2:$I$382,2,FALSE),"")</f>
        <v/>
      </c>
      <c r="N1296" s="23" t="str">
        <f>IFERROR(VLOOKUP(U1296,'[2]Lista Willy'!$B$11:$D$14,3,FALSE),"")</f>
        <v>REC_11</v>
      </c>
      <c r="O1296" s="24"/>
      <c r="P1296" s="94">
        <v>42037</v>
      </c>
      <c r="Q1296" s="94" t="s">
        <v>540</v>
      </c>
      <c r="R1296" s="94" t="s">
        <v>873</v>
      </c>
      <c r="S1296" s="94" t="s">
        <v>1330</v>
      </c>
      <c r="T1296" s="94" t="s">
        <v>873</v>
      </c>
      <c r="U1296" s="94" t="s">
        <v>52</v>
      </c>
      <c r="V1296" s="94" t="s">
        <v>53</v>
      </c>
      <c r="W1296" s="94" t="s">
        <v>54</v>
      </c>
      <c r="X1296" s="90" t="s">
        <v>55</v>
      </c>
      <c r="Y1296" s="94" t="s">
        <v>2931</v>
      </c>
      <c r="Z1296" s="119">
        <v>2000000</v>
      </c>
      <c r="AA1296" s="120"/>
      <c r="AB1296" s="119"/>
      <c r="AC1296" s="119"/>
      <c r="AD1296" s="119"/>
      <c r="AE1296" s="120">
        <v>2000000</v>
      </c>
      <c r="AF1296" s="119"/>
      <c r="AG1296" s="131">
        <v>0</v>
      </c>
      <c r="AH1296" s="94" t="s">
        <v>57</v>
      </c>
      <c r="AI1296" s="94" t="s">
        <v>1009</v>
      </c>
      <c r="AJ1296" s="94" t="s">
        <v>1332</v>
      </c>
      <c r="AK1296" s="94"/>
      <c r="AL1296" s="94" t="s">
        <v>57</v>
      </c>
      <c r="AM1296" s="94"/>
      <c r="AN1296" s="94" t="s">
        <v>57</v>
      </c>
      <c r="AO1296" s="94"/>
      <c r="AP1296" s="94" t="s">
        <v>57</v>
      </c>
      <c r="AQ1296" s="94"/>
      <c r="AR1296" s="94" t="s">
        <v>57</v>
      </c>
      <c r="AS1296" s="94" t="s">
        <v>60</v>
      </c>
      <c r="AT1296" s="94" t="s">
        <v>61</v>
      </c>
      <c r="AU1296" s="97" t="s">
        <v>62</v>
      </c>
      <c r="AV1296" s="98" t="s">
        <v>125</v>
      </c>
      <c r="AW1296" s="97" t="s">
        <v>126</v>
      </c>
      <c r="AX1296" s="97">
        <v>3202032</v>
      </c>
      <c r="AY1296" s="97" t="s">
        <v>127</v>
      </c>
      <c r="AZ1296" s="97" t="s">
        <v>293</v>
      </c>
      <c r="BA1296" s="24"/>
    </row>
    <row r="1297" spans="1:53" ht="84.75" customHeight="1">
      <c r="A1297" s="23" t="str">
        <f>+IFERROR(VLOOKUP(R1297,'[2]Listas niveles'!$D$2:$E$11,2,FALSE),"")</f>
        <v>DTAN</v>
      </c>
      <c r="B1297" s="23" t="str">
        <f>+IFERROR(VLOOKUP(AS1297,'[2]Listas anexo 1'!$A$7:$B$8,2,FALSE),"")</f>
        <v>ADMIN</v>
      </c>
      <c r="C1297" s="23" t="str">
        <f>+IFERROR(VLOOKUP(AT1297,'[2]Listas anexo 1'!$A$13:$B$15,2,FALSE),"")</f>
        <v>ADMINYCOOR</v>
      </c>
      <c r="D1297" s="23" t="str">
        <f>+IFERROR(VLOOKUP(AT1297,'[2]Listas anexo 1'!$A$13:$C$15,3,FALSE),"")</f>
        <v>CONTRIBUIR</v>
      </c>
      <c r="E1297" s="23" t="str">
        <f>+IFERROR(VLOOKUP(AT1297,'[2]Listas anexo 1'!$A$19:$B$21,2,FALSE),"")</f>
        <v>ADMINOB</v>
      </c>
      <c r="F1297" s="23" t="str">
        <f>+IFERROR(VLOOKUP(AV1297,'[2]Listas anexo 1'!$J$13:$K$21,2,FALSE),"")</f>
        <v>ADOBI</v>
      </c>
      <c r="G1297" s="23" t="str">
        <f>+IFERROR(VLOOKUP(AW1297,'[2]LISTAS ANEXO 1. 2'!$A$9:$B$38,2,FALSE),"")</f>
        <v>AI</v>
      </c>
      <c r="H1297" s="23" t="str">
        <f>+IFERROR(IF(C1297="ADMINYCOOR",VLOOKUP(AY1297,'[2]LISTAS ANEXO 1. 3'!$B$13:$C$42,2,FALSE),IF(C1297="TASAS",VLOOKUP(AY1297,'[2]LISTAS ANEXO 1. 3'!$B$43:$C$51,2,FALSE),IF(C1297="FORTALECIMIENTO",VLOOKUP(AY1297,'[2]LISTAS ANEXO 1. 3'!$B$52:$C$58,2,FALSE),""))),"")</f>
        <v>AA</v>
      </c>
      <c r="I1297" s="23" t="str">
        <f>+IFERROR(VLOOKUP(#REF!,'[2]LISTAS ANEXO 1. 4'!$B$74:$C$90,2,FALSE),"")</f>
        <v/>
      </c>
      <c r="J1297" s="23" t="str">
        <f>+IFERROR(VLOOKUP(X1297,[2]ORDINALES!$B$2:$C$5,2,FALSE),"")</f>
        <v>CTADOS</v>
      </c>
      <c r="K1297" s="23" t="str">
        <f>+IFERROR(VLOOKUP(#REF!,[2]REGION!$G$2:$I$1125,2,FALSE),"")</f>
        <v/>
      </c>
      <c r="L1297" s="23" t="str">
        <f>+IFERROR(VLOOKUP(AI1297,[2]REGION!$G$2:$I$1125,2,FALSE),"")</f>
        <v>BOYA</v>
      </c>
      <c r="M1297" s="23" t="str">
        <f>+IFERROR(VLOOKUP(#REF!,[2]ORDINALES!$H$2:$I$382,2,FALSE),"")</f>
        <v/>
      </c>
      <c r="N1297" s="23" t="str">
        <f>IFERROR(VLOOKUP(U1297,'[2]Lista Willy'!$B$11:$D$14,3,FALSE),"")</f>
        <v>REC_20</v>
      </c>
      <c r="O1297" s="24"/>
      <c r="P1297" s="94">
        <v>42038</v>
      </c>
      <c r="Q1297" s="94" t="s">
        <v>540</v>
      </c>
      <c r="R1297" s="94" t="s">
        <v>873</v>
      </c>
      <c r="S1297" s="94" t="s">
        <v>1330</v>
      </c>
      <c r="T1297" s="94" t="s">
        <v>873</v>
      </c>
      <c r="U1297" s="94" t="s">
        <v>153</v>
      </c>
      <c r="V1297" s="94" t="s">
        <v>154</v>
      </c>
      <c r="W1297" s="94" t="s">
        <v>54</v>
      </c>
      <c r="X1297" s="90" t="s">
        <v>55</v>
      </c>
      <c r="Y1297" s="94" t="s">
        <v>1365</v>
      </c>
      <c r="Z1297" s="119">
        <v>3000000</v>
      </c>
      <c r="AA1297" s="120"/>
      <c r="AB1297" s="119"/>
      <c r="AC1297" s="119"/>
      <c r="AD1297" s="119"/>
      <c r="AE1297" s="120">
        <v>3000000</v>
      </c>
      <c r="AF1297" s="119"/>
      <c r="AG1297" s="131">
        <v>0</v>
      </c>
      <c r="AH1297" s="94" t="s">
        <v>57</v>
      </c>
      <c r="AI1297" s="94" t="s">
        <v>1009</v>
      </c>
      <c r="AJ1297" s="94" t="s">
        <v>1332</v>
      </c>
      <c r="AK1297" s="94"/>
      <c r="AL1297" s="94" t="s">
        <v>57</v>
      </c>
      <c r="AM1297" s="94"/>
      <c r="AN1297" s="94" t="s">
        <v>57</v>
      </c>
      <c r="AO1297" s="94"/>
      <c r="AP1297" s="94" t="s">
        <v>57</v>
      </c>
      <c r="AQ1297" s="94"/>
      <c r="AR1297" s="94" t="s">
        <v>57</v>
      </c>
      <c r="AS1297" s="94" t="s">
        <v>60</v>
      </c>
      <c r="AT1297" s="94" t="s">
        <v>61</v>
      </c>
      <c r="AU1297" s="97" t="s">
        <v>62</v>
      </c>
      <c r="AV1297" s="98" t="s">
        <v>125</v>
      </c>
      <c r="AW1297" s="97" t="s">
        <v>126</v>
      </c>
      <c r="AX1297" s="97">
        <v>3202032</v>
      </c>
      <c r="AY1297" s="97" t="s">
        <v>127</v>
      </c>
      <c r="AZ1297" s="97" t="s">
        <v>293</v>
      </c>
      <c r="BA1297" s="24"/>
    </row>
    <row r="1298" spans="1:53" ht="84.75" customHeight="1">
      <c r="A1298" s="23" t="str">
        <f>+IFERROR(VLOOKUP(R1298,'[2]Listas niveles'!$D$2:$E$11,2,FALSE),"")</f>
        <v>DTAN</v>
      </c>
      <c r="B1298" s="23" t="str">
        <f>+IFERROR(VLOOKUP(AS1298,'[2]Listas anexo 1'!$A$7:$B$8,2,FALSE),"")</f>
        <v>ADMIN</v>
      </c>
      <c r="C1298" s="23" t="str">
        <f>+IFERROR(VLOOKUP(AT1298,'[2]Listas anexo 1'!$A$13:$B$15,2,FALSE),"")</f>
        <v>ADMINYCOOR</v>
      </c>
      <c r="D1298" s="23" t="str">
        <f>+IFERROR(VLOOKUP(AT1298,'[2]Listas anexo 1'!$A$13:$C$15,3,FALSE),"")</f>
        <v>CONTRIBUIR</v>
      </c>
      <c r="E1298" s="23" t="str">
        <f>+IFERROR(VLOOKUP(AT1298,'[2]Listas anexo 1'!$A$19:$B$21,2,FALSE),"")</f>
        <v>ADMINOB</v>
      </c>
      <c r="F1298" s="23" t="str">
        <f>+IFERROR(VLOOKUP(AV1298,'[2]Listas anexo 1'!$J$13:$K$21,2,FALSE),"")</f>
        <v>ADOBI</v>
      </c>
      <c r="G1298" s="23" t="str">
        <f>+IFERROR(VLOOKUP(AW1298,'[2]LISTAS ANEXO 1. 2'!$A$9:$B$38,2,FALSE),"")</f>
        <v>AI</v>
      </c>
      <c r="H1298" s="23" t="str">
        <f>+IFERROR(IF(C1298="ADMINYCOOR",VLOOKUP(AY1298,'[2]LISTAS ANEXO 1. 3'!$B$13:$C$42,2,FALSE),IF(C1298="TASAS",VLOOKUP(AY1298,'[2]LISTAS ANEXO 1. 3'!$B$43:$C$51,2,FALSE),IF(C1298="FORTALECIMIENTO",VLOOKUP(AY1298,'[2]LISTAS ANEXO 1. 3'!$B$52:$C$58,2,FALSE),""))),"")</f>
        <v>AA</v>
      </c>
      <c r="I1298" s="23" t="str">
        <f>+IFERROR(VLOOKUP(#REF!,'[2]LISTAS ANEXO 1. 4'!$B$74:$C$90,2,FALSE),"")</f>
        <v/>
      </c>
      <c r="J1298" s="23" t="str">
        <f>+IFERROR(VLOOKUP(X1298,[2]ORDINALES!$B$2:$C$5,2,FALSE),"")</f>
        <v>CTADOS</v>
      </c>
      <c r="K1298" s="23" t="str">
        <f>+IFERROR(VLOOKUP(#REF!,[2]REGION!$G$2:$I$1125,2,FALSE),"")</f>
        <v/>
      </c>
      <c r="L1298" s="23" t="str">
        <f>+IFERROR(VLOOKUP(AI1298,[2]REGION!$G$2:$I$1125,2,FALSE),"")</f>
        <v>BOYA</v>
      </c>
      <c r="M1298" s="23" t="str">
        <f>+IFERROR(VLOOKUP(#REF!,[2]ORDINALES!$H$2:$I$382,2,FALSE),"")</f>
        <v/>
      </c>
      <c r="N1298" s="23" t="str">
        <f>IFERROR(VLOOKUP(U1298,'[2]Lista Willy'!$B$11:$D$14,3,FALSE),"")</f>
        <v>REC_11</v>
      </c>
      <c r="O1298" s="24"/>
      <c r="P1298" s="94">
        <v>42039</v>
      </c>
      <c r="Q1298" s="94" t="s">
        <v>540</v>
      </c>
      <c r="R1298" s="94" t="s">
        <v>873</v>
      </c>
      <c r="S1298" s="94" t="s">
        <v>1330</v>
      </c>
      <c r="T1298" s="94" t="s">
        <v>873</v>
      </c>
      <c r="U1298" s="94" t="s">
        <v>52</v>
      </c>
      <c r="V1298" s="94" t="s">
        <v>53</v>
      </c>
      <c r="W1298" s="94" t="s">
        <v>54</v>
      </c>
      <c r="X1298" s="90" t="s">
        <v>55</v>
      </c>
      <c r="Y1298" s="94" t="s">
        <v>1366</v>
      </c>
      <c r="Z1298" s="119">
        <v>5000000</v>
      </c>
      <c r="AA1298" s="120"/>
      <c r="AB1298" s="119"/>
      <c r="AC1298" s="119"/>
      <c r="AD1298" s="119"/>
      <c r="AE1298" s="120">
        <v>5000000</v>
      </c>
      <c r="AF1298" s="119"/>
      <c r="AG1298" s="131">
        <v>0</v>
      </c>
      <c r="AH1298" s="94" t="s">
        <v>57</v>
      </c>
      <c r="AI1298" s="94" t="s">
        <v>1009</v>
      </c>
      <c r="AJ1298" s="94" t="s">
        <v>1332</v>
      </c>
      <c r="AK1298" s="94"/>
      <c r="AL1298" s="94" t="s">
        <v>57</v>
      </c>
      <c r="AM1298" s="94"/>
      <c r="AN1298" s="94" t="s">
        <v>57</v>
      </c>
      <c r="AO1298" s="94"/>
      <c r="AP1298" s="94" t="s">
        <v>57</v>
      </c>
      <c r="AQ1298" s="94"/>
      <c r="AR1298" s="94" t="s">
        <v>57</v>
      </c>
      <c r="AS1298" s="94" t="s">
        <v>60</v>
      </c>
      <c r="AT1298" s="94" t="s">
        <v>61</v>
      </c>
      <c r="AU1298" s="97" t="s">
        <v>62</v>
      </c>
      <c r="AV1298" s="98" t="s">
        <v>125</v>
      </c>
      <c r="AW1298" s="97" t="s">
        <v>126</v>
      </c>
      <c r="AX1298" s="97">
        <v>3202032</v>
      </c>
      <c r="AY1298" s="97" t="s">
        <v>127</v>
      </c>
      <c r="AZ1298" s="97" t="s">
        <v>293</v>
      </c>
      <c r="BA1298" s="24"/>
    </row>
    <row r="1299" spans="1:53" ht="84.75" customHeight="1">
      <c r="A1299" s="23" t="str">
        <f>+IFERROR(VLOOKUP(R1299,'[2]Listas niveles'!$D$2:$E$11,2,FALSE),"")</f>
        <v>DTAN</v>
      </c>
      <c r="B1299" s="23" t="str">
        <f>+IFERROR(VLOOKUP(AS1299,'[2]Listas anexo 1'!$A$7:$B$8,2,FALSE),"")</f>
        <v>ADMIN</v>
      </c>
      <c r="C1299" s="23" t="str">
        <f>+IFERROR(VLOOKUP(AT1299,'[2]Listas anexo 1'!$A$13:$B$15,2,FALSE),"")</f>
        <v>ADMINYCOOR</v>
      </c>
      <c r="D1299" s="23" t="str">
        <f>+IFERROR(VLOOKUP(AT1299,'[2]Listas anexo 1'!$A$13:$C$15,3,FALSE),"")</f>
        <v>CONTRIBUIR</v>
      </c>
      <c r="E1299" s="23" t="str">
        <f>+IFERROR(VLOOKUP(AT1299,'[2]Listas anexo 1'!$A$19:$B$21,2,FALSE),"")</f>
        <v>ADMINOB</v>
      </c>
      <c r="F1299" s="23" t="str">
        <f>+IFERROR(VLOOKUP(AV1299,'[2]Listas anexo 1'!$J$13:$K$21,2,FALSE),"")</f>
        <v>ADOBI</v>
      </c>
      <c r="G1299" s="23" t="str">
        <f>+IFERROR(VLOOKUP(AW1299,'[2]LISTAS ANEXO 1. 2'!$A$9:$B$38,2,FALSE),"")</f>
        <v>AI</v>
      </c>
      <c r="H1299" s="23" t="str">
        <f>+IFERROR(IF(C1299="ADMINYCOOR",VLOOKUP(AY1299,'[2]LISTAS ANEXO 1. 3'!$B$13:$C$42,2,FALSE),IF(C1299="TASAS",VLOOKUP(AY1299,'[2]LISTAS ANEXO 1. 3'!$B$43:$C$51,2,FALSE),IF(C1299="FORTALECIMIENTO",VLOOKUP(AY1299,'[2]LISTAS ANEXO 1. 3'!$B$52:$C$58,2,FALSE),""))),"")</f>
        <v>AA</v>
      </c>
      <c r="I1299" s="23" t="str">
        <f>+IFERROR(VLOOKUP(#REF!,'[2]LISTAS ANEXO 1. 4'!$B$74:$C$90,2,FALSE),"")</f>
        <v/>
      </c>
      <c r="J1299" s="23" t="str">
        <f>+IFERROR(VLOOKUP(X1299,[2]ORDINALES!$B$2:$C$5,2,FALSE),"")</f>
        <v>CTADOS</v>
      </c>
      <c r="K1299" s="23" t="str">
        <f>+IFERROR(VLOOKUP(#REF!,[2]REGION!$G$2:$I$1125,2,FALSE),"")</f>
        <v/>
      </c>
      <c r="L1299" s="23" t="str">
        <f>+IFERROR(VLOOKUP(AI1299,[2]REGION!$G$2:$I$1125,2,FALSE),"")</f>
        <v>BOYA</v>
      </c>
      <c r="M1299" s="23" t="str">
        <f>+IFERROR(VLOOKUP(#REF!,[2]ORDINALES!$H$2:$I$382,2,FALSE),"")</f>
        <v/>
      </c>
      <c r="N1299" s="23" t="str">
        <f>IFERROR(VLOOKUP(U1299,'[2]Lista Willy'!$B$11:$D$14,3,FALSE),"")</f>
        <v>REC_11</v>
      </c>
      <c r="O1299" s="24"/>
      <c r="P1299" s="94">
        <v>42040</v>
      </c>
      <c r="Q1299" s="94" t="s">
        <v>540</v>
      </c>
      <c r="R1299" s="94" t="s">
        <v>873</v>
      </c>
      <c r="S1299" s="94" t="s">
        <v>1330</v>
      </c>
      <c r="T1299" s="94" t="s">
        <v>873</v>
      </c>
      <c r="U1299" s="94" t="s">
        <v>52</v>
      </c>
      <c r="V1299" s="94" t="s">
        <v>53</v>
      </c>
      <c r="W1299" s="94" t="s">
        <v>54</v>
      </c>
      <c r="X1299" s="90" t="s">
        <v>55</v>
      </c>
      <c r="Y1299" s="94" t="s">
        <v>1367</v>
      </c>
      <c r="Z1299" s="119">
        <v>12000000</v>
      </c>
      <c r="AA1299" s="120"/>
      <c r="AB1299" s="119"/>
      <c r="AC1299" s="119"/>
      <c r="AD1299" s="119"/>
      <c r="AE1299" s="120">
        <v>12000000</v>
      </c>
      <c r="AF1299" s="119"/>
      <c r="AG1299" s="131">
        <v>0</v>
      </c>
      <c r="AH1299" s="94" t="s">
        <v>57</v>
      </c>
      <c r="AI1299" s="94" t="s">
        <v>1009</v>
      </c>
      <c r="AJ1299" s="94" t="s">
        <v>1332</v>
      </c>
      <c r="AK1299" s="94"/>
      <c r="AL1299" s="94" t="s">
        <v>57</v>
      </c>
      <c r="AM1299" s="94"/>
      <c r="AN1299" s="94" t="s">
        <v>57</v>
      </c>
      <c r="AO1299" s="94"/>
      <c r="AP1299" s="94" t="s">
        <v>57</v>
      </c>
      <c r="AQ1299" s="94"/>
      <c r="AR1299" s="94" t="s">
        <v>57</v>
      </c>
      <c r="AS1299" s="94" t="s">
        <v>60</v>
      </c>
      <c r="AT1299" s="94" t="s">
        <v>61</v>
      </c>
      <c r="AU1299" s="97" t="s">
        <v>62</v>
      </c>
      <c r="AV1299" s="98" t="s">
        <v>125</v>
      </c>
      <c r="AW1299" s="97" t="s">
        <v>126</v>
      </c>
      <c r="AX1299" s="97">
        <v>3202032</v>
      </c>
      <c r="AY1299" s="97" t="s">
        <v>127</v>
      </c>
      <c r="AZ1299" s="97" t="s">
        <v>293</v>
      </c>
      <c r="BA1299" s="24"/>
    </row>
    <row r="1300" spans="1:53" ht="84.75" customHeight="1">
      <c r="A1300" s="23" t="str">
        <f>+IFERROR(VLOOKUP(R1300,'[2]Listas niveles'!$D$2:$E$11,2,FALSE),"")</f>
        <v>DTAN</v>
      </c>
      <c r="B1300" s="23" t="str">
        <f>+IFERROR(VLOOKUP(AS1300,'[2]Listas anexo 1'!$A$7:$B$8,2,FALSE),"")</f>
        <v>ADMIN</v>
      </c>
      <c r="C1300" s="23" t="str">
        <f>+IFERROR(VLOOKUP(AT1300,'[2]Listas anexo 1'!$A$13:$B$15,2,FALSE),"")</f>
        <v>ADMINYCOOR</v>
      </c>
      <c r="D1300" s="23" t="str">
        <f>+IFERROR(VLOOKUP(AT1300,'[2]Listas anexo 1'!$A$13:$C$15,3,FALSE),"")</f>
        <v>CONTRIBUIR</v>
      </c>
      <c r="E1300" s="23" t="str">
        <f>+IFERROR(VLOOKUP(AT1300,'[2]Listas anexo 1'!$A$19:$B$21,2,FALSE),"")</f>
        <v>ADMINOB</v>
      </c>
      <c r="F1300" s="23" t="str">
        <f>+IFERROR(VLOOKUP(AV1300,'[2]Listas anexo 1'!$J$13:$K$21,2,FALSE),"")</f>
        <v>ADOBI</v>
      </c>
      <c r="G1300" s="23" t="str">
        <f>+IFERROR(VLOOKUP(AW1300,'[2]LISTAS ANEXO 1. 2'!$A$9:$B$38,2,FALSE),"")</f>
        <v>AI</v>
      </c>
      <c r="H1300" s="23" t="str">
        <f>+IFERROR(IF(C1300="ADMINYCOOR",VLOOKUP(AY1300,'[2]LISTAS ANEXO 1. 3'!$B$13:$C$42,2,FALSE),IF(C1300="TASAS",VLOOKUP(AY1300,'[2]LISTAS ANEXO 1. 3'!$B$43:$C$51,2,FALSE),IF(C1300="FORTALECIMIENTO",VLOOKUP(AY1300,'[2]LISTAS ANEXO 1. 3'!$B$52:$C$58,2,FALSE),""))),"")</f>
        <v>AA</v>
      </c>
      <c r="I1300" s="23" t="str">
        <f>+IFERROR(VLOOKUP(#REF!,'[2]LISTAS ANEXO 1. 4'!$B$74:$C$90,2,FALSE),"")</f>
        <v/>
      </c>
      <c r="J1300" s="23" t="str">
        <f>+IFERROR(VLOOKUP(X1300,[2]ORDINALES!$B$2:$C$5,2,FALSE),"")</f>
        <v>CTADOS</v>
      </c>
      <c r="K1300" s="23" t="str">
        <f>+IFERROR(VLOOKUP(#REF!,[2]REGION!$G$2:$I$1125,2,FALSE),"")</f>
        <v/>
      </c>
      <c r="L1300" s="23" t="str">
        <f>+IFERROR(VLOOKUP(AI1300,[2]REGION!$G$2:$I$1125,2,FALSE),"")</f>
        <v>BOYA</v>
      </c>
      <c r="M1300" s="23" t="str">
        <f>+IFERROR(VLOOKUP(#REF!,[2]ORDINALES!$H$2:$I$382,2,FALSE),"")</f>
        <v/>
      </c>
      <c r="N1300" s="23" t="str">
        <f>IFERROR(VLOOKUP(U1300,'[2]Lista Willy'!$B$11:$D$14,3,FALSE),"")</f>
        <v>REC_11</v>
      </c>
      <c r="O1300" s="24"/>
      <c r="P1300" s="94">
        <v>42041</v>
      </c>
      <c r="Q1300" s="94" t="s">
        <v>540</v>
      </c>
      <c r="R1300" s="94" t="s">
        <v>873</v>
      </c>
      <c r="S1300" s="94" t="s">
        <v>1330</v>
      </c>
      <c r="T1300" s="94" t="s">
        <v>873</v>
      </c>
      <c r="U1300" s="94" t="s">
        <v>52</v>
      </c>
      <c r="V1300" s="94" t="s">
        <v>53</v>
      </c>
      <c r="W1300" s="94" t="s">
        <v>54</v>
      </c>
      <c r="X1300" s="90" t="s">
        <v>55</v>
      </c>
      <c r="Y1300" s="94" t="s">
        <v>1368</v>
      </c>
      <c r="Z1300" s="119">
        <v>9000000</v>
      </c>
      <c r="AA1300" s="120"/>
      <c r="AB1300" s="119"/>
      <c r="AC1300" s="119"/>
      <c r="AD1300" s="119"/>
      <c r="AE1300" s="120">
        <v>9000000</v>
      </c>
      <c r="AF1300" s="119"/>
      <c r="AG1300" s="131">
        <v>0</v>
      </c>
      <c r="AH1300" s="94" t="s">
        <v>57</v>
      </c>
      <c r="AI1300" s="94" t="s">
        <v>1009</v>
      </c>
      <c r="AJ1300" s="94" t="s">
        <v>1332</v>
      </c>
      <c r="AK1300" s="94"/>
      <c r="AL1300" s="94" t="s">
        <v>57</v>
      </c>
      <c r="AM1300" s="94"/>
      <c r="AN1300" s="94" t="s">
        <v>57</v>
      </c>
      <c r="AO1300" s="94"/>
      <c r="AP1300" s="94" t="s">
        <v>57</v>
      </c>
      <c r="AQ1300" s="94"/>
      <c r="AR1300" s="94" t="s">
        <v>57</v>
      </c>
      <c r="AS1300" s="94" t="s">
        <v>60</v>
      </c>
      <c r="AT1300" s="94" t="s">
        <v>61</v>
      </c>
      <c r="AU1300" s="97" t="s">
        <v>62</v>
      </c>
      <c r="AV1300" s="98" t="s">
        <v>125</v>
      </c>
      <c r="AW1300" s="97" t="s">
        <v>126</v>
      </c>
      <c r="AX1300" s="97">
        <v>3202032</v>
      </c>
      <c r="AY1300" s="97" t="s">
        <v>127</v>
      </c>
      <c r="AZ1300" s="97" t="s">
        <v>293</v>
      </c>
      <c r="BA1300" s="24"/>
    </row>
    <row r="1301" spans="1:53" ht="84.75" customHeight="1">
      <c r="A1301" s="23" t="str">
        <f>+IFERROR(VLOOKUP(R1301,'[2]Listas niveles'!$D$2:$E$11,2,FALSE),"")</f>
        <v>DTAN</v>
      </c>
      <c r="B1301" s="23" t="str">
        <f>+IFERROR(VLOOKUP(AS1301,'[2]Listas anexo 1'!$A$7:$B$8,2,FALSE),"")</f>
        <v>ADMIN</v>
      </c>
      <c r="C1301" s="23" t="str">
        <f>+IFERROR(VLOOKUP(AT1301,'[2]Listas anexo 1'!$A$13:$B$15,2,FALSE),"")</f>
        <v>ADMINYCOOR</v>
      </c>
      <c r="D1301" s="23" t="str">
        <f>+IFERROR(VLOOKUP(AT1301,'[2]Listas anexo 1'!$A$13:$C$15,3,FALSE),"")</f>
        <v>CONTRIBUIR</v>
      </c>
      <c r="E1301" s="23" t="str">
        <f>+IFERROR(VLOOKUP(AT1301,'[2]Listas anexo 1'!$A$19:$B$21,2,FALSE),"")</f>
        <v>ADMINOB</v>
      </c>
      <c r="F1301" s="23" t="str">
        <f>+IFERROR(VLOOKUP(AV1301,'[2]Listas anexo 1'!$J$13:$K$21,2,FALSE),"")</f>
        <v>ADOBI</v>
      </c>
      <c r="G1301" s="23" t="str">
        <f>+IFERROR(VLOOKUP(AW1301,'[2]LISTAS ANEXO 1. 2'!$A$9:$B$38,2,FALSE),"")</f>
        <v>AI</v>
      </c>
      <c r="H1301" s="23" t="str">
        <f>+IFERROR(IF(C1301="ADMINYCOOR",VLOOKUP(AY1301,'[2]LISTAS ANEXO 1. 3'!$B$13:$C$42,2,FALSE),IF(C1301="TASAS",VLOOKUP(AY1301,'[2]LISTAS ANEXO 1. 3'!$B$43:$C$51,2,FALSE),IF(C1301="FORTALECIMIENTO",VLOOKUP(AY1301,'[2]LISTAS ANEXO 1. 3'!$B$52:$C$58,2,FALSE),""))),"")</f>
        <v>AA</v>
      </c>
      <c r="I1301" s="23" t="str">
        <f>+IFERROR(VLOOKUP(#REF!,'[2]LISTAS ANEXO 1. 4'!$B$74:$C$90,2,FALSE),"")</f>
        <v/>
      </c>
      <c r="J1301" s="23" t="str">
        <f>+IFERROR(VLOOKUP(X1301,[2]ORDINALES!$B$2:$C$5,2,FALSE),"")</f>
        <v>CTADOS</v>
      </c>
      <c r="K1301" s="23" t="str">
        <f>+IFERROR(VLOOKUP(#REF!,[2]REGION!$G$2:$I$1125,2,FALSE),"")</f>
        <v/>
      </c>
      <c r="L1301" s="23" t="str">
        <f>+IFERROR(VLOOKUP(AI1301,[2]REGION!$G$2:$I$1125,2,FALSE),"")</f>
        <v>BOYA</v>
      </c>
      <c r="M1301" s="23" t="str">
        <f>+IFERROR(VLOOKUP(#REF!,[2]ORDINALES!$H$2:$I$382,2,FALSE),"")</f>
        <v/>
      </c>
      <c r="N1301" s="23" t="str">
        <f>IFERROR(VLOOKUP(U1301,'[2]Lista Willy'!$B$11:$D$14,3,FALSE),"")</f>
        <v>REC_11</v>
      </c>
      <c r="O1301" s="24"/>
      <c r="P1301" s="94">
        <v>42042</v>
      </c>
      <c r="Q1301" s="94" t="s">
        <v>540</v>
      </c>
      <c r="R1301" s="94" t="s">
        <v>873</v>
      </c>
      <c r="S1301" s="94" t="s">
        <v>1330</v>
      </c>
      <c r="T1301" s="94" t="s">
        <v>873</v>
      </c>
      <c r="U1301" s="94" t="s">
        <v>52</v>
      </c>
      <c r="V1301" s="94" t="s">
        <v>53</v>
      </c>
      <c r="W1301" s="94" t="s">
        <v>54</v>
      </c>
      <c r="X1301" s="90" t="s">
        <v>55</v>
      </c>
      <c r="Y1301" s="94" t="s">
        <v>1369</v>
      </c>
      <c r="Z1301" s="119">
        <v>14000000</v>
      </c>
      <c r="AA1301" s="120"/>
      <c r="AB1301" s="119"/>
      <c r="AC1301" s="119"/>
      <c r="AD1301" s="119"/>
      <c r="AE1301" s="120">
        <v>14000000</v>
      </c>
      <c r="AF1301" s="119">
        <v>9550901</v>
      </c>
      <c r="AG1301" s="131">
        <v>9550902</v>
      </c>
      <c r="AH1301" s="94" t="s">
        <v>57</v>
      </c>
      <c r="AI1301" s="94" t="s">
        <v>1009</v>
      </c>
      <c r="AJ1301" s="94" t="s">
        <v>1332</v>
      </c>
      <c r="AK1301" s="94"/>
      <c r="AL1301" s="94" t="s">
        <v>57</v>
      </c>
      <c r="AM1301" s="94"/>
      <c r="AN1301" s="94" t="s">
        <v>57</v>
      </c>
      <c r="AO1301" s="94"/>
      <c r="AP1301" s="94" t="s">
        <v>57</v>
      </c>
      <c r="AQ1301" s="94"/>
      <c r="AR1301" s="94" t="s">
        <v>57</v>
      </c>
      <c r="AS1301" s="94" t="s">
        <v>60</v>
      </c>
      <c r="AT1301" s="94" t="s">
        <v>61</v>
      </c>
      <c r="AU1301" s="97" t="s">
        <v>62</v>
      </c>
      <c r="AV1301" s="98" t="s">
        <v>125</v>
      </c>
      <c r="AW1301" s="97" t="s">
        <v>126</v>
      </c>
      <c r="AX1301" s="97">
        <v>3202032</v>
      </c>
      <c r="AY1301" s="97" t="s">
        <v>127</v>
      </c>
      <c r="AZ1301" s="98" t="s">
        <v>293</v>
      </c>
      <c r="BA1301" s="24"/>
    </row>
    <row r="1302" spans="1:53" ht="84.75" customHeight="1">
      <c r="A1302" s="23" t="str">
        <f>+IFERROR(VLOOKUP(R1302,'[2]Listas niveles'!$D$2:$E$11,2,FALSE),"")</f>
        <v>DTAN</v>
      </c>
      <c r="B1302" s="23" t="str">
        <f>+IFERROR(VLOOKUP(AS1302,'[2]Listas anexo 1'!$A$7:$B$8,2,FALSE),"")</f>
        <v>ADMIN</v>
      </c>
      <c r="C1302" s="23" t="str">
        <f>+IFERROR(VLOOKUP(AT1302,'[2]Listas anexo 1'!$A$13:$B$15,2,FALSE),"")</f>
        <v>ADMINYCOOR</v>
      </c>
      <c r="D1302" s="23" t="str">
        <f>+IFERROR(VLOOKUP(AT1302,'[2]Listas anexo 1'!$A$13:$C$15,3,FALSE),"")</f>
        <v>CONTRIBUIR</v>
      </c>
      <c r="E1302" s="23" t="str">
        <f>+IFERROR(VLOOKUP(AT1302,'[2]Listas anexo 1'!$A$19:$B$21,2,FALSE),"")</f>
        <v>ADMINOB</v>
      </c>
      <c r="F1302" s="23" t="str">
        <f>+IFERROR(VLOOKUP(AV1302,'[2]Listas anexo 1'!$J$13:$K$21,2,FALSE),"")</f>
        <v>ADOBI</v>
      </c>
      <c r="G1302" s="23" t="str">
        <f>+IFERROR(VLOOKUP(AW1302,'[2]LISTAS ANEXO 1. 2'!$A$9:$B$38,2,FALSE),"")</f>
        <v>AI</v>
      </c>
      <c r="H1302" s="23" t="str">
        <f>+IFERROR(IF(C1302="ADMINYCOOR",VLOOKUP(AY1302,'[2]LISTAS ANEXO 1. 3'!$B$13:$C$42,2,FALSE),IF(C1302="TASAS",VLOOKUP(AY1302,'[2]LISTAS ANEXO 1. 3'!$B$43:$C$51,2,FALSE),IF(C1302="FORTALECIMIENTO",VLOOKUP(AY1302,'[2]LISTAS ANEXO 1. 3'!$B$52:$C$58,2,FALSE),""))),"")</f>
        <v>AA</v>
      </c>
      <c r="I1302" s="23" t="str">
        <f>+IFERROR(VLOOKUP(#REF!,'[2]LISTAS ANEXO 1. 4'!$B$74:$C$90,2,FALSE),"")</f>
        <v/>
      </c>
      <c r="J1302" s="23" t="str">
        <f>+IFERROR(VLOOKUP(X1302,[2]ORDINALES!$B$2:$C$5,2,FALSE),"")</f>
        <v>CTADOS</v>
      </c>
      <c r="K1302" s="23" t="str">
        <f>+IFERROR(VLOOKUP(#REF!,[2]REGION!$G$2:$I$1125,2,FALSE),"")</f>
        <v/>
      </c>
      <c r="L1302" s="23" t="str">
        <f>+IFERROR(VLOOKUP(AI1302,[2]REGION!$G$2:$I$1125,2,FALSE),"")</f>
        <v>BOYA</v>
      </c>
      <c r="M1302" s="23" t="str">
        <f>+IFERROR(VLOOKUP(#REF!,[2]ORDINALES!$H$2:$I$382,2,FALSE),"")</f>
        <v/>
      </c>
      <c r="N1302" s="23" t="str">
        <f>IFERROR(VLOOKUP(U1302,'[2]Lista Willy'!$B$11:$D$14,3,FALSE),"")</f>
        <v>REC_20</v>
      </c>
      <c r="O1302" s="24"/>
      <c r="P1302" s="94">
        <v>42043</v>
      </c>
      <c r="Q1302" s="94" t="s">
        <v>540</v>
      </c>
      <c r="R1302" s="94" t="s">
        <v>873</v>
      </c>
      <c r="S1302" s="94" t="s">
        <v>1330</v>
      </c>
      <c r="T1302" s="94" t="s">
        <v>873</v>
      </c>
      <c r="U1302" s="94" t="s">
        <v>153</v>
      </c>
      <c r="V1302" s="94" t="s">
        <v>154</v>
      </c>
      <c r="W1302" s="94" t="s">
        <v>54</v>
      </c>
      <c r="X1302" s="90" t="s">
        <v>55</v>
      </c>
      <c r="Y1302" s="94" t="s">
        <v>1370</v>
      </c>
      <c r="Z1302" s="119">
        <v>14000000</v>
      </c>
      <c r="AA1302" s="120"/>
      <c r="AB1302" s="119"/>
      <c r="AC1302" s="119"/>
      <c r="AD1302" s="119"/>
      <c r="AE1302" s="120">
        <v>14000000</v>
      </c>
      <c r="AF1302" s="119"/>
      <c r="AG1302" s="131">
        <v>0</v>
      </c>
      <c r="AH1302" s="94" t="s">
        <v>57</v>
      </c>
      <c r="AI1302" s="94" t="s">
        <v>1009</v>
      </c>
      <c r="AJ1302" s="94" t="s">
        <v>1332</v>
      </c>
      <c r="AK1302" s="94"/>
      <c r="AL1302" s="94" t="s">
        <v>57</v>
      </c>
      <c r="AM1302" s="94"/>
      <c r="AN1302" s="94" t="s">
        <v>57</v>
      </c>
      <c r="AO1302" s="94"/>
      <c r="AP1302" s="94" t="s">
        <v>57</v>
      </c>
      <c r="AQ1302" s="94"/>
      <c r="AR1302" s="94" t="s">
        <v>57</v>
      </c>
      <c r="AS1302" s="94" t="s">
        <v>60</v>
      </c>
      <c r="AT1302" s="94" t="s">
        <v>61</v>
      </c>
      <c r="AU1302" s="97" t="s">
        <v>62</v>
      </c>
      <c r="AV1302" s="98" t="s">
        <v>125</v>
      </c>
      <c r="AW1302" s="97" t="s">
        <v>126</v>
      </c>
      <c r="AX1302" s="97">
        <v>3202032</v>
      </c>
      <c r="AY1302" s="97" t="s">
        <v>127</v>
      </c>
      <c r="AZ1302" s="97" t="s">
        <v>293</v>
      </c>
      <c r="BA1302" s="24"/>
    </row>
    <row r="1303" spans="1:53" ht="84.75" customHeight="1">
      <c r="A1303" s="23" t="str">
        <f>+IFERROR(VLOOKUP(R1303,'[2]Listas niveles'!$D$2:$E$11,2,FALSE),"")</f>
        <v>DTAN</v>
      </c>
      <c r="B1303" s="23" t="str">
        <f>+IFERROR(VLOOKUP(AS1303,'[2]Listas anexo 1'!$A$7:$B$8,2,FALSE),"")</f>
        <v>ADMIN</v>
      </c>
      <c r="C1303" s="23" t="str">
        <f>+IFERROR(VLOOKUP(AT1303,'[2]Listas anexo 1'!$A$13:$B$15,2,FALSE),"")</f>
        <v>ADMINYCOOR</v>
      </c>
      <c r="D1303" s="23" t="str">
        <f>+IFERROR(VLOOKUP(AT1303,'[2]Listas anexo 1'!$A$13:$C$15,3,FALSE),"")</f>
        <v>CONTRIBUIR</v>
      </c>
      <c r="E1303" s="23" t="str">
        <f>+IFERROR(VLOOKUP(AT1303,'[2]Listas anexo 1'!$A$19:$B$21,2,FALSE),"")</f>
        <v>ADMINOB</v>
      </c>
      <c r="F1303" s="23" t="str">
        <f>+IFERROR(VLOOKUP(AV1303,'[2]Listas anexo 1'!$J$13:$K$21,2,FALSE),"")</f>
        <v>ADOBI</v>
      </c>
      <c r="G1303" s="23" t="str">
        <f>+IFERROR(VLOOKUP(AW1303,'[2]LISTAS ANEXO 1. 2'!$A$9:$B$38,2,FALSE),"")</f>
        <v>AI</v>
      </c>
      <c r="H1303" s="23" t="str">
        <f>+IFERROR(IF(C1303="ADMINYCOOR",VLOOKUP(AY1303,'[2]LISTAS ANEXO 1. 3'!$B$13:$C$42,2,FALSE),IF(C1303="TASAS",VLOOKUP(AY1303,'[2]LISTAS ANEXO 1. 3'!$B$43:$C$51,2,FALSE),IF(C1303="FORTALECIMIENTO",VLOOKUP(AY1303,'[2]LISTAS ANEXO 1. 3'!$B$52:$C$58,2,FALSE),""))),"")</f>
        <v>AA</v>
      </c>
      <c r="I1303" s="23" t="str">
        <f>+IFERROR(VLOOKUP(#REF!,'[2]LISTAS ANEXO 1. 4'!$B$74:$C$90,2,FALSE),"")</f>
        <v/>
      </c>
      <c r="J1303" s="23" t="str">
        <f>+IFERROR(VLOOKUP(X1303,[2]ORDINALES!$B$2:$C$5,2,FALSE),"")</f>
        <v>CTADOS</v>
      </c>
      <c r="K1303" s="23" t="str">
        <f>+IFERROR(VLOOKUP(#REF!,[2]REGION!$G$2:$I$1125,2,FALSE),"")</f>
        <v/>
      </c>
      <c r="L1303" s="23" t="str">
        <f>+IFERROR(VLOOKUP(AI1303,[2]REGION!$G$2:$I$1125,2,FALSE),"")</f>
        <v>BOYA</v>
      </c>
      <c r="M1303" s="23" t="str">
        <f>+IFERROR(VLOOKUP(#REF!,[2]ORDINALES!$H$2:$I$382,2,FALSE),"")</f>
        <v/>
      </c>
      <c r="N1303" s="23" t="str">
        <f>IFERROR(VLOOKUP(U1303,'[2]Lista Willy'!$B$11:$D$14,3,FALSE),"")</f>
        <v>REC_11</v>
      </c>
      <c r="O1303" s="24"/>
      <c r="P1303" s="94">
        <v>42044</v>
      </c>
      <c r="Q1303" s="94" t="s">
        <v>540</v>
      </c>
      <c r="R1303" s="94" t="s">
        <v>873</v>
      </c>
      <c r="S1303" s="94" t="s">
        <v>1330</v>
      </c>
      <c r="T1303" s="94" t="s">
        <v>873</v>
      </c>
      <c r="U1303" s="94" t="s">
        <v>52</v>
      </c>
      <c r="V1303" s="94" t="s">
        <v>53</v>
      </c>
      <c r="W1303" s="94" t="s">
        <v>54</v>
      </c>
      <c r="X1303" s="90" t="s">
        <v>55</v>
      </c>
      <c r="Y1303" s="94" t="s">
        <v>1371</v>
      </c>
      <c r="Z1303" s="119">
        <v>5000000</v>
      </c>
      <c r="AA1303" s="120"/>
      <c r="AB1303" s="119"/>
      <c r="AC1303" s="119"/>
      <c r="AD1303" s="119"/>
      <c r="AE1303" s="120">
        <v>5000000</v>
      </c>
      <c r="AF1303" s="119"/>
      <c r="AG1303" s="131">
        <v>0</v>
      </c>
      <c r="AH1303" s="94" t="s">
        <v>57</v>
      </c>
      <c r="AI1303" s="94" t="s">
        <v>1009</v>
      </c>
      <c r="AJ1303" s="94" t="s">
        <v>1332</v>
      </c>
      <c r="AK1303" s="94"/>
      <c r="AL1303" s="94" t="s">
        <v>57</v>
      </c>
      <c r="AM1303" s="94"/>
      <c r="AN1303" s="94" t="s">
        <v>57</v>
      </c>
      <c r="AO1303" s="94"/>
      <c r="AP1303" s="94" t="s">
        <v>57</v>
      </c>
      <c r="AQ1303" s="94"/>
      <c r="AR1303" s="94" t="s">
        <v>57</v>
      </c>
      <c r="AS1303" s="94" t="s">
        <v>60</v>
      </c>
      <c r="AT1303" s="94" t="s">
        <v>61</v>
      </c>
      <c r="AU1303" s="97" t="s">
        <v>62</v>
      </c>
      <c r="AV1303" s="98" t="s">
        <v>125</v>
      </c>
      <c r="AW1303" s="97" t="s">
        <v>126</v>
      </c>
      <c r="AX1303" s="97">
        <v>3202032</v>
      </c>
      <c r="AY1303" s="97" t="s">
        <v>127</v>
      </c>
      <c r="AZ1303" s="97" t="s">
        <v>293</v>
      </c>
      <c r="BA1303" s="24"/>
    </row>
    <row r="1304" spans="1:53" ht="84.75" customHeight="1">
      <c r="A1304" s="23" t="str">
        <f>+IFERROR(VLOOKUP(R1304,'[2]Listas niveles'!$D$2:$E$11,2,FALSE),"")</f>
        <v>DTAN</v>
      </c>
      <c r="B1304" s="23" t="str">
        <f>+IFERROR(VLOOKUP(AS1304,'[2]Listas anexo 1'!$A$7:$B$8,2,FALSE),"")</f>
        <v>ADMIN</v>
      </c>
      <c r="C1304" s="23" t="str">
        <f>+IFERROR(VLOOKUP(AT1304,'[2]Listas anexo 1'!$A$13:$B$15,2,FALSE),"")</f>
        <v>ADMINYCOOR</v>
      </c>
      <c r="D1304" s="23" t="str">
        <f>+IFERROR(VLOOKUP(AT1304,'[2]Listas anexo 1'!$A$13:$C$15,3,FALSE),"")</f>
        <v>CONTRIBUIR</v>
      </c>
      <c r="E1304" s="23" t="str">
        <f>+IFERROR(VLOOKUP(AT1304,'[2]Listas anexo 1'!$A$19:$B$21,2,FALSE),"")</f>
        <v>ADMINOB</v>
      </c>
      <c r="F1304" s="23" t="str">
        <f>+IFERROR(VLOOKUP(AV1304,'[2]Listas anexo 1'!$J$13:$K$21,2,FALSE),"")</f>
        <v>ADOBI</v>
      </c>
      <c r="G1304" s="23" t="str">
        <f>+IFERROR(VLOOKUP(AW1304,'[2]LISTAS ANEXO 1. 2'!$A$9:$B$38,2,FALSE),"")</f>
        <v>AI</v>
      </c>
      <c r="H1304" s="23" t="str">
        <f>+IFERROR(IF(C1304="ADMINYCOOR",VLOOKUP(AY1304,'[2]LISTAS ANEXO 1. 3'!$B$13:$C$42,2,FALSE),IF(C1304="TASAS",VLOOKUP(AY1304,'[2]LISTAS ANEXO 1. 3'!$B$43:$C$51,2,FALSE),IF(C1304="FORTALECIMIENTO",VLOOKUP(AY1304,'[2]LISTAS ANEXO 1. 3'!$B$52:$C$58,2,FALSE),""))),"")</f>
        <v>AA</v>
      </c>
      <c r="I1304" s="23" t="str">
        <f>+IFERROR(VLOOKUP(#REF!,'[2]LISTAS ANEXO 1. 4'!$B$74:$C$90,2,FALSE),"")</f>
        <v/>
      </c>
      <c r="J1304" s="23" t="str">
        <f>+IFERROR(VLOOKUP(X1304,[2]ORDINALES!$B$2:$C$5,2,FALSE),"")</f>
        <v>CTADOS</v>
      </c>
      <c r="K1304" s="23" t="str">
        <f>+IFERROR(VLOOKUP(#REF!,[2]REGION!$G$2:$I$1125,2,FALSE),"")</f>
        <v/>
      </c>
      <c r="L1304" s="23" t="str">
        <f>+IFERROR(VLOOKUP(AI1304,[2]REGION!$G$2:$I$1125,2,FALSE),"")</f>
        <v>BOYA</v>
      </c>
      <c r="M1304" s="23" t="str">
        <f>+IFERROR(VLOOKUP(#REF!,[2]ORDINALES!$H$2:$I$382,2,FALSE),"")</f>
        <v/>
      </c>
      <c r="N1304" s="23" t="str">
        <f>IFERROR(VLOOKUP(U1304,'[2]Lista Willy'!$B$11:$D$14,3,FALSE),"")</f>
        <v>REC_11</v>
      </c>
      <c r="O1304" s="24"/>
      <c r="P1304" s="94">
        <v>42045</v>
      </c>
      <c r="Q1304" s="94" t="s">
        <v>540</v>
      </c>
      <c r="R1304" s="94" t="s">
        <v>873</v>
      </c>
      <c r="S1304" s="94" t="s">
        <v>1330</v>
      </c>
      <c r="T1304" s="94" t="s">
        <v>873</v>
      </c>
      <c r="U1304" s="94" t="s">
        <v>52</v>
      </c>
      <c r="V1304" s="94" t="s">
        <v>53</v>
      </c>
      <c r="W1304" s="94" t="s">
        <v>54</v>
      </c>
      <c r="X1304" s="90" t="s">
        <v>55</v>
      </c>
      <c r="Y1304" s="94" t="s">
        <v>1372</v>
      </c>
      <c r="Z1304" s="119">
        <v>40000000</v>
      </c>
      <c r="AA1304" s="120"/>
      <c r="AB1304" s="119"/>
      <c r="AC1304" s="119"/>
      <c r="AD1304" s="119"/>
      <c r="AE1304" s="120">
        <v>40000000</v>
      </c>
      <c r="AF1304" s="119"/>
      <c r="AG1304" s="131">
        <v>0</v>
      </c>
      <c r="AH1304" s="94" t="s">
        <v>57</v>
      </c>
      <c r="AI1304" s="94" t="s">
        <v>1009</v>
      </c>
      <c r="AJ1304" s="94" t="s">
        <v>1332</v>
      </c>
      <c r="AK1304" s="94"/>
      <c r="AL1304" s="94" t="s">
        <v>57</v>
      </c>
      <c r="AM1304" s="94"/>
      <c r="AN1304" s="94" t="s">
        <v>57</v>
      </c>
      <c r="AO1304" s="94"/>
      <c r="AP1304" s="94" t="s">
        <v>57</v>
      </c>
      <c r="AQ1304" s="94"/>
      <c r="AR1304" s="94" t="s">
        <v>57</v>
      </c>
      <c r="AS1304" s="94" t="s">
        <v>60</v>
      </c>
      <c r="AT1304" s="94" t="s">
        <v>61</v>
      </c>
      <c r="AU1304" s="97" t="s">
        <v>62</v>
      </c>
      <c r="AV1304" s="98" t="s">
        <v>125</v>
      </c>
      <c r="AW1304" s="97" t="s">
        <v>126</v>
      </c>
      <c r="AX1304" s="97">
        <v>3202032</v>
      </c>
      <c r="AY1304" s="97" t="s">
        <v>127</v>
      </c>
      <c r="AZ1304" s="97" t="s">
        <v>293</v>
      </c>
      <c r="BA1304" s="24"/>
    </row>
    <row r="1305" spans="1:53" ht="84.75" customHeight="1">
      <c r="A1305" s="23" t="str">
        <f>+IFERROR(VLOOKUP(R1305,'[2]Listas niveles'!$D$2:$E$11,2,FALSE),"")</f>
        <v>DTAN</v>
      </c>
      <c r="B1305" s="23" t="str">
        <f>+IFERROR(VLOOKUP(AS1305,'[2]Listas anexo 1'!$A$7:$B$8,2,FALSE),"")</f>
        <v>ADMIN</v>
      </c>
      <c r="C1305" s="23" t="str">
        <f>+IFERROR(VLOOKUP(AT1305,'[2]Listas anexo 1'!$A$13:$B$15,2,FALSE),"")</f>
        <v>ADMINYCOOR</v>
      </c>
      <c r="D1305" s="23" t="str">
        <f>+IFERROR(VLOOKUP(AT1305,'[2]Listas anexo 1'!$A$13:$C$15,3,FALSE),"")</f>
        <v>CONTRIBUIR</v>
      </c>
      <c r="E1305" s="23" t="str">
        <f>+IFERROR(VLOOKUP(AT1305,'[2]Listas anexo 1'!$A$19:$B$21,2,FALSE),"")</f>
        <v>ADMINOB</v>
      </c>
      <c r="F1305" s="23" t="str">
        <f>+IFERROR(VLOOKUP(AV1305,'[2]Listas anexo 1'!$J$13:$K$21,2,FALSE),"")</f>
        <v>ADOBI</v>
      </c>
      <c r="G1305" s="23" t="str">
        <f>+IFERROR(VLOOKUP(AW1305,'[2]LISTAS ANEXO 1. 2'!$A$9:$B$38,2,FALSE),"")</f>
        <v>AI</v>
      </c>
      <c r="H1305" s="23" t="str">
        <f>+IFERROR(IF(C1305="ADMINYCOOR",VLOOKUP(AY1305,'[2]LISTAS ANEXO 1. 3'!$B$13:$C$42,2,FALSE),IF(C1305="TASAS",VLOOKUP(AY1305,'[2]LISTAS ANEXO 1. 3'!$B$43:$C$51,2,FALSE),IF(C1305="FORTALECIMIENTO",VLOOKUP(AY1305,'[2]LISTAS ANEXO 1. 3'!$B$52:$C$58,2,FALSE),""))),"")</f>
        <v>AA</v>
      </c>
      <c r="I1305" s="23" t="str">
        <f>+IFERROR(VLOOKUP(#REF!,'[2]LISTAS ANEXO 1. 4'!$B$74:$C$90,2,FALSE),"")</f>
        <v/>
      </c>
      <c r="J1305" s="23" t="str">
        <f>+IFERROR(VLOOKUP(X1305,[2]ORDINALES!$B$2:$C$5,2,FALSE),"")</f>
        <v>CTADOS</v>
      </c>
      <c r="K1305" s="23" t="str">
        <f>+IFERROR(VLOOKUP(#REF!,[2]REGION!$G$2:$I$1125,2,FALSE),"")</f>
        <v/>
      </c>
      <c r="L1305" s="23" t="str">
        <f>+IFERROR(VLOOKUP(AI1305,[2]REGION!$G$2:$I$1125,2,FALSE),"")</f>
        <v>BOYA</v>
      </c>
      <c r="M1305" s="23" t="str">
        <f>+IFERROR(VLOOKUP(#REF!,[2]ORDINALES!$H$2:$I$382,2,FALSE),"")</f>
        <v/>
      </c>
      <c r="N1305" s="23" t="str">
        <f>IFERROR(VLOOKUP(U1305,'[2]Lista Willy'!$B$11:$D$14,3,FALSE),"")</f>
        <v>REC_20</v>
      </c>
      <c r="O1305" s="24"/>
      <c r="P1305" s="94">
        <v>42046</v>
      </c>
      <c r="Q1305" s="94" t="s">
        <v>540</v>
      </c>
      <c r="R1305" s="94" t="s">
        <v>873</v>
      </c>
      <c r="S1305" s="94" t="s">
        <v>1330</v>
      </c>
      <c r="T1305" s="94" t="s">
        <v>873</v>
      </c>
      <c r="U1305" s="94" t="s">
        <v>153</v>
      </c>
      <c r="V1305" s="94" t="s">
        <v>154</v>
      </c>
      <c r="W1305" s="94" t="s">
        <v>54</v>
      </c>
      <c r="X1305" s="90" t="s">
        <v>55</v>
      </c>
      <c r="Y1305" s="94" t="s">
        <v>1373</v>
      </c>
      <c r="Z1305" s="119">
        <v>3000000</v>
      </c>
      <c r="AA1305" s="120"/>
      <c r="AB1305" s="119"/>
      <c r="AC1305" s="119"/>
      <c r="AD1305" s="119"/>
      <c r="AE1305" s="120">
        <v>3000000</v>
      </c>
      <c r="AF1305" s="119"/>
      <c r="AG1305" s="131">
        <v>0</v>
      </c>
      <c r="AH1305" s="94" t="s">
        <v>57</v>
      </c>
      <c r="AI1305" s="94" t="s">
        <v>1009</v>
      </c>
      <c r="AJ1305" s="94" t="s">
        <v>1332</v>
      </c>
      <c r="AK1305" s="94"/>
      <c r="AL1305" s="94" t="s">
        <v>57</v>
      </c>
      <c r="AM1305" s="94"/>
      <c r="AN1305" s="94" t="s">
        <v>57</v>
      </c>
      <c r="AO1305" s="94"/>
      <c r="AP1305" s="94" t="s">
        <v>57</v>
      </c>
      <c r="AQ1305" s="94"/>
      <c r="AR1305" s="94" t="s">
        <v>57</v>
      </c>
      <c r="AS1305" s="94" t="s">
        <v>60</v>
      </c>
      <c r="AT1305" s="94" t="s">
        <v>61</v>
      </c>
      <c r="AU1305" s="97" t="s">
        <v>62</v>
      </c>
      <c r="AV1305" s="98" t="s">
        <v>125</v>
      </c>
      <c r="AW1305" s="97" t="s">
        <v>126</v>
      </c>
      <c r="AX1305" s="97">
        <v>3202032</v>
      </c>
      <c r="AY1305" s="97" t="s">
        <v>127</v>
      </c>
      <c r="AZ1305" s="97" t="s">
        <v>293</v>
      </c>
      <c r="BA1305" s="24"/>
    </row>
    <row r="1306" spans="1:53" ht="84.75" customHeight="1">
      <c r="A1306" s="23" t="str">
        <f>+IFERROR(VLOOKUP(R1306,'[2]Listas niveles'!$D$2:$E$11,2,FALSE),"")</f>
        <v>DTAN</v>
      </c>
      <c r="B1306" s="23" t="str">
        <f>+IFERROR(VLOOKUP(AS1306,'[2]Listas anexo 1'!$A$7:$B$8,2,FALSE),"")</f>
        <v>ADMIN</v>
      </c>
      <c r="C1306" s="23" t="str">
        <f>+IFERROR(VLOOKUP(AT1306,'[2]Listas anexo 1'!$A$13:$B$15,2,FALSE),"")</f>
        <v>ADMINYCOOR</v>
      </c>
      <c r="D1306" s="23" t="str">
        <f>+IFERROR(VLOOKUP(AT1306,'[2]Listas anexo 1'!$A$13:$C$15,3,FALSE),"")</f>
        <v>CONTRIBUIR</v>
      </c>
      <c r="E1306" s="23" t="str">
        <f>+IFERROR(VLOOKUP(AT1306,'[2]Listas anexo 1'!$A$19:$B$21,2,FALSE),"")</f>
        <v>ADMINOB</v>
      </c>
      <c r="F1306" s="23" t="str">
        <f>+IFERROR(VLOOKUP(AV1306,'[2]Listas anexo 1'!$J$13:$K$21,2,FALSE),"")</f>
        <v>ADOBI</v>
      </c>
      <c r="G1306" s="23" t="str">
        <f>+IFERROR(VLOOKUP(AW1306,'[2]LISTAS ANEXO 1. 2'!$A$9:$B$38,2,FALSE),"")</f>
        <v>AIII</v>
      </c>
      <c r="H1306" s="23" t="str">
        <f>+IFERROR(IF(C1306="ADMINYCOOR",VLOOKUP(AY1306,'[2]LISTAS ANEXO 1. 3'!$B$13:$C$42,2,FALSE),IF(C1306="TASAS",VLOOKUP(AY1306,'[2]LISTAS ANEXO 1. 3'!$B$43:$C$51,2,FALSE),IF(C1306="FORTALECIMIENTO",VLOOKUP(AY1306,'[2]LISTAS ANEXO 1. 3'!$B$52:$C$58,2,FALSE),""))),"")</f>
        <v>DD</v>
      </c>
      <c r="I1306" s="23" t="str">
        <f>+IFERROR(VLOOKUP(#REF!,'[2]LISTAS ANEXO 1. 4'!$B$74:$C$90,2,FALSE),"")</f>
        <v/>
      </c>
      <c r="J1306" s="23" t="str">
        <f>+IFERROR(VLOOKUP(X1306,[2]ORDINALES!$B$2:$C$5,2,FALSE),"")</f>
        <v>CTADOS</v>
      </c>
      <c r="K1306" s="23" t="str">
        <f>+IFERROR(VLOOKUP(#REF!,[2]REGION!$G$2:$I$1125,2,FALSE),"")</f>
        <v/>
      </c>
      <c r="L1306" s="23" t="str">
        <f>+IFERROR(VLOOKUP(AI1306,[2]REGION!$G$2:$I$1125,2,FALSE),"")</f>
        <v>BOYA</v>
      </c>
      <c r="M1306" s="23" t="str">
        <f>+IFERROR(VLOOKUP(#REF!,[2]ORDINALES!$H$2:$I$382,2,FALSE),"")</f>
        <v/>
      </c>
      <c r="N1306" s="23" t="str">
        <f>IFERROR(VLOOKUP(U1306,'[2]Lista Willy'!$B$11:$D$14,3,FALSE),"")</f>
        <v>REC_11</v>
      </c>
      <c r="O1306" s="24"/>
      <c r="P1306" s="94">
        <v>42047</v>
      </c>
      <c r="Q1306" s="94" t="s">
        <v>540</v>
      </c>
      <c r="R1306" s="94" t="s">
        <v>873</v>
      </c>
      <c r="S1306" s="94" t="s">
        <v>1330</v>
      </c>
      <c r="T1306" s="94" t="s">
        <v>873</v>
      </c>
      <c r="U1306" s="94" t="s">
        <v>52</v>
      </c>
      <c r="V1306" s="94" t="s">
        <v>53</v>
      </c>
      <c r="W1306" s="94" t="s">
        <v>54</v>
      </c>
      <c r="X1306" s="90" t="s">
        <v>55</v>
      </c>
      <c r="Y1306" s="94" t="s">
        <v>1374</v>
      </c>
      <c r="Z1306" s="119">
        <v>31859960</v>
      </c>
      <c r="AA1306" s="120"/>
      <c r="AB1306" s="119"/>
      <c r="AC1306" s="119"/>
      <c r="AD1306" s="119"/>
      <c r="AE1306" s="120">
        <v>31859960</v>
      </c>
      <c r="AF1306" s="119"/>
      <c r="AG1306" s="131">
        <v>0</v>
      </c>
      <c r="AH1306" s="94" t="s">
        <v>57</v>
      </c>
      <c r="AI1306" s="94" t="s">
        <v>1009</v>
      </c>
      <c r="AJ1306" s="94" t="s">
        <v>1332</v>
      </c>
      <c r="AK1306" s="94"/>
      <c r="AL1306" s="94" t="s">
        <v>57</v>
      </c>
      <c r="AM1306" s="94"/>
      <c r="AN1306" s="94" t="s">
        <v>57</v>
      </c>
      <c r="AO1306" s="94"/>
      <c r="AP1306" s="94" t="s">
        <v>57</v>
      </c>
      <c r="AQ1306" s="94"/>
      <c r="AR1306" s="94" t="s">
        <v>57</v>
      </c>
      <c r="AS1306" s="94" t="s">
        <v>60</v>
      </c>
      <c r="AT1306" s="94" t="s">
        <v>61</v>
      </c>
      <c r="AU1306" s="97" t="s">
        <v>62</v>
      </c>
      <c r="AV1306" s="98" t="s">
        <v>125</v>
      </c>
      <c r="AW1306" s="97" t="s">
        <v>324</v>
      </c>
      <c r="AX1306" s="97">
        <v>3202005</v>
      </c>
      <c r="AY1306" s="98" t="s">
        <v>325</v>
      </c>
      <c r="AZ1306" s="98" t="s">
        <v>389</v>
      </c>
      <c r="BA1306" s="24"/>
    </row>
    <row r="1307" spans="1:53" ht="84.75" customHeight="1">
      <c r="A1307" s="23" t="str">
        <f>+IFERROR(VLOOKUP(R1307,'[2]Listas niveles'!$D$2:$E$11,2,FALSE),"")</f>
        <v>DTAN</v>
      </c>
      <c r="B1307" s="23" t="str">
        <f>+IFERROR(VLOOKUP(AS1307,'[2]Listas anexo 1'!$A$7:$B$8,2,FALSE),"")</f>
        <v>ADMIN</v>
      </c>
      <c r="C1307" s="23" t="str">
        <f>+IFERROR(VLOOKUP(AT1307,'[2]Listas anexo 1'!$A$13:$B$15,2,FALSE),"")</f>
        <v>ADMINYCOOR</v>
      </c>
      <c r="D1307" s="23" t="str">
        <f>+IFERROR(VLOOKUP(AT1307,'[2]Listas anexo 1'!$A$13:$C$15,3,FALSE),"")</f>
        <v>CONTRIBUIR</v>
      </c>
      <c r="E1307" s="23" t="str">
        <f>+IFERROR(VLOOKUP(AT1307,'[2]Listas anexo 1'!$A$19:$B$21,2,FALSE),"")</f>
        <v>ADMINOB</v>
      </c>
      <c r="F1307" s="23" t="str">
        <f>+IFERROR(VLOOKUP(AV1307,'[2]Listas anexo 1'!$J$13:$K$21,2,FALSE),"")</f>
        <v>ADOBI</v>
      </c>
      <c r="G1307" s="23" t="str">
        <f>+IFERROR(VLOOKUP(AW1307,'[2]LISTAS ANEXO 1. 2'!$A$9:$B$38,2,FALSE),"")</f>
        <v>AIII</v>
      </c>
      <c r="H1307" s="23" t="str">
        <f>+IFERROR(IF(C1307="ADMINYCOOR",VLOOKUP(AY1307,'[2]LISTAS ANEXO 1. 3'!$B$13:$C$42,2,FALSE),IF(C1307="TASAS",VLOOKUP(AY1307,'[2]LISTAS ANEXO 1. 3'!$B$43:$C$51,2,FALSE),IF(C1307="FORTALECIMIENTO",VLOOKUP(AY1307,'[2]LISTAS ANEXO 1. 3'!$B$52:$C$58,2,FALSE),""))),"")</f>
        <v>DD</v>
      </c>
      <c r="I1307" s="23" t="str">
        <f>+IFERROR(VLOOKUP(#REF!,'[2]LISTAS ANEXO 1. 4'!$B$74:$C$90,2,FALSE),"")</f>
        <v/>
      </c>
      <c r="J1307" s="23" t="str">
        <f>+IFERROR(VLOOKUP(X1307,[2]ORDINALES!$B$2:$C$5,2,FALSE),"")</f>
        <v>CTADOS</v>
      </c>
      <c r="K1307" s="23" t="str">
        <f>+IFERROR(VLOOKUP(#REF!,[2]REGION!$G$2:$I$1125,2,FALSE),"")</f>
        <v/>
      </c>
      <c r="L1307" s="23" t="str">
        <f>+IFERROR(VLOOKUP(AI1307,[2]REGION!$G$2:$I$1125,2,FALSE),"")</f>
        <v>BOYA</v>
      </c>
      <c r="M1307" s="23" t="str">
        <f>+IFERROR(VLOOKUP(#REF!,[2]ORDINALES!$H$2:$I$382,2,FALSE),"")</f>
        <v/>
      </c>
      <c r="N1307" s="23" t="str">
        <f>IFERROR(VLOOKUP(U1307,'[2]Lista Willy'!$B$11:$D$14,3,FALSE),"")</f>
        <v>REC_11</v>
      </c>
      <c r="O1307" s="24"/>
      <c r="P1307" s="94">
        <v>42048</v>
      </c>
      <c r="Q1307" s="94" t="s">
        <v>540</v>
      </c>
      <c r="R1307" s="94" t="s">
        <v>873</v>
      </c>
      <c r="S1307" s="94" t="s">
        <v>1330</v>
      </c>
      <c r="T1307" s="94" t="s">
        <v>873</v>
      </c>
      <c r="U1307" s="94" t="s">
        <v>52</v>
      </c>
      <c r="V1307" s="94" t="s">
        <v>53</v>
      </c>
      <c r="W1307" s="94" t="s">
        <v>54</v>
      </c>
      <c r="X1307" s="90" t="s">
        <v>55</v>
      </c>
      <c r="Y1307" s="94" t="s">
        <v>1375</v>
      </c>
      <c r="Z1307" s="119">
        <v>26398900</v>
      </c>
      <c r="AA1307" s="120"/>
      <c r="AB1307" s="119"/>
      <c r="AC1307" s="119"/>
      <c r="AD1307" s="119"/>
      <c r="AE1307" s="120">
        <v>26398900</v>
      </c>
      <c r="AF1307" s="119"/>
      <c r="AG1307" s="131">
        <v>0</v>
      </c>
      <c r="AH1307" s="94" t="s">
        <v>57</v>
      </c>
      <c r="AI1307" s="94" t="s">
        <v>1009</v>
      </c>
      <c r="AJ1307" s="94" t="s">
        <v>1332</v>
      </c>
      <c r="AK1307" s="94"/>
      <c r="AL1307" s="94" t="s">
        <v>57</v>
      </c>
      <c r="AM1307" s="94"/>
      <c r="AN1307" s="94" t="s">
        <v>57</v>
      </c>
      <c r="AO1307" s="94"/>
      <c r="AP1307" s="94" t="s">
        <v>57</v>
      </c>
      <c r="AQ1307" s="94"/>
      <c r="AR1307" s="94" t="s">
        <v>57</v>
      </c>
      <c r="AS1307" s="94" t="s">
        <v>60</v>
      </c>
      <c r="AT1307" s="94" t="s">
        <v>61</v>
      </c>
      <c r="AU1307" s="97" t="s">
        <v>62</v>
      </c>
      <c r="AV1307" s="98" t="s">
        <v>125</v>
      </c>
      <c r="AW1307" s="97" t="s">
        <v>324</v>
      </c>
      <c r="AX1307" s="97">
        <v>3202005</v>
      </c>
      <c r="AY1307" s="98" t="s">
        <v>325</v>
      </c>
      <c r="AZ1307" s="98" t="s">
        <v>389</v>
      </c>
      <c r="BA1307" s="24"/>
    </row>
    <row r="1308" spans="1:53" ht="84.75" customHeight="1">
      <c r="A1308" s="23" t="str">
        <f>+IFERROR(VLOOKUP(R1308,'[2]Listas niveles'!$D$2:$E$11,2,FALSE),"")</f>
        <v>DTAN</v>
      </c>
      <c r="B1308" s="23" t="str">
        <f>+IFERROR(VLOOKUP(AS1308,'[2]Listas anexo 1'!$A$7:$B$8,2,FALSE),"")</f>
        <v>ADMIN</v>
      </c>
      <c r="C1308" s="23" t="str">
        <f>+IFERROR(VLOOKUP(AT1308,'[2]Listas anexo 1'!$A$13:$B$15,2,FALSE),"")</f>
        <v>ADMINYCOOR</v>
      </c>
      <c r="D1308" s="23" t="str">
        <f>+IFERROR(VLOOKUP(AT1308,'[2]Listas anexo 1'!$A$13:$C$15,3,FALSE),"")</f>
        <v>CONTRIBUIR</v>
      </c>
      <c r="E1308" s="23" t="str">
        <f>+IFERROR(VLOOKUP(AT1308,'[2]Listas anexo 1'!$A$19:$B$21,2,FALSE),"")</f>
        <v>ADMINOB</v>
      </c>
      <c r="F1308" s="23" t="str">
        <f>+IFERROR(VLOOKUP(AV1308,'[2]Listas anexo 1'!$J$13:$K$21,2,FALSE),"")</f>
        <v>ADOBI</v>
      </c>
      <c r="G1308" s="23" t="str">
        <f>+IFERROR(VLOOKUP(AW1308,'[2]LISTAS ANEXO 1. 2'!$A$9:$B$38,2,FALSE),"")</f>
        <v>AIII</v>
      </c>
      <c r="H1308" s="23" t="str">
        <f>+IFERROR(IF(C1308="ADMINYCOOR",VLOOKUP(AY1308,'[2]LISTAS ANEXO 1. 3'!$B$13:$C$42,2,FALSE),IF(C1308="TASAS",VLOOKUP(AY1308,'[2]LISTAS ANEXO 1. 3'!$B$43:$C$51,2,FALSE),IF(C1308="FORTALECIMIENTO",VLOOKUP(AY1308,'[2]LISTAS ANEXO 1. 3'!$B$52:$C$58,2,FALSE),""))),"")</f>
        <v>DD</v>
      </c>
      <c r="I1308" s="23" t="str">
        <f>+IFERROR(VLOOKUP(#REF!,'[2]LISTAS ANEXO 1. 4'!$B$74:$C$90,2,FALSE),"")</f>
        <v/>
      </c>
      <c r="J1308" s="23" t="str">
        <f>+IFERROR(VLOOKUP(X1308,[2]ORDINALES!$B$2:$C$5,2,FALSE),"")</f>
        <v>CTADOS</v>
      </c>
      <c r="K1308" s="23" t="str">
        <f>+IFERROR(VLOOKUP(#REF!,[2]REGION!$G$2:$I$1125,2,FALSE),"")</f>
        <v/>
      </c>
      <c r="L1308" s="23" t="str">
        <f>+IFERROR(VLOOKUP(AI1308,[2]REGION!$G$2:$I$1125,2,FALSE),"")</f>
        <v>BOYA</v>
      </c>
      <c r="M1308" s="23" t="str">
        <f>+IFERROR(VLOOKUP(#REF!,[2]ORDINALES!$H$2:$I$382,2,FALSE),"")</f>
        <v/>
      </c>
      <c r="N1308" s="23" t="str">
        <f>IFERROR(VLOOKUP(U1308,'[2]Lista Willy'!$B$11:$D$14,3,FALSE),"")</f>
        <v>REC_11</v>
      </c>
      <c r="O1308" s="24"/>
      <c r="P1308" s="94">
        <v>42049</v>
      </c>
      <c r="Q1308" s="94" t="s">
        <v>540</v>
      </c>
      <c r="R1308" s="94" t="s">
        <v>873</v>
      </c>
      <c r="S1308" s="94" t="s">
        <v>1330</v>
      </c>
      <c r="T1308" s="94" t="s">
        <v>873</v>
      </c>
      <c r="U1308" s="94" t="s">
        <v>52</v>
      </c>
      <c r="V1308" s="94" t="s">
        <v>53</v>
      </c>
      <c r="W1308" s="94" t="s">
        <v>54</v>
      </c>
      <c r="X1308" s="90" t="s">
        <v>55</v>
      </c>
      <c r="Y1308" s="94" t="s">
        <v>1376</v>
      </c>
      <c r="Z1308" s="119">
        <v>15997960</v>
      </c>
      <c r="AA1308" s="120"/>
      <c r="AB1308" s="119"/>
      <c r="AC1308" s="119"/>
      <c r="AD1308" s="119"/>
      <c r="AE1308" s="120">
        <v>15997960</v>
      </c>
      <c r="AF1308" s="119"/>
      <c r="AG1308" s="131">
        <v>0</v>
      </c>
      <c r="AH1308" s="94" t="s">
        <v>57</v>
      </c>
      <c r="AI1308" s="94" t="s">
        <v>1009</v>
      </c>
      <c r="AJ1308" s="94" t="s">
        <v>1332</v>
      </c>
      <c r="AK1308" s="94"/>
      <c r="AL1308" s="94" t="s">
        <v>57</v>
      </c>
      <c r="AM1308" s="94"/>
      <c r="AN1308" s="94" t="s">
        <v>57</v>
      </c>
      <c r="AO1308" s="94"/>
      <c r="AP1308" s="94" t="s">
        <v>57</v>
      </c>
      <c r="AQ1308" s="94"/>
      <c r="AR1308" s="94" t="s">
        <v>57</v>
      </c>
      <c r="AS1308" s="94" t="s">
        <v>60</v>
      </c>
      <c r="AT1308" s="94" t="s">
        <v>61</v>
      </c>
      <c r="AU1308" s="97" t="s">
        <v>62</v>
      </c>
      <c r="AV1308" s="98" t="s">
        <v>125</v>
      </c>
      <c r="AW1308" s="97" t="s">
        <v>324</v>
      </c>
      <c r="AX1308" s="97">
        <v>3202005</v>
      </c>
      <c r="AY1308" s="98" t="s">
        <v>325</v>
      </c>
      <c r="AZ1308" s="98" t="s">
        <v>389</v>
      </c>
      <c r="BA1308" s="24"/>
    </row>
    <row r="1309" spans="1:53" ht="84.75" customHeight="1">
      <c r="A1309" s="23" t="str">
        <f>+IFERROR(VLOOKUP(R1309,'[2]Listas niveles'!$D$2:$E$11,2,FALSE),"")</f>
        <v>DTAN</v>
      </c>
      <c r="B1309" s="23" t="str">
        <f>+IFERROR(VLOOKUP(AS1309,'[2]Listas anexo 1'!$A$7:$B$8,2,FALSE),"")</f>
        <v>ADMIN</v>
      </c>
      <c r="C1309" s="23" t="str">
        <f>+IFERROR(VLOOKUP(AT1309,'[2]Listas anexo 1'!$A$13:$B$15,2,FALSE),"")</f>
        <v>ADMINYCOOR</v>
      </c>
      <c r="D1309" s="23" t="str">
        <f>+IFERROR(VLOOKUP(AT1309,'[2]Listas anexo 1'!$A$13:$C$15,3,FALSE),"")</f>
        <v>CONTRIBUIR</v>
      </c>
      <c r="E1309" s="23" t="str">
        <f>+IFERROR(VLOOKUP(AT1309,'[2]Listas anexo 1'!$A$19:$B$21,2,FALSE),"")</f>
        <v>ADMINOB</v>
      </c>
      <c r="F1309" s="23" t="str">
        <f>+IFERROR(VLOOKUP(AV1309,'[2]Listas anexo 1'!$J$13:$K$21,2,FALSE),"")</f>
        <v>ADOBI</v>
      </c>
      <c r="G1309" s="23" t="str">
        <f>+IFERROR(VLOOKUP(AW1309,'[2]LISTAS ANEXO 1. 2'!$A$9:$B$38,2,FALSE),"")</f>
        <v>AIII</v>
      </c>
      <c r="H1309" s="23" t="str">
        <f>+IFERROR(IF(C1309="ADMINYCOOR",VLOOKUP(AY1309,'[2]LISTAS ANEXO 1. 3'!$B$13:$C$42,2,FALSE),IF(C1309="TASAS",VLOOKUP(AY1309,'[2]LISTAS ANEXO 1. 3'!$B$43:$C$51,2,FALSE),IF(C1309="FORTALECIMIENTO",VLOOKUP(AY1309,'[2]LISTAS ANEXO 1. 3'!$B$52:$C$58,2,FALSE),""))),"")</f>
        <v>DD</v>
      </c>
      <c r="I1309" s="23" t="str">
        <f>+IFERROR(VLOOKUP(#REF!,'[2]LISTAS ANEXO 1. 4'!$B$74:$C$90,2,FALSE),"")</f>
        <v/>
      </c>
      <c r="J1309" s="23" t="str">
        <f>+IFERROR(VLOOKUP(X1309,[2]ORDINALES!$B$2:$C$5,2,FALSE),"")</f>
        <v>CTADOS</v>
      </c>
      <c r="K1309" s="23" t="str">
        <f>+IFERROR(VLOOKUP(#REF!,[2]REGION!$G$2:$I$1125,2,FALSE),"")</f>
        <v/>
      </c>
      <c r="L1309" s="23" t="str">
        <f>+IFERROR(VLOOKUP(AI1309,[2]REGION!$G$2:$I$1125,2,FALSE),"")</f>
        <v>BOYA</v>
      </c>
      <c r="M1309" s="23" t="str">
        <f>+IFERROR(VLOOKUP(#REF!,[2]ORDINALES!$H$2:$I$382,2,FALSE),"")</f>
        <v/>
      </c>
      <c r="N1309" s="23" t="str">
        <f>IFERROR(VLOOKUP(U1309,'[2]Lista Willy'!$B$11:$D$14,3,FALSE),"")</f>
        <v>REC_11</v>
      </c>
      <c r="O1309" s="24"/>
      <c r="P1309" s="94">
        <v>42050</v>
      </c>
      <c r="Q1309" s="94" t="s">
        <v>540</v>
      </c>
      <c r="R1309" s="94" t="s">
        <v>873</v>
      </c>
      <c r="S1309" s="94" t="s">
        <v>1330</v>
      </c>
      <c r="T1309" s="94" t="s">
        <v>873</v>
      </c>
      <c r="U1309" s="94" t="s">
        <v>52</v>
      </c>
      <c r="V1309" s="94" t="s">
        <v>53</v>
      </c>
      <c r="W1309" s="94" t="s">
        <v>54</v>
      </c>
      <c r="X1309" s="90" t="s">
        <v>55</v>
      </c>
      <c r="Y1309" s="94" t="s">
        <v>1377</v>
      </c>
      <c r="Z1309" s="119">
        <v>15997960</v>
      </c>
      <c r="AA1309" s="120"/>
      <c r="AB1309" s="119"/>
      <c r="AC1309" s="119"/>
      <c r="AD1309" s="119"/>
      <c r="AE1309" s="120">
        <v>15997960</v>
      </c>
      <c r="AF1309" s="119"/>
      <c r="AG1309" s="131">
        <v>0</v>
      </c>
      <c r="AH1309" s="94" t="s">
        <v>57</v>
      </c>
      <c r="AI1309" s="94" t="s">
        <v>1009</v>
      </c>
      <c r="AJ1309" s="94" t="s">
        <v>1332</v>
      </c>
      <c r="AK1309" s="94"/>
      <c r="AL1309" s="94" t="s">
        <v>57</v>
      </c>
      <c r="AM1309" s="94"/>
      <c r="AN1309" s="94" t="s">
        <v>57</v>
      </c>
      <c r="AO1309" s="94"/>
      <c r="AP1309" s="94" t="s">
        <v>57</v>
      </c>
      <c r="AQ1309" s="94"/>
      <c r="AR1309" s="94" t="s">
        <v>57</v>
      </c>
      <c r="AS1309" s="94" t="s">
        <v>60</v>
      </c>
      <c r="AT1309" s="94" t="s">
        <v>61</v>
      </c>
      <c r="AU1309" s="97" t="s">
        <v>62</v>
      </c>
      <c r="AV1309" s="98" t="s">
        <v>125</v>
      </c>
      <c r="AW1309" s="97" t="s">
        <v>324</v>
      </c>
      <c r="AX1309" s="97">
        <v>3202005</v>
      </c>
      <c r="AY1309" s="98" t="s">
        <v>325</v>
      </c>
      <c r="AZ1309" s="98" t="s">
        <v>389</v>
      </c>
      <c r="BA1309" s="24"/>
    </row>
    <row r="1310" spans="1:53" ht="84.75" customHeight="1">
      <c r="A1310" s="23" t="str">
        <f>+IFERROR(VLOOKUP(R1310,'[2]Listas niveles'!$D$2:$E$11,2,FALSE),"")</f>
        <v>DTAN</v>
      </c>
      <c r="B1310" s="23" t="str">
        <f>+IFERROR(VLOOKUP(AS1310,'[2]Listas anexo 1'!$A$7:$B$8,2,FALSE),"")</f>
        <v>ADMIN</v>
      </c>
      <c r="C1310" s="23" t="str">
        <f>+IFERROR(VLOOKUP(AT1310,'[2]Listas anexo 1'!$A$13:$B$15,2,FALSE),"")</f>
        <v>ADMINYCOOR</v>
      </c>
      <c r="D1310" s="23" t="str">
        <f>+IFERROR(VLOOKUP(AT1310,'[2]Listas anexo 1'!$A$13:$C$15,3,FALSE),"")</f>
        <v>CONTRIBUIR</v>
      </c>
      <c r="E1310" s="23" t="str">
        <f>+IFERROR(VLOOKUP(AT1310,'[2]Listas anexo 1'!$A$19:$B$21,2,FALSE),"")</f>
        <v>ADMINOB</v>
      </c>
      <c r="F1310" s="23" t="str">
        <f>+IFERROR(VLOOKUP(AV1310,'[2]Listas anexo 1'!$J$13:$K$21,2,FALSE),"")</f>
        <v>ADOBI</v>
      </c>
      <c r="G1310" s="23" t="str">
        <f>+IFERROR(VLOOKUP(AW1310,'[2]LISTAS ANEXO 1. 2'!$A$9:$B$38,2,FALSE),"")</f>
        <v>AIII</v>
      </c>
      <c r="H1310" s="23" t="str">
        <f>+IFERROR(IF(C1310="ADMINYCOOR",VLOOKUP(AY1310,'[2]LISTAS ANEXO 1. 3'!$B$13:$C$42,2,FALSE),IF(C1310="TASAS",VLOOKUP(AY1310,'[2]LISTAS ANEXO 1. 3'!$B$43:$C$51,2,FALSE),IF(C1310="FORTALECIMIENTO",VLOOKUP(AY1310,'[2]LISTAS ANEXO 1. 3'!$B$52:$C$58,2,FALSE),""))),"")</f>
        <v>DD</v>
      </c>
      <c r="I1310" s="23" t="str">
        <f>+IFERROR(VLOOKUP(#REF!,'[2]LISTAS ANEXO 1. 4'!$B$74:$C$90,2,FALSE),"")</f>
        <v/>
      </c>
      <c r="J1310" s="23" t="str">
        <f>+IFERROR(VLOOKUP(X1310,[2]ORDINALES!$B$2:$C$5,2,FALSE),"")</f>
        <v>CTADOS</v>
      </c>
      <c r="K1310" s="23" t="str">
        <f>+IFERROR(VLOOKUP(#REF!,[2]REGION!$G$2:$I$1125,2,FALSE),"")</f>
        <v/>
      </c>
      <c r="L1310" s="23" t="str">
        <f>+IFERROR(VLOOKUP(AI1310,[2]REGION!$G$2:$I$1125,2,FALSE),"")</f>
        <v>BOYA</v>
      </c>
      <c r="M1310" s="23" t="str">
        <f>+IFERROR(VLOOKUP(#REF!,[2]ORDINALES!$H$2:$I$382,2,FALSE),"")</f>
        <v/>
      </c>
      <c r="N1310" s="23" t="str">
        <f>IFERROR(VLOOKUP(U1310,'[2]Lista Willy'!$B$11:$D$14,3,FALSE),"")</f>
        <v>REC_20</v>
      </c>
      <c r="O1310" s="24"/>
      <c r="P1310" s="94">
        <v>42051</v>
      </c>
      <c r="Q1310" s="94" t="s">
        <v>540</v>
      </c>
      <c r="R1310" s="94" t="s">
        <v>873</v>
      </c>
      <c r="S1310" s="94" t="s">
        <v>1330</v>
      </c>
      <c r="T1310" s="94" t="s">
        <v>873</v>
      </c>
      <c r="U1310" s="94" t="s">
        <v>153</v>
      </c>
      <c r="V1310" s="94" t="s">
        <v>154</v>
      </c>
      <c r="W1310" s="94" t="s">
        <v>54</v>
      </c>
      <c r="X1310" s="90" t="s">
        <v>55</v>
      </c>
      <c r="Y1310" s="94" t="s">
        <v>2932</v>
      </c>
      <c r="Z1310" s="119">
        <v>2500000</v>
      </c>
      <c r="AA1310" s="120"/>
      <c r="AB1310" s="119"/>
      <c r="AC1310" s="119"/>
      <c r="AD1310" s="119"/>
      <c r="AE1310" s="120">
        <v>2500000</v>
      </c>
      <c r="AF1310" s="119"/>
      <c r="AG1310" s="131">
        <v>0</v>
      </c>
      <c r="AH1310" s="94" t="s">
        <v>57</v>
      </c>
      <c r="AI1310" s="94" t="s">
        <v>1009</v>
      </c>
      <c r="AJ1310" s="94" t="s">
        <v>1332</v>
      </c>
      <c r="AK1310" s="94"/>
      <c r="AL1310" s="94" t="s">
        <v>57</v>
      </c>
      <c r="AM1310" s="94"/>
      <c r="AN1310" s="94" t="s">
        <v>57</v>
      </c>
      <c r="AO1310" s="94"/>
      <c r="AP1310" s="94" t="s">
        <v>57</v>
      </c>
      <c r="AQ1310" s="94"/>
      <c r="AR1310" s="94" t="s">
        <v>57</v>
      </c>
      <c r="AS1310" s="94" t="s">
        <v>60</v>
      </c>
      <c r="AT1310" s="94" t="s">
        <v>61</v>
      </c>
      <c r="AU1310" s="97" t="s">
        <v>62</v>
      </c>
      <c r="AV1310" s="98" t="s">
        <v>125</v>
      </c>
      <c r="AW1310" s="97" t="s">
        <v>324</v>
      </c>
      <c r="AX1310" s="97">
        <v>3202005</v>
      </c>
      <c r="AY1310" s="98" t="s">
        <v>325</v>
      </c>
      <c r="AZ1310" s="98" t="s">
        <v>389</v>
      </c>
      <c r="BA1310" s="24"/>
    </row>
    <row r="1311" spans="1:53" ht="84.75" customHeight="1">
      <c r="A1311" s="23" t="str">
        <f>+IFERROR(VLOOKUP(R1311,'[2]Listas niveles'!$D$2:$E$11,2,FALSE),"")</f>
        <v>DTAN</v>
      </c>
      <c r="B1311" s="23" t="str">
        <f>+IFERROR(VLOOKUP(AS1311,'[2]Listas anexo 1'!$A$7:$B$8,2,FALSE),"")</f>
        <v>ADMIN</v>
      </c>
      <c r="C1311" s="23" t="str">
        <f>+IFERROR(VLOOKUP(AT1311,'[2]Listas anexo 1'!$A$13:$B$15,2,FALSE),"")</f>
        <v>ADMINYCOOR</v>
      </c>
      <c r="D1311" s="23" t="str">
        <f>+IFERROR(VLOOKUP(AT1311,'[2]Listas anexo 1'!$A$13:$C$15,3,FALSE),"")</f>
        <v>CONTRIBUIR</v>
      </c>
      <c r="E1311" s="23" t="str">
        <f>+IFERROR(VLOOKUP(AT1311,'[2]Listas anexo 1'!$A$19:$B$21,2,FALSE),"")</f>
        <v>ADMINOB</v>
      </c>
      <c r="F1311" s="23" t="str">
        <f>+IFERROR(VLOOKUP(AV1311,'[2]Listas anexo 1'!$J$13:$K$21,2,FALSE),"")</f>
        <v>ADOBI</v>
      </c>
      <c r="G1311" s="23" t="str">
        <f>+IFERROR(VLOOKUP(AW1311,'[2]LISTAS ANEXO 1. 2'!$A$9:$B$38,2,FALSE),"")</f>
        <v>AIII</v>
      </c>
      <c r="H1311" s="23" t="str">
        <f>+IFERROR(IF(C1311="ADMINYCOOR",VLOOKUP(AY1311,'[2]LISTAS ANEXO 1. 3'!$B$13:$C$42,2,FALSE),IF(C1311="TASAS",VLOOKUP(AY1311,'[2]LISTAS ANEXO 1. 3'!$B$43:$C$51,2,FALSE),IF(C1311="FORTALECIMIENTO",VLOOKUP(AY1311,'[2]LISTAS ANEXO 1. 3'!$B$52:$C$58,2,FALSE),""))),"")</f>
        <v>DD</v>
      </c>
      <c r="I1311" s="23" t="str">
        <f>+IFERROR(VLOOKUP(#REF!,'[2]LISTAS ANEXO 1. 4'!$B$74:$C$90,2,FALSE),"")</f>
        <v/>
      </c>
      <c r="J1311" s="23" t="str">
        <f>+IFERROR(VLOOKUP(X1311,[2]ORDINALES!$B$2:$C$5,2,FALSE),"")</f>
        <v>CTADOS</v>
      </c>
      <c r="K1311" s="23" t="str">
        <f>+IFERROR(VLOOKUP(#REF!,[2]REGION!$G$2:$I$1125,2,FALSE),"")</f>
        <v/>
      </c>
      <c r="L1311" s="23" t="str">
        <f>+IFERROR(VLOOKUP(AI1311,[2]REGION!$G$2:$I$1125,2,FALSE),"")</f>
        <v>BOYA</v>
      </c>
      <c r="M1311" s="23" t="str">
        <f>+IFERROR(VLOOKUP(#REF!,[2]ORDINALES!$H$2:$I$382,2,FALSE),"")</f>
        <v/>
      </c>
      <c r="N1311" s="23" t="str">
        <f>IFERROR(VLOOKUP(U1311,'[2]Lista Willy'!$B$11:$D$14,3,FALSE),"")</f>
        <v>REC_20</v>
      </c>
      <c r="O1311" s="24"/>
      <c r="P1311" s="94">
        <v>42052</v>
      </c>
      <c r="Q1311" s="94" t="s">
        <v>540</v>
      </c>
      <c r="R1311" s="94" t="s">
        <v>873</v>
      </c>
      <c r="S1311" s="94" t="s">
        <v>1330</v>
      </c>
      <c r="T1311" s="94" t="s">
        <v>873</v>
      </c>
      <c r="U1311" s="94" t="s">
        <v>153</v>
      </c>
      <c r="V1311" s="94" t="s">
        <v>154</v>
      </c>
      <c r="W1311" s="94" t="s">
        <v>54</v>
      </c>
      <c r="X1311" s="90" t="s">
        <v>55</v>
      </c>
      <c r="Y1311" s="94" t="s">
        <v>2933</v>
      </c>
      <c r="Z1311" s="119">
        <v>2000000</v>
      </c>
      <c r="AA1311" s="120"/>
      <c r="AB1311" s="119"/>
      <c r="AC1311" s="119"/>
      <c r="AD1311" s="119"/>
      <c r="AE1311" s="120">
        <v>2000000</v>
      </c>
      <c r="AF1311" s="119"/>
      <c r="AG1311" s="131">
        <v>0</v>
      </c>
      <c r="AH1311" s="94" t="s">
        <v>57</v>
      </c>
      <c r="AI1311" s="94" t="s">
        <v>1009</v>
      </c>
      <c r="AJ1311" s="94" t="s">
        <v>1332</v>
      </c>
      <c r="AK1311" s="94"/>
      <c r="AL1311" s="94" t="s">
        <v>57</v>
      </c>
      <c r="AM1311" s="94"/>
      <c r="AN1311" s="94" t="s">
        <v>57</v>
      </c>
      <c r="AO1311" s="94"/>
      <c r="AP1311" s="94" t="s">
        <v>57</v>
      </c>
      <c r="AQ1311" s="94"/>
      <c r="AR1311" s="94" t="s">
        <v>57</v>
      </c>
      <c r="AS1311" s="94" t="s">
        <v>60</v>
      </c>
      <c r="AT1311" s="94" t="s">
        <v>61</v>
      </c>
      <c r="AU1311" s="97" t="s">
        <v>62</v>
      </c>
      <c r="AV1311" s="98" t="s">
        <v>125</v>
      </c>
      <c r="AW1311" s="97" t="s">
        <v>324</v>
      </c>
      <c r="AX1311" s="97">
        <v>3202005</v>
      </c>
      <c r="AY1311" s="98" t="s">
        <v>325</v>
      </c>
      <c r="AZ1311" s="98" t="s">
        <v>389</v>
      </c>
      <c r="BA1311" s="24"/>
    </row>
    <row r="1312" spans="1:53" ht="84.75" customHeight="1">
      <c r="A1312" s="23" t="str">
        <f>+IFERROR(VLOOKUP(R1312,'[2]Listas niveles'!$D$2:$E$11,2,FALSE),"")</f>
        <v>DTAN</v>
      </c>
      <c r="B1312" s="23" t="str">
        <f>+IFERROR(VLOOKUP(AS1312,'[2]Listas anexo 1'!$A$7:$B$8,2,FALSE),"")</f>
        <v>ADMIN</v>
      </c>
      <c r="C1312" s="23" t="str">
        <f>+IFERROR(VLOOKUP(AT1312,'[2]Listas anexo 1'!$A$13:$B$15,2,FALSE),"")</f>
        <v>ADMINYCOOR</v>
      </c>
      <c r="D1312" s="23" t="str">
        <f>+IFERROR(VLOOKUP(AT1312,'[2]Listas anexo 1'!$A$13:$C$15,3,FALSE),"")</f>
        <v>CONTRIBUIR</v>
      </c>
      <c r="E1312" s="23" t="str">
        <f>+IFERROR(VLOOKUP(AT1312,'[2]Listas anexo 1'!$A$19:$B$21,2,FALSE),"")</f>
        <v>ADMINOB</v>
      </c>
      <c r="F1312" s="23" t="str">
        <f>+IFERROR(VLOOKUP(AV1312,'[2]Listas anexo 1'!$J$13:$K$21,2,FALSE),"")</f>
        <v>ADOBI</v>
      </c>
      <c r="G1312" s="23" t="str">
        <f>+IFERROR(VLOOKUP(AW1312,'[2]LISTAS ANEXO 1. 2'!$A$9:$B$38,2,FALSE),"")</f>
        <v>AIII</v>
      </c>
      <c r="H1312" s="23" t="str">
        <f>+IFERROR(IF(C1312="ADMINYCOOR",VLOOKUP(AY1312,'[2]LISTAS ANEXO 1. 3'!$B$13:$C$42,2,FALSE),IF(C1312="TASAS",VLOOKUP(AY1312,'[2]LISTAS ANEXO 1. 3'!$B$43:$C$51,2,FALSE),IF(C1312="FORTALECIMIENTO",VLOOKUP(AY1312,'[2]LISTAS ANEXO 1. 3'!$B$52:$C$58,2,FALSE),""))),"")</f>
        <v>DD</v>
      </c>
      <c r="I1312" s="23" t="str">
        <f>+IFERROR(VLOOKUP(#REF!,'[2]LISTAS ANEXO 1. 4'!$B$74:$C$90,2,FALSE),"")</f>
        <v/>
      </c>
      <c r="J1312" s="23" t="str">
        <f>+IFERROR(VLOOKUP(X1312,[2]ORDINALES!$B$2:$C$5,2,FALSE),"")</f>
        <v>CTADOS</v>
      </c>
      <c r="K1312" s="23" t="str">
        <f>+IFERROR(VLOOKUP(#REF!,[2]REGION!$G$2:$I$1125,2,FALSE),"")</f>
        <v/>
      </c>
      <c r="L1312" s="23" t="str">
        <f>+IFERROR(VLOOKUP(AI1312,[2]REGION!$G$2:$I$1125,2,FALSE),"")</f>
        <v>BOYA</v>
      </c>
      <c r="M1312" s="23" t="str">
        <f>+IFERROR(VLOOKUP(#REF!,[2]ORDINALES!$H$2:$I$382,2,FALSE),"")</f>
        <v/>
      </c>
      <c r="N1312" s="23" t="str">
        <f>IFERROR(VLOOKUP(U1312,'[2]Lista Willy'!$B$11:$D$14,3,FALSE),"")</f>
        <v>REC_11</v>
      </c>
      <c r="O1312" s="24"/>
      <c r="P1312" s="94">
        <v>42053</v>
      </c>
      <c r="Q1312" s="94" t="s">
        <v>540</v>
      </c>
      <c r="R1312" s="94" t="s">
        <v>873</v>
      </c>
      <c r="S1312" s="94" t="s">
        <v>1330</v>
      </c>
      <c r="T1312" s="94" t="s">
        <v>873</v>
      </c>
      <c r="U1312" s="94" t="s">
        <v>52</v>
      </c>
      <c r="V1312" s="94" t="s">
        <v>53</v>
      </c>
      <c r="W1312" s="94" t="s">
        <v>54</v>
      </c>
      <c r="X1312" s="90" t="s">
        <v>55</v>
      </c>
      <c r="Y1312" s="94" t="s">
        <v>2934</v>
      </c>
      <c r="Z1312" s="119">
        <v>3000000</v>
      </c>
      <c r="AA1312" s="120"/>
      <c r="AB1312" s="119"/>
      <c r="AC1312" s="119"/>
      <c r="AD1312" s="119"/>
      <c r="AE1312" s="120">
        <v>3000000</v>
      </c>
      <c r="AF1312" s="119"/>
      <c r="AG1312" s="131">
        <v>0</v>
      </c>
      <c r="AH1312" s="94" t="s">
        <v>57</v>
      </c>
      <c r="AI1312" s="94" t="s">
        <v>1009</v>
      </c>
      <c r="AJ1312" s="94" t="s">
        <v>1332</v>
      </c>
      <c r="AK1312" s="94"/>
      <c r="AL1312" s="94" t="s">
        <v>57</v>
      </c>
      <c r="AM1312" s="94"/>
      <c r="AN1312" s="94" t="s">
        <v>57</v>
      </c>
      <c r="AO1312" s="94"/>
      <c r="AP1312" s="94" t="s">
        <v>57</v>
      </c>
      <c r="AQ1312" s="94"/>
      <c r="AR1312" s="94" t="s">
        <v>57</v>
      </c>
      <c r="AS1312" s="94" t="s">
        <v>60</v>
      </c>
      <c r="AT1312" s="94" t="s">
        <v>61</v>
      </c>
      <c r="AU1312" s="97" t="s">
        <v>62</v>
      </c>
      <c r="AV1312" s="98" t="s">
        <v>125</v>
      </c>
      <c r="AW1312" s="97" t="s">
        <v>324</v>
      </c>
      <c r="AX1312" s="97">
        <v>3202005</v>
      </c>
      <c r="AY1312" s="98" t="s">
        <v>325</v>
      </c>
      <c r="AZ1312" s="98" t="s">
        <v>389</v>
      </c>
      <c r="BA1312" s="24"/>
    </row>
    <row r="1313" spans="1:53" ht="84.75" customHeight="1">
      <c r="A1313" s="23" t="str">
        <f>+IFERROR(VLOOKUP(R1313,'[2]Listas niveles'!$D$2:$E$11,2,FALSE),"")</f>
        <v>DTAN</v>
      </c>
      <c r="B1313" s="23" t="str">
        <f>+IFERROR(VLOOKUP(AS1313,'[2]Listas anexo 1'!$A$7:$B$8,2,FALSE),"")</f>
        <v>ADMIN</v>
      </c>
      <c r="C1313" s="23" t="str">
        <f>+IFERROR(VLOOKUP(AT1313,'[2]Listas anexo 1'!$A$13:$B$15,2,FALSE),"")</f>
        <v>ADMINYCOOR</v>
      </c>
      <c r="D1313" s="23" t="str">
        <f>+IFERROR(VLOOKUP(AT1313,'[2]Listas anexo 1'!$A$13:$C$15,3,FALSE),"")</f>
        <v>CONTRIBUIR</v>
      </c>
      <c r="E1313" s="23" t="str">
        <f>+IFERROR(VLOOKUP(AT1313,'[2]Listas anexo 1'!$A$19:$B$21,2,FALSE),"")</f>
        <v>ADMINOB</v>
      </c>
      <c r="F1313" s="23" t="str">
        <f>+IFERROR(VLOOKUP(AV1313,'[2]Listas anexo 1'!$J$13:$K$21,2,FALSE),"")</f>
        <v>ADOBI</v>
      </c>
      <c r="G1313" s="23" t="str">
        <f>+IFERROR(VLOOKUP(AW1313,'[2]LISTAS ANEXO 1. 2'!$A$9:$B$38,2,FALSE),"")</f>
        <v>AIII</v>
      </c>
      <c r="H1313" s="23" t="str">
        <f>+IFERROR(IF(C1313="ADMINYCOOR",VLOOKUP(AY1313,'[2]LISTAS ANEXO 1. 3'!$B$13:$C$42,2,FALSE),IF(C1313="TASAS",VLOOKUP(AY1313,'[2]LISTAS ANEXO 1. 3'!$B$43:$C$51,2,FALSE),IF(C1313="FORTALECIMIENTO",VLOOKUP(AY1313,'[2]LISTAS ANEXO 1. 3'!$B$52:$C$58,2,FALSE),""))),"")</f>
        <v>DD</v>
      </c>
      <c r="I1313" s="23" t="str">
        <f>+IFERROR(VLOOKUP(#REF!,'[2]LISTAS ANEXO 1. 4'!$B$74:$C$90,2,FALSE),"")</f>
        <v/>
      </c>
      <c r="J1313" s="23" t="str">
        <f>+IFERROR(VLOOKUP(X1313,[2]ORDINALES!$B$2:$C$5,2,FALSE),"")</f>
        <v>CTADOS</v>
      </c>
      <c r="K1313" s="23" t="str">
        <f>+IFERROR(VLOOKUP(#REF!,[2]REGION!$G$2:$I$1125,2,FALSE),"")</f>
        <v/>
      </c>
      <c r="L1313" s="23" t="str">
        <f>+IFERROR(VLOOKUP(AI1313,[2]REGION!$G$2:$I$1125,2,FALSE),"")</f>
        <v>BOYA</v>
      </c>
      <c r="M1313" s="23" t="str">
        <f>+IFERROR(VLOOKUP(#REF!,[2]ORDINALES!$H$2:$I$382,2,FALSE),"")</f>
        <v/>
      </c>
      <c r="N1313" s="23" t="str">
        <f>IFERROR(VLOOKUP(U1313,'[2]Lista Willy'!$B$11:$D$14,3,FALSE),"")</f>
        <v>REC_11</v>
      </c>
      <c r="O1313" s="24"/>
      <c r="P1313" s="94">
        <v>42054</v>
      </c>
      <c r="Q1313" s="94" t="s">
        <v>540</v>
      </c>
      <c r="R1313" s="94" t="s">
        <v>873</v>
      </c>
      <c r="S1313" s="94" t="s">
        <v>1330</v>
      </c>
      <c r="T1313" s="94" t="s">
        <v>873</v>
      </c>
      <c r="U1313" s="94" t="s">
        <v>52</v>
      </c>
      <c r="V1313" s="94" t="s">
        <v>53</v>
      </c>
      <c r="W1313" s="94" t="s">
        <v>54</v>
      </c>
      <c r="X1313" s="90" t="s">
        <v>55</v>
      </c>
      <c r="Y1313" s="94" t="s">
        <v>1378</v>
      </c>
      <c r="Z1313" s="119">
        <v>40000000</v>
      </c>
      <c r="AA1313" s="120"/>
      <c r="AB1313" s="119"/>
      <c r="AC1313" s="119"/>
      <c r="AD1313" s="119"/>
      <c r="AE1313" s="120">
        <v>40000000</v>
      </c>
      <c r="AF1313" s="119"/>
      <c r="AG1313" s="131">
        <v>0</v>
      </c>
      <c r="AH1313" s="94" t="s">
        <v>57</v>
      </c>
      <c r="AI1313" s="94" t="s">
        <v>1009</v>
      </c>
      <c r="AJ1313" s="94" t="s">
        <v>1332</v>
      </c>
      <c r="AK1313" s="94"/>
      <c r="AL1313" s="94" t="s">
        <v>57</v>
      </c>
      <c r="AM1313" s="94"/>
      <c r="AN1313" s="94" t="s">
        <v>57</v>
      </c>
      <c r="AO1313" s="94"/>
      <c r="AP1313" s="94" t="s">
        <v>57</v>
      </c>
      <c r="AQ1313" s="94"/>
      <c r="AR1313" s="94" t="s">
        <v>57</v>
      </c>
      <c r="AS1313" s="94" t="s">
        <v>60</v>
      </c>
      <c r="AT1313" s="94" t="s">
        <v>61</v>
      </c>
      <c r="AU1313" s="97" t="s">
        <v>62</v>
      </c>
      <c r="AV1313" s="98" t="s">
        <v>125</v>
      </c>
      <c r="AW1313" s="97" t="s">
        <v>324</v>
      </c>
      <c r="AX1313" s="97">
        <v>3202005</v>
      </c>
      <c r="AY1313" s="98" t="s">
        <v>325</v>
      </c>
      <c r="AZ1313" s="98" t="s">
        <v>389</v>
      </c>
      <c r="BA1313" s="24"/>
    </row>
    <row r="1314" spans="1:53" ht="84.75" customHeight="1">
      <c r="A1314" s="23" t="str">
        <f>+IFERROR(VLOOKUP(R1314,'[2]Listas niveles'!$D$2:$E$11,2,FALSE),"")</f>
        <v>DTAN</v>
      </c>
      <c r="B1314" s="23" t="str">
        <f>+IFERROR(VLOOKUP(AS1314,'[2]Listas anexo 1'!$A$7:$B$8,2,FALSE),"")</f>
        <v>ADMIN</v>
      </c>
      <c r="C1314" s="23" t="str">
        <f>+IFERROR(VLOOKUP(AT1314,'[2]Listas anexo 1'!$A$13:$B$15,2,FALSE),"")</f>
        <v>ADMINYCOOR</v>
      </c>
      <c r="D1314" s="23" t="str">
        <f>+IFERROR(VLOOKUP(AT1314,'[2]Listas anexo 1'!$A$13:$C$15,3,FALSE),"")</f>
        <v>CONTRIBUIR</v>
      </c>
      <c r="E1314" s="23" t="str">
        <f>+IFERROR(VLOOKUP(AT1314,'[2]Listas anexo 1'!$A$19:$B$21,2,FALSE),"")</f>
        <v>ADMINOB</v>
      </c>
      <c r="F1314" s="23" t="str">
        <f>+IFERROR(VLOOKUP(AV1314,'[2]Listas anexo 1'!$J$13:$K$21,2,FALSE),"")</f>
        <v>ADOBI</v>
      </c>
      <c r="G1314" s="23" t="str">
        <f>+IFERROR(VLOOKUP(AW1314,'[2]LISTAS ANEXO 1. 2'!$A$9:$B$38,2,FALSE),"")</f>
        <v>AIII</v>
      </c>
      <c r="H1314" s="23" t="str">
        <f>+IFERROR(IF(C1314="ADMINYCOOR",VLOOKUP(AY1314,'[2]LISTAS ANEXO 1. 3'!$B$13:$C$42,2,FALSE),IF(C1314="TASAS",VLOOKUP(AY1314,'[2]LISTAS ANEXO 1. 3'!$B$43:$C$51,2,FALSE),IF(C1314="FORTALECIMIENTO",VLOOKUP(AY1314,'[2]LISTAS ANEXO 1. 3'!$B$52:$C$58,2,FALSE),""))),"")</f>
        <v>DD</v>
      </c>
      <c r="I1314" s="23" t="str">
        <f>+IFERROR(VLOOKUP(#REF!,'[2]LISTAS ANEXO 1. 4'!$B$74:$C$90,2,FALSE),"")</f>
        <v/>
      </c>
      <c r="J1314" s="23" t="str">
        <f>+IFERROR(VLOOKUP(X1314,[2]ORDINALES!$B$2:$C$5,2,FALSE),"")</f>
        <v>CTADOS</v>
      </c>
      <c r="K1314" s="23" t="str">
        <f>+IFERROR(VLOOKUP(#REF!,[2]REGION!$G$2:$I$1125,2,FALSE),"")</f>
        <v/>
      </c>
      <c r="L1314" s="23" t="str">
        <f>+IFERROR(VLOOKUP(AI1314,[2]REGION!$G$2:$I$1125,2,FALSE),"")</f>
        <v>BOYA</v>
      </c>
      <c r="M1314" s="23" t="str">
        <f>+IFERROR(VLOOKUP(#REF!,[2]ORDINALES!$H$2:$I$382,2,FALSE),"")</f>
        <v/>
      </c>
      <c r="N1314" s="23" t="str">
        <f>IFERROR(VLOOKUP(U1314,'[2]Lista Willy'!$B$11:$D$14,3,FALSE),"")</f>
        <v>REC_11</v>
      </c>
      <c r="O1314" s="24"/>
      <c r="P1314" s="94">
        <v>42055</v>
      </c>
      <c r="Q1314" s="94" t="s">
        <v>540</v>
      </c>
      <c r="R1314" s="94" t="s">
        <v>873</v>
      </c>
      <c r="S1314" s="94" t="s">
        <v>1330</v>
      </c>
      <c r="T1314" s="94" t="s">
        <v>873</v>
      </c>
      <c r="U1314" s="94" t="s">
        <v>52</v>
      </c>
      <c r="V1314" s="94" t="s">
        <v>53</v>
      </c>
      <c r="W1314" s="94" t="s">
        <v>54</v>
      </c>
      <c r="X1314" s="90" t="s">
        <v>55</v>
      </c>
      <c r="Y1314" s="94" t="s">
        <v>1379</v>
      </c>
      <c r="Z1314" s="119">
        <v>7000000</v>
      </c>
      <c r="AA1314" s="120"/>
      <c r="AB1314" s="119"/>
      <c r="AC1314" s="119"/>
      <c r="AD1314" s="119"/>
      <c r="AE1314" s="120">
        <v>7000000</v>
      </c>
      <c r="AF1314" s="119"/>
      <c r="AG1314" s="131">
        <v>0</v>
      </c>
      <c r="AH1314" s="94" t="s">
        <v>57</v>
      </c>
      <c r="AI1314" s="94" t="s">
        <v>1009</v>
      </c>
      <c r="AJ1314" s="94" t="s">
        <v>1332</v>
      </c>
      <c r="AK1314" s="94"/>
      <c r="AL1314" s="94" t="s">
        <v>57</v>
      </c>
      <c r="AM1314" s="94"/>
      <c r="AN1314" s="94" t="s">
        <v>57</v>
      </c>
      <c r="AO1314" s="94"/>
      <c r="AP1314" s="94" t="s">
        <v>57</v>
      </c>
      <c r="AQ1314" s="94"/>
      <c r="AR1314" s="94" t="s">
        <v>57</v>
      </c>
      <c r="AS1314" s="94" t="s">
        <v>60</v>
      </c>
      <c r="AT1314" s="94" t="s">
        <v>61</v>
      </c>
      <c r="AU1314" s="97" t="s">
        <v>62</v>
      </c>
      <c r="AV1314" s="98" t="s">
        <v>125</v>
      </c>
      <c r="AW1314" s="97" t="s">
        <v>324</v>
      </c>
      <c r="AX1314" s="97">
        <v>3202005</v>
      </c>
      <c r="AY1314" s="98" t="s">
        <v>325</v>
      </c>
      <c r="AZ1314" s="98" t="s">
        <v>389</v>
      </c>
      <c r="BA1314" s="24"/>
    </row>
    <row r="1315" spans="1:53" ht="84.75" customHeight="1">
      <c r="A1315" s="23" t="str">
        <f>+IFERROR(VLOOKUP(R1315,'[2]Listas niveles'!$D$2:$E$11,2,FALSE),"")</f>
        <v>DTAN</v>
      </c>
      <c r="B1315" s="23" t="str">
        <f>+IFERROR(VLOOKUP(AS1315,'[2]Listas anexo 1'!$A$7:$B$8,2,FALSE),"")</f>
        <v>ADMIN</v>
      </c>
      <c r="C1315" s="23" t="str">
        <f>+IFERROR(VLOOKUP(AT1315,'[2]Listas anexo 1'!$A$13:$B$15,2,FALSE),"")</f>
        <v>ADMINYCOOR</v>
      </c>
      <c r="D1315" s="23" t="str">
        <f>+IFERROR(VLOOKUP(AT1315,'[2]Listas anexo 1'!$A$13:$C$15,3,FALSE),"")</f>
        <v>CONTRIBUIR</v>
      </c>
      <c r="E1315" s="23" t="str">
        <f>+IFERROR(VLOOKUP(AT1315,'[2]Listas anexo 1'!$A$19:$B$21,2,FALSE),"")</f>
        <v>ADMINOB</v>
      </c>
      <c r="F1315" s="23" t="str">
        <f>+IFERROR(VLOOKUP(AV1315,'[2]Listas anexo 1'!$J$13:$K$21,2,FALSE),"")</f>
        <v>ADOBI</v>
      </c>
      <c r="G1315" s="23" t="str">
        <f>+IFERROR(VLOOKUP(AW1315,'[2]LISTAS ANEXO 1. 2'!$A$9:$B$38,2,FALSE),"")</f>
        <v>AIII</v>
      </c>
      <c r="H1315" s="23" t="str">
        <f>+IFERROR(IF(C1315="ADMINYCOOR",VLOOKUP(AY1315,'[2]LISTAS ANEXO 1. 3'!$B$13:$C$42,2,FALSE),IF(C1315="TASAS",VLOOKUP(AY1315,'[2]LISTAS ANEXO 1. 3'!$B$43:$C$51,2,FALSE),IF(C1315="FORTALECIMIENTO",VLOOKUP(AY1315,'[2]LISTAS ANEXO 1. 3'!$B$52:$C$58,2,FALSE),""))),"")</f>
        <v>DD</v>
      </c>
      <c r="I1315" s="23" t="str">
        <f>+IFERROR(VLOOKUP(#REF!,'[2]LISTAS ANEXO 1. 4'!$B$74:$C$90,2,FALSE),"")</f>
        <v/>
      </c>
      <c r="J1315" s="23" t="str">
        <f>+IFERROR(VLOOKUP(X1315,[2]ORDINALES!$B$2:$C$5,2,FALSE),"")</f>
        <v>CTADOS</v>
      </c>
      <c r="K1315" s="23" t="str">
        <f>+IFERROR(VLOOKUP(#REF!,[2]REGION!$G$2:$I$1125,2,FALSE),"")</f>
        <v/>
      </c>
      <c r="L1315" s="23" t="str">
        <f>+IFERROR(VLOOKUP(AI1315,[2]REGION!$G$2:$I$1125,2,FALSE),"")</f>
        <v>BOYA</v>
      </c>
      <c r="M1315" s="23" t="str">
        <f>+IFERROR(VLOOKUP(#REF!,[2]ORDINALES!$H$2:$I$382,2,FALSE),"")</f>
        <v/>
      </c>
      <c r="N1315" s="23" t="str">
        <f>IFERROR(VLOOKUP(U1315,'[2]Lista Willy'!$B$11:$D$14,3,FALSE),"")</f>
        <v>REC_11</v>
      </c>
      <c r="O1315" s="24"/>
      <c r="P1315" s="94">
        <v>42056</v>
      </c>
      <c r="Q1315" s="94" t="s">
        <v>540</v>
      </c>
      <c r="R1315" s="94" t="s">
        <v>873</v>
      </c>
      <c r="S1315" s="94" t="s">
        <v>1330</v>
      </c>
      <c r="T1315" s="94" t="s">
        <v>873</v>
      </c>
      <c r="U1315" s="94" t="s">
        <v>52</v>
      </c>
      <c r="V1315" s="94" t="s">
        <v>53</v>
      </c>
      <c r="W1315" s="94" t="s">
        <v>54</v>
      </c>
      <c r="X1315" s="90" t="s">
        <v>55</v>
      </c>
      <c r="Y1315" s="94" t="s">
        <v>1380</v>
      </c>
      <c r="Z1315" s="119">
        <v>15000000</v>
      </c>
      <c r="AA1315" s="120"/>
      <c r="AB1315" s="119"/>
      <c r="AC1315" s="119"/>
      <c r="AD1315" s="119"/>
      <c r="AE1315" s="120">
        <v>15000000</v>
      </c>
      <c r="AF1315" s="119"/>
      <c r="AG1315" s="131">
        <v>0</v>
      </c>
      <c r="AH1315" s="94" t="s">
        <v>57</v>
      </c>
      <c r="AI1315" s="94" t="s">
        <v>1009</v>
      </c>
      <c r="AJ1315" s="94" t="s">
        <v>1332</v>
      </c>
      <c r="AK1315" s="94"/>
      <c r="AL1315" s="94" t="s">
        <v>57</v>
      </c>
      <c r="AM1315" s="94"/>
      <c r="AN1315" s="94" t="s">
        <v>57</v>
      </c>
      <c r="AO1315" s="94"/>
      <c r="AP1315" s="94" t="s">
        <v>57</v>
      </c>
      <c r="AQ1315" s="94"/>
      <c r="AR1315" s="94" t="s">
        <v>57</v>
      </c>
      <c r="AS1315" s="94" t="s">
        <v>60</v>
      </c>
      <c r="AT1315" s="94" t="s">
        <v>61</v>
      </c>
      <c r="AU1315" s="97" t="s">
        <v>62</v>
      </c>
      <c r="AV1315" s="98" t="s">
        <v>125</v>
      </c>
      <c r="AW1315" s="97" t="s">
        <v>324</v>
      </c>
      <c r="AX1315" s="97">
        <v>3202005</v>
      </c>
      <c r="AY1315" s="98" t="s">
        <v>325</v>
      </c>
      <c r="AZ1315" s="98" t="s">
        <v>389</v>
      </c>
      <c r="BA1315" s="24"/>
    </row>
    <row r="1316" spans="1:53" ht="84.75" customHeight="1">
      <c r="A1316" s="23" t="str">
        <f>+IFERROR(VLOOKUP(R1316,'[2]Listas niveles'!$D$2:$E$11,2,FALSE),"")</f>
        <v>DTAN</v>
      </c>
      <c r="B1316" s="23" t="str">
        <f>+IFERROR(VLOOKUP(AS1316,'[2]Listas anexo 1'!$A$7:$B$8,2,FALSE),"")</f>
        <v>ADMIN</v>
      </c>
      <c r="C1316" s="23" t="str">
        <f>+IFERROR(VLOOKUP(AT1316,'[2]Listas anexo 1'!$A$13:$B$15,2,FALSE),"")</f>
        <v>ADMINYCOOR</v>
      </c>
      <c r="D1316" s="23" t="str">
        <f>+IFERROR(VLOOKUP(AT1316,'[2]Listas anexo 1'!$A$13:$C$15,3,FALSE),"")</f>
        <v>CONTRIBUIR</v>
      </c>
      <c r="E1316" s="23" t="str">
        <f>+IFERROR(VLOOKUP(AT1316,'[2]Listas anexo 1'!$A$19:$B$21,2,FALSE),"")</f>
        <v>ADMINOB</v>
      </c>
      <c r="F1316" s="23" t="str">
        <f>+IFERROR(VLOOKUP(AV1316,'[2]Listas anexo 1'!$J$13:$K$21,2,FALSE),"")</f>
        <v>ADOBI</v>
      </c>
      <c r="G1316" s="23" t="str">
        <f>+IFERROR(VLOOKUP(AW1316,'[2]LISTAS ANEXO 1. 2'!$A$9:$B$38,2,FALSE),"")</f>
        <v>AIII</v>
      </c>
      <c r="H1316" s="23" t="str">
        <f>+IFERROR(IF(C1316="ADMINYCOOR",VLOOKUP(AY1316,'[2]LISTAS ANEXO 1. 3'!$B$13:$C$42,2,FALSE),IF(C1316="TASAS",VLOOKUP(AY1316,'[2]LISTAS ANEXO 1. 3'!$B$43:$C$51,2,FALSE),IF(C1316="FORTALECIMIENTO",VLOOKUP(AY1316,'[2]LISTAS ANEXO 1. 3'!$B$52:$C$58,2,FALSE),""))),"")</f>
        <v>DD</v>
      </c>
      <c r="I1316" s="23" t="str">
        <f>+IFERROR(VLOOKUP(#REF!,'[2]LISTAS ANEXO 1. 4'!$B$74:$C$90,2,FALSE),"")</f>
        <v/>
      </c>
      <c r="J1316" s="23" t="str">
        <f>+IFERROR(VLOOKUP(X1316,[2]ORDINALES!$B$2:$C$5,2,FALSE),"")</f>
        <v>CTADOS</v>
      </c>
      <c r="K1316" s="23" t="str">
        <f>+IFERROR(VLOOKUP(#REF!,[2]REGION!$G$2:$I$1125,2,FALSE),"")</f>
        <v/>
      </c>
      <c r="L1316" s="23" t="str">
        <f>+IFERROR(VLOOKUP(AI1316,[2]REGION!$G$2:$I$1125,2,FALSE),"")</f>
        <v>BOYA</v>
      </c>
      <c r="M1316" s="23" t="str">
        <f>+IFERROR(VLOOKUP(#REF!,[2]ORDINALES!$H$2:$I$382,2,FALSE),"")</f>
        <v/>
      </c>
      <c r="N1316" s="23" t="str">
        <f>IFERROR(VLOOKUP(U1316,'[2]Lista Willy'!$B$11:$D$14,3,FALSE),"")</f>
        <v>REC_20</v>
      </c>
      <c r="O1316" s="24"/>
      <c r="P1316" s="94">
        <v>42057</v>
      </c>
      <c r="Q1316" s="94" t="s">
        <v>540</v>
      </c>
      <c r="R1316" s="94" t="s">
        <v>873</v>
      </c>
      <c r="S1316" s="94" t="s">
        <v>1330</v>
      </c>
      <c r="T1316" s="94" t="s">
        <v>873</v>
      </c>
      <c r="U1316" s="94" t="s">
        <v>153</v>
      </c>
      <c r="V1316" s="94" t="s">
        <v>154</v>
      </c>
      <c r="W1316" s="94" t="s">
        <v>54</v>
      </c>
      <c r="X1316" s="90" t="s">
        <v>55</v>
      </c>
      <c r="Y1316" s="94" t="s">
        <v>1381</v>
      </c>
      <c r="Z1316" s="119">
        <v>8000000</v>
      </c>
      <c r="AA1316" s="120"/>
      <c r="AB1316" s="119"/>
      <c r="AC1316" s="119"/>
      <c r="AD1316" s="119"/>
      <c r="AE1316" s="120">
        <v>8000000</v>
      </c>
      <c r="AF1316" s="119"/>
      <c r="AG1316" s="131">
        <v>0</v>
      </c>
      <c r="AH1316" s="94" t="s">
        <v>57</v>
      </c>
      <c r="AI1316" s="94" t="s">
        <v>1009</v>
      </c>
      <c r="AJ1316" s="94" t="s">
        <v>1332</v>
      </c>
      <c r="AK1316" s="94"/>
      <c r="AL1316" s="94" t="s">
        <v>57</v>
      </c>
      <c r="AM1316" s="94"/>
      <c r="AN1316" s="94" t="s">
        <v>57</v>
      </c>
      <c r="AO1316" s="94"/>
      <c r="AP1316" s="94" t="s">
        <v>57</v>
      </c>
      <c r="AQ1316" s="94"/>
      <c r="AR1316" s="94" t="s">
        <v>57</v>
      </c>
      <c r="AS1316" s="94" t="s">
        <v>60</v>
      </c>
      <c r="AT1316" s="94" t="s">
        <v>61</v>
      </c>
      <c r="AU1316" s="97" t="s">
        <v>62</v>
      </c>
      <c r="AV1316" s="98" t="s">
        <v>125</v>
      </c>
      <c r="AW1316" s="97" t="s">
        <v>324</v>
      </c>
      <c r="AX1316" s="97">
        <v>3202005</v>
      </c>
      <c r="AY1316" s="98" t="s">
        <v>325</v>
      </c>
      <c r="AZ1316" s="98" t="s">
        <v>389</v>
      </c>
      <c r="BA1316" s="24"/>
    </row>
    <row r="1317" spans="1:53" ht="84.75" customHeight="1">
      <c r="A1317" s="23" t="str">
        <f>+IFERROR(VLOOKUP(R1317,'[2]Listas niveles'!$D$2:$E$11,2,FALSE),"")</f>
        <v>DTAN</v>
      </c>
      <c r="B1317" s="23" t="str">
        <f>+IFERROR(VLOOKUP(AS1317,'[2]Listas anexo 1'!$A$7:$B$8,2,FALSE),"")</f>
        <v>ADMIN</v>
      </c>
      <c r="C1317" s="23" t="str">
        <f>+IFERROR(VLOOKUP(AT1317,'[2]Listas anexo 1'!$A$13:$B$15,2,FALSE),"")</f>
        <v>ADMINYCOOR</v>
      </c>
      <c r="D1317" s="23" t="str">
        <f>+IFERROR(VLOOKUP(AT1317,'[2]Listas anexo 1'!$A$13:$C$15,3,FALSE),"")</f>
        <v>CONTRIBUIR</v>
      </c>
      <c r="E1317" s="23" t="str">
        <f>+IFERROR(VLOOKUP(AT1317,'[2]Listas anexo 1'!$A$19:$B$21,2,FALSE),"")</f>
        <v>ADMINOB</v>
      </c>
      <c r="F1317" s="23" t="str">
        <f>+IFERROR(VLOOKUP(AV1317,'[2]Listas anexo 1'!$J$13:$K$21,2,FALSE),"")</f>
        <v>ADOBI</v>
      </c>
      <c r="G1317" s="23" t="str">
        <f>+IFERROR(VLOOKUP(AW1317,'[2]LISTAS ANEXO 1. 2'!$A$9:$B$38,2,FALSE),"")</f>
        <v>AIII</v>
      </c>
      <c r="H1317" s="23" t="str">
        <f>+IFERROR(IF(C1317="ADMINYCOOR",VLOOKUP(AY1317,'[2]LISTAS ANEXO 1. 3'!$B$13:$C$42,2,FALSE),IF(C1317="TASAS",VLOOKUP(AY1317,'[2]LISTAS ANEXO 1. 3'!$B$43:$C$51,2,FALSE),IF(C1317="FORTALECIMIENTO",VLOOKUP(AY1317,'[2]LISTAS ANEXO 1. 3'!$B$52:$C$58,2,FALSE),""))),"")</f>
        <v>DD</v>
      </c>
      <c r="I1317" s="23" t="str">
        <f>+IFERROR(VLOOKUP(#REF!,'[2]LISTAS ANEXO 1. 4'!$B$74:$C$90,2,FALSE),"")</f>
        <v/>
      </c>
      <c r="J1317" s="23" t="str">
        <f>+IFERROR(VLOOKUP(X1317,[2]ORDINALES!$B$2:$C$5,2,FALSE),"")</f>
        <v>CTADOS</v>
      </c>
      <c r="K1317" s="23" t="str">
        <f>+IFERROR(VLOOKUP(#REF!,[2]REGION!$G$2:$I$1125,2,FALSE),"")</f>
        <v/>
      </c>
      <c r="L1317" s="23" t="str">
        <f>+IFERROR(VLOOKUP(AI1317,[2]REGION!$G$2:$I$1125,2,FALSE),"")</f>
        <v>BOYA</v>
      </c>
      <c r="M1317" s="23" t="str">
        <f>+IFERROR(VLOOKUP(#REF!,[2]ORDINALES!$H$2:$I$382,2,FALSE),"")</f>
        <v/>
      </c>
      <c r="N1317" s="23" t="str">
        <f>IFERROR(VLOOKUP(U1317,'[2]Lista Willy'!$B$11:$D$14,3,FALSE),"")</f>
        <v>REC_20</v>
      </c>
      <c r="O1317" s="24"/>
      <c r="P1317" s="94">
        <v>42058</v>
      </c>
      <c r="Q1317" s="94" t="s">
        <v>540</v>
      </c>
      <c r="R1317" s="94" t="s">
        <v>873</v>
      </c>
      <c r="S1317" s="94" t="s">
        <v>1330</v>
      </c>
      <c r="T1317" s="94" t="s">
        <v>873</v>
      </c>
      <c r="U1317" s="94" t="s">
        <v>153</v>
      </c>
      <c r="V1317" s="94" t="s">
        <v>154</v>
      </c>
      <c r="W1317" s="94" t="s">
        <v>54</v>
      </c>
      <c r="X1317" s="90" t="s">
        <v>55</v>
      </c>
      <c r="Y1317" s="94" t="s">
        <v>1382</v>
      </c>
      <c r="Z1317" s="119">
        <v>8000000</v>
      </c>
      <c r="AA1317" s="120"/>
      <c r="AB1317" s="119"/>
      <c r="AC1317" s="119"/>
      <c r="AD1317" s="119"/>
      <c r="AE1317" s="120">
        <v>8000000</v>
      </c>
      <c r="AF1317" s="119"/>
      <c r="AG1317" s="131">
        <v>0</v>
      </c>
      <c r="AH1317" s="94" t="s">
        <v>57</v>
      </c>
      <c r="AI1317" s="94" t="s">
        <v>1009</v>
      </c>
      <c r="AJ1317" s="94" t="s">
        <v>1332</v>
      </c>
      <c r="AK1317" s="94"/>
      <c r="AL1317" s="94" t="s">
        <v>57</v>
      </c>
      <c r="AM1317" s="94"/>
      <c r="AN1317" s="94" t="s">
        <v>57</v>
      </c>
      <c r="AO1317" s="94"/>
      <c r="AP1317" s="94" t="s">
        <v>57</v>
      </c>
      <c r="AQ1317" s="94"/>
      <c r="AR1317" s="94" t="s">
        <v>57</v>
      </c>
      <c r="AS1317" s="94" t="s">
        <v>60</v>
      </c>
      <c r="AT1317" s="94" t="s">
        <v>61</v>
      </c>
      <c r="AU1317" s="97" t="s">
        <v>62</v>
      </c>
      <c r="AV1317" s="98" t="s">
        <v>125</v>
      </c>
      <c r="AW1317" s="97" t="s">
        <v>324</v>
      </c>
      <c r="AX1317" s="97">
        <v>3202005</v>
      </c>
      <c r="AY1317" s="98" t="s">
        <v>325</v>
      </c>
      <c r="AZ1317" s="98" t="s">
        <v>389</v>
      </c>
      <c r="BA1317" s="24"/>
    </row>
    <row r="1318" spans="1:53" ht="84.75" customHeight="1">
      <c r="A1318" s="23" t="str">
        <f>+IFERROR(VLOOKUP(R1318,'[2]Listas niveles'!$D$2:$E$11,2,FALSE),"")</f>
        <v>DTAN</v>
      </c>
      <c r="B1318" s="23" t="str">
        <f>+IFERROR(VLOOKUP(AS1318,'[2]Listas anexo 1'!$A$7:$B$8,2,FALSE),"")</f>
        <v>ADMIN</v>
      </c>
      <c r="C1318" s="23" t="str">
        <f>+IFERROR(VLOOKUP(AT1318,'[2]Listas anexo 1'!$A$13:$B$15,2,FALSE),"")</f>
        <v>ADMINYCOOR</v>
      </c>
      <c r="D1318" s="23" t="str">
        <f>+IFERROR(VLOOKUP(AT1318,'[2]Listas anexo 1'!$A$13:$C$15,3,FALSE),"")</f>
        <v>CONTRIBUIR</v>
      </c>
      <c r="E1318" s="23" t="str">
        <f>+IFERROR(VLOOKUP(AT1318,'[2]Listas anexo 1'!$A$19:$B$21,2,FALSE),"")</f>
        <v>ADMINOB</v>
      </c>
      <c r="F1318" s="23" t="str">
        <f>+IFERROR(VLOOKUP(AV1318,'[2]Listas anexo 1'!$J$13:$K$21,2,FALSE),"")</f>
        <v>ADOBI</v>
      </c>
      <c r="G1318" s="23" t="str">
        <f>+IFERROR(VLOOKUP(AW1318,'[2]LISTAS ANEXO 1. 2'!$A$9:$B$38,2,FALSE),"")</f>
        <v>AIII</v>
      </c>
      <c r="H1318" s="23" t="str">
        <f>+IFERROR(IF(C1318="ADMINYCOOR",VLOOKUP(AY1318,'[2]LISTAS ANEXO 1. 3'!$B$13:$C$42,2,FALSE),IF(C1318="TASAS",VLOOKUP(AY1318,'[2]LISTAS ANEXO 1. 3'!$B$43:$C$51,2,FALSE),IF(C1318="FORTALECIMIENTO",VLOOKUP(AY1318,'[2]LISTAS ANEXO 1. 3'!$B$52:$C$58,2,FALSE),""))),"")</f>
        <v>DD</v>
      </c>
      <c r="I1318" s="23" t="str">
        <f>+IFERROR(VLOOKUP(#REF!,'[2]LISTAS ANEXO 1. 4'!$B$74:$C$90,2,FALSE),"")</f>
        <v/>
      </c>
      <c r="J1318" s="23" t="str">
        <f>+IFERROR(VLOOKUP(X1318,[2]ORDINALES!$B$2:$C$5,2,FALSE),"")</f>
        <v>CTADOS</v>
      </c>
      <c r="K1318" s="23" t="str">
        <f>+IFERROR(VLOOKUP(#REF!,[2]REGION!$G$2:$I$1125,2,FALSE),"")</f>
        <v/>
      </c>
      <c r="L1318" s="23" t="str">
        <f>+IFERROR(VLOOKUP(AI1318,[2]REGION!$G$2:$I$1125,2,FALSE),"")</f>
        <v>BOYA</v>
      </c>
      <c r="M1318" s="23" t="str">
        <f>+IFERROR(VLOOKUP(#REF!,[2]ORDINALES!$H$2:$I$382,2,FALSE),"")</f>
        <v/>
      </c>
      <c r="N1318" s="23" t="str">
        <f>IFERROR(VLOOKUP(U1318,'[2]Lista Willy'!$B$11:$D$14,3,FALSE),"")</f>
        <v>REC_11</v>
      </c>
      <c r="O1318" s="24"/>
      <c r="P1318" s="94">
        <v>42059</v>
      </c>
      <c r="Q1318" s="94" t="s">
        <v>540</v>
      </c>
      <c r="R1318" s="94" t="s">
        <v>873</v>
      </c>
      <c r="S1318" s="94" t="s">
        <v>1330</v>
      </c>
      <c r="T1318" s="94" t="s">
        <v>873</v>
      </c>
      <c r="U1318" s="94" t="s">
        <v>52</v>
      </c>
      <c r="V1318" s="94" t="s">
        <v>53</v>
      </c>
      <c r="W1318" s="94" t="s">
        <v>54</v>
      </c>
      <c r="X1318" s="90" t="s">
        <v>55</v>
      </c>
      <c r="Y1318" s="94" t="s">
        <v>1383</v>
      </c>
      <c r="Z1318" s="119">
        <v>20000000</v>
      </c>
      <c r="AA1318" s="120"/>
      <c r="AB1318" s="119"/>
      <c r="AC1318" s="119"/>
      <c r="AD1318" s="119"/>
      <c r="AE1318" s="120">
        <v>20000000</v>
      </c>
      <c r="AF1318" s="119"/>
      <c r="AG1318" s="131">
        <v>0</v>
      </c>
      <c r="AH1318" s="94" t="s">
        <v>57</v>
      </c>
      <c r="AI1318" s="94" t="s">
        <v>1009</v>
      </c>
      <c r="AJ1318" s="94" t="s">
        <v>1332</v>
      </c>
      <c r="AK1318" s="94"/>
      <c r="AL1318" s="94" t="s">
        <v>57</v>
      </c>
      <c r="AM1318" s="94"/>
      <c r="AN1318" s="94" t="s">
        <v>57</v>
      </c>
      <c r="AO1318" s="94"/>
      <c r="AP1318" s="94" t="s">
        <v>57</v>
      </c>
      <c r="AQ1318" s="94"/>
      <c r="AR1318" s="94" t="s">
        <v>57</v>
      </c>
      <c r="AS1318" s="94" t="s">
        <v>60</v>
      </c>
      <c r="AT1318" s="94" t="s">
        <v>61</v>
      </c>
      <c r="AU1318" s="97" t="s">
        <v>62</v>
      </c>
      <c r="AV1318" s="98" t="s">
        <v>125</v>
      </c>
      <c r="AW1318" s="97" t="s">
        <v>324</v>
      </c>
      <c r="AX1318" s="97">
        <v>3202005</v>
      </c>
      <c r="AY1318" s="98" t="s">
        <v>325</v>
      </c>
      <c r="AZ1318" s="98" t="s">
        <v>389</v>
      </c>
      <c r="BA1318" s="24"/>
    </row>
    <row r="1319" spans="1:53" ht="84.75" customHeight="1">
      <c r="A1319" s="23" t="str">
        <f>+IFERROR(VLOOKUP(R1319,'[2]Listas niveles'!$D$2:$E$11,2,FALSE),"")</f>
        <v>DTAN</v>
      </c>
      <c r="B1319" s="23" t="str">
        <f>+IFERROR(VLOOKUP(AS1319,'[2]Listas anexo 1'!$A$7:$B$8,2,FALSE),"")</f>
        <v>ADMIN</v>
      </c>
      <c r="C1319" s="23" t="str">
        <f>+IFERROR(VLOOKUP(AT1319,'[2]Listas anexo 1'!$A$13:$B$15,2,FALSE),"")</f>
        <v>ADMINYCOOR</v>
      </c>
      <c r="D1319" s="23" t="str">
        <f>+IFERROR(VLOOKUP(AT1319,'[2]Listas anexo 1'!$A$13:$C$15,3,FALSE),"")</f>
        <v>CONTRIBUIR</v>
      </c>
      <c r="E1319" s="23" t="str">
        <f>+IFERROR(VLOOKUP(AT1319,'[2]Listas anexo 1'!$A$19:$B$21,2,FALSE),"")</f>
        <v>ADMINOB</v>
      </c>
      <c r="F1319" s="23" t="str">
        <f>+IFERROR(VLOOKUP(AV1319,'[2]Listas anexo 1'!$J$13:$K$21,2,FALSE),"")</f>
        <v>ADOBI</v>
      </c>
      <c r="G1319" s="23" t="str">
        <f>+IFERROR(VLOOKUP(AW1319,'[2]LISTAS ANEXO 1. 2'!$A$9:$B$38,2,FALSE),"")</f>
        <v>AIII</v>
      </c>
      <c r="H1319" s="23" t="str">
        <f>+IFERROR(IF(C1319="ADMINYCOOR",VLOOKUP(AY1319,'[2]LISTAS ANEXO 1. 3'!$B$13:$C$42,2,FALSE),IF(C1319="TASAS",VLOOKUP(AY1319,'[2]LISTAS ANEXO 1. 3'!$B$43:$C$51,2,FALSE),IF(C1319="FORTALECIMIENTO",VLOOKUP(AY1319,'[2]LISTAS ANEXO 1. 3'!$B$52:$C$58,2,FALSE),""))),"")</f>
        <v>DD</v>
      </c>
      <c r="I1319" s="23" t="str">
        <f>+IFERROR(VLOOKUP(#REF!,'[2]LISTAS ANEXO 1. 4'!$B$74:$C$90,2,FALSE),"")</f>
        <v/>
      </c>
      <c r="J1319" s="23" t="str">
        <f>+IFERROR(VLOOKUP(X1319,[2]ORDINALES!$B$2:$C$5,2,FALSE),"")</f>
        <v>CTADOS</v>
      </c>
      <c r="K1319" s="23" t="str">
        <f>+IFERROR(VLOOKUP(#REF!,[2]REGION!$G$2:$I$1125,2,FALSE),"")</f>
        <v/>
      </c>
      <c r="L1319" s="23" t="str">
        <f>+IFERROR(VLOOKUP(AI1319,[2]REGION!$G$2:$I$1125,2,FALSE),"")</f>
        <v>BOYA</v>
      </c>
      <c r="M1319" s="23" t="str">
        <f>+IFERROR(VLOOKUP(#REF!,[2]ORDINALES!$H$2:$I$382,2,FALSE),"")</f>
        <v/>
      </c>
      <c r="N1319" s="23" t="str">
        <f>IFERROR(VLOOKUP(U1319,'[2]Lista Willy'!$B$11:$D$14,3,FALSE),"")</f>
        <v>REC_11</v>
      </c>
      <c r="O1319" s="24"/>
      <c r="P1319" s="94">
        <v>42060</v>
      </c>
      <c r="Q1319" s="94" t="s">
        <v>540</v>
      </c>
      <c r="R1319" s="94" t="s">
        <v>873</v>
      </c>
      <c r="S1319" s="94" t="s">
        <v>1330</v>
      </c>
      <c r="T1319" s="94" t="s">
        <v>873</v>
      </c>
      <c r="U1319" s="94" t="s">
        <v>52</v>
      </c>
      <c r="V1319" s="94" t="s">
        <v>53</v>
      </c>
      <c r="W1319" s="94" t="s">
        <v>54</v>
      </c>
      <c r="X1319" s="90" t="s">
        <v>55</v>
      </c>
      <c r="Y1319" s="94" t="s">
        <v>1384</v>
      </c>
      <c r="Z1319" s="119">
        <v>5000000</v>
      </c>
      <c r="AA1319" s="120"/>
      <c r="AB1319" s="119"/>
      <c r="AC1319" s="119"/>
      <c r="AD1319" s="119"/>
      <c r="AE1319" s="120">
        <v>5000000</v>
      </c>
      <c r="AF1319" s="119"/>
      <c r="AG1319" s="131">
        <v>0</v>
      </c>
      <c r="AH1319" s="94" t="s">
        <v>57</v>
      </c>
      <c r="AI1319" s="94" t="s">
        <v>1009</v>
      </c>
      <c r="AJ1319" s="94" t="s">
        <v>1332</v>
      </c>
      <c r="AK1319" s="94"/>
      <c r="AL1319" s="94" t="s">
        <v>57</v>
      </c>
      <c r="AM1319" s="94"/>
      <c r="AN1319" s="94" t="s">
        <v>57</v>
      </c>
      <c r="AO1319" s="94"/>
      <c r="AP1319" s="94" t="s">
        <v>57</v>
      </c>
      <c r="AQ1319" s="94"/>
      <c r="AR1319" s="94" t="s">
        <v>57</v>
      </c>
      <c r="AS1319" s="94" t="s">
        <v>60</v>
      </c>
      <c r="AT1319" s="94" t="s">
        <v>61</v>
      </c>
      <c r="AU1319" s="97" t="s">
        <v>62</v>
      </c>
      <c r="AV1319" s="98" t="s">
        <v>125</v>
      </c>
      <c r="AW1319" s="97" t="s">
        <v>324</v>
      </c>
      <c r="AX1319" s="97">
        <v>3202005</v>
      </c>
      <c r="AY1319" s="98" t="s">
        <v>325</v>
      </c>
      <c r="AZ1319" s="98" t="s">
        <v>389</v>
      </c>
      <c r="BA1319" s="24"/>
    </row>
    <row r="1320" spans="1:53" ht="84.75" customHeight="1">
      <c r="A1320" s="23" t="str">
        <f>+IFERROR(VLOOKUP(R1320,'[2]Listas niveles'!$D$2:$E$11,2,FALSE),"")</f>
        <v>DTAN</v>
      </c>
      <c r="B1320" s="23" t="str">
        <f>+IFERROR(VLOOKUP(AS1320,'[2]Listas anexo 1'!$A$7:$B$8,2,FALSE),"")</f>
        <v>ADMIN</v>
      </c>
      <c r="C1320" s="23" t="str">
        <f>+IFERROR(VLOOKUP(AT1320,'[2]Listas anexo 1'!$A$13:$B$15,2,FALSE),"")</f>
        <v>TASAS</v>
      </c>
      <c r="D1320" s="23" t="str">
        <f>+IFERROR(VLOOKUP(AT1320,'[2]Listas anexo 1'!$A$13:$C$15,3,FALSE),"")</f>
        <v>AUMENTAR</v>
      </c>
      <c r="E1320" s="23" t="str">
        <f>+IFERROR(VLOOKUP(AT1320,'[2]Listas anexo 1'!$A$19:$B$21,2,FALSE),"")</f>
        <v>TASAOB</v>
      </c>
      <c r="F1320" s="23" t="str">
        <f>+IFERROR(VLOOKUP(AV1320,'[2]Listas anexo 1'!$J$13:$K$21,2,FALSE),"")</f>
        <v>TASASOBI</v>
      </c>
      <c r="G1320" s="23" t="str">
        <f>+IFERROR(VLOOKUP(AW1320,'[2]LISTAS ANEXO 1. 2'!$A$9:$B$38,2,FALSE),"")</f>
        <v>FI</v>
      </c>
      <c r="H1320" s="23" t="str">
        <f>+IFERROR(IF(C1320="ADMINYCOOR",VLOOKUP(AY1320,'[2]LISTAS ANEXO 1. 3'!$B$13:$C$42,2,FALSE),IF(C1320="TASAS",VLOOKUP(AY1320,'[2]LISTAS ANEXO 1. 3'!$B$43:$C$51,2,FALSE),IF(C1320="FORTALECIMIENTO",VLOOKUP(AY1320,'[2]LISTAS ANEXO 1. 3'!$B$52:$C$58,2,FALSE),""))),"")</f>
        <v>AAA</v>
      </c>
      <c r="I1320" s="23" t="str">
        <f>+IFERROR(VLOOKUP(#REF!,'[2]LISTAS ANEXO 1. 4'!$B$74:$C$90,2,FALSE),"")</f>
        <v/>
      </c>
      <c r="J1320" s="23" t="str">
        <f>+IFERROR(VLOOKUP(X1320,[2]ORDINALES!$B$2:$C$5,2,FALSE),"")</f>
        <v>CTADOS</v>
      </c>
      <c r="K1320" s="23" t="str">
        <f>+IFERROR(VLOOKUP(#REF!,[2]REGION!$G$2:$I$1125,2,FALSE),"")</f>
        <v/>
      </c>
      <c r="L1320" s="23" t="str">
        <f>+IFERROR(VLOOKUP(AI1320,[2]REGION!$G$2:$I$1125,2,FALSE),"")</f>
        <v>BOYA</v>
      </c>
      <c r="M1320" s="23" t="str">
        <f>+IFERROR(VLOOKUP(#REF!,[2]ORDINALES!$H$2:$I$382,2,FALSE),"")</f>
        <v/>
      </c>
      <c r="N1320" s="23" t="str">
        <f>IFERROR(VLOOKUP(U1320,'[2]Lista Willy'!$B$11:$D$14,3,FALSE),"")</f>
        <v>REC_20</v>
      </c>
      <c r="O1320" s="24"/>
      <c r="P1320" s="94">
        <v>42061</v>
      </c>
      <c r="Q1320" s="94" t="s">
        <v>540</v>
      </c>
      <c r="R1320" s="94" t="s">
        <v>873</v>
      </c>
      <c r="S1320" s="94" t="s">
        <v>1330</v>
      </c>
      <c r="T1320" s="94" t="s">
        <v>873</v>
      </c>
      <c r="U1320" s="94" t="s">
        <v>153</v>
      </c>
      <c r="V1320" s="94" t="s">
        <v>154</v>
      </c>
      <c r="W1320" s="94" t="s">
        <v>54</v>
      </c>
      <c r="X1320" s="90" t="s">
        <v>55</v>
      </c>
      <c r="Y1320" s="99" t="s">
        <v>2935</v>
      </c>
      <c r="Z1320" s="119">
        <v>796970</v>
      </c>
      <c r="AA1320" s="120"/>
      <c r="AB1320" s="119"/>
      <c r="AC1320" s="119"/>
      <c r="AD1320" s="119"/>
      <c r="AE1320" s="120">
        <v>796970</v>
      </c>
      <c r="AF1320" s="119"/>
      <c r="AG1320" s="131"/>
      <c r="AH1320" s="94"/>
      <c r="AI1320" s="94" t="s">
        <v>1009</v>
      </c>
      <c r="AJ1320" s="94" t="s">
        <v>1332</v>
      </c>
      <c r="AK1320" s="94"/>
      <c r="AL1320" s="94"/>
      <c r="AM1320" s="94"/>
      <c r="AN1320" s="94"/>
      <c r="AO1320" s="94"/>
      <c r="AP1320" s="94"/>
      <c r="AQ1320" s="94"/>
      <c r="AR1320" s="94"/>
      <c r="AS1320" s="94" t="s">
        <v>60</v>
      </c>
      <c r="AT1320" s="94" t="s">
        <v>1123</v>
      </c>
      <c r="AU1320" s="97" t="s">
        <v>1124</v>
      </c>
      <c r="AV1320" s="97" t="s">
        <v>1125</v>
      </c>
      <c r="AW1320" s="97" t="s">
        <v>1126</v>
      </c>
      <c r="AX1320" s="97" t="s">
        <v>1127</v>
      </c>
      <c r="AY1320" s="97" t="s">
        <v>1128</v>
      </c>
      <c r="AZ1320" s="97" t="s">
        <v>1129</v>
      </c>
      <c r="BA1320" s="24"/>
    </row>
    <row r="1321" spans="1:53" ht="84.75" customHeight="1">
      <c r="A1321" s="23" t="str">
        <f>+IFERROR(VLOOKUP(R1321,'[2]Listas niveles'!$D$2:$E$11,2,FALSE),"")</f>
        <v>DTAN</v>
      </c>
      <c r="B1321" s="23" t="str">
        <f>+IFERROR(VLOOKUP(AS1321,'[2]Listas anexo 1'!$A$7:$B$8,2,FALSE),"")</f>
        <v>FORTA</v>
      </c>
      <c r="C1321" s="23" t="str">
        <f>+IFERROR(VLOOKUP(AT1321,'[2]Listas anexo 1'!$A$13:$B$15,2,FALSE),"")</f>
        <v>FORTALECIMIENTO</v>
      </c>
      <c r="D1321" s="23" t="str">
        <f>+IFERROR(VLOOKUP(AT1321,'[2]Listas anexo 1'!$A$13:$C$15,3,FALSE),"")</f>
        <v>FORTALECER</v>
      </c>
      <c r="E1321" s="23" t="str">
        <f>+IFERROR(VLOOKUP(AT1321,'[2]Listas anexo 1'!$A$19:$B$21,2,FALSE),"")</f>
        <v>FORTOB</v>
      </c>
      <c r="F1321" s="23" t="str">
        <f>+IFERROR(VLOOKUP(AV1321,'[2]Listas anexo 1'!$J$13:$K$21,2,FALSE),"")</f>
        <v>FORTOBI</v>
      </c>
      <c r="G1321" s="23" t="str">
        <f>+IFERROR(VLOOKUP(AW1321,'[2]LISTAS ANEXO 1. 2'!$A$9:$B$38,2,FALSE),"")</f>
        <v>TII</v>
      </c>
      <c r="H1321" s="23" t="str">
        <f>+IFERROR(IF(C1321="ADMINYCOOR",VLOOKUP(AY1321,'[2]LISTAS ANEXO 1. 3'!$B$13:$C$42,2,FALSE),IF(C1321="TASAS",VLOOKUP(AY1321,'[2]LISTAS ANEXO 1. 3'!$B$43:$C$51,2,FALSE),IF(C1321="FORTALECIMIENTO",VLOOKUP(AY1321,'[2]LISTAS ANEXO 1. 3'!$B$52:$C$58,2,FALSE),""))),"")</f>
        <v>BBBB</v>
      </c>
      <c r="I1321" s="23" t="str">
        <f>+IFERROR(VLOOKUP(#REF!,'[2]LISTAS ANEXO 1. 4'!$B$74:$C$90,2,FALSE),"")</f>
        <v/>
      </c>
      <c r="J1321" s="23" t="str">
        <f>+IFERROR(VLOOKUP(X1321,[2]ORDINALES!$B$2:$C$5,2,FALSE),"")</f>
        <v>CTADOS</v>
      </c>
      <c r="K1321" s="23" t="str">
        <f>+IFERROR(VLOOKUP(#REF!,[2]REGION!$G$2:$I$1125,2,FALSE),"")</f>
        <v/>
      </c>
      <c r="L1321" s="23" t="str">
        <f>+IFERROR(VLOOKUP(AI1321,[2]REGION!$G$2:$I$1125,2,FALSE),"")</f>
        <v>BOYA</v>
      </c>
      <c r="M1321" s="23" t="str">
        <f>+IFERROR(VLOOKUP(#REF!,[2]ORDINALES!$H$2:$I$382,2,FALSE),"")</f>
        <v/>
      </c>
      <c r="N1321" s="23" t="str">
        <f>IFERROR(VLOOKUP(U1321,'[2]Lista Willy'!$B$11:$D$14,3,FALSE),"")</f>
        <v>REC_11</v>
      </c>
      <c r="O1321" s="24"/>
      <c r="P1321" s="94">
        <v>42062</v>
      </c>
      <c r="Q1321" s="94" t="s">
        <v>540</v>
      </c>
      <c r="R1321" s="94" t="s">
        <v>873</v>
      </c>
      <c r="S1321" s="94" t="s">
        <v>1330</v>
      </c>
      <c r="T1321" s="94" t="s">
        <v>873</v>
      </c>
      <c r="U1321" s="94" t="s">
        <v>52</v>
      </c>
      <c r="V1321" s="94" t="s">
        <v>53</v>
      </c>
      <c r="W1321" s="94" t="s">
        <v>54</v>
      </c>
      <c r="X1321" s="90" t="s">
        <v>55</v>
      </c>
      <c r="Y1321" s="99" t="s">
        <v>1385</v>
      </c>
      <c r="Z1321" s="119">
        <v>33990000</v>
      </c>
      <c r="AA1321" s="120"/>
      <c r="AB1321" s="119"/>
      <c r="AC1321" s="119"/>
      <c r="AD1321" s="119"/>
      <c r="AE1321" s="120">
        <v>33990000</v>
      </c>
      <c r="AF1321" s="119"/>
      <c r="AG1321" s="131">
        <v>0</v>
      </c>
      <c r="AH1321" s="94" t="s">
        <v>57</v>
      </c>
      <c r="AI1321" s="94" t="s">
        <v>1009</v>
      </c>
      <c r="AJ1321" s="94" t="s">
        <v>1332</v>
      </c>
      <c r="AK1321" s="94"/>
      <c r="AL1321" s="94" t="s">
        <v>57</v>
      </c>
      <c r="AM1321" s="94"/>
      <c r="AN1321" s="94" t="s">
        <v>57</v>
      </c>
      <c r="AO1321" s="94"/>
      <c r="AP1321" s="94" t="s">
        <v>57</v>
      </c>
      <c r="AQ1321" s="94"/>
      <c r="AR1321" s="94" t="s">
        <v>57</v>
      </c>
      <c r="AS1321" s="94" t="s">
        <v>73</v>
      </c>
      <c r="AT1321" s="94" t="s">
        <v>74</v>
      </c>
      <c r="AU1321" s="97" t="s">
        <v>75</v>
      </c>
      <c r="AV1321" s="97" t="s">
        <v>76</v>
      </c>
      <c r="AW1321" s="97" t="s">
        <v>77</v>
      </c>
      <c r="AX1321" s="97">
        <v>3299060</v>
      </c>
      <c r="AY1321" s="97" t="s">
        <v>78</v>
      </c>
      <c r="AZ1321" s="97" t="s">
        <v>201</v>
      </c>
      <c r="BA1321" s="24"/>
    </row>
    <row r="1322" spans="1:53" ht="84.75" customHeight="1">
      <c r="A1322" s="23" t="str">
        <f>+IFERROR(VLOOKUP(R1322,'[2]Listas niveles'!$D$2:$E$11,2,FALSE),"")</f>
        <v>DTAN</v>
      </c>
      <c r="B1322" s="23" t="str">
        <f>+IFERROR(VLOOKUP(AS1322,'[2]Listas anexo 1'!$A$7:$B$8,2,FALSE),"")</f>
        <v>FORTA</v>
      </c>
      <c r="C1322" s="23" t="str">
        <f>+IFERROR(VLOOKUP(AT1322,'[2]Listas anexo 1'!$A$13:$B$15,2,FALSE),"")</f>
        <v>FORTALECIMIENTO</v>
      </c>
      <c r="D1322" s="23" t="str">
        <f>+IFERROR(VLOOKUP(AT1322,'[2]Listas anexo 1'!$A$13:$C$15,3,FALSE),"")</f>
        <v>FORTALECER</v>
      </c>
      <c r="E1322" s="23" t="str">
        <f>+IFERROR(VLOOKUP(AT1322,'[2]Listas anexo 1'!$A$19:$B$21,2,FALSE),"")</f>
        <v>FORTOB</v>
      </c>
      <c r="F1322" s="23" t="str">
        <f>+IFERROR(VLOOKUP(AV1322,'[2]Listas anexo 1'!$J$13:$K$21,2,FALSE),"")</f>
        <v>FORTOBI</v>
      </c>
      <c r="G1322" s="23" t="str">
        <f>+IFERROR(VLOOKUP(AW1322,'[2]LISTAS ANEXO 1. 2'!$A$9:$B$38,2,FALSE),"")</f>
        <v>TII</v>
      </c>
      <c r="H1322" s="23" t="str">
        <f>+IFERROR(IF(C1322="ADMINYCOOR",VLOOKUP(AY1322,'[2]LISTAS ANEXO 1. 3'!$B$13:$C$42,2,FALSE),IF(C1322="TASAS",VLOOKUP(AY1322,'[2]LISTAS ANEXO 1. 3'!$B$43:$C$51,2,FALSE),IF(C1322="FORTALECIMIENTO",VLOOKUP(AY1322,'[2]LISTAS ANEXO 1. 3'!$B$52:$C$58,2,FALSE),""))),"")</f>
        <v>BBBB</v>
      </c>
      <c r="I1322" s="23" t="str">
        <f>+IFERROR(VLOOKUP(#REF!,'[2]LISTAS ANEXO 1. 4'!$B$74:$C$90,2,FALSE),"")</f>
        <v/>
      </c>
      <c r="J1322" s="23" t="str">
        <f>+IFERROR(VLOOKUP(X1322,[2]ORDINALES!$B$2:$C$5,2,FALSE),"")</f>
        <v>CTADOS</v>
      </c>
      <c r="K1322" s="23" t="str">
        <f>+IFERROR(VLOOKUP(#REF!,[2]REGION!$G$2:$I$1125,2,FALSE),"")</f>
        <v/>
      </c>
      <c r="L1322" s="23" t="str">
        <f>+IFERROR(VLOOKUP(AI1322,[2]REGION!$G$2:$I$1125,2,FALSE),"")</f>
        <v>BOYA</v>
      </c>
      <c r="M1322" s="23" t="str">
        <f>+IFERROR(VLOOKUP(#REF!,[2]ORDINALES!$H$2:$I$382,2,FALSE),"")</f>
        <v/>
      </c>
      <c r="N1322" s="23" t="str">
        <f>IFERROR(VLOOKUP(U1322,'[2]Lista Willy'!$B$11:$D$14,3,FALSE),"")</f>
        <v>REC_11</v>
      </c>
      <c r="O1322" s="24"/>
      <c r="P1322" s="94">
        <v>42063</v>
      </c>
      <c r="Q1322" s="94" t="s">
        <v>540</v>
      </c>
      <c r="R1322" s="94" t="s">
        <v>873</v>
      </c>
      <c r="S1322" s="94" t="s">
        <v>1330</v>
      </c>
      <c r="T1322" s="94" t="s">
        <v>873</v>
      </c>
      <c r="U1322" s="94" t="s">
        <v>52</v>
      </c>
      <c r="V1322" s="94" t="s">
        <v>53</v>
      </c>
      <c r="W1322" s="94" t="s">
        <v>54</v>
      </c>
      <c r="X1322" s="90" t="s">
        <v>55</v>
      </c>
      <c r="Y1322" s="99" t="s">
        <v>2936</v>
      </c>
      <c r="Z1322" s="119">
        <v>8000000</v>
      </c>
      <c r="AA1322" s="120"/>
      <c r="AB1322" s="119"/>
      <c r="AC1322" s="119"/>
      <c r="AD1322" s="119"/>
      <c r="AE1322" s="120">
        <v>8000000</v>
      </c>
      <c r="AF1322" s="119"/>
      <c r="AG1322" s="131">
        <v>0</v>
      </c>
      <c r="AH1322" s="94" t="s">
        <v>57</v>
      </c>
      <c r="AI1322" s="94" t="s">
        <v>1009</v>
      </c>
      <c r="AJ1322" s="94" t="s">
        <v>1332</v>
      </c>
      <c r="AK1322" s="94"/>
      <c r="AL1322" s="94" t="s">
        <v>57</v>
      </c>
      <c r="AM1322" s="94"/>
      <c r="AN1322" s="94" t="s">
        <v>57</v>
      </c>
      <c r="AO1322" s="94"/>
      <c r="AP1322" s="94" t="s">
        <v>57</v>
      </c>
      <c r="AQ1322" s="94"/>
      <c r="AR1322" s="94" t="s">
        <v>57</v>
      </c>
      <c r="AS1322" s="94" t="s">
        <v>73</v>
      </c>
      <c r="AT1322" s="94" t="s">
        <v>74</v>
      </c>
      <c r="AU1322" s="97" t="s">
        <v>75</v>
      </c>
      <c r="AV1322" s="97" t="s">
        <v>76</v>
      </c>
      <c r="AW1322" s="97" t="s">
        <v>77</v>
      </c>
      <c r="AX1322" s="97">
        <v>3299060</v>
      </c>
      <c r="AY1322" s="97" t="s">
        <v>78</v>
      </c>
      <c r="AZ1322" s="97" t="s">
        <v>201</v>
      </c>
      <c r="BA1322" s="24"/>
    </row>
    <row r="1323" spans="1:53" ht="84.75" customHeight="1">
      <c r="A1323" s="23" t="str">
        <f>+IFERROR(VLOOKUP(R1323,'[2]Listas niveles'!$D$2:$E$11,2,FALSE),"")</f>
        <v>DTAO</v>
      </c>
      <c r="B1323" s="23" t="str">
        <f>+IFERROR(VLOOKUP(AS1323,'[2]Listas anexo 1'!$A$7:$B$8,2,FALSE),"")</f>
        <v>ADMIN</v>
      </c>
      <c r="C1323" s="23" t="str">
        <f>+IFERROR(VLOOKUP(AT1323,'[2]Listas anexo 1'!$A$13:$B$15,2,FALSE),"")</f>
        <v>ADMINYCOOR</v>
      </c>
      <c r="D1323" s="23" t="str">
        <f>+IFERROR(VLOOKUP(AT1323,'[2]Listas anexo 1'!$A$13:$C$15,3,FALSE),"")</f>
        <v>CONTRIBUIR</v>
      </c>
      <c r="E1323" s="23" t="str">
        <f>+IFERROR(VLOOKUP(AT1323,'[2]Listas anexo 1'!$A$19:$B$21,2,FALSE),"")</f>
        <v>ADMINOB</v>
      </c>
      <c r="F1323" s="23" t="str">
        <f>+IFERROR(VLOOKUP(AV1323,'[2]Listas anexo 1'!$J$13:$K$21,2,FALSE),"")</f>
        <v>ADOBIII</v>
      </c>
      <c r="G1323" s="23" t="str">
        <f>+IFERROR(VLOOKUP(AW1323,'[2]LISTAS ANEXO 1. 2'!$A$9:$B$38,2,FALSE),"")</f>
        <v>AX</v>
      </c>
      <c r="H1323" s="23" t="str">
        <f>+IFERROR(IF(C1323="ADMINYCOOR",VLOOKUP(AY1323,'[2]LISTAS ANEXO 1. 3'!$B$13:$C$42,2,FALSE),IF(C1323="TASAS",VLOOKUP(AY1323,'[2]LISTAS ANEXO 1. 3'!$B$43:$C$51,2,FALSE),IF(C1323="FORTALECIMIENTO",VLOOKUP(AY1323,'[2]LISTAS ANEXO 1. 3'!$B$52:$C$58,2,FALSE),""))),"")</f>
        <v>OO</v>
      </c>
      <c r="I1323" s="23" t="str">
        <f>+IFERROR(VLOOKUP(#REF!,'[2]LISTAS ANEXO 1. 4'!$B$74:$C$90,2,FALSE),"")</f>
        <v/>
      </c>
      <c r="J1323" s="23" t="str">
        <f>+IFERROR(VLOOKUP(X1323,[2]ORDINALES!$B$2:$C$5,2,FALSE),"")</f>
        <v>CTADOS</v>
      </c>
      <c r="K1323" s="23" t="str">
        <f>+IFERROR(VLOOKUP(#REF!,[2]REGION!$G$2:$I$1125,2,FALSE),"")</f>
        <v/>
      </c>
      <c r="L1323" s="23" t="str">
        <f>+IFERROR(VLOOKUP(AI1323,[2]REGION!$G$2:$I$1125,2,FALSE),"")</f>
        <v>ANTIOQUIA</v>
      </c>
      <c r="M1323" s="23" t="str">
        <f>+IFERROR(VLOOKUP(#REF!,[2]ORDINALES!$H$2:$I$382,2,FALSE),"")</f>
        <v/>
      </c>
      <c r="N1323" s="23" t="str">
        <f>IFERROR(VLOOKUP(U1323,'[2]Lista Willy'!$B$11:$D$14,3,FALSE),"")</f>
        <v>REC_11</v>
      </c>
      <c r="O1323" s="24"/>
      <c r="P1323" s="90">
        <v>43000</v>
      </c>
      <c r="Q1323" s="90" t="s">
        <v>540</v>
      </c>
      <c r="R1323" s="90" t="s">
        <v>1386</v>
      </c>
      <c r="S1323" s="90" t="s">
        <v>1386</v>
      </c>
      <c r="T1323" s="90" t="s">
        <v>1386</v>
      </c>
      <c r="U1323" s="90" t="s">
        <v>52</v>
      </c>
      <c r="V1323" s="94" t="s">
        <v>53</v>
      </c>
      <c r="W1323" s="90" t="s">
        <v>54</v>
      </c>
      <c r="X1323" s="90" t="s">
        <v>55</v>
      </c>
      <c r="Y1323" s="90" t="s">
        <v>1387</v>
      </c>
      <c r="Z1323" s="88">
        <v>44924618</v>
      </c>
      <c r="AA1323" s="120"/>
      <c r="AB1323" s="88"/>
      <c r="AC1323" s="88"/>
      <c r="AD1323" s="88"/>
      <c r="AE1323" s="120">
        <v>44924618</v>
      </c>
      <c r="AF1323" s="88"/>
      <c r="AG1323" s="89"/>
      <c r="AH1323" s="90" t="s">
        <v>57</v>
      </c>
      <c r="AI1323" s="90" t="s">
        <v>1388</v>
      </c>
      <c r="AJ1323" s="90" t="s">
        <v>1389</v>
      </c>
      <c r="AK1323" s="90"/>
      <c r="AL1323" s="90" t="s">
        <v>57</v>
      </c>
      <c r="AM1323" s="90"/>
      <c r="AN1323" s="90" t="s">
        <v>57</v>
      </c>
      <c r="AO1323" s="90"/>
      <c r="AP1323" s="90" t="s">
        <v>57</v>
      </c>
      <c r="AQ1323" s="90"/>
      <c r="AR1323" s="90" t="s">
        <v>57</v>
      </c>
      <c r="AS1323" s="90" t="s">
        <v>60</v>
      </c>
      <c r="AT1323" s="90" t="s">
        <v>61</v>
      </c>
      <c r="AU1323" s="97" t="s">
        <v>62</v>
      </c>
      <c r="AV1323" s="98" t="s">
        <v>272</v>
      </c>
      <c r="AW1323" s="98" t="s">
        <v>335</v>
      </c>
      <c r="AX1323" s="97">
        <v>3202004</v>
      </c>
      <c r="AY1323" s="98" t="s">
        <v>336</v>
      </c>
      <c r="AZ1323" s="98" t="s">
        <v>426</v>
      </c>
      <c r="BA1323" s="24"/>
    </row>
    <row r="1324" spans="1:53" ht="84.75" customHeight="1">
      <c r="A1324" s="23" t="str">
        <f>+IFERROR(VLOOKUP(R1324,'[2]Listas niveles'!$D$2:$E$11,2,FALSE),"")</f>
        <v>DTAO</v>
      </c>
      <c r="B1324" s="23" t="str">
        <f>+IFERROR(VLOOKUP(AS1324,'[2]Listas anexo 1'!$A$7:$B$8,2,FALSE),"")</f>
        <v>ADMIN</v>
      </c>
      <c r="C1324" s="23" t="str">
        <f>+IFERROR(VLOOKUP(AT1324,'[2]Listas anexo 1'!$A$13:$B$15,2,FALSE),"")</f>
        <v>ADMINYCOOR</v>
      </c>
      <c r="D1324" s="23" t="str">
        <f>+IFERROR(VLOOKUP(AT1324,'[2]Listas anexo 1'!$A$13:$C$15,3,FALSE),"")</f>
        <v>CONTRIBUIR</v>
      </c>
      <c r="E1324" s="23" t="str">
        <f>+IFERROR(VLOOKUP(AT1324,'[2]Listas anexo 1'!$A$19:$B$21,2,FALSE),"")</f>
        <v>ADMINOB</v>
      </c>
      <c r="F1324" s="23" t="str">
        <f>+IFERROR(VLOOKUP(AV1324,'[2]Listas anexo 1'!$J$13:$K$21,2,FALSE),"")</f>
        <v>ADOBIII</v>
      </c>
      <c r="G1324" s="23" t="str">
        <f>+IFERROR(VLOOKUP(AW1324,'[2]LISTAS ANEXO 1. 2'!$A$9:$B$38,2,FALSE),"")</f>
        <v>AVI</v>
      </c>
      <c r="H1324" s="23" t="str">
        <f>+IFERROR(IF(C1324="ADMINYCOOR",VLOOKUP(AY1324,'[2]LISTAS ANEXO 1. 3'!$B$13:$C$42,2,FALSE),IF(C1324="TASAS",VLOOKUP(AY1324,'[2]LISTAS ANEXO 1. 3'!$B$43:$C$51,2,FALSE),IF(C1324="FORTALECIMIENTO",VLOOKUP(AY1324,'[2]LISTAS ANEXO 1. 3'!$B$52:$C$58,2,FALSE),""))),"")</f>
        <v>HH</v>
      </c>
      <c r="I1324" s="23" t="str">
        <f>+IFERROR(VLOOKUP(#REF!,'[2]LISTAS ANEXO 1. 4'!$B$74:$C$90,2,FALSE),"")</f>
        <v/>
      </c>
      <c r="J1324" s="23" t="str">
        <f>+IFERROR(VLOOKUP(X1324,[2]ORDINALES!$B$2:$C$5,2,FALSE),"")</f>
        <v>CTADOS</v>
      </c>
      <c r="K1324" s="23" t="str">
        <f>+IFERROR(VLOOKUP(#REF!,[2]REGION!$G$2:$I$1125,2,FALSE),"")</f>
        <v/>
      </c>
      <c r="L1324" s="23" t="str">
        <f>+IFERROR(VLOOKUP(AI1324,[2]REGION!$G$2:$I$1125,2,FALSE),"")</f>
        <v>ANTIOQUIA</v>
      </c>
      <c r="M1324" s="23" t="str">
        <f>+IFERROR(VLOOKUP(#REF!,[2]ORDINALES!$H$2:$I$382,2,FALSE),"")</f>
        <v/>
      </c>
      <c r="N1324" s="23" t="str">
        <f>IFERROR(VLOOKUP(U1324,'[2]Lista Willy'!$B$11:$D$14,3,FALSE),"")</f>
        <v>REC_11</v>
      </c>
      <c r="O1324" s="24"/>
      <c r="P1324" s="90">
        <v>43001</v>
      </c>
      <c r="Q1324" s="90" t="s">
        <v>540</v>
      </c>
      <c r="R1324" s="90" t="s">
        <v>1386</v>
      </c>
      <c r="S1324" s="90" t="s">
        <v>1386</v>
      </c>
      <c r="T1324" s="90" t="s">
        <v>1386</v>
      </c>
      <c r="U1324" s="90" t="s">
        <v>52</v>
      </c>
      <c r="V1324" s="94" t="s">
        <v>53</v>
      </c>
      <c r="W1324" s="90" t="s">
        <v>54</v>
      </c>
      <c r="X1324" s="90" t="s">
        <v>55</v>
      </c>
      <c r="Y1324" s="90" t="s">
        <v>1390</v>
      </c>
      <c r="Z1324" s="88">
        <v>42785358</v>
      </c>
      <c r="AA1324" s="120"/>
      <c r="AB1324" s="88"/>
      <c r="AC1324" s="88"/>
      <c r="AD1324" s="88"/>
      <c r="AE1324" s="120">
        <v>42785358</v>
      </c>
      <c r="AF1324" s="88"/>
      <c r="AG1324" s="89"/>
      <c r="AH1324" s="90" t="s">
        <v>57</v>
      </c>
      <c r="AI1324" s="90" t="s">
        <v>1388</v>
      </c>
      <c r="AJ1324" s="90" t="s">
        <v>1389</v>
      </c>
      <c r="AK1324" s="90"/>
      <c r="AL1324" s="90" t="s">
        <v>57</v>
      </c>
      <c r="AM1324" s="90"/>
      <c r="AN1324" s="90" t="s">
        <v>57</v>
      </c>
      <c r="AO1324" s="90"/>
      <c r="AP1324" s="90" t="s">
        <v>57</v>
      </c>
      <c r="AQ1324" s="90"/>
      <c r="AR1324" s="90" t="s">
        <v>57</v>
      </c>
      <c r="AS1324" s="90" t="s">
        <v>60</v>
      </c>
      <c r="AT1324" s="90" t="s">
        <v>61</v>
      </c>
      <c r="AU1324" s="97" t="s">
        <v>62</v>
      </c>
      <c r="AV1324" s="98" t="s">
        <v>272</v>
      </c>
      <c r="AW1324" s="98" t="s">
        <v>273</v>
      </c>
      <c r="AX1324" s="97">
        <v>3202010</v>
      </c>
      <c r="AY1324" s="98" t="s">
        <v>274</v>
      </c>
      <c r="AZ1324" s="98" t="s">
        <v>275</v>
      </c>
      <c r="BA1324" s="24"/>
    </row>
    <row r="1325" spans="1:53" ht="84.75" customHeight="1">
      <c r="A1325" s="23" t="str">
        <f>+IFERROR(VLOOKUP(R1325,'[2]Listas niveles'!$D$2:$E$11,2,FALSE),"")</f>
        <v>DTAO</v>
      </c>
      <c r="B1325" s="23" t="str">
        <f>+IFERROR(VLOOKUP(AS1325,'[2]Listas anexo 1'!$A$7:$B$8,2,FALSE),"")</f>
        <v>ADMIN</v>
      </c>
      <c r="C1325" s="23" t="str">
        <f>+IFERROR(VLOOKUP(AT1325,'[2]Listas anexo 1'!$A$13:$B$15,2,FALSE),"")</f>
        <v>ADMINYCOOR</v>
      </c>
      <c r="D1325" s="23" t="str">
        <f>+IFERROR(VLOOKUP(AT1325,'[2]Listas anexo 1'!$A$13:$C$15,3,FALSE),"")</f>
        <v>CONTRIBUIR</v>
      </c>
      <c r="E1325" s="23" t="str">
        <f>+IFERROR(VLOOKUP(AT1325,'[2]Listas anexo 1'!$A$19:$B$21,2,FALSE),"")</f>
        <v>ADMINOB</v>
      </c>
      <c r="F1325" s="23" t="str">
        <f>+IFERROR(VLOOKUP(AV1325,'[2]Listas anexo 1'!$J$13:$K$21,2,FALSE),"")</f>
        <v>ADOBI</v>
      </c>
      <c r="G1325" s="23" t="str">
        <f>+IFERROR(VLOOKUP(AW1325,'[2]LISTAS ANEXO 1. 2'!$A$9:$B$38,2,FALSE),"")</f>
        <v>AI</v>
      </c>
      <c r="H1325" s="23" t="str">
        <f>+IFERROR(IF(C1325="ADMINYCOOR",VLOOKUP(AY1325,'[2]LISTAS ANEXO 1. 3'!$B$13:$C$42,2,FALSE),IF(C1325="TASAS",VLOOKUP(AY1325,'[2]LISTAS ANEXO 1. 3'!$B$43:$C$51,2,FALSE),IF(C1325="FORTALECIMIENTO",VLOOKUP(AY1325,'[2]LISTAS ANEXO 1. 3'!$B$52:$C$58,2,FALSE),""))),"")</f>
        <v>AA</v>
      </c>
      <c r="I1325" s="23" t="str">
        <f>+IFERROR(VLOOKUP(#REF!,'[2]LISTAS ANEXO 1. 4'!$B$74:$C$90,2,FALSE),"")</f>
        <v/>
      </c>
      <c r="J1325" s="23" t="str">
        <f>+IFERROR(VLOOKUP(X1325,[2]ORDINALES!$B$2:$C$5,2,FALSE),"")</f>
        <v>CTADOS</v>
      </c>
      <c r="K1325" s="23" t="str">
        <f>+IFERROR(VLOOKUP(#REF!,[2]REGION!$G$2:$I$1125,2,FALSE),"")</f>
        <v/>
      </c>
      <c r="L1325" s="23" t="str">
        <f>+IFERROR(VLOOKUP(AI1325,[2]REGION!$G$2:$I$1125,2,FALSE),"")</f>
        <v>ANTIOQUIA</v>
      </c>
      <c r="M1325" s="23" t="str">
        <f>+IFERROR(VLOOKUP(#REF!,[2]ORDINALES!$H$2:$I$382,2,FALSE),"")</f>
        <v/>
      </c>
      <c r="N1325" s="23" t="str">
        <f>IFERROR(VLOOKUP(U1325,'[2]Lista Willy'!$B$11:$D$14,3,FALSE),"")</f>
        <v>REC_11</v>
      </c>
      <c r="O1325" s="24"/>
      <c r="P1325" s="90">
        <v>43002</v>
      </c>
      <c r="Q1325" s="90" t="s">
        <v>540</v>
      </c>
      <c r="R1325" s="90" t="s">
        <v>1386</v>
      </c>
      <c r="S1325" s="90" t="s">
        <v>1386</v>
      </c>
      <c r="T1325" s="90" t="s">
        <v>1386</v>
      </c>
      <c r="U1325" s="90" t="s">
        <v>52</v>
      </c>
      <c r="V1325" s="94" t="s">
        <v>53</v>
      </c>
      <c r="W1325" s="90" t="s">
        <v>54</v>
      </c>
      <c r="X1325" s="90" t="s">
        <v>55</v>
      </c>
      <c r="Y1325" s="90" t="s">
        <v>1391</v>
      </c>
      <c r="Z1325" s="88">
        <v>48204000</v>
      </c>
      <c r="AA1325" s="120"/>
      <c r="AB1325" s="88"/>
      <c r="AC1325" s="88"/>
      <c r="AD1325" s="88"/>
      <c r="AE1325" s="120">
        <v>48204000</v>
      </c>
      <c r="AF1325" s="88"/>
      <c r="AG1325" s="89"/>
      <c r="AH1325" s="90" t="s">
        <v>57</v>
      </c>
      <c r="AI1325" s="90" t="s">
        <v>1388</v>
      </c>
      <c r="AJ1325" s="90" t="s">
        <v>1389</v>
      </c>
      <c r="AK1325" s="90"/>
      <c r="AL1325" s="90" t="s">
        <v>57</v>
      </c>
      <c r="AM1325" s="90"/>
      <c r="AN1325" s="90" t="s">
        <v>57</v>
      </c>
      <c r="AO1325" s="90"/>
      <c r="AP1325" s="90" t="s">
        <v>57</v>
      </c>
      <c r="AQ1325" s="90"/>
      <c r="AR1325" s="90" t="s">
        <v>57</v>
      </c>
      <c r="AS1325" s="90" t="s">
        <v>60</v>
      </c>
      <c r="AT1325" s="90" t="s">
        <v>61</v>
      </c>
      <c r="AU1325" s="97" t="s">
        <v>62</v>
      </c>
      <c r="AV1325" s="98" t="s">
        <v>125</v>
      </c>
      <c r="AW1325" s="98" t="s">
        <v>126</v>
      </c>
      <c r="AX1325" s="97">
        <v>3202032</v>
      </c>
      <c r="AY1325" s="98" t="s">
        <v>127</v>
      </c>
      <c r="AZ1325" s="98" t="s">
        <v>293</v>
      </c>
      <c r="BA1325" s="24"/>
    </row>
    <row r="1326" spans="1:53" ht="84.75" customHeight="1">
      <c r="A1326" s="23" t="str">
        <f>+IFERROR(VLOOKUP(R1326,'[2]Listas niveles'!$D$2:$E$11,2,FALSE),"")</f>
        <v>DTAO</v>
      </c>
      <c r="B1326" s="23" t="str">
        <f>+IFERROR(VLOOKUP(AS1326,'[2]Listas anexo 1'!$A$7:$B$8,2,FALSE),"")</f>
        <v>ADMIN</v>
      </c>
      <c r="C1326" s="23" t="str">
        <f>+IFERROR(VLOOKUP(AT1326,'[2]Listas anexo 1'!$A$13:$B$15,2,FALSE),"")</f>
        <v>ADMINYCOOR</v>
      </c>
      <c r="D1326" s="23" t="str">
        <f>+IFERROR(VLOOKUP(AT1326,'[2]Listas anexo 1'!$A$13:$C$15,3,FALSE),"")</f>
        <v>CONTRIBUIR</v>
      </c>
      <c r="E1326" s="23" t="str">
        <f>+IFERROR(VLOOKUP(AT1326,'[2]Listas anexo 1'!$A$19:$B$21,2,FALSE),"")</f>
        <v>ADMINOB</v>
      </c>
      <c r="F1326" s="23" t="str">
        <f>+IFERROR(VLOOKUP(AV1326,'[2]Listas anexo 1'!$J$13:$K$21,2,FALSE),"")</f>
        <v>ADOBI</v>
      </c>
      <c r="G1326" s="23" t="str">
        <f>+IFERROR(VLOOKUP(AW1326,'[2]LISTAS ANEXO 1. 2'!$A$9:$B$38,2,FALSE),"")</f>
        <v>AI</v>
      </c>
      <c r="H1326" s="23" t="str">
        <f>+IFERROR(IF(C1326="ADMINYCOOR",VLOOKUP(AY1326,'[2]LISTAS ANEXO 1. 3'!$B$13:$C$42,2,FALSE),IF(C1326="TASAS",VLOOKUP(AY1326,'[2]LISTAS ANEXO 1. 3'!$B$43:$C$51,2,FALSE),IF(C1326="FORTALECIMIENTO",VLOOKUP(AY1326,'[2]LISTAS ANEXO 1. 3'!$B$52:$C$58,2,FALSE),""))),"")</f>
        <v>AA</v>
      </c>
      <c r="I1326" s="23" t="str">
        <f>+IFERROR(VLOOKUP(#REF!,'[2]LISTAS ANEXO 1. 4'!$B$74:$C$90,2,FALSE),"")</f>
        <v/>
      </c>
      <c r="J1326" s="23" t="str">
        <f>+IFERROR(VLOOKUP(X1326,[2]ORDINALES!$B$2:$C$5,2,FALSE),"")</f>
        <v>CTADOS</v>
      </c>
      <c r="K1326" s="23" t="str">
        <f>+IFERROR(VLOOKUP(#REF!,[2]REGION!$G$2:$I$1125,2,FALSE),"")</f>
        <v/>
      </c>
      <c r="L1326" s="23" t="str">
        <f>+IFERROR(VLOOKUP(AI1326,[2]REGION!$G$2:$I$1125,2,FALSE),"")</f>
        <v>ANTIOQUIA</v>
      </c>
      <c r="M1326" s="23" t="str">
        <f>+IFERROR(VLOOKUP(#REF!,[2]ORDINALES!$H$2:$I$382,2,FALSE),"")</f>
        <v/>
      </c>
      <c r="N1326" s="23" t="str">
        <f>IFERROR(VLOOKUP(U1326,'[2]Lista Willy'!$B$11:$D$14,3,FALSE),"")</f>
        <v>REC_11</v>
      </c>
      <c r="O1326" s="24"/>
      <c r="P1326" s="90">
        <v>43003</v>
      </c>
      <c r="Q1326" s="90" t="s">
        <v>540</v>
      </c>
      <c r="R1326" s="90" t="s">
        <v>1386</v>
      </c>
      <c r="S1326" s="90" t="s">
        <v>1386</v>
      </c>
      <c r="T1326" s="90" t="s">
        <v>1386</v>
      </c>
      <c r="U1326" s="90" t="s">
        <v>52</v>
      </c>
      <c r="V1326" s="94" t="s">
        <v>53</v>
      </c>
      <c r="W1326" s="90" t="s">
        <v>54</v>
      </c>
      <c r="X1326" s="90" t="s">
        <v>55</v>
      </c>
      <c r="Y1326" s="90" t="s">
        <v>1392</v>
      </c>
      <c r="Z1326" s="88">
        <v>42785358</v>
      </c>
      <c r="AA1326" s="120"/>
      <c r="AB1326" s="88"/>
      <c r="AC1326" s="88"/>
      <c r="AD1326" s="88"/>
      <c r="AE1326" s="120">
        <v>42785358</v>
      </c>
      <c r="AF1326" s="88"/>
      <c r="AG1326" s="89"/>
      <c r="AH1326" s="90" t="s">
        <v>57</v>
      </c>
      <c r="AI1326" s="90" t="s">
        <v>1388</v>
      </c>
      <c r="AJ1326" s="90" t="s">
        <v>1389</v>
      </c>
      <c r="AK1326" s="90"/>
      <c r="AL1326" s="90" t="s">
        <v>57</v>
      </c>
      <c r="AM1326" s="90"/>
      <c r="AN1326" s="90" t="s">
        <v>57</v>
      </c>
      <c r="AO1326" s="90"/>
      <c r="AP1326" s="90" t="s">
        <v>57</v>
      </c>
      <c r="AQ1326" s="90"/>
      <c r="AR1326" s="90" t="s">
        <v>57</v>
      </c>
      <c r="AS1326" s="90" t="s">
        <v>60</v>
      </c>
      <c r="AT1326" s="90" t="s">
        <v>61</v>
      </c>
      <c r="AU1326" s="97" t="s">
        <v>62</v>
      </c>
      <c r="AV1326" s="98" t="s">
        <v>125</v>
      </c>
      <c r="AW1326" s="98" t="s">
        <v>126</v>
      </c>
      <c r="AX1326" s="97">
        <v>3202032</v>
      </c>
      <c r="AY1326" s="98" t="s">
        <v>127</v>
      </c>
      <c r="AZ1326" s="98" t="s">
        <v>293</v>
      </c>
      <c r="BA1326" s="24"/>
    </row>
    <row r="1327" spans="1:53" ht="84.75" customHeight="1">
      <c r="A1327" s="23" t="str">
        <f>+IFERROR(VLOOKUP(R1327,'[2]Listas niveles'!$D$2:$E$11,2,FALSE),"")</f>
        <v>DTAO</v>
      </c>
      <c r="B1327" s="23" t="str">
        <f>+IFERROR(VLOOKUP(AS1327,'[2]Listas anexo 1'!$A$7:$B$8,2,FALSE),"")</f>
        <v>ADMIN</v>
      </c>
      <c r="C1327" s="23" t="str">
        <f>+IFERROR(VLOOKUP(AT1327,'[2]Listas anexo 1'!$A$13:$B$15,2,FALSE),"")</f>
        <v>ADMINYCOOR</v>
      </c>
      <c r="D1327" s="23" t="str">
        <f>+IFERROR(VLOOKUP(AT1327,'[2]Listas anexo 1'!$A$13:$C$15,3,FALSE),"")</f>
        <v>CONTRIBUIR</v>
      </c>
      <c r="E1327" s="23" t="str">
        <f>+IFERROR(VLOOKUP(AT1327,'[2]Listas anexo 1'!$A$19:$B$21,2,FALSE),"")</f>
        <v>ADMINOB</v>
      </c>
      <c r="F1327" s="23" t="str">
        <f>+IFERROR(VLOOKUP(AV1327,'[2]Listas anexo 1'!$J$13:$K$21,2,FALSE),"")</f>
        <v>ADOBIV</v>
      </c>
      <c r="G1327" s="23" t="str">
        <f>+IFERROR(VLOOKUP(AW1327,'[2]LISTAS ANEXO 1. 2'!$A$9:$B$38,2,FALSE),"")</f>
        <v>AXVI</v>
      </c>
      <c r="H1327" s="23" t="str">
        <f>+IFERROR(IF(C1327="ADMINYCOOR",VLOOKUP(AY1327,'[2]LISTAS ANEXO 1. 3'!$B$13:$C$42,2,FALSE),IF(C1327="TASAS",VLOOKUP(AY1327,'[2]LISTAS ANEXO 1. 3'!$B$43:$C$51,2,FALSE),IF(C1327="FORTALECIMIENTO",VLOOKUP(AY1327,'[2]LISTAS ANEXO 1. 3'!$B$52:$C$58,2,FALSE),""))),"")</f>
        <v>CD</v>
      </c>
      <c r="I1327" s="23" t="str">
        <f>+IFERROR(VLOOKUP(#REF!,'[2]LISTAS ANEXO 1. 4'!$B$74:$C$90,2,FALSE),"")</f>
        <v/>
      </c>
      <c r="J1327" s="23" t="str">
        <f>+IFERROR(VLOOKUP(X1327,[2]ORDINALES!$B$2:$C$5,2,FALSE),"")</f>
        <v>CTADOS</v>
      </c>
      <c r="K1327" s="23" t="str">
        <f>+IFERROR(VLOOKUP(#REF!,[2]REGION!$G$2:$I$1125,2,FALSE),"")</f>
        <v/>
      </c>
      <c r="L1327" s="23" t="str">
        <f>+IFERROR(VLOOKUP(AI1327,[2]REGION!$G$2:$I$1125,2,FALSE),"")</f>
        <v>ANTIOQUIA</v>
      </c>
      <c r="M1327" s="23" t="str">
        <f>+IFERROR(VLOOKUP(#REF!,[2]ORDINALES!$H$2:$I$382,2,FALSE),"")</f>
        <v/>
      </c>
      <c r="N1327" s="23" t="str">
        <f>IFERROR(VLOOKUP(U1327,'[2]Lista Willy'!$B$11:$D$14,3,FALSE),"")</f>
        <v>REC_11</v>
      </c>
      <c r="O1327" s="24"/>
      <c r="P1327" s="90">
        <v>43004</v>
      </c>
      <c r="Q1327" s="90" t="s">
        <v>540</v>
      </c>
      <c r="R1327" s="90" t="s">
        <v>1386</v>
      </c>
      <c r="S1327" s="90" t="s">
        <v>1386</v>
      </c>
      <c r="T1327" s="90" t="s">
        <v>1386</v>
      </c>
      <c r="U1327" s="90" t="s">
        <v>52</v>
      </c>
      <c r="V1327" s="94" t="s">
        <v>53</v>
      </c>
      <c r="W1327" s="90" t="s">
        <v>54</v>
      </c>
      <c r="X1327" s="90" t="s">
        <v>55</v>
      </c>
      <c r="Y1327" s="90" t="s">
        <v>1393</v>
      </c>
      <c r="Z1327" s="88">
        <v>57986247</v>
      </c>
      <c r="AA1327" s="120"/>
      <c r="AB1327" s="88"/>
      <c r="AC1327" s="88"/>
      <c r="AD1327" s="88"/>
      <c r="AE1327" s="120">
        <v>57986247</v>
      </c>
      <c r="AF1327" s="88"/>
      <c r="AG1327" s="89"/>
      <c r="AH1327" s="90" t="s">
        <v>57</v>
      </c>
      <c r="AI1327" s="90" t="s">
        <v>1388</v>
      </c>
      <c r="AJ1327" s="90" t="s">
        <v>1389</v>
      </c>
      <c r="AK1327" s="90"/>
      <c r="AL1327" s="90" t="s">
        <v>57</v>
      </c>
      <c r="AM1327" s="90"/>
      <c r="AN1327" s="90" t="s">
        <v>57</v>
      </c>
      <c r="AO1327" s="90"/>
      <c r="AP1327" s="90" t="s">
        <v>57</v>
      </c>
      <c r="AQ1327" s="90"/>
      <c r="AR1327" s="90" t="s">
        <v>57</v>
      </c>
      <c r="AS1327" s="90" t="s">
        <v>60</v>
      </c>
      <c r="AT1327" s="90" t="s">
        <v>61</v>
      </c>
      <c r="AU1327" s="97" t="s">
        <v>62</v>
      </c>
      <c r="AV1327" s="98" t="s">
        <v>63</v>
      </c>
      <c r="AW1327" s="98" t="s">
        <v>64</v>
      </c>
      <c r="AX1327" s="97">
        <v>3202008</v>
      </c>
      <c r="AY1327" s="98" t="s">
        <v>65</v>
      </c>
      <c r="AZ1327" s="98" t="s">
        <v>66</v>
      </c>
      <c r="BA1327" s="24"/>
    </row>
    <row r="1328" spans="1:53" ht="84.75" customHeight="1">
      <c r="A1328" s="23" t="str">
        <f>+IFERROR(VLOOKUP(R1328,'[2]Listas niveles'!$D$2:$E$11,2,FALSE),"")</f>
        <v>DTAO</v>
      </c>
      <c r="B1328" s="23" t="str">
        <f>+IFERROR(VLOOKUP(AS1328,'[2]Listas anexo 1'!$A$7:$B$8,2,FALSE),"")</f>
        <v>ADMIN</v>
      </c>
      <c r="C1328" s="23" t="str">
        <f>+IFERROR(VLOOKUP(AT1328,'[2]Listas anexo 1'!$A$13:$B$15,2,FALSE),"")</f>
        <v>ADMINYCOOR</v>
      </c>
      <c r="D1328" s="23" t="str">
        <f>+IFERROR(VLOOKUP(AT1328,'[2]Listas anexo 1'!$A$13:$C$15,3,FALSE),"")</f>
        <v>CONTRIBUIR</v>
      </c>
      <c r="E1328" s="23" t="str">
        <f>+IFERROR(VLOOKUP(AT1328,'[2]Listas anexo 1'!$A$19:$B$21,2,FALSE),"")</f>
        <v>ADMINOB</v>
      </c>
      <c r="F1328" s="23" t="str">
        <f>+IFERROR(VLOOKUP(AV1328,'[2]Listas anexo 1'!$J$13:$K$21,2,FALSE),"")</f>
        <v>ADOBIV</v>
      </c>
      <c r="G1328" s="23" t="str">
        <f>+IFERROR(VLOOKUP(AW1328,'[2]LISTAS ANEXO 1. 2'!$A$9:$B$38,2,FALSE),"")</f>
        <v>AXVI</v>
      </c>
      <c r="H1328" s="23" t="str">
        <f>+IFERROR(IF(C1328="ADMINYCOOR",VLOOKUP(AY1328,'[2]LISTAS ANEXO 1. 3'!$B$13:$C$42,2,FALSE),IF(C1328="TASAS",VLOOKUP(AY1328,'[2]LISTAS ANEXO 1. 3'!$B$43:$C$51,2,FALSE),IF(C1328="FORTALECIMIENTO",VLOOKUP(AY1328,'[2]LISTAS ANEXO 1. 3'!$B$52:$C$58,2,FALSE),""))),"")</f>
        <v>CD</v>
      </c>
      <c r="I1328" s="23" t="str">
        <f>+IFERROR(VLOOKUP(#REF!,'[2]LISTAS ANEXO 1. 4'!$B$74:$C$90,2,FALSE),"")</f>
        <v/>
      </c>
      <c r="J1328" s="23" t="str">
        <f>+IFERROR(VLOOKUP(X1328,[2]ORDINALES!$B$2:$C$5,2,FALSE),"")</f>
        <v>CTADOS</v>
      </c>
      <c r="K1328" s="23" t="str">
        <f>+IFERROR(VLOOKUP(#REF!,[2]REGION!$G$2:$I$1125,2,FALSE),"")</f>
        <v/>
      </c>
      <c r="L1328" s="23" t="str">
        <f>+IFERROR(VLOOKUP(AI1328,[2]REGION!$G$2:$I$1125,2,FALSE),"")</f>
        <v>ANTIOQUIA</v>
      </c>
      <c r="M1328" s="23" t="str">
        <f>+IFERROR(VLOOKUP(#REF!,[2]ORDINALES!$H$2:$I$382,2,FALSE),"")</f>
        <v/>
      </c>
      <c r="N1328" s="23" t="str">
        <f>IFERROR(VLOOKUP(U1328,'[2]Lista Willy'!$B$11:$D$14,3,FALSE),"")</f>
        <v>REC_11</v>
      </c>
      <c r="O1328" s="24"/>
      <c r="P1328" s="90">
        <v>43005</v>
      </c>
      <c r="Q1328" s="90" t="s">
        <v>540</v>
      </c>
      <c r="R1328" s="90" t="s">
        <v>1386</v>
      </c>
      <c r="S1328" s="90" t="s">
        <v>1386</v>
      </c>
      <c r="T1328" s="90" t="s">
        <v>1386</v>
      </c>
      <c r="U1328" s="90" t="s">
        <v>52</v>
      </c>
      <c r="V1328" s="94" t="s">
        <v>53</v>
      </c>
      <c r="W1328" s="90" t="s">
        <v>54</v>
      </c>
      <c r="X1328" s="90" t="s">
        <v>55</v>
      </c>
      <c r="Y1328" s="90" t="s">
        <v>1394</v>
      </c>
      <c r="Z1328" s="88">
        <v>31859960</v>
      </c>
      <c r="AA1328" s="120"/>
      <c r="AB1328" s="88"/>
      <c r="AC1328" s="88"/>
      <c r="AD1328" s="88"/>
      <c r="AE1328" s="120">
        <v>31859960</v>
      </c>
      <c r="AF1328" s="88"/>
      <c r="AG1328" s="89"/>
      <c r="AH1328" s="90" t="s">
        <v>57</v>
      </c>
      <c r="AI1328" s="90" t="s">
        <v>1388</v>
      </c>
      <c r="AJ1328" s="90" t="s">
        <v>1389</v>
      </c>
      <c r="AK1328" s="90"/>
      <c r="AL1328" s="90" t="s">
        <v>57</v>
      </c>
      <c r="AM1328" s="90"/>
      <c r="AN1328" s="90" t="s">
        <v>57</v>
      </c>
      <c r="AO1328" s="90"/>
      <c r="AP1328" s="90" t="s">
        <v>57</v>
      </c>
      <c r="AQ1328" s="90"/>
      <c r="AR1328" s="90" t="s">
        <v>57</v>
      </c>
      <c r="AS1328" s="90" t="s">
        <v>60</v>
      </c>
      <c r="AT1328" s="90" t="s">
        <v>61</v>
      </c>
      <c r="AU1328" s="97" t="s">
        <v>62</v>
      </c>
      <c r="AV1328" s="98" t="s">
        <v>63</v>
      </c>
      <c r="AW1328" s="98" t="s">
        <v>64</v>
      </c>
      <c r="AX1328" s="97">
        <v>3202008</v>
      </c>
      <c r="AY1328" s="98" t="s">
        <v>65</v>
      </c>
      <c r="AZ1328" s="98" t="s">
        <v>295</v>
      </c>
      <c r="BA1328" s="24"/>
    </row>
    <row r="1329" spans="1:53" ht="84.75" customHeight="1">
      <c r="A1329" s="23" t="str">
        <f>+IFERROR(VLOOKUP(R1329,'[2]Listas niveles'!$D$2:$E$11,2,FALSE),"")</f>
        <v>DTAO</v>
      </c>
      <c r="B1329" s="23" t="str">
        <f>+IFERROR(VLOOKUP(AS1329,'[2]Listas anexo 1'!$A$7:$B$8,2,FALSE),"")</f>
        <v>ADMIN</v>
      </c>
      <c r="C1329" s="23" t="str">
        <f>+IFERROR(VLOOKUP(AT1329,'[2]Listas anexo 1'!$A$13:$B$15,2,FALSE),"")</f>
        <v>ADMINYCOOR</v>
      </c>
      <c r="D1329" s="23" t="str">
        <f>+IFERROR(VLOOKUP(AT1329,'[2]Listas anexo 1'!$A$13:$C$15,3,FALSE),"")</f>
        <v>CONTRIBUIR</v>
      </c>
      <c r="E1329" s="23" t="str">
        <f>+IFERROR(VLOOKUP(AT1329,'[2]Listas anexo 1'!$A$19:$B$21,2,FALSE),"")</f>
        <v>ADMINOB</v>
      </c>
      <c r="F1329" s="23" t="str">
        <f>+IFERROR(VLOOKUP(AV1329,'[2]Listas anexo 1'!$J$13:$K$21,2,FALSE),"")</f>
        <v>ADOBIV</v>
      </c>
      <c r="G1329" s="23" t="str">
        <f>+IFERROR(VLOOKUP(AW1329,'[2]LISTAS ANEXO 1. 2'!$A$9:$B$38,2,FALSE),"")</f>
        <v>AXVI</v>
      </c>
      <c r="H1329" s="23" t="str">
        <f>+IFERROR(IF(C1329="ADMINYCOOR",VLOOKUP(AY1329,'[2]LISTAS ANEXO 1. 3'!$B$13:$C$42,2,FALSE),IF(C1329="TASAS",VLOOKUP(AY1329,'[2]LISTAS ANEXO 1. 3'!$B$43:$C$51,2,FALSE),IF(C1329="FORTALECIMIENTO",VLOOKUP(AY1329,'[2]LISTAS ANEXO 1. 3'!$B$52:$C$58,2,FALSE),""))),"")</f>
        <v>CD</v>
      </c>
      <c r="I1329" s="23" t="str">
        <f>+IFERROR(VLOOKUP(#REF!,'[2]LISTAS ANEXO 1. 4'!$B$74:$C$90,2,FALSE),"")</f>
        <v/>
      </c>
      <c r="J1329" s="23" t="str">
        <f>+IFERROR(VLOOKUP(X1329,[2]ORDINALES!$B$2:$C$5,2,FALSE),"")</f>
        <v>CTADOS</v>
      </c>
      <c r="K1329" s="23" t="str">
        <f>+IFERROR(VLOOKUP(#REF!,[2]REGION!$G$2:$I$1125,2,FALSE),"")</f>
        <v/>
      </c>
      <c r="L1329" s="23" t="str">
        <f>+IFERROR(VLOOKUP(AI1329,[2]REGION!$G$2:$I$1125,2,FALSE),"")</f>
        <v>ANTIOQUIA</v>
      </c>
      <c r="M1329" s="23" t="str">
        <f>+IFERROR(VLOOKUP(#REF!,[2]ORDINALES!$H$2:$I$382,2,FALSE),"")</f>
        <v/>
      </c>
      <c r="N1329" s="23" t="str">
        <f>IFERROR(VLOOKUP(U1329,'[2]Lista Willy'!$B$11:$D$14,3,FALSE),"")</f>
        <v>REC_11</v>
      </c>
      <c r="O1329" s="24"/>
      <c r="P1329" s="90">
        <v>43006</v>
      </c>
      <c r="Q1329" s="90" t="s">
        <v>540</v>
      </c>
      <c r="R1329" s="90" t="s">
        <v>1386</v>
      </c>
      <c r="S1329" s="90" t="s">
        <v>1386</v>
      </c>
      <c r="T1329" s="90" t="s">
        <v>1386</v>
      </c>
      <c r="U1329" s="90" t="s">
        <v>52</v>
      </c>
      <c r="V1329" s="94" t="s">
        <v>53</v>
      </c>
      <c r="W1329" s="90" t="s">
        <v>54</v>
      </c>
      <c r="X1329" s="90" t="s">
        <v>55</v>
      </c>
      <c r="Y1329" s="90" t="s">
        <v>1395</v>
      </c>
      <c r="Z1329" s="88">
        <v>57986247</v>
      </c>
      <c r="AA1329" s="120"/>
      <c r="AB1329" s="88"/>
      <c r="AC1329" s="88"/>
      <c r="AD1329" s="88"/>
      <c r="AE1329" s="120">
        <v>57986247</v>
      </c>
      <c r="AF1329" s="88"/>
      <c r="AG1329" s="89"/>
      <c r="AH1329" s="90" t="s">
        <v>57</v>
      </c>
      <c r="AI1329" s="90" t="s">
        <v>1388</v>
      </c>
      <c r="AJ1329" s="90" t="s">
        <v>1389</v>
      </c>
      <c r="AK1329" s="90"/>
      <c r="AL1329" s="90" t="s">
        <v>57</v>
      </c>
      <c r="AM1329" s="90"/>
      <c r="AN1329" s="90" t="s">
        <v>57</v>
      </c>
      <c r="AO1329" s="90"/>
      <c r="AP1329" s="90" t="s">
        <v>57</v>
      </c>
      <c r="AQ1329" s="90"/>
      <c r="AR1329" s="90" t="s">
        <v>57</v>
      </c>
      <c r="AS1329" s="90" t="s">
        <v>60</v>
      </c>
      <c r="AT1329" s="90" t="s">
        <v>61</v>
      </c>
      <c r="AU1329" s="97" t="s">
        <v>62</v>
      </c>
      <c r="AV1329" s="98" t="s">
        <v>63</v>
      </c>
      <c r="AW1329" s="98" t="s">
        <v>64</v>
      </c>
      <c r="AX1329" s="97">
        <v>3202008</v>
      </c>
      <c r="AY1329" s="98" t="s">
        <v>65</v>
      </c>
      <c r="AZ1329" s="98" t="s">
        <v>433</v>
      </c>
      <c r="BA1329" s="24"/>
    </row>
    <row r="1330" spans="1:53" ht="84.75" customHeight="1">
      <c r="A1330" s="23" t="str">
        <f>+IFERROR(VLOOKUP(R1330,'[2]Listas niveles'!$D$2:$E$11,2,FALSE),"")</f>
        <v>DTAO</v>
      </c>
      <c r="B1330" s="23" t="str">
        <f>+IFERROR(VLOOKUP(AS1330,'[2]Listas anexo 1'!$A$7:$B$8,2,FALSE),"")</f>
        <v>ADMIN</v>
      </c>
      <c r="C1330" s="23" t="str">
        <f>+IFERROR(VLOOKUP(AT1330,'[2]Listas anexo 1'!$A$13:$B$15,2,FALSE),"")</f>
        <v>ADMINYCOOR</v>
      </c>
      <c r="D1330" s="23" t="str">
        <f>+IFERROR(VLOOKUP(AT1330,'[2]Listas anexo 1'!$A$13:$C$15,3,FALSE),"")</f>
        <v>CONTRIBUIR</v>
      </c>
      <c r="E1330" s="23" t="str">
        <f>+IFERROR(VLOOKUP(AT1330,'[2]Listas anexo 1'!$A$19:$B$21,2,FALSE),"")</f>
        <v>ADMINOB</v>
      </c>
      <c r="F1330" s="23" t="str">
        <f>+IFERROR(VLOOKUP(AV1330,'[2]Listas anexo 1'!$J$13:$K$21,2,FALSE),"")</f>
        <v>ADOBI</v>
      </c>
      <c r="G1330" s="23" t="str">
        <f>+IFERROR(VLOOKUP(AW1330,'[2]LISTAS ANEXO 1. 2'!$A$9:$B$38,2,FALSE),"")</f>
        <v>AIII</v>
      </c>
      <c r="H1330" s="23" t="str">
        <f>+IFERROR(IF(C1330="ADMINYCOOR",VLOOKUP(AY1330,'[2]LISTAS ANEXO 1. 3'!$B$13:$C$42,2,FALSE),IF(C1330="TASAS",VLOOKUP(AY1330,'[2]LISTAS ANEXO 1. 3'!$B$43:$C$51,2,FALSE),IF(C1330="FORTALECIMIENTO",VLOOKUP(AY1330,'[2]LISTAS ANEXO 1. 3'!$B$52:$C$58,2,FALSE),""))),"")</f>
        <v>DD</v>
      </c>
      <c r="I1330" s="23" t="str">
        <f>+IFERROR(VLOOKUP(#REF!,'[2]LISTAS ANEXO 1. 4'!$B$74:$C$90,2,FALSE),"")</f>
        <v/>
      </c>
      <c r="J1330" s="23" t="str">
        <f>+IFERROR(VLOOKUP(X1330,[2]ORDINALES!$B$2:$C$5,2,FALSE),"")</f>
        <v>CTADOS</v>
      </c>
      <c r="K1330" s="23" t="str">
        <f>+IFERROR(VLOOKUP(#REF!,[2]REGION!$G$2:$I$1125,2,FALSE),"")</f>
        <v/>
      </c>
      <c r="L1330" s="23" t="str">
        <f>+IFERROR(VLOOKUP(AI1330,[2]REGION!$G$2:$I$1125,2,FALSE),"")</f>
        <v>ANTIOQUIA</v>
      </c>
      <c r="M1330" s="23" t="str">
        <f>+IFERROR(VLOOKUP(#REF!,[2]ORDINALES!$H$2:$I$382,2,FALSE),"")</f>
        <v/>
      </c>
      <c r="N1330" s="23" t="str">
        <f>IFERROR(VLOOKUP(U1330,'[2]Lista Willy'!$B$11:$D$14,3,FALSE),"")</f>
        <v>REC_11</v>
      </c>
      <c r="O1330" s="24"/>
      <c r="P1330" s="90">
        <v>43007</v>
      </c>
      <c r="Q1330" s="90" t="s">
        <v>540</v>
      </c>
      <c r="R1330" s="90" t="s">
        <v>1386</v>
      </c>
      <c r="S1330" s="90" t="s">
        <v>1386</v>
      </c>
      <c r="T1330" s="90" t="s">
        <v>1386</v>
      </c>
      <c r="U1330" s="90" t="s">
        <v>52</v>
      </c>
      <c r="V1330" s="94" t="s">
        <v>53</v>
      </c>
      <c r="W1330" s="90" t="s">
        <v>54</v>
      </c>
      <c r="X1330" s="90" t="s">
        <v>55</v>
      </c>
      <c r="Y1330" s="90" t="s">
        <v>1396</v>
      </c>
      <c r="Z1330" s="88">
        <v>64654656</v>
      </c>
      <c r="AA1330" s="120"/>
      <c r="AB1330" s="88"/>
      <c r="AC1330" s="88"/>
      <c r="AD1330" s="88"/>
      <c r="AE1330" s="120">
        <v>64654656</v>
      </c>
      <c r="AF1330" s="88"/>
      <c r="AG1330" s="89"/>
      <c r="AH1330" s="90" t="s">
        <v>57</v>
      </c>
      <c r="AI1330" s="90" t="s">
        <v>1388</v>
      </c>
      <c r="AJ1330" s="90" t="s">
        <v>1389</v>
      </c>
      <c r="AK1330" s="90"/>
      <c r="AL1330" s="90" t="s">
        <v>57</v>
      </c>
      <c r="AM1330" s="90"/>
      <c r="AN1330" s="90" t="s">
        <v>57</v>
      </c>
      <c r="AO1330" s="90"/>
      <c r="AP1330" s="90" t="s">
        <v>57</v>
      </c>
      <c r="AQ1330" s="90"/>
      <c r="AR1330" s="90" t="s">
        <v>57</v>
      </c>
      <c r="AS1330" s="90" t="s">
        <v>60</v>
      </c>
      <c r="AT1330" s="90" t="s">
        <v>61</v>
      </c>
      <c r="AU1330" s="97" t="s">
        <v>62</v>
      </c>
      <c r="AV1330" s="98" t="s">
        <v>125</v>
      </c>
      <c r="AW1330" s="98" t="s">
        <v>324</v>
      </c>
      <c r="AX1330" s="97">
        <v>3202005</v>
      </c>
      <c r="AY1330" s="98" t="s">
        <v>325</v>
      </c>
      <c r="AZ1330" s="98" t="s">
        <v>326</v>
      </c>
      <c r="BA1330" s="24"/>
    </row>
    <row r="1331" spans="1:53" ht="84.75" customHeight="1">
      <c r="A1331" s="23" t="str">
        <f>+IFERROR(VLOOKUP(R1331,'[2]Listas niveles'!$D$2:$E$11,2,FALSE),"")</f>
        <v>DTAO</v>
      </c>
      <c r="B1331" s="23" t="str">
        <f>+IFERROR(VLOOKUP(AS1331,'[2]Listas anexo 1'!$A$7:$B$8,2,FALSE),"")</f>
        <v>ADMIN</v>
      </c>
      <c r="C1331" s="23" t="str">
        <f>+IFERROR(VLOOKUP(AT1331,'[2]Listas anexo 1'!$A$13:$B$15,2,FALSE),"")</f>
        <v>ADMINYCOOR</v>
      </c>
      <c r="D1331" s="23" t="str">
        <f>+IFERROR(VLOOKUP(AT1331,'[2]Listas anexo 1'!$A$13:$C$15,3,FALSE),"")</f>
        <v>CONTRIBUIR</v>
      </c>
      <c r="E1331" s="23" t="str">
        <f>+IFERROR(VLOOKUP(AT1331,'[2]Listas anexo 1'!$A$19:$B$21,2,FALSE),"")</f>
        <v>ADMINOB</v>
      </c>
      <c r="F1331" s="23" t="str">
        <f>+IFERROR(VLOOKUP(AV1331,'[2]Listas anexo 1'!$J$13:$K$21,2,FALSE),"")</f>
        <v>ADOBI</v>
      </c>
      <c r="G1331" s="23" t="str">
        <f>+IFERROR(VLOOKUP(AW1331,'[2]LISTAS ANEXO 1. 2'!$A$9:$B$38,2,FALSE),"")</f>
        <v>AIII</v>
      </c>
      <c r="H1331" s="23" t="str">
        <f>+IFERROR(IF(C1331="ADMINYCOOR",VLOOKUP(AY1331,'[2]LISTAS ANEXO 1. 3'!$B$13:$C$42,2,FALSE),IF(C1331="TASAS",VLOOKUP(AY1331,'[2]LISTAS ANEXO 1. 3'!$B$43:$C$51,2,FALSE),IF(C1331="FORTALECIMIENTO",VLOOKUP(AY1331,'[2]LISTAS ANEXO 1. 3'!$B$52:$C$58,2,FALSE),""))),"")</f>
        <v>DD</v>
      </c>
      <c r="I1331" s="23" t="str">
        <f>+IFERROR(VLOOKUP(#REF!,'[2]LISTAS ANEXO 1. 4'!$B$74:$C$90,2,FALSE),"")</f>
        <v/>
      </c>
      <c r="J1331" s="23" t="str">
        <f>+IFERROR(VLOOKUP(X1331,[2]ORDINALES!$B$2:$C$5,2,FALSE),"")</f>
        <v>CTADOS</v>
      </c>
      <c r="K1331" s="23" t="str">
        <f>+IFERROR(VLOOKUP(#REF!,[2]REGION!$G$2:$I$1125,2,FALSE),"")</f>
        <v/>
      </c>
      <c r="L1331" s="23" t="str">
        <f>+IFERROR(VLOOKUP(AI1331,[2]REGION!$G$2:$I$1125,2,FALSE),"")</f>
        <v>ANTIOQUIA</v>
      </c>
      <c r="M1331" s="23" t="str">
        <f>+IFERROR(VLOOKUP(#REF!,[2]ORDINALES!$H$2:$I$382,2,FALSE),"")</f>
        <v/>
      </c>
      <c r="N1331" s="23" t="str">
        <f>IFERROR(VLOOKUP(U1331,'[2]Lista Willy'!$B$11:$D$14,3,FALSE),"")</f>
        <v>REC_11</v>
      </c>
      <c r="O1331" s="24"/>
      <c r="P1331" s="90">
        <v>43008</v>
      </c>
      <c r="Q1331" s="90" t="s">
        <v>540</v>
      </c>
      <c r="R1331" s="90" t="s">
        <v>1386</v>
      </c>
      <c r="S1331" s="90" t="s">
        <v>1386</v>
      </c>
      <c r="T1331" s="90" t="s">
        <v>1386</v>
      </c>
      <c r="U1331" s="90" t="s">
        <v>52</v>
      </c>
      <c r="V1331" s="94" t="s">
        <v>53</v>
      </c>
      <c r="W1331" s="90" t="s">
        <v>54</v>
      </c>
      <c r="X1331" s="90" t="s">
        <v>55</v>
      </c>
      <c r="Y1331" s="90" t="s">
        <v>1397</v>
      </c>
      <c r="Z1331" s="88">
        <v>57986247</v>
      </c>
      <c r="AA1331" s="120"/>
      <c r="AB1331" s="88"/>
      <c r="AC1331" s="88"/>
      <c r="AD1331" s="88"/>
      <c r="AE1331" s="120">
        <v>57986247</v>
      </c>
      <c r="AF1331" s="88"/>
      <c r="AG1331" s="89"/>
      <c r="AH1331" s="90" t="s">
        <v>57</v>
      </c>
      <c r="AI1331" s="90" t="s">
        <v>1388</v>
      </c>
      <c r="AJ1331" s="90" t="s">
        <v>1389</v>
      </c>
      <c r="AK1331" s="90"/>
      <c r="AL1331" s="90" t="s">
        <v>57</v>
      </c>
      <c r="AM1331" s="90"/>
      <c r="AN1331" s="90" t="s">
        <v>57</v>
      </c>
      <c r="AO1331" s="90"/>
      <c r="AP1331" s="90" t="s">
        <v>57</v>
      </c>
      <c r="AQ1331" s="90"/>
      <c r="AR1331" s="90" t="s">
        <v>57</v>
      </c>
      <c r="AS1331" s="90" t="s">
        <v>60</v>
      </c>
      <c r="AT1331" s="90" t="s">
        <v>61</v>
      </c>
      <c r="AU1331" s="97" t="s">
        <v>62</v>
      </c>
      <c r="AV1331" s="98" t="s">
        <v>125</v>
      </c>
      <c r="AW1331" s="98" t="s">
        <v>324</v>
      </c>
      <c r="AX1331" s="97">
        <v>3202005</v>
      </c>
      <c r="AY1331" s="98" t="s">
        <v>325</v>
      </c>
      <c r="AZ1331" s="98" t="s">
        <v>326</v>
      </c>
      <c r="BA1331" s="24"/>
    </row>
    <row r="1332" spans="1:53" ht="84.75" customHeight="1">
      <c r="A1332" s="23" t="str">
        <f>+IFERROR(VLOOKUP(R1332,'[2]Listas niveles'!$D$2:$E$11,2,FALSE),"")</f>
        <v>DTAO</v>
      </c>
      <c r="B1332" s="23" t="str">
        <f>+IFERROR(VLOOKUP(AS1332,'[2]Listas anexo 1'!$A$7:$B$8,2,FALSE),"")</f>
        <v>ADMIN</v>
      </c>
      <c r="C1332" s="23" t="str">
        <f>+IFERROR(VLOOKUP(AT1332,'[2]Listas anexo 1'!$A$13:$B$15,2,FALSE),"")</f>
        <v>ADMINYCOOR</v>
      </c>
      <c r="D1332" s="23" t="str">
        <f>+IFERROR(VLOOKUP(AT1332,'[2]Listas anexo 1'!$A$13:$C$15,3,FALSE),"")</f>
        <v>CONTRIBUIR</v>
      </c>
      <c r="E1332" s="23" t="str">
        <f>+IFERROR(VLOOKUP(AT1332,'[2]Listas anexo 1'!$A$19:$B$21,2,FALSE),"")</f>
        <v>ADMINOB</v>
      </c>
      <c r="F1332" s="23" t="str">
        <f>+IFERROR(VLOOKUP(AV1332,'[2]Listas anexo 1'!$J$13:$K$21,2,FALSE),"")</f>
        <v>ADOBI</v>
      </c>
      <c r="G1332" s="23" t="str">
        <f>+IFERROR(VLOOKUP(AW1332,'[2]LISTAS ANEXO 1. 2'!$A$9:$B$38,2,FALSE),"")</f>
        <v>AII</v>
      </c>
      <c r="H1332" s="23" t="str">
        <f>+IFERROR(IF(C1332="ADMINYCOOR",VLOOKUP(AY1332,'[2]LISTAS ANEXO 1. 3'!$B$13:$C$42,2,FALSE),IF(C1332="TASAS",VLOOKUP(AY1332,'[2]LISTAS ANEXO 1. 3'!$B$43:$C$51,2,FALSE),IF(C1332="FORTALECIMIENTO",VLOOKUP(AY1332,'[2]LISTAS ANEXO 1. 3'!$B$52:$C$58,2,FALSE),""))),"")</f>
        <v>CC</v>
      </c>
      <c r="I1332" s="23" t="str">
        <f>+IFERROR(VLOOKUP(#REF!,'[2]LISTAS ANEXO 1. 4'!$B$74:$C$90,2,FALSE),"")</f>
        <v/>
      </c>
      <c r="J1332" s="23" t="str">
        <f>+IFERROR(VLOOKUP(X1332,[2]ORDINALES!$B$2:$C$5,2,FALSE),"")</f>
        <v>CTADOS</v>
      </c>
      <c r="K1332" s="23" t="str">
        <f>+IFERROR(VLOOKUP(#REF!,[2]REGION!$G$2:$I$1125,2,FALSE),"")</f>
        <v/>
      </c>
      <c r="L1332" s="23" t="str">
        <f>+IFERROR(VLOOKUP(AI1332,[2]REGION!$G$2:$I$1125,2,FALSE),"")</f>
        <v>ANTIOQUIA</v>
      </c>
      <c r="M1332" s="23" t="str">
        <f>+IFERROR(VLOOKUP(#REF!,[2]ORDINALES!$H$2:$I$382,2,FALSE),"")</f>
        <v/>
      </c>
      <c r="N1332" s="23" t="str">
        <f>IFERROR(VLOOKUP(U1332,'[2]Lista Willy'!$B$11:$D$14,3,FALSE),"")</f>
        <v>REC_11</v>
      </c>
      <c r="O1332" s="24"/>
      <c r="P1332" s="90">
        <v>43009</v>
      </c>
      <c r="Q1332" s="90" t="s">
        <v>540</v>
      </c>
      <c r="R1332" s="90" t="s">
        <v>1386</v>
      </c>
      <c r="S1332" s="90" t="s">
        <v>1386</v>
      </c>
      <c r="T1332" s="90" t="s">
        <v>1386</v>
      </c>
      <c r="U1332" s="90" t="s">
        <v>52</v>
      </c>
      <c r="V1332" s="94" t="s">
        <v>53</v>
      </c>
      <c r="W1332" s="90" t="s">
        <v>54</v>
      </c>
      <c r="X1332" s="90" t="s">
        <v>55</v>
      </c>
      <c r="Y1332" s="90" t="s">
        <v>1398</v>
      </c>
      <c r="Z1332" s="88">
        <v>64654656</v>
      </c>
      <c r="AA1332" s="120"/>
      <c r="AB1332" s="88"/>
      <c r="AC1332" s="88"/>
      <c r="AD1332" s="88"/>
      <c r="AE1332" s="120">
        <v>64654656</v>
      </c>
      <c r="AF1332" s="88"/>
      <c r="AG1332" s="89"/>
      <c r="AH1332" s="90" t="s">
        <v>57</v>
      </c>
      <c r="AI1332" s="90" t="s">
        <v>1388</v>
      </c>
      <c r="AJ1332" s="90" t="s">
        <v>1389</v>
      </c>
      <c r="AK1332" s="90"/>
      <c r="AL1332" s="90" t="s">
        <v>57</v>
      </c>
      <c r="AM1332" s="90"/>
      <c r="AN1332" s="90" t="s">
        <v>57</v>
      </c>
      <c r="AO1332" s="90"/>
      <c r="AP1332" s="90" t="s">
        <v>57</v>
      </c>
      <c r="AQ1332" s="90"/>
      <c r="AR1332" s="90" t="s">
        <v>57</v>
      </c>
      <c r="AS1332" s="90" t="s">
        <v>60</v>
      </c>
      <c r="AT1332" s="90" t="s">
        <v>61</v>
      </c>
      <c r="AU1332" s="97" t="s">
        <v>62</v>
      </c>
      <c r="AV1332" s="98" t="s">
        <v>125</v>
      </c>
      <c r="AW1332" s="98" t="s">
        <v>168</v>
      </c>
      <c r="AX1332" s="97">
        <v>3202031</v>
      </c>
      <c r="AY1332" s="98" t="s">
        <v>169</v>
      </c>
      <c r="AZ1332" s="98" t="s">
        <v>549</v>
      </c>
      <c r="BA1332" s="24"/>
    </row>
    <row r="1333" spans="1:53" ht="84.75" customHeight="1">
      <c r="A1333" s="23" t="str">
        <f>+IFERROR(VLOOKUP(R1333,'[2]Listas niveles'!$D$2:$E$11,2,FALSE),"")</f>
        <v>DTAO</v>
      </c>
      <c r="B1333" s="23" t="str">
        <f>+IFERROR(VLOOKUP(AS1333,'[2]Listas anexo 1'!$A$7:$B$8,2,FALSE),"")</f>
        <v>ADMIN</v>
      </c>
      <c r="C1333" s="23" t="str">
        <f>+IFERROR(VLOOKUP(AT1333,'[2]Listas anexo 1'!$A$13:$B$15,2,FALSE),"")</f>
        <v>ADMINYCOOR</v>
      </c>
      <c r="D1333" s="23" t="str">
        <f>+IFERROR(VLOOKUP(AT1333,'[2]Listas anexo 1'!$A$13:$C$15,3,FALSE),"")</f>
        <v>CONTRIBUIR</v>
      </c>
      <c r="E1333" s="23" t="str">
        <f>+IFERROR(VLOOKUP(AT1333,'[2]Listas anexo 1'!$A$19:$B$21,2,FALSE),"")</f>
        <v>ADMINOB</v>
      </c>
      <c r="F1333" s="23" t="str">
        <f>+IFERROR(VLOOKUP(AV1333,'[2]Listas anexo 1'!$J$13:$K$21,2,FALSE),"")</f>
        <v>ADOBIV</v>
      </c>
      <c r="G1333" s="23" t="str">
        <f>+IFERROR(VLOOKUP(AW1333,'[2]LISTAS ANEXO 1. 2'!$A$9:$B$38,2,FALSE),"")</f>
        <v>AXVI</v>
      </c>
      <c r="H1333" s="23" t="str">
        <f>+IFERROR(IF(C1333="ADMINYCOOR",VLOOKUP(AY1333,'[2]LISTAS ANEXO 1. 3'!$B$13:$C$42,2,FALSE),IF(C1333="TASAS",VLOOKUP(AY1333,'[2]LISTAS ANEXO 1. 3'!$B$43:$C$51,2,FALSE),IF(C1333="FORTALECIMIENTO",VLOOKUP(AY1333,'[2]LISTAS ANEXO 1. 3'!$B$52:$C$58,2,FALSE),""))),"")</f>
        <v>CD</v>
      </c>
      <c r="I1333" s="23" t="str">
        <f>+IFERROR(VLOOKUP(#REF!,'[2]LISTAS ANEXO 1. 4'!$B$74:$C$90,2,FALSE),"")</f>
        <v/>
      </c>
      <c r="J1333" s="23" t="str">
        <f>+IFERROR(VLOOKUP(X1333,[2]ORDINALES!$B$2:$C$5,2,FALSE),"")</f>
        <v>CTADOS</v>
      </c>
      <c r="K1333" s="23" t="str">
        <f>+IFERROR(VLOOKUP(#REF!,[2]REGION!$G$2:$I$1125,2,FALSE),"")</f>
        <v/>
      </c>
      <c r="L1333" s="23" t="str">
        <f>+IFERROR(VLOOKUP(AI1333,[2]REGION!$G$2:$I$1125,2,FALSE),"")</f>
        <v>ANTIOQUIA</v>
      </c>
      <c r="M1333" s="23" t="str">
        <f>+IFERROR(VLOOKUP(#REF!,[2]ORDINALES!$H$2:$I$382,2,FALSE),"")</f>
        <v/>
      </c>
      <c r="N1333" s="23" t="str">
        <f>IFERROR(VLOOKUP(U1333,'[2]Lista Willy'!$B$11:$D$14,3,FALSE),"")</f>
        <v>REC_11</v>
      </c>
      <c r="O1333" s="24"/>
      <c r="P1333" s="90">
        <v>43010</v>
      </c>
      <c r="Q1333" s="90" t="s">
        <v>540</v>
      </c>
      <c r="R1333" s="90" t="s">
        <v>1386</v>
      </c>
      <c r="S1333" s="90" t="s">
        <v>1386</v>
      </c>
      <c r="T1333" s="90" t="s">
        <v>1386</v>
      </c>
      <c r="U1333" s="90" t="s">
        <v>52</v>
      </c>
      <c r="V1333" s="94" t="s">
        <v>53</v>
      </c>
      <c r="W1333" s="90" t="s">
        <v>54</v>
      </c>
      <c r="X1333" s="90" t="s">
        <v>55</v>
      </c>
      <c r="Y1333" s="90" t="s">
        <v>1394</v>
      </c>
      <c r="Z1333" s="88">
        <v>28963600</v>
      </c>
      <c r="AA1333" s="120"/>
      <c r="AB1333" s="88"/>
      <c r="AC1333" s="88"/>
      <c r="AD1333" s="88"/>
      <c r="AE1333" s="120">
        <v>28963600</v>
      </c>
      <c r="AF1333" s="88"/>
      <c r="AG1333" s="89"/>
      <c r="AH1333" s="90" t="s">
        <v>57</v>
      </c>
      <c r="AI1333" s="90" t="s">
        <v>1388</v>
      </c>
      <c r="AJ1333" s="90" t="s">
        <v>1389</v>
      </c>
      <c r="AK1333" s="90"/>
      <c r="AL1333" s="90" t="s">
        <v>57</v>
      </c>
      <c r="AM1333" s="90"/>
      <c r="AN1333" s="90" t="s">
        <v>57</v>
      </c>
      <c r="AO1333" s="90"/>
      <c r="AP1333" s="90" t="s">
        <v>57</v>
      </c>
      <c r="AQ1333" s="90"/>
      <c r="AR1333" s="90" t="s">
        <v>57</v>
      </c>
      <c r="AS1333" s="90" t="s">
        <v>60</v>
      </c>
      <c r="AT1333" s="90" t="s">
        <v>61</v>
      </c>
      <c r="AU1333" s="97" t="s">
        <v>62</v>
      </c>
      <c r="AV1333" s="98" t="s">
        <v>63</v>
      </c>
      <c r="AW1333" s="98" t="s">
        <v>64</v>
      </c>
      <c r="AX1333" s="97">
        <v>3202008</v>
      </c>
      <c r="AY1333" s="98" t="s">
        <v>65</v>
      </c>
      <c r="AZ1333" s="98" t="s">
        <v>295</v>
      </c>
      <c r="BA1333" s="24"/>
    </row>
    <row r="1334" spans="1:53" ht="84.75" customHeight="1">
      <c r="A1334" s="23" t="str">
        <f>+IFERROR(VLOOKUP(R1334,'[2]Listas niveles'!$D$2:$E$11,2,FALSE),"")</f>
        <v>DTAO</v>
      </c>
      <c r="B1334" s="23" t="str">
        <f>+IFERROR(VLOOKUP(AS1334,'[2]Listas anexo 1'!$A$7:$B$8,2,FALSE),"")</f>
        <v>ADMIN</v>
      </c>
      <c r="C1334" s="23" t="str">
        <f>+IFERROR(VLOOKUP(AT1334,'[2]Listas anexo 1'!$A$13:$B$15,2,FALSE),"")</f>
        <v>ADMINYCOOR</v>
      </c>
      <c r="D1334" s="23" t="str">
        <f>+IFERROR(VLOOKUP(AT1334,'[2]Listas anexo 1'!$A$13:$C$15,3,FALSE),"")</f>
        <v>CONTRIBUIR</v>
      </c>
      <c r="E1334" s="23" t="str">
        <f>+IFERROR(VLOOKUP(AT1334,'[2]Listas anexo 1'!$A$19:$B$21,2,FALSE),"")</f>
        <v>ADMINOB</v>
      </c>
      <c r="F1334" s="23" t="str">
        <f>+IFERROR(VLOOKUP(AV1334,'[2]Listas anexo 1'!$J$13:$K$21,2,FALSE),"")</f>
        <v>ADOBIV</v>
      </c>
      <c r="G1334" s="23" t="str">
        <f>+IFERROR(VLOOKUP(AW1334,'[2]LISTAS ANEXO 1. 2'!$A$9:$B$38,2,FALSE),"")</f>
        <v>AXVI</v>
      </c>
      <c r="H1334" s="23" t="str">
        <f>+IFERROR(IF(C1334="ADMINYCOOR",VLOOKUP(AY1334,'[2]LISTAS ANEXO 1. 3'!$B$13:$C$42,2,FALSE),IF(C1334="TASAS",VLOOKUP(AY1334,'[2]LISTAS ANEXO 1. 3'!$B$43:$C$51,2,FALSE),IF(C1334="FORTALECIMIENTO",VLOOKUP(AY1334,'[2]LISTAS ANEXO 1. 3'!$B$52:$C$58,2,FALSE),""))),"")</f>
        <v>CD</v>
      </c>
      <c r="I1334" s="23" t="str">
        <f>+IFERROR(VLOOKUP(#REF!,'[2]LISTAS ANEXO 1. 4'!$B$74:$C$90,2,FALSE),"")</f>
        <v/>
      </c>
      <c r="J1334" s="23" t="str">
        <f>+IFERROR(VLOOKUP(X1334,[2]ORDINALES!$B$2:$C$5,2,FALSE),"")</f>
        <v>CTADOS</v>
      </c>
      <c r="K1334" s="23" t="str">
        <f>+IFERROR(VLOOKUP(#REF!,[2]REGION!$G$2:$I$1125,2,FALSE),"")</f>
        <v/>
      </c>
      <c r="L1334" s="23" t="str">
        <f>+IFERROR(VLOOKUP(AI1334,[2]REGION!$G$2:$I$1125,2,FALSE),"")</f>
        <v>ANTIOQUIA</v>
      </c>
      <c r="M1334" s="23" t="str">
        <f>+IFERROR(VLOOKUP(#REF!,[2]ORDINALES!$H$2:$I$382,2,FALSE),"")</f>
        <v/>
      </c>
      <c r="N1334" s="23" t="str">
        <f>IFERROR(VLOOKUP(U1334,'[2]Lista Willy'!$B$11:$D$14,3,FALSE),"")</f>
        <v>REC_11</v>
      </c>
      <c r="O1334" s="24"/>
      <c r="P1334" s="90">
        <v>43012</v>
      </c>
      <c r="Q1334" s="90" t="s">
        <v>540</v>
      </c>
      <c r="R1334" s="90" t="s">
        <v>1386</v>
      </c>
      <c r="S1334" s="90" t="s">
        <v>1386</v>
      </c>
      <c r="T1334" s="90" t="s">
        <v>1386</v>
      </c>
      <c r="U1334" s="90" t="s">
        <v>52</v>
      </c>
      <c r="V1334" s="94" t="s">
        <v>53</v>
      </c>
      <c r="W1334" s="90" t="s">
        <v>54</v>
      </c>
      <c r="X1334" s="90" t="s">
        <v>55</v>
      </c>
      <c r="Y1334" s="90" t="s">
        <v>1399</v>
      </c>
      <c r="Z1334" s="88">
        <v>34228280</v>
      </c>
      <c r="AA1334" s="120"/>
      <c r="AB1334" s="88"/>
      <c r="AC1334" s="88"/>
      <c r="AD1334" s="88"/>
      <c r="AE1334" s="120">
        <v>34228280</v>
      </c>
      <c r="AF1334" s="88"/>
      <c r="AG1334" s="89"/>
      <c r="AH1334" s="90" t="s">
        <v>57</v>
      </c>
      <c r="AI1334" s="90" t="s">
        <v>1388</v>
      </c>
      <c r="AJ1334" s="90" t="s">
        <v>1389</v>
      </c>
      <c r="AK1334" s="90"/>
      <c r="AL1334" s="90" t="s">
        <v>57</v>
      </c>
      <c r="AM1334" s="90"/>
      <c r="AN1334" s="90" t="s">
        <v>57</v>
      </c>
      <c r="AO1334" s="90"/>
      <c r="AP1334" s="90" t="s">
        <v>57</v>
      </c>
      <c r="AQ1334" s="90"/>
      <c r="AR1334" s="90" t="s">
        <v>57</v>
      </c>
      <c r="AS1334" s="90" t="s">
        <v>60</v>
      </c>
      <c r="AT1334" s="90" t="s">
        <v>61</v>
      </c>
      <c r="AU1334" s="97" t="s">
        <v>62</v>
      </c>
      <c r="AV1334" s="98" t="s">
        <v>63</v>
      </c>
      <c r="AW1334" s="98" t="s">
        <v>64</v>
      </c>
      <c r="AX1334" s="97">
        <v>3202008</v>
      </c>
      <c r="AY1334" s="98" t="s">
        <v>65</v>
      </c>
      <c r="AZ1334" s="98" t="s">
        <v>295</v>
      </c>
      <c r="BA1334" s="24"/>
    </row>
    <row r="1335" spans="1:53" ht="84.75" customHeight="1">
      <c r="A1335" s="23" t="str">
        <f>+IFERROR(VLOOKUP(R1335,'[2]Listas niveles'!$D$2:$E$11,2,FALSE),"")</f>
        <v>DTAO</v>
      </c>
      <c r="B1335" s="23" t="str">
        <f>+IFERROR(VLOOKUP(AS1335,'[2]Listas anexo 1'!$A$7:$B$8,2,FALSE),"")</f>
        <v>ADMIN</v>
      </c>
      <c r="C1335" s="23" t="str">
        <f>+IFERROR(VLOOKUP(AT1335,'[2]Listas anexo 1'!$A$13:$B$15,2,FALSE),"")</f>
        <v>ADMINYCOOR</v>
      </c>
      <c r="D1335" s="23" t="str">
        <f>+IFERROR(VLOOKUP(AT1335,'[2]Listas anexo 1'!$A$13:$C$15,3,FALSE),"")</f>
        <v>CONTRIBUIR</v>
      </c>
      <c r="E1335" s="23" t="str">
        <f>+IFERROR(VLOOKUP(AT1335,'[2]Listas anexo 1'!$A$19:$B$21,2,FALSE),"")</f>
        <v>ADMINOB</v>
      </c>
      <c r="F1335" s="23" t="str">
        <f>+IFERROR(VLOOKUP(AV1335,'[2]Listas anexo 1'!$J$13:$K$21,2,FALSE),"")</f>
        <v>ADOBIII</v>
      </c>
      <c r="G1335" s="23" t="str">
        <f>+IFERROR(VLOOKUP(AW1335,'[2]LISTAS ANEXO 1. 2'!$A$9:$B$38,2,FALSE),"")</f>
        <v>AIX</v>
      </c>
      <c r="H1335" s="23" t="str">
        <f>+IFERROR(IF(C1335="ADMINYCOOR",VLOOKUP(AY1335,'[2]LISTAS ANEXO 1. 3'!$B$13:$C$42,2,FALSE),IF(C1335="TASAS",VLOOKUP(AY1335,'[2]LISTAS ANEXO 1. 3'!$B$43:$C$51,2,FALSE),IF(C1335="FORTALECIMIENTO",VLOOKUP(AY1335,'[2]LISTAS ANEXO 1. 3'!$B$52:$C$58,2,FALSE),""))),"")</f>
        <v>MM</v>
      </c>
      <c r="I1335" s="23" t="str">
        <f>+IFERROR(VLOOKUP(#REF!,'[2]LISTAS ANEXO 1. 4'!$B$74:$C$90,2,FALSE),"")</f>
        <v/>
      </c>
      <c r="J1335" s="23" t="str">
        <f>+IFERROR(VLOOKUP(X1335,[2]ORDINALES!$B$2:$C$5,2,FALSE),"")</f>
        <v>CTADOS</v>
      </c>
      <c r="K1335" s="23" t="str">
        <f>+IFERROR(VLOOKUP(#REF!,[2]REGION!$G$2:$I$1125,2,FALSE),"")</f>
        <v/>
      </c>
      <c r="L1335" s="23" t="str">
        <f>+IFERROR(VLOOKUP(AI1335,[2]REGION!$G$2:$I$1125,2,FALSE),"")</f>
        <v>ANTIOQUIA</v>
      </c>
      <c r="M1335" s="23" t="str">
        <f>+IFERROR(VLOOKUP(#REF!,[2]ORDINALES!$H$2:$I$382,2,FALSE),"")</f>
        <v/>
      </c>
      <c r="N1335" s="23" t="str">
        <f>IFERROR(VLOOKUP(U1335,'[2]Lista Willy'!$B$11:$D$14,3,FALSE),"")</f>
        <v>REC_11</v>
      </c>
      <c r="O1335" s="24"/>
      <c r="P1335" s="90">
        <v>43013</v>
      </c>
      <c r="Q1335" s="90" t="s">
        <v>540</v>
      </c>
      <c r="R1335" s="90" t="s">
        <v>1386</v>
      </c>
      <c r="S1335" s="90" t="s">
        <v>1386</v>
      </c>
      <c r="T1335" s="90" t="s">
        <v>1386</v>
      </c>
      <c r="U1335" s="90" t="s">
        <v>52</v>
      </c>
      <c r="V1335" s="94" t="s">
        <v>53</v>
      </c>
      <c r="W1335" s="90" t="s">
        <v>54</v>
      </c>
      <c r="X1335" s="90" t="s">
        <v>55</v>
      </c>
      <c r="Y1335" s="90" t="s">
        <v>1400</v>
      </c>
      <c r="Z1335" s="88">
        <v>38895780</v>
      </c>
      <c r="AA1335" s="120"/>
      <c r="AB1335" s="88"/>
      <c r="AC1335" s="88"/>
      <c r="AD1335" s="88"/>
      <c r="AE1335" s="120">
        <v>38895780</v>
      </c>
      <c r="AF1335" s="88"/>
      <c r="AG1335" s="89"/>
      <c r="AH1335" s="90" t="s">
        <v>57</v>
      </c>
      <c r="AI1335" s="90" t="s">
        <v>1388</v>
      </c>
      <c r="AJ1335" s="90" t="s">
        <v>1389</v>
      </c>
      <c r="AK1335" s="90"/>
      <c r="AL1335" s="90" t="s">
        <v>57</v>
      </c>
      <c r="AM1335" s="90"/>
      <c r="AN1335" s="90" t="s">
        <v>57</v>
      </c>
      <c r="AO1335" s="90"/>
      <c r="AP1335" s="90" t="s">
        <v>57</v>
      </c>
      <c r="AQ1335" s="90"/>
      <c r="AR1335" s="90" t="s">
        <v>57</v>
      </c>
      <c r="AS1335" s="90" t="s">
        <v>60</v>
      </c>
      <c r="AT1335" s="90" t="s">
        <v>61</v>
      </c>
      <c r="AU1335" s="97" t="s">
        <v>62</v>
      </c>
      <c r="AV1335" s="98" t="s">
        <v>272</v>
      </c>
      <c r="AW1335" s="98" t="s">
        <v>413</v>
      </c>
      <c r="AX1335" s="97">
        <v>3202014</v>
      </c>
      <c r="AY1335" s="98" t="s">
        <v>414</v>
      </c>
      <c r="AZ1335" s="98" t="s">
        <v>415</v>
      </c>
      <c r="BA1335" s="24"/>
    </row>
    <row r="1336" spans="1:53" ht="84.75" customHeight="1">
      <c r="A1336" s="23" t="str">
        <f>+IFERROR(VLOOKUP(R1336,'[2]Listas niveles'!$D$2:$E$11,2,FALSE),"")</f>
        <v>DTAO</v>
      </c>
      <c r="B1336" s="23" t="str">
        <f>+IFERROR(VLOOKUP(AS1336,'[2]Listas anexo 1'!$A$7:$B$8,2,FALSE),"")</f>
        <v>ADMIN</v>
      </c>
      <c r="C1336" s="23" t="str">
        <f>+IFERROR(VLOOKUP(AT1336,'[2]Listas anexo 1'!$A$13:$B$15,2,FALSE),"")</f>
        <v>ADMINYCOOR</v>
      </c>
      <c r="D1336" s="23" t="str">
        <f>+IFERROR(VLOOKUP(AT1336,'[2]Listas anexo 1'!$A$13:$C$15,3,FALSE),"")</f>
        <v>CONTRIBUIR</v>
      </c>
      <c r="E1336" s="23" t="str">
        <f>+IFERROR(VLOOKUP(AT1336,'[2]Listas anexo 1'!$A$19:$B$21,2,FALSE),"")</f>
        <v>ADMINOB</v>
      </c>
      <c r="F1336" s="23" t="str">
        <f>+IFERROR(VLOOKUP(AV1336,'[2]Listas anexo 1'!$J$13:$K$21,2,FALSE),"")</f>
        <v>ADOBI</v>
      </c>
      <c r="G1336" s="23" t="str">
        <f>+IFERROR(VLOOKUP(AW1336,'[2]LISTAS ANEXO 1. 2'!$A$9:$B$38,2,FALSE),"")</f>
        <v>AI</v>
      </c>
      <c r="H1336" s="23" t="str">
        <f>+IFERROR(IF(C1336="ADMINYCOOR",VLOOKUP(AY1336,'[2]LISTAS ANEXO 1. 3'!$B$13:$C$42,2,FALSE),IF(C1336="TASAS",VLOOKUP(AY1336,'[2]LISTAS ANEXO 1. 3'!$B$43:$C$51,2,FALSE),IF(C1336="FORTALECIMIENTO",VLOOKUP(AY1336,'[2]LISTAS ANEXO 1. 3'!$B$52:$C$58,2,FALSE),""))),"")</f>
        <v>AA</v>
      </c>
      <c r="I1336" s="23" t="str">
        <f>+IFERROR(VLOOKUP(#REF!,'[2]LISTAS ANEXO 1. 4'!$B$74:$C$90,2,FALSE),"")</f>
        <v/>
      </c>
      <c r="J1336" s="23" t="str">
        <f>+IFERROR(VLOOKUP(X1336,[2]ORDINALES!$B$2:$C$5,2,FALSE),"")</f>
        <v>CTADOS</v>
      </c>
      <c r="K1336" s="23" t="str">
        <f>+IFERROR(VLOOKUP(#REF!,[2]REGION!$G$2:$I$1125,2,FALSE),"")</f>
        <v/>
      </c>
      <c r="L1336" s="23" t="str">
        <f>+IFERROR(VLOOKUP(AI1336,[2]REGION!$G$2:$I$1125,2,FALSE),"")</f>
        <v/>
      </c>
      <c r="M1336" s="23" t="str">
        <f>+IFERROR(VLOOKUP(#REF!,[2]ORDINALES!$H$2:$I$382,2,FALSE),"")</f>
        <v/>
      </c>
      <c r="N1336" s="23" t="str">
        <f>IFERROR(VLOOKUP(U1336,'[2]Lista Willy'!$B$11:$D$14,3,FALSE),"")</f>
        <v>REC_11</v>
      </c>
      <c r="O1336" s="24"/>
      <c r="P1336" s="90">
        <v>43014</v>
      </c>
      <c r="Q1336" s="90" t="s">
        <v>540</v>
      </c>
      <c r="R1336" s="90" t="s">
        <v>1386</v>
      </c>
      <c r="S1336" s="90" t="s">
        <v>1386</v>
      </c>
      <c r="T1336" s="90" t="s">
        <v>1386</v>
      </c>
      <c r="U1336" s="90" t="s">
        <v>52</v>
      </c>
      <c r="V1336" s="94" t="s">
        <v>53</v>
      </c>
      <c r="W1336" s="90" t="s">
        <v>54</v>
      </c>
      <c r="X1336" s="90" t="s">
        <v>55</v>
      </c>
      <c r="Y1336" s="90" t="s">
        <v>1401</v>
      </c>
      <c r="Z1336" s="88">
        <v>40000000</v>
      </c>
      <c r="AA1336" s="120"/>
      <c r="AB1336" s="88"/>
      <c r="AC1336" s="88"/>
      <c r="AD1336" s="88"/>
      <c r="AE1336" s="120">
        <v>40000000</v>
      </c>
      <c r="AF1336" s="88"/>
      <c r="AG1336" s="89"/>
      <c r="AH1336" s="90" t="s">
        <v>57</v>
      </c>
      <c r="AI1336" s="90"/>
      <c r="AJ1336" s="90"/>
      <c r="AK1336" s="90"/>
      <c r="AL1336" s="90" t="s">
        <v>57</v>
      </c>
      <c r="AM1336" s="90"/>
      <c r="AN1336" s="90" t="s">
        <v>57</v>
      </c>
      <c r="AO1336" s="90"/>
      <c r="AP1336" s="90" t="s">
        <v>57</v>
      </c>
      <c r="AQ1336" s="90"/>
      <c r="AR1336" s="90" t="s">
        <v>57</v>
      </c>
      <c r="AS1336" s="90" t="s">
        <v>60</v>
      </c>
      <c r="AT1336" s="90" t="s">
        <v>61</v>
      </c>
      <c r="AU1336" s="97" t="s">
        <v>62</v>
      </c>
      <c r="AV1336" s="98" t="s">
        <v>125</v>
      </c>
      <c r="AW1336" s="98" t="s">
        <v>126</v>
      </c>
      <c r="AX1336" s="97">
        <v>3202032</v>
      </c>
      <c r="AY1336" s="98" t="s">
        <v>127</v>
      </c>
      <c r="AZ1336" s="98" t="s">
        <v>293</v>
      </c>
      <c r="BA1336" s="24"/>
    </row>
    <row r="1337" spans="1:53" ht="84.75" customHeight="1">
      <c r="A1337" s="23" t="str">
        <f>+IFERROR(VLOOKUP(R1337,'[2]Listas niveles'!$D$2:$E$11,2,FALSE),"")</f>
        <v>DTAO</v>
      </c>
      <c r="B1337" s="23" t="str">
        <f>+IFERROR(VLOOKUP(AS1337,'[2]Listas anexo 1'!$A$7:$B$8,2,FALSE),"")</f>
        <v>ADMIN</v>
      </c>
      <c r="C1337" s="23" t="str">
        <f>+IFERROR(VLOOKUP(AT1337,'[2]Listas anexo 1'!$A$13:$B$15,2,FALSE),"")</f>
        <v>ADMINYCOOR</v>
      </c>
      <c r="D1337" s="23" t="str">
        <f>+IFERROR(VLOOKUP(AT1337,'[2]Listas anexo 1'!$A$13:$C$15,3,FALSE),"")</f>
        <v>CONTRIBUIR</v>
      </c>
      <c r="E1337" s="23" t="str">
        <f>+IFERROR(VLOOKUP(AT1337,'[2]Listas anexo 1'!$A$19:$B$21,2,FALSE),"")</f>
        <v>ADMINOB</v>
      </c>
      <c r="F1337" s="23" t="str">
        <f>+IFERROR(VLOOKUP(AV1337,'[2]Listas anexo 1'!$J$13:$K$21,2,FALSE),"")</f>
        <v>ADOBIV</v>
      </c>
      <c r="G1337" s="23" t="str">
        <f>+IFERROR(VLOOKUP(AW1337,'[2]LISTAS ANEXO 1. 2'!$A$9:$B$38,2,FALSE),"")</f>
        <v>AXVI</v>
      </c>
      <c r="H1337" s="23" t="str">
        <f>+IFERROR(IF(C1337="ADMINYCOOR",VLOOKUP(AY1337,'[2]LISTAS ANEXO 1. 3'!$B$13:$C$42,2,FALSE),IF(C1337="TASAS",VLOOKUP(AY1337,'[2]LISTAS ANEXO 1. 3'!$B$43:$C$51,2,FALSE),IF(C1337="FORTALECIMIENTO",VLOOKUP(AY1337,'[2]LISTAS ANEXO 1. 3'!$B$52:$C$58,2,FALSE),""))),"")</f>
        <v>CD</v>
      </c>
      <c r="I1337" s="23" t="str">
        <f>+IFERROR(VLOOKUP(#REF!,'[2]LISTAS ANEXO 1. 4'!$B$74:$C$90,2,FALSE),"")</f>
        <v/>
      </c>
      <c r="J1337" s="23" t="str">
        <f>+IFERROR(VLOOKUP(X1337,[2]ORDINALES!$B$2:$C$5,2,FALSE),"")</f>
        <v>CTADOS</v>
      </c>
      <c r="K1337" s="23" t="str">
        <f>+IFERROR(VLOOKUP(#REF!,[2]REGION!$G$2:$I$1125,2,FALSE),"")</f>
        <v/>
      </c>
      <c r="L1337" s="23" t="str">
        <f>+IFERROR(VLOOKUP(AI1337,[2]REGION!$G$2:$I$1125,2,FALSE),"")</f>
        <v/>
      </c>
      <c r="M1337" s="23" t="str">
        <f>+IFERROR(VLOOKUP(#REF!,[2]ORDINALES!$H$2:$I$382,2,FALSE),"")</f>
        <v/>
      </c>
      <c r="N1337" s="23" t="str">
        <f>IFERROR(VLOOKUP(U1337,'[2]Lista Willy'!$B$11:$D$14,3,FALSE),"")</f>
        <v>REC_11</v>
      </c>
      <c r="O1337" s="24"/>
      <c r="P1337" s="90">
        <v>43015</v>
      </c>
      <c r="Q1337" s="90" t="s">
        <v>540</v>
      </c>
      <c r="R1337" s="90" t="s">
        <v>1386</v>
      </c>
      <c r="S1337" s="90" t="s">
        <v>1386</v>
      </c>
      <c r="T1337" s="90" t="s">
        <v>1386</v>
      </c>
      <c r="U1337" s="90" t="s">
        <v>52</v>
      </c>
      <c r="V1337" s="94" t="s">
        <v>53</v>
      </c>
      <c r="W1337" s="90" t="s">
        <v>54</v>
      </c>
      <c r="X1337" s="90" t="s">
        <v>55</v>
      </c>
      <c r="Y1337" s="90" t="s">
        <v>1402</v>
      </c>
      <c r="Z1337" s="88">
        <v>11000000</v>
      </c>
      <c r="AA1337" s="120"/>
      <c r="AB1337" s="88"/>
      <c r="AC1337" s="88"/>
      <c r="AD1337" s="88"/>
      <c r="AE1337" s="120">
        <v>11000000</v>
      </c>
      <c r="AF1337" s="88"/>
      <c r="AG1337" s="89"/>
      <c r="AH1337" s="90" t="s">
        <v>57</v>
      </c>
      <c r="AI1337" s="90"/>
      <c r="AJ1337" s="90"/>
      <c r="AK1337" s="90"/>
      <c r="AL1337" s="90" t="s">
        <v>57</v>
      </c>
      <c r="AM1337" s="90"/>
      <c r="AN1337" s="90" t="s">
        <v>57</v>
      </c>
      <c r="AO1337" s="90"/>
      <c r="AP1337" s="90" t="s">
        <v>57</v>
      </c>
      <c r="AQ1337" s="90"/>
      <c r="AR1337" s="90" t="s">
        <v>57</v>
      </c>
      <c r="AS1337" s="90" t="s">
        <v>60</v>
      </c>
      <c r="AT1337" s="90" t="s">
        <v>61</v>
      </c>
      <c r="AU1337" s="97" t="s">
        <v>62</v>
      </c>
      <c r="AV1337" s="98" t="s">
        <v>63</v>
      </c>
      <c r="AW1337" s="98" t="s">
        <v>64</v>
      </c>
      <c r="AX1337" s="97">
        <v>3202008</v>
      </c>
      <c r="AY1337" s="98" t="s">
        <v>65</v>
      </c>
      <c r="AZ1337" s="98" t="s">
        <v>66</v>
      </c>
      <c r="BA1337" s="24"/>
    </row>
    <row r="1338" spans="1:53" ht="84.75" customHeight="1">
      <c r="A1338" s="23" t="str">
        <f>+IFERROR(VLOOKUP(R1338,'[2]Listas niveles'!$D$2:$E$11,2,FALSE),"")</f>
        <v>DTAO</v>
      </c>
      <c r="B1338" s="23" t="str">
        <f>+IFERROR(VLOOKUP(AS1338,'[2]Listas anexo 1'!$A$7:$B$8,2,FALSE),"")</f>
        <v>ADMIN</v>
      </c>
      <c r="C1338" s="23" t="str">
        <f>+IFERROR(VLOOKUP(AT1338,'[2]Listas anexo 1'!$A$13:$B$15,2,FALSE),"")</f>
        <v>ADMINYCOOR</v>
      </c>
      <c r="D1338" s="23" t="str">
        <f>+IFERROR(VLOOKUP(AT1338,'[2]Listas anexo 1'!$A$13:$C$15,3,FALSE),"")</f>
        <v>CONTRIBUIR</v>
      </c>
      <c r="E1338" s="23" t="str">
        <f>+IFERROR(VLOOKUP(AT1338,'[2]Listas anexo 1'!$A$19:$B$21,2,FALSE),"")</f>
        <v>ADMINOB</v>
      </c>
      <c r="F1338" s="23" t="str">
        <f>+IFERROR(VLOOKUP(AV1338,'[2]Listas anexo 1'!$J$13:$K$21,2,FALSE),"")</f>
        <v>ADOBIV</v>
      </c>
      <c r="G1338" s="23" t="str">
        <f>+IFERROR(VLOOKUP(AW1338,'[2]LISTAS ANEXO 1. 2'!$A$9:$B$38,2,FALSE),"")</f>
        <v>AXVI</v>
      </c>
      <c r="H1338" s="23" t="str">
        <f>+IFERROR(IF(C1338="ADMINYCOOR",VLOOKUP(AY1338,'[2]LISTAS ANEXO 1. 3'!$B$13:$C$42,2,FALSE),IF(C1338="TASAS",VLOOKUP(AY1338,'[2]LISTAS ANEXO 1. 3'!$B$43:$C$51,2,FALSE),IF(C1338="FORTALECIMIENTO",VLOOKUP(AY1338,'[2]LISTAS ANEXO 1. 3'!$B$52:$C$58,2,FALSE),""))),"")</f>
        <v>CD</v>
      </c>
      <c r="I1338" s="23" t="str">
        <f>+IFERROR(VLOOKUP(#REF!,'[2]LISTAS ANEXO 1. 4'!$B$74:$C$90,2,FALSE),"")</f>
        <v/>
      </c>
      <c r="J1338" s="23" t="str">
        <f>+IFERROR(VLOOKUP(X1338,[2]ORDINALES!$B$2:$C$5,2,FALSE),"")</f>
        <v>CTADOS</v>
      </c>
      <c r="K1338" s="23" t="str">
        <f>+IFERROR(VLOOKUP(#REF!,[2]REGION!$G$2:$I$1125,2,FALSE),"")</f>
        <v/>
      </c>
      <c r="L1338" s="23" t="str">
        <f>+IFERROR(VLOOKUP(AI1338,[2]REGION!$G$2:$I$1125,2,FALSE),"")</f>
        <v/>
      </c>
      <c r="M1338" s="23" t="str">
        <f>+IFERROR(VLOOKUP(#REF!,[2]ORDINALES!$H$2:$I$382,2,FALSE),"")</f>
        <v/>
      </c>
      <c r="N1338" s="23" t="str">
        <f>IFERROR(VLOOKUP(U1338,'[2]Lista Willy'!$B$11:$D$14,3,FALSE),"")</f>
        <v>REC_20</v>
      </c>
      <c r="O1338" s="24"/>
      <c r="P1338" s="90">
        <v>43016</v>
      </c>
      <c r="Q1338" s="90" t="s">
        <v>540</v>
      </c>
      <c r="R1338" s="90" t="s">
        <v>1386</v>
      </c>
      <c r="S1338" s="90" t="s">
        <v>1386</v>
      </c>
      <c r="T1338" s="90" t="s">
        <v>1386</v>
      </c>
      <c r="U1338" s="90" t="s">
        <v>153</v>
      </c>
      <c r="V1338" s="94" t="s">
        <v>154</v>
      </c>
      <c r="W1338" s="90" t="s">
        <v>54</v>
      </c>
      <c r="X1338" s="90" t="s">
        <v>55</v>
      </c>
      <c r="Y1338" s="90" t="s">
        <v>1403</v>
      </c>
      <c r="Z1338" s="88">
        <v>250000000</v>
      </c>
      <c r="AA1338" s="120"/>
      <c r="AB1338" s="88"/>
      <c r="AC1338" s="88"/>
      <c r="AD1338" s="88"/>
      <c r="AE1338" s="120">
        <v>250000000</v>
      </c>
      <c r="AF1338" s="88"/>
      <c r="AG1338" s="89"/>
      <c r="AH1338" s="90" t="s">
        <v>57</v>
      </c>
      <c r="AI1338" s="90"/>
      <c r="AJ1338" s="90"/>
      <c r="AK1338" s="90"/>
      <c r="AL1338" s="90" t="s">
        <v>57</v>
      </c>
      <c r="AM1338" s="90"/>
      <c r="AN1338" s="90" t="s">
        <v>57</v>
      </c>
      <c r="AO1338" s="90"/>
      <c r="AP1338" s="90" t="s">
        <v>57</v>
      </c>
      <c r="AQ1338" s="90"/>
      <c r="AR1338" s="90" t="s">
        <v>57</v>
      </c>
      <c r="AS1338" s="90" t="s">
        <v>60</v>
      </c>
      <c r="AT1338" s="90" t="s">
        <v>61</v>
      </c>
      <c r="AU1338" s="97" t="s">
        <v>62</v>
      </c>
      <c r="AV1338" s="98" t="s">
        <v>63</v>
      </c>
      <c r="AW1338" s="98" t="s">
        <v>64</v>
      </c>
      <c r="AX1338" s="97">
        <v>3202008</v>
      </c>
      <c r="AY1338" s="98" t="s">
        <v>65</v>
      </c>
      <c r="AZ1338" s="98" t="s">
        <v>66</v>
      </c>
      <c r="BA1338" s="24"/>
    </row>
    <row r="1339" spans="1:53" ht="84.75" customHeight="1">
      <c r="A1339" s="23" t="str">
        <f>+IFERROR(VLOOKUP(R1339,'[2]Listas niveles'!$D$2:$E$11,2,FALSE),"")</f>
        <v>DTAO</v>
      </c>
      <c r="B1339" s="23" t="str">
        <f>+IFERROR(VLOOKUP(AS1339,'[2]Listas anexo 1'!$A$7:$B$8,2,FALSE),"")</f>
        <v>ADMIN</v>
      </c>
      <c r="C1339" s="23" t="str">
        <f>+IFERROR(VLOOKUP(AT1339,'[2]Listas anexo 1'!$A$13:$B$15,2,FALSE),"")</f>
        <v>ADMINYCOOR</v>
      </c>
      <c r="D1339" s="23" t="str">
        <f>+IFERROR(VLOOKUP(AT1339,'[2]Listas anexo 1'!$A$13:$C$15,3,FALSE),"")</f>
        <v>CONTRIBUIR</v>
      </c>
      <c r="E1339" s="23" t="str">
        <f>+IFERROR(VLOOKUP(AT1339,'[2]Listas anexo 1'!$A$19:$B$21,2,FALSE),"")</f>
        <v>ADMINOB</v>
      </c>
      <c r="F1339" s="23" t="str">
        <f>+IFERROR(VLOOKUP(AV1339,'[2]Listas anexo 1'!$J$13:$K$21,2,FALSE),"")</f>
        <v>ADOBIV</v>
      </c>
      <c r="G1339" s="23" t="str">
        <f>+IFERROR(VLOOKUP(AW1339,'[2]LISTAS ANEXO 1. 2'!$A$9:$B$38,2,FALSE),"")</f>
        <v>AXVI</v>
      </c>
      <c r="H1339" s="23" t="str">
        <f>+IFERROR(IF(C1339="ADMINYCOOR",VLOOKUP(AY1339,'[2]LISTAS ANEXO 1. 3'!$B$13:$C$42,2,FALSE),IF(C1339="TASAS",VLOOKUP(AY1339,'[2]LISTAS ANEXO 1. 3'!$B$43:$C$51,2,FALSE),IF(C1339="FORTALECIMIENTO",VLOOKUP(AY1339,'[2]LISTAS ANEXO 1. 3'!$B$52:$C$58,2,FALSE),""))),"")</f>
        <v>CD</v>
      </c>
      <c r="I1339" s="23" t="str">
        <f>+IFERROR(VLOOKUP(#REF!,'[2]LISTAS ANEXO 1. 4'!$B$74:$C$90,2,FALSE),"")</f>
        <v/>
      </c>
      <c r="J1339" s="23" t="str">
        <f>+IFERROR(VLOOKUP(X1339,[2]ORDINALES!$B$2:$C$5,2,FALSE),"")</f>
        <v>CTADOS</v>
      </c>
      <c r="K1339" s="23" t="str">
        <f>+IFERROR(VLOOKUP(#REF!,[2]REGION!$G$2:$I$1125,2,FALSE),"")</f>
        <v/>
      </c>
      <c r="L1339" s="23" t="str">
        <f>+IFERROR(VLOOKUP(AI1339,[2]REGION!$G$2:$I$1125,2,FALSE),"")</f>
        <v/>
      </c>
      <c r="M1339" s="23" t="str">
        <f>+IFERROR(VLOOKUP(#REF!,[2]ORDINALES!$H$2:$I$382,2,FALSE),"")</f>
        <v/>
      </c>
      <c r="N1339" s="23" t="str">
        <f>IFERROR(VLOOKUP(U1339,'[2]Lista Willy'!$B$11:$D$14,3,FALSE),"")</f>
        <v>REC_20</v>
      </c>
      <c r="O1339" s="24"/>
      <c r="P1339" s="90">
        <v>43017</v>
      </c>
      <c r="Q1339" s="90" t="s">
        <v>540</v>
      </c>
      <c r="R1339" s="90" t="s">
        <v>1386</v>
      </c>
      <c r="S1339" s="90" t="s">
        <v>1386</v>
      </c>
      <c r="T1339" s="90" t="s">
        <v>1386</v>
      </c>
      <c r="U1339" s="90" t="s">
        <v>153</v>
      </c>
      <c r="V1339" s="94" t="s">
        <v>154</v>
      </c>
      <c r="W1339" s="90" t="s">
        <v>54</v>
      </c>
      <c r="X1339" s="90" t="s">
        <v>55</v>
      </c>
      <c r="Y1339" s="90" t="s">
        <v>1404</v>
      </c>
      <c r="Z1339" s="88">
        <v>50000000</v>
      </c>
      <c r="AA1339" s="120"/>
      <c r="AB1339" s="88"/>
      <c r="AC1339" s="88"/>
      <c r="AD1339" s="88"/>
      <c r="AE1339" s="120">
        <v>50000000</v>
      </c>
      <c r="AF1339" s="88"/>
      <c r="AG1339" s="89"/>
      <c r="AH1339" s="90" t="s">
        <v>57</v>
      </c>
      <c r="AI1339" s="90"/>
      <c r="AJ1339" s="90"/>
      <c r="AK1339" s="90"/>
      <c r="AL1339" s="90" t="s">
        <v>57</v>
      </c>
      <c r="AM1339" s="90"/>
      <c r="AN1339" s="90" t="s">
        <v>57</v>
      </c>
      <c r="AO1339" s="90"/>
      <c r="AP1339" s="90" t="s">
        <v>57</v>
      </c>
      <c r="AQ1339" s="90"/>
      <c r="AR1339" s="90" t="s">
        <v>57</v>
      </c>
      <c r="AS1339" s="90" t="s">
        <v>60</v>
      </c>
      <c r="AT1339" s="90" t="s">
        <v>61</v>
      </c>
      <c r="AU1339" s="97" t="s">
        <v>62</v>
      </c>
      <c r="AV1339" s="98" t="s">
        <v>63</v>
      </c>
      <c r="AW1339" s="98" t="s">
        <v>64</v>
      </c>
      <c r="AX1339" s="97">
        <v>3202008</v>
      </c>
      <c r="AY1339" s="98" t="s">
        <v>65</v>
      </c>
      <c r="AZ1339" s="98" t="s">
        <v>66</v>
      </c>
      <c r="BA1339" s="24"/>
    </row>
    <row r="1340" spans="1:53" ht="84.75" customHeight="1">
      <c r="A1340" s="23" t="str">
        <f>+IFERROR(VLOOKUP(R1340,'[2]Listas niveles'!$D$2:$E$11,2,FALSE),"")</f>
        <v>DTAO</v>
      </c>
      <c r="B1340" s="23" t="str">
        <f>+IFERROR(VLOOKUP(AS1340,'[2]Listas anexo 1'!$A$7:$B$8,2,FALSE),"")</f>
        <v>ADMIN</v>
      </c>
      <c r="C1340" s="23" t="str">
        <f>+IFERROR(VLOOKUP(AT1340,'[2]Listas anexo 1'!$A$13:$B$15,2,FALSE),"")</f>
        <v>ADMINYCOOR</v>
      </c>
      <c r="D1340" s="23" t="str">
        <f>+IFERROR(VLOOKUP(AT1340,'[2]Listas anexo 1'!$A$13:$C$15,3,FALSE),"")</f>
        <v>CONTRIBUIR</v>
      </c>
      <c r="E1340" s="23" t="str">
        <f>+IFERROR(VLOOKUP(AT1340,'[2]Listas anexo 1'!$A$19:$B$21,2,FALSE),"")</f>
        <v>ADMINOB</v>
      </c>
      <c r="F1340" s="23" t="str">
        <f>+IFERROR(VLOOKUP(AV1340,'[2]Listas anexo 1'!$J$13:$K$21,2,FALSE),"")</f>
        <v>ADOBIV</v>
      </c>
      <c r="G1340" s="23" t="str">
        <f>+IFERROR(VLOOKUP(AW1340,'[2]LISTAS ANEXO 1. 2'!$A$9:$B$38,2,FALSE),"")</f>
        <v>AXVI</v>
      </c>
      <c r="H1340" s="23" t="str">
        <f>+IFERROR(IF(C1340="ADMINYCOOR",VLOOKUP(AY1340,'[2]LISTAS ANEXO 1. 3'!$B$13:$C$42,2,FALSE),IF(C1340="TASAS",VLOOKUP(AY1340,'[2]LISTAS ANEXO 1. 3'!$B$43:$C$51,2,FALSE),IF(C1340="FORTALECIMIENTO",VLOOKUP(AY1340,'[2]LISTAS ANEXO 1. 3'!$B$52:$C$58,2,FALSE),""))),"")</f>
        <v>CD</v>
      </c>
      <c r="I1340" s="23" t="str">
        <f>+IFERROR(VLOOKUP(#REF!,'[2]LISTAS ANEXO 1. 4'!$B$74:$C$90,2,FALSE),"")</f>
        <v/>
      </c>
      <c r="J1340" s="23" t="str">
        <f>+IFERROR(VLOOKUP(X1340,[2]ORDINALES!$B$2:$C$5,2,FALSE),"")</f>
        <v>CTADOS</v>
      </c>
      <c r="K1340" s="23" t="str">
        <f>+IFERROR(VLOOKUP(#REF!,[2]REGION!$G$2:$I$1125,2,FALSE),"")</f>
        <v/>
      </c>
      <c r="L1340" s="23" t="str">
        <f>+IFERROR(VLOOKUP(AI1340,[2]REGION!$G$2:$I$1125,2,FALSE),"")</f>
        <v/>
      </c>
      <c r="M1340" s="23" t="str">
        <f>+IFERROR(VLOOKUP(#REF!,[2]ORDINALES!$H$2:$I$382,2,FALSE),"")</f>
        <v/>
      </c>
      <c r="N1340" s="23" t="str">
        <f>IFERROR(VLOOKUP(U1340,'[2]Lista Willy'!$B$11:$D$14,3,FALSE),"")</f>
        <v>REC_20</v>
      </c>
      <c r="O1340" s="24"/>
      <c r="P1340" s="90">
        <v>43018</v>
      </c>
      <c r="Q1340" s="90" t="s">
        <v>540</v>
      </c>
      <c r="R1340" s="90" t="s">
        <v>1386</v>
      </c>
      <c r="S1340" s="90" t="s">
        <v>1386</v>
      </c>
      <c r="T1340" s="90" t="s">
        <v>1386</v>
      </c>
      <c r="U1340" s="90" t="s">
        <v>153</v>
      </c>
      <c r="V1340" s="94" t="s">
        <v>154</v>
      </c>
      <c r="W1340" s="90" t="s">
        <v>54</v>
      </c>
      <c r="X1340" s="90" t="s">
        <v>55</v>
      </c>
      <c r="Y1340" s="90" t="s">
        <v>1405</v>
      </c>
      <c r="Z1340" s="88">
        <v>100000000</v>
      </c>
      <c r="AA1340" s="120"/>
      <c r="AB1340" s="88"/>
      <c r="AC1340" s="88"/>
      <c r="AD1340" s="88"/>
      <c r="AE1340" s="120">
        <v>100000000</v>
      </c>
      <c r="AF1340" s="88"/>
      <c r="AG1340" s="89"/>
      <c r="AH1340" s="90" t="s">
        <v>57</v>
      </c>
      <c r="AI1340" s="90"/>
      <c r="AJ1340" s="90"/>
      <c r="AK1340" s="90"/>
      <c r="AL1340" s="90" t="s">
        <v>57</v>
      </c>
      <c r="AM1340" s="90"/>
      <c r="AN1340" s="90" t="s">
        <v>57</v>
      </c>
      <c r="AO1340" s="90"/>
      <c r="AP1340" s="90" t="s">
        <v>57</v>
      </c>
      <c r="AQ1340" s="90"/>
      <c r="AR1340" s="90" t="s">
        <v>57</v>
      </c>
      <c r="AS1340" s="90" t="s">
        <v>60</v>
      </c>
      <c r="AT1340" s="90" t="s">
        <v>61</v>
      </c>
      <c r="AU1340" s="97" t="s">
        <v>62</v>
      </c>
      <c r="AV1340" s="98" t="s">
        <v>63</v>
      </c>
      <c r="AW1340" s="98" t="s">
        <v>64</v>
      </c>
      <c r="AX1340" s="97">
        <v>3202008</v>
      </c>
      <c r="AY1340" s="98" t="s">
        <v>65</v>
      </c>
      <c r="AZ1340" s="98" t="s">
        <v>66</v>
      </c>
      <c r="BA1340" s="24"/>
    </row>
    <row r="1341" spans="1:53" ht="84.75" customHeight="1">
      <c r="A1341" s="23" t="str">
        <f>+IFERROR(VLOOKUP(R1341,'[2]Listas niveles'!$D$2:$E$11,2,FALSE),"")</f>
        <v>DTAO</v>
      </c>
      <c r="B1341" s="23" t="str">
        <f>+IFERROR(VLOOKUP(AS1341,'[2]Listas anexo 1'!$A$7:$B$8,2,FALSE),"")</f>
        <v>ADMIN</v>
      </c>
      <c r="C1341" s="23" t="str">
        <f>+IFERROR(VLOOKUP(AT1341,'[2]Listas anexo 1'!$A$13:$B$15,2,FALSE),"")</f>
        <v>ADMINYCOOR</v>
      </c>
      <c r="D1341" s="23" t="str">
        <f>+IFERROR(VLOOKUP(AT1341,'[2]Listas anexo 1'!$A$13:$C$15,3,FALSE),"")</f>
        <v>CONTRIBUIR</v>
      </c>
      <c r="E1341" s="23" t="str">
        <f>+IFERROR(VLOOKUP(AT1341,'[2]Listas anexo 1'!$A$19:$B$21,2,FALSE),"")</f>
        <v>ADMINOB</v>
      </c>
      <c r="F1341" s="23" t="str">
        <f>+IFERROR(VLOOKUP(AV1341,'[2]Listas anexo 1'!$J$13:$K$21,2,FALSE),"")</f>
        <v>ADOBIV</v>
      </c>
      <c r="G1341" s="23" t="str">
        <f>+IFERROR(VLOOKUP(AW1341,'[2]LISTAS ANEXO 1. 2'!$A$9:$B$38,2,FALSE),"")</f>
        <v>AXVI</v>
      </c>
      <c r="H1341" s="23" t="str">
        <f>+IFERROR(IF(C1341="ADMINYCOOR",VLOOKUP(AY1341,'[2]LISTAS ANEXO 1. 3'!$B$13:$C$42,2,FALSE),IF(C1341="TASAS",VLOOKUP(AY1341,'[2]LISTAS ANEXO 1. 3'!$B$43:$C$51,2,FALSE),IF(C1341="FORTALECIMIENTO",VLOOKUP(AY1341,'[2]LISTAS ANEXO 1. 3'!$B$52:$C$58,2,FALSE),""))),"")</f>
        <v>CD</v>
      </c>
      <c r="I1341" s="23" t="str">
        <f>+IFERROR(VLOOKUP(#REF!,'[2]LISTAS ANEXO 1. 4'!$B$74:$C$90,2,FALSE),"")</f>
        <v/>
      </c>
      <c r="J1341" s="23" t="str">
        <f>+IFERROR(VLOOKUP(X1341,[2]ORDINALES!$B$2:$C$5,2,FALSE),"")</f>
        <v>CTADOS</v>
      </c>
      <c r="K1341" s="23" t="str">
        <f>+IFERROR(VLOOKUP(#REF!,[2]REGION!$G$2:$I$1125,2,FALSE),"")</f>
        <v/>
      </c>
      <c r="L1341" s="23" t="str">
        <f>+IFERROR(VLOOKUP(AI1341,[2]REGION!$G$2:$I$1125,2,FALSE),"")</f>
        <v/>
      </c>
      <c r="M1341" s="23" t="str">
        <f>+IFERROR(VLOOKUP(#REF!,[2]ORDINALES!$H$2:$I$382,2,FALSE),"")</f>
        <v/>
      </c>
      <c r="N1341" s="23" t="str">
        <f>IFERROR(VLOOKUP(U1341,'[2]Lista Willy'!$B$11:$D$14,3,FALSE),"")</f>
        <v>REC_20</v>
      </c>
      <c r="O1341" s="24"/>
      <c r="P1341" s="90">
        <v>43019</v>
      </c>
      <c r="Q1341" s="90" t="s">
        <v>540</v>
      </c>
      <c r="R1341" s="90" t="s">
        <v>1386</v>
      </c>
      <c r="S1341" s="90" t="s">
        <v>1386</v>
      </c>
      <c r="T1341" s="90" t="s">
        <v>1386</v>
      </c>
      <c r="U1341" s="90" t="s">
        <v>153</v>
      </c>
      <c r="V1341" s="94" t="s">
        <v>154</v>
      </c>
      <c r="W1341" s="90" t="s">
        <v>54</v>
      </c>
      <c r="X1341" s="90" t="s">
        <v>55</v>
      </c>
      <c r="Y1341" s="90" t="s">
        <v>1406</v>
      </c>
      <c r="Z1341" s="88">
        <v>80000000</v>
      </c>
      <c r="AA1341" s="120"/>
      <c r="AB1341" s="88"/>
      <c r="AC1341" s="88"/>
      <c r="AD1341" s="88"/>
      <c r="AE1341" s="120">
        <v>80000000</v>
      </c>
      <c r="AF1341" s="88"/>
      <c r="AG1341" s="89"/>
      <c r="AH1341" s="90" t="s">
        <v>57</v>
      </c>
      <c r="AI1341" s="90"/>
      <c r="AJ1341" s="90"/>
      <c r="AK1341" s="90"/>
      <c r="AL1341" s="90" t="s">
        <v>57</v>
      </c>
      <c r="AM1341" s="90"/>
      <c r="AN1341" s="90" t="s">
        <v>57</v>
      </c>
      <c r="AO1341" s="90"/>
      <c r="AP1341" s="90" t="s">
        <v>57</v>
      </c>
      <c r="AQ1341" s="90"/>
      <c r="AR1341" s="90" t="s">
        <v>57</v>
      </c>
      <c r="AS1341" s="90" t="s">
        <v>60</v>
      </c>
      <c r="AT1341" s="90" t="s">
        <v>61</v>
      </c>
      <c r="AU1341" s="97" t="s">
        <v>62</v>
      </c>
      <c r="AV1341" s="98" t="s">
        <v>63</v>
      </c>
      <c r="AW1341" s="98" t="s">
        <v>64</v>
      </c>
      <c r="AX1341" s="97">
        <v>3202008</v>
      </c>
      <c r="AY1341" s="98" t="s">
        <v>65</v>
      </c>
      <c r="AZ1341" s="98" t="s">
        <v>66</v>
      </c>
      <c r="BA1341" s="24"/>
    </row>
    <row r="1342" spans="1:53" ht="84.75" customHeight="1">
      <c r="A1342" s="23" t="str">
        <f>+IFERROR(VLOOKUP(R1342,'[2]Listas niveles'!$D$2:$E$11,2,FALSE),"")</f>
        <v>DTAO</v>
      </c>
      <c r="B1342" s="23" t="str">
        <f>+IFERROR(VLOOKUP(AS1342,'[2]Listas anexo 1'!$A$7:$B$8,2,FALSE),"")</f>
        <v>ADMIN</v>
      </c>
      <c r="C1342" s="23" t="str">
        <f>+IFERROR(VLOOKUP(AT1342,'[2]Listas anexo 1'!$A$13:$B$15,2,FALSE),"")</f>
        <v>ADMINYCOOR</v>
      </c>
      <c r="D1342" s="23" t="str">
        <f>+IFERROR(VLOOKUP(AT1342,'[2]Listas anexo 1'!$A$13:$C$15,3,FALSE),"")</f>
        <v>CONTRIBUIR</v>
      </c>
      <c r="E1342" s="23" t="str">
        <f>+IFERROR(VLOOKUP(AT1342,'[2]Listas anexo 1'!$A$19:$B$21,2,FALSE),"")</f>
        <v>ADMINOB</v>
      </c>
      <c r="F1342" s="23" t="str">
        <f>+IFERROR(VLOOKUP(AV1342,'[2]Listas anexo 1'!$J$13:$K$21,2,FALSE),"")</f>
        <v>ADOBIV</v>
      </c>
      <c r="G1342" s="23" t="str">
        <f>+IFERROR(VLOOKUP(AW1342,'[2]LISTAS ANEXO 1. 2'!$A$9:$B$38,2,FALSE),"")</f>
        <v>AXVI</v>
      </c>
      <c r="H1342" s="23" t="str">
        <f>+IFERROR(IF(C1342="ADMINYCOOR",VLOOKUP(AY1342,'[2]LISTAS ANEXO 1. 3'!$B$13:$C$42,2,FALSE),IF(C1342="TASAS",VLOOKUP(AY1342,'[2]LISTAS ANEXO 1. 3'!$B$43:$C$51,2,FALSE),IF(C1342="FORTALECIMIENTO",VLOOKUP(AY1342,'[2]LISTAS ANEXO 1. 3'!$B$52:$C$58,2,FALSE),""))),"")</f>
        <v>CD</v>
      </c>
      <c r="I1342" s="23" t="str">
        <f>+IFERROR(VLOOKUP(#REF!,'[2]LISTAS ANEXO 1. 4'!$B$74:$C$90,2,FALSE),"")</f>
        <v/>
      </c>
      <c r="J1342" s="23" t="str">
        <f>+IFERROR(VLOOKUP(X1342,[2]ORDINALES!$B$2:$C$5,2,FALSE),"")</f>
        <v>CTADOS</v>
      </c>
      <c r="K1342" s="23" t="str">
        <f>+IFERROR(VLOOKUP(#REF!,[2]REGION!$G$2:$I$1125,2,FALSE),"")</f>
        <v/>
      </c>
      <c r="L1342" s="23" t="str">
        <f>+IFERROR(VLOOKUP(AI1342,[2]REGION!$G$2:$I$1125,2,FALSE),"")</f>
        <v/>
      </c>
      <c r="M1342" s="23" t="str">
        <f>+IFERROR(VLOOKUP(#REF!,[2]ORDINALES!$H$2:$I$382,2,FALSE),"")</f>
        <v/>
      </c>
      <c r="N1342" s="23" t="str">
        <f>IFERROR(VLOOKUP(U1342,'[2]Lista Willy'!$B$11:$D$14,3,FALSE),"")</f>
        <v>REC_20</v>
      </c>
      <c r="O1342" s="24"/>
      <c r="P1342" s="90">
        <v>43020</v>
      </c>
      <c r="Q1342" s="90" t="s">
        <v>540</v>
      </c>
      <c r="R1342" s="90" t="s">
        <v>1386</v>
      </c>
      <c r="S1342" s="90" t="s">
        <v>1386</v>
      </c>
      <c r="T1342" s="90" t="s">
        <v>1386</v>
      </c>
      <c r="U1342" s="90" t="s">
        <v>153</v>
      </c>
      <c r="V1342" s="94" t="s">
        <v>154</v>
      </c>
      <c r="W1342" s="90" t="s">
        <v>54</v>
      </c>
      <c r="X1342" s="90" t="s">
        <v>55</v>
      </c>
      <c r="Y1342" s="90" t="s">
        <v>1407</v>
      </c>
      <c r="Z1342" s="88">
        <v>80000000</v>
      </c>
      <c r="AA1342" s="120"/>
      <c r="AB1342" s="88"/>
      <c r="AC1342" s="88"/>
      <c r="AD1342" s="88"/>
      <c r="AE1342" s="120">
        <v>80000000</v>
      </c>
      <c r="AF1342" s="88"/>
      <c r="AG1342" s="89"/>
      <c r="AH1342" s="90" t="s">
        <v>57</v>
      </c>
      <c r="AI1342" s="90"/>
      <c r="AJ1342" s="90"/>
      <c r="AK1342" s="90"/>
      <c r="AL1342" s="90" t="s">
        <v>57</v>
      </c>
      <c r="AM1342" s="90"/>
      <c r="AN1342" s="90" t="s">
        <v>57</v>
      </c>
      <c r="AO1342" s="90"/>
      <c r="AP1342" s="90" t="s">
        <v>57</v>
      </c>
      <c r="AQ1342" s="90"/>
      <c r="AR1342" s="90" t="s">
        <v>57</v>
      </c>
      <c r="AS1342" s="90" t="s">
        <v>60</v>
      </c>
      <c r="AT1342" s="90" t="s">
        <v>61</v>
      </c>
      <c r="AU1342" s="97" t="s">
        <v>62</v>
      </c>
      <c r="AV1342" s="98" t="s">
        <v>63</v>
      </c>
      <c r="AW1342" s="98" t="s">
        <v>64</v>
      </c>
      <c r="AX1342" s="97">
        <v>3202008</v>
      </c>
      <c r="AY1342" s="98" t="s">
        <v>65</v>
      </c>
      <c r="AZ1342" s="98" t="s">
        <v>66</v>
      </c>
      <c r="BA1342" s="24"/>
    </row>
    <row r="1343" spans="1:53" ht="84.75" customHeight="1">
      <c r="A1343" s="23" t="str">
        <f>+IFERROR(VLOOKUP(R1343,'[2]Listas niveles'!$D$2:$E$11,2,FALSE),"")</f>
        <v>DTAO</v>
      </c>
      <c r="B1343" s="23" t="str">
        <f>+IFERROR(VLOOKUP(AS1343,'[2]Listas anexo 1'!$A$7:$B$8,2,FALSE),"")</f>
        <v>ADMIN</v>
      </c>
      <c r="C1343" s="23" t="str">
        <f>+IFERROR(VLOOKUP(AT1343,'[2]Listas anexo 1'!$A$13:$B$15,2,FALSE),"")</f>
        <v>ADMINYCOOR</v>
      </c>
      <c r="D1343" s="23" t="str">
        <f>+IFERROR(VLOOKUP(AT1343,'[2]Listas anexo 1'!$A$13:$C$15,3,FALSE),"")</f>
        <v>CONTRIBUIR</v>
      </c>
      <c r="E1343" s="23" t="str">
        <f>+IFERROR(VLOOKUP(AT1343,'[2]Listas anexo 1'!$A$19:$B$21,2,FALSE),"")</f>
        <v>ADMINOB</v>
      </c>
      <c r="F1343" s="23" t="str">
        <f>+IFERROR(VLOOKUP(AV1343,'[2]Listas anexo 1'!$J$13:$K$21,2,FALSE),"")</f>
        <v>ADOBIV</v>
      </c>
      <c r="G1343" s="23" t="str">
        <f>+IFERROR(VLOOKUP(AW1343,'[2]LISTAS ANEXO 1. 2'!$A$9:$B$38,2,FALSE),"")</f>
        <v>AXVI</v>
      </c>
      <c r="H1343" s="23" t="str">
        <f>+IFERROR(IF(C1343="ADMINYCOOR",VLOOKUP(AY1343,'[2]LISTAS ANEXO 1. 3'!$B$13:$C$42,2,FALSE),IF(C1343="TASAS",VLOOKUP(AY1343,'[2]LISTAS ANEXO 1. 3'!$B$43:$C$51,2,FALSE),IF(C1343="FORTALECIMIENTO",VLOOKUP(AY1343,'[2]LISTAS ANEXO 1. 3'!$B$52:$C$58,2,FALSE),""))),"")</f>
        <v>CD</v>
      </c>
      <c r="I1343" s="23" t="str">
        <f>+IFERROR(VLOOKUP(#REF!,'[2]LISTAS ANEXO 1. 4'!$B$74:$C$90,2,FALSE),"")</f>
        <v/>
      </c>
      <c r="J1343" s="23" t="str">
        <f>+IFERROR(VLOOKUP(X1343,[2]ORDINALES!$B$2:$C$5,2,FALSE),"")</f>
        <v>CTADOS</v>
      </c>
      <c r="K1343" s="23" t="str">
        <f>+IFERROR(VLOOKUP(#REF!,[2]REGION!$G$2:$I$1125,2,FALSE),"")</f>
        <v/>
      </c>
      <c r="L1343" s="23" t="str">
        <f>+IFERROR(VLOOKUP(AI1343,[2]REGION!$G$2:$I$1125,2,FALSE),"")</f>
        <v/>
      </c>
      <c r="M1343" s="23" t="str">
        <f>+IFERROR(VLOOKUP(#REF!,[2]ORDINALES!$H$2:$I$382,2,FALSE),"")</f>
        <v/>
      </c>
      <c r="N1343" s="23" t="str">
        <f>IFERROR(VLOOKUP(U1343,'[2]Lista Willy'!$B$11:$D$14,3,FALSE),"")</f>
        <v>REC_20</v>
      </c>
      <c r="O1343" s="24"/>
      <c r="P1343" s="90">
        <v>43021</v>
      </c>
      <c r="Q1343" s="90" t="s">
        <v>540</v>
      </c>
      <c r="R1343" s="90" t="s">
        <v>1386</v>
      </c>
      <c r="S1343" s="90" t="s">
        <v>1386</v>
      </c>
      <c r="T1343" s="90" t="s">
        <v>1386</v>
      </c>
      <c r="U1343" s="90" t="s">
        <v>153</v>
      </c>
      <c r="V1343" s="94" t="s">
        <v>154</v>
      </c>
      <c r="W1343" s="90" t="s">
        <v>54</v>
      </c>
      <c r="X1343" s="90" t="s">
        <v>55</v>
      </c>
      <c r="Y1343" s="90" t="s">
        <v>1408</v>
      </c>
      <c r="Z1343" s="88">
        <v>50000000</v>
      </c>
      <c r="AA1343" s="120"/>
      <c r="AB1343" s="88"/>
      <c r="AC1343" s="88"/>
      <c r="AD1343" s="88"/>
      <c r="AE1343" s="120">
        <v>50000000</v>
      </c>
      <c r="AF1343" s="88"/>
      <c r="AG1343" s="89"/>
      <c r="AH1343" s="90" t="s">
        <v>57</v>
      </c>
      <c r="AI1343" s="90"/>
      <c r="AJ1343" s="90"/>
      <c r="AK1343" s="90"/>
      <c r="AL1343" s="90" t="s">
        <v>57</v>
      </c>
      <c r="AM1343" s="90"/>
      <c r="AN1343" s="90" t="s">
        <v>57</v>
      </c>
      <c r="AO1343" s="90"/>
      <c r="AP1343" s="90" t="s">
        <v>57</v>
      </c>
      <c r="AQ1343" s="90"/>
      <c r="AR1343" s="90" t="s">
        <v>57</v>
      </c>
      <c r="AS1343" s="90" t="s">
        <v>60</v>
      </c>
      <c r="AT1343" s="90" t="s">
        <v>61</v>
      </c>
      <c r="AU1343" s="97" t="s">
        <v>62</v>
      </c>
      <c r="AV1343" s="98" t="s">
        <v>63</v>
      </c>
      <c r="AW1343" s="98" t="s">
        <v>64</v>
      </c>
      <c r="AX1343" s="97">
        <v>3202008</v>
      </c>
      <c r="AY1343" s="98" t="s">
        <v>65</v>
      </c>
      <c r="AZ1343" s="98" t="s">
        <v>66</v>
      </c>
      <c r="BA1343" s="24"/>
    </row>
    <row r="1344" spans="1:53" ht="84.75" customHeight="1">
      <c r="A1344" s="23" t="str">
        <f>+IFERROR(VLOOKUP(R1344,'[2]Listas niveles'!$D$2:$E$11,2,FALSE),"")</f>
        <v>DTAO</v>
      </c>
      <c r="B1344" s="23" t="str">
        <f>+IFERROR(VLOOKUP(AS1344,'[2]Listas anexo 1'!$A$7:$B$8,2,FALSE),"")</f>
        <v>ADMIN</v>
      </c>
      <c r="C1344" s="23" t="str">
        <f>+IFERROR(VLOOKUP(AT1344,'[2]Listas anexo 1'!$A$13:$B$15,2,FALSE),"")</f>
        <v>ADMINYCOOR</v>
      </c>
      <c r="D1344" s="23" t="str">
        <f>+IFERROR(VLOOKUP(AT1344,'[2]Listas anexo 1'!$A$13:$C$15,3,FALSE),"")</f>
        <v>CONTRIBUIR</v>
      </c>
      <c r="E1344" s="23" t="str">
        <f>+IFERROR(VLOOKUP(AT1344,'[2]Listas anexo 1'!$A$19:$B$21,2,FALSE),"")</f>
        <v>ADMINOB</v>
      </c>
      <c r="F1344" s="23" t="str">
        <f>+IFERROR(VLOOKUP(AV1344,'[2]Listas anexo 1'!$J$13:$K$21,2,FALSE),"")</f>
        <v>ADOBIV</v>
      </c>
      <c r="G1344" s="23" t="str">
        <f>+IFERROR(VLOOKUP(AW1344,'[2]LISTAS ANEXO 1. 2'!$A$9:$B$38,2,FALSE),"")</f>
        <v>AXVI</v>
      </c>
      <c r="H1344" s="23" t="str">
        <f>+IFERROR(IF(C1344="ADMINYCOOR",VLOOKUP(AY1344,'[2]LISTAS ANEXO 1. 3'!$B$13:$C$42,2,FALSE),IF(C1344="TASAS",VLOOKUP(AY1344,'[2]LISTAS ANEXO 1. 3'!$B$43:$C$51,2,FALSE),IF(C1344="FORTALECIMIENTO",VLOOKUP(AY1344,'[2]LISTAS ANEXO 1. 3'!$B$52:$C$58,2,FALSE),""))),"")</f>
        <v>CD</v>
      </c>
      <c r="I1344" s="23" t="str">
        <f>+IFERROR(VLOOKUP(#REF!,'[2]LISTAS ANEXO 1. 4'!$B$74:$C$90,2,FALSE),"")</f>
        <v/>
      </c>
      <c r="J1344" s="23" t="str">
        <f>+IFERROR(VLOOKUP(X1344,[2]ORDINALES!$B$2:$C$5,2,FALSE),"")</f>
        <v>CTADOS</v>
      </c>
      <c r="K1344" s="23" t="str">
        <f>+IFERROR(VLOOKUP(#REF!,[2]REGION!$G$2:$I$1125,2,FALSE),"")</f>
        <v/>
      </c>
      <c r="L1344" s="23" t="str">
        <f>+IFERROR(VLOOKUP(AI1344,[2]REGION!$G$2:$I$1125,2,FALSE),"")</f>
        <v/>
      </c>
      <c r="M1344" s="23" t="str">
        <f>+IFERROR(VLOOKUP(#REF!,[2]ORDINALES!$H$2:$I$382,2,FALSE),"")</f>
        <v/>
      </c>
      <c r="N1344" s="23" t="str">
        <f>IFERROR(VLOOKUP(U1344,'[2]Lista Willy'!$B$11:$D$14,3,FALSE),"")</f>
        <v>REC_20</v>
      </c>
      <c r="O1344" s="24"/>
      <c r="P1344" s="90">
        <v>43022</v>
      </c>
      <c r="Q1344" s="90" t="s">
        <v>540</v>
      </c>
      <c r="R1344" s="90" t="s">
        <v>1386</v>
      </c>
      <c r="S1344" s="90" t="s">
        <v>1386</v>
      </c>
      <c r="T1344" s="90" t="s">
        <v>1386</v>
      </c>
      <c r="U1344" s="90" t="s">
        <v>153</v>
      </c>
      <c r="V1344" s="94" t="s">
        <v>154</v>
      </c>
      <c r="W1344" s="90" t="s">
        <v>54</v>
      </c>
      <c r="X1344" s="90" t="s">
        <v>55</v>
      </c>
      <c r="Y1344" s="90" t="s">
        <v>1409</v>
      </c>
      <c r="Z1344" s="88">
        <v>60000000</v>
      </c>
      <c r="AA1344" s="120"/>
      <c r="AB1344" s="88"/>
      <c r="AC1344" s="88"/>
      <c r="AD1344" s="88"/>
      <c r="AE1344" s="120">
        <v>60000000</v>
      </c>
      <c r="AF1344" s="88"/>
      <c r="AG1344" s="89"/>
      <c r="AH1344" s="90" t="s">
        <v>57</v>
      </c>
      <c r="AI1344" s="90"/>
      <c r="AJ1344" s="90"/>
      <c r="AK1344" s="90"/>
      <c r="AL1344" s="90" t="s">
        <v>57</v>
      </c>
      <c r="AM1344" s="90"/>
      <c r="AN1344" s="90" t="s">
        <v>57</v>
      </c>
      <c r="AO1344" s="90"/>
      <c r="AP1344" s="90" t="s">
        <v>57</v>
      </c>
      <c r="AQ1344" s="90"/>
      <c r="AR1344" s="90" t="s">
        <v>57</v>
      </c>
      <c r="AS1344" s="90" t="s">
        <v>60</v>
      </c>
      <c r="AT1344" s="90" t="s">
        <v>61</v>
      </c>
      <c r="AU1344" s="97" t="s">
        <v>62</v>
      </c>
      <c r="AV1344" s="98" t="s">
        <v>63</v>
      </c>
      <c r="AW1344" s="98" t="s">
        <v>64</v>
      </c>
      <c r="AX1344" s="97">
        <v>3202008</v>
      </c>
      <c r="AY1344" s="98" t="s">
        <v>65</v>
      </c>
      <c r="AZ1344" s="98" t="s">
        <v>66</v>
      </c>
      <c r="BA1344" s="24"/>
    </row>
    <row r="1345" spans="1:53" ht="84.75" customHeight="1">
      <c r="A1345" s="23" t="str">
        <f>+IFERROR(VLOOKUP(R1345,'[2]Listas niveles'!$D$2:$E$11,2,FALSE),"")</f>
        <v>DTAO</v>
      </c>
      <c r="B1345" s="23" t="str">
        <f>+IFERROR(VLOOKUP(AS1345,'[2]Listas anexo 1'!$A$7:$B$8,2,FALSE),"")</f>
        <v>ADMIN</v>
      </c>
      <c r="C1345" s="23" t="str">
        <f>+IFERROR(VLOOKUP(AT1345,'[2]Listas anexo 1'!$A$13:$B$15,2,FALSE),"")</f>
        <v>ADMINYCOOR</v>
      </c>
      <c r="D1345" s="23" t="str">
        <f>+IFERROR(VLOOKUP(AT1345,'[2]Listas anexo 1'!$A$13:$C$15,3,FALSE),"")</f>
        <v>CONTRIBUIR</v>
      </c>
      <c r="E1345" s="23" t="str">
        <f>+IFERROR(VLOOKUP(AT1345,'[2]Listas anexo 1'!$A$19:$B$21,2,FALSE),"")</f>
        <v>ADMINOB</v>
      </c>
      <c r="F1345" s="23" t="str">
        <f>+IFERROR(VLOOKUP(AV1345,'[2]Listas anexo 1'!$J$13:$K$21,2,FALSE),"")</f>
        <v>ADOBIV</v>
      </c>
      <c r="G1345" s="23" t="str">
        <f>+IFERROR(VLOOKUP(AW1345,'[2]LISTAS ANEXO 1. 2'!$A$9:$B$38,2,FALSE),"")</f>
        <v>AXVI</v>
      </c>
      <c r="H1345" s="23" t="str">
        <f>+IFERROR(IF(C1345="ADMINYCOOR",VLOOKUP(AY1345,'[2]LISTAS ANEXO 1. 3'!$B$13:$C$42,2,FALSE),IF(C1345="TASAS",VLOOKUP(AY1345,'[2]LISTAS ANEXO 1. 3'!$B$43:$C$51,2,FALSE),IF(C1345="FORTALECIMIENTO",VLOOKUP(AY1345,'[2]LISTAS ANEXO 1. 3'!$B$52:$C$58,2,FALSE),""))),"")</f>
        <v>CD</v>
      </c>
      <c r="I1345" s="23" t="str">
        <f>+IFERROR(VLOOKUP(#REF!,'[2]LISTAS ANEXO 1. 4'!$B$74:$C$90,2,FALSE),"")</f>
        <v/>
      </c>
      <c r="J1345" s="23" t="str">
        <f>+IFERROR(VLOOKUP(X1345,[2]ORDINALES!$B$2:$C$5,2,FALSE),"")</f>
        <v>CTADOS</v>
      </c>
      <c r="K1345" s="23" t="str">
        <f>+IFERROR(VLOOKUP(#REF!,[2]REGION!$G$2:$I$1125,2,FALSE),"")</f>
        <v/>
      </c>
      <c r="L1345" s="23" t="str">
        <f>+IFERROR(VLOOKUP(AI1345,[2]REGION!$G$2:$I$1125,2,FALSE),"")</f>
        <v/>
      </c>
      <c r="M1345" s="23" t="str">
        <f>+IFERROR(VLOOKUP(#REF!,[2]ORDINALES!$H$2:$I$382,2,FALSE),"")</f>
        <v/>
      </c>
      <c r="N1345" s="23" t="str">
        <f>IFERROR(VLOOKUP(U1345,'[2]Lista Willy'!$B$11:$D$14,3,FALSE),"")</f>
        <v>REC_20</v>
      </c>
      <c r="O1345" s="24"/>
      <c r="P1345" s="90">
        <v>43023</v>
      </c>
      <c r="Q1345" s="90" t="s">
        <v>540</v>
      </c>
      <c r="R1345" s="90" t="s">
        <v>1386</v>
      </c>
      <c r="S1345" s="90" t="s">
        <v>1386</v>
      </c>
      <c r="T1345" s="90" t="s">
        <v>1386</v>
      </c>
      <c r="U1345" s="90" t="s">
        <v>153</v>
      </c>
      <c r="V1345" s="94" t="s">
        <v>154</v>
      </c>
      <c r="W1345" s="90" t="s">
        <v>54</v>
      </c>
      <c r="X1345" s="90" t="s">
        <v>55</v>
      </c>
      <c r="Y1345" s="90" t="s">
        <v>1410</v>
      </c>
      <c r="Z1345" s="88">
        <v>120000000</v>
      </c>
      <c r="AA1345" s="120"/>
      <c r="AB1345" s="88"/>
      <c r="AC1345" s="88"/>
      <c r="AD1345" s="88"/>
      <c r="AE1345" s="120">
        <v>120000000</v>
      </c>
      <c r="AF1345" s="88"/>
      <c r="AG1345" s="89"/>
      <c r="AH1345" s="90" t="s">
        <v>57</v>
      </c>
      <c r="AI1345" s="90"/>
      <c r="AJ1345" s="90"/>
      <c r="AK1345" s="90"/>
      <c r="AL1345" s="90" t="s">
        <v>57</v>
      </c>
      <c r="AM1345" s="90"/>
      <c r="AN1345" s="90" t="s">
        <v>57</v>
      </c>
      <c r="AO1345" s="90"/>
      <c r="AP1345" s="90" t="s">
        <v>57</v>
      </c>
      <c r="AQ1345" s="90"/>
      <c r="AR1345" s="90" t="s">
        <v>57</v>
      </c>
      <c r="AS1345" s="90" t="s">
        <v>60</v>
      </c>
      <c r="AT1345" s="90" t="s">
        <v>61</v>
      </c>
      <c r="AU1345" s="97" t="s">
        <v>62</v>
      </c>
      <c r="AV1345" s="98" t="s">
        <v>63</v>
      </c>
      <c r="AW1345" s="98" t="s">
        <v>64</v>
      </c>
      <c r="AX1345" s="97">
        <v>3202008</v>
      </c>
      <c r="AY1345" s="98" t="s">
        <v>65</v>
      </c>
      <c r="AZ1345" s="98" t="s">
        <v>66</v>
      </c>
      <c r="BA1345" s="24"/>
    </row>
    <row r="1346" spans="1:53" ht="84.75" customHeight="1">
      <c r="A1346" s="23" t="str">
        <f>+IFERROR(VLOOKUP(R1346,'[2]Listas niveles'!$D$2:$E$11,2,FALSE),"")</f>
        <v>DTAO</v>
      </c>
      <c r="B1346" s="23" t="str">
        <f>+IFERROR(VLOOKUP(AS1346,'[2]Listas anexo 1'!$A$7:$B$8,2,FALSE),"")</f>
        <v>ADMIN</v>
      </c>
      <c r="C1346" s="23" t="str">
        <f>+IFERROR(VLOOKUP(AT1346,'[2]Listas anexo 1'!$A$13:$B$15,2,FALSE),"")</f>
        <v>ADMINYCOOR</v>
      </c>
      <c r="D1346" s="23" t="str">
        <f>+IFERROR(VLOOKUP(AT1346,'[2]Listas anexo 1'!$A$13:$C$15,3,FALSE),"")</f>
        <v>CONTRIBUIR</v>
      </c>
      <c r="E1346" s="23" t="str">
        <f>+IFERROR(VLOOKUP(AT1346,'[2]Listas anexo 1'!$A$19:$B$21,2,FALSE),"")</f>
        <v>ADMINOB</v>
      </c>
      <c r="F1346" s="23" t="str">
        <f>+IFERROR(VLOOKUP(AV1346,'[2]Listas anexo 1'!$J$13:$K$21,2,FALSE),"")</f>
        <v>ADOBIV</v>
      </c>
      <c r="G1346" s="23" t="str">
        <f>+IFERROR(VLOOKUP(AW1346,'[2]LISTAS ANEXO 1. 2'!$A$9:$B$38,2,FALSE),"")</f>
        <v>AXVI</v>
      </c>
      <c r="H1346" s="23" t="str">
        <f>+IFERROR(IF(C1346="ADMINYCOOR",VLOOKUP(AY1346,'[2]LISTAS ANEXO 1. 3'!$B$13:$C$42,2,FALSE),IF(C1346="TASAS",VLOOKUP(AY1346,'[2]LISTAS ANEXO 1. 3'!$B$43:$C$51,2,FALSE),IF(C1346="FORTALECIMIENTO",VLOOKUP(AY1346,'[2]LISTAS ANEXO 1. 3'!$B$52:$C$58,2,FALSE),""))),"")</f>
        <v>CD</v>
      </c>
      <c r="I1346" s="23" t="str">
        <f>+IFERROR(VLOOKUP(#REF!,'[2]LISTAS ANEXO 1. 4'!$B$74:$C$90,2,FALSE),"")</f>
        <v/>
      </c>
      <c r="J1346" s="23" t="str">
        <f>+IFERROR(VLOOKUP(X1346,[2]ORDINALES!$B$2:$C$5,2,FALSE),"")</f>
        <v>CTADOS</v>
      </c>
      <c r="K1346" s="23" t="str">
        <f>+IFERROR(VLOOKUP(#REF!,[2]REGION!$G$2:$I$1125,2,FALSE),"")</f>
        <v/>
      </c>
      <c r="L1346" s="23" t="str">
        <f>+IFERROR(VLOOKUP(AI1346,[2]REGION!$G$2:$I$1125,2,FALSE),"")</f>
        <v/>
      </c>
      <c r="M1346" s="23" t="str">
        <f>+IFERROR(VLOOKUP(#REF!,[2]ORDINALES!$H$2:$I$382,2,FALSE),"")</f>
        <v/>
      </c>
      <c r="N1346" s="23" t="str">
        <f>IFERROR(VLOOKUP(U1346,'[2]Lista Willy'!$B$11:$D$14,3,FALSE),"")</f>
        <v>REC_20</v>
      </c>
      <c r="O1346" s="24"/>
      <c r="P1346" s="90">
        <v>43024</v>
      </c>
      <c r="Q1346" s="90" t="s">
        <v>540</v>
      </c>
      <c r="R1346" s="90" t="s">
        <v>1386</v>
      </c>
      <c r="S1346" s="90" t="s">
        <v>1386</v>
      </c>
      <c r="T1346" s="90" t="s">
        <v>1386</v>
      </c>
      <c r="U1346" s="90" t="s">
        <v>153</v>
      </c>
      <c r="V1346" s="94" t="s">
        <v>154</v>
      </c>
      <c r="W1346" s="90" t="s">
        <v>54</v>
      </c>
      <c r="X1346" s="90" t="s">
        <v>55</v>
      </c>
      <c r="Y1346" s="90" t="s">
        <v>1411</v>
      </c>
      <c r="Z1346" s="88">
        <v>100000000</v>
      </c>
      <c r="AA1346" s="120"/>
      <c r="AB1346" s="88"/>
      <c r="AC1346" s="88"/>
      <c r="AD1346" s="88"/>
      <c r="AE1346" s="120">
        <v>100000000</v>
      </c>
      <c r="AF1346" s="88"/>
      <c r="AG1346" s="89"/>
      <c r="AH1346" s="90" t="s">
        <v>57</v>
      </c>
      <c r="AI1346" s="90"/>
      <c r="AJ1346" s="90"/>
      <c r="AK1346" s="90"/>
      <c r="AL1346" s="90" t="s">
        <v>57</v>
      </c>
      <c r="AM1346" s="90"/>
      <c r="AN1346" s="90" t="s">
        <v>57</v>
      </c>
      <c r="AO1346" s="90"/>
      <c r="AP1346" s="90" t="s">
        <v>57</v>
      </c>
      <c r="AQ1346" s="90"/>
      <c r="AR1346" s="90" t="s">
        <v>57</v>
      </c>
      <c r="AS1346" s="90" t="s">
        <v>60</v>
      </c>
      <c r="AT1346" s="90" t="s">
        <v>61</v>
      </c>
      <c r="AU1346" s="97" t="s">
        <v>62</v>
      </c>
      <c r="AV1346" s="98" t="s">
        <v>63</v>
      </c>
      <c r="AW1346" s="98" t="s">
        <v>64</v>
      </c>
      <c r="AX1346" s="97">
        <v>3202008</v>
      </c>
      <c r="AY1346" s="98" t="s">
        <v>65</v>
      </c>
      <c r="AZ1346" s="98" t="s">
        <v>66</v>
      </c>
      <c r="BA1346" s="24"/>
    </row>
    <row r="1347" spans="1:53" ht="84.75" customHeight="1">
      <c r="A1347" s="23" t="str">
        <f>+IFERROR(VLOOKUP(R1347,'[2]Listas niveles'!$D$2:$E$11,2,FALSE),"")</f>
        <v>DTAO</v>
      </c>
      <c r="B1347" s="23" t="str">
        <f>+IFERROR(VLOOKUP(AS1347,'[2]Listas anexo 1'!$A$7:$B$8,2,FALSE),"")</f>
        <v>ADMIN</v>
      </c>
      <c r="C1347" s="23" t="str">
        <f>+IFERROR(VLOOKUP(AT1347,'[2]Listas anexo 1'!$A$13:$B$15,2,FALSE),"")</f>
        <v>ADMINYCOOR</v>
      </c>
      <c r="D1347" s="23" t="str">
        <f>+IFERROR(VLOOKUP(AT1347,'[2]Listas anexo 1'!$A$13:$C$15,3,FALSE),"")</f>
        <v>CONTRIBUIR</v>
      </c>
      <c r="E1347" s="23" t="str">
        <f>+IFERROR(VLOOKUP(AT1347,'[2]Listas anexo 1'!$A$19:$B$21,2,FALSE),"")</f>
        <v>ADMINOB</v>
      </c>
      <c r="F1347" s="23" t="str">
        <f>+IFERROR(VLOOKUP(AV1347,'[2]Listas anexo 1'!$J$13:$K$21,2,FALSE),"")</f>
        <v>ADOBIV</v>
      </c>
      <c r="G1347" s="23" t="str">
        <f>+IFERROR(VLOOKUP(AW1347,'[2]LISTAS ANEXO 1. 2'!$A$9:$B$38,2,FALSE),"")</f>
        <v>AXVI</v>
      </c>
      <c r="H1347" s="23" t="str">
        <f>+IFERROR(IF(C1347="ADMINYCOOR",VLOOKUP(AY1347,'[2]LISTAS ANEXO 1. 3'!$B$13:$C$42,2,FALSE),IF(C1347="TASAS",VLOOKUP(AY1347,'[2]LISTAS ANEXO 1. 3'!$B$43:$C$51,2,FALSE),IF(C1347="FORTALECIMIENTO",VLOOKUP(AY1347,'[2]LISTAS ANEXO 1. 3'!$B$52:$C$58,2,FALSE),""))),"")</f>
        <v>CD</v>
      </c>
      <c r="I1347" s="23" t="str">
        <f>+IFERROR(VLOOKUP(#REF!,'[2]LISTAS ANEXO 1. 4'!$B$74:$C$90,2,FALSE),"")</f>
        <v/>
      </c>
      <c r="J1347" s="23" t="str">
        <f>+IFERROR(VLOOKUP(X1347,[2]ORDINALES!$B$2:$C$5,2,FALSE),"")</f>
        <v>CTADOS</v>
      </c>
      <c r="K1347" s="23" t="str">
        <f>+IFERROR(VLOOKUP(#REF!,[2]REGION!$G$2:$I$1125,2,FALSE),"")</f>
        <v/>
      </c>
      <c r="L1347" s="23" t="str">
        <f>+IFERROR(VLOOKUP(AI1347,[2]REGION!$G$2:$I$1125,2,FALSE),"")</f>
        <v/>
      </c>
      <c r="M1347" s="23" t="str">
        <f>+IFERROR(VLOOKUP(#REF!,[2]ORDINALES!$H$2:$I$382,2,FALSE),"")</f>
        <v/>
      </c>
      <c r="N1347" s="23" t="str">
        <f>IFERROR(VLOOKUP(U1347,'[2]Lista Willy'!$B$11:$D$14,3,FALSE),"")</f>
        <v>REC_20</v>
      </c>
      <c r="O1347" s="24"/>
      <c r="P1347" s="90">
        <v>43025</v>
      </c>
      <c r="Q1347" s="90" t="s">
        <v>540</v>
      </c>
      <c r="R1347" s="90" t="s">
        <v>1386</v>
      </c>
      <c r="S1347" s="90" t="s">
        <v>1386</v>
      </c>
      <c r="T1347" s="90" t="s">
        <v>1386</v>
      </c>
      <c r="U1347" s="90" t="s">
        <v>153</v>
      </c>
      <c r="V1347" s="94" t="s">
        <v>154</v>
      </c>
      <c r="W1347" s="90" t="s">
        <v>54</v>
      </c>
      <c r="X1347" s="90" t="s">
        <v>55</v>
      </c>
      <c r="Y1347" s="90" t="s">
        <v>1412</v>
      </c>
      <c r="Z1347" s="88">
        <v>50000000</v>
      </c>
      <c r="AA1347" s="120"/>
      <c r="AB1347" s="88"/>
      <c r="AC1347" s="88"/>
      <c r="AD1347" s="88"/>
      <c r="AE1347" s="120">
        <v>50000000</v>
      </c>
      <c r="AF1347" s="88"/>
      <c r="AG1347" s="89"/>
      <c r="AH1347" s="90" t="s">
        <v>57</v>
      </c>
      <c r="AI1347" s="90"/>
      <c r="AJ1347" s="90"/>
      <c r="AK1347" s="90"/>
      <c r="AL1347" s="90" t="s">
        <v>57</v>
      </c>
      <c r="AM1347" s="90"/>
      <c r="AN1347" s="90" t="s">
        <v>57</v>
      </c>
      <c r="AO1347" s="90"/>
      <c r="AP1347" s="90" t="s">
        <v>57</v>
      </c>
      <c r="AQ1347" s="90"/>
      <c r="AR1347" s="90" t="s">
        <v>57</v>
      </c>
      <c r="AS1347" s="90" t="s">
        <v>60</v>
      </c>
      <c r="AT1347" s="90" t="s">
        <v>61</v>
      </c>
      <c r="AU1347" s="97" t="s">
        <v>62</v>
      </c>
      <c r="AV1347" s="98" t="s">
        <v>63</v>
      </c>
      <c r="AW1347" s="98" t="s">
        <v>64</v>
      </c>
      <c r="AX1347" s="97">
        <v>3202008</v>
      </c>
      <c r="AY1347" s="98" t="s">
        <v>65</v>
      </c>
      <c r="AZ1347" s="98" t="s">
        <v>66</v>
      </c>
      <c r="BA1347" s="24"/>
    </row>
    <row r="1348" spans="1:53" ht="84.75" customHeight="1">
      <c r="A1348" s="23" t="str">
        <f>+IFERROR(VLOOKUP(R1348,'[2]Listas niveles'!$D$2:$E$11,2,FALSE),"")</f>
        <v>DTAO</v>
      </c>
      <c r="B1348" s="23" t="str">
        <f>+IFERROR(VLOOKUP(AS1348,'[2]Listas anexo 1'!$A$7:$B$8,2,FALSE),"")</f>
        <v>ADMIN</v>
      </c>
      <c r="C1348" s="23" t="str">
        <f>+IFERROR(VLOOKUP(AT1348,'[2]Listas anexo 1'!$A$13:$B$15,2,FALSE),"")</f>
        <v>ADMINYCOOR</v>
      </c>
      <c r="D1348" s="23" t="str">
        <f>+IFERROR(VLOOKUP(AT1348,'[2]Listas anexo 1'!$A$13:$C$15,3,FALSE),"")</f>
        <v>CONTRIBUIR</v>
      </c>
      <c r="E1348" s="23" t="str">
        <f>+IFERROR(VLOOKUP(AT1348,'[2]Listas anexo 1'!$A$19:$B$21,2,FALSE),"")</f>
        <v>ADMINOB</v>
      </c>
      <c r="F1348" s="23" t="str">
        <f>+IFERROR(VLOOKUP(AV1348,'[2]Listas anexo 1'!$J$13:$K$21,2,FALSE),"")</f>
        <v>ADOBIV</v>
      </c>
      <c r="G1348" s="23" t="str">
        <f>+IFERROR(VLOOKUP(AW1348,'[2]LISTAS ANEXO 1. 2'!$A$9:$B$38,2,FALSE),"")</f>
        <v>AXVI</v>
      </c>
      <c r="H1348" s="23" t="str">
        <f>+IFERROR(IF(C1348="ADMINYCOOR",VLOOKUP(AY1348,'[2]LISTAS ANEXO 1. 3'!$B$13:$C$42,2,FALSE),IF(C1348="TASAS",VLOOKUP(AY1348,'[2]LISTAS ANEXO 1. 3'!$B$43:$C$51,2,FALSE),IF(C1348="FORTALECIMIENTO",VLOOKUP(AY1348,'[2]LISTAS ANEXO 1. 3'!$B$52:$C$58,2,FALSE),""))),"")</f>
        <v>CD</v>
      </c>
      <c r="I1348" s="23" t="str">
        <f>+IFERROR(VLOOKUP(#REF!,'[2]LISTAS ANEXO 1. 4'!$B$74:$C$90,2,FALSE),"")</f>
        <v/>
      </c>
      <c r="J1348" s="23" t="str">
        <f>+IFERROR(VLOOKUP(X1348,[2]ORDINALES!$B$2:$C$5,2,FALSE),"")</f>
        <v>CTADOS</v>
      </c>
      <c r="K1348" s="23" t="str">
        <f>+IFERROR(VLOOKUP(#REF!,[2]REGION!$G$2:$I$1125,2,FALSE),"")</f>
        <v/>
      </c>
      <c r="L1348" s="23" t="str">
        <f>+IFERROR(VLOOKUP(AI1348,[2]REGION!$G$2:$I$1125,2,FALSE),"")</f>
        <v/>
      </c>
      <c r="M1348" s="23" t="str">
        <f>+IFERROR(VLOOKUP(#REF!,[2]ORDINALES!$H$2:$I$382,2,FALSE),"")</f>
        <v/>
      </c>
      <c r="N1348" s="23" t="str">
        <f>IFERROR(VLOOKUP(U1348,'[2]Lista Willy'!$B$11:$D$14,3,FALSE),"")</f>
        <v>REC_20</v>
      </c>
      <c r="O1348" s="24"/>
      <c r="P1348" s="90">
        <v>43026</v>
      </c>
      <c r="Q1348" s="90" t="s">
        <v>540</v>
      </c>
      <c r="R1348" s="90" t="s">
        <v>1386</v>
      </c>
      <c r="S1348" s="90" t="s">
        <v>1386</v>
      </c>
      <c r="T1348" s="90" t="s">
        <v>1386</v>
      </c>
      <c r="U1348" s="90" t="s">
        <v>153</v>
      </c>
      <c r="V1348" s="94" t="s">
        <v>154</v>
      </c>
      <c r="W1348" s="90" t="s">
        <v>54</v>
      </c>
      <c r="X1348" s="90" t="s">
        <v>55</v>
      </c>
      <c r="Y1348" s="90" t="s">
        <v>1413</v>
      </c>
      <c r="Z1348" s="88">
        <v>50000000</v>
      </c>
      <c r="AA1348" s="120"/>
      <c r="AB1348" s="88"/>
      <c r="AC1348" s="88"/>
      <c r="AD1348" s="88"/>
      <c r="AE1348" s="120">
        <v>50000000</v>
      </c>
      <c r="AF1348" s="88"/>
      <c r="AG1348" s="89"/>
      <c r="AH1348" s="90" t="s">
        <v>57</v>
      </c>
      <c r="AI1348" s="90"/>
      <c r="AJ1348" s="90"/>
      <c r="AK1348" s="90"/>
      <c r="AL1348" s="90" t="s">
        <v>57</v>
      </c>
      <c r="AM1348" s="90"/>
      <c r="AN1348" s="90" t="s">
        <v>57</v>
      </c>
      <c r="AO1348" s="90"/>
      <c r="AP1348" s="90" t="s">
        <v>57</v>
      </c>
      <c r="AQ1348" s="90"/>
      <c r="AR1348" s="90" t="s">
        <v>57</v>
      </c>
      <c r="AS1348" s="90" t="s">
        <v>60</v>
      </c>
      <c r="AT1348" s="90" t="s">
        <v>61</v>
      </c>
      <c r="AU1348" s="97" t="s">
        <v>62</v>
      </c>
      <c r="AV1348" s="98" t="s">
        <v>63</v>
      </c>
      <c r="AW1348" s="98" t="s">
        <v>64</v>
      </c>
      <c r="AX1348" s="97">
        <v>3202008</v>
      </c>
      <c r="AY1348" s="98" t="s">
        <v>65</v>
      </c>
      <c r="AZ1348" s="98" t="s">
        <v>66</v>
      </c>
      <c r="BA1348" s="24"/>
    </row>
    <row r="1349" spans="1:53" ht="84.75" customHeight="1">
      <c r="A1349" s="23" t="str">
        <f>+IFERROR(VLOOKUP(R1349,'[2]Listas niveles'!$D$2:$E$11,2,FALSE),"")</f>
        <v>DTAO</v>
      </c>
      <c r="B1349" s="23" t="str">
        <f>+IFERROR(VLOOKUP(AS1349,'[2]Listas anexo 1'!$A$7:$B$8,2,FALSE),"")</f>
        <v>ADMIN</v>
      </c>
      <c r="C1349" s="23" t="str">
        <f>+IFERROR(VLOOKUP(AT1349,'[2]Listas anexo 1'!$A$13:$B$15,2,FALSE),"")</f>
        <v>ADMINYCOOR</v>
      </c>
      <c r="D1349" s="23" t="str">
        <f>+IFERROR(VLOOKUP(AT1349,'[2]Listas anexo 1'!$A$13:$C$15,3,FALSE),"")</f>
        <v>CONTRIBUIR</v>
      </c>
      <c r="E1349" s="23" t="str">
        <f>+IFERROR(VLOOKUP(AT1349,'[2]Listas anexo 1'!$A$19:$B$21,2,FALSE),"")</f>
        <v>ADMINOB</v>
      </c>
      <c r="F1349" s="23" t="str">
        <f>+IFERROR(VLOOKUP(AV1349,'[2]Listas anexo 1'!$J$13:$K$21,2,FALSE),"")</f>
        <v>ADOBIV</v>
      </c>
      <c r="G1349" s="23" t="str">
        <f>+IFERROR(VLOOKUP(AW1349,'[2]LISTAS ANEXO 1. 2'!$A$9:$B$38,2,FALSE),"")</f>
        <v>AXVI</v>
      </c>
      <c r="H1349" s="23" t="str">
        <f>+IFERROR(IF(C1349="ADMINYCOOR",VLOOKUP(AY1349,'[2]LISTAS ANEXO 1. 3'!$B$13:$C$42,2,FALSE),IF(C1349="TASAS",VLOOKUP(AY1349,'[2]LISTAS ANEXO 1. 3'!$B$43:$C$51,2,FALSE),IF(C1349="FORTALECIMIENTO",VLOOKUP(AY1349,'[2]LISTAS ANEXO 1. 3'!$B$52:$C$58,2,FALSE),""))),"")</f>
        <v>CD</v>
      </c>
      <c r="I1349" s="23" t="str">
        <f>+IFERROR(VLOOKUP(#REF!,'[2]LISTAS ANEXO 1. 4'!$B$74:$C$90,2,FALSE),"")</f>
        <v/>
      </c>
      <c r="J1349" s="23" t="str">
        <f>+IFERROR(VLOOKUP(X1349,[2]ORDINALES!$B$2:$C$5,2,FALSE),"")</f>
        <v>CTADOS</v>
      </c>
      <c r="K1349" s="23" t="str">
        <f>+IFERROR(VLOOKUP(#REF!,[2]REGION!$G$2:$I$1125,2,FALSE),"")</f>
        <v/>
      </c>
      <c r="L1349" s="23" t="str">
        <f>+IFERROR(VLOOKUP(AI1349,[2]REGION!$G$2:$I$1125,2,FALSE),"")</f>
        <v/>
      </c>
      <c r="M1349" s="23" t="str">
        <f>+IFERROR(VLOOKUP(#REF!,[2]ORDINALES!$H$2:$I$382,2,FALSE),"")</f>
        <v/>
      </c>
      <c r="N1349" s="23" t="str">
        <f>IFERROR(VLOOKUP(U1349,'[2]Lista Willy'!$B$11:$D$14,3,FALSE),"")</f>
        <v>REC_20</v>
      </c>
      <c r="O1349" s="24"/>
      <c r="P1349" s="90">
        <v>43027</v>
      </c>
      <c r="Q1349" s="90" t="s">
        <v>540</v>
      </c>
      <c r="R1349" s="90" t="s">
        <v>1386</v>
      </c>
      <c r="S1349" s="90" t="s">
        <v>1386</v>
      </c>
      <c r="T1349" s="90" t="s">
        <v>1386</v>
      </c>
      <c r="U1349" s="90" t="s">
        <v>153</v>
      </c>
      <c r="V1349" s="94" t="s">
        <v>154</v>
      </c>
      <c r="W1349" s="90" t="s">
        <v>54</v>
      </c>
      <c r="X1349" s="90" t="s">
        <v>55</v>
      </c>
      <c r="Y1349" s="90" t="s">
        <v>1414</v>
      </c>
      <c r="Z1349" s="88">
        <v>350000000</v>
      </c>
      <c r="AA1349" s="120"/>
      <c r="AB1349" s="88"/>
      <c r="AC1349" s="88"/>
      <c r="AD1349" s="88"/>
      <c r="AE1349" s="120">
        <v>350000000</v>
      </c>
      <c r="AF1349" s="88"/>
      <c r="AG1349" s="89"/>
      <c r="AH1349" s="90" t="s">
        <v>57</v>
      </c>
      <c r="AI1349" s="90"/>
      <c r="AJ1349" s="90"/>
      <c r="AK1349" s="90"/>
      <c r="AL1349" s="90" t="s">
        <v>57</v>
      </c>
      <c r="AM1349" s="90"/>
      <c r="AN1349" s="90" t="s">
        <v>57</v>
      </c>
      <c r="AO1349" s="90"/>
      <c r="AP1349" s="90" t="s">
        <v>57</v>
      </c>
      <c r="AQ1349" s="90"/>
      <c r="AR1349" s="90" t="s">
        <v>57</v>
      </c>
      <c r="AS1349" s="90" t="s">
        <v>60</v>
      </c>
      <c r="AT1349" s="90" t="s">
        <v>61</v>
      </c>
      <c r="AU1349" s="97" t="s">
        <v>62</v>
      </c>
      <c r="AV1349" s="98" t="s">
        <v>63</v>
      </c>
      <c r="AW1349" s="98" t="s">
        <v>64</v>
      </c>
      <c r="AX1349" s="97">
        <v>3202008</v>
      </c>
      <c r="AY1349" s="98" t="s">
        <v>65</v>
      </c>
      <c r="AZ1349" s="98" t="s">
        <v>66</v>
      </c>
      <c r="BA1349" s="24"/>
    </row>
    <row r="1350" spans="1:53" ht="84.75" customHeight="1">
      <c r="A1350" s="23" t="str">
        <f>+IFERROR(VLOOKUP(R1350,'[2]Listas niveles'!$D$2:$E$11,2,FALSE),"")</f>
        <v>DTAO</v>
      </c>
      <c r="B1350" s="23" t="str">
        <f>+IFERROR(VLOOKUP(AS1350,'[2]Listas anexo 1'!$A$7:$B$8,2,FALSE),"")</f>
        <v>ADMIN</v>
      </c>
      <c r="C1350" s="23" t="str">
        <f>+IFERROR(VLOOKUP(AT1350,'[2]Listas anexo 1'!$A$13:$B$15,2,FALSE),"")</f>
        <v>ADMINYCOOR</v>
      </c>
      <c r="D1350" s="23" t="str">
        <f>+IFERROR(VLOOKUP(AT1350,'[2]Listas anexo 1'!$A$13:$C$15,3,FALSE),"")</f>
        <v>CONTRIBUIR</v>
      </c>
      <c r="E1350" s="23" t="str">
        <f>+IFERROR(VLOOKUP(AT1350,'[2]Listas anexo 1'!$A$19:$B$21,2,FALSE),"")</f>
        <v>ADMINOB</v>
      </c>
      <c r="F1350" s="23" t="str">
        <f>+IFERROR(VLOOKUP(AV1350,'[2]Listas anexo 1'!$J$13:$K$21,2,FALSE),"")</f>
        <v>ADOBIV</v>
      </c>
      <c r="G1350" s="23" t="str">
        <f>+IFERROR(VLOOKUP(AW1350,'[2]LISTAS ANEXO 1. 2'!$A$9:$B$38,2,FALSE),"")</f>
        <v>AXVI</v>
      </c>
      <c r="H1350" s="23" t="str">
        <f>+IFERROR(IF(C1350="ADMINYCOOR",VLOOKUP(AY1350,'[2]LISTAS ANEXO 1. 3'!$B$13:$C$42,2,FALSE),IF(C1350="TASAS",VLOOKUP(AY1350,'[2]LISTAS ANEXO 1. 3'!$B$43:$C$51,2,FALSE),IF(C1350="FORTALECIMIENTO",VLOOKUP(AY1350,'[2]LISTAS ANEXO 1. 3'!$B$52:$C$58,2,FALSE),""))),"")</f>
        <v>CD</v>
      </c>
      <c r="I1350" s="23" t="str">
        <f>+IFERROR(VLOOKUP(#REF!,'[2]LISTAS ANEXO 1. 4'!$B$74:$C$90,2,FALSE),"")</f>
        <v/>
      </c>
      <c r="J1350" s="23" t="str">
        <f>+IFERROR(VLOOKUP(X1350,[2]ORDINALES!$B$2:$C$5,2,FALSE),"")</f>
        <v>CTADOS</v>
      </c>
      <c r="K1350" s="23" t="str">
        <f>+IFERROR(VLOOKUP(#REF!,[2]REGION!$G$2:$I$1125,2,FALSE),"")</f>
        <v/>
      </c>
      <c r="L1350" s="23" t="str">
        <f>+IFERROR(VLOOKUP(AI1350,[2]REGION!$G$2:$I$1125,2,FALSE),"")</f>
        <v/>
      </c>
      <c r="M1350" s="23" t="str">
        <f>+IFERROR(VLOOKUP(#REF!,[2]ORDINALES!$H$2:$I$382,2,FALSE),"")</f>
        <v/>
      </c>
      <c r="N1350" s="23" t="str">
        <f>IFERROR(VLOOKUP(U1350,'[2]Lista Willy'!$B$11:$D$14,3,FALSE),"")</f>
        <v>REC_20</v>
      </c>
      <c r="O1350" s="24"/>
      <c r="P1350" s="90">
        <v>43028</v>
      </c>
      <c r="Q1350" s="90" t="s">
        <v>540</v>
      </c>
      <c r="R1350" s="90" t="s">
        <v>1386</v>
      </c>
      <c r="S1350" s="90" t="s">
        <v>1386</v>
      </c>
      <c r="T1350" s="90" t="s">
        <v>1386</v>
      </c>
      <c r="U1350" s="90" t="s">
        <v>153</v>
      </c>
      <c r="V1350" s="94" t="s">
        <v>154</v>
      </c>
      <c r="W1350" s="90" t="s">
        <v>54</v>
      </c>
      <c r="X1350" s="90" t="s">
        <v>55</v>
      </c>
      <c r="Y1350" s="90" t="s">
        <v>1415</v>
      </c>
      <c r="Z1350" s="88">
        <v>100000000</v>
      </c>
      <c r="AA1350" s="120"/>
      <c r="AB1350" s="88"/>
      <c r="AC1350" s="88"/>
      <c r="AD1350" s="88"/>
      <c r="AE1350" s="120">
        <v>100000000</v>
      </c>
      <c r="AF1350" s="88"/>
      <c r="AG1350" s="89"/>
      <c r="AH1350" s="90" t="s">
        <v>57</v>
      </c>
      <c r="AI1350" s="90"/>
      <c r="AJ1350" s="90"/>
      <c r="AK1350" s="90"/>
      <c r="AL1350" s="90" t="s">
        <v>57</v>
      </c>
      <c r="AM1350" s="90"/>
      <c r="AN1350" s="90" t="s">
        <v>57</v>
      </c>
      <c r="AO1350" s="90"/>
      <c r="AP1350" s="90" t="s">
        <v>57</v>
      </c>
      <c r="AQ1350" s="90"/>
      <c r="AR1350" s="90" t="s">
        <v>57</v>
      </c>
      <c r="AS1350" s="90" t="s">
        <v>60</v>
      </c>
      <c r="AT1350" s="90" t="s">
        <v>61</v>
      </c>
      <c r="AU1350" s="97" t="s">
        <v>62</v>
      </c>
      <c r="AV1350" s="98" t="s">
        <v>63</v>
      </c>
      <c r="AW1350" s="98" t="s">
        <v>64</v>
      </c>
      <c r="AX1350" s="97">
        <v>3202008</v>
      </c>
      <c r="AY1350" s="98" t="s">
        <v>65</v>
      </c>
      <c r="AZ1350" s="98" t="s">
        <v>66</v>
      </c>
      <c r="BA1350" s="24"/>
    </row>
    <row r="1351" spans="1:53" ht="84.75" customHeight="1">
      <c r="A1351" s="23" t="str">
        <f>+IFERROR(VLOOKUP(R1351,'[2]Listas niveles'!$D$2:$E$11,2,FALSE),"")</f>
        <v>DTAO</v>
      </c>
      <c r="B1351" s="23" t="str">
        <f>+IFERROR(VLOOKUP(AS1351,'[2]Listas anexo 1'!$A$7:$B$8,2,FALSE),"")</f>
        <v>ADMIN</v>
      </c>
      <c r="C1351" s="23" t="str">
        <f>+IFERROR(VLOOKUP(AT1351,'[2]Listas anexo 1'!$A$13:$B$15,2,FALSE),"")</f>
        <v>ADMINYCOOR</v>
      </c>
      <c r="D1351" s="23" t="str">
        <f>+IFERROR(VLOOKUP(AT1351,'[2]Listas anexo 1'!$A$13:$C$15,3,FALSE),"")</f>
        <v>CONTRIBUIR</v>
      </c>
      <c r="E1351" s="23" t="str">
        <f>+IFERROR(VLOOKUP(AT1351,'[2]Listas anexo 1'!$A$19:$B$21,2,FALSE),"")</f>
        <v>ADMINOB</v>
      </c>
      <c r="F1351" s="23" t="str">
        <f>+IFERROR(VLOOKUP(AV1351,'[2]Listas anexo 1'!$J$13:$K$21,2,FALSE),"")</f>
        <v>ADOBIV</v>
      </c>
      <c r="G1351" s="23" t="str">
        <f>+IFERROR(VLOOKUP(AW1351,'[2]LISTAS ANEXO 1. 2'!$A$9:$B$38,2,FALSE),"")</f>
        <v>AXVI</v>
      </c>
      <c r="H1351" s="23" t="str">
        <f>+IFERROR(IF(C1351="ADMINYCOOR",VLOOKUP(AY1351,'[2]LISTAS ANEXO 1. 3'!$B$13:$C$42,2,FALSE),IF(C1351="TASAS",VLOOKUP(AY1351,'[2]LISTAS ANEXO 1. 3'!$B$43:$C$51,2,FALSE),IF(C1351="FORTALECIMIENTO",VLOOKUP(AY1351,'[2]LISTAS ANEXO 1. 3'!$B$52:$C$58,2,FALSE),""))),"")</f>
        <v>CD</v>
      </c>
      <c r="I1351" s="23" t="str">
        <f>+IFERROR(VLOOKUP(#REF!,'[2]LISTAS ANEXO 1. 4'!$B$74:$C$90,2,FALSE),"")</f>
        <v/>
      </c>
      <c r="J1351" s="23" t="str">
        <f>+IFERROR(VLOOKUP(X1351,[2]ORDINALES!$B$2:$C$5,2,FALSE),"")</f>
        <v>CTADOS</v>
      </c>
      <c r="K1351" s="23" t="str">
        <f>+IFERROR(VLOOKUP(#REF!,[2]REGION!$G$2:$I$1125,2,FALSE),"")</f>
        <v/>
      </c>
      <c r="L1351" s="23" t="str">
        <f>+IFERROR(VLOOKUP(AI1351,[2]REGION!$G$2:$I$1125,2,FALSE),"")</f>
        <v/>
      </c>
      <c r="M1351" s="23" t="str">
        <f>+IFERROR(VLOOKUP(#REF!,[2]ORDINALES!$H$2:$I$382,2,FALSE),"")</f>
        <v/>
      </c>
      <c r="N1351" s="23" t="str">
        <f>IFERROR(VLOOKUP(U1351,'[2]Lista Willy'!$B$11:$D$14,3,FALSE),"")</f>
        <v>REC_11</v>
      </c>
      <c r="O1351" s="24"/>
      <c r="P1351" s="90">
        <v>43029</v>
      </c>
      <c r="Q1351" s="90" t="s">
        <v>540</v>
      </c>
      <c r="R1351" s="90" t="s">
        <v>1386</v>
      </c>
      <c r="S1351" s="90" t="s">
        <v>1386</v>
      </c>
      <c r="T1351" s="90" t="s">
        <v>1386</v>
      </c>
      <c r="U1351" s="90" t="s">
        <v>52</v>
      </c>
      <c r="V1351" s="94" t="s">
        <v>53</v>
      </c>
      <c r="W1351" s="90" t="s">
        <v>54</v>
      </c>
      <c r="X1351" s="90" t="s">
        <v>55</v>
      </c>
      <c r="Y1351" s="90" t="s">
        <v>71</v>
      </c>
      <c r="Z1351" s="88">
        <v>50000000</v>
      </c>
      <c r="AA1351" s="120"/>
      <c r="AB1351" s="88"/>
      <c r="AC1351" s="88"/>
      <c r="AD1351" s="88"/>
      <c r="AE1351" s="120">
        <v>50000000</v>
      </c>
      <c r="AF1351" s="88"/>
      <c r="AG1351" s="89"/>
      <c r="AH1351" s="90" t="s">
        <v>57</v>
      </c>
      <c r="AI1351" s="90"/>
      <c r="AJ1351" s="90"/>
      <c r="AK1351" s="90"/>
      <c r="AL1351" s="90" t="s">
        <v>57</v>
      </c>
      <c r="AM1351" s="90"/>
      <c r="AN1351" s="90" t="s">
        <v>57</v>
      </c>
      <c r="AO1351" s="90"/>
      <c r="AP1351" s="90" t="s">
        <v>57</v>
      </c>
      <c r="AQ1351" s="90"/>
      <c r="AR1351" s="90" t="s">
        <v>57</v>
      </c>
      <c r="AS1351" s="90" t="s">
        <v>60</v>
      </c>
      <c r="AT1351" s="90" t="s">
        <v>61</v>
      </c>
      <c r="AU1351" s="97" t="s">
        <v>62</v>
      </c>
      <c r="AV1351" s="98" t="s">
        <v>63</v>
      </c>
      <c r="AW1351" s="98" t="s">
        <v>64</v>
      </c>
      <c r="AX1351" s="97">
        <v>3202008</v>
      </c>
      <c r="AY1351" s="98" t="s">
        <v>65</v>
      </c>
      <c r="AZ1351" s="98" t="s">
        <v>66</v>
      </c>
      <c r="BA1351" s="24"/>
    </row>
    <row r="1352" spans="1:53" ht="84.75" customHeight="1">
      <c r="A1352" s="23" t="str">
        <f>+IFERROR(VLOOKUP(R1352,'[2]Listas niveles'!$D$2:$E$11,2,FALSE),"")</f>
        <v>DTAO</v>
      </c>
      <c r="B1352" s="23" t="str">
        <f>+IFERROR(VLOOKUP(AS1352,'[2]Listas anexo 1'!$A$7:$B$8,2,FALSE),"")</f>
        <v>ADMIN</v>
      </c>
      <c r="C1352" s="23" t="str">
        <f>+IFERROR(VLOOKUP(AT1352,'[2]Listas anexo 1'!$A$13:$B$15,2,FALSE),"")</f>
        <v>ADMINYCOOR</v>
      </c>
      <c r="D1352" s="23" t="str">
        <f>+IFERROR(VLOOKUP(AT1352,'[2]Listas anexo 1'!$A$13:$C$15,3,FALSE),"")</f>
        <v>CONTRIBUIR</v>
      </c>
      <c r="E1352" s="23" t="str">
        <f>+IFERROR(VLOOKUP(AT1352,'[2]Listas anexo 1'!$A$19:$B$21,2,FALSE),"")</f>
        <v>ADMINOB</v>
      </c>
      <c r="F1352" s="23" t="str">
        <f>+IFERROR(VLOOKUP(AV1352,'[2]Listas anexo 1'!$J$13:$K$21,2,FALSE),"")</f>
        <v>ADOBI</v>
      </c>
      <c r="G1352" s="23" t="str">
        <f>+IFERROR(VLOOKUP(AW1352,'[2]LISTAS ANEXO 1. 2'!$A$9:$B$38,2,FALSE),"")</f>
        <v>AI</v>
      </c>
      <c r="H1352" s="23" t="str">
        <f>+IFERROR(IF(C1352="ADMINYCOOR",VLOOKUP(AY1352,'[2]LISTAS ANEXO 1. 3'!$B$13:$C$42,2,FALSE),IF(C1352="TASAS",VLOOKUP(AY1352,'[2]LISTAS ANEXO 1. 3'!$B$43:$C$51,2,FALSE),IF(C1352="FORTALECIMIENTO",VLOOKUP(AY1352,'[2]LISTAS ANEXO 1. 3'!$B$52:$C$58,2,FALSE),""))),"")</f>
        <v>AA</v>
      </c>
      <c r="I1352" s="23" t="str">
        <f>+IFERROR(VLOOKUP(#REF!,'[2]LISTAS ANEXO 1. 4'!$B$74:$C$90,2,FALSE),"")</f>
        <v/>
      </c>
      <c r="J1352" s="23" t="str">
        <f>+IFERROR(VLOOKUP(X1352,[2]ORDINALES!$B$2:$C$5,2,FALSE),"")</f>
        <v>CTADOS</v>
      </c>
      <c r="K1352" s="23" t="str">
        <f>+IFERROR(VLOOKUP(#REF!,[2]REGION!$G$2:$I$1125,2,FALSE),"")</f>
        <v/>
      </c>
      <c r="L1352" s="23" t="str">
        <f>+IFERROR(VLOOKUP(AI1352,[2]REGION!$G$2:$I$1125,2,FALSE),"")</f>
        <v/>
      </c>
      <c r="M1352" s="23" t="str">
        <f>+IFERROR(VLOOKUP(#REF!,[2]ORDINALES!$H$2:$I$382,2,FALSE),"")</f>
        <v/>
      </c>
      <c r="N1352" s="23" t="str">
        <f>IFERROR(VLOOKUP(U1352,'[2]Lista Willy'!$B$11:$D$14,3,FALSE),"")</f>
        <v>REC_11</v>
      </c>
      <c r="O1352" s="24"/>
      <c r="P1352" s="90">
        <v>43030</v>
      </c>
      <c r="Q1352" s="90" t="s">
        <v>540</v>
      </c>
      <c r="R1352" s="90" t="s">
        <v>1386</v>
      </c>
      <c r="S1352" s="90" t="s">
        <v>1386</v>
      </c>
      <c r="T1352" s="90" t="s">
        <v>1386</v>
      </c>
      <c r="U1352" s="90" t="s">
        <v>52</v>
      </c>
      <c r="V1352" s="94" t="s">
        <v>53</v>
      </c>
      <c r="W1352" s="90" t="s">
        <v>54</v>
      </c>
      <c r="X1352" s="90" t="s">
        <v>55</v>
      </c>
      <c r="Y1352" s="90" t="s">
        <v>1416</v>
      </c>
      <c r="Z1352" s="88">
        <v>6513673</v>
      </c>
      <c r="AA1352" s="120"/>
      <c r="AB1352" s="88"/>
      <c r="AC1352" s="88"/>
      <c r="AD1352" s="88"/>
      <c r="AE1352" s="120">
        <v>6513673</v>
      </c>
      <c r="AF1352" s="88"/>
      <c r="AG1352" s="89"/>
      <c r="AH1352" s="90" t="s">
        <v>57</v>
      </c>
      <c r="AI1352" s="90"/>
      <c r="AJ1352" s="90"/>
      <c r="AK1352" s="90"/>
      <c r="AL1352" s="90" t="s">
        <v>57</v>
      </c>
      <c r="AM1352" s="90"/>
      <c r="AN1352" s="90" t="s">
        <v>57</v>
      </c>
      <c r="AO1352" s="90"/>
      <c r="AP1352" s="90" t="s">
        <v>57</v>
      </c>
      <c r="AQ1352" s="90"/>
      <c r="AR1352" s="90" t="s">
        <v>57</v>
      </c>
      <c r="AS1352" s="90" t="s">
        <v>60</v>
      </c>
      <c r="AT1352" s="90" t="s">
        <v>61</v>
      </c>
      <c r="AU1352" s="97" t="s">
        <v>62</v>
      </c>
      <c r="AV1352" s="98" t="s">
        <v>125</v>
      </c>
      <c r="AW1352" s="98" t="s">
        <v>126</v>
      </c>
      <c r="AX1352" s="97">
        <v>3202032</v>
      </c>
      <c r="AY1352" s="98" t="s">
        <v>127</v>
      </c>
      <c r="AZ1352" s="98" t="s">
        <v>293</v>
      </c>
      <c r="BA1352" s="24"/>
    </row>
    <row r="1353" spans="1:53" ht="84.75" customHeight="1">
      <c r="A1353" s="23" t="str">
        <f>+IFERROR(VLOOKUP(R1353,'[2]Listas niveles'!$D$2:$E$11,2,FALSE),"")</f>
        <v>DTAO</v>
      </c>
      <c r="B1353" s="23" t="str">
        <f>+IFERROR(VLOOKUP(AS1353,'[2]Listas anexo 1'!$A$7:$B$8,2,FALSE),"")</f>
        <v>ADMIN</v>
      </c>
      <c r="C1353" s="23" t="str">
        <f>+IFERROR(VLOOKUP(AT1353,'[2]Listas anexo 1'!$A$13:$B$15,2,FALSE),"")</f>
        <v>ADMINYCOOR</v>
      </c>
      <c r="D1353" s="23" t="str">
        <f>+IFERROR(VLOOKUP(AT1353,'[2]Listas anexo 1'!$A$13:$C$15,3,FALSE),"")</f>
        <v>CONTRIBUIR</v>
      </c>
      <c r="E1353" s="23" t="str">
        <f>+IFERROR(VLOOKUP(AT1353,'[2]Listas anexo 1'!$A$19:$B$21,2,FALSE),"")</f>
        <v>ADMINOB</v>
      </c>
      <c r="F1353" s="23" t="str">
        <f>+IFERROR(VLOOKUP(AV1353,'[2]Listas anexo 1'!$J$13:$K$21,2,FALSE),"")</f>
        <v>ADOBI</v>
      </c>
      <c r="G1353" s="23" t="str">
        <f>+IFERROR(VLOOKUP(AW1353,'[2]LISTAS ANEXO 1. 2'!$A$9:$B$38,2,FALSE),"")</f>
        <v>AI</v>
      </c>
      <c r="H1353" s="23" t="str">
        <f>+IFERROR(IF(C1353="ADMINYCOOR",VLOOKUP(AY1353,'[2]LISTAS ANEXO 1. 3'!$B$13:$C$42,2,FALSE),IF(C1353="TASAS",VLOOKUP(AY1353,'[2]LISTAS ANEXO 1. 3'!$B$43:$C$51,2,FALSE),IF(C1353="FORTALECIMIENTO",VLOOKUP(AY1353,'[2]LISTAS ANEXO 1. 3'!$B$52:$C$58,2,FALSE),""))),"")</f>
        <v>AA</v>
      </c>
      <c r="I1353" s="23" t="str">
        <f>+IFERROR(VLOOKUP(#REF!,'[2]LISTAS ANEXO 1. 4'!$B$74:$C$90,2,FALSE),"")</f>
        <v/>
      </c>
      <c r="J1353" s="23" t="str">
        <f>+IFERROR(VLOOKUP(X1353,[2]ORDINALES!$B$2:$C$5,2,FALSE),"")</f>
        <v>CTADOS</v>
      </c>
      <c r="K1353" s="23" t="str">
        <f>+IFERROR(VLOOKUP(#REF!,[2]REGION!$G$2:$I$1125,2,FALSE),"")</f>
        <v/>
      </c>
      <c r="L1353" s="23" t="str">
        <f>+IFERROR(VLOOKUP(AI1353,[2]REGION!$G$2:$I$1125,2,FALSE),"")</f>
        <v/>
      </c>
      <c r="M1353" s="23" t="str">
        <f>+IFERROR(VLOOKUP(#REF!,[2]ORDINALES!$H$2:$I$382,2,FALSE),"")</f>
        <v/>
      </c>
      <c r="N1353" s="23" t="str">
        <f>IFERROR(VLOOKUP(U1353,'[2]Lista Willy'!$B$11:$D$14,3,FALSE),"")</f>
        <v>REC_20</v>
      </c>
      <c r="O1353" s="24"/>
      <c r="P1353" s="90">
        <v>43031</v>
      </c>
      <c r="Q1353" s="90" t="s">
        <v>540</v>
      </c>
      <c r="R1353" s="90" t="s">
        <v>1386</v>
      </c>
      <c r="S1353" s="90" t="s">
        <v>1386</v>
      </c>
      <c r="T1353" s="90" t="s">
        <v>1386</v>
      </c>
      <c r="U1353" s="90" t="s">
        <v>153</v>
      </c>
      <c r="V1353" s="94" t="s">
        <v>154</v>
      </c>
      <c r="W1353" s="90" t="s">
        <v>54</v>
      </c>
      <c r="X1353" s="90" t="s">
        <v>55</v>
      </c>
      <c r="Y1353" s="90" t="s">
        <v>292</v>
      </c>
      <c r="Z1353" s="88">
        <v>601003</v>
      </c>
      <c r="AA1353" s="120"/>
      <c r="AB1353" s="88"/>
      <c r="AC1353" s="88"/>
      <c r="AD1353" s="88"/>
      <c r="AE1353" s="120">
        <v>601003</v>
      </c>
      <c r="AF1353" s="88"/>
      <c r="AG1353" s="89"/>
      <c r="AH1353" s="90" t="s">
        <v>57</v>
      </c>
      <c r="AI1353" s="90"/>
      <c r="AJ1353" s="90"/>
      <c r="AK1353" s="90"/>
      <c r="AL1353" s="90" t="s">
        <v>57</v>
      </c>
      <c r="AM1353" s="90"/>
      <c r="AN1353" s="90" t="s">
        <v>57</v>
      </c>
      <c r="AO1353" s="90"/>
      <c r="AP1353" s="90" t="s">
        <v>57</v>
      </c>
      <c r="AQ1353" s="90"/>
      <c r="AR1353" s="90" t="s">
        <v>57</v>
      </c>
      <c r="AS1353" s="90" t="s">
        <v>60</v>
      </c>
      <c r="AT1353" s="90" t="s">
        <v>61</v>
      </c>
      <c r="AU1353" s="97" t="s">
        <v>62</v>
      </c>
      <c r="AV1353" s="98" t="s">
        <v>125</v>
      </c>
      <c r="AW1353" s="98" t="s">
        <v>126</v>
      </c>
      <c r="AX1353" s="97">
        <v>3202032</v>
      </c>
      <c r="AY1353" s="98" t="s">
        <v>127</v>
      </c>
      <c r="AZ1353" s="98" t="s">
        <v>293</v>
      </c>
      <c r="BA1353" s="24"/>
    </row>
    <row r="1354" spans="1:53" ht="84.75" customHeight="1">
      <c r="A1354" s="23" t="str">
        <f>+IFERROR(VLOOKUP(R1354,'[2]Listas niveles'!$D$2:$E$11,2,FALSE),"")</f>
        <v>DTAO</v>
      </c>
      <c r="B1354" s="23" t="str">
        <f>+IFERROR(VLOOKUP(AS1354,'[2]Listas anexo 1'!$A$7:$B$8,2,FALSE),"")</f>
        <v>ADMIN</v>
      </c>
      <c r="C1354" s="23" t="str">
        <f>+IFERROR(VLOOKUP(AT1354,'[2]Listas anexo 1'!$A$13:$B$15,2,FALSE),"")</f>
        <v>ADMINYCOOR</v>
      </c>
      <c r="D1354" s="23" t="str">
        <f>+IFERROR(VLOOKUP(AT1354,'[2]Listas anexo 1'!$A$13:$C$15,3,FALSE),"")</f>
        <v>CONTRIBUIR</v>
      </c>
      <c r="E1354" s="23" t="str">
        <f>+IFERROR(VLOOKUP(AT1354,'[2]Listas anexo 1'!$A$19:$B$21,2,FALSE),"")</f>
        <v>ADMINOB</v>
      </c>
      <c r="F1354" s="23" t="str">
        <f>+IFERROR(VLOOKUP(AV1354,'[2]Listas anexo 1'!$J$13:$K$21,2,FALSE),"")</f>
        <v>ADOBI</v>
      </c>
      <c r="G1354" s="23" t="str">
        <f>+IFERROR(VLOOKUP(AW1354,'[2]LISTAS ANEXO 1. 2'!$A$9:$B$38,2,FALSE),"")</f>
        <v>AI</v>
      </c>
      <c r="H1354" s="23" t="str">
        <f>+IFERROR(IF(C1354="ADMINYCOOR",VLOOKUP(AY1354,'[2]LISTAS ANEXO 1. 3'!$B$13:$C$42,2,FALSE),IF(C1354="TASAS",VLOOKUP(AY1354,'[2]LISTAS ANEXO 1. 3'!$B$43:$C$51,2,FALSE),IF(C1354="FORTALECIMIENTO",VLOOKUP(AY1354,'[2]LISTAS ANEXO 1. 3'!$B$52:$C$58,2,FALSE),""))),"")</f>
        <v>AA</v>
      </c>
      <c r="I1354" s="23" t="str">
        <f>+IFERROR(VLOOKUP(#REF!,'[2]LISTAS ANEXO 1. 4'!$B$74:$C$90,2,FALSE),"")</f>
        <v/>
      </c>
      <c r="J1354" s="23" t="str">
        <f>+IFERROR(VLOOKUP(X1354,[2]ORDINALES!$B$2:$C$5,2,FALSE),"")</f>
        <v>CTADOS</v>
      </c>
      <c r="K1354" s="23" t="str">
        <f>+IFERROR(VLOOKUP(#REF!,[2]REGION!$G$2:$I$1125,2,FALSE),"")</f>
        <v/>
      </c>
      <c r="L1354" s="23" t="str">
        <f>+IFERROR(VLOOKUP(AI1354,[2]REGION!$G$2:$I$1125,2,FALSE),"")</f>
        <v/>
      </c>
      <c r="M1354" s="23" t="str">
        <f>+IFERROR(VLOOKUP(#REF!,[2]ORDINALES!$H$2:$I$382,2,FALSE),"")</f>
        <v/>
      </c>
      <c r="N1354" s="23" t="str">
        <f>IFERROR(VLOOKUP(U1354,'[2]Lista Willy'!$B$11:$D$14,3,FALSE),"")</f>
        <v>REC_11</v>
      </c>
      <c r="O1354" s="24"/>
      <c r="P1354" s="90">
        <v>43032</v>
      </c>
      <c r="Q1354" s="90" t="s">
        <v>540</v>
      </c>
      <c r="R1354" s="90" t="s">
        <v>1386</v>
      </c>
      <c r="S1354" s="90" t="s">
        <v>1386</v>
      </c>
      <c r="T1354" s="90" t="s">
        <v>1386</v>
      </c>
      <c r="U1354" s="90" t="s">
        <v>52</v>
      </c>
      <c r="V1354" s="94" t="s">
        <v>53</v>
      </c>
      <c r="W1354" s="90" t="s">
        <v>54</v>
      </c>
      <c r="X1354" s="90" t="s">
        <v>55</v>
      </c>
      <c r="Y1354" s="90" t="s">
        <v>1417</v>
      </c>
      <c r="Z1354" s="88">
        <v>1087423</v>
      </c>
      <c r="AA1354" s="120"/>
      <c r="AB1354" s="88"/>
      <c r="AC1354" s="88"/>
      <c r="AD1354" s="88"/>
      <c r="AE1354" s="120">
        <v>1087423</v>
      </c>
      <c r="AF1354" s="88"/>
      <c r="AG1354" s="89"/>
      <c r="AH1354" s="90" t="s">
        <v>57</v>
      </c>
      <c r="AI1354" s="90"/>
      <c r="AJ1354" s="90"/>
      <c r="AK1354" s="90"/>
      <c r="AL1354" s="90" t="s">
        <v>57</v>
      </c>
      <c r="AM1354" s="90"/>
      <c r="AN1354" s="90" t="s">
        <v>57</v>
      </c>
      <c r="AO1354" s="90"/>
      <c r="AP1354" s="90" t="s">
        <v>57</v>
      </c>
      <c r="AQ1354" s="90"/>
      <c r="AR1354" s="90" t="s">
        <v>57</v>
      </c>
      <c r="AS1354" s="90" t="s">
        <v>60</v>
      </c>
      <c r="AT1354" s="90" t="s">
        <v>61</v>
      </c>
      <c r="AU1354" s="97" t="s">
        <v>62</v>
      </c>
      <c r="AV1354" s="98" t="s">
        <v>125</v>
      </c>
      <c r="AW1354" s="98" t="s">
        <v>126</v>
      </c>
      <c r="AX1354" s="97">
        <v>3202032</v>
      </c>
      <c r="AY1354" s="98" t="s">
        <v>127</v>
      </c>
      <c r="AZ1354" s="98" t="s">
        <v>293</v>
      </c>
      <c r="BA1354" s="24"/>
    </row>
    <row r="1355" spans="1:53" ht="84.75" customHeight="1">
      <c r="A1355" s="23" t="str">
        <f>+IFERROR(VLOOKUP(R1355,'[2]Listas niveles'!$D$2:$E$11,2,FALSE),"")</f>
        <v>DTAO</v>
      </c>
      <c r="B1355" s="23" t="str">
        <f>+IFERROR(VLOOKUP(AS1355,'[2]Listas anexo 1'!$A$7:$B$8,2,FALSE),"")</f>
        <v>ADMIN</v>
      </c>
      <c r="C1355" s="23" t="str">
        <f>+IFERROR(VLOOKUP(AT1355,'[2]Listas anexo 1'!$A$13:$B$15,2,FALSE),"")</f>
        <v>ADMINYCOOR</v>
      </c>
      <c r="D1355" s="23" t="str">
        <f>+IFERROR(VLOOKUP(AT1355,'[2]Listas anexo 1'!$A$13:$C$15,3,FALSE),"")</f>
        <v>CONTRIBUIR</v>
      </c>
      <c r="E1355" s="23" t="str">
        <f>+IFERROR(VLOOKUP(AT1355,'[2]Listas anexo 1'!$A$19:$B$21,2,FALSE),"")</f>
        <v>ADMINOB</v>
      </c>
      <c r="F1355" s="23" t="str">
        <f>+IFERROR(VLOOKUP(AV1355,'[2]Listas anexo 1'!$J$13:$K$21,2,FALSE),"")</f>
        <v>ADOBIV</v>
      </c>
      <c r="G1355" s="23" t="str">
        <f>+IFERROR(VLOOKUP(AW1355,'[2]LISTAS ANEXO 1. 2'!$A$9:$B$38,2,FALSE),"")</f>
        <v>AXVI</v>
      </c>
      <c r="H1355" s="23" t="str">
        <f>+IFERROR(IF(C1355="ADMINYCOOR",VLOOKUP(AY1355,'[2]LISTAS ANEXO 1. 3'!$B$13:$C$42,2,FALSE),IF(C1355="TASAS",VLOOKUP(AY1355,'[2]LISTAS ANEXO 1. 3'!$B$43:$C$51,2,FALSE),IF(C1355="FORTALECIMIENTO",VLOOKUP(AY1355,'[2]LISTAS ANEXO 1. 3'!$B$52:$C$58,2,FALSE),""))),"")</f>
        <v>CD</v>
      </c>
      <c r="I1355" s="23" t="str">
        <f>+IFERROR(VLOOKUP(#REF!,'[2]LISTAS ANEXO 1. 4'!$B$74:$C$90,2,FALSE),"")</f>
        <v/>
      </c>
      <c r="J1355" s="23" t="str">
        <f>+IFERROR(VLOOKUP(X1355,[2]ORDINALES!$B$2:$C$5,2,FALSE),"")</f>
        <v>CTADOS</v>
      </c>
      <c r="K1355" s="23" t="str">
        <f>+IFERROR(VLOOKUP(#REF!,[2]REGION!$G$2:$I$1125,2,FALSE),"")</f>
        <v/>
      </c>
      <c r="L1355" s="23" t="str">
        <f>+IFERROR(VLOOKUP(AI1355,[2]REGION!$G$2:$I$1125,2,FALSE),"")</f>
        <v/>
      </c>
      <c r="M1355" s="23" t="str">
        <f>+IFERROR(VLOOKUP(#REF!,[2]ORDINALES!$H$2:$I$382,2,FALSE),"")</f>
        <v/>
      </c>
      <c r="N1355" s="23" t="str">
        <f>IFERROR(VLOOKUP(U1355,'[2]Lista Willy'!$B$11:$D$14,3,FALSE),"")</f>
        <v>REC_20</v>
      </c>
      <c r="O1355" s="24"/>
      <c r="P1355" s="90">
        <v>43033</v>
      </c>
      <c r="Q1355" s="90" t="s">
        <v>540</v>
      </c>
      <c r="R1355" s="90" t="s">
        <v>1386</v>
      </c>
      <c r="S1355" s="90" t="s">
        <v>1386</v>
      </c>
      <c r="T1355" s="90" t="s">
        <v>1386</v>
      </c>
      <c r="U1355" s="90" t="s">
        <v>153</v>
      </c>
      <c r="V1355" s="94" t="s">
        <v>154</v>
      </c>
      <c r="W1355" s="90" t="s">
        <v>54</v>
      </c>
      <c r="X1355" s="90" t="s">
        <v>55</v>
      </c>
      <c r="Y1355" s="90" t="s">
        <v>1418</v>
      </c>
      <c r="Z1355" s="88">
        <v>91944100</v>
      </c>
      <c r="AA1355" s="120"/>
      <c r="AB1355" s="88"/>
      <c r="AC1355" s="88"/>
      <c r="AD1355" s="88"/>
      <c r="AE1355" s="120">
        <v>91944100</v>
      </c>
      <c r="AF1355" s="88"/>
      <c r="AG1355" s="89"/>
      <c r="AH1355" s="90" t="s">
        <v>57</v>
      </c>
      <c r="AI1355" s="90"/>
      <c r="AJ1355" s="90"/>
      <c r="AK1355" s="90"/>
      <c r="AL1355" s="90" t="s">
        <v>57</v>
      </c>
      <c r="AM1355" s="90"/>
      <c r="AN1355" s="90" t="s">
        <v>57</v>
      </c>
      <c r="AO1355" s="90"/>
      <c r="AP1355" s="90" t="s">
        <v>57</v>
      </c>
      <c r="AQ1355" s="90"/>
      <c r="AR1355" s="90" t="s">
        <v>57</v>
      </c>
      <c r="AS1355" s="90" t="s">
        <v>60</v>
      </c>
      <c r="AT1355" s="90" t="s">
        <v>61</v>
      </c>
      <c r="AU1355" s="97" t="s">
        <v>62</v>
      </c>
      <c r="AV1355" s="98" t="s">
        <v>63</v>
      </c>
      <c r="AW1355" s="98" t="s">
        <v>64</v>
      </c>
      <c r="AX1355" s="97">
        <v>3202008</v>
      </c>
      <c r="AY1355" s="98" t="s">
        <v>65</v>
      </c>
      <c r="AZ1355" s="98" t="s">
        <v>66</v>
      </c>
      <c r="BA1355" s="24"/>
    </row>
    <row r="1356" spans="1:53" ht="84.75" customHeight="1">
      <c r="A1356" s="23" t="str">
        <f>+IFERROR(VLOOKUP(R1356,'[2]Listas niveles'!$D$2:$E$11,2,FALSE),"")</f>
        <v>DTAO</v>
      </c>
      <c r="B1356" s="23" t="str">
        <f>+IFERROR(VLOOKUP(AS1356,'[2]Listas anexo 1'!$A$7:$B$8,2,FALSE),"")</f>
        <v>ADMIN</v>
      </c>
      <c r="C1356" s="23" t="str">
        <f>+IFERROR(VLOOKUP(AT1356,'[2]Listas anexo 1'!$A$13:$B$15,2,FALSE),"")</f>
        <v>ADMINYCOOR</v>
      </c>
      <c r="D1356" s="23" t="str">
        <f>+IFERROR(VLOOKUP(AT1356,'[2]Listas anexo 1'!$A$13:$C$15,3,FALSE),"")</f>
        <v>CONTRIBUIR</v>
      </c>
      <c r="E1356" s="23" t="str">
        <f>+IFERROR(VLOOKUP(AT1356,'[2]Listas anexo 1'!$A$19:$B$21,2,FALSE),"")</f>
        <v>ADMINOB</v>
      </c>
      <c r="F1356" s="23" t="str">
        <f>+IFERROR(VLOOKUP(AV1356,'[2]Listas anexo 1'!$J$13:$K$21,2,FALSE),"")</f>
        <v>ADOBIV</v>
      </c>
      <c r="G1356" s="23" t="str">
        <f>+IFERROR(VLOOKUP(AW1356,'[2]LISTAS ANEXO 1. 2'!$A$9:$B$38,2,FALSE),"")</f>
        <v>AXVI</v>
      </c>
      <c r="H1356" s="23" t="str">
        <f>+IFERROR(IF(C1356="ADMINYCOOR",VLOOKUP(AY1356,'[2]LISTAS ANEXO 1. 3'!$B$13:$C$42,2,FALSE),IF(C1356="TASAS",VLOOKUP(AY1356,'[2]LISTAS ANEXO 1. 3'!$B$43:$C$51,2,FALSE),IF(C1356="FORTALECIMIENTO",VLOOKUP(AY1356,'[2]LISTAS ANEXO 1. 3'!$B$52:$C$58,2,FALSE),""))),"")</f>
        <v>CD</v>
      </c>
      <c r="I1356" s="23" t="str">
        <f>+IFERROR(VLOOKUP(#REF!,'[2]LISTAS ANEXO 1. 4'!$B$74:$C$90,2,FALSE),"")</f>
        <v/>
      </c>
      <c r="J1356" s="23" t="str">
        <f>+IFERROR(VLOOKUP(X1356,[2]ORDINALES!$B$2:$C$5,2,FALSE),"")</f>
        <v>CTADOS</v>
      </c>
      <c r="K1356" s="23" t="str">
        <f>+IFERROR(VLOOKUP(#REF!,[2]REGION!$G$2:$I$1125,2,FALSE),"")</f>
        <v/>
      </c>
      <c r="L1356" s="23" t="str">
        <f>+IFERROR(VLOOKUP(AI1356,[2]REGION!$G$2:$I$1125,2,FALSE),"")</f>
        <v/>
      </c>
      <c r="M1356" s="23" t="str">
        <f>+IFERROR(VLOOKUP(#REF!,[2]ORDINALES!$H$2:$I$382,2,FALSE),"")</f>
        <v/>
      </c>
      <c r="N1356" s="23" t="str">
        <f>IFERROR(VLOOKUP(U1356,'[2]Lista Willy'!$B$11:$D$14,3,FALSE),"")</f>
        <v>REC_11</v>
      </c>
      <c r="O1356" s="24"/>
      <c r="P1356" s="90">
        <v>43034</v>
      </c>
      <c r="Q1356" s="90" t="s">
        <v>540</v>
      </c>
      <c r="R1356" s="90" t="s">
        <v>1386</v>
      </c>
      <c r="S1356" s="90" t="s">
        <v>1386</v>
      </c>
      <c r="T1356" s="90" t="s">
        <v>1386</v>
      </c>
      <c r="U1356" s="90" t="s">
        <v>52</v>
      </c>
      <c r="V1356" s="94" t="s">
        <v>53</v>
      </c>
      <c r="W1356" s="90" t="s">
        <v>54</v>
      </c>
      <c r="X1356" s="90" t="s">
        <v>55</v>
      </c>
      <c r="Y1356" s="90" t="s">
        <v>294</v>
      </c>
      <c r="Z1356" s="88">
        <v>979143</v>
      </c>
      <c r="AA1356" s="120"/>
      <c r="AB1356" s="88"/>
      <c r="AC1356" s="88"/>
      <c r="AD1356" s="88"/>
      <c r="AE1356" s="120">
        <v>979143</v>
      </c>
      <c r="AF1356" s="88"/>
      <c r="AG1356" s="89"/>
      <c r="AH1356" s="90" t="s">
        <v>57</v>
      </c>
      <c r="AI1356" s="90"/>
      <c r="AJ1356" s="90"/>
      <c r="AK1356" s="90"/>
      <c r="AL1356" s="90" t="s">
        <v>57</v>
      </c>
      <c r="AM1356" s="90"/>
      <c r="AN1356" s="90" t="s">
        <v>57</v>
      </c>
      <c r="AO1356" s="90"/>
      <c r="AP1356" s="90" t="s">
        <v>57</v>
      </c>
      <c r="AQ1356" s="90"/>
      <c r="AR1356" s="90" t="s">
        <v>57</v>
      </c>
      <c r="AS1356" s="90" t="s">
        <v>60</v>
      </c>
      <c r="AT1356" s="90" t="s">
        <v>61</v>
      </c>
      <c r="AU1356" s="97" t="s">
        <v>62</v>
      </c>
      <c r="AV1356" s="98" t="s">
        <v>63</v>
      </c>
      <c r="AW1356" s="98" t="s">
        <v>64</v>
      </c>
      <c r="AX1356" s="97">
        <v>3202008</v>
      </c>
      <c r="AY1356" s="98" t="s">
        <v>65</v>
      </c>
      <c r="AZ1356" s="98" t="s">
        <v>66</v>
      </c>
      <c r="BA1356" s="24"/>
    </row>
    <row r="1357" spans="1:53" ht="84.75" customHeight="1">
      <c r="A1357" s="23" t="str">
        <f>+IFERROR(VLOOKUP(R1357,'[2]Listas niveles'!$D$2:$E$11,2,FALSE),"")</f>
        <v>DTAO</v>
      </c>
      <c r="B1357" s="23" t="str">
        <f>+IFERROR(VLOOKUP(AS1357,'[2]Listas anexo 1'!$A$7:$B$8,2,FALSE),"")</f>
        <v>ADMIN</v>
      </c>
      <c r="C1357" s="23" t="str">
        <f>+IFERROR(VLOOKUP(AT1357,'[2]Listas anexo 1'!$A$13:$B$15,2,FALSE),"")</f>
        <v>ADMINYCOOR</v>
      </c>
      <c r="D1357" s="23" t="str">
        <f>+IFERROR(VLOOKUP(AT1357,'[2]Listas anexo 1'!$A$13:$C$15,3,FALSE),"")</f>
        <v>CONTRIBUIR</v>
      </c>
      <c r="E1357" s="23" t="str">
        <f>+IFERROR(VLOOKUP(AT1357,'[2]Listas anexo 1'!$A$19:$B$21,2,FALSE),"")</f>
        <v>ADMINOB</v>
      </c>
      <c r="F1357" s="23" t="str">
        <f>+IFERROR(VLOOKUP(AV1357,'[2]Listas anexo 1'!$J$13:$K$21,2,FALSE),"")</f>
        <v>ADOBIV</v>
      </c>
      <c r="G1357" s="23" t="str">
        <f>+IFERROR(VLOOKUP(AW1357,'[2]LISTAS ANEXO 1. 2'!$A$9:$B$38,2,FALSE),"")</f>
        <v>AXVI</v>
      </c>
      <c r="H1357" s="23" t="str">
        <f>+IFERROR(IF(C1357="ADMINYCOOR",VLOOKUP(AY1357,'[2]LISTAS ANEXO 1. 3'!$B$13:$C$42,2,FALSE),IF(C1357="TASAS",VLOOKUP(AY1357,'[2]LISTAS ANEXO 1. 3'!$B$43:$C$51,2,FALSE),IF(C1357="FORTALECIMIENTO",VLOOKUP(AY1357,'[2]LISTAS ANEXO 1. 3'!$B$52:$C$58,2,FALSE),""))),"")</f>
        <v>CD</v>
      </c>
      <c r="I1357" s="23" t="str">
        <f>+IFERROR(VLOOKUP(#REF!,'[2]LISTAS ANEXO 1. 4'!$B$74:$C$90,2,FALSE),"")</f>
        <v/>
      </c>
      <c r="J1357" s="23" t="str">
        <f>+IFERROR(VLOOKUP(X1357,[2]ORDINALES!$B$2:$C$5,2,FALSE),"")</f>
        <v>CTADOS</v>
      </c>
      <c r="K1357" s="23" t="str">
        <f>+IFERROR(VLOOKUP(#REF!,[2]REGION!$G$2:$I$1125,2,FALSE),"")</f>
        <v/>
      </c>
      <c r="L1357" s="23" t="str">
        <f>+IFERROR(VLOOKUP(AI1357,[2]REGION!$G$2:$I$1125,2,FALSE),"")</f>
        <v/>
      </c>
      <c r="M1357" s="23" t="str">
        <f>+IFERROR(VLOOKUP(#REF!,[2]ORDINALES!$H$2:$I$382,2,FALSE),"")</f>
        <v/>
      </c>
      <c r="N1357" s="23" t="str">
        <f>IFERROR(VLOOKUP(U1357,'[2]Lista Willy'!$B$11:$D$14,3,FALSE),"")</f>
        <v>REC_11</v>
      </c>
      <c r="O1357" s="24"/>
      <c r="P1357" s="90">
        <v>43035</v>
      </c>
      <c r="Q1357" s="90" t="s">
        <v>540</v>
      </c>
      <c r="R1357" s="90" t="s">
        <v>1386</v>
      </c>
      <c r="S1357" s="90" t="s">
        <v>1386</v>
      </c>
      <c r="T1357" s="90" t="s">
        <v>1386</v>
      </c>
      <c r="U1357" s="90" t="s">
        <v>52</v>
      </c>
      <c r="V1357" s="94" t="s">
        <v>53</v>
      </c>
      <c r="W1357" s="90" t="s">
        <v>54</v>
      </c>
      <c r="X1357" s="90" t="s">
        <v>55</v>
      </c>
      <c r="Y1357" s="90" t="s">
        <v>294</v>
      </c>
      <c r="Z1357" s="88">
        <v>309000</v>
      </c>
      <c r="AA1357" s="120"/>
      <c r="AB1357" s="88"/>
      <c r="AC1357" s="88"/>
      <c r="AD1357" s="88"/>
      <c r="AE1357" s="120">
        <v>309000</v>
      </c>
      <c r="AF1357" s="88"/>
      <c r="AG1357" s="89"/>
      <c r="AH1357" s="90" t="s">
        <v>57</v>
      </c>
      <c r="AI1357" s="90"/>
      <c r="AJ1357" s="90"/>
      <c r="AK1357" s="90"/>
      <c r="AL1357" s="90" t="s">
        <v>57</v>
      </c>
      <c r="AM1357" s="90"/>
      <c r="AN1357" s="90" t="s">
        <v>57</v>
      </c>
      <c r="AO1357" s="90"/>
      <c r="AP1357" s="90" t="s">
        <v>57</v>
      </c>
      <c r="AQ1357" s="90"/>
      <c r="AR1357" s="90" t="s">
        <v>57</v>
      </c>
      <c r="AS1357" s="90" t="s">
        <v>60</v>
      </c>
      <c r="AT1357" s="90" t="s">
        <v>61</v>
      </c>
      <c r="AU1357" s="97" t="s">
        <v>62</v>
      </c>
      <c r="AV1357" s="98" t="s">
        <v>63</v>
      </c>
      <c r="AW1357" s="98" t="s">
        <v>64</v>
      </c>
      <c r="AX1357" s="97">
        <v>3202008</v>
      </c>
      <c r="AY1357" s="98" t="s">
        <v>65</v>
      </c>
      <c r="AZ1357" s="98" t="s">
        <v>66</v>
      </c>
      <c r="BA1357" s="24"/>
    </row>
    <row r="1358" spans="1:53" ht="84.75" customHeight="1">
      <c r="A1358" s="23" t="str">
        <f>+IFERROR(VLOOKUP(R1358,'[2]Listas niveles'!$D$2:$E$11,2,FALSE),"")</f>
        <v>DTAO</v>
      </c>
      <c r="B1358" s="23" t="str">
        <f>+IFERROR(VLOOKUP(AS1358,'[2]Listas anexo 1'!$A$7:$B$8,2,FALSE),"")</f>
        <v>ADMIN</v>
      </c>
      <c r="C1358" s="23" t="str">
        <f>+IFERROR(VLOOKUP(AT1358,'[2]Listas anexo 1'!$A$13:$B$15,2,FALSE),"")</f>
        <v>ADMINYCOOR</v>
      </c>
      <c r="D1358" s="23" t="str">
        <f>+IFERROR(VLOOKUP(AT1358,'[2]Listas anexo 1'!$A$13:$C$15,3,FALSE),"")</f>
        <v>CONTRIBUIR</v>
      </c>
      <c r="E1358" s="23" t="str">
        <f>+IFERROR(VLOOKUP(AT1358,'[2]Listas anexo 1'!$A$19:$B$21,2,FALSE),"")</f>
        <v>ADMINOB</v>
      </c>
      <c r="F1358" s="23" t="str">
        <f>+IFERROR(VLOOKUP(AV1358,'[2]Listas anexo 1'!$J$13:$K$21,2,FALSE),"")</f>
        <v>ADOBIV</v>
      </c>
      <c r="G1358" s="23" t="str">
        <f>+IFERROR(VLOOKUP(AW1358,'[2]LISTAS ANEXO 1. 2'!$A$9:$B$38,2,FALSE),"")</f>
        <v>AXVI</v>
      </c>
      <c r="H1358" s="23" t="str">
        <f>+IFERROR(IF(C1358="ADMINYCOOR",VLOOKUP(AY1358,'[2]LISTAS ANEXO 1. 3'!$B$13:$C$42,2,FALSE),IF(C1358="TASAS",VLOOKUP(AY1358,'[2]LISTAS ANEXO 1. 3'!$B$43:$C$51,2,FALSE),IF(C1358="FORTALECIMIENTO",VLOOKUP(AY1358,'[2]LISTAS ANEXO 1. 3'!$B$52:$C$58,2,FALSE),""))),"")</f>
        <v>CD</v>
      </c>
      <c r="I1358" s="23" t="str">
        <f>+IFERROR(VLOOKUP(#REF!,'[2]LISTAS ANEXO 1. 4'!$B$74:$C$90,2,FALSE),"")</f>
        <v/>
      </c>
      <c r="J1358" s="23" t="str">
        <f>+IFERROR(VLOOKUP(X1358,[2]ORDINALES!$B$2:$C$5,2,FALSE),"")</f>
        <v>CTADOS</v>
      </c>
      <c r="K1358" s="23" t="str">
        <f>+IFERROR(VLOOKUP(#REF!,[2]REGION!$G$2:$I$1125,2,FALSE),"")</f>
        <v/>
      </c>
      <c r="L1358" s="23" t="str">
        <f>+IFERROR(VLOOKUP(AI1358,[2]REGION!$G$2:$I$1125,2,FALSE),"")</f>
        <v/>
      </c>
      <c r="M1358" s="23" t="str">
        <f>+IFERROR(VLOOKUP(#REF!,[2]ORDINALES!$H$2:$I$382,2,FALSE),"")</f>
        <v/>
      </c>
      <c r="N1358" s="23" t="str">
        <f>IFERROR(VLOOKUP(U1358,'[2]Lista Willy'!$B$11:$D$14,3,FALSE),"")</f>
        <v>REC_11</v>
      </c>
      <c r="O1358" s="24"/>
      <c r="P1358" s="90">
        <v>43036</v>
      </c>
      <c r="Q1358" s="90" t="s">
        <v>540</v>
      </c>
      <c r="R1358" s="90" t="s">
        <v>1386</v>
      </c>
      <c r="S1358" s="90" t="s">
        <v>1386</v>
      </c>
      <c r="T1358" s="90" t="s">
        <v>1386</v>
      </c>
      <c r="U1358" s="90" t="s">
        <v>52</v>
      </c>
      <c r="V1358" s="94" t="s">
        <v>53</v>
      </c>
      <c r="W1358" s="90" t="s">
        <v>54</v>
      </c>
      <c r="X1358" s="90" t="s">
        <v>55</v>
      </c>
      <c r="Y1358" s="90" t="s">
        <v>294</v>
      </c>
      <c r="Z1358" s="88">
        <v>3484123</v>
      </c>
      <c r="AA1358" s="120"/>
      <c r="AB1358" s="88"/>
      <c r="AC1358" s="88"/>
      <c r="AD1358" s="88"/>
      <c r="AE1358" s="120">
        <v>3484123</v>
      </c>
      <c r="AF1358" s="88"/>
      <c r="AG1358" s="89"/>
      <c r="AH1358" s="90" t="s">
        <v>57</v>
      </c>
      <c r="AI1358" s="90"/>
      <c r="AJ1358" s="90"/>
      <c r="AK1358" s="90"/>
      <c r="AL1358" s="90" t="s">
        <v>57</v>
      </c>
      <c r="AM1358" s="90"/>
      <c r="AN1358" s="90" t="s">
        <v>57</v>
      </c>
      <c r="AO1358" s="90"/>
      <c r="AP1358" s="90" t="s">
        <v>57</v>
      </c>
      <c r="AQ1358" s="90"/>
      <c r="AR1358" s="90" t="s">
        <v>57</v>
      </c>
      <c r="AS1358" s="90" t="s">
        <v>60</v>
      </c>
      <c r="AT1358" s="90" t="s">
        <v>61</v>
      </c>
      <c r="AU1358" s="97" t="s">
        <v>62</v>
      </c>
      <c r="AV1358" s="98" t="s">
        <v>63</v>
      </c>
      <c r="AW1358" s="98" t="s">
        <v>64</v>
      </c>
      <c r="AX1358" s="97">
        <v>3202008</v>
      </c>
      <c r="AY1358" s="98" t="s">
        <v>65</v>
      </c>
      <c r="AZ1358" s="98" t="s">
        <v>66</v>
      </c>
      <c r="BA1358" s="24"/>
    </row>
    <row r="1359" spans="1:53" ht="84.75" customHeight="1">
      <c r="A1359" s="23" t="str">
        <f>+IFERROR(VLOOKUP(R1359,'[2]Listas niveles'!$D$2:$E$11,2,FALSE),"")</f>
        <v>DTAO</v>
      </c>
      <c r="B1359" s="23" t="str">
        <f>+IFERROR(VLOOKUP(AS1359,'[2]Listas anexo 1'!$A$7:$B$8,2,FALSE),"")</f>
        <v>FORTA</v>
      </c>
      <c r="C1359" s="23" t="str">
        <f>+IFERROR(VLOOKUP(AT1359,'[2]Listas anexo 1'!$A$13:$B$15,2,FALSE),"")</f>
        <v>FORTALECIMIENTO</v>
      </c>
      <c r="D1359" s="23" t="str">
        <f>+IFERROR(VLOOKUP(AT1359,'[2]Listas anexo 1'!$A$13:$C$15,3,FALSE),"")</f>
        <v>FORTALECER</v>
      </c>
      <c r="E1359" s="23" t="str">
        <f>+IFERROR(VLOOKUP(AT1359,'[2]Listas anexo 1'!$A$19:$B$21,2,FALSE),"")</f>
        <v>FORTOB</v>
      </c>
      <c r="F1359" s="23" t="str">
        <f>+IFERROR(VLOOKUP(AV1359,'[2]Listas anexo 1'!$J$13:$K$21,2,FALSE),"")</f>
        <v>FORTOBIII</v>
      </c>
      <c r="G1359" s="23" t="str">
        <f>+IFERROR(VLOOKUP(AW1359,'[2]LISTAS ANEXO 1. 2'!$A$9:$B$38,2,FALSE),"")</f>
        <v>TVI</v>
      </c>
      <c r="H1359" s="23" t="str">
        <f>+IFERROR(IF(C1359="ADMINYCOOR",VLOOKUP(AY1359,'[2]LISTAS ANEXO 1. 3'!$B$13:$C$42,2,FALSE),IF(C1359="TASAS",VLOOKUP(AY1359,'[2]LISTAS ANEXO 1. 3'!$B$43:$C$51,2,FALSE),IF(C1359="FORTALECIMIENTO",VLOOKUP(AY1359,'[2]LISTAS ANEXO 1. 3'!$B$52:$C$58,2,FALSE),""))),"")</f>
        <v>FFFF</v>
      </c>
      <c r="I1359" s="23" t="str">
        <f>+IFERROR(VLOOKUP(#REF!,'[2]LISTAS ANEXO 1. 4'!$B$74:$C$90,2,FALSE),"")</f>
        <v/>
      </c>
      <c r="J1359" s="23" t="str">
        <f>+IFERROR(VLOOKUP(X1359,[2]ORDINALES!$B$2:$C$5,2,FALSE),"")</f>
        <v>CTADOS</v>
      </c>
      <c r="K1359" s="23" t="str">
        <f>+IFERROR(VLOOKUP(#REF!,[2]REGION!$G$2:$I$1125,2,FALSE),"")</f>
        <v/>
      </c>
      <c r="L1359" s="23" t="str">
        <f>+IFERROR(VLOOKUP(AI1359,[2]REGION!$G$2:$I$1125,2,FALSE),"")</f>
        <v>ANTIOQUIA</v>
      </c>
      <c r="M1359" s="23" t="str">
        <f>+IFERROR(VLOOKUP(#REF!,[2]ORDINALES!$H$2:$I$382,2,FALSE),"")</f>
        <v/>
      </c>
      <c r="N1359" s="23" t="str">
        <f>IFERROR(VLOOKUP(U1359,'[2]Lista Willy'!$B$11:$D$14,3,FALSE),"")</f>
        <v>REC_11</v>
      </c>
      <c r="O1359" s="24"/>
      <c r="P1359" s="90">
        <v>43037</v>
      </c>
      <c r="Q1359" s="90" t="s">
        <v>540</v>
      </c>
      <c r="R1359" s="90" t="s">
        <v>1386</v>
      </c>
      <c r="S1359" s="90" t="s">
        <v>1386</v>
      </c>
      <c r="T1359" s="90" t="s">
        <v>1386</v>
      </c>
      <c r="U1359" s="90" t="s">
        <v>52</v>
      </c>
      <c r="V1359" s="94" t="s">
        <v>53</v>
      </c>
      <c r="W1359" s="90" t="s">
        <v>54</v>
      </c>
      <c r="X1359" s="90" t="s">
        <v>55</v>
      </c>
      <c r="Y1359" s="90" t="s">
        <v>1419</v>
      </c>
      <c r="Z1359" s="88">
        <v>53024400</v>
      </c>
      <c r="AA1359" s="120"/>
      <c r="AB1359" s="88"/>
      <c r="AC1359" s="88"/>
      <c r="AD1359" s="88"/>
      <c r="AE1359" s="120">
        <v>53024400</v>
      </c>
      <c r="AF1359" s="88"/>
      <c r="AG1359" s="89"/>
      <c r="AH1359" s="90" t="s">
        <v>57</v>
      </c>
      <c r="AI1359" s="90" t="s">
        <v>1388</v>
      </c>
      <c r="AJ1359" s="90" t="s">
        <v>1389</v>
      </c>
      <c r="AK1359" s="90"/>
      <c r="AL1359" s="90" t="s">
        <v>57</v>
      </c>
      <c r="AM1359" s="90"/>
      <c r="AN1359" s="90" t="s">
        <v>57</v>
      </c>
      <c r="AO1359" s="90"/>
      <c r="AP1359" s="90" t="s">
        <v>57</v>
      </c>
      <c r="AQ1359" s="90"/>
      <c r="AR1359" s="90" t="s">
        <v>57</v>
      </c>
      <c r="AS1359" s="90" t="s">
        <v>73</v>
      </c>
      <c r="AT1359" s="90" t="s">
        <v>74</v>
      </c>
      <c r="AU1359" s="97" t="s">
        <v>75</v>
      </c>
      <c r="AV1359" s="98" t="s">
        <v>109</v>
      </c>
      <c r="AW1359" s="98" t="s">
        <v>110</v>
      </c>
      <c r="AX1359" s="97">
        <v>3299065</v>
      </c>
      <c r="AY1359" s="98" t="s">
        <v>111</v>
      </c>
      <c r="AZ1359" s="98" t="s">
        <v>112</v>
      </c>
      <c r="BA1359" s="24"/>
    </row>
    <row r="1360" spans="1:53" ht="84.75" customHeight="1">
      <c r="A1360" s="23" t="str">
        <f>+IFERROR(VLOOKUP(R1360,'[2]Listas niveles'!$D$2:$E$11,2,FALSE),"")</f>
        <v>DTAO</v>
      </c>
      <c r="B1360" s="23" t="str">
        <f>+IFERROR(VLOOKUP(AS1360,'[2]Listas anexo 1'!$A$7:$B$8,2,FALSE),"")</f>
        <v>FORTA</v>
      </c>
      <c r="C1360" s="23" t="str">
        <f>+IFERROR(VLOOKUP(AT1360,'[2]Listas anexo 1'!$A$13:$B$15,2,FALSE),"")</f>
        <v>FORTALECIMIENTO</v>
      </c>
      <c r="D1360" s="23" t="str">
        <f>+IFERROR(VLOOKUP(AT1360,'[2]Listas anexo 1'!$A$13:$C$15,3,FALSE),"")</f>
        <v>FORTALECER</v>
      </c>
      <c r="E1360" s="23" t="str">
        <f>+IFERROR(VLOOKUP(AT1360,'[2]Listas anexo 1'!$A$19:$B$21,2,FALSE),"")</f>
        <v>FORTOB</v>
      </c>
      <c r="F1360" s="23" t="str">
        <f>+IFERROR(VLOOKUP(AV1360,'[2]Listas anexo 1'!$J$13:$K$21,2,FALSE),"")</f>
        <v>FORTOBI</v>
      </c>
      <c r="G1360" s="23" t="str">
        <f>+IFERROR(VLOOKUP(AW1360,'[2]LISTAS ANEXO 1. 2'!$A$9:$B$38,2,FALSE),"")</f>
        <v>TII</v>
      </c>
      <c r="H1360" s="23" t="str">
        <f>+IFERROR(IF(C1360="ADMINYCOOR",VLOOKUP(AY1360,'[2]LISTAS ANEXO 1. 3'!$B$13:$C$42,2,FALSE),IF(C1360="TASAS",VLOOKUP(AY1360,'[2]LISTAS ANEXO 1. 3'!$B$43:$C$51,2,FALSE),IF(C1360="FORTALECIMIENTO",VLOOKUP(AY1360,'[2]LISTAS ANEXO 1. 3'!$B$52:$C$58,2,FALSE),""))),"")</f>
        <v>BBBB</v>
      </c>
      <c r="I1360" s="23" t="str">
        <f>+IFERROR(VLOOKUP(#REF!,'[2]LISTAS ANEXO 1. 4'!$B$74:$C$90,2,FALSE),"")</f>
        <v/>
      </c>
      <c r="J1360" s="23" t="str">
        <f>+IFERROR(VLOOKUP(X1360,[2]ORDINALES!$B$2:$C$5,2,FALSE),"")</f>
        <v>CTADOS</v>
      </c>
      <c r="K1360" s="23" t="str">
        <f>+IFERROR(VLOOKUP(#REF!,[2]REGION!$G$2:$I$1125,2,FALSE),"")</f>
        <v/>
      </c>
      <c r="L1360" s="23" t="str">
        <f>+IFERROR(VLOOKUP(AI1360,[2]REGION!$G$2:$I$1125,2,FALSE),"")</f>
        <v>CAUCA</v>
      </c>
      <c r="M1360" s="23" t="str">
        <f>+IFERROR(VLOOKUP(#REF!,[2]ORDINALES!$H$2:$I$382,2,FALSE),"")</f>
        <v/>
      </c>
      <c r="N1360" s="23" t="str">
        <f>IFERROR(VLOOKUP(U1360,'[2]Lista Willy'!$B$11:$D$14,3,FALSE),"")</f>
        <v>REC_11</v>
      </c>
      <c r="O1360" s="24"/>
      <c r="P1360" s="90">
        <v>43038</v>
      </c>
      <c r="Q1360" s="90" t="s">
        <v>540</v>
      </c>
      <c r="R1360" s="90" t="s">
        <v>1386</v>
      </c>
      <c r="S1360" s="90" t="s">
        <v>1386</v>
      </c>
      <c r="T1360" s="90" t="s">
        <v>1386</v>
      </c>
      <c r="U1360" s="90" t="s">
        <v>52</v>
      </c>
      <c r="V1360" s="94" t="s">
        <v>53</v>
      </c>
      <c r="W1360" s="90" t="s">
        <v>54</v>
      </c>
      <c r="X1360" s="90" t="s">
        <v>55</v>
      </c>
      <c r="Y1360" s="90" t="s">
        <v>1420</v>
      </c>
      <c r="Z1360" s="88">
        <v>16477901</v>
      </c>
      <c r="AA1360" s="120"/>
      <c r="AB1360" s="88"/>
      <c r="AC1360" s="88"/>
      <c r="AD1360" s="88"/>
      <c r="AE1360" s="120">
        <v>16477901</v>
      </c>
      <c r="AF1360" s="88"/>
      <c r="AG1360" s="89"/>
      <c r="AH1360" s="90" t="s">
        <v>57</v>
      </c>
      <c r="AI1360" s="90" t="s">
        <v>1421</v>
      </c>
      <c r="AJ1360" s="90" t="s">
        <v>1422</v>
      </c>
      <c r="AK1360" s="90"/>
      <c r="AL1360" s="90" t="s">
        <v>57</v>
      </c>
      <c r="AM1360" s="90"/>
      <c r="AN1360" s="90" t="s">
        <v>57</v>
      </c>
      <c r="AO1360" s="90"/>
      <c r="AP1360" s="90" t="s">
        <v>57</v>
      </c>
      <c r="AQ1360" s="90"/>
      <c r="AR1360" s="90" t="s">
        <v>57</v>
      </c>
      <c r="AS1360" s="90" t="s">
        <v>73</v>
      </c>
      <c r="AT1360" s="90" t="s">
        <v>74</v>
      </c>
      <c r="AU1360" s="97" t="s">
        <v>75</v>
      </c>
      <c r="AV1360" s="98" t="s">
        <v>76</v>
      </c>
      <c r="AW1360" s="98" t="s">
        <v>77</v>
      </c>
      <c r="AX1360" s="97">
        <v>3299060</v>
      </c>
      <c r="AY1360" s="98" t="s">
        <v>78</v>
      </c>
      <c r="AZ1360" s="98" t="s">
        <v>201</v>
      </c>
      <c r="BA1360" s="24"/>
    </row>
    <row r="1361" spans="1:53" ht="84.75" customHeight="1">
      <c r="A1361" s="23" t="str">
        <f>+IFERROR(VLOOKUP(R1361,'[2]Listas niveles'!$D$2:$E$11,2,FALSE),"")</f>
        <v>DTAO</v>
      </c>
      <c r="B1361" s="23" t="str">
        <f>+IFERROR(VLOOKUP(AS1361,'[2]Listas anexo 1'!$A$7:$B$8,2,FALSE),"")</f>
        <v>FORTA</v>
      </c>
      <c r="C1361" s="23" t="str">
        <f>+IFERROR(VLOOKUP(AT1361,'[2]Listas anexo 1'!$A$13:$B$15,2,FALSE),"")</f>
        <v>FORTALECIMIENTO</v>
      </c>
      <c r="D1361" s="23" t="str">
        <f>+IFERROR(VLOOKUP(AT1361,'[2]Listas anexo 1'!$A$13:$C$15,3,FALSE),"")</f>
        <v>FORTALECER</v>
      </c>
      <c r="E1361" s="23" t="str">
        <f>+IFERROR(VLOOKUP(AT1361,'[2]Listas anexo 1'!$A$19:$B$21,2,FALSE),"")</f>
        <v>FORTOB</v>
      </c>
      <c r="F1361" s="23" t="str">
        <f>+IFERROR(VLOOKUP(AV1361,'[2]Listas anexo 1'!$J$13:$K$21,2,FALSE),"")</f>
        <v>FORTOBI</v>
      </c>
      <c r="G1361" s="23" t="str">
        <f>+IFERROR(VLOOKUP(AW1361,'[2]LISTAS ANEXO 1. 2'!$A$9:$B$38,2,FALSE),"")</f>
        <v>TII</v>
      </c>
      <c r="H1361" s="23" t="str">
        <f>+IFERROR(IF(C1361="ADMINYCOOR",VLOOKUP(AY1361,'[2]LISTAS ANEXO 1. 3'!$B$13:$C$42,2,FALSE),IF(C1361="TASAS",VLOOKUP(AY1361,'[2]LISTAS ANEXO 1. 3'!$B$43:$C$51,2,FALSE),IF(C1361="FORTALECIMIENTO",VLOOKUP(AY1361,'[2]LISTAS ANEXO 1. 3'!$B$52:$C$58,2,FALSE),""))),"")</f>
        <v>BBBB</v>
      </c>
      <c r="I1361" s="23" t="str">
        <f>+IFERROR(VLOOKUP(#REF!,'[2]LISTAS ANEXO 1. 4'!$B$74:$C$90,2,FALSE),"")</f>
        <v/>
      </c>
      <c r="J1361" s="23" t="str">
        <f>+IFERROR(VLOOKUP(X1361,[2]ORDINALES!$B$2:$C$5,2,FALSE),"")</f>
        <v>CTADOS</v>
      </c>
      <c r="K1361" s="23" t="str">
        <f>+IFERROR(VLOOKUP(#REF!,[2]REGION!$G$2:$I$1125,2,FALSE),"")</f>
        <v/>
      </c>
      <c r="L1361" s="23" t="str">
        <f>+IFERROR(VLOOKUP(AI1361,[2]REGION!$G$2:$I$1125,2,FALSE),"")</f>
        <v>ANTIOQUIA</v>
      </c>
      <c r="M1361" s="23" t="str">
        <f>+IFERROR(VLOOKUP(#REF!,[2]ORDINALES!$H$2:$I$382,2,FALSE),"")</f>
        <v/>
      </c>
      <c r="N1361" s="23" t="str">
        <f>IFERROR(VLOOKUP(U1361,'[2]Lista Willy'!$B$11:$D$14,3,FALSE),"")</f>
        <v>REC_11</v>
      </c>
      <c r="O1361" s="24"/>
      <c r="P1361" s="90">
        <v>43039</v>
      </c>
      <c r="Q1361" s="90" t="s">
        <v>540</v>
      </c>
      <c r="R1361" s="90" t="s">
        <v>1386</v>
      </c>
      <c r="S1361" s="90" t="s">
        <v>1386</v>
      </c>
      <c r="T1361" s="90" t="s">
        <v>1386</v>
      </c>
      <c r="U1361" s="90" t="s">
        <v>52</v>
      </c>
      <c r="V1361" s="94" t="s">
        <v>53</v>
      </c>
      <c r="W1361" s="90" t="s">
        <v>54</v>
      </c>
      <c r="X1361" s="90" t="s">
        <v>55</v>
      </c>
      <c r="Y1361" s="90" t="s">
        <v>1423</v>
      </c>
      <c r="Z1361" s="89">
        <v>16397600</v>
      </c>
      <c r="AA1361" s="120"/>
      <c r="AB1361" s="89"/>
      <c r="AC1361" s="89"/>
      <c r="AD1361" s="89"/>
      <c r="AE1361" s="120">
        <v>16397600</v>
      </c>
      <c r="AF1361" s="89">
        <v>16378786</v>
      </c>
      <c r="AG1361" s="89">
        <v>19263492.600000001</v>
      </c>
      <c r="AH1361" s="90" t="s">
        <v>57</v>
      </c>
      <c r="AI1361" s="90" t="s">
        <v>1388</v>
      </c>
      <c r="AJ1361" s="90" t="s">
        <v>1389</v>
      </c>
      <c r="AK1361" s="90"/>
      <c r="AL1361" s="90" t="s">
        <v>57</v>
      </c>
      <c r="AM1361" s="90"/>
      <c r="AN1361" s="90" t="s">
        <v>57</v>
      </c>
      <c r="AO1361" s="90"/>
      <c r="AP1361" s="90" t="s">
        <v>57</v>
      </c>
      <c r="AQ1361" s="90"/>
      <c r="AR1361" s="90" t="s">
        <v>57</v>
      </c>
      <c r="AS1361" s="90" t="s">
        <v>73</v>
      </c>
      <c r="AT1361" s="90" t="s">
        <v>74</v>
      </c>
      <c r="AU1361" s="97" t="s">
        <v>75</v>
      </c>
      <c r="AV1361" s="98" t="s">
        <v>76</v>
      </c>
      <c r="AW1361" s="98" t="s">
        <v>77</v>
      </c>
      <c r="AX1361" s="97">
        <v>3299060</v>
      </c>
      <c r="AY1361" s="98" t="s">
        <v>78</v>
      </c>
      <c r="AZ1361" s="98" t="s">
        <v>201</v>
      </c>
      <c r="BA1361" s="24"/>
    </row>
    <row r="1362" spans="1:53" ht="84.75" customHeight="1">
      <c r="A1362" s="23" t="str">
        <f>+IFERROR(VLOOKUP(R1362,'[2]Listas niveles'!$D$2:$E$11,2,FALSE),"")</f>
        <v>DTAO</v>
      </c>
      <c r="B1362" s="23" t="str">
        <f>+IFERROR(VLOOKUP(AS1362,'[2]Listas anexo 1'!$A$7:$B$8,2,FALSE),"")</f>
        <v>FORTA</v>
      </c>
      <c r="C1362" s="23" t="str">
        <f>+IFERROR(VLOOKUP(AT1362,'[2]Listas anexo 1'!$A$13:$B$15,2,FALSE),"")</f>
        <v>FORTALECIMIENTO</v>
      </c>
      <c r="D1362" s="23" t="str">
        <f>+IFERROR(VLOOKUP(AT1362,'[2]Listas anexo 1'!$A$13:$C$15,3,FALSE),"")</f>
        <v>FORTALECER</v>
      </c>
      <c r="E1362" s="23" t="str">
        <f>+IFERROR(VLOOKUP(AT1362,'[2]Listas anexo 1'!$A$19:$B$21,2,FALSE),"")</f>
        <v>FORTOB</v>
      </c>
      <c r="F1362" s="23" t="str">
        <f>+IFERROR(VLOOKUP(AV1362,'[2]Listas anexo 1'!$J$13:$K$21,2,FALSE),"")</f>
        <v>FORTOBI</v>
      </c>
      <c r="G1362" s="23" t="str">
        <f>+IFERROR(VLOOKUP(AW1362,'[2]LISTAS ANEXO 1. 2'!$A$9:$B$38,2,FALSE),"")</f>
        <v>TII</v>
      </c>
      <c r="H1362" s="23" t="str">
        <f>+IFERROR(IF(C1362="ADMINYCOOR",VLOOKUP(AY1362,'[2]LISTAS ANEXO 1. 3'!$B$13:$C$42,2,FALSE),IF(C1362="TASAS",VLOOKUP(AY1362,'[2]LISTAS ANEXO 1. 3'!$B$43:$C$51,2,FALSE),IF(C1362="FORTALECIMIENTO",VLOOKUP(AY1362,'[2]LISTAS ANEXO 1. 3'!$B$52:$C$58,2,FALSE),""))),"")</f>
        <v>BBBB</v>
      </c>
      <c r="I1362" s="23" t="str">
        <f>+IFERROR(VLOOKUP(#REF!,'[2]LISTAS ANEXO 1. 4'!$B$74:$C$90,2,FALSE),"")</f>
        <v/>
      </c>
      <c r="J1362" s="23" t="str">
        <f>+IFERROR(VLOOKUP(X1362,[2]ORDINALES!$B$2:$C$5,2,FALSE),"")</f>
        <v>CTADOS</v>
      </c>
      <c r="K1362" s="23" t="str">
        <f>+IFERROR(VLOOKUP(#REF!,[2]REGION!$G$2:$I$1125,2,FALSE),"")</f>
        <v/>
      </c>
      <c r="L1362" s="23" t="str">
        <f>+IFERROR(VLOOKUP(AI1362,[2]REGION!$G$2:$I$1125,2,FALSE),"")</f>
        <v>ANTIOQUIA</v>
      </c>
      <c r="M1362" s="23" t="str">
        <f>+IFERROR(VLOOKUP(#REF!,[2]ORDINALES!$H$2:$I$382,2,FALSE),"")</f>
        <v/>
      </c>
      <c r="N1362" s="23" t="str">
        <f>IFERROR(VLOOKUP(U1362,'[2]Lista Willy'!$B$11:$D$14,3,FALSE),"")</f>
        <v>REC_11</v>
      </c>
      <c r="O1362" s="24"/>
      <c r="P1362" s="90">
        <v>43040</v>
      </c>
      <c r="Q1362" s="90" t="s">
        <v>540</v>
      </c>
      <c r="R1362" s="90" t="s">
        <v>1386</v>
      </c>
      <c r="S1362" s="90" t="s">
        <v>1386</v>
      </c>
      <c r="T1362" s="90" t="s">
        <v>1386</v>
      </c>
      <c r="U1362" s="90" t="s">
        <v>52</v>
      </c>
      <c r="V1362" s="94" t="s">
        <v>53</v>
      </c>
      <c r="W1362" s="90" t="s">
        <v>54</v>
      </c>
      <c r="X1362" s="90" t="s">
        <v>55</v>
      </c>
      <c r="Y1362" s="90" t="s">
        <v>1424</v>
      </c>
      <c r="Z1362" s="89">
        <v>16397600</v>
      </c>
      <c r="AA1362" s="120"/>
      <c r="AB1362" s="89"/>
      <c r="AC1362" s="89"/>
      <c r="AD1362" s="89"/>
      <c r="AE1362" s="120">
        <v>16397600</v>
      </c>
      <c r="AF1362" s="89">
        <v>16378786</v>
      </c>
      <c r="AG1362" s="89">
        <v>19263492.600000001</v>
      </c>
      <c r="AH1362" s="90" t="s">
        <v>57</v>
      </c>
      <c r="AI1362" s="90" t="s">
        <v>1388</v>
      </c>
      <c r="AJ1362" s="90" t="s">
        <v>1389</v>
      </c>
      <c r="AK1362" s="90"/>
      <c r="AL1362" s="90" t="s">
        <v>57</v>
      </c>
      <c r="AM1362" s="90"/>
      <c r="AN1362" s="90" t="s">
        <v>57</v>
      </c>
      <c r="AO1362" s="90"/>
      <c r="AP1362" s="90" t="s">
        <v>57</v>
      </c>
      <c r="AQ1362" s="90"/>
      <c r="AR1362" s="90" t="s">
        <v>57</v>
      </c>
      <c r="AS1362" s="90" t="s">
        <v>73</v>
      </c>
      <c r="AT1362" s="90" t="s">
        <v>74</v>
      </c>
      <c r="AU1362" s="97" t="s">
        <v>75</v>
      </c>
      <c r="AV1362" s="98" t="s">
        <v>76</v>
      </c>
      <c r="AW1362" s="98" t="s">
        <v>77</v>
      </c>
      <c r="AX1362" s="97">
        <v>3299060</v>
      </c>
      <c r="AY1362" s="98" t="s">
        <v>78</v>
      </c>
      <c r="AZ1362" s="98" t="s">
        <v>201</v>
      </c>
      <c r="BA1362" s="24"/>
    </row>
    <row r="1363" spans="1:53" ht="84.75" customHeight="1">
      <c r="A1363" s="23" t="str">
        <f>+IFERROR(VLOOKUP(R1363,'[2]Listas niveles'!$D$2:$E$11,2,FALSE),"")</f>
        <v>DTAO</v>
      </c>
      <c r="B1363" s="23" t="str">
        <f>+IFERROR(VLOOKUP(AS1363,'[2]Listas anexo 1'!$A$7:$B$8,2,FALSE),"")</f>
        <v>FORTA</v>
      </c>
      <c r="C1363" s="23" t="str">
        <f>+IFERROR(VLOOKUP(AT1363,'[2]Listas anexo 1'!$A$13:$B$15,2,FALSE),"")</f>
        <v>FORTALECIMIENTO</v>
      </c>
      <c r="D1363" s="23" t="str">
        <f>+IFERROR(VLOOKUP(AT1363,'[2]Listas anexo 1'!$A$13:$C$15,3,FALSE),"")</f>
        <v>FORTALECER</v>
      </c>
      <c r="E1363" s="23" t="str">
        <f>+IFERROR(VLOOKUP(AT1363,'[2]Listas anexo 1'!$A$19:$B$21,2,FALSE),"")</f>
        <v>FORTOB</v>
      </c>
      <c r="F1363" s="23" t="str">
        <f>+IFERROR(VLOOKUP(AV1363,'[2]Listas anexo 1'!$J$13:$K$21,2,FALSE),"")</f>
        <v>FORTOBI</v>
      </c>
      <c r="G1363" s="23" t="str">
        <f>+IFERROR(VLOOKUP(AW1363,'[2]LISTAS ANEXO 1. 2'!$A$9:$B$38,2,FALSE),"")</f>
        <v>TII</v>
      </c>
      <c r="H1363" s="23" t="str">
        <f>+IFERROR(IF(C1363="ADMINYCOOR",VLOOKUP(AY1363,'[2]LISTAS ANEXO 1. 3'!$B$13:$C$42,2,FALSE),IF(C1363="TASAS",VLOOKUP(AY1363,'[2]LISTAS ANEXO 1. 3'!$B$43:$C$51,2,FALSE),IF(C1363="FORTALECIMIENTO",VLOOKUP(AY1363,'[2]LISTAS ANEXO 1. 3'!$B$52:$C$58,2,FALSE),""))),"")</f>
        <v>BBBB</v>
      </c>
      <c r="I1363" s="23" t="str">
        <f>+IFERROR(VLOOKUP(#REF!,'[2]LISTAS ANEXO 1. 4'!$B$74:$C$90,2,FALSE),"")</f>
        <v/>
      </c>
      <c r="J1363" s="23" t="str">
        <f>+IFERROR(VLOOKUP(X1363,[2]ORDINALES!$B$2:$C$5,2,FALSE),"")</f>
        <v>CTADOS</v>
      </c>
      <c r="K1363" s="23" t="str">
        <f>+IFERROR(VLOOKUP(#REF!,[2]REGION!$G$2:$I$1125,2,FALSE),"")</f>
        <v/>
      </c>
      <c r="L1363" s="23" t="str">
        <f>+IFERROR(VLOOKUP(AI1363,[2]REGION!$G$2:$I$1125,2,FALSE),"")</f>
        <v>ANTIOQUIA</v>
      </c>
      <c r="M1363" s="23" t="str">
        <f>+IFERROR(VLOOKUP(#REF!,[2]ORDINALES!$H$2:$I$382,2,FALSE),"")</f>
        <v/>
      </c>
      <c r="N1363" s="23" t="str">
        <f>IFERROR(VLOOKUP(U1363,'[2]Lista Willy'!$B$11:$D$14,3,FALSE),"")</f>
        <v>REC_11</v>
      </c>
      <c r="O1363" s="24"/>
      <c r="P1363" s="90">
        <v>43041</v>
      </c>
      <c r="Q1363" s="90" t="s">
        <v>540</v>
      </c>
      <c r="R1363" s="90" t="s">
        <v>1386</v>
      </c>
      <c r="S1363" s="90" t="s">
        <v>1386</v>
      </c>
      <c r="T1363" s="90" t="s">
        <v>1386</v>
      </c>
      <c r="U1363" s="90" t="s">
        <v>52</v>
      </c>
      <c r="V1363" s="94" t="s">
        <v>53</v>
      </c>
      <c r="W1363" s="90" t="s">
        <v>54</v>
      </c>
      <c r="X1363" s="90" t="s">
        <v>55</v>
      </c>
      <c r="Y1363" s="90" t="s">
        <v>1424</v>
      </c>
      <c r="Z1363" s="88">
        <v>18702420</v>
      </c>
      <c r="AA1363" s="120"/>
      <c r="AB1363" s="88"/>
      <c r="AC1363" s="88"/>
      <c r="AD1363" s="88"/>
      <c r="AE1363" s="120">
        <v>18702420</v>
      </c>
      <c r="AF1363" s="88"/>
      <c r="AG1363" s="89"/>
      <c r="AH1363" s="90" t="s">
        <v>57</v>
      </c>
      <c r="AI1363" s="90" t="s">
        <v>1388</v>
      </c>
      <c r="AJ1363" s="90" t="s">
        <v>1389</v>
      </c>
      <c r="AK1363" s="90"/>
      <c r="AL1363" s="90" t="s">
        <v>57</v>
      </c>
      <c r="AM1363" s="90"/>
      <c r="AN1363" s="90" t="s">
        <v>57</v>
      </c>
      <c r="AO1363" s="90"/>
      <c r="AP1363" s="90" t="s">
        <v>57</v>
      </c>
      <c r="AQ1363" s="90"/>
      <c r="AR1363" s="90" t="s">
        <v>57</v>
      </c>
      <c r="AS1363" s="90" t="s">
        <v>73</v>
      </c>
      <c r="AT1363" s="90" t="s">
        <v>74</v>
      </c>
      <c r="AU1363" s="97" t="s">
        <v>75</v>
      </c>
      <c r="AV1363" s="98" t="s">
        <v>76</v>
      </c>
      <c r="AW1363" s="98" t="s">
        <v>77</v>
      </c>
      <c r="AX1363" s="97">
        <v>3299060</v>
      </c>
      <c r="AY1363" s="98" t="s">
        <v>78</v>
      </c>
      <c r="AZ1363" s="98" t="s">
        <v>201</v>
      </c>
      <c r="BA1363" s="24"/>
    </row>
    <row r="1364" spans="1:53" ht="84.75" customHeight="1">
      <c r="A1364" s="23" t="str">
        <f>+IFERROR(VLOOKUP(R1364,'[2]Listas niveles'!$D$2:$E$11,2,FALSE),"")</f>
        <v>DTAO</v>
      </c>
      <c r="B1364" s="23" t="str">
        <f>+IFERROR(VLOOKUP(AS1364,'[2]Listas anexo 1'!$A$7:$B$8,2,FALSE),"")</f>
        <v>FORTA</v>
      </c>
      <c r="C1364" s="23" t="str">
        <f>+IFERROR(VLOOKUP(AT1364,'[2]Listas anexo 1'!$A$13:$B$15,2,FALSE),"")</f>
        <v>FORTALECIMIENTO</v>
      </c>
      <c r="D1364" s="23" t="str">
        <f>+IFERROR(VLOOKUP(AT1364,'[2]Listas anexo 1'!$A$13:$C$15,3,FALSE),"")</f>
        <v>FORTALECER</v>
      </c>
      <c r="E1364" s="23" t="str">
        <f>+IFERROR(VLOOKUP(AT1364,'[2]Listas anexo 1'!$A$19:$B$21,2,FALSE),"")</f>
        <v>FORTOB</v>
      </c>
      <c r="F1364" s="23" t="str">
        <f>+IFERROR(VLOOKUP(AV1364,'[2]Listas anexo 1'!$J$13:$K$21,2,FALSE),"")</f>
        <v>FORTOBI</v>
      </c>
      <c r="G1364" s="23" t="str">
        <f>+IFERROR(VLOOKUP(AW1364,'[2]LISTAS ANEXO 1. 2'!$A$9:$B$38,2,FALSE),"")</f>
        <v>TII</v>
      </c>
      <c r="H1364" s="23" t="str">
        <f>+IFERROR(IF(C1364="ADMINYCOOR",VLOOKUP(AY1364,'[2]LISTAS ANEXO 1. 3'!$B$13:$C$42,2,FALSE),IF(C1364="TASAS",VLOOKUP(AY1364,'[2]LISTAS ANEXO 1. 3'!$B$43:$C$51,2,FALSE),IF(C1364="FORTALECIMIENTO",VLOOKUP(AY1364,'[2]LISTAS ANEXO 1. 3'!$B$52:$C$58,2,FALSE),""))),"")</f>
        <v>BBBB</v>
      </c>
      <c r="I1364" s="23" t="str">
        <f>+IFERROR(VLOOKUP(#REF!,'[2]LISTAS ANEXO 1. 4'!$B$74:$C$90,2,FALSE),"")</f>
        <v/>
      </c>
      <c r="J1364" s="23" t="str">
        <f>+IFERROR(VLOOKUP(X1364,[2]ORDINALES!$B$2:$C$5,2,FALSE),"")</f>
        <v>CTADOS</v>
      </c>
      <c r="K1364" s="23" t="str">
        <f>+IFERROR(VLOOKUP(#REF!,[2]REGION!$G$2:$I$1125,2,FALSE),"")</f>
        <v/>
      </c>
      <c r="L1364" s="23" t="str">
        <f>+IFERROR(VLOOKUP(AI1364,[2]REGION!$G$2:$I$1125,2,FALSE),"")</f>
        <v>ANTIOQUIA</v>
      </c>
      <c r="M1364" s="23" t="str">
        <f>+IFERROR(VLOOKUP(#REF!,[2]ORDINALES!$H$2:$I$382,2,FALSE),"")</f>
        <v/>
      </c>
      <c r="N1364" s="23" t="str">
        <f>IFERROR(VLOOKUP(U1364,'[2]Lista Willy'!$B$11:$D$14,3,FALSE),"")</f>
        <v>REC_11</v>
      </c>
      <c r="O1364" s="24"/>
      <c r="P1364" s="90">
        <v>43042</v>
      </c>
      <c r="Q1364" s="90" t="s">
        <v>540</v>
      </c>
      <c r="R1364" s="90" t="s">
        <v>1386</v>
      </c>
      <c r="S1364" s="90" t="s">
        <v>1386</v>
      </c>
      <c r="T1364" s="90" t="s">
        <v>1386</v>
      </c>
      <c r="U1364" s="90" t="s">
        <v>52</v>
      </c>
      <c r="V1364" s="94" t="s">
        <v>53</v>
      </c>
      <c r="W1364" s="90" t="s">
        <v>54</v>
      </c>
      <c r="X1364" s="90" t="s">
        <v>55</v>
      </c>
      <c r="Y1364" s="90" t="s">
        <v>1425</v>
      </c>
      <c r="Z1364" s="88">
        <v>42785350</v>
      </c>
      <c r="AA1364" s="120"/>
      <c r="AB1364" s="88"/>
      <c r="AC1364" s="88"/>
      <c r="AD1364" s="88"/>
      <c r="AE1364" s="120">
        <v>42785350</v>
      </c>
      <c r="AF1364" s="88"/>
      <c r="AG1364" s="89"/>
      <c r="AH1364" s="90" t="s">
        <v>57</v>
      </c>
      <c r="AI1364" s="90" t="s">
        <v>1388</v>
      </c>
      <c r="AJ1364" s="90" t="s">
        <v>1389</v>
      </c>
      <c r="AK1364" s="90"/>
      <c r="AL1364" s="90" t="s">
        <v>57</v>
      </c>
      <c r="AM1364" s="90"/>
      <c r="AN1364" s="90" t="s">
        <v>57</v>
      </c>
      <c r="AO1364" s="90"/>
      <c r="AP1364" s="90" t="s">
        <v>57</v>
      </c>
      <c r="AQ1364" s="90"/>
      <c r="AR1364" s="90" t="s">
        <v>57</v>
      </c>
      <c r="AS1364" s="90" t="s">
        <v>73</v>
      </c>
      <c r="AT1364" s="90" t="s">
        <v>74</v>
      </c>
      <c r="AU1364" s="97" t="s">
        <v>75</v>
      </c>
      <c r="AV1364" s="98" t="s">
        <v>76</v>
      </c>
      <c r="AW1364" s="98" t="s">
        <v>77</v>
      </c>
      <c r="AX1364" s="97">
        <v>3299060</v>
      </c>
      <c r="AY1364" s="98" t="s">
        <v>78</v>
      </c>
      <c r="AZ1364" s="98" t="s">
        <v>201</v>
      </c>
      <c r="BA1364" s="24"/>
    </row>
    <row r="1365" spans="1:53" ht="84.75" customHeight="1">
      <c r="A1365" s="23" t="str">
        <f>+IFERROR(VLOOKUP(R1365,'[2]Listas niveles'!$D$2:$E$11,2,FALSE),"")</f>
        <v>DTAO</v>
      </c>
      <c r="B1365" s="23" t="str">
        <f>+IFERROR(VLOOKUP(AS1365,'[2]Listas anexo 1'!$A$7:$B$8,2,FALSE),"")</f>
        <v>FORTA</v>
      </c>
      <c r="C1365" s="23" t="str">
        <f>+IFERROR(VLOOKUP(AT1365,'[2]Listas anexo 1'!$A$13:$B$15,2,FALSE),"")</f>
        <v>FORTALECIMIENTO</v>
      </c>
      <c r="D1365" s="23" t="str">
        <f>+IFERROR(VLOOKUP(AT1365,'[2]Listas anexo 1'!$A$13:$C$15,3,FALSE),"")</f>
        <v>FORTALECER</v>
      </c>
      <c r="E1365" s="23" t="str">
        <f>+IFERROR(VLOOKUP(AT1365,'[2]Listas anexo 1'!$A$19:$B$21,2,FALSE),"")</f>
        <v>FORTOB</v>
      </c>
      <c r="F1365" s="23" t="str">
        <f>+IFERROR(VLOOKUP(AV1365,'[2]Listas anexo 1'!$J$13:$K$21,2,FALSE),"")</f>
        <v>FORTOBI</v>
      </c>
      <c r="G1365" s="23" t="str">
        <f>+IFERROR(VLOOKUP(AW1365,'[2]LISTAS ANEXO 1. 2'!$A$9:$B$38,2,FALSE),"")</f>
        <v>TII</v>
      </c>
      <c r="H1365" s="23" t="str">
        <f>+IFERROR(IF(C1365="ADMINYCOOR",VLOOKUP(AY1365,'[2]LISTAS ANEXO 1. 3'!$B$13:$C$42,2,FALSE),IF(C1365="TASAS",VLOOKUP(AY1365,'[2]LISTAS ANEXO 1. 3'!$B$43:$C$51,2,FALSE),IF(C1365="FORTALECIMIENTO",VLOOKUP(AY1365,'[2]LISTAS ANEXO 1. 3'!$B$52:$C$58,2,FALSE),""))),"")</f>
        <v>BBBB</v>
      </c>
      <c r="I1365" s="23" t="str">
        <f>+IFERROR(VLOOKUP(#REF!,'[2]LISTAS ANEXO 1. 4'!$B$74:$C$90,2,FALSE),"")</f>
        <v/>
      </c>
      <c r="J1365" s="23" t="str">
        <f>+IFERROR(VLOOKUP(X1365,[2]ORDINALES!$B$2:$C$5,2,FALSE),"")</f>
        <v>CTADOS</v>
      </c>
      <c r="K1365" s="23" t="str">
        <f>+IFERROR(VLOOKUP(#REF!,[2]REGION!$G$2:$I$1125,2,FALSE),"")</f>
        <v/>
      </c>
      <c r="L1365" s="23" t="str">
        <f>+IFERROR(VLOOKUP(AI1365,[2]REGION!$G$2:$I$1125,2,FALSE),"")</f>
        <v>ANTIOQUIA</v>
      </c>
      <c r="M1365" s="23" t="str">
        <f>+IFERROR(VLOOKUP(#REF!,[2]ORDINALES!$H$2:$I$382,2,FALSE),"")</f>
        <v/>
      </c>
      <c r="N1365" s="23" t="str">
        <f>IFERROR(VLOOKUP(U1365,'[2]Lista Willy'!$B$11:$D$14,3,FALSE),"")</f>
        <v>REC_11</v>
      </c>
      <c r="O1365" s="24"/>
      <c r="P1365" s="90">
        <v>43043</v>
      </c>
      <c r="Q1365" s="90" t="s">
        <v>540</v>
      </c>
      <c r="R1365" s="90" t="s">
        <v>1386</v>
      </c>
      <c r="S1365" s="90" t="s">
        <v>1386</v>
      </c>
      <c r="T1365" s="90" t="s">
        <v>1386</v>
      </c>
      <c r="U1365" s="90" t="s">
        <v>52</v>
      </c>
      <c r="V1365" s="94" t="s">
        <v>53</v>
      </c>
      <c r="W1365" s="90" t="s">
        <v>54</v>
      </c>
      <c r="X1365" s="90" t="s">
        <v>55</v>
      </c>
      <c r="Y1365" s="90" t="s">
        <v>1426</v>
      </c>
      <c r="Z1365" s="88">
        <v>31859960</v>
      </c>
      <c r="AA1365" s="120"/>
      <c r="AB1365" s="88"/>
      <c r="AC1365" s="88"/>
      <c r="AD1365" s="88"/>
      <c r="AE1365" s="120">
        <v>31859960</v>
      </c>
      <c r="AF1365" s="88"/>
      <c r="AG1365" s="89"/>
      <c r="AH1365" s="90" t="s">
        <v>57</v>
      </c>
      <c r="AI1365" s="90" t="s">
        <v>1388</v>
      </c>
      <c r="AJ1365" s="90" t="s">
        <v>1389</v>
      </c>
      <c r="AK1365" s="90"/>
      <c r="AL1365" s="90" t="s">
        <v>57</v>
      </c>
      <c r="AM1365" s="90"/>
      <c r="AN1365" s="90" t="s">
        <v>57</v>
      </c>
      <c r="AO1365" s="90"/>
      <c r="AP1365" s="90" t="s">
        <v>57</v>
      </c>
      <c r="AQ1365" s="90"/>
      <c r="AR1365" s="90" t="s">
        <v>57</v>
      </c>
      <c r="AS1365" s="90" t="s">
        <v>73</v>
      </c>
      <c r="AT1365" s="90" t="s">
        <v>74</v>
      </c>
      <c r="AU1365" s="97" t="s">
        <v>75</v>
      </c>
      <c r="AV1365" s="98" t="s">
        <v>76</v>
      </c>
      <c r="AW1365" s="98" t="s">
        <v>77</v>
      </c>
      <c r="AX1365" s="97">
        <v>3299060</v>
      </c>
      <c r="AY1365" s="98" t="s">
        <v>78</v>
      </c>
      <c r="AZ1365" s="98" t="s">
        <v>201</v>
      </c>
      <c r="BA1365" s="24"/>
    </row>
    <row r="1366" spans="1:53" ht="84.75" customHeight="1">
      <c r="A1366" s="23" t="str">
        <f>+IFERROR(VLOOKUP(R1366,'[2]Listas niveles'!$D$2:$E$11,2,FALSE),"")</f>
        <v>DTAO</v>
      </c>
      <c r="B1366" s="23" t="str">
        <f>+IFERROR(VLOOKUP(AS1366,'[2]Listas anexo 1'!$A$7:$B$8,2,FALSE),"")</f>
        <v>FORTA</v>
      </c>
      <c r="C1366" s="23" t="str">
        <f>+IFERROR(VLOOKUP(AT1366,'[2]Listas anexo 1'!$A$13:$B$15,2,FALSE),"")</f>
        <v>FORTALECIMIENTO</v>
      </c>
      <c r="D1366" s="23" t="str">
        <f>+IFERROR(VLOOKUP(AT1366,'[2]Listas anexo 1'!$A$13:$C$15,3,FALSE),"")</f>
        <v>FORTALECER</v>
      </c>
      <c r="E1366" s="23" t="str">
        <f>+IFERROR(VLOOKUP(AT1366,'[2]Listas anexo 1'!$A$19:$B$21,2,FALSE),"")</f>
        <v>FORTOB</v>
      </c>
      <c r="F1366" s="23" t="str">
        <f>+IFERROR(VLOOKUP(AV1366,'[2]Listas anexo 1'!$J$13:$K$21,2,FALSE),"")</f>
        <v>FORTOBI</v>
      </c>
      <c r="G1366" s="23" t="str">
        <f>+IFERROR(VLOOKUP(AW1366,'[2]LISTAS ANEXO 1. 2'!$A$9:$B$38,2,FALSE),"")</f>
        <v>TII</v>
      </c>
      <c r="H1366" s="23" t="str">
        <f>+IFERROR(IF(C1366="ADMINYCOOR",VLOOKUP(AY1366,'[2]LISTAS ANEXO 1. 3'!$B$13:$C$42,2,FALSE),IF(C1366="TASAS",VLOOKUP(AY1366,'[2]LISTAS ANEXO 1. 3'!$B$43:$C$51,2,FALSE),IF(C1366="FORTALECIMIENTO",VLOOKUP(AY1366,'[2]LISTAS ANEXO 1. 3'!$B$52:$C$58,2,FALSE),""))),"")</f>
        <v>BBBB</v>
      </c>
      <c r="I1366" s="23" t="str">
        <f>+IFERROR(VLOOKUP(#REF!,'[2]LISTAS ANEXO 1. 4'!$B$74:$C$90,2,FALSE),"")</f>
        <v/>
      </c>
      <c r="J1366" s="23" t="str">
        <f>+IFERROR(VLOOKUP(X1366,[2]ORDINALES!$B$2:$C$5,2,FALSE),"")</f>
        <v>CTADOS</v>
      </c>
      <c r="K1366" s="23" t="str">
        <f>+IFERROR(VLOOKUP(#REF!,[2]REGION!$G$2:$I$1125,2,FALSE),"")</f>
        <v/>
      </c>
      <c r="L1366" s="23" t="str">
        <f>+IFERROR(VLOOKUP(AI1366,[2]REGION!$G$2:$I$1125,2,FALSE),"")</f>
        <v>ANTIOQUIA</v>
      </c>
      <c r="M1366" s="23" t="str">
        <f>+IFERROR(VLOOKUP(#REF!,[2]ORDINALES!$H$2:$I$382,2,FALSE),"")</f>
        <v/>
      </c>
      <c r="N1366" s="23" t="str">
        <f>IFERROR(VLOOKUP(U1366,'[2]Lista Willy'!$B$11:$D$14,3,FALSE),"")</f>
        <v>REC_11</v>
      </c>
      <c r="O1366" s="24"/>
      <c r="P1366" s="90">
        <v>43044</v>
      </c>
      <c r="Q1366" s="90" t="s">
        <v>540</v>
      </c>
      <c r="R1366" s="90" t="s">
        <v>1386</v>
      </c>
      <c r="S1366" s="90" t="s">
        <v>1386</v>
      </c>
      <c r="T1366" s="90" t="s">
        <v>1386</v>
      </c>
      <c r="U1366" s="90" t="s">
        <v>52</v>
      </c>
      <c r="V1366" s="94" t="s">
        <v>53</v>
      </c>
      <c r="W1366" s="90" t="s">
        <v>54</v>
      </c>
      <c r="X1366" s="90" t="s">
        <v>55</v>
      </c>
      <c r="Y1366" s="90" t="s">
        <v>1427</v>
      </c>
      <c r="Z1366" s="89">
        <v>23999000</v>
      </c>
      <c r="AA1366" s="120"/>
      <c r="AB1366" s="89"/>
      <c r="AC1366" s="89"/>
      <c r="AD1366" s="89"/>
      <c r="AE1366" s="120">
        <v>23999000</v>
      </c>
      <c r="AF1366" s="89">
        <v>23988520</v>
      </c>
      <c r="AG1366" s="89">
        <v>28116199.43</v>
      </c>
      <c r="AH1366" s="90" t="s">
        <v>57</v>
      </c>
      <c r="AI1366" s="90" t="s">
        <v>1388</v>
      </c>
      <c r="AJ1366" s="90" t="s">
        <v>1389</v>
      </c>
      <c r="AK1366" s="90"/>
      <c r="AL1366" s="90" t="s">
        <v>57</v>
      </c>
      <c r="AM1366" s="90"/>
      <c r="AN1366" s="90" t="s">
        <v>57</v>
      </c>
      <c r="AO1366" s="90"/>
      <c r="AP1366" s="90" t="s">
        <v>57</v>
      </c>
      <c r="AQ1366" s="90"/>
      <c r="AR1366" s="90" t="s">
        <v>57</v>
      </c>
      <c r="AS1366" s="90" t="s">
        <v>73</v>
      </c>
      <c r="AT1366" s="90" t="s">
        <v>74</v>
      </c>
      <c r="AU1366" s="97" t="s">
        <v>75</v>
      </c>
      <c r="AV1366" s="98" t="s">
        <v>76</v>
      </c>
      <c r="AW1366" s="98" t="s">
        <v>77</v>
      </c>
      <c r="AX1366" s="97">
        <v>3299060</v>
      </c>
      <c r="AY1366" s="98" t="s">
        <v>78</v>
      </c>
      <c r="AZ1366" s="98" t="s">
        <v>201</v>
      </c>
      <c r="BA1366" s="24"/>
    </row>
    <row r="1367" spans="1:53" ht="84.75" customHeight="1">
      <c r="A1367" s="23" t="str">
        <f>+IFERROR(VLOOKUP(R1367,'[2]Listas niveles'!$D$2:$E$11,2,FALSE),"")</f>
        <v>DTAO</v>
      </c>
      <c r="B1367" s="23" t="str">
        <f>+IFERROR(VLOOKUP(AS1367,'[2]Listas anexo 1'!$A$7:$B$8,2,FALSE),"")</f>
        <v>FORTA</v>
      </c>
      <c r="C1367" s="23" t="str">
        <f>+IFERROR(VLOOKUP(AT1367,'[2]Listas anexo 1'!$A$13:$B$15,2,FALSE),"")</f>
        <v>FORTALECIMIENTO</v>
      </c>
      <c r="D1367" s="23" t="str">
        <f>+IFERROR(VLOOKUP(AT1367,'[2]Listas anexo 1'!$A$13:$C$15,3,FALSE),"")</f>
        <v>FORTALECER</v>
      </c>
      <c r="E1367" s="23" t="str">
        <f>+IFERROR(VLOOKUP(AT1367,'[2]Listas anexo 1'!$A$19:$B$21,2,FALSE),"")</f>
        <v>FORTOB</v>
      </c>
      <c r="F1367" s="23" t="str">
        <f>+IFERROR(VLOOKUP(AV1367,'[2]Listas anexo 1'!$J$13:$K$21,2,FALSE),"")</f>
        <v>FORTOBI</v>
      </c>
      <c r="G1367" s="23" t="str">
        <f>+IFERROR(VLOOKUP(AW1367,'[2]LISTAS ANEXO 1. 2'!$A$9:$B$38,2,FALSE),"")</f>
        <v>TII</v>
      </c>
      <c r="H1367" s="23" t="str">
        <f>+IFERROR(IF(C1367="ADMINYCOOR",VLOOKUP(AY1367,'[2]LISTAS ANEXO 1. 3'!$B$13:$C$42,2,FALSE),IF(C1367="TASAS",VLOOKUP(AY1367,'[2]LISTAS ANEXO 1. 3'!$B$43:$C$51,2,FALSE),IF(C1367="FORTALECIMIENTO",VLOOKUP(AY1367,'[2]LISTAS ANEXO 1. 3'!$B$52:$C$58,2,FALSE),""))),"")</f>
        <v>BBBB</v>
      </c>
      <c r="I1367" s="23" t="str">
        <f>+IFERROR(VLOOKUP(#REF!,'[2]LISTAS ANEXO 1. 4'!$B$74:$C$90,2,FALSE),"")</f>
        <v/>
      </c>
      <c r="J1367" s="23" t="str">
        <f>+IFERROR(VLOOKUP(X1367,[2]ORDINALES!$B$2:$C$5,2,FALSE),"")</f>
        <v>CTADOS</v>
      </c>
      <c r="K1367" s="23" t="str">
        <f>+IFERROR(VLOOKUP(#REF!,[2]REGION!$G$2:$I$1125,2,FALSE),"")</f>
        <v/>
      </c>
      <c r="L1367" s="23" t="str">
        <f>+IFERROR(VLOOKUP(AI1367,[2]REGION!$G$2:$I$1125,2,FALSE),"")</f>
        <v>ANTIOQUIA</v>
      </c>
      <c r="M1367" s="23" t="str">
        <f>+IFERROR(VLOOKUP(#REF!,[2]ORDINALES!$H$2:$I$382,2,FALSE),"")</f>
        <v/>
      </c>
      <c r="N1367" s="23" t="str">
        <f>IFERROR(VLOOKUP(U1367,'[2]Lista Willy'!$B$11:$D$14,3,FALSE),"")</f>
        <v>REC_11</v>
      </c>
      <c r="O1367" s="24"/>
      <c r="P1367" s="90">
        <v>43045</v>
      </c>
      <c r="Q1367" s="90" t="s">
        <v>540</v>
      </c>
      <c r="R1367" s="90" t="s">
        <v>1386</v>
      </c>
      <c r="S1367" s="90" t="s">
        <v>1386</v>
      </c>
      <c r="T1367" s="90" t="s">
        <v>1386</v>
      </c>
      <c r="U1367" s="90" t="s">
        <v>52</v>
      </c>
      <c r="V1367" s="94" t="s">
        <v>53</v>
      </c>
      <c r="W1367" s="90" t="s">
        <v>54</v>
      </c>
      <c r="X1367" s="90" t="s">
        <v>55</v>
      </c>
      <c r="Y1367" s="90" t="s">
        <v>1428</v>
      </c>
      <c r="Z1367" s="88">
        <v>27297281</v>
      </c>
      <c r="AA1367" s="120"/>
      <c r="AB1367" s="88"/>
      <c r="AC1367" s="88"/>
      <c r="AD1367" s="88"/>
      <c r="AE1367" s="120">
        <v>27297281</v>
      </c>
      <c r="AF1367" s="88"/>
      <c r="AG1367" s="89"/>
      <c r="AH1367" s="90" t="s">
        <v>57</v>
      </c>
      <c r="AI1367" s="90" t="s">
        <v>1388</v>
      </c>
      <c r="AJ1367" s="90" t="s">
        <v>1389</v>
      </c>
      <c r="AK1367" s="90"/>
      <c r="AL1367" s="90" t="s">
        <v>57</v>
      </c>
      <c r="AM1367" s="90"/>
      <c r="AN1367" s="90" t="s">
        <v>57</v>
      </c>
      <c r="AO1367" s="90"/>
      <c r="AP1367" s="90" t="s">
        <v>57</v>
      </c>
      <c r="AQ1367" s="90"/>
      <c r="AR1367" s="90" t="s">
        <v>57</v>
      </c>
      <c r="AS1367" s="90" t="s">
        <v>73</v>
      </c>
      <c r="AT1367" s="90" t="s">
        <v>74</v>
      </c>
      <c r="AU1367" s="97" t="s">
        <v>75</v>
      </c>
      <c r="AV1367" s="98" t="s">
        <v>76</v>
      </c>
      <c r="AW1367" s="98" t="s">
        <v>77</v>
      </c>
      <c r="AX1367" s="97">
        <v>3299060</v>
      </c>
      <c r="AY1367" s="98" t="s">
        <v>78</v>
      </c>
      <c r="AZ1367" s="98" t="s">
        <v>201</v>
      </c>
      <c r="BA1367" s="24"/>
    </row>
    <row r="1368" spans="1:53" ht="84.75" customHeight="1">
      <c r="A1368" s="23" t="str">
        <f>+IFERROR(VLOOKUP(R1368,'[2]Listas niveles'!$D$2:$E$11,2,FALSE),"")</f>
        <v>DTAO</v>
      </c>
      <c r="B1368" s="23" t="str">
        <f>+IFERROR(VLOOKUP(AS1368,'[2]Listas anexo 1'!$A$7:$B$8,2,FALSE),"")</f>
        <v>FORTA</v>
      </c>
      <c r="C1368" s="23" t="str">
        <f>+IFERROR(VLOOKUP(AT1368,'[2]Listas anexo 1'!$A$13:$B$15,2,FALSE),"")</f>
        <v>FORTALECIMIENTO</v>
      </c>
      <c r="D1368" s="23" t="str">
        <f>+IFERROR(VLOOKUP(AT1368,'[2]Listas anexo 1'!$A$13:$C$15,3,FALSE),"")</f>
        <v>FORTALECER</v>
      </c>
      <c r="E1368" s="23" t="str">
        <f>+IFERROR(VLOOKUP(AT1368,'[2]Listas anexo 1'!$A$19:$B$21,2,FALSE),"")</f>
        <v>FORTOB</v>
      </c>
      <c r="F1368" s="23" t="str">
        <f>+IFERROR(VLOOKUP(AV1368,'[2]Listas anexo 1'!$J$13:$K$21,2,FALSE),"")</f>
        <v>FORTOBI</v>
      </c>
      <c r="G1368" s="23" t="str">
        <f>+IFERROR(VLOOKUP(AW1368,'[2]LISTAS ANEXO 1. 2'!$A$9:$B$38,2,FALSE),"")</f>
        <v>TI</v>
      </c>
      <c r="H1368" s="23" t="str">
        <f>+IFERROR(IF(C1368="ADMINYCOOR",VLOOKUP(AY1368,'[2]LISTAS ANEXO 1. 3'!$B$13:$C$42,2,FALSE),IF(C1368="TASAS",VLOOKUP(AY1368,'[2]LISTAS ANEXO 1. 3'!$B$43:$C$51,2,FALSE),IF(C1368="FORTALECIMIENTO",VLOOKUP(AY1368,'[2]LISTAS ANEXO 1. 3'!$B$52:$C$58,2,FALSE),""))),"")</f>
        <v>AAAA</v>
      </c>
      <c r="I1368" s="23" t="str">
        <f>+IFERROR(VLOOKUP(#REF!,'[2]LISTAS ANEXO 1. 4'!$B$74:$C$90,2,FALSE),"")</f>
        <v/>
      </c>
      <c r="J1368" s="23" t="str">
        <f>+IFERROR(VLOOKUP(X1368,[2]ORDINALES!$B$2:$C$5,2,FALSE),"")</f>
        <v>CTADOS</v>
      </c>
      <c r="K1368" s="23" t="str">
        <f>+IFERROR(VLOOKUP(#REF!,[2]REGION!$G$2:$I$1125,2,FALSE),"")</f>
        <v/>
      </c>
      <c r="L1368" s="23" t="str">
        <f>+IFERROR(VLOOKUP(AI1368,[2]REGION!$G$2:$I$1125,2,FALSE),"")</f>
        <v>ANTIOQUIA</v>
      </c>
      <c r="M1368" s="23" t="str">
        <f>+IFERROR(VLOOKUP(#REF!,[2]ORDINALES!$H$2:$I$382,2,FALSE),"")</f>
        <v/>
      </c>
      <c r="N1368" s="23" t="str">
        <f>IFERROR(VLOOKUP(U1368,'[2]Lista Willy'!$B$11:$D$14,3,FALSE),"")</f>
        <v>REC_11</v>
      </c>
      <c r="O1368" s="24"/>
      <c r="P1368" s="90">
        <v>43046</v>
      </c>
      <c r="Q1368" s="90" t="s">
        <v>540</v>
      </c>
      <c r="R1368" s="90" t="s">
        <v>1386</v>
      </c>
      <c r="S1368" s="90" t="s">
        <v>1386</v>
      </c>
      <c r="T1368" s="90" t="s">
        <v>1386</v>
      </c>
      <c r="U1368" s="90" t="s">
        <v>52</v>
      </c>
      <c r="V1368" s="94" t="s">
        <v>53</v>
      </c>
      <c r="W1368" s="90" t="s">
        <v>54</v>
      </c>
      <c r="X1368" s="90" t="s">
        <v>55</v>
      </c>
      <c r="Y1368" s="90" t="s">
        <v>1429</v>
      </c>
      <c r="Z1368" s="88">
        <v>75730006</v>
      </c>
      <c r="AA1368" s="120"/>
      <c r="AB1368" s="88"/>
      <c r="AC1368" s="88"/>
      <c r="AD1368" s="88"/>
      <c r="AE1368" s="120">
        <v>75730006</v>
      </c>
      <c r="AF1368" s="88"/>
      <c r="AG1368" s="89"/>
      <c r="AH1368" s="90" t="s">
        <v>57</v>
      </c>
      <c r="AI1368" s="90" t="s">
        <v>1388</v>
      </c>
      <c r="AJ1368" s="90" t="s">
        <v>1389</v>
      </c>
      <c r="AK1368" s="90"/>
      <c r="AL1368" s="90" t="s">
        <v>57</v>
      </c>
      <c r="AM1368" s="90"/>
      <c r="AN1368" s="90" t="s">
        <v>57</v>
      </c>
      <c r="AO1368" s="90"/>
      <c r="AP1368" s="90" t="s">
        <v>57</v>
      </c>
      <c r="AQ1368" s="90"/>
      <c r="AR1368" s="90" t="s">
        <v>57</v>
      </c>
      <c r="AS1368" s="90" t="s">
        <v>73</v>
      </c>
      <c r="AT1368" s="90" t="s">
        <v>74</v>
      </c>
      <c r="AU1368" s="97" t="s">
        <v>75</v>
      </c>
      <c r="AV1368" s="98" t="s">
        <v>76</v>
      </c>
      <c r="AW1368" s="98" t="s">
        <v>210</v>
      </c>
      <c r="AX1368" s="97">
        <v>3299054</v>
      </c>
      <c r="AY1368" s="98" t="s">
        <v>211</v>
      </c>
      <c r="AZ1368" s="98" t="s">
        <v>212</v>
      </c>
      <c r="BA1368" s="24"/>
    </row>
    <row r="1369" spans="1:53" ht="84.75" customHeight="1">
      <c r="A1369" s="23" t="str">
        <f>+IFERROR(VLOOKUP(R1369,'[2]Listas niveles'!$D$2:$E$11,2,FALSE),"")</f>
        <v>DTAO</v>
      </c>
      <c r="B1369" s="23" t="str">
        <f>+IFERROR(VLOOKUP(AS1369,'[2]Listas anexo 1'!$A$7:$B$8,2,FALSE),"")</f>
        <v>FORTA</v>
      </c>
      <c r="C1369" s="23" t="str">
        <f>+IFERROR(VLOOKUP(AT1369,'[2]Listas anexo 1'!$A$13:$B$15,2,FALSE),"")</f>
        <v>FORTALECIMIENTO</v>
      </c>
      <c r="D1369" s="23" t="str">
        <f>+IFERROR(VLOOKUP(AT1369,'[2]Listas anexo 1'!$A$13:$C$15,3,FALSE),"")</f>
        <v>FORTALECER</v>
      </c>
      <c r="E1369" s="23" t="str">
        <f>+IFERROR(VLOOKUP(AT1369,'[2]Listas anexo 1'!$A$19:$B$21,2,FALSE),"")</f>
        <v>FORTOB</v>
      </c>
      <c r="F1369" s="23" t="str">
        <f>+IFERROR(VLOOKUP(AV1369,'[2]Listas anexo 1'!$J$13:$K$21,2,FALSE),"")</f>
        <v>FORTOBI</v>
      </c>
      <c r="G1369" s="23" t="str">
        <f>+IFERROR(VLOOKUP(AW1369,'[2]LISTAS ANEXO 1. 2'!$A$9:$B$38,2,FALSE),"")</f>
        <v>TI</v>
      </c>
      <c r="H1369" s="23" t="str">
        <f>+IFERROR(IF(C1369="ADMINYCOOR",VLOOKUP(AY1369,'[2]LISTAS ANEXO 1. 3'!$B$13:$C$42,2,FALSE),IF(C1369="TASAS",VLOOKUP(AY1369,'[2]LISTAS ANEXO 1. 3'!$B$43:$C$51,2,FALSE),IF(C1369="FORTALECIMIENTO",VLOOKUP(AY1369,'[2]LISTAS ANEXO 1. 3'!$B$52:$C$58,2,FALSE),""))),"")</f>
        <v>AAAA</v>
      </c>
      <c r="I1369" s="23" t="str">
        <f>+IFERROR(VLOOKUP(#REF!,'[2]LISTAS ANEXO 1. 4'!$B$74:$C$90,2,FALSE),"")</f>
        <v/>
      </c>
      <c r="J1369" s="23" t="str">
        <f>+IFERROR(VLOOKUP(X1369,[2]ORDINALES!$B$2:$C$5,2,FALSE),"")</f>
        <v>CTADOS</v>
      </c>
      <c r="K1369" s="23" t="str">
        <f>+IFERROR(VLOOKUP(#REF!,[2]REGION!$G$2:$I$1125,2,FALSE),"")</f>
        <v/>
      </c>
      <c r="L1369" s="23" t="str">
        <f>+IFERROR(VLOOKUP(AI1369,[2]REGION!$G$2:$I$1125,2,FALSE),"")</f>
        <v>ANTIOQUIA</v>
      </c>
      <c r="M1369" s="23" t="str">
        <f>+IFERROR(VLOOKUP(#REF!,[2]ORDINALES!$H$2:$I$382,2,FALSE),"")</f>
        <v/>
      </c>
      <c r="N1369" s="23" t="str">
        <f>IFERROR(VLOOKUP(U1369,'[2]Lista Willy'!$B$11:$D$14,3,FALSE),"")</f>
        <v>REC_11</v>
      </c>
      <c r="O1369" s="24"/>
      <c r="P1369" s="90">
        <v>43047</v>
      </c>
      <c r="Q1369" s="90" t="s">
        <v>540</v>
      </c>
      <c r="R1369" s="90" t="s">
        <v>1386</v>
      </c>
      <c r="S1369" s="90" t="s">
        <v>1386</v>
      </c>
      <c r="T1369" s="90" t="s">
        <v>1386</v>
      </c>
      <c r="U1369" s="90" t="s">
        <v>52</v>
      </c>
      <c r="V1369" s="94" t="s">
        <v>53</v>
      </c>
      <c r="W1369" s="90" t="s">
        <v>54</v>
      </c>
      <c r="X1369" s="90" t="s">
        <v>55</v>
      </c>
      <c r="Y1369" s="90" t="s">
        <v>1430</v>
      </c>
      <c r="Z1369" s="88">
        <v>64654656</v>
      </c>
      <c r="AA1369" s="120"/>
      <c r="AB1369" s="88"/>
      <c r="AC1369" s="88"/>
      <c r="AD1369" s="88"/>
      <c r="AE1369" s="120">
        <v>64654656</v>
      </c>
      <c r="AF1369" s="88"/>
      <c r="AG1369" s="89"/>
      <c r="AH1369" s="90" t="s">
        <v>57</v>
      </c>
      <c r="AI1369" s="90" t="s">
        <v>1388</v>
      </c>
      <c r="AJ1369" s="90" t="s">
        <v>1389</v>
      </c>
      <c r="AK1369" s="90"/>
      <c r="AL1369" s="90" t="s">
        <v>57</v>
      </c>
      <c r="AM1369" s="90"/>
      <c r="AN1369" s="90" t="s">
        <v>57</v>
      </c>
      <c r="AO1369" s="90"/>
      <c r="AP1369" s="90" t="s">
        <v>57</v>
      </c>
      <c r="AQ1369" s="90"/>
      <c r="AR1369" s="90" t="s">
        <v>57</v>
      </c>
      <c r="AS1369" s="90" t="s">
        <v>73</v>
      </c>
      <c r="AT1369" s="90" t="s">
        <v>74</v>
      </c>
      <c r="AU1369" s="97" t="s">
        <v>75</v>
      </c>
      <c r="AV1369" s="98" t="s">
        <v>76</v>
      </c>
      <c r="AW1369" s="98" t="s">
        <v>210</v>
      </c>
      <c r="AX1369" s="97">
        <v>3299054</v>
      </c>
      <c r="AY1369" s="98" t="s">
        <v>211</v>
      </c>
      <c r="AZ1369" s="98" t="s">
        <v>308</v>
      </c>
      <c r="BA1369" s="24"/>
    </row>
    <row r="1370" spans="1:53" ht="84.75" customHeight="1">
      <c r="A1370" s="23" t="str">
        <f>+IFERROR(VLOOKUP(R1370,'[2]Listas niveles'!$D$2:$E$11,2,FALSE),"")</f>
        <v>DTAO</v>
      </c>
      <c r="B1370" s="23" t="str">
        <f>+IFERROR(VLOOKUP(AS1370,'[2]Listas anexo 1'!$A$7:$B$8,2,FALSE),"")</f>
        <v>FORTA</v>
      </c>
      <c r="C1370" s="23" t="str">
        <f>+IFERROR(VLOOKUP(AT1370,'[2]Listas anexo 1'!$A$13:$B$15,2,FALSE),"")</f>
        <v>FORTALECIMIENTO</v>
      </c>
      <c r="D1370" s="23" t="str">
        <f>+IFERROR(VLOOKUP(AT1370,'[2]Listas anexo 1'!$A$13:$C$15,3,FALSE),"")</f>
        <v>FORTALECER</v>
      </c>
      <c r="E1370" s="23" t="str">
        <f>+IFERROR(VLOOKUP(AT1370,'[2]Listas anexo 1'!$A$19:$B$21,2,FALSE),"")</f>
        <v>FORTOB</v>
      </c>
      <c r="F1370" s="23" t="str">
        <f>+IFERROR(VLOOKUP(AV1370,'[2]Listas anexo 1'!$J$13:$K$21,2,FALSE),"")</f>
        <v>FORTOBI</v>
      </c>
      <c r="G1370" s="23" t="str">
        <f>+IFERROR(VLOOKUP(AW1370,'[2]LISTAS ANEXO 1. 2'!$A$9:$B$38,2,FALSE),"")</f>
        <v>TII</v>
      </c>
      <c r="H1370" s="23" t="str">
        <f>+IFERROR(IF(C1370="ADMINYCOOR",VLOOKUP(AY1370,'[2]LISTAS ANEXO 1. 3'!$B$13:$C$42,2,FALSE),IF(C1370="TASAS",VLOOKUP(AY1370,'[2]LISTAS ANEXO 1. 3'!$B$43:$C$51,2,FALSE),IF(C1370="FORTALECIMIENTO",VLOOKUP(AY1370,'[2]LISTAS ANEXO 1. 3'!$B$52:$C$58,2,FALSE),""))),"")</f>
        <v>BBBB</v>
      </c>
      <c r="I1370" s="23" t="str">
        <f>+IFERROR(VLOOKUP(#REF!,'[2]LISTAS ANEXO 1. 4'!$B$74:$C$90,2,FALSE),"")</f>
        <v/>
      </c>
      <c r="J1370" s="23" t="str">
        <f>+IFERROR(VLOOKUP(X1370,[2]ORDINALES!$B$2:$C$5,2,FALSE),"")</f>
        <v>CTADOS</v>
      </c>
      <c r="K1370" s="23" t="str">
        <f>+IFERROR(VLOOKUP(#REF!,[2]REGION!$G$2:$I$1125,2,FALSE),"")</f>
        <v/>
      </c>
      <c r="L1370" s="23" t="str">
        <f>+IFERROR(VLOOKUP(AI1370,[2]REGION!$G$2:$I$1125,2,FALSE),"")</f>
        <v>ANTIOQUIA</v>
      </c>
      <c r="M1370" s="23" t="str">
        <f>+IFERROR(VLOOKUP(#REF!,[2]ORDINALES!$H$2:$I$382,2,FALSE),"")</f>
        <v/>
      </c>
      <c r="N1370" s="23" t="str">
        <f>IFERROR(VLOOKUP(U1370,'[2]Lista Willy'!$B$11:$D$14,3,FALSE),"")</f>
        <v>REC_11</v>
      </c>
      <c r="O1370" s="24"/>
      <c r="P1370" s="90">
        <v>43048</v>
      </c>
      <c r="Q1370" s="90" t="s">
        <v>540</v>
      </c>
      <c r="R1370" s="90" t="s">
        <v>1386</v>
      </c>
      <c r="S1370" s="90" t="s">
        <v>1386</v>
      </c>
      <c r="T1370" s="90" t="s">
        <v>1386</v>
      </c>
      <c r="U1370" s="90" t="s">
        <v>52</v>
      </c>
      <c r="V1370" s="94" t="s">
        <v>53</v>
      </c>
      <c r="W1370" s="90" t="s">
        <v>54</v>
      </c>
      <c r="X1370" s="90" t="s">
        <v>55</v>
      </c>
      <c r="Y1370" s="90" t="s">
        <v>1431</v>
      </c>
      <c r="Z1370" s="88">
        <v>57986247</v>
      </c>
      <c r="AA1370" s="120"/>
      <c r="AB1370" s="88"/>
      <c r="AC1370" s="88"/>
      <c r="AD1370" s="88"/>
      <c r="AE1370" s="120">
        <v>57986247</v>
      </c>
      <c r="AF1370" s="88"/>
      <c r="AG1370" s="89"/>
      <c r="AH1370" s="90" t="s">
        <v>57</v>
      </c>
      <c r="AI1370" s="90" t="s">
        <v>1388</v>
      </c>
      <c r="AJ1370" s="90" t="s">
        <v>1389</v>
      </c>
      <c r="AK1370" s="90"/>
      <c r="AL1370" s="90" t="s">
        <v>57</v>
      </c>
      <c r="AM1370" s="90"/>
      <c r="AN1370" s="90" t="s">
        <v>57</v>
      </c>
      <c r="AO1370" s="90"/>
      <c r="AP1370" s="90" t="s">
        <v>57</v>
      </c>
      <c r="AQ1370" s="90"/>
      <c r="AR1370" s="90" t="s">
        <v>57</v>
      </c>
      <c r="AS1370" s="90" t="s">
        <v>73</v>
      </c>
      <c r="AT1370" s="90" t="s">
        <v>74</v>
      </c>
      <c r="AU1370" s="97" t="s">
        <v>75</v>
      </c>
      <c r="AV1370" s="98" t="s">
        <v>76</v>
      </c>
      <c r="AW1370" s="98" t="s">
        <v>77</v>
      </c>
      <c r="AX1370" s="97">
        <v>3299060</v>
      </c>
      <c r="AY1370" s="98" t="s">
        <v>78</v>
      </c>
      <c r="AZ1370" s="98" t="s">
        <v>201</v>
      </c>
      <c r="BA1370" s="24"/>
    </row>
    <row r="1371" spans="1:53" ht="84.75" customHeight="1">
      <c r="A1371" s="23" t="str">
        <f>+IFERROR(VLOOKUP(R1371,'[2]Listas niveles'!$D$2:$E$11,2,FALSE),"")</f>
        <v>DTAO</v>
      </c>
      <c r="B1371" s="23" t="str">
        <f>+IFERROR(VLOOKUP(AS1371,'[2]Listas anexo 1'!$A$7:$B$8,2,FALSE),"")</f>
        <v>FORTA</v>
      </c>
      <c r="C1371" s="23" t="str">
        <f>+IFERROR(VLOOKUP(AT1371,'[2]Listas anexo 1'!$A$13:$B$15,2,FALSE),"")</f>
        <v>FORTALECIMIENTO</v>
      </c>
      <c r="D1371" s="23" t="str">
        <f>+IFERROR(VLOOKUP(AT1371,'[2]Listas anexo 1'!$A$13:$C$15,3,FALSE),"")</f>
        <v>FORTALECER</v>
      </c>
      <c r="E1371" s="23" t="str">
        <f>+IFERROR(VLOOKUP(AT1371,'[2]Listas anexo 1'!$A$19:$B$21,2,FALSE),"")</f>
        <v>FORTOB</v>
      </c>
      <c r="F1371" s="23" t="str">
        <f>+IFERROR(VLOOKUP(AV1371,'[2]Listas anexo 1'!$J$13:$K$21,2,FALSE),"")</f>
        <v>FORTOBI</v>
      </c>
      <c r="G1371" s="23" t="str">
        <f>+IFERROR(VLOOKUP(AW1371,'[2]LISTAS ANEXO 1. 2'!$A$9:$B$38,2,FALSE),"")</f>
        <v>TII</v>
      </c>
      <c r="H1371" s="23" t="str">
        <f>+IFERROR(IF(C1371="ADMINYCOOR",VLOOKUP(AY1371,'[2]LISTAS ANEXO 1. 3'!$B$13:$C$42,2,FALSE),IF(C1371="TASAS",VLOOKUP(AY1371,'[2]LISTAS ANEXO 1. 3'!$B$43:$C$51,2,FALSE),IF(C1371="FORTALECIMIENTO",VLOOKUP(AY1371,'[2]LISTAS ANEXO 1. 3'!$B$52:$C$58,2,FALSE),""))),"")</f>
        <v>BBBB</v>
      </c>
      <c r="I1371" s="23" t="str">
        <f>+IFERROR(VLOOKUP(#REF!,'[2]LISTAS ANEXO 1. 4'!$B$74:$C$90,2,FALSE),"")</f>
        <v/>
      </c>
      <c r="J1371" s="23" t="str">
        <f>+IFERROR(VLOOKUP(X1371,[2]ORDINALES!$B$2:$C$5,2,FALSE),"")</f>
        <v>CTADOS</v>
      </c>
      <c r="K1371" s="23" t="str">
        <f>+IFERROR(VLOOKUP(#REF!,[2]REGION!$G$2:$I$1125,2,FALSE),"")</f>
        <v/>
      </c>
      <c r="L1371" s="23" t="str">
        <f>+IFERROR(VLOOKUP(AI1371,[2]REGION!$G$2:$I$1125,2,FALSE),"")</f>
        <v>ANTIOQUIA</v>
      </c>
      <c r="M1371" s="23" t="str">
        <f>+IFERROR(VLOOKUP(#REF!,[2]ORDINALES!$H$2:$I$382,2,FALSE),"")</f>
        <v/>
      </c>
      <c r="N1371" s="23" t="str">
        <f>IFERROR(VLOOKUP(U1371,'[2]Lista Willy'!$B$11:$D$14,3,FALSE),"")</f>
        <v>REC_11</v>
      </c>
      <c r="O1371" s="24"/>
      <c r="P1371" s="90">
        <v>43049</v>
      </c>
      <c r="Q1371" s="90" t="s">
        <v>540</v>
      </c>
      <c r="R1371" s="90" t="s">
        <v>1386</v>
      </c>
      <c r="S1371" s="90" t="s">
        <v>1386</v>
      </c>
      <c r="T1371" s="90" t="s">
        <v>1386</v>
      </c>
      <c r="U1371" s="90" t="s">
        <v>52</v>
      </c>
      <c r="V1371" s="94" t="s">
        <v>53</v>
      </c>
      <c r="W1371" s="90" t="s">
        <v>54</v>
      </c>
      <c r="X1371" s="90" t="s">
        <v>55</v>
      </c>
      <c r="Y1371" s="90" t="s">
        <v>1432</v>
      </c>
      <c r="Z1371" s="88">
        <v>31859960</v>
      </c>
      <c r="AA1371" s="120"/>
      <c r="AB1371" s="88"/>
      <c r="AC1371" s="88"/>
      <c r="AD1371" s="88"/>
      <c r="AE1371" s="120">
        <v>31859960</v>
      </c>
      <c r="AF1371" s="88"/>
      <c r="AG1371" s="89"/>
      <c r="AH1371" s="90" t="s">
        <v>57</v>
      </c>
      <c r="AI1371" s="90" t="s">
        <v>1388</v>
      </c>
      <c r="AJ1371" s="90" t="s">
        <v>1389</v>
      </c>
      <c r="AK1371" s="90"/>
      <c r="AL1371" s="90" t="s">
        <v>57</v>
      </c>
      <c r="AM1371" s="90"/>
      <c r="AN1371" s="90" t="s">
        <v>57</v>
      </c>
      <c r="AO1371" s="90"/>
      <c r="AP1371" s="90" t="s">
        <v>57</v>
      </c>
      <c r="AQ1371" s="90"/>
      <c r="AR1371" s="90" t="s">
        <v>57</v>
      </c>
      <c r="AS1371" s="90" t="s">
        <v>73</v>
      </c>
      <c r="AT1371" s="90" t="s">
        <v>74</v>
      </c>
      <c r="AU1371" s="97" t="s">
        <v>75</v>
      </c>
      <c r="AV1371" s="98" t="s">
        <v>76</v>
      </c>
      <c r="AW1371" s="98" t="s">
        <v>77</v>
      </c>
      <c r="AX1371" s="97">
        <v>3299060</v>
      </c>
      <c r="AY1371" s="98" t="s">
        <v>78</v>
      </c>
      <c r="AZ1371" s="98" t="s">
        <v>201</v>
      </c>
      <c r="BA1371" s="24"/>
    </row>
    <row r="1372" spans="1:53" ht="84.75" customHeight="1">
      <c r="A1372" s="23" t="str">
        <f>+IFERROR(VLOOKUP(R1372,'[2]Listas niveles'!$D$2:$E$11,2,FALSE),"")</f>
        <v>DTAO</v>
      </c>
      <c r="B1372" s="23" t="str">
        <f>+IFERROR(VLOOKUP(AS1372,'[2]Listas anexo 1'!$A$7:$B$8,2,FALSE),"")</f>
        <v>FORTA</v>
      </c>
      <c r="C1372" s="23" t="str">
        <f>+IFERROR(VLOOKUP(AT1372,'[2]Listas anexo 1'!$A$13:$B$15,2,FALSE),"")</f>
        <v>FORTALECIMIENTO</v>
      </c>
      <c r="D1372" s="23" t="str">
        <f>+IFERROR(VLOOKUP(AT1372,'[2]Listas anexo 1'!$A$13:$C$15,3,FALSE),"")</f>
        <v>FORTALECER</v>
      </c>
      <c r="E1372" s="23" t="str">
        <f>+IFERROR(VLOOKUP(AT1372,'[2]Listas anexo 1'!$A$19:$B$21,2,FALSE),"")</f>
        <v>FORTOB</v>
      </c>
      <c r="F1372" s="23" t="str">
        <f>+IFERROR(VLOOKUP(AV1372,'[2]Listas anexo 1'!$J$13:$K$21,2,FALSE),"")</f>
        <v>FORTOBI</v>
      </c>
      <c r="G1372" s="23" t="str">
        <f>+IFERROR(VLOOKUP(AW1372,'[2]LISTAS ANEXO 1. 2'!$A$9:$B$38,2,FALSE),"")</f>
        <v>TII</v>
      </c>
      <c r="H1372" s="23" t="str">
        <f>+IFERROR(IF(C1372="ADMINYCOOR",VLOOKUP(AY1372,'[2]LISTAS ANEXO 1. 3'!$B$13:$C$42,2,FALSE),IF(C1372="TASAS",VLOOKUP(AY1372,'[2]LISTAS ANEXO 1. 3'!$B$43:$C$51,2,FALSE),IF(C1372="FORTALECIMIENTO",VLOOKUP(AY1372,'[2]LISTAS ANEXO 1. 3'!$B$52:$C$58,2,FALSE),""))),"")</f>
        <v>BBBB</v>
      </c>
      <c r="I1372" s="23" t="str">
        <f>+IFERROR(VLOOKUP(#REF!,'[2]LISTAS ANEXO 1. 4'!$B$74:$C$90,2,FALSE),"")</f>
        <v/>
      </c>
      <c r="J1372" s="23" t="str">
        <f>+IFERROR(VLOOKUP(X1372,[2]ORDINALES!$B$2:$C$5,2,FALSE),"")</f>
        <v>CTADOS</v>
      </c>
      <c r="K1372" s="23" t="str">
        <f>+IFERROR(VLOOKUP(#REF!,[2]REGION!$G$2:$I$1125,2,FALSE),"")</f>
        <v/>
      </c>
      <c r="L1372" s="23" t="str">
        <f>+IFERROR(VLOOKUP(AI1372,[2]REGION!$G$2:$I$1125,2,FALSE),"")</f>
        <v>ANTIOQUIA</v>
      </c>
      <c r="M1372" s="23" t="str">
        <f>+IFERROR(VLOOKUP(#REF!,[2]ORDINALES!$H$2:$I$382,2,FALSE),"")</f>
        <v/>
      </c>
      <c r="N1372" s="23" t="str">
        <f>IFERROR(VLOOKUP(U1372,'[2]Lista Willy'!$B$11:$D$14,3,FALSE),"")</f>
        <v>REC_11</v>
      </c>
      <c r="O1372" s="24"/>
      <c r="P1372" s="90">
        <v>43050</v>
      </c>
      <c r="Q1372" s="90" t="s">
        <v>540</v>
      </c>
      <c r="R1372" s="90" t="s">
        <v>1386</v>
      </c>
      <c r="S1372" s="90" t="s">
        <v>1386</v>
      </c>
      <c r="T1372" s="90" t="s">
        <v>1386</v>
      </c>
      <c r="U1372" s="90" t="s">
        <v>52</v>
      </c>
      <c r="V1372" s="94" t="s">
        <v>53</v>
      </c>
      <c r="W1372" s="90" t="s">
        <v>54</v>
      </c>
      <c r="X1372" s="90" t="s">
        <v>55</v>
      </c>
      <c r="Y1372" s="90" t="s">
        <v>1433</v>
      </c>
      <c r="Z1372" s="89">
        <v>42230000</v>
      </c>
      <c r="AA1372" s="120"/>
      <c r="AB1372" s="89"/>
      <c r="AC1372" s="89"/>
      <c r="AD1372" s="89"/>
      <c r="AE1372" s="120">
        <v>42230000</v>
      </c>
      <c r="AF1372" s="89">
        <v>42214879</v>
      </c>
      <c r="AG1372" s="89">
        <v>48475801.550000004</v>
      </c>
      <c r="AH1372" s="90" t="s">
        <v>57</v>
      </c>
      <c r="AI1372" s="90" t="s">
        <v>1388</v>
      </c>
      <c r="AJ1372" s="90" t="s">
        <v>1389</v>
      </c>
      <c r="AK1372" s="90"/>
      <c r="AL1372" s="90" t="s">
        <v>57</v>
      </c>
      <c r="AM1372" s="90"/>
      <c r="AN1372" s="90" t="s">
        <v>57</v>
      </c>
      <c r="AO1372" s="90"/>
      <c r="AP1372" s="90" t="s">
        <v>57</v>
      </c>
      <c r="AQ1372" s="90"/>
      <c r="AR1372" s="90" t="s">
        <v>57</v>
      </c>
      <c r="AS1372" s="90" t="s">
        <v>73</v>
      </c>
      <c r="AT1372" s="90" t="s">
        <v>74</v>
      </c>
      <c r="AU1372" s="97" t="s">
        <v>75</v>
      </c>
      <c r="AV1372" s="98" t="s">
        <v>76</v>
      </c>
      <c r="AW1372" s="98" t="s">
        <v>77</v>
      </c>
      <c r="AX1372" s="97">
        <v>3299060</v>
      </c>
      <c r="AY1372" s="98" t="s">
        <v>78</v>
      </c>
      <c r="AZ1372" s="98" t="s">
        <v>201</v>
      </c>
      <c r="BA1372" s="24"/>
    </row>
    <row r="1373" spans="1:53" ht="84.75" customHeight="1">
      <c r="A1373" s="23" t="str">
        <f>+IFERROR(VLOOKUP(R1373,'[2]Listas niveles'!$D$2:$E$11,2,FALSE),"")</f>
        <v>DTAO</v>
      </c>
      <c r="B1373" s="23" t="str">
        <f>+IFERROR(VLOOKUP(AS1373,'[2]Listas anexo 1'!$A$7:$B$8,2,FALSE),"")</f>
        <v>FORTA</v>
      </c>
      <c r="C1373" s="23" t="str">
        <f>+IFERROR(VLOOKUP(AT1373,'[2]Listas anexo 1'!$A$13:$B$15,2,FALSE),"")</f>
        <v>FORTALECIMIENTO</v>
      </c>
      <c r="D1373" s="23" t="str">
        <f>+IFERROR(VLOOKUP(AT1373,'[2]Listas anexo 1'!$A$13:$C$15,3,FALSE),"")</f>
        <v>FORTALECER</v>
      </c>
      <c r="E1373" s="23" t="str">
        <f>+IFERROR(VLOOKUP(AT1373,'[2]Listas anexo 1'!$A$19:$B$21,2,FALSE),"")</f>
        <v>FORTOB</v>
      </c>
      <c r="F1373" s="23" t="str">
        <f>+IFERROR(VLOOKUP(AV1373,'[2]Listas anexo 1'!$J$13:$K$21,2,FALSE),"")</f>
        <v>FORTOBI</v>
      </c>
      <c r="G1373" s="23" t="str">
        <f>+IFERROR(VLOOKUP(AW1373,'[2]LISTAS ANEXO 1. 2'!$A$9:$B$38,2,FALSE),"")</f>
        <v>TII</v>
      </c>
      <c r="H1373" s="23" t="str">
        <f>+IFERROR(IF(C1373="ADMINYCOOR",VLOOKUP(AY1373,'[2]LISTAS ANEXO 1. 3'!$B$13:$C$42,2,FALSE),IF(C1373="TASAS",VLOOKUP(AY1373,'[2]LISTAS ANEXO 1. 3'!$B$43:$C$51,2,FALSE),IF(C1373="FORTALECIMIENTO",VLOOKUP(AY1373,'[2]LISTAS ANEXO 1. 3'!$B$52:$C$58,2,FALSE),""))),"")</f>
        <v>BBBB</v>
      </c>
      <c r="I1373" s="23" t="str">
        <f>+IFERROR(VLOOKUP(#REF!,'[2]LISTAS ANEXO 1. 4'!$B$74:$C$90,2,FALSE),"")</f>
        <v/>
      </c>
      <c r="J1373" s="23" t="str">
        <f>+IFERROR(VLOOKUP(X1373,[2]ORDINALES!$B$2:$C$5,2,FALSE),"")</f>
        <v>CTADOS</v>
      </c>
      <c r="K1373" s="23" t="str">
        <f>+IFERROR(VLOOKUP(#REF!,[2]REGION!$G$2:$I$1125,2,FALSE),"")</f>
        <v/>
      </c>
      <c r="L1373" s="23" t="str">
        <f>+IFERROR(VLOOKUP(AI1373,[2]REGION!$G$2:$I$1125,2,FALSE),"")</f>
        <v>ANTIOQUIA</v>
      </c>
      <c r="M1373" s="23" t="str">
        <f>+IFERROR(VLOOKUP(#REF!,[2]ORDINALES!$H$2:$I$382,2,FALSE),"")</f>
        <v/>
      </c>
      <c r="N1373" s="23" t="str">
        <f>IFERROR(VLOOKUP(U1373,'[2]Lista Willy'!$B$11:$D$14,3,FALSE),"")</f>
        <v>REC_11</v>
      </c>
      <c r="O1373" s="24"/>
      <c r="P1373" s="90">
        <v>43051</v>
      </c>
      <c r="Q1373" s="90" t="s">
        <v>540</v>
      </c>
      <c r="R1373" s="90" t="s">
        <v>1386</v>
      </c>
      <c r="S1373" s="90" t="s">
        <v>1386</v>
      </c>
      <c r="T1373" s="90" t="s">
        <v>1386</v>
      </c>
      <c r="U1373" s="90" t="s">
        <v>52</v>
      </c>
      <c r="V1373" s="94" t="s">
        <v>53</v>
      </c>
      <c r="W1373" s="90" t="s">
        <v>54</v>
      </c>
      <c r="X1373" s="90" t="s">
        <v>55</v>
      </c>
      <c r="Y1373" s="90" t="s">
        <v>1433</v>
      </c>
      <c r="Z1373" s="88">
        <v>57986247</v>
      </c>
      <c r="AA1373" s="120"/>
      <c r="AB1373" s="88"/>
      <c r="AC1373" s="88"/>
      <c r="AD1373" s="88"/>
      <c r="AE1373" s="120">
        <v>57986247</v>
      </c>
      <c r="AF1373" s="88"/>
      <c r="AG1373" s="89"/>
      <c r="AH1373" s="90" t="s">
        <v>57</v>
      </c>
      <c r="AI1373" s="90" t="s">
        <v>1388</v>
      </c>
      <c r="AJ1373" s="90" t="s">
        <v>1389</v>
      </c>
      <c r="AK1373" s="90"/>
      <c r="AL1373" s="90" t="s">
        <v>57</v>
      </c>
      <c r="AM1373" s="90"/>
      <c r="AN1373" s="90" t="s">
        <v>57</v>
      </c>
      <c r="AO1373" s="90"/>
      <c r="AP1373" s="90" t="s">
        <v>57</v>
      </c>
      <c r="AQ1373" s="90"/>
      <c r="AR1373" s="90" t="s">
        <v>57</v>
      </c>
      <c r="AS1373" s="90" t="s">
        <v>73</v>
      </c>
      <c r="AT1373" s="90" t="s">
        <v>74</v>
      </c>
      <c r="AU1373" s="97" t="s">
        <v>75</v>
      </c>
      <c r="AV1373" s="98" t="s">
        <v>76</v>
      </c>
      <c r="AW1373" s="98" t="s">
        <v>77</v>
      </c>
      <c r="AX1373" s="97">
        <v>3299060</v>
      </c>
      <c r="AY1373" s="98" t="s">
        <v>78</v>
      </c>
      <c r="AZ1373" s="98" t="s">
        <v>201</v>
      </c>
      <c r="BA1373" s="24"/>
    </row>
    <row r="1374" spans="1:53" ht="84.75" customHeight="1">
      <c r="A1374" s="23" t="str">
        <f>+IFERROR(VLOOKUP(R1374,'[2]Listas niveles'!$D$2:$E$11,2,FALSE),"")</f>
        <v>DTAO</v>
      </c>
      <c r="B1374" s="23" t="str">
        <f>+IFERROR(VLOOKUP(AS1374,'[2]Listas anexo 1'!$A$7:$B$8,2,FALSE),"")</f>
        <v>FORTA</v>
      </c>
      <c r="C1374" s="23" t="str">
        <f>+IFERROR(VLOOKUP(AT1374,'[2]Listas anexo 1'!$A$13:$B$15,2,FALSE),"")</f>
        <v>FORTALECIMIENTO</v>
      </c>
      <c r="D1374" s="23" t="str">
        <f>+IFERROR(VLOOKUP(AT1374,'[2]Listas anexo 1'!$A$13:$C$15,3,FALSE),"")</f>
        <v>FORTALECER</v>
      </c>
      <c r="E1374" s="23" t="str">
        <f>+IFERROR(VLOOKUP(AT1374,'[2]Listas anexo 1'!$A$19:$B$21,2,FALSE),"")</f>
        <v>FORTOB</v>
      </c>
      <c r="F1374" s="23" t="str">
        <f>+IFERROR(VLOOKUP(AV1374,'[2]Listas anexo 1'!$J$13:$K$21,2,FALSE),"")</f>
        <v>FORTOBI</v>
      </c>
      <c r="G1374" s="23" t="str">
        <f>+IFERROR(VLOOKUP(AW1374,'[2]LISTAS ANEXO 1. 2'!$A$9:$B$38,2,FALSE),"")</f>
        <v>TII</v>
      </c>
      <c r="H1374" s="23" t="str">
        <f>+IFERROR(IF(C1374="ADMINYCOOR",VLOOKUP(AY1374,'[2]LISTAS ANEXO 1. 3'!$B$13:$C$42,2,FALSE),IF(C1374="TASAS",VLOOKUP(AY1374,'[2]LISTAS ANEXO 1. 3'!$B$43:$C$51,2,FALSE),IF(C1374="FORTALECIMIENTO",VLOOKUP(AY1374,'[2]LISTAS ANEXO 1. 3'!$B$52:$C$58,2,FALSE),""))),"")</f>
        <v>BBBB</v>
      </c>
      <c r="I1374" s="23" t="str">
        <f>+IFERROR(VLOOKUP(#REF!,'[2]LISTAS ANEXO 1. 4'!$B$74:$C$90,2,FALSE),"")</f>
        <v/>
      </c>
      <c r="J1374" s="23" t="str">
        <f>+IFERROR(VLOOKUP(X1374,[2]ORDINALES!$B$2:$C$5,2,FALSE),"")</f>
        <v>CTADOS</v>
      </c>
      <c r="K1374" s="23" t="str">
        <f>+IFERROR(VLOOKUP(#REF!,[2]REGION!$G$2:$I$1125,2,FALSE),"")</f>
        <v/>
      </c>
      <c r="L1374" s="23" t="str">
        <f>+IFERROR(VLOOKUP(AI1374,[2]REGION!$G$2:$I$1125,2,FALSE),"")</f>
        <v>ANTIOQUIA</v>
      </c>
      <c r="M1374" s="23" t="str">
        <f>+IFERROR(VLOOKUP(#REF!,[2]ORDINALES!$H$2:$I$382,2,FALSE),"")</f>
        <v/>
      </c>
      <c r="N1374" s="23" t="str">
        <f>IFERROR(VLOOKUP(U1374,'[2]Lista Willy'!$B$11:$D$14,3,FALSE),"")</f>
        <v>REC_11</v>
      </c>
      <c r="O1374" s="24"/>
      <c r="P1374" s="90">
        <v>43052</v>
      </c>
      <c r="Q1374" s="90" t="s">
        <v>540</v>
      </c>
      <c r="R1374" s="90" t="s">
        <v>1386</v>
      </c>
      <c r="S1374" s="90" t="s">
        <v>1386</v>
      </c>
      <c r="T1374" s="90" t="s">
        <v>1386</v>
      </c>
      <c r="U1374" s="90" t="s">
        <v>52</v>
      </c>
      <c r="V1374" s="94" t="s">
        <v>53</v>
      </c>
      <c r="W1374" s="90" t="s">
        <v>54</v>
      </c>
      <c r="X1374" s="90" t="s">
        <v>55</v>
      </c>
      <c r="Y1374" s="90" t="s">
        <v>1434</v>
      </c>
      <c r="Z1374" s="88">
        <v>57986247</v>
      </c>
      <c r="AA1374" s="120"/>
      <c r="AB1374" s="88"/>
      <c r="AC1374" s="88"/>
      <c r="AD1374" s="88"/>
      <c r="AE1374" s="120">
        <v>57986247</v>
      </c>
      <c r="AF1374" s="88"/>
      <c r="AG1374" s="89"/>
      <c r="AH1374" s="90" t="s">
        <v>57</v>
      </c>
      <c r="AI1374" s="90" t="s">
        <v>1388</v>
      </c>
      <c r="AJ1374" s="90" t="s">
        <v>1389</v>
      </c>
      <c r="AK1374" s="90"/>
      <c r="AL1374" s="90" t="s">
        <v>57</v>
      </c>
      <c r="AM1374" s="90"/>
      <c r="AN1374" s="90" t="s">
        <v>57</v>
      </c>
      <c r="AO1374" s="90"/>
      <c r="AP1374" s="90" t="s">
        <v>57</v>
      </c>
      <c r="AQ1374" s="90"/>
      <c r="AR1374" s="90" t="s">
        <v>57</v>
      </c>
      <c r="AS1374" s="90" t="s">
        <v>73</v>
      </c>
      <c r="AT1374" s="90" t="s">
        <v>74</v>
      </c>
      <c r="AU1374" s="97" t="s">
        <v>75</v>
      </c>
      <c r="AV1374" s="98" t="s">
        <v>76</v>
      </c>
      <c r="AW1374" s="98" t="s">
        <v>77</v>
      </c>
      <c r="AX1374" s="97">
        <v>3299060</v>
      </c>
      <c r="AY1374" s="98" t="s">
        <v>78</v>
      </c>
      <c r="AZ1374" s="98" t="s">
        <v>201</v>
      </c>
      <c r="BA1374" s="24"/>
    </row>
    <row r="1375" spans="1:53" ht="84.75" customHeight="1">
      <c r="A1375" s="23" t="str">
        <f>+IFERROR(VLOOKUP(R1375,'[2]Listas niveles'!$D$2:$E$11,2,FALSE),"")</f>
        <v>DTAO</v>
      </c>
      <c r="B1375" s="23" t="str">
        <f>+IFERROR(VLOOKUP(AS1375,'[2]Listas anexo 1'!$A$7:$B$8,2,FALSE),"")</f>
        <v>FORTA</v>
      </c>
      <c r="C1375" s="23" t="str">
        <f>+IFERROR(VLOOKUP(AT1375,'[2]Listas anexo 1'!$A$13:$B$15,2,FALSE),"")</f>
        <v>FORTALECIMIENTO</v>
      </c>
      <c r="D1375" s="23" t="str">
        <f>+IFERROR(VLOOKUP(AT1375,'[2]Listas anexo 1'!$A$13:$C$15,3,FALSE),"")</f>
        <v>FORTALECER</v>
      </c>
      <c r="E1375" s="23" t="str">
        <f>+IFERROR(VLOOKUP(AT1375,'[2]Listas anexo 1'!$A$19:$B$21,2,FALSE),"")</f>
        <v>FORTOB</v>
      </c>
      <c r="F1375" s="23" t="str">
        <f>+IFERROR(VLOOKUP(AV1375,'[2]Listas anexo 1'!$J$13:$K$21,2,FALSE),"")</f>
        <v>FORTOBI</v>
      </c>
      <c r="G1375" s="23" t="str">
        <f>+IFERROR(VLOOKUP(AW1375,'[2]LISTAS ANEXO 1. 2'!$A$9:$B$38,2,FALSE),"")</f>
        <v>TII</v>
      </c>
      <c r="H1375" s="23" t="str">
        <f>+IFERROR(IF(C1375="ADMINYCOOR",VLOOKUP(AY1375,'[2]LISTAS ANEXO 1. 3'!$B$13:$C$42,2,FALSE),IF(C1375="TASAS",VLOOKUP(AY1375,'[2]LISTAS ANEXO 1. 3'!$B$43:$C$51,2,FALSE),IF(C1375="FORTALECIMIENTO",VLOOKUP(AY1375,'[2]LISTAS ANEXO 1. 3'!$B$52:$C$58,2,FALSE),""))),"")</f>
        <v>BBBB</v>
      </c>
      <c r="I1375" s="23" t="str">
        <f>+IFERROR(VLOOKUP(#REF!,'[2]LISTAS ANEXO 1. 4'!$B$74:$C$90,2,FALSE),"")</f>
        <v/>
      </c>
      <c r="J1375" s="23" t="str">
        <f>+IFERROR(VLOOKUP(X1375,[2]ORDINALES!$B$2:$C$5,2,FALSE),"")</f>
        <v>CTADOS</v>
      </c>
      <c r="K1375" s="23" t="str">
        <f>+IFERROR(VLOOKUP(#REF!,[2]REGION!$G$2:$I$1125,2,FALSE),"")</f>
        <v/>
      </c>
      <c r="L1375" s="23" t="str">
        <f>+IFERROR(VLOOKUP(AI1375,[2]REGION!$G$2:$I$1125,2,FALSE),"")</f>
        <v>ANTIOQUIA</v>
      </c>
      <c r="M1375" s="23" t="str">
        <f>+IFERROR(VLOOKUP(#REF!,[2]ORDINALES!$H$2:$I$382,2,FALSE),"")</f>
        <v/>
      </c>
      <c r="N1375" s="23" t="str">
        <f>IFERROR(VLOOKUP(U1375,'[2]Lista Willy'!$B$11:$D$14,3,FALSE),"")</f>
        <v>REC_11</v>
      </c>
      <c r="O1375" s="24"/>
      <c r="P1375" s="90">
        <v>43053</v>
      </c>
      <c r="Q1375" s="90" t="s">
        <v>540</v>
      </c>
      <c r="R1375" s="90" t="s">
        <v>1386</v>
      </c>
      <c r="S1375" s="90" t="s">
        <v>1386</v>
      </c>
      <c r="T1375" s="90" t="s">
        <v>1386</v>
      </c>
      <c r="U1375" s="90" t="s">
        <v>52</v>
      </c>
      <c r="V1375" s="94" t="s">
        <v>53</v>
      </c>
      <c r="W1375" s="90" t="s">
        <v>54</v>
      </c>
      <c r="X1375" s="90" t="s">
        <v>55</v>
      </c>
      <c r="Y1375" s="90" t="s">
        <v>1435</v>
      </c>
      <c r="Z1375" s="88">
        <v>29550000</v>
      </c>
      <c r="AA1375" s="120"/>
      <c r="AB1375" s="88"/>
      <c r="AC1375" s="88"/>
      <c r="AD1375" s="88"/>
      <c r="AE1375" s="120">
        <v>29550000</v>
      </c>
      <c r="AF1375" s="88"/>
      <c r="AG1375" s="89"/>
      <c r="AH1375" s="90" t="s">
        <v>57</v>
      </c>
      <c r="AI1375" s="90" t="s">
        <v>1388</v>
      </c>
      <c r="AJ1375" s="90" t="s">
        <v>1389</v>
      </c>
      <c r="AK1375" s="90"/>
      <c r="AL1375" s="90" t="s">
        <v>57</v>
      </c>
      <c r="AM1375" s="90"/>
      <c r="AN1375" s="90" t="s">
        <v>57</v>
      </c>
      <c r="AO1375" s="90"/>
      <c r="AP1375" s="90" t="s">
        <v>57</v>
      </c>
      <c r="AQ1375" s="90"/>
      <c r="AR1375" s="90" t="s">
        <v>57</v>
      </c>
      <c r="AS1375" s="90" t="s">
        <v>73</v>
      </c>
      <c r="AT1375" s="90" t="s">
        <v>74</v>
      </c>
      <c r="AU1375" s="97" t="s">
        <v>75</v>
      </c>
      <c r="AV1375" s="98" t="s">
        <v>76</v>
      </c>
      <c r="AW1375" s="98" t="s">
        <v>77</v>
      </c>
      <c r="AX1375" s="97">
        <v>3299060</v>
      </c>
      <c r="AY1375" s="98" t="s">
        <v>78</v>
      </c>
      <c r="AZ1375" s="98" t="s">
        <v>201</v>
      </c>
      <c r="BA1375" s="24"/>
    </row>
    <row r="1376" spans="1:53" ht="84.75" customHeight="1">
      <c r="A1376" s="23" t="str">
        <f>+IFERROR(VLOOKUP(R1376,'[2]Listas niveles'!$D$2:$E$11,2,FALSE),"")</f>
        <v>DTAO</v>
      </c>
      <c r="B1376" s="23" t="str">
        <f>+IFERROR(VLOOKUP(AS1376,'[2]Listas anexo 1'!$A$7:$B$8,2,FALSE),"")</f>
        <v>FORTA</v>
      </c>
      <c r="C1376" s="23" t="str">
        <f>+IFERROR(VLOOKUP(AT1376,'[2]Listas anexo 1'!$A$13:$B$15,2,FALSE),"")</f>
        <v>FORTALECIMIENTO</v>
      </c>
      <c r="D1376" s="23" t="str">
        <f>+IFERROR(VLOOKUP(AT1376,'[2]Listas anexo 1'!$A$13:$C$15,3,FALSE),"")</f>
        <v>FORTALECER</v>
      </c>
      <c r="E1376" s="23" t="str">
        <f>+IFERROR(VLOOKUP(AT1376,'[2]Listas anexo 1'!$A$19:$B$21,2,FALSE),"")</f>
        <v>FORTOB</v>
      </c>
      <c r="F1376" s="23" t="str">
        <f>+IFERROR(VLOOKUP(AV1376,'[2]Listas anexo 1'!$J$13:$K$21,2,FALSE),"")</f>
        <v>FORTOBI</v>
      </c>
      <c r="G1376" s="23" t="str">
        <f>+IFERROR(VLOOKUP(AW1376,'[2]LISTAS ANEXO 1. 2'!$A$9:$B$38,2,FALSE),"")</f>
        <v>TII</v>
      </c>
      <c r="H1376" s="23" t="str">
        <f>+IFERROR(IF(C1376="ADMINYCOOR",VLOOKUP(AY1376,'[2]LISTAS ANEXO 1. 3'!$B$13:$C$42,2,FALSE),IF(C1376="TASAS",VLOOKUP(AY1376,'[2]LISTAS ANEXO 1. 3'!$B$43:$C$51,2,FALSE),IF(C1376="FORTALECIMIENTO",VLOOKUP(AY1376,'[2]LISTAS ANEXO 1. 3'!$B$52:$C$58,2,FALSE),""))),"")</f>
        <v>BBBB</v>
      </c>
      <c r="I1376" s="23" t="str">
        <f>+IFERROR(VLOOKUP(#REF!,'[2]LISTAS ANEXO 1. 4'!$B$74:$C$90,2,FALSE),"")</f>
        <v/>
      </c>
      <c r="J1376" s="23" t="str">
        <f>+IFERROR(VLOOKUP(X1376,[2]ORDINALES!$B$2:$C$5,2,FALSE),"")</f>
        <v>CTADOS</v>
      </c>
      <c r="K1376" s="23" t="str">
        <f>+IFERROR(VLOOKUP(#REF!,[2]REGION!$G$2:$I$1125,2,FALSE),"")</f>
        <v/>
      </c>
      <c r="L1376" s="23" t="str">
        <f>+IFERROR(VLOOKUP(AI1376,[2]REGION!$G$2:$I$1125,2,FALSE),"")</f>
        <v/>
      </c>
      <c r="M1376" s="23" t="str">
        <f>+IFERROR(VLOOKUP(#REF!,[2]ORDINALES!$H$2:$I$382,2,FALSE),"")</f>
        <v/>
      </c>
      <c r="N1376" s="23" t="str">
        <f>IFERROR(VLOOKUP(U1376,'[2]Lista Willy'!$B$11:$D$14,3,FALSE),"")</f>
        <v>REC_11</v>
      </c>
      <c r="O1376" s="24"/>
      <c r="P1376" s="90">
        <v>43054</v>
      </c>
      <c r="Q1376" s="90" t="s">
        <v>540</v>
      </c>
      <c r="R1376" s="90" t="s">
        <v>1386</v>
      </c>
      <c r="S1376" s="90" t="s">
        <v>1386</v>
      </c>
      <c r="T1376" s="90" t="s">
        <v>1386</v>
      </c>
      <c r="U1376" s="90" t="s">
        <v>52</v>
      </c>
      <c r="V1376" s="94" t="s">
        <v>53</v>
      </c>
      <c r="W1376" s="90" t="s">
        <v>54</v>
      </c>
      <c r="X1376" s="90" t="s">
        <v>55</v>
      </c>
      <c r="Y1376" s="90" t="s">
        <v>1436</v>
      </c>
      <c r="Z1376" s="88">
        <v>2500000</v>
      </c>
      <c r="AA1376" s="120"/>
      <c r="AB1376" s="88"/>
      <c r="AC1376" s="88"/>
      <c r="AD1376" s="88"/>
      <c r="AE1376" s="120">
        <v>2500000</v>
      </c>
      <c r="AF1376" s="88"/>
      <c r="AG1376" s="89"/>
      <c r="AH1376" s="90" t="s">
        <v>57</v>
      </c>
      <c r="AI1376" s="90"/>
      <c r="AJ1376" s="90"/>
      <c r="AK1376" s="90"/>
      <c r="AL1376" s="90" t="s">
        <v>57</v>
      </c>
      <c r="AM1376" s="90"/>
      <c r="AN1376" s="90" t="s">
        <v>57</v>
      </c>
      <c r="AO1376" s="90"/>
      <c r="AP1376" s="90" t="s">
        <v>57</v>
      </c>
      <c r="AQ1376" s="90"/>
      <c r="AR1376" s="90" t="s">
        <v>57</v>
      </c>
      <c r="AS1376" s="90" t="s">
        <v>73</v>
      </c>
      <c r="AT1376" s="90" t="s">
        <v>74</v>
      </c>
      <c r="AU1376" s="97" t="s">
        <v>75</v>
      </c>
      <c r="AV1376" s="98" t="s">
        <v>76</v>
      </c>
      <c r="AW1376" s="98" t="s">
        <v>77</v>
      </c>
      <c r="AX1376" s="97">
        <v>3299060</v>
      </c>
      <c r="AY1376" s="98" t="s">
        <v>78</v>
      </c>
      <c r="AZ1376" s="98" t="s">
        <v>201</v>
      </c>
      <c r="BA1376" s="24"/>
    </row>
    <row r="1377" spans="1:53" ht="84.75" customHeight="1">
      <c r="A1377" s="23" t="str">
        <f>+IFERROR(VLOOKUP(R1377,'[2]Listas niveles'!$D$2:$E$11,2,FALSE),"")</f>
        <v>DTAO</v>
      </c>
      <c r="B1377" s="23" t="str">
        <f>+IFERROR(VLOOKUP(AS1377,'[2]Listas anexo 1'!$A$7:$B$8,2,FALSE),"")</f>
        <v>FORTA</v>
      </c>
      <c r="C1377" s="23" t="str">
        <f>+IFERROR(VLOOKUP(AT1377,'[2]Listas anexo 1'!$A$13:$B$15,2,FALSE),"")</f>
        <v>FORTALECIMIENTO</v>
      </c>
      <c r="D1377" s="23" t="str">
        <f>+IFERROR(VLOOKUP(AT1377,'[2]Listas anexo 1'!$A$13:$C$15,3,FALSE),"")</f>
        <v>FORTALECER</v>
      </c>
      <c r="E1377" s="23" t="str">
        <f>+IFERROR(VLOOKUP(AT1377,'[2]Listas anexo 1'!$A$19:$B$21,2,FALSE),"")</f>
        <v>FORTOB</v>
      </c>
      <c r="F1377" s="23" t="str">
        <f>+IFERROR(VLOOKUP(AV1377,'[2]Listas anexo 1'!$J$13:$K$21,2,FALSE),"")</f>
        <v>FORTOBI</v>
      </c>
      <c r="G1377" s="23" t="str">
        <f>+IFERROR(VLOOKUP(AW1377,'[2]LISTAS ANEXO 1. 2'!$A$9:$B$38,2,FALSE),"")</f>
        <v>TII</v>
      </c>
      <c r="H1377" s="23" t="str">
        <f>+IFERROR(IF(C1377="ADMINYCOOR",VLOOKUP(AY1377,'[2]LISTAS ANEXO 1. 3'!$B$13:$C$42,2,FALSE),IF(C1377="TASAS",VLOOKUP(AY1377,'[2]LISTAS ANEXO 1. 3'!$B$43:$C$51,2,FALSE),IF(C1377="FORTALECIMIENTO",VLOOKUP(AY1377,'[2]LISTAS ANEXO 1. 3'!$B$52:$C$58,2,FALSE),""))),"")</f>
        <v>BBBB</v>
      </c>
      <c r="I1377" s="23" t="str">
        <f>+IFERROR(VLOOKUP(#REF!,'[2]LISTAS ANEXO 1. 4'!$B$74:$C$90,2,FALSE),"")</f>
        <v/>
      </c>
      <c r="J1377" s="23" t="str">
        <f>+IFERROR(VLOOKUP(X1377,[2]ORDINALES!$B$2:$C$5,2,FALSE),"")</f>
        <v>CTADOS</v>
      </c>
      <c r="K1377" s="23" t="str">
        <f>+IFERROR(VLOOKUP(#REF!,[2]REGION!$G$2:$I$1125,2,FALSE),"")</f>
        <v/>
      </c>
      <c r="L1377" s="23" t="str">
        <f>+IFERROR(VLOOKUP(AI1377,[2]REGION!$G$2:$I$1125,2,FALSE),"")</f>
        <v/>
      </c>
      <c r="M1377" s="23" t="str">
        <f>+IFERROR(VLOOKUP(#REF!,[2]ORDINALES!$H$2:$I$382,2,FALSE),"")</f>
        <v/>
      </c>
      <c r="N1377" s="23" t="str">
        <f>IFERROR(VLOOKUP(U1377,'[2]Lista Willy'!$B$11:$D$14,3,FALSE),"")</f>
        <v>REC_11</v>
      </c>
      <c r="O1377" s="24"/>
      <c r="P1377" s="90">
        <v>43055</v>
      </c>
      <c r="Q1377" s="90" t="s">
        <v>540</v>
      </c>
      <c r="R1377" s="90" t="s">
        <v>1386</v>
      </c>
      <c r="S1377" s="90" t="s">
        <v>1386</v>
      </c>
      <c r="T1377" s="90" t="s">
        <v>1386</v>
      </c>
      <c r="U1377" s="90" t="s">
        <v>52</v>
      </c>
      <c r="V1377" s="94" t="s">
        <v>53</v>
      </c>
      <c r="W1377" s="90" t="s">
        <v>54</v>
      </c>
      <c r="X1377" s="90" t="s">
        <v>55</v>
      </c>
      <c r="Y1377" s="90" t="s">
        <v>1437</v>
      </c>
      <c r="Z1377" s="88">
        <v>120000000</v>
      </c>
      <c r="AA1377" s="120"/>
      <c r="AB1377" s="88"/>
      <c r="AC1377" s="88"/>
      <c r="AD1377" s="88"/>
      <c r="AE1377" s="120">
        <v>120000000</v>
      </c>
      <c r="AF1377" s="88"/>
      <c r="AG1377" s="89"/>
      <c r="AH1377" s="90" t="s">
        <v>57</v>
      </c>
      <c r="AI1377" s="90"/>
      <c r="AJ1377" s="90"/>
      <c r="AK1377" s="90"/>
      <c r="AL1377" s="90" t="s">
        <v>57</v>
      </c>
      <c r="AM1377" s="90"/>
      <c r="AN1377" s="90" t="s">
        <v>57</v>
      </c>
      <c r="AO1377" s="90"/>
      <c r="AP1377" s="90" t="s">
        <v>57</v>
      </c>
      <c r="AQ1377" s="90"/>
      <c r="AR1377" s="90" t="s">
        <v>57</v>
      </c>
      <c r="AS1377" s="90" t="s">
        <v>73</v>
      </c>
      <c r="AT1377" s="90" t="s">
        <v>74</v>
      </c>
      <c r="AU1377" s="97" t="s">
        <v>75</v>
      </c>
      <c r="AV1377" s="98" t="s">
        <v>76</v>
      </c>
      <c r="AW1377" s="98" t="s">
        <v>77</v>
      </c>
      <c r="AX1377" s="97">
        <v>3299060</v>
      </c>
      <c r="AY1377" s="98" t="s">
        <v>78</v>
      </c>
      <c r="AZ1377" s="98" t="s">
        <v>201</v>
      </c>
      <c r="BA1377" s="24"/>
    </row>
    <row r="1378" spans="1:53" ht="84.75" customHeight="1">
      <c r="A1378" s="23" t="str">
        <f>+IFERROR(VLOOKUP(R1378,'[2]Listas niveles'!$D$2:$E$11,2,FALSE),"")</f>
        <v>DTAO</v>
      </c>
      <c r="B1378" s="23" t="str">
        <f>+IFERROR(VLOOKUP(AS1378,'[2]Listas anexo 1'!$A$7:$B$8,2,FALSE),"")</f>
        <v>FORTA</v>
      </c>
      <c r="C1378" s="23" t="str">
        <f>+IFERROR(VLOOKUP(AT1378,'[2]Listas anexo 1'!$A$13:$B$15,2,FALSE),"")</f>
        <v>FORTALECIMIENTO</v>
      </c>
      <c r="D1378" s="23" t="str">
        <f>+IFERROR(VLOOKUP(AT1378,'[2]Listas anexo 1'!$A$13:$C$15,3,FALSE),"")</f>
        <v>FORTALECER</v>
      </c>
      <c r="E1378" s="23" t="str">
        <f>+IFERROR(VLOOKUP(AT1378,'[2]Listas anexo 1'!$A$19:$B$21,2,FALSE),"")</f>
        <v>FORTOB</v>
      </c>
      <c r="F1378" s="23" t="str">
        <f>+IFERROR(VLOOKUP(AV1378,'[2]Listas anexo 1'!$J$13:$K$21,2,FALSE),"")</f>
        <v>FORTOBI</v>
      </c>
      <c r="G1378" s="23" t="str">
        <f>+IFERROR(VLOOKUP(AW1378,'[2]LISTAS ANEXO 1. 2'!$A$9:$B$38,2,FALSE),"")</f>
        <v>TII</v>
      </c>
      <c r="H1378" s="23" t="str">
        <f>+IFERROR(IF(C1378="ADMINYCOOR",VLOOKUP(AY1378,'[2]LISTAS ANEXO 1. 3'!$B$13:$C$42,2,FALSE),IF(C1378="TASAS",VLOOKUP(AY1378,'[2]LISTAS ANEXO 1. 3'!$B$43:$C$51,2,FALSE),IF(C1378="FORTALECIMIENTO",VLOOKUP(AY1378,'[2]LISTAS ANEXO 1. 3'!$B$52:$C$58,2,FALSE),""))),"")</f>
        <v>BBBB</v>
      </c>
      <c r="I1378" s="23" t="str">
        <f>+IFERROR(VLOOKUP(#REF!,'[2]LISTAS ANEXO 1. 4'!$B$74:$C$90,2,FALSE),"")</f>
        <v/>
      </c>
      <c r="J1378" s="23" t="str">
        <f>+IFERROR(VLOOKUP(X1378,[2]ORDINALES!$B$2:$C$5,2,FALSE),"")</f>
        <v>CTADOS</v>
      </c>
      <c r="K1378" s="23" t="str">
        <f>+IFERROR(VLOOKUP(#REF!,[2]REGION!$G$2:$I$1125,2,FALSE),"")</f>
        <v/>
      </c>
      <c r="L1378" s="23" t="str">
        <f>+IFERROR(VLOOKUP(AI1378,[2]REGION!$G$2:$I$1125,2,FALSE),"")</f>
        <v/>
      </c>
      <c r="M1378" s="23" t="str">
        <f>+IFERROR(VLOOKUP(#REF!,[2]ORDINALES!$H$2:$I$382,2,FALSE),"")</f>
        <v/>
      </c>
      <c r="N1378" s="23" t="str">
        <f>IFERROR(VLOOKUP(U1378,'[2]Lista Willy'!$B$11:$D$14,3,FALSE),"")</f>
        <v>REC_11</v>
      </c>
      <c r="O1378" s="24"/>
      <c r="P1378" s="90">
        <v>43056</v>
      </c>
      <c r="Q1378" s="90" t="s">
        <v>540</v>
      </c>
      <c r="R1378" s="90" t="s">
        <v>1386</v>
      </c>
      <c r="S1378" s="90" t="s">
        <v>1386</v>
      </c>
      <c r="T1378" s="90" t="s">
        <v>1386</v>
      </c>
      <c r="U1378" s="90" t="s">
        <v>52</v>
      </c>
      <c r="V1378" s="94" t="s">
        <v>53</v>
      </c>
      <c r="W1378" s="90" t="s">
        <v>54</v>
      </c>
      <c r="X1378" s="90" t="s">
        <v>55</v>
      </c>
      <c r="Y1378" s="90" t="s">
        <v>1438</v>
      </c>
      <c r="Z1378" s="88">
        <v>50000000</v>
      </c>
      <c r="AA1378" s="120"/>
      <c r="AB1378" s="88"/>
      <c r="AC1378" s="88"/>
      <c r="AD1378" s="88"/>
      <c r="AE1378" s="120">
        <v>50000000</v>
      </c>
      <c r="AF1378" s="88"/>
      <c r="AG1378" s="89"/>
      <c r="AH1378" s="90" t="s">
        <v>57</v>
      </c>
      <c r="AI1378" s="90"/>
      <c r="AJ1378" s="90"/>
      <c r="AK1378" s="90"/>
      <c r="AL1378" s="90" t="s">
        <v>57</v>
      </c>
      <c r="AM1378" s="90"/>
      <c r="AN1378" s="90" t="s">
        <v>57</v>
      </c>
      <c r="AO1378" s="90"/>
      <c r="AP1378" s="90" t="s">
        <v>57</v>
      </c>
      <c r="AQ1378" s="90"/>
      <c r="AR1378" s="90" t="s">
        <v>57</v>
      </c>
      <c r="AS1378" s="90" t="s">
        <v>73</v>
      </c>
      <c r="AT1378" s="90" t="s">
        <v>74</v>
      </c>
      <c r="AU1378" s="97" t="s">
        <v>75</v>
      </c>
      <c r="AV1378" s="98" t="s">
        <v>76</v>
      </c>
      <c r="AW1378" s="98" t="s">
        <v>77</v>
      </c>
      <c r="AX1378" s="97">
        <v>3299060</v>
      </c>
      <c r="AY1378" s="98" t="s">
        <v>78</v>
      </c>
      <c r="AZ1378" s="98" t="s">
        <v>384</v>
      </c>
      <c r="BA1378" s="24"/>
    </row>
    <row r="1379" spans="1:53" ht="84.75" customHeight="1">
      <c r="A1379" s="23" t="str">
        <f>+IFERROR(VLOOKUP(R1379,'[2]Listas niveles'!$D$2:$E$11,2,FALSE),"")</f>
        <v>DTAO</v>
      </c>
      <c r="B1379" s="23" t="str">
        <f>+IFERROR(VLOOKUP(AS1379,'[2]Listas anexo 1'!$A$7:$B$8,2,FALSE),"")</f>
        <v>FORTA</v>
      </c>
      <c r="C1379" s="23" t="str">
        <f>+IFERROR(VLOOKUP(AT1379,'[2]Listas anexo 1'!$A$13:$B$15,2,FALSE),"")</f>
        <v>FORTALECIMIENTO</v>
      </c>
      <c r="D1379" s="23" t="str">
        <f>+IFERROR(VLOOKUP(AT1379,'[2]Listas anexo 1'!$A$13:$C$15,3,FALSE),"")</f>
        <v>FORTALECER</v>
      </c>
      <c r="E1379" s="23" t="str">
        <f>+IFERROR(VLOOKUP(AT1379,'[2]Listas anexo 1'!$A$19:$B$21,2,FALSE),"")</f>
        <v>FORTOB</v>
      </c>
      <c r="F1379" s="23" t="str">
        <f>+IFERROR(VLOOKUP(AV1379,'[2]Listas anexo 1'!$J$13:$K$21,2,FALSE),"")</f>
        <v>FORTOBI</v>
      </c>
      <c r="G1379" s="23" t="str">
        <f>+IFERROR(VLOOKUP(AW1379,'[2]LISTAS ANEXO 1. 2'!$A$9:$B$38,2,FALSE),"")</f>
        <v>TII</v>
      </c>
      <c r="H1379" s="23" t="str">
        <f>+IFERROR(IF(C1379="ADMINYCOOR",VLOOKUP(AY1379,'[2]LISTAS ANEXO 1. 3'!$B$13:$C$42,2,FALSE),IF(C1379="TASAS",VLOOKUP(AY1379,'[2]LISTAS ANEXO 1. 3'!$B$43:$C$51,2,FALSE),IF(C1379="FORTALECIMIENTO",VLOOKUP(AY1379,'[2]LISTAS ANEXO 1. 3'!$B$52:$C$58,2,FALSE),""))),"")</f>
        <v>BBBB</v>
      </c>
      <c r="I1379" s="23" t="str">
        <f>+IFERROR(VLOOKUP(#REF!,'[2]LISTAS ANEXO 1. 4'!$B$74:$C$90,2,FALSE),"")</f>
        <v/>
      </c>
      <c r="J1379" s="23" t="str">
        <f>+IFERROR(VLOOKUP(X1379,[2]ORDINALES!$B$2:$C$5,2,FALSE),"")</f>
        <v>CTADOS</v>
      </c>
      <c r="K1379" s="23" t="str">
        <f>+IFERROR(VLOOKUP(#REF!,[2]REGION!$G$2:$I$1125,2,FALSE),"")</f>
        <v/>
      </c>
      <c r="L1379" s="23" t="str">
        <f>+IFERROR(VLOOKUP(AI1379,[2]REGION!$G$2:$I$1125,2,FALSE),"")</f>
        <v/>
      </c>
      <c r="M1379" s="23" t="str">
        <f>+IFERROR(VLOOKUP(#REF!,[2]ORDINALES!$H$2:$I$382,2,FALSE),"")</f>
        <v/>
      </c>
      <c r="N1379" s="23" t="str">
        <f>IFERROR(VLOOKUP(U1379,'[2]Lista Willy'!$B$11:$D$14,3,FALSE),"")</f>
        <v>REC_11</v>
      </c>
      <c r="O1379" s="24"/>
      <c r="P1379" s="90">
        <v>43057</v>
      </c>
      <c r="Q1379" s="90" t="s">
        <v>540</v>
      </c>
      <c r="R1379" s="90" t="s">
        <v>1386</v>
      </c>
      <c r="S1379" s="90" t="s">
        <v>1386</v>
      </c>
      <c r="T1379" s="90" t="s">
        <v>1386</v>
      </c>
      <c r="U1379" s="90" t="s">
        <v>52</v>
      </c>
      <c r="V1379" s="94" t="s">
        <v>53</v>
      </c>
      <c r="W1379" s="90" t="s">
        <v>54</v>
      </c>
      <c r="X1379" s="90" t="s">
        <v>55</v>
      </c>
      <c r="Y1379" s="90" t="s">
        <v>1439</v>
      </c>
      <c r="Z1379" s="88">
        <v>10000000</v>
      </c>
      <c r="AA1379" s="120"/>
      <c r="AB1379" s="88"/>
      <c r="AC1379" s="88"/>
      <c r="AD1379" s="88"/>
      <c r="AE1379" s="120">
        <v>10000000</v>
      </c>
      <c r="AF1379" s="88"/>
      <c r="AG1379" s="89"/>
      <c r="AH1379" s="90" t="s">
        <v>57</v>
      </c>
      <c r="AI1379" s="90"/>
      <c r="AJ1379" s="90"/>
      <c r="AK1379" s="90"/>
      <c r="AL1379" s="90" t="s">
        <v>57</v>
      </c>
      <c r="AM1379" s="90"/>
      <c r="AN1379" s="90" t="s">
        <v>57</v>
      </c>
      <c r="AO1379" s="90"/>
      <c r="AP1379" s="90" t="s">
        <v>57</v>
      </c>
      <c r="AQ1379" s="90"/>
      <c r="AR1379" s="90" t="s">
        <v>57</v>
      </c>
      <c r="AS1379" s="90" t="s">
        <v>73</v>
      </c>
      <c r="AT1379" s="90" t="s">
        <v>74</v>
      </c>
      <c r="AU1379" s="97" t="s">
        <v>75</v>
      </c>
      <c r="AV1379" s="98" t="s">
        <v>76</v>
      </c>
      <c r="AW1379" s="98" t="s">
        <v>77</v>
      </c>
      <c r="AX1379" s="97">
        <v>3299060</v>
      </c>
      <c r="AY1379" s="98" t="s">
        <v>78</v>
      </c>
      <c r="AZ1379" s="98" t="s">
        <v>384</v>
      </c>
      <c r="BA1379" s="24"/>
    </row>
    <row r="1380" spans="1:53" ht="84.75" customHeight="1">
      <c r="A1380" s="23" t="str">
        <f>+IFERROR(VLOOKUP(R1380,'[2]Listas niveles'!$D$2:$E$11,2,FALSE),"")</f>
        <v>DTAO</v>
      </c>
      <c r="B1380" s="23" t="str">
        <f>+IFERROR(VLOOKUP(AS1380,'[2]Listas anexo 1'!$A$7:$B$8,2,FALSE),"")</f>
        <v>FORTA</v>
      </c>
      <c r="C1380" s="23" t="str">
        <f>+IFERROR(VLOOKUP(AT1380,'[2]Listas anexo 1'!$A$13:$B$15,2,FALSE),"")</f>
        <v>FORTALECIMIENTO</v>
      </c>
      <c r="D1380" s="23" t="str">
        <f>+IFERROR(VLOOKUP(AT1380,'[2]Listas anexo 1'!$A$13:$C$15,3,FALSE),"")</f>
        <v>FORTALECER</v>
      </c>
      <c r="E1380" s="23" t="str">
        <f>+IFERROR(VLOOKUP(AT1380,'[2]Listas anexo 1'!$A$19:$B$21,2,FALSE),"")</f>
        <v>FORTOB</v>
      </c>
      <c r="F1380" s="23" t="str">
        <f>+IFERROR(VLOOKUP(AV1380,'[2]Listas anexo 1'!$J$13:$K$21,2,FALSE),"")</f>
        <v>FORTOBI</v>
      </c>
      <c r="G1380" s="23" t="str">
        <f>+IFERROR(VLOOKUP(AW1380,'[2]LISTAS ANEXO 1. 2'!$A$9:$B$38,2,FALSE),"")</f>
        <v>TII</v>
      </c>
      <c r="H1380" s="23" t="str">
        <f>+IFERROR(IF(C1380="ADMINYCOOR",VLOOKUP(AY1380,'[2]LISTAS ANEXO 1. 3'!$B$13:$C$42,2,FALSE),IF(C1380="TASAS",VLOOKUP(AY1380,'[2]LISTAS ANEXO 1. 3'!$B$43:$C$51,2,FALSE),IF(C1380="FORTALECIMIENTO",VLOOKUP(AY1380,'[2]LISTAS ANEXO 1. 3'!$B$52:$C$58,2,FALSE),""))),"")</f>
        <v>BBBB</v>
      </c>
      <c r="I1380" s="23" t="str">
        <f>+IFERROR(VLOOKUP(#REF!,'[2]LISTAS ANEXO 1. 4'!$B$74:$C$90,2,FALSE),"")</f>
        <v/>
      </c>
      <c r="J1380" s="23" t="str">
        <f>+IFERROR(VLOOKUP(X1380,[2]ORDINALES!$B$2:$C$5,2,FALSE),"")</f>
        <v>CTADOS</v>
      </c>
      <c r="K1380" s="23" t="str">
        <f>+IFERROR(VLOOKUP(#REF!,[2]REGION!$G$2:$I$1125,2,FALSE),"")</f>
        <v/>
      </c>
      <c r="L1380" s="23" t="str">
        <f>+IFERROR(VLOOKUP(AI1380,[2]REGION!$G$2:$I$1125,2,FALSE),"")</f>
        <v/>
      </c>
      <c r="M1380" s="23" t="str">
        <f>+IFERROR(VLOOKUP(#REF!,[2]ORDINALES!$H$2:$I$382,2,FALSE),"")</f>
        <v/>
      </c>
      <c r="N1380" s="23" t="str">
        <f>IFERROR(VLOOKUP(U1380,'[2]Lista Willy'!$B$11:$D$14,3,FALSE),"")</f>
        <v>REC_11</v>
      </c>
      <c r="O1380" s="24"/>
      <c r="P1380" s="90">
        <v>43058</v>
      </c>
      <c r="Q1380" s="90" t="s">
        <v>540</v>
      </c>
      <c r="R1380" s="90" t="s">
        <v>1386</v>
      </c>
      <c r="S1380" s="90" t="s">
        <v>1386</v>
      </c>
      <c r="T1380" s="90" t="s">
        <v>1386</v>
      </c>
      <c r="U1380" s="90" t="s">
        <v>52</v>
      </c>
      <c r="V1380" s="94" t="s">
        <v>53</v>
      </c>
      <c r="W1380" s="90" t="s">
        <v>54</v>
      </c>
      <c r="X1380" s="90" t="s">
        <v>55</v>
      </c>
      <c r="Y1380" s="90" t="s">
        <v>1440</v>
      </c>
      <c r="Z1380" s="88">
        <v>4450000</v>
      </c>
      <c r="AA1380" s="120"/>
      <c r="AB1380" s="88"/>
      <c r="AC1380" s="88"/>
      <c r="AD1380" s="88"/>
      <c r="AE1380" s="120">
        <v>4450000</v>
      </c>
      <c r="AF1380" s="88"/>
      <c r="AG1380" s="89"/>
      <c r="AH1380" s="90" t="s">
        <v>57</v>
      </c>
      <c r="AI1380" s="90"/>
      <c r="AJ1380" s="90"/>
      <c r="AK1380" s="90"/>
      <c r="AL1380" s="90" t="s">
        <v>57</v>
      </c>
      <c r="AM1380" s="90"/>
      <c r="AN1380" s="90" t="s">
        <v>57</v>
      </c>
      <c r="AO1380" s="90"/>
      <c r="AP1380" s="90" t="s">
        <v>57</v>
      </c>
      <c r="AQ1380" s="90"/>
      <c r="AR1380" s="90" t="s">
        <v>57</v>
      </c>
      <c r="AS1380" s="90" t="s">
        <v>73</v>
      </c>
      <c r="AT1380" s="90" t="s">
        <v>74</v>
      </c>
      <c r="AU1380" s="97" t="s">
        <v>75</v>
      </c>
      <c r="AV1380" s="98" t="s">
        <v>76</v>
      </c>
      <c r="AW1380" s="98" t="s">
        <v>77</v>
      </c>
      <c r="AX1380" s="97">
        <v>3299060</v>
      </c>
      <c r="AY1380" s="98" t="s">
        <v>78</v>
      </c>
      <c r="AZ1380" s="98" t="s">
        <v>201</v>
      </c>
      <c r="BA1380" s="24"/>
    </row>
    <row r="1381" spans="1:53" ht="84.75" customHeight="1">
      <c r="A1381" s="23" t="str">
        <f>+IFERROR(VLOOKUP(R1381,'[2]Listas niveles'!$D$2:$E$11,2,FALSE),"")</f>
        <v>DTAO</v>
      </c>
      <c r="B1381" s="23" t="str">
        <f>+IFERROR(VLOOKUP(AS1381,'[2]Listas anexo 1'!$A$7:$B$8,2,FALSE),"")</f>
        <v>FORTA</v>
      </c>
      <c r="C1381" s="23" t="str">
        <f>+IFERROR(VLOOKUP(AT1381,'[2]Listas anexo 1'!$A$13:$B$15,2,FALSE),"")</f>
        <v>FORTALECIMIENTO</v>
      </c>
      <c r="D1381" s="23" t="str">
        <f>+IFERROR(VLOOKUP(AT1381,'[2]Listas anexo 1'!$A$13:$C$15,3,FALSE),"")</f>
        <v>FORTALECER</v>
      </c>
      <c r="E1381" s="23" t="str">
        <f>+IFERROR(VLOOKUP(AT1381,'[2]Listas anexo 1'!$A$19:$B$21,2,FALSE),"")</f>
        <v>FORTOB</v>
      </c>
      <c r="F1381" s="23" t="str">
        <f>+IFERROR(VLOOKUP(AV1381,'[2]Listas anexo 1'!$J$13:$K$21,2,FALSE),"")</f>
        <v>FORTOBI</v>
      </c>
      <c r="G1381" s="23" t="str">
        <f>+IFERROR(VLOOKUP(AW1381,'[2]LISTAS ANEXO 1. 2'!$A$9:$B$38,2,FALSE),"")</f>
        <v>TI</v>
      </c>
      <c r="H1381" s="23" t="str">
        <f>+IFERROR(IF(C1381="ADMINYCOOR",VLOOKUP(AY1381,'[2]LISTAS ANEXO 1. 3'!$B$13:$C$42,2,FALSE),IF(C1381="TASAS",VLOOKUP(AY1381,'[2]LISTAS ANEXO 1. 3'!$B$43:$C$51,2,FALSE),IF(C1381="FORTALECIMIENTO",VLOOKUP(AY1381,'[2]LISTAS ANEXO 1. 3'!$B$52:$C$58,2,FALSE),""))),"")</f>
        <v>AAAA</v>
      </c>
      <c r="I1381" s="23" t="str">
        <f>+IFERROR(VLOOKUP(#REF!,'[2]LISTAS ANEXO 1. 4'!$B$74:$C$90,2,FALSE),"")</f>
        <v/>
      </c>
      <c r="J1381" s="23" t="str">
        <f>+IFERROR(VLOOKUP(X1381,[2]ORDINALES!$B$2:$C$5,2,FALSE),"")</f>
        <v>CTADOS</v>
      </c>
      <c r="K1381" s="23" t="str">
        <f>+IFERROR(VLOOKUP(#REF!,[2]REGION!$G$2:$I$1125,2,FALSE),"")</f>
        <v/>
      </c>
      <c r="L1381" s="23" t="str">
        <f>+IFERROR(VLOOKUP(AI1381,[2]REGION!$G$2:$I$1125,2,FALSE),"")</f>
        <v/>
      </c>
      <c r="M1381" s="23" t="str">
        <f>+IFERROR(VLOOKUP(#REF!,[2]ORDINALES!$H$2:$I$382,2,FALSE),"")</f>
        <v/>
      </c>
      <c r="N1381" s="23" t="str">
        <f>IFERROR(VLOOKUP(U1381,'[2]Lista Willy'!$B$11:$D$14,3,FALSE),"")</f>
        <v>REC_11</v>
      </c>
      <c r="O1381" s="24"/>
      <c r="P1381" s="90">
        <v>43059</v>
      </c>
      <c r="Q1381" s="90" t="s">
        <v>540</v>
      </c>
      <c r="R1381" s="90" t="s">
        <v>1386</v>
      </c>
      <c r="S1381" s="90" t="s">
        <v>1386</v>
      </c>
      <c r="T1381" s="90" t="s">
        <v>1386</v>
      </c>
      <c r="U1381" s="90" t="s">
        <v>52</v>
      </c>
      <c r="V1381" s="94" t="s">
        <v>53</v>
      </c>
      <c r="W1381" s="90" t="s">
        <v>54</v>
      </c>
      <c r="X1381" s="90" t="s">
        <v>55</v>
      </c>
      <c r="Y1381" s="90" t="s">
        <v>56</v>
      </c>
      <c r="Z1381" s="88">
        <v>60000000</v>
      </c>
      <c r="AA1381" s="120"/>
      <c r="AB1381" s="88">
        <v>10000000</v>
      </c>
      <c r="AC1381" s="88"/>
      <c r="AD1381" s="88"/>
      <c r="AE1381" s="120">
        <v>50000000</v>
      </c>
      <c r="AF1381" s="88"/>
      <c r="AG1381" s="89"/>
      <c r="AH1381" s="90" t="s">
        <v>57</v>
      </c>
      <c r="AI1381" s="90"/>
      <c r="AJ1381" s="90"/>
      <c r="AK1381" s="90"/>
      <c r="AL1381" s="90" t="s">
        <v>57</v>
      </c>
      <c r="AM1381" s="90"/>
      <c r="AN1381" s="90" t="s">
        <v>57</v>
      </c>
      <c r="AO1381" s="90"/>
      <c r="AP1381" s="90" t="s">
        <v>57</v>
      </c>
      <c r="AQ1381" s="90"/>
      <c r="AR1381" s="90" t="s">
        <v>57</v>
      </c>
      <c r="AS1381" s="90" t="s">
        <v>73</v>
      </c>
      <c r="AT1381" s="90" t="s">
        <v>74</v>
      </c>
      <c r="AU1381" s="97" t="s">
        <v>75</v>
      </c>
      <c r="AV1381" s="98" t="s">
        <v>76</v>
      </c>
      <c r="AW1381" s="98" t="s">
        <v>210</v>
      </c>
      <c r="AX1381" s="97">
        <v>3299054</v>
      </c>
      <c r="AY1381" s="98" t="s">
        <v>211</v>
      </c>
      <c r="AZ1381" s="98" t="s">
        <v>308</v>
      </c>
      <c r="BA1381" s="24"/>
    </row>
    <row r="1382" spans="1:53" ht="84.75" customHeight="1">
      <c r="A1382" s="23" t="str">
        <f>+IFERROR(VLOOKUP(R1382,'[2]Listas niveles'!$D$2:$E$11,2,FALSE),"")</f>
        <v>DTAO</v>
      </c>
      <c r="B1382" s="23" t="str">
        <f>+IFERROR(VLOOKUP(AS1382,'[2]Listas anexo 1'!$A$7:$B$8,2,FALSE),"")</f>
        <v>FORTA</v>
      </c>
      <c r="C1382" s="23" t="str">
        <f>+IFERROR(VLOOKUP(AT1382,'[2]Listas anexo 1'!$A$13:$B$15,2,FALSE),"")</f>
        <v>FORTALECIMIENTO</v>
      </c>
      <c r="D1382" s="23" t="str">
        <f>+IFERROR(VLOOKUP(AT1382,'[2]Listas anexo 1'!$A$13:$C$15,3,FALSE),"")</f>
        <v>FORTALECER</v>
      </c>
      <c r="E1382" s="23" t="str">
        <f>+IFERROR(VLOOKUP(AT1382,'[2]Listas anexo 1'!$A$19:$B$21,2,FALSE),"")</f>
        <v>FORTOB</v>
      </c>
      <c r="F1382" s="23" t="str">
        <f>+IFERROR(VLOOKUP(AV1382,'[2]Listas anexo 1'!$J$13:$K$21,2,FALSE),"")</f>
        <v>FORTOBI</v>
      </c>
      <c r="G1382" s="23" t="str">
        <f>+IFERROR(VLOOKUP(AW1382,'[2]LISTAS ANEXO 1. 2'!$A$9:$B$38,2,FALSE),"")</f>
        <v>TI</v>
      </c>
      <c r="H1382" s="23" t="str">
        <f>+IFERROR(IF(C1382="ADMINYCOOR",VLOOKUP(AY1382,'[2]LISTAS ANEXO 1. 3'!$B$13:$C$42,2,FALSE),IF(C1382="TASAS",VLOOKUP(AY1382,'[2]LISTAS ANEXO 1. 3'!$B$43:$C$51,2,FALSE),IF(C1382="FORTALECIMIENTO",VLOOKUP(AY1382,'[2]LISTAS ANEXO 1. 3'!$B$52:$C$58,2,FALSE),""))),"")</f>
        <v>AAAA</v>
      </c>
      <c r="I1382" s="23" t="str">
        <f>+IFERROR(VLOOKUP(#REF!,'[2]LISTAS ANEXO 1. 4'!$B$74:$C$90,2,FALSE),"")</f>
        <v/>
      </c>
      <c r="J1382" s="23" t="str">
        <f>+IFERROR(VLOOKUP(X1382,[2]ORDINALES!$B$2:$C$5,2,FALSE),"")</f>
        <v>CTADOS</v>
      </c>
      <c r="K1382" s="23" t="str">
        <f>+IFERROR(VLOOKUP(#REF!,[2]REGION!$G$2:$I$1125,2,FALSE),"")</f>
        <v/>
      </c>
      <c r="L1382" s="23" t="str">
        <f>+IFERROR(VLOOKUP(AI1382,[2]REGION!$G$2:$I$1125,2,FALSE),"")</f>
        <v/>
      </c>
      <c r="M1382" s="23" t="str">
        <f>+IFERROR(VLOOKUP(#REF!,[2]ORDINALES!$H$2:$I$382,2,FALSE),"")</f>
        <v/>
      </c>
      <c r="N1382" s="23" t="str">
        <f>IFERROR(VLOOKUP(U1382,'[2]Lista Willy'!$B$11:$D$14,3,FALSE),"")</f>
        <v>REC_11</v>
      </c>
      <c r="O1382" s="24"/>
      <c r="P1382" s="90">
        <v>43060</v>
      </c>
      <c r="Q1382" s="90" t="s">
        <v>540</v>
      </c>
      <c r="R1382" s="90" t="s">
        <v>1386</v>
      </c>
      <c r="S1382" s="90" t="s">
        <v>1386</v>
      </c>
      <c r="T1382" s="90" t="s">
        <v>1386</v>
      </c>
      <c r="U1382" s="90" t="s">
        <v>52</v>
      </c>
      <c r="V1382" s="94" t="s">
        <v>53</v>
      </c>
      <c r="W1382" s="90" t="s">
        <v>54</v>
      </c>
      <c r="X1382" s="90" t="s">
        <v>55</v>
      </c>
      <c r="Y1382" s="90" t="s">
        <v>71</v>
      </c>
      <c r="Z1382" s="88">
        <v>35000000</v>
      </c>
      <c r="AA1382" s="120"/>
      <c r="AB1382" s="88"/>
      <c r="AC1382" s="88"/>
      <c r="AD1382" s="88"/>
      <c r="AE1382" s="120">
        <v>35000000</v>
      </c>
      <c r="AF1382" s="88"/>
      <c r="AG1382" s="89"/>
      <c r="AH1382" s="90" t="s">
        <v>57</v>
      </c>
      <c r="AI1382" s="90"/>
      <c r="AJ1382" s="90"/>
      <c r="AK1382" s="90"/>
      <c r="AL1382" s="90" t="s">
        <v>57</v>
      </c>
      <c r="AM1382" s="90"/>
      <c r="AN1382" s="90" t="s">
        <v>57</v>
      </c>
      <c r="AO1382" s="90"/>
      <c r="AP1382" s="90" t="s">
        <v>57</v>
      </c>
      <c r="AQ1382" s="90"/>
      <c r="AR1382" s="90" t="s">
        <v>57</v>
      </c>
      <c r="AS1382" s="90" t="s">
        <v>73</v>
      </c>
      <c r="AT1382" s="90" t="s">
        <v>74</v>
      </c>
      <c r="AU1382" s="97" t="s">
        <v>75</v>
      </c>
      <c r="AV1382" s="98" t="s">
        <v>76</v>
      </c>
      <c r="AW1382" s="98" t="s">
        <v>210</v>
      </c>
      <c r="AX1382" s="97">
        <v>3299054</v>
      </c>
      <c r="AY1382" s="98" t="s">
        <v>211</v>
      </c>
      <c r="AZ1382" s="98" t="s">
        <v>308</v>
      </c>
      <c r="BA1382" s="24"/>
    </row>
    <row r="1383" spans="1:53" ht="84.75" customHeight="1">
      <c r="A1383" s="23" t="str">
        <f>+IFERROR(VLOOKUP(R1383,'[2]Listas niveles'!$D$2:$E$11,2,FALSE),"")</f>
        <v>DTAO</v>
      </c>
      <c r="B1383" s="23" t="str">
        <f>+IFERROR(VLOOKUP(AS1383,'[2]Listas anexo 1'!$A$7:$B$8,2,FALSE),"")</f>
        <v>FORTA</v>
      </c>
      <c r="C1383" s="23" t="str">
        <f>+IFERROR(VLOOKUP(AT1383,'[2]Listas anexo 1'!$A$13:$B$15,2,FALSE),"")</f>
        <v>FORTALECIMIENTO</v>
      </c>
      <c r="D1383" s="23" t="str">
        <f>+IFERROR(VLOOKUP(AT1383,'[2]Listas anexo 1'!$A$13:$C$15,3,FALSE),"")</f>
        <v>FORTALECER</v>
      </c>
      <c r="E1383" s="23" t="str">
        <f>+IFERROR(VLOOKUP(AT1383,'[2]Listas anexo 1'!$A$19:$B$21,2,FALSE),"")</f>
        <v>FORTOB</v>
      </c>
      <c r="F1383" s="23" t="str">
        <f>+IFERROR(VLOOKUP(AV1383,'[2]Listas anexo 1'!$J$13:$K$21,2,FALSE),"")</f>
        <v>FORTOBI</v>
      </c>
      <c r="G1383" s="23" t="str">
        <f>+IFERROR(VLOOKUP(AW1383,'[2]LISTAS ANEXO 1. 2'!$A$9:$B$38,2,FALSE),"")</f>
        <v>TI</v>
      </c>
      <c r="H1383" s="23" t="str">
        <f>+IFERROR(IF(C1383="ADMINYCOOR",VLOOKUP(AY1383,'[2]LISTAS ANEXO 1. 3'!$B$13:$C$42,2,FALSE),IF(C1383="TASAS",VLOOKUP(AY1383,'[2]LISTAS ANEXO 1. 3'!$B$43:$C$51,2,FALSE),IF(C1383="FORTALECIMIENTO",VLOOKUP(AY1383,'[2]LISTAS ANEXO 1. 3'!$B$52:$C$58,2,FALSE),""))),"")</f>
        <v>AAAA</v>
      </c>
      <c r="I1383" s="23" t="str">
        <f>+IFERROR(VLOOKUP(#REF!,'[2]LISTAS ANEXO 1. 4'!$B$74:$C$90,2,FALSE),"")</f>
        <v/>
      </c>
      <c r="J1383" s="23" t="str">
        <f>+IFERROR(VLOOKUP(X1383,[2]ORDINALES!$B$2:$C$5,2,FALSE),"")</f>
        <v>CTADOS</v>
      </c>
      <c r="K1383" s="23" t="str">
        <f>+IFERROR(VLOOKUP(#REF!,[2]REGION!$G$2:$I$1125,2,FALSE),"")</f>
        <v/>
      </c>
      <c r="L1383" s="23" t="str">
        <f>+IFERROR(VLOOKUP(AI1383,[2]REGION!$G$2:$I$1125,2,FALSE),"")</f>
        <v/>
      </c>
      <c r="M1383" s="23" t="str">
        <f>+IFERROR(VLOOKUP(#REF!,[2]ORDINALES!$H$2:$I$382,2,FALSE),"")</f>
        <v/>
      </c>
      <c r="N1383" s="23" t="str">
        <f>IFERROR(VLOOKUP(U1383,'[2]Lista Willy'!$B$11:$D$14,3,FALSE),"")</f>
        <v>REC_11</v>
      </c>
      <c r="O1383" s="24"/>
      <c r="P1383" s="90">
        <v>43061</v>
      </c>
      <c r="Q1383" s="90" t="s">
        <v>540</v>
      </c>
      <c r="R1383" s="90" t="s">
        <v>1386</v>
      </c>
      <c r="S1383" s="90" t="s">
        <v>1386</v>
      </c>
      <c r="T1383" s="90" t="s">
        <v>1386</v>
      </c>
      <c r="U1383" s="90" t="s">
        <v>52</v>
      </c>
      <c r="V1383" s="94" t="s">
        <v>53</v>
      </c>
      <c r="W1383" s="90" t="s">
        <v>54</v>
      </c>
      <c r="X1383" s="90" t="s">
        <v>55</v>
      </c>
      <c r="Y1383" s="90" t="s">
        <v>1441</v>
      </c>
      <c r="Z1383" s="88">
        <v>6000000</v>
      </c>
      <c r="AA1383" s="120"/>
      <c r="AB1383" s="88"/>
      <c r="AC1383" s="88"/>
      <c r="AD1383" s="88"/>
      <c r="AE1383" s="120">
        <v>6000000</v>
      </c>
      <c r="AF1383" s="88"/>
      <c r="AG1383" s="89"/>
      <c r="AH1383" s="90" t="s">
        <v>57</v>
      </c>
      <c r="AI1383" s="90"/>
      <c r="AJ1383" s="90"/>
      <c r="AK1383" s="90"/>
      <c r="AL1383" s="90" t="s">
        <v>57</v>
      </c>
      <c r="AM1383" s="90"/>
      <c r="AN1383" s="90" t="s">
        <v>57</v>
      </c>
      <c r="AO1383" s="90"/>
      <c r="AP1383" s="90" t="s">
        <v>57</v>
      </c>
      <c r="AQ1383" s="90"/>
      <c r="AR1383" s="90" t="s">
        <v>57</v>
      </c>
      <c r="AS1383" s="90" t="s">
        <v>73</v>
      </c>
      <c r="AT1383" s="90" t="s">
        <v>74</v>
      </c>
      <c r="AU1383" s="97" t="s">
        <v>75</v>
      </c>
      <c r="AV1383" s="98" t="s">
        <v>76</v>
      </c>
      <c r="AW1383" s="98" t="s">
        <v>210</v>
      </c>
      <c r="AX1383" s="97">
        <v>3299054</v>
      </c>
      <c r="AY1383" s="98" t="s">
        <v>211</v>
      </c>
      <c r="AZ1383" s="98" t="s">
        <v>308</v>
      </c>
      <c r="BA1383" s="24"/>
    </row>
    <row r="1384" spans="1:53" ht="84.75" customHeight="1">
      <c r="A1384" s="23" t="str">
        <f>+IFERROR(VLOOKUP(R1384,'[2]Listas niveles'!$D$2:$E$11,2,FALSE),"")</f>
        <v>DTAO</v>
      </c>
      <c r="B1384" s="23" t="str">
        <f>+IFERROR(VLOOKUP(AS1384,'[2]Listas anexo 1'!$A$7:$B$8,2,FALSE),"")</f>
        <v>FORTA</v>
      </c>
      <c r="C1384" s="23" t="str">
        <f>+IFERROR(VLOOKUP(AT1384,'[2]Listas anexo 1'!$A$13:$B$15,2,FALSE),"")</f>
        <v>FORTALECIMIENTO</v>
      </c>
      <c r="D1384" s="23" t="str">
        <f>+IFERROR(VLOOKUP(AT1384,'[2]Listas anexo 1'!$A$13:$C$15,3,FALSE),"")</f>
        <v>FORTALECER</v>
      </c>
      <c r="E1384" s="23" t="str">
        <f>+IFERROR(VLOOKUP(AT1384,'[2]Listas anexo 1'!$A$19:$B$21,2,FALSE),"")</f>
        <v>FORTOB</v>
      </c>
      <c r="F1384" s="23" t="str">
        <f>+IFERROR(VLOOKUP(AV1384,'[2]Listas anexo 1'!$J$13:$K$21,2,FALSE),"")</f>
        <v>FORTOBI</v>
      </c>
      <c r="G1384" s="23" t="str">
        <f>+IFERROR(VLOOKUP(AW1384,'[2]LISTAS ANEXO 1. 2'!$A$9:$B$38,2,FALSE),"")</f>
        <v>TI</v>
      </c>
      <c r="H1384" s="23" t="str">
        <f>+IFERROR(IF(C1384="ADMINYCOOR",VLOOKUP(AY1384,'[2]LISTAS ANEXO 1. 3'!$B$13:$C$42,2,FALSE),IF(C1384="TASAS",VLOOKUP(AY1384,'[2]LISTAS ANEXO 1. 3'!$B$43:$C$51,2,FALSE),IF(C1384="FORTALECIMIENTO",VLOOKUP(AY1384,'[2]LISTAS ANEXO 1. 3'!$B$52:$C$58,2,FALSE),""))),"")</f>
        <v>AAAA</v>
      </c>
      <c r="I1384" s="23" t="str">
        <f>+IFERROR(VLOOKUP(#REF!,'[2]LISTAS ANEXO 1. 4'!$B$74:$C$90,2,FALSE),"")</f>
        <v/>
      </c>
      <c r="J1384" s="23" t="str">
        <f>+IFERROR(VLOOKUP(X1384,[2]ORDINALES!$B$2:$C$5,2,FALSE),"")</f>
        <v>CTADOS</v>
      </c>
      <c r="K1384" s="23" t="str">
        <f>+IFERROR(VLOOKUP(#REF!,[2]REGION!$G$2:$I$1125,2,FALSE),"")</f>
        <v/>
      </c>
      <c r="L1384" s="23" t="str">
        <f>+IFERROR(VLOOKUP(AI1384,[2]REGION!$G$2:$I$1125,2,FALSE),"")</f>
        <v/>
      </c>
      <c r="M1384" s="23" t="str">
        <f>+IFERROR(VLOOKUP(#REF!,[2]ORDINALES!$H$2:$I$382,2,FALSE),"")</f>
        <v/>
      </c>
      <c r="N1384" s="23" t="str">
        <f>IFERROR(VLOOKUP(U1384,'[2]Lista Willy'!$B$11:$D$14,3,FALSE),"")</f>
        <v>REC_11</v>
      </c>
      <c r="O1384" s="24"/>
      <c r="P1384" s="90">
        <v>43062</v>
      </c>
      <c r="Q1384" s="90" t="s">
        <v>540</v>
      </c>
      <c r="R1384" s="90" t="s">
        <v>1386</v>
      </c>
      <c r="S1384" s="90" t="s">
        <v>1386</v>
      </c>
      <c r="T1384" s="90" t="s">
        <v>1386</v>
      </c>
      <c r="U1384" s="90" t="s">
        <v>52</v>
      </c>
      <c r="V1384" s="94" t="s">
        <v>53</v>
      </c>
      <c r="W1384" s="90" t="s">
        <v>54</v>
      </c>
      <c r="X1384" s="90" t="s">
        <v>55</v>
      </c>
      <c r="Y1384" s="90" t="s">
        <v>1442</v>
      </c>
      <c r="Z1384" s="88">
        <v>10000000</v>
      </c>
      <c r="AA1384" s="120"/>
      <c r="AB1384" s="88"/>
      <c r="AC1384" s="88"/>
      <c r="AD1384" s="88"/>
      <c r="AE1384" s="120">
        <v>10000000</v>
      </c>
      <c r="AF1384" s="88"/>
      <c r="AG1384" s="89"/>
      <c r="AH1384" s="90" t="s">
        <v>57</v>
      </c>
      <c r="AI1384" s="90"/>
      <c r="AJ1384" s="90"/>
      <c r="AK1384" s="90"/>
      <c r="AL1384" s="90" t="s">
        <v>57</v>
      </c>
      <c r="AM1384" s="90"/>
      <c r="AN1384" s="90" t="s">
        <v>57</v>
      </c>
      <c r="AO1384" s="90"/>
      <c r="AP1384" s="90" t="s">
        <v>57</v>
      </c>
      <c r="AQ1384" s="90"/>
      <c r="AR1384" s="90" t="s">
        <v>57</v>
      </c>
      <c r="AS1384" s="90" t="s">
        <v>73</v>
      </c>
      <c r="AT1384" s="90" t="s">
        <v>74</v>
      </c>
      <c r="AU1384" s="97" t="s">
        <v>75</v>
      </c>
      <c r="AV1384" s="98" t="s">
        <v>76</v>
      </c>
      <c r="AW1384" s="98" t="s">
        <v>210</v>
      </c>
      <c r="AX1384" s="97">
        <v>3299054</v>
      </c>
      <c r="AY1384" s="98" t="s">
        <v>211</v>
      </c>
      <c r="AZ1384" s="98" t="s">
        <v>308</v>
      </c>
      <c r="BA1384" s="24"/>
    </row>
    <row r="1385" spans="1:53" ht="84.75" customHeight="1">
      <c r="A1385" s="23" t="str">
        <f>+IFERROR(VLOOKUP(R1385,'[2]Listas niveles'!$D$2:$E$11,2,FALSE),"")</f>
        <v>DTAO</v>
      </c>
      <c r="B1385" s="23" t="str">
        <f>+IFERROR(VLOOKUP(AS1385,'[2]Listas anexo 1'!$A$7:$B$8,2,FALSE),"")</f>
        <v>FORTA</v>
      </c>
      <c r="C1385" s="23" t="str">
        <f>+IFERROR(VLOOKUP(AT1385,'[2]Listas anexo 1'!$A$13:$B$15,2,FALSE),"")</f>
        <v>FORTALECIMIENTO</v>
      </c>
      <c r="D1385" s="23" t="str">
        <f>+IFERROR(VLOOKUP(AT1385,'[2]Listas anexo 1'!$A$13:$C$15,3,FALSE),"")</f>
        <v>FORTALECER</v>
      </c>
      <c r="E1385" s="23" t="str">
        <f>+IFERROR(VLOOKUP(AT1385,'[2]Listas anexo 1'!$A$19:$B$21,2,FALSE),"")</f>
        <v>FORTOB</v>
      </c>
      <c r="F1385" s="23" t="str">
        <f>+IFERROR(VLOOKUP(AV1385,'[2]Listas anexo 1'!$J$13:$K$21,2,FALSE),"")</f>
        <v>FORTOBIII</v>
      </c>
      <c r="G1385" s="23" t="str">
        <f>+IFERROR(VLOOKUP(AW1385,'[2]LISTAS ANEXO 1. 2'!$A$9:$B$38,2,FALSE),"")</f>
        <v>TVI</v>
      </c>
      <c r="H1385" s="23" t="str">
        <f>+IFERROR(IF(C1385="ADMINYCOOR",VLOOKUP(AY1385,'[2]LISTAS ANEXO 1. 3'!$B$13:$C$42,2,FALSE),IF(C1385="TASAS",VLOOKUP(AY1385,'[2]LISTAS ANEXO 1. 3'!$B$43:$C$51,2,FALSE),IF(C1385="FORTALECIMIENTO",VLOOKUP(AY1385,'[2]LISTAS ANEXO 1. 3'!$B$52:$C$58,2,FALSE),""))),"")</f>
        <v>FFFF</v>
      </c>
      <c r="I1385" s="23" t="str">
        <f>+IFERROR(VLOOKUP(#REF!,'[2]LISTAS ANEXO 1. 4'!$B$74:$C$90,2,FALSE),"")</f>
        <v/>
      </c>
      <c r="J1385" s="23" t="str">
        <f>+IFERROR(VLOOKUP(X1385,[2]ORDINALES!$B$2:$C$5,2,FALSE),"")</f>
        <v>CTADOS</v>
      </c>
      <c r="K1385" s="23" t="str">
        <f>+IFERROR(VLOOKUP(#REF!,[2]REGION!$G$2:$I$1125,2,FALSE),"")</f>
        <v/>
      </c>
      <c r="L1385" s="23" t="str">
        <f>+IFERROR(VLOOKUP(AI1385,[2]REGION!$G$2:$I$1125,2,FALSE),"")</f>
        <v/>
      </c>
      <c r="M1385" s="23" t="str">
        <f>+IFERROR(VLOOKUP(#REF!,[2]ORDINALES!$H$2:$I$382,2,FALSE),"")</f>
        <v/>
      </c>
      <c r="N1385" s="23" t="str">
        <f>IFERROR(VLOOKUP(U1385,'[2]Lista Willy'!$B$11:$D$14,3,FALSE),"")</f>
        <v>REC_11</v>
      </c>
      <c r="O1385" s="24"/>
      <c r="P1385" s="90">
        <v>43063</v>
      </c>
      <c r="Q1385" s="90" t="s">
        <v>540</v>
      </c>
      <c r="R1385" s="90" t="s">
        <v>1386</v>
      </c>
      <c r="S1385" s="90" t="s">
        <v>1386</v>
      </c>
      <c r="T1385" s="90" t="s">
        <v>1386</v>
      </c>
      <c r="U1385" s="90" t="s">
        <v>52</v>
      </c>
      <c r="V1385" s="94" t="s">
        <v>53</v>
      </c>
      <c r="W1385" s="90" t="s">
        <v>54</v>
      </c>
      <c r="X1385" s="90" t="s">
        <v>55</v>
      </c>
      <c r="Y1385" s="90" t="s">
        <v>1443</v>
      </c>
      <c r="Z1385" s="88">
        <v>4000000</v>
      </c>
      <c r="AA1385" s="120"/>
      <c r="AB1385" s="88"/>
      <c r="AC1385" s="88"/>
      <c r="AD1385" s="88"/>
      <c r="AE1385" s="120">
        <v>4000000</v>
      </c>
      <c r="AF1385" s="88"/>
      <c r="AG1385" s="89"/>
      <c r="AH1385" s="90" t="s">
        <v>57</v>
      </c>
      <c r="AI1385" s="90"/>
      <c r="AJ1385" s="90"/>
      <c r="AK1385" s="90"/>
      <c r="AL1385" s="90" t="s">
        <v>57</v>
      </c>
      <c r="AM1385" s="90"/>
      <c r="AN1385" s="90" t="s">
        <v>57</v>
      </c>
      <c r="AO1385" s="90"/>
      <c r="AP1385" s="90" t="s">
        <v>57</v>
      </c>
      <c r="AQ1385" s="90"/>
      <c r="AR1385" s="90" t="s">
        <v>57</v>
      </c>
      <c r="AS1385" s="90" t="s">
        <v>73</v>
      </c>
      <c r="AT1385" s="90" t="s">
        <v>74</v>
      </c>
      <c r="AU1385" s="97" t="s">
        <v>75</v>
      </c>
      <c r="AV1385" s="98" t="s">
        <v>109</v>
      </c>
      <c r="AW1385" s="98" t="s">
        <v>110</v>
      </c>
      <c r="AX1385" s="97">
        <v>3299065</v>
      </c>
      <c r="AY1385" s="98" t="s">
        <v>111</v>
      </c>
      <c r="AZ1385" s="98" t="s">
        <v>136</v>
      </c>
      <c r="BA1385" s="24"/>
    </row>
    <row r="1386" spans="1:53" ht="84.75" customHeight="1">
      <c r="A1386" s="23" t="str">
        <f>+IFERROR(VLOOKUP(R1386,'[2]Listas niveles'!$D$2:$E$11,2,FALSE),"")</f>
        <v>DTAO</v>
      </c>
      <c r="B1386" s="23" t="str">
        <f>+IFERROR(VLOOKUP(AS1386,'[2]Listas anexo 1'!$A$7:$B$8,2,FALSE),"")</f>
        <v>FORTA</v>
      </c>
      <c r="C1386" s="23" t="str">
        <f>+IFERROR(VLOOKUP(AT1386,'[2]Listas anexo 1'!$A$13:$B$15,2,FALSE),"")</f>
        <v>FORTALECIMIENTO</v>
      </c>
      <c r="D1386" s="23" t="str">
        <f>+IFERROR(VLOOKUP(AT1386,'[2]Listas anexo 1'!$A$13:$C$15,3,FALSE),"")</f>
        <v>FORTALECER</v>
      </c>
      <c r="E1386" s="23" t="str">
        <f>+IFERROR(VLOOKUP(AT1386,'[2]Listas anexo 1'!$A$19:$B$21,2,FALSE),"")</f>
        <v>FORTOB</v>
      </c>
      <c r="F1386" s="23" t="str">
        <f>+IFERROR(VLOOKUP(AV1386,'[2]Listas anexo 1'!$J$13:$K$21,2,FALSE),"")</f>
        <v>FORTOBIII</v>
      </c>
      <c r="G1386" s="23" t="str">
        <f>+IFERROR(VLOOKUP(AW1386,'[2]LISTAS ANEXO 1. 2'!$A$9:$B$38,2,FALSE),"")</f>
        <v>TVI</v>
      </c>
      <c r="H1386" s="23" t="str">
        <f>+IFERROR(IF(C1386="ADMINYCOOR",VLOOKUP(AY1386,'[2]LISTAS ANEXO 1. 3'!$B$13:$C$42,2,FALSE),IF(C1386="TASAS",VLOOKUP(AY1386,'[2]LISTAS ANEXO 1. 3'!$B$43:$C$51,2,FALSE),IF(C1386="FORTALECIMIENTO",VLOOKUP(AY1386,'[2]LISTAS ANEXO 1. 3'!$B$52:$C$58,2,FALSE),""))),"")</f>
        <v>FFFF</v>
      </c>
      <c r="I1386" s="23" t="str">
        <f>+IFERROR(VLOOKUP(#REF!,'[2]LISTAS ANEXO 1. 4'!$B$74:$C$90,2,FALSE),"")</f>
        <v/>
      </c>
      <c r="J1386" s="23" t="str">
        <f>+IFERROR(VLOOKUP(X1386,[2]ORDINALES!$B$2:$C$5,2,FALSE),"")</f>
        <v>CTADOS</v>
      </c>
      <c r="K1386" s="23" t="str">
        <f>+IFERROR(VLOOKUP(#REF!,[2]REGION!$G$2:$I$1125,2,FALSE),"")</f>
        <v/>
      </c>
      <c r="L1386" s="23" t="str">
        <f>+IFERROR(VLOOKUP(AI1386,[2]REGION!$G$2:$I$1125,2,FALSE),"")</f>
        <v/>
      </c>
      <c r="M1386" s="23" t="str">
        <f>+IFERROR(VLOOKUP(#REF!,[2]ORDINALES!$H$2:$I$382,2,FALSE),"")</f>
        <v/>
      </c>
      <c r="N1386" s="23" t="str">
        <f>IFERROR(VLOOKUP(U1386,'[2]Lista Willy'!$B$11:$D$14,3,FALSE),"")</f>
        <v>REC_11</v>
      </c>
      <c r="O1386" s="24"/>
      <c r="P1386" s="90">
        <v>43064</v>
      </c>
      <c r="Q1386" s="90" t="s">
        <v>540</v>
      </c>
      <c r="R1386" s="90" t="s">
        <v>1386</v>
      </c>
      <c r="S1386" s="90" t="s">
        <v>1386</v>
      </c>
      <c r="T1386" s="90" t="s">
        <v>1386</v>
      </c>
      <c r="U1386" s="90" t="s">
        <v>52</v>
      </c>
      <c r="V1386" s="94" t="s">
        <v>53</v>
      </c>
      <c r="W1386" s="90" t="s">
        <v>54</v>
      </c>
      <c r="X1386" s="90" t="s">
        <v>55</v>
      </c>
      <c r="Y1386" s="90" t="s">
        <v>1444</v>
      </c>
      <c r="Z1386" s="88">
        <v>20000000</v>
      </c>
      <c r="AA1386" s="120"/>
      <c r="AB1386" s="88"/>
      <c r="AC1386" s="88"/>
      <c r="AD1386" s="88"/>
      <c r="AE1386" s="120">
        <v>20000000</v>
      </c>
      <c r="AF1386" s="88"/>
      <c r="AG1386" s="89"/>
      <c r="AH1386" s="90" t="s">
        <v>57</v>
      </c>
      <c r="AI1386" s="90"/>
      <c r="AJ1386" s="90"/>
      <c r="AK1386" s="90"/>
      <c r="AL1386" s="90" t="s">
        <v>57</v>
      </c>
      <c r="AM1386" s="90"/>
      <c r="AN1386" s="90" t="s">
        <v>57</v>
      </c>
      <c r="AO1386" s="90"/>
      <c r="AP1386" s="90" t="s">
        <v>57</v>
      </c>
      <c r="AQ1386" s="90"/>
      <c r="AR1386" s="90" t="s">
        <v>57</v>
      </c>
      <c r="AS1386" s="90" t="s">
        <v>73</v>
      </c>
      <c r="AT1386" s="90" t="s">
        <v>74</v>
      </c>
      <c r="AU1386" s="97" t="s">
        <v>75</v>
      </c>
      <c r="AV1386" s="98" t="s">
        <v>109</v>
      </c>
      <c r="AW1386" s="98" t="s">
        <v>110</v>
      </c>
      <c r="AX1386" s="97">
        <v>3299065</v>
      </c>
      <c r="AY1386" s="98" t="s">
        <v>111</v>
      </c>
      <c r="AZ1386" s="98" t="s">
        <v>112</v>
      </c>
      <c r="BA1386" s="24"/>
    </row>
    <row r="1387" spans="1:53" ht="84.75" customHeight="1">
      <c r="A1387" s="23" t="str">
        <f>+IFERROR(VLOOKUP(R1387,'[2]Listas niveles'!$D$2:$E$11,2,FALSE),"")</f>
        <v>DTAO</v>
      </c>
      <c r="B1387" s="23" t="str">
        <f>+IFERROR(VLOOKUP(AS1387,'[2]Listas anexo 1'!$A$7:$B$8,2,FALSE),"")</f>
        <v>FORTA</v>
      </c>
      <c r="C1387" s="23" t="str">
        <f>+IFERROR(VLOOKUP(AT1387,'[2]Listas anexo 1'!$A$13:$B$15,2,FALSE),"")</f>
        <v>FORTALECIMIENTO</v>
      </c>
      <c r="D1387" s="23" t="str">
        <f>+IFERROR(VLOOKUP(AT1387,'[2]Listas anexo 1'!$A$13:$C$15,3,FALSE),"")</f>
        <v>FORTALECER</v>
      </c>
      <c r="E1387" s="23" t="str">
        <f>+IFERROR(VLOOKUP(AT1387,'[2]Listas anexo 1'!$A$19:$B$21,2,FALSE),"")</f>
        <v>FORTOB</v>
      </c>
      <c r="F1387" s="23" t="str">
        <f>+IFERROR(VLOOKUP(AV1387,'[2]Listas anexo 1'!$J$13:$K$21,2,FALSE),"")</f>
        <v>FORTOBIII</v>
      </c>
      <c r="G1387" s="23" t="str">
        <f>+IFERROR(VLOOKUP(AW1387,'[2]LISTAS ANEXO 1. 2'!$A$9:$B$38,2,FALSE),"")</f>
        <v>TVI</v>
      </c>
      <c r="H1387" s="23" t="str">
        <f>+IFERROR(IF(C1387="ADMINYCOOR",VLOOKUP(AY1387,'[2]LISTAS ANEXO 1. 3'!$B$13:$C$42,2,FALSE),IF(C1387="TASAS",VLOOKUP(AY1387,'[2]LISTAS ANEXO 1. 3'!$B$43:$C$51,2,FALSE),IF(C1387="FORTALECIMIENTO",VLOOKUP(AY1387,'[2]LISTAS ANEXO 1. 3'!$B$52:$C$58,2,FALSE),""))),"")</f>
        <v>FFFF</v>
      </c>
      <c r="I1387" s="23" t="str">
        <f>+IFERROR(VLOOKUP(#REF!,'[2]LISTAS ANEXO 1. 4'!$B$74:$C$90,2,FALSE),"")</f>
        <v/>
      </c>
      <c r="J1387" s="23" t="str">
        <f>+IFERROR(VLOOKUP(X1387,[2]ORDINALES!$B$2:$C$5,2,FALSE),"")</f>
        <v>CTADOS</v>
      </c>
      <c r="K1387" s="23" t="str">
        <f>+IFERROR(VLOOKUP(#REF!,[2]REGION!$G$2:$I$1125,2,FALSE),"")</f>
        <v/>
      </c>
      <c r="L1387" s="23" t="str">
        <f>+IFERROR(VLOOKUP(AI1387,[2]REGION!$G$2:$I$1125,2,FALSE),"")</f>
        <v/>
      </c>
      <c r="M1387" s="23" t="str">
        <f>+IFERROR(VLOOKUP(#REF!,[2]ORDINALES!$H$2:$I$382,2,FALSE),"")</f>
        <v/>
      </c>
      <c r="N1387" s="23" t="str">
        <f>IFERROR(VLOOKUP(U1387,'[2]Lista Willy'!$B$11:$D$14,3,FALSE),"")</f>
        <v>REC_11</v>
      </c>
      <c r="O1387" s="24"/>
      <c r="P1387" s="90">
        <v>43065</v>
      </c>
      <c r="Q1387" s="90" t="s">
        <v>540</v>
      </c>
      <c r="R1387" s="90" t="s">
        <v>1386</v>
      </c>
      <c r="S1387" s="90" t="s">
        <v>1386</v>
      </c>
      <c r="T1387" s="90" t="s">
        <v>1386</v>
      </c>
      <c r="U1387" s="90" t="s">
        <v>52</v>
      </c>
      <c r="V1387" s="94" t="s">
        <v>53</v>
      </c>
      <c r="W1387" s="90" t="s">
        <v>54</v>
      </c>
      <c r="X1387" s="90" t="s">
        <v>55</v>
      </c>
      <c r="Y1387" s="90" t="s">
        <v>1445</v>
      </c>
      <c r="Z1387" s="88">
        <v>4000000</v>
      </c>
      <c r="AA1387" s="120"/>
      <c r="AB1387" s="88"/>
      <c r="AC1387" s="88"/>
      <c r="AD1387" s="88"/>
      <c r="AE1387" s="120">
        <v>4000000</v>
      </c>
      <c r="AF1387" s="88"/>
      <c r="AG1387" s="89"/>
      <c r="AH1387" s="90" t="s">
        <v>57</v>
      </c>
      <c r="AI1387" s="90"/>
      <c r="AJ1387" s="90"/>
      <c r="AK1387" s="90"/>
      <c r="AL1387" s="90" t="s">
        <v>57</v>
      </c>
      <c r="AM1387" s="90"/>
      <c r="AN1387" s="90" t="s">
        <v>57</v>
      </c>
      <c r="AO1387" s="90"/>
      <c r="AP1387" s="90" t="s">
        <v>57</v>
      </c>
      <c r="AQ1387" s="90"/>
      <c r="AR1387" s="90" t="s">
        <v>57</v>
      </c>
      <c r="AS1387" s="90" t="s">
        <v>73</v>
      </c>
      <c r="AT1387" s="90" t="s">
        <v>74</v>
      </c>
      <c r="AU1387" s="97" t="s">
        <v>75</v>
      </c>
      <c r="AV1387" s="98" t="s">
        <v>109</v>
      </c>
      <c r="AW1387" s="98" t="s">
        <v>110</v>
      </c>
      <c r="AX1387" s="97">
        <v>3299065</v>
      </c>
      <c r="AY1387" s="98" t="s">
        <v>111</v>
      </c>
      <c r="AZ1387" s="98" t="s">
        <v>112</v>
      </c>
      <c r="BA1387" s="24"/>
    </row>
    <row r="1388" spans="1:53" ht="84.75" customHeight="1">
      <c r="A1388" s="23" t="str">
        <f>+IFERROR(VLOOKUP(R1388,'[2]Listas niveles'!$D$2:$E$11,2,FALSE),"")</f>
        <v>DTAO</v>
      </c>
      <c r="B1388" s="23" t="str">
        <f>+IFERROR(VLOOKUP(AS1388,'[2]Listas anexo 1'!$A$7:$B$8,2,FALSE),"")</f>
        <v>FORTA</v>
      </c>
      <c r="C1388" s="23" t="str">
        <f>+IFERROR(VLOOKUP(AT1388,'[2]Listas anexo 1'!$A$13:$B$15,2,FALSE),"")</f>
        <v>FORTALECIMIENTO</v>
      </c>
      <c r="D1388" s="23" t="str">
        <f>+IFERROR(VLOOKUP(AT1388,'[2]Listas anexo 1'!$A$13:$C$15,3,FALSE),"")</f>
        <v>FORTALECER</v>
      </c>
      <c r="E1388" s="23" t="str">
        <f>+IFERROR(VLOOKUP(AT1388,'[2]Listas anexo 1'!$A$19:$B$21,2,FALSE),"")</f>
        <v>FORTOB</v>
      </c>
      <c r="F1388" s="23" t="str">
        <f>+IFERROR(VLOOKUP(AV1388,'[2]Listas anexo 1'!$J$13:$K$21,2,FALSE),"")</f>
        <v>FORTOBIII</v>
      </c>
      <c r="G1388" s="23" t="str">
        <f>+IFERROR(VLOOKUP(AW1388,'[2]LISTAS ANEXO 1. 2'!$A$9:$B$38,2,FALSE),"")</f>
        <v>TVI</v>
      </c>
      <c r="H1388" s="23" t="str">
        <f>+IFERROR(IF(C1388="ADMINYCOOR",VLOOKUP(AY1388,'[2]LISTAS ANEXO 1. 3'!$B$13:$C$42,2,FALSE),IF(C1388="TASAS",VLOOKUP(AY1388,'[2]LISTAS ANEXO 1. 3'!$B$43:$C$51,2,FALSE),IF(C1388="FORTALECIMIENTO",VLOOKUP(AY1388,'[2]LISTAS ANEXO 1. 3'!$B$52:$C$58,2,FALSE),""))),"")</f>
        <v>FFFF</v>
      </c>
      <c r="I1388" s="23" t="str">
        <f>+IFERROR(VLOOKUP(#REF!,'[2]LISTAS ANEXO 1. 4'!$B$74:$C$90,2,FALSE),"")</f>
        <v/>
      </c>
      <c r="J1388" s="23" t="str">
        <f>+IFERROR(VLOOKUP(X1388,[2]ORDINALES!$B$2:$C$5,2,FALSE),"")</f>
        <v>CTADOS</v>
      </c>
      <c r="K1388" s="23" t="str">
        <f>+IFERROR(VLOOKUP(#REF!,[2]REGION!$G$2:$I$1125,2,FALSE),"")</f>
        <v/>
      </c>
      <c r="L1388" s="23" t="str">
        <f>+IFERROR(VLOOKUP(AI1388,[2]REGION!$G$2:$I$1125,2,FALSE),"")</f>
        <v/>
      </c>
      <c r="M1388" s="23" t="str">
        <f>+IFERROR(VLOOKUP(#REF!,[2]ORDINALES!$H$2:$I$382,2,FALSE),"")</f>
        <v/>
      </c>
      <c r="N1388" s="23" t="str">
        <f>IFERROR(VLOOKUP(U1388,'[2]Lista Willy'!$B$11:$D$14,3,FALSE),"")</f>
        <v>REC_11</v>
      </c>
      <c r="O1388" s="24"/>
      <c r="P1388" s="90">
        <v>43066</v>
      </c>
      <c r="Q1388" s="90" t="s">
        <v>540</v>
      </c>
      <c r="R1388" s="90" t="s">
        <v>1386</v>
      </c>
      <c r="S1388" s="90" t="s">
        <v>1386</v>
      </c>
      <c r="T1388" s="90" t="s">
        <v>1386</v>
      </c>
      <c r="U1388" s="90" t="s">
        <v>52</v>
      </c>
      <c r="V1388" s="94" t="s">
        <v>53</v>
      </c>
      <c r="W1388" s="90" t="s">
        <v>54</v>
      </c>
      <c r="X1388" s="90" t="s">
        <v>55</v>
      </c>
      <c r="Y1388" s="90" t="s">
        <v>1446</v>
      </c>
      <c r="Z1388" s="88">
        <v>14600000</v>
      </c>
      <c r="AA1388" s="120"/>
      <c r="AB1388" s="88"/>
      <c r="AC1388" s="88"/>
      <c r="AD1388" s="88"/>
      <c r="AE1388" s="120">
        <v>14600000</v>
      </c>
      <c r="AF1388" s="88"/>
      <c r="AG1388" s="89"/>
      <c r="AH1388" s="90" t="s">
        <v>57</v>
      </c>
      <c r="AI1388" s="90"/>
      <c r="AJ1388" s="90"/>
      <c r="AK1388" s="90"/>
      <c r="AL1388" s="90" t="s">
        <v>57</v>
      </c>
      <c r="AM1388" s="90"/>
      <c r="AN1388" s="90" t="s">
        <v>57</v>
      </c>
      <c r="AO1388" s="90"/>
      <c r="AP1388" s="90" t="s">
        <v>57</v>
      </c>
      <c r="AQ1388" s="90"/>
      <c r="AR1388" s="90" t="s">
        <v>57</v>
      </c>
      <c r="AS1388" s="90" t="s">
        <v>73</v>
      </c>
      <c r="AT1388" s="90" t="s">
        <v>74</v>
      </c>
      <c r="AU1388" s="97" t="s">
        <v>75</v>
      </c>
      <c r="AV1388" s="98" t="s">
        <v>109</v>
      </c>
      <c r="AW1388" s="98" t="s">
        <v>110</v>
      </c>
      <c r="AX1388" s="97">
        <v>3299065</v>
      </c>
      <c r="AY1388" s="98" t="s">
        <v>111</v>
      </c>
      <c r="AZ1388" s="98" t="s">
        <v>112</v>
      </c>
      <c r="BA1388" s="24"/>
    </row>
    <row r="1389" spans="1:53" ht="84.75" customHeight="1">
      <c r="A1389" s="23" t="str">
        <f>+IFERROR(VLOOKUP(R1389,'[2]Listas niveles'!$D$2:$E$11,2,FALSE),"")</f>
        <v>DTAO</v>
      </c>
      <c r="B1389" s="23" t="str">
        <f>+IFERROR(VLOOKUP(AS1389,'[2]Listas anexo 1'!$A$7:$B$8,2,FALSE),"")</f>
        <v>FORTA</v>
      </c>
      <c r="C1389" s="23" t="str">
        <f>+IFERROR(VLOOKUP(AT1389,'[2]Listas anexo 1'!$A$13:$B$15,2,FALSE),"")</f>
        <v>FORTALECIMIENTO</v>
      </c>
      <c r="D1389" s="23" t="str">
        <f>+IFERROR(VLOOKUP(AT1389,'[2]Listas anexo 1'!$A$13:$C$15,3,FALSE),"")</f>
        <v>FORTALECER</v>
      </c>
      <c r="E1389" s="23" t="str">
        <f>+IFERROR(VLOOKUP(AT1389,'[2]Listas anexo 1'!$A$19:$B$21,2,FALSE),"")</f>
        <v>FORTOB</v>
      </c>
      <c r="F1389" s="23" t="str">
        <f>+IFERROR(VLOOKUP(AV1389,'[2]Listas anexo 1'!$J$13:$K$21,2,FALSE),"")</f>
        <v>FORTOBIII</v>
      </c>
      <c r="G1389" s="23" t="str">
        <f>+IFERROR(VLOOKUP(AW1389,'[2]LISTAS ANEXO 1. 2'!$A$9:$B$38,2,FALSE),"")</f>
        <v>TVI</v>
      </c>
      <c r="H1389" s="23" t="str">
        <f>+IFERROR(IF(C1389="ADMINYCOOR",VLOOKUP(AY1389,'[2]LISTAS ANEXO 1. 3'!$B$13:$C$42,2,FALSE),IF(C1389="TASAS",VLOOKUP(AY1389,'[2]LISTAS ANEXO 1. 3'!$B$43:$C$51,2,FALSE),IF(C1389="FORTALECIMIENTO",VLOOKUP(AY1389,'[2]LISTAS ANEXO 1. 3'!$B$52:$C$58,2,FALSE),""))),"")</f>
        <v>FFFF</v>
      </c>
      <c r="I1389" s="23" t="str">
        <f>+IFERROR(VLOOKUP(#REF!,'[2]LISTAS ANEXO 1. 4'!$B$74:$C$90,2,FALSE),"")</f>
        <v/>
      </c>
      <c r="J1389" s="23" t="str">
        <f>+IFERROR(VLOOKUP(X1389,[2]ORDINALES!$B$2:$C$5,2,FALSE),"")</f>
        <v>CTADOS</v>
      </c>
      <c r="K1389" s="23" t="str">
        <f>+IFERROR(VLOOKUP(#REF!,[2]REGION!$G$2:$I$1125,2,FALSE),"")</f>
        <v/>
      </c>
      <c r="L1389" s="23" t="str">
        <f>+IFERROR(VLOOKUP(AI1389,[2]REGION!$G$2:$I$1125,2,FALSE),"")</f>
        <v/>
      </c>
      <c r="M1389" s="23" t="str">
        <f>+IFERROR(VLOOKUP(#REF!,[2]ORDINALES!$H$2:$I$382,2,FALSE),"")</f>
        <v/>
      </c>
      <c r="N1389" s="23" t="str">
        <f>IFERROR(VLOOKUP(U1389,'[2]Lista Willy'!$B$11:$D$14,3,FALSE),"")</f>
        <v>REC_11</v>
      </c>
      <c r="O1389" s="24"/>
      <c r="P1389" s="90">
        <v>43067</v>
      </c>
      <c r="Q1389" s="90" t="s">
        <v>540</v>
      </c>
      <c r="R1389" s="90" t="s">
        <v>1386</v>
      </c>
      <c r="S1389" s="90" t="s">
        <v>1386</v>
      </c>
      <c r="T1389" s="90" t="s">
        <v>1386</v>
      </c>
      <c r="U1389" s="90" t="s">
        <v>52</v>
      </c>
      <c r="V1389" s="94" t="s">
        <v>53</v>
      </c>
      <c r="W1389" s="90" t="s">
        <v>54</v>
      </c>
      <c r="X1389" s="90" t="s">
        <v>55</v>
      </c>
      <c r="Y1389" s="90" t="s">
        <v>152</v>
      </c>
      <c r="Z1389" s="88">
        <v>3500000</v>
      </c>
      <c r="AA1389" s="120"/>
      <c r="AB1389" s="88"/>
      <c r="AC1389" s="88"/>
      <c r="AD1389" s="88"/>
      <c r="AE1389" s="120">
        <v>3500000</v>
      </c>
      <c r="AF1389" s="88"/>
      <c r="AG1389" s="89"/>
      <c r="AH1389" s="90" t="s">
        <v>57</v>
      </c>
      <c r="AI1389" s="90"/>
      <c r="AJ1389" s="90"/>
      <c r="AK1389" s="90"/>
      <c r="AL1389" s="90" t="s">
        <v>57</v>
      </c>
      <c r="AM1389" s="90"/>
      <c r="AN1389" s="90" t="s">
        <v>57</v>
      </c>
      <c r="AO1389" s="90"/>
      <c r="AP1389" s="90" t="s">
        <v>57</v>
      </c>
      <c r="AQ1389" s="90"/>
      <c r="AR1389" s="90" t="s">
        <v>57</v>
      </c>
      <c r="AS1389" s="90" t="s">
        <v>73</v>
      </c>
      <c r="AT1389" s="90" t="s">
        <v>74</v>
      </c>
      <c r="AU1389" s="97" t="s">
        <v>75</v>
      </c>
      <c r="AV1389" s="98" t="s">
        <v>109</v>
      </c>
      <c r="AW1389" s="98" t="s">
        <v>110</v>
      </c>
      <c r="AX1389" s="97">
        <v>3299065</v>
      </c>
      <c r="AY1389" s="98" t="s">
        <v>111</v>
      </c>
      <c r="AZ1389" s="98" t="s">
        <v>112</v>
      </c>
      <c r="BA1389" s="24"/>
    </row>
    <row r="1390" spans="1:53" ht="84.75" customHeight="1">
      <c r="A1390" s="23" t="str">
        <f>+IFERROR(VLOOKUP(R1390,'[2]Listas niveles'!$D$2:$E$11,2,FALSE),"")</f>
        <v>DTAO</v>
      </c>
      <c r="B1390" s="23" t="str">
        <f>+IFERROR(VLOOKUP(AS1390,'[2]Listas anexo 1'!$A$7:$B$8,2,FALSE),"")</f>
        <v>ADMIN</v>
      </c>
      <c r="C1390" s="23" t="str">
        <f>+IFERROR(VLOOKUP(AT1390,'[2]Listas anexo 1'!$A$13:$B$15,2,FALSE),"")</f>
        <v>ADMINYCOOR</v>
      </c>
      <c r="D1390" s="23" t="str">
        <f>+IFERROR(VLOOKUP(AT1390,'[2]Listas anexo 1'!$A$13:$C$15,3,FALSE),"")</f>
        <v>CONTRIBUIR</v>
      </c>
      <c r="E1390" s="23" t="str">
        <f>+IFERROR(VLOOKUP(AT1390,'[2]Listas anexo 1'!$A$19:$B$21,2,FALSE),"")</f>
        <v>ADMINOB</v>
      </c>
      <c r="F1390" s="23" t="str">
        <f>+IFERROR(VLOOKUP(AV1390,'[2]Listas anexo 1'!$J$13:$K$21,2,FALSE),"")</f>
        <v>ADOBI</v>
      </c>
      <c r="G1390" s="23" t="str">
        <f>+IFERROR(VLOOKUP(AW1390,'[2]LISTAS ANEXO 1. 2'!$A$9:$B$38,2,FALSE),"")</f>
        <v>AI</v>
      </c>
      <c r="H1390" s="23" t="str">
        <f>+IFERROR(IF(C1390="ADMINYCOOR",VLOOKUP(AY1390,'[2]LISTAS ANEXO 1. 3'!$B$13:$C$42,2,FALSE),IF(C1390="TASAS",VLOOKUP(AY1390,'[2]LISTAS ANEXO 1. 3'!$B$43:$C$51,2,FALSE),IF(C1390="FORTALECIMIENTO",VLOOKUP(AY1390,'[2]LISTAS ANEXO 1. 3'!$B$52:$C$58,2,FALSE),""))),"")</f>
        <v>AA</v>
      </c>
      <c r="I1390" s="23" t="str">
        <f>+IFERROR(VLOOKUP(#REF!,'[2]LISTAS ANEXO 1. 4'!$B$74:$C$90,2,FALSE),"")</f>
        <v/>
      </c>
      <c r="J1390" s="23" t="str">
        <f>+IFERROR(VLOOKUP(X1390,[2]ORDINALES!$B$2:$C$5,2,FALSE),"")</f>
        <v>CTADOS</v>
      </c>
      <c r="K1390" s="23" t="str">
        <f>+IFERROR(VLOOKUP(#REF!,[2]REGION!$G$2:$I$1125,2,FALSE),"")</f>
        <v/>
      </c>
      <c r="L1390" s="23" t="str">
        <f>+IFERROR(VLOOKUP(AI1390,[2]REGION!$G$2:$I$1125,2,FALSE),"")</f>
        <v/>
      </c>
      <c r="M1390" s="23" t="str">
        <f>+IFERROR(VLOOKUP(#REF!,[2]ORDINALES!$H$2:$I$382,2,FALSE),"")</f>
        <v/>
      </c>
      <c r="N1390" s="23" t="str">
        <f>IFERROR(VLOOKUP(U1390,'[2]Lista Willy'!$B$11:$D$14,3,FALSE),"")</f>
        <v>REC_11</v>
      </c>
      <c r="O1390" s="24"/>
      <c r="P1390" s="90">
        <v>44019</v>
      </c>
      <c r="Q1390" s="90" t="s">
        <v>540</v>
      </c>
      <c r="R1390" s="90" t="s">
        <v>1386</v>
      </c>
      <c r="S1390" s="90" t="s">
        <v>1386</v>
      </c>
      <c r="T1390" s="90" t="s">
        <v>1386</v>
      </c>
      <c r="U1390" s="90" t="s">
        <v>52</v>
      </c>
      <c r="V1390" s="94" t="s">
        <v>53</v>
      </c>
      <c r="W1390" s="90" t="s">
        <v>54</v>
      </c>
      <c r="X1390" s="90" t="s">
        <v>55</v>
      </c>
      <c r="Y1390" s="90" t="s">
        <v>1447</v>
      </c>
      <c r="Z1390" s="88">
        <v>60000000</v>
      </c>
      <c r="AA1390" s="120"/>
      <c r="AB1390" s="88"/>
      <c r="AC1390" s="88"/>
      <c r="AD1390" s="88"/>
      <c r="AE1390" s="120">
        <v>60000000</v>
      </c>
      <c r="AF1390" s="88"/>
      <c r="AG1390" s="89"/>
      <c r="AH1390" s="90" t="s">
        <v>57</v>
      </c>
      <c r="AI1390" s="90"/>
      <c r="AJ1390" s="90"/>
      <c r="AK1390" s="90"/>
      <c r="AL1390" s="90" t="s">
        <v>57</v>
      </c>
      <c r="AM1390" s="90"/>
      <c r="AN1390" s="90" t="s">
        <v>57</v>
      </c>
      <c r="AO1390" s="90"/>
      <c r="AP1390" s="90" t="s">
        <v>57</v>
      </c>
      <c r="AQ1390" s="90"/>
      <c r="AR1390" s="90" t="s">
        <v>57</v>
      </c>
      <c r="AS1390" s="90" t="s">
        <v>60</v>
      </c>
      <c r="AT1390" s="90" t="s">
        <v>61</v>
      </c>
      <c r="AU1390" s="97" t="s">
        <v>62</v>
      </c>
      <c r="AV1390" s="98" t="s">
        <v>125</v>
      </c>
      <c r="AW1390" s="98" t="s">
        <v>126</v>
      </c>
      <c r="AX1390" s="97">
        <v>3202032</v>
      </c>
      <c r="AY1390" s="98" t="s">
        <v>127</v>
      </c>
      <c r="AZ1390" s="98" t="s">
        <v>293</v>
      </c>
      <c r="BA1390" s="24"/>
    </row>
    <row r="1391" spans="1:53" ht="84.75" customHeight="1">
      <c r="A1391" s="23" t="str">
        <f>+IFERROR(VLOOKUP(R1391,'[2]Listas niveles'!$D$2:$E$11,2,FALSE),"")</f>
        <v>DTAO</v>
      </c>
      <c r="B1391" s="23" t="str">
        <f>+IFERROR(VLOOKUP(AS1391,'[2]Listas anexo 1'!$A$7:$B$8,2,FALSE),"")</f>
        <v>ADMIN</v>
      </c>
      <c r="C1391" s="23" t="str">
        <f>+IFERROR(VLOOKUP(AT1391,'[2]Listas anexo 1'!$A$13:$B$15,2,FALSE),"")</f>
        <v>ADMINYCOOR</v>
      </c>
      <c r="D1391" s="23" t="str">
        <f>+IFERROR(VLOOKUP(AT1391,'[2]Listas anexo 1'!$A$13:$C$15,3,FALSE),"")</f>
        <v>CONTRIBUIR</v>
      </c>
      <c r="E1391" s="23" t="str">
        <f>+IFERROR(VLOOKUP(AT1391,'[2]Listas anexo 1'!$A$19:$B$21,2,FALSE),"")</f>
        <v>ADMINOB</v>
      </c>
      <c r="F1391" s="23" t="str">
        <f>+IFERROR(VLOOKUP(AV1391,'[2]Listas anexo 1'!$J$13:$K$21,2,FALSE),"")</f>
        <v>ADOBI</v>
      </c>
      <c r="G1391" s="23" t="str">
        <f>+IFERROR(VLOOKUP(AW1391,'[2]LISTAS ANEXO 1. 2'!$A$9:$B$38,2,FALSE),"")</f>
        <v>AI</v>
      </c>
      <c r="H1391" s="23" t="str">
        <f>+IFERROR(IF(C1391="ADMINYCOOR",VLOOKUP(AY1391,'[2]LISTAS ANEXO 1. 3'!$B$13:$C$42,2,FALSE),IF(C1391="TASAS",VLOOKUP(AY1391,'[2]LISTAS ANEXO 1. 3'!$B$43:$C$51,2,FALSE),IF(C1391="FORTALECIMIENTO",VLOOKUP(AY1391,'[2]LISTAS ANEXO 1. 3'!$B$52:$C$58,2,FALSE),""))),"")</f>
        <v>AA</v>
      </c>
      <c r="I1391" s="23" t="str">
        <f>+IFERROR(VLOOKUP(#REF!,'[2]LISTAS ANEXO 1. 4'!$B$74:$C$90,2,FALSE),"")</f>
        <v/>
      </c>
      <c r="J1391" s="23" t="str">
        <f>+IFERROR(VLOOKUP(X1391,[2]ORDINALES!$B$2:$C$5,2,FALSE),"")</f>
        <v>CTADOS</v>
      </c>
      <c r="K1391" s="23" t="str">
        <f>+IFERROR(VLOOKUP(#REF!,[2]REGION!$G$2:$I$1125,2,FALSE),"")</f>
        <v/>
      </c>
      <c r="L1391" s="23" t="str">
        <f>+IFERROR(VLOOKUP(AI1391,[2]REGION!$G$2:$I$1125,2,FALSE),"")</f>
        <v/>
      </c>
      <c r="M1391" s="23" t="str">
        <f>+IFERROR(VLOOKUP(#REF!,[2]ORDINALES!$H$2:$I$382,2,FALSE),"")</f>
        <v/>
      </c>
      <c r="N1391" s="23" t="str">
        <f>IFERROR(VLOOKUP(U1391,'[2]Lista Willy'!$B$11:$D$14,3,FALSE),"")</f>
        <v>REC_11</v>
      </c>
      <c r="O1391" s="24"/>
      <c r="P1391" s="90">
        <v>44020</v>
      </c>
      <c r="Q1391" s="90" t="s">
        <v>540</v>
      </c>
      <c r="R1391" s="90" t="s">
        <v>1386</v>
      </c>
      <c r="S1391" s="90" t="s">
        <v>1386</v>
      </c>
      <c r="T1391" s="90" t="s">
        <v>1386</v>
      </c>
      <c r="U1391" s="90" t="s">
        <v>52</v>
      </c>
      <c r="V1391" s="94" t="s">
        <v>53</v>
      </c>
      <c r="W1391" s="90" t="s">
        <v>54</v>
      </c>
      <c r="X1391" s="90" t="s">
        <v>55</v>
      </c>
      <c r="Y1391" s="90" t="s">
        <v>1448</v>
      </c>
      <c r="Z1391" s="88">
        <v>41000000</v>
      </c>
      <c r="AA1391" s="120"/>
      <c r="AB1391" s="88"/>
      <c r="AC1391" s="88"/>
      <c r="AD1391" s="88"/>
      <c r="AE1391" s="120">
        <v>41000000</v>
      </c>
      <c r="AF1391" s="88"/>
      <c r="AG1391" s="89"/>
      <c r="AH1391" s="90" t="s">
        <v>57</v>
      </c>
      <c r="AI1391" s="90"/>
      <c r="AJ1391" s="90"/>
      <c r="AK1391" s="90"/>
      <c r="AL1391" s="90" t="s">
        <v>57</v>
      </c>
      <c r="AM1391" s="90"/>
      <c r="AN1391" s="90" t="s">
        <v>57</v>
      </c>
      <c r="AO1391" s="90"/>
      <c r="AP1391" s="90" t="s">
        <v>57</v>
      </c>
      <c r="AQ1391" s="90"/>
      <c r="AR1391" s="90" t="s">
        <v>57</v>
      </c>
      <c r="AS1391" s="90" t="s">
        <v>60</v>
      </c>
      <c r="AT1391" s="90" t="s">
        <v>61</v>
      </c>
      <c r="AU1391" s="97" t="s">
        <v>62</v>
      </c>
      <c r="AV1391" s="98" t="s">
        <v>125</v>
      </c>
      <c r="AW1391" s="98" t="s">
        <v>126</v>
      </c>
      <c r="AX1391" s="97">
        <v>3202032</v>
      </c>
      <c r="AY1391" s="98" t="s">
        <v>127</v>
      </c>
      <c r="AZ1391" s="98" t="s">
        <v>293</v>
      </c>
      <c r="BA1391" s="24"/>
    </row>
    <row r="1392" spans="1:53" ht="84.75" customHeight="1">
      <c r="A1392" s="23" t="str">
        <f>+IFERROR(VLOOKUP(R1392,'[2]Listas niveles'!$D$2:$E$11,2,FALSE),"")</f>
        <v>DTAO</v>
      </c>
      <c r="B1392" s="23" t="str">
        <f>+IFERROR(VLOOKUP(AS1392,'[2]Listas anexo 1'!$A$7:$B$8,2,FALSE),"")</f>
        <v>ADMIN</v>
      </c>
      <c r="C1392" s="23" t="str">
        <f>+IFERROR(VLOOKUP(AT1392,'[2]Listas anexo 1'!$A$13:$B$15,2,FALSE),"")</f>
        <v>ADMINYCOOR</v>
      </c>
      <c r="D1392" s="23" t="str">
        <f>+IFERROR(VLOOKUP(AT1392,'[2]Listas anexo 1'!$A$13:$C$15,3,FALSE),"")</f>
        <v>CONTRIBUIR</v>
      </c>
      <c r="E1392" s="23" t="str">
        <f>+IFERROR(VLOOKUP(AT1392,'[2]Listas anexo 1'!$A$19:$B$21,2,FALSE),"")</f>
        <v>ADMINOB</v>
      </c>
      <c r="F1392" s="23" t="str">
        <f>+IFERROR(VLOOKUP(AV1392,'[2]Listas anexo 1'!$J$13:$K$21,2,FALSE),"")</f>
        <v>ADOBIII</v>
      </c>
      <c r="G1392" s="23" t="str">
        <f>+IFERROR(VLOOKUP(AW1392,'[2]LISTAS ANEXO 1. 2'!$A$9:$B$38,2,FALSE),"")</f>
        <v>AX</v>
      </c>
      <c r="H1392" s="23" t="str">
        <f>+IFERROR(IF(C1392="ADMINYCOOR",VLOOKUP(AY1392,'[2]LISTAS ANEXO 1. 3'!$B$13:$C$42,2,FALSE),IF(C1392="TASAS",VLOOKUP(AY1392,'[2]LISTAS ANEXO 1. 3'!$B$43:$C$51,2,FALSE),IF(C1392="FORTALECIMIENTO",VLOOKUP(AY1392,'[2]LISTAS ANEXO 1. 3'!$B$52:$C$58,2,FALSE),""))),"")</f>
        <v>OO</v>
      </c>
      <c r="I1392" s="23" t="str">
        <f>+IFERROR(VLOOKUP(#REF!,'[2]LISTAS ANEXO 1. 4'!$B$74:$C$90,2,FALSE),"")</f>
        <v/>
      </c>
      <c r="J1392" s="23" t="str">
        <f>+IFERROR(VLOOKUP(X1392,[2]ORDINALES!$B$2:$C$5,2,FALSE),"")</f>
        <v>CTADOS</v>
      </c>
      <c r="K1392" s="23" t="str">
        <f>+IFERROR(VLOOKUP(#REF!,[2]REGION!$G$2:$I$1125,2,FALSE),"")</f>
        <v/>
      </c>
      <c r="L1392" s="23" t="str">
        <f>+IFERROR(VLOOKUP(AI1392,[2]REGION!$G$2:$I$1125,2,FALSE),"")</f>
        <v/>
      </c>
      <c r="M1392" s="23" t="str">
        <f>+IFERROR(VLOOKUP(#REF!,[2]ORDINALES!$H$2:$I$382,2,FALSE),"")</f>
        <v/>
      </c>
      <c r="N1392" s="23" t="str">
        <f>IFERROR(VLOOKUP(U1392,'[2]Lista Willy'!$B$11:$D$14,3,FALSE),"")</f>
        <v>REC_11</v>
      </c>
      <c r="O1392" s="24"/>
      <c r="P1392" s="90">
        <v>44023</v>
      </c>
      <c r="Q1392" s="90" t="s">
        <v>540</v>
      </c>
      <c r="R1392" s="90" t="s">
        <v>1386</v>
      </c>
      <c r="S1392" s="90" t="s">
        <v>1386</v>
      </c>
      <c r="T1392" s="90" t="s">
        <v>1386</v>
      </c>
      <c r="U1392" s="90" t="s">
        <v>52</v>
      </c>
      <c r="V1392" s="94" t="s">
        <v>53</v>
      </c>
      <c r="W1392" s="90" t="s">
        <v>54</v>
      </c>
      <c r="X1392" s="90" t="s">
        <v>55</v>
      </c>
      <c r="Y1392" s="90" t="s">
        <v>1449</v>
      </c>
      <c r="Z1392" s="88">
        <v>1800000</v>
      </c>
      <c r="AA1392" s="120"/>
      <c r="AB1392" s="88">
        <v>1800000</v>
      </c>
      <c r="AC1392" s="88"/>
      <c r="AD1392" s="88"/>
      <c r="AE1392" s="120">
        <v>0</v>
      </c>
      <c r="AF1392" s="88"/>
      <c r="AG1392" s="89"/>
      <c r="AH1392" s="90" t="s">
        <v>57</v>
      </c>
      <c r="AI1392" s="90"/>
      <c r="AJ1392" s="90"/>
      <c r="AK1392" s="90"/>
      <c r="AL1392" s="90" t="s">
        <v>57</v>
      </c>
      <c r="AM1392" s="90"/>
      <c r="AN1392" s="90" t="s">
        <v>57</v>
      </c>
      <c r="AO1392" s="90"/>
      <c r="AP1392" s="90" t="s">
        <v>57</v>
      </c>
      <c r="AQ1392" s="90"/>
      <c r="AR1392" s="90" t="s">
        <v>57</v>
      </c>
      <c r="AS1392" s="90" t="s">
        <v>60</v>
      </c>
      <c r="AT1392" s="90" t="s">
        <v>61</v>
      </c>
      <c r="AU1392" s="97" t="s">
        <v>62</v>
      </c>
      <c r="AV1392" s="98" t="s">
        <v>272</v>
      </c>
      <c r="AW1392" s="98" t="s">
        <v>335</v>
      </c>
      <c r="AX1392" s="97">
        <v>3202004</v>
      </c>
      <c r="AY1392" s="98" t="s">
        <v>336</v>
      </c>
      <c r="AZ1392" s="98" t="s">
        <v>888</v>
      </c>
      <c r="BA1392" s="24"/>
    </row>
    <row r="1393" spans="1:53" ht="84.75" customHeight="1">
      <c r="A1393" s="23" t="str">
        <f>+IFERROR(VLOOKUP(R1393,'[2]Listas niveles'!$D$2:$E$11,2,FALSE),"")</f>
        <v>DTAO</v>
      </c>
      <c r="B1393" s="23" t="str">
        <f>+IFERROR(VLOOKUP(AS1393,'[2]Listas anexo 1'!$A$7:$B$8,2,FALSE),"")</f>
        <v>ADMIN</v>
      </c>
      <c r="C1393" s="23" t="str">
        <f>+IFERROR(VLOOKUP(AT1393,'[2]Listas anexo 1'!$A$13:$B$15,2,FALSE),"")</f>
        <v>ADMINYCOOR</v>
      </c>
      <c r="D1393" s="23" t="str">
        <f>+IFERROR(VLOOKUP(AT1393,'[2]Listas anexo 1'!$A$13:$C$15,3,FALSE),"")</f>
        <v>CONTRIBUIR</v>
      </c>
      <c r="E1393" s="23" t="str">
        <f>+IFERROR(VLOOKUP(AT1393,'[2]Listas anexo 1'!$A$19:$B$21,2,FALSE),"")</f>
        <v>ADMINOB</v>
      </c>
      <c r="F1393" s="23" t="str">
        <f>+IFERROR(VLOOKUP(AV1393,'[2]Listas anexo 1'!$J$13:$K$21,2,FALSE),"")</f>
        <v>ADOBI</v>
      </c>
      <c r="G1393" s="23" t="str">
        <f>+IFERROR(VLOOKUP(AW1393,'[2]LISTAS ANEXO 1. 2'!$A$9:$B$38,2,FALSE),"")</f>
        <v>AI</v>
      </c>
      <c r="H1393" s="23" t="str">
        <f>+IFERROR(IF(C1393="ADMINYCOOR",VLOOKUP(AY1393,'[2]LISTAS ANEXO 1. 3'!$B$13:$C$42,2,FALSE),IF(C1393="TASAS",VLOOKUP(AY1393,'[2]LISTAS ANEXO 1. 3'!$B$43:$C$51,2,FALSE),IF(C1393="FORTALECIMIENTO",VLOOKUP(AY1393,'[2]LISTAS ANEXO 1. 3'!$B$52:$C$58,2,FALSE),""))),"")</f>
        <v>AA</v>
      </c>
      <c r="I1393" s="23" t="str">
        <f>+IFERROR(VLOOKUP(#REF!,'[2]LISTAS ANEXO 1. 4'!$B$74:$C$90,2,FALSE),"")</f>
        <v/>
      </c>
      <c r="J1393" s="23" t="str">
        <f>+IFERROR(VLOOKUP(X1393,[2]ORDINALES!$B$2:$C$5,2,FALSE),"")</f>
        <v>CTADOS</v>
      </c>
      <c r="K1393" s="23" t="str">
        <f>+IFERROR(VLOOKUP(#REF!,[2]REGION!$G$2:$I$1125,2,FALSE),"")</f>
        <v/>
      </c>
      <c r="L1393" s="23" t="str">
        <f>+IFERROR(VLOOKUP(AI1393,[2]REGION!$G$2:$I$1125,2,FALSE),"")</f>
        <v/>
      </c>
      <c r="M1393" s="23" t="str">
        <f>+IFERROR(VLOOKUP(#REF!,[2]ORDINALES!$H$2:$I$382,2,FALSE),"")</f>
        <v/>
      </c>
      <c r="N1393" s="23" t="str">
        <f>IFERROR(VLOOKUP(U1393,'[2]Lista Willy'!$B$11:$D$14,3,FALSE),"")</f>
        <v>REC_11</v>
      </c>
      <c r="O1393" s="24"/>
      <c r="P1393" s="90">
        <v>45007</v>
      </c>
      <c r="Q1393" s="90" t="s">
        <v>540</v>
      </c>
      <c r="R1393" s="90" t="s">
        <v>1386</v>
      </c>
      <c r="S1393" s="90" t="s">
        <v>1386</v>
      </c>
      <c r="T1393" s="90" t="s">
        <v>1386</v>
      </c>
      <c r="U1393" s="90" t="s">
        <v>52</v>
      </c>
      <c r="V1393" s="94" t="s">
        <v>53</v>
      </c>
      <c r="W1393" s="90" t="s">
        <v>54</v>
      </c>
      <c r="X1393" s="90" t="s">
        <v>55</v>
      </c>
      <c r="Y1393" s="90" t="s">
        <v>1450</v>
      </c>
      <c r="Z1393" s="88">
        <v>13900000</v>
      </c>
      <c r="AA1393" s="120"/>
      <c r="AB1393" s="88">
        <v>13900000</v>
      </c>
      <c r="AC1393" s="88"/>
      <c r="AD1393" s="88"/>
      <c r="AE1393" s="120">
        <v>0</v>
      </c>
      <c r="AF1393" s="88"/>
      <c r="AG1393" s="89"/>
      <c r="AH1393" s="90" t="s">
        <v>57</v>
      </c>
      <c r="AI1393" s="90"/>
      <c r="AJ1393" s="90"/>
      <c r="AK1393" s="90"/>
      <c r="AL1393" s="90" t="s">
        <v>57</v>
      </c>
      <c r="AM1393" s="90"/>
      <c r="AN1393" s="90" t="s">
        <v>57</v>
      </c>
      <c r="AO1393" s="90"/>
      <c r="AP1393" s="90" t="s">
        <v>57</v>
      </c>
      <c r="AQ1393" s="90"/>
      <c r="AR1393" s="90" t="s">
        <v>57</v>
      </c>
      <c r="AS1393" s="90" t="s">
        <v>60</v>
      </c>
      <c r="AT1393" s="90" t="s">
        <v>61</v>
      </c>
      <c r="AU1393" s="97" t="s">
        <v>62</v>
      </c>
      <c r="AV1393" s="98" t="s">
        <v>125</v>
      </c>
      <c r="AW1393" s="98" t="s">
        <v>126</v>
      </c>
      <c r="AX1393" s="97">
        <v>3202032</v>
      </c>
      <c r="AY1393" s="98" t="s">
        <v>127</v>
      </c>
      <c r="AZ1393" s="98" t="s">
        <v>293</v>
      </c>
      <c r="BA1393" s="24"/>
    </row>
    <row r="1394" spans="1:53" ht="84.75" customHeight="1">
      <c r="A1394" s="23" t="str">
        <f>+IFERROR(VLOOKUP(R1394,'[2]Listas niveles'!$D$2:$E$11,2,FALSE),"")</f>
        <v>DTAO</v>
      </c>
      <c r="B1394" s="23" t="str">
        <f>+IFERROR(VLOOKUP(AS1394,'[2]Listas anexo 1'!$A$7:$B$8,2,FALSE),"")</f>
        <v>ADMIN</v>
      </c>
      <c r="C1394" s="23" t="str">
        <f>+IFERROR(VLOOKUP(AT1394,'[2]Listas anexo 1'!$A$13:$B$15,2,FALSE),"")</f>
        <v>ADMINYCOOR</v>
      </c>
      <c r="D1394" s="23" t="str">
        <f>+IFERROR(VLOOKUP(AT1394,'[2]Listas anexo 1'!$A$13:$C$15,3,FALSE),"")</f>
        <v>CONTRIBUIR</v>
      </c>
      <c r="E1394" s="23" t="str">
        <f>+IFERROR(VLOOKUP(AT1394,'[2]Listas anexo 1'!$A$19:$B$21,2,FALSE),"")</f>
        <v>ADMINOB</v>
      </c>
      <c r="F1394" s="23" t="str">
        <f>+IFERROR(VLOOKUP(AV1394,'[2]Listas anexo 1'!$J$13:$K$21,2,FALSE),"")</f>
        <v>ADOBIII</v>
      </c>
      <c r="G1394" s="23" t="str">
        <f>+IFERROR(VLOOKUP(AW1394,'[2]LISTAS ANEXO 1. 2'!$A$9:$B$38,2,FALSE),"")</f>
        <v>AIX</v>
      </c>
      <c r="H1394" s="23" t="str">
        <f>+IFERROR(IF(C1394="ADMINYCOOR",VLOOKUP(AY1394,'[2]LISTAS ANEXO 1. 3'!$B$13:$C$42,2,FALSE),IF(C1394="TASAS",VLOOKUP(AY1394,'[2]LISTAS ANEXO 1. 3'!$B$43:$C$51,2,FALSE),IF(C1394="FORTALECIMIENTO",VLOOKUP(AY1394,'[2]LISTAS ANEXO 1. 3'!$B$52:$C$58,2,FALSE),""))),"")</f>
        <v>NN</v>
      </c>
      <c r="I1394" s="23" t="str">
        <f>+IFERROR(VLOOKUP(#REF!,'[2]LISTAS ANEXO 1. 4'!$B$74:$C$90,2,FALSE),"")</f>
        <v/>
      </c>
      <c r="J1394" s="23" t="str">
        <f>+IFERROR(VLOOKUP(X1394,[2]ORDINALES!$B$2:$C$5,2,FALSE),"")</f>
        <v>CTADOS</v>
      </c>
      <c r="K1394" s="23" t="str">
        <f>+IFERROR(VLOOKUP(#REF!,[2]REGION!$G$2:$I$1125,2,FALSE),"")</f>
        <v/>
      </c>
      <c r="L1394" s="23" t="str">
        <f>+IFERROR(VLOOKUP(AI1394,[2]REGION!$G$2:$I$1125,2,FALSE),"")</f>
        <v/>
      </c>
      <c r="M1394" s="23" t="str">
        <f>+IFERROR(VLOOKUP(#REF!,[2]ORDINALES!$H$2:$I$382,2,FALSE),"")</f>
        <v/>
      </c>
      <c r="N1394" s="23" t="str">
        <f>IFERROR(VLOOKUP(U1394,'[2]Lista Willy'!$B$11:$D$14,3,FALSE),"")</f>
        <v>REC_20</v>
      </c>
      <c r="O1394" s="24"/>
      <c r="P1394" s="90">
        <v>45032</v>
      </c>
      <c r="Q1394" s="90" t="s">
        <v>540</v>
      </c>
      <c r="R1394" s="90" t="s">
        <v>1386</v>
      </c>
      <c r="S1394" s="90" t="s">
        <v>1386</v>
      </c>
      <c r="T1394" s="90" t="s">
        <v>1386</v>
      </c>
      <c r="U1394" s="90" t="s">
        <v>153</v>
      </c>
      <c r="V1394" s="94" t="s">
        <v>154</v>
      </c>
      <c r="W1394" s="90" t="s">
        <v>54</v>
      </c>
      <c r="X1394" s="90" t="s">
        <v>55</v>
      </c>
      <c r="Y1394" s="90" t="s">
        <v>1451</v>
      </c>
      <c r="Z1394" s="88">
        <v>16500000</v>
      </c>
      <c r="AA1394" s="120"/>
      <c r="AB1394" s="88"/>
      <c r="AC1394" s="88"/>
      <c r="AD1394" s="88"/>
      <c r="AE1394" s="120">
        <v>16500000</v>
      </c>
      <c r="AF1394" s="88"/>
      <c r="AG1394" s="89"/>
      <c r="AH1394" s="90" t="s">
        <v>57</v>
      </c>
      <c r="AI1394" s="90"/>
      <c r="AJ1394" s="90"/>
      <c r="AK1394" s="90"/>
      <c r="AL1394" s="90" t="s">
        <v>57</v>
      </c>
      <c r="AM1394" s="90"/>
      <c r="AN1394" s="90" t="s">
        <v>57</v>
      </c>
      <c r="AO1394" s="90"/>
      <c r="AP1394" s="90" t="s">
        <v>57</v>
      </c>
      <c r="AQ1394" s="90"/>
      <c r="AR1394" s="90" t="s">
        <v>57</v>
      </c>
      <c r="AS1394" s="90" t="s">
        <v>60</v>
      </c>
      <c r="AT1394" s="90" t="s">
        <v>61</v>
      </c>
      <c r="AU1394" s="97" t="s">
        <v>62</v>
      </c>
      <c r="AV1394" s="98" t="s">
        <v>272</v>
      </c>
      <c r="AW1394" s="98" t="s">
        <v>413</v>
      </c>
      <c r="AX1394" s="97">
        <v>3202014</v>
      </c>
      <c r="AY1394" s="98" t="s">
        <v>418</v>
      </c>
      <c r="AZ1394" s="98" t="s">
        <v>415</v>
      </c>
      <c r="BA1394" s="24"/>
    </row>
    <row r="1395" spans="1:53" ht="84.75" customHeight="1">
      <c r="A1395" s="23" t="str">
        <f>+IFERROR(VLOOKUP(R1395,'[2]Listas niveles'!$D$2:$E$11,2,FALSE),"")</f>
        <v>DTAO</v>
      </c>
      <c r="B1395" s="23" t="str">
        <f>+IFERROR(VLOOKUP(AS1395,'[2]Listas anexo 1'!$A$7:$B$8,2,FALSE),"")</f>
        <v>ADMIN</v>
      </c>
      <c r="C1395" s="23" t="str">
        <f>+IFERROR(VLOOKUP(AT1395,'[2]Listas anexo 1'!$A$13:$B$15,2,FALSE),"")</f>
        <v>ADMINYCOOR</v>
      </c>
      <c r="D1395" s="23" t="str">
        <f>+IFERROR(VLOOKUP(AT1395,'[2]Listas anexo 1'!$A$13:$C$15,3,FALSE),"")</f>
        <v>CONTRIBUIR</v>
      </c>
      <c r="E1395" s="23" t="str">
        <f>+IFERROR(VLOOKUP(AT1395,'[2]Listas anexo 1'!$A$19:$B$21,2,FALSE),"")</f>
        <v>ADMINOB</v>
      </c>
      <c r="F1395" s="23" t="str">
        <f>+IFERROR(VLOOKUP(AV1395,'[2]Listas anexo 1'!$J$13:$K$21,2,FALSE),"")</f>
        <v>ADOBIII</v>
      </c>
      <c r="G1395" s="23" t="str">
        <f>+IFERROR(VLOOKUP(AW1395,'[2]LISTAS ANEXO 1. 2'!$A$9:$B$38,2,FALSE),"")</f>
        <v>AVI</v>
      </c>
      <c r="H1395" s="23" t="str">
        <f>+IFERROR(IF(C1395="ADMINYCOOR",VLOOKUP(AY1395,'[2]LISTAS ANEXO 1. 3'!$B$13:$C$42,2,FALSE),IF(C1395="TASAS",VLOOKUP(AY1395,'[2]LISTAS ANEXO 1. 3'!$B$43:$C$51,2,FALSE),IF(C1395="FORTALECIMIENTO",VLOOKUP(AY1395,'[2]LISTAS ANEXO 1. 3'!$B$52:$C$58,2,FALSE),""))),"")</f>
        <v>HH</v>
      </c>
      <c r="I1395" s="23" t="str">
        <f>+IFERROR(VLOOKUP(#REF!,'[2]LISTAS ANEXO 1. 4'!$B$74:$C$90,2,FALSE),"")</f>
        <v/>
      </c>
      <c r="J1395" s="23" t="str">
        <f>+IFERROR(VLOOKUP(X1395,[2]ORDINALES!$B$2:$C$5,2,FALSE),"")</f>
        <v>CTADOS</v>
      </c>
      <c r="K1395" s="23" t="str">
        <f>+IFERROR(VLOOKUP(#REF!,[2]REGION!$G$2:$I$1125,2,FALSE),"")</f>
        <v/>
      </c>
      <c r="L1395" s="23" t="str">
        <f>+IFERROR(VLOOKUP(AI1395,[2]REGION!$G$2:$I$1125,2,FALSE),"")</f>
        <v/>
      </c>
      <c r="M1395" s="23" t="str">
        <f>+IFERROR(VLOOKUP(#REF!,[2]ORDINALES!$H$2:$I$382,2,FALSE),"")</f>
        <v/>
      </c>
      <c r="N1395" s="23" t="str">
        <f>IFERROR(VLOOKUP(U1395,'[2]Lista Willy'!$B$11:$D$14,3,FALSE),"")</f>
        <v>REC_11</v>
      </c>
      <c r="O1395" s="24"/>
      <c r="P1395" s="90">
        <v>48036</v>
      </c>
      <c r="Q1395" s="90" t="s">
        <v>540</v>
      </c>
      <c r="R1395" s="90" t="s">
        <v>1386</v>
      </c>
      <c r="S1395" s="90" t="s">
        <v>1386</v>
      </c>
      <c r="T1395" s="90" t="s">
        <v>1386</v>
      </c>
      <c r="U1395" s="90" t="s">
        <v>52</v>
      </c>
      <c r="V1395" s="94" t="s">
        <v>53</v>
      </c>
      <c r="W1395" s="90" t="s">
        <v>54</v>
      </c>
      <c r="X1395" s="90" t="s">
        <v>55</v>
      </c>
      <c r="Y1395" s="90" t="s">
        <v>1452</v>
      </c>
      <c r="Z1395" s="88">
        <v>5000000</v>
      </c>
      <c r="AA1395" s="120"/>
      <c r="AB1395" s="88">
        <v>5000000</v>
      </c>
      <c r="AC1395" s="88"/>
      <c r="AD1395" s="88"/>
      <c r="AE1395" s="120">
        <v>0</v>
      </c>
      <c r="AF1395" s="88"/>
      <c r="AG1395" s="89"/>
      <c r="AH1395" s="90" t="s">
        <v>57</v>
      </c>
      <c r="AI1395" s="90"/>
      <c r="AJ1395" s="90"/>
      <c r="AK1395" s="90"/>
      <c r="AL1395" s="90" t="s">
        <v>57</v>
      </c>
      <c r="AM1395" s="90"/>
      <c r="AN1395" s="90" t="s">
        <v>57</v>
      </c>
      <c r="AO1395" s="90"/>
      <c r="AP1395" s="90" t="s">
        <v>57</v>
      </c>
      <c r="AQ1395" s="90"/>
      <c r="AR1395" s="90" t="s">
        <v>57</v>
      </c>
      <c r="AS1395" s="90" t="s">
        <v>60</v>
      </c>
      <c r="AT1395" s="90" t="s">
        <v>61</v>
      </c>
      <c r="AU1395" s="97" t="s">
        <v>62</v>
      </c>
      <c r="AV1395" s="98" t="s">
        <v>272</v>
      </c>
      <c r="AW1395" s="98" t="s">
        <v>273</v>
      </c>
      <c r="AX1395" s="97">
        <v>3202010</v>
      </c>
      <c r="AY1395" s="98" t="s">
        <v>274</v>
      </c>
      <c r="AZ1395" s="98" t="s">
        <v>407</v>
      </c>
      <c r="BA1395" s="24"/>
    </row>
    <row r="1396" spans="1:53" ht="84.75" customHeight="1">
      <c r="A1396" s="23" t="str">
        <f>+IFERROR(VLOOKUP(R1396,'[2]Listas niveles'!$D$2:$E$11,2,FALSE),"")</f>
        <v>DTAO</v>
      </c>
      <c r="B1396" s="23" t="str">
        <f>+IFERROR(VLOOKUP(AS1396,'[2]Listas anexo 1'!$A$7:$B$8,2,FALSE),"")</f>
        <v>ADMIN</v>
      </c>
      <c r="C1396" s="23" t="str">
        <f>+IFERROR(VLOOKUP(AT1396,'[2]Listas anexo 1'!$A$13:$B$15,2,FALSE),"")</f>
        <v>ADMINYCOOR</v>
      </c>
      <c r="D1396" s="23" t="str">
        <f>+IFERROR(VLOOKUP(AT1396,'[2]Listas anexo 1'!$A$13:$C$15,3,FALSE),"")</f>
        <v>CONTRIBUIR</v>
      </c>
      <c r="E1396" s="23" t="str">
        <f>+IFERROR(VLOOKUP(AT1396,'[2]Listas anexo 1'!$A$19:$B$21,2,FALSE),"")</f>
        <v>ADMINOB</v>
      </c>
      <c r="F1396" s="23" t="str">
        <f>+IFERROR(VLOOKUP(AV1396,'[2]Listas anexo 1'!$J$13:$K$21,2,FALSE),"")</f>
        <v>ADOBIII</v>
      </c>
      <c r="G1396" s="23" t="str">
        <f>+IFERROR(VLOOKUP(AW1396,'[2]LISTAS ANEXO 1. 2'!$A$9:$B$38,2,FALSE),"")</f>
        <v>AVI</v>
      </c>
      <c r="H1396" s="23" t="str">
        <f>+IFERROR(IF(C1396="ADMINYCOOR",VLOOKUP(AY1396,'[2]LISTAS ANEXO 1. 3'!$B$13:$C$42,2,FALSE),IF(C1396="TASAS",VLOOKUP(AY1396,'[2]LISTAS ANEXO 1. 3'!$B$43:$C$51,2,FALSE),IF(C1396="FORTALECIMIENTO",VLOOKUP(AY1396,'[2]LISTAS ANEXO 1. 3'!$B$52:$C$58,2,FALSE),""))),"")</f>
        <v>HH</v>
      </c>
      <c r="I1396" s="23" t="str">
        <f>+IFERROR(VLOOKUP(#REF!,'[2]LISTAS ANEXO 1. 4'!$B$74:$C$90,2,FALSE),"")</f>
        <v/>
      </c>
      <c r="J1396" s="23" t="str">
        <f>+IFERROR(VLOOKUP(X1396,[2]ORDINALES!$B$2:$C$5,2,FALSE),"")</f>
        <v>CTADOS</v>
      </c>
      <c r="K1396" s="23" t="str">
        <f>+IFERROR(VLOOKUP(#REF!,[2]REGION!$G$2:$I$1125,2,FALSE),"")</f>
        <v/>
      </c>
      <c r="L1396" s="23" t="str">
        <f>+IFERROR(VLOOKUP(AI1396,[2]REGION!$G$2:$I$1125,2,FALSE),"")</f>
        <v/>
      </c>
      <c r="M1396" s="23" t="str">
        <f>+IFERROR(VLOOKUP(#REF!,[2]ORDINALES!$H$2:$I$382,2,FALSE),"")</f>
        <v/>
      </c>
      <c r="N1396" s="23" t="str">
        <f>IFERROR(VLOOKUP(U1396,'[2]Lista Willy'!$B$11:$D$14,3,FALSE),"")</f>
        <v>REC_11</v>
      </c>
      <c r="O1396" s="24"/>
      <c r="P1396" s="90">
        <v>48039</v>
      </c>
      <c r="Q1396" s="90" t="s">
        <v>540</v>
      </c>
      <c r="R1396" s="90" t="s">
        <v>1386</v>
      </c>
      <c r="S1396" s="90" t="s">
        <v>1386</v>
      </c>
      <c r="T1396" s="90" t="s">
        <v>1386</v>
      </c>
      <c r="U1396" s="90" t="s">
        <v>52</v>
      </c>
      <c r="V1396" s="94" t="s">
        <v>53</v>
      </c>
      <c r="W1396" s="90" t="s">
        <v>54</v>
      </c>
      <c r="X1396" s="90" t="s">
        <v>55</v>
      </c>
      <c r="Y1396" s="90" t="s">
        <v>1453</v>
      </c>
      <c r="Z1396" s="88">
        <v>7500000</v>
      </c>
      <c r="AA1396" s="120"/>
      <c r="AB1396" s="88"/>
      <c r="AC1396" s="88"/>
      <c r="AD1396" s="88"/>
      <c r="AE1396" s="120">
        <v>7500000</v>
      </c>
      <c r="AF1396" s="88"/>
      <c r="AG1396" s="89"/>
      <c r="AH1396" s="90" t="s">
        <v>57</v>
      </c>
      <c r="AI1396" s="90"/>
      <c r="AJ1396" s="90"/>
      <c r="AK1396" s="90"/>
      <c r="AL1396" s="90" t="s">
        <v>57</v>
      </c>
      <c r="AM1396" s="90"/>
      <c r="AN1396" s="90" t="s">
        <v>57</v>
      </c>
      <c r="AO1396" s="90"/>
      <c r="AP1396" s="90" t="s">
        <v>57</v>
      </c>
      <c r="AQ1396" s="90"/>
      <c r="AR1396" s="90" t="s">
        <v>57</v>
      </c>
      <c r="AS1396" s="90" t="s">
        <v>60</v>
      </c>
      <c r="AT1396" s="90" t="s">
        <v>61</v>
      </c>
      <c r="AU1396" s="97" t="s">
        <v>62</v>
      </c>
      <c r="AV1396" s="98" t="s">
        <v>272</v>
      </c>
      <c r="AW1396" s="98" t="s">
        <v>273</v>
      </c>
      <c r="AX1396" s="97">
        <v>3202010</v>
      </c>
      <c r="AY1396" s="98" t="s">
        <v>274</v>
      </c>
      <c r="AZ1396" s="98" t="s">
        <v>407</v>
      </c>
      <c r="BA1396" s="24"/>
    </row>
    <row r="1397" spans="1:53" ht="84.75" customHeight="1">
      <c r="A1397" s="23" t="str">
        <f>+IFERROR(VLOOKUP(R1397,'[2]Listas niveles'!$D$2:$E$11,2,FALSE),"")</f>
        <v>DTAO</v>
      </c>
      <c r="B1397" s="23" t="str">
        <f>+IFERROR(VLOOKUP(AS1397,'[2]Listas anexo 1'!$A$7:$B$8,2,FALSE),"")</f>
        <v>ADMIN</v>
      </c>
      <c r="C1397" s="23" t="str">
        <f>+IFERROR(VLOOKUP(AT1397,'[2]Listas anexo 1'!$A$13:$B$15,2,FALSE),"")</f>
        <v>ADMINYCOOR</v>
      </c>
      <c r="D1397" s="23" t="str">
        <f>+IFERROR(VLOOKUP(AT1397,'[2]Listas anexo 1'!$A$13:$C$15,3,FALSE),"")</f>
        <v>CONTRIBUIR</v>
      </c>
      <c r="E1397" s="23" t="str">
        <f>+IFERROR(VLOOKUP(AT1397,'[2]Listas anexo 1'!$A$19:$B$21,2,FALSE),"")</f>
        <v>ADMINOB</v>
      </c>
      <c r="F1397" s="23" t="str">
        <f>+IFERROR(VLOOKUP(AV1397,'[2]Listas anexo 1'!$J$13:$K$21,2,FALSE),"")</f>
        <v>ADOBIII</v>
      </c>
      <c r="G1397" s="23" t="str">
        <f>+IFERROR(VLOOKUP(AW1397,'[2]LISTAS ANEXO 1. 2'!$A$9:$B$38,2,FALSE),"")</f>
        <v>AVI</v>
      </c>
      <c r="H1397" s="23" t="str">
        <f>+IFERROR(IF(C1397="ADMINYCOOR",VLOOKUP(AY1397,'[2]LISTAS ANEXO 1. 3'!$B$13:$C$42,2,FALSE),IF(C1397="TASAS",VLOOKUP(AY1397,'[2]LISTAS ANEXO 1. 3'!$B$43:$C$51,2,FALSE),IF(C1397="FORTALECIMIENTO",VLOOKUP(AY1397,'[2]LISTAS ANEXO 1. 3'!$B$52:$C$58,2,FALSE),""))),"")</f>
        <v>HH</v>
      </c>
      <c r="I1397" s="23" t="str">
        <f>+IFERROR(VLOOKUP(#REF!,'[2]LISTAS ANEXO 1. 4'!$B$74:$C$90,2,FALSE),"")</f>
        <v/>
      </c>
      <c r="J1397" s="23" t="str">
        <f>+IFERROR(VLOOKUP(X1397,[2]ORDINALES!$B$2:$C$5,2,FALSE),"")</f>
        <v>CTADOS</v>
      </c>
      <c r="K1397" s="23" t="str">
        <f>+IFERROR(VLOOKUP(#REF!,[2]REGION!$G$2:$I$1125,2,FALSE),"")</f>
        <v/>
      </c>
      <c r="L1397" s="23" t="str">
        <f>+IFERROR(VLOOKUP(AI1397,[2]REGION!$G$2:$I$1125,2,FALSE),"")</f>
        <v/>
      </c>
      <c r="M1397" s="23" t="str">
        <f>+IFERROR(VLOOKUP(#REF!,[2]ORDINALES!$H$2:$I$382,2,FALSE),"")</f>
        <v/>
      </c>
      <c r="N1397" s="23" t="str">
        <f>IFERROR(VLOOKUP(U1397,'[2]Lista Willy'!$B$11:$D$14,3,FALSE),"")</f>
        <v>REC_20</v>
      </c>
      <c r="O1397" s="24"/>
      <c r="P1397" s="90">
        <v>48040</v>
      </c>
      <c r="Q1397" s="90" t="s">
        <v>540</v>
      </c>
      <c r="R1397" s="90" t="s">
        <v>1386</v>
      </c>
      <c r="S1397" s="90" t="s">
        <v>1386</v>
      </c>
      <c r="T1397" s="90" t="s">
        <v>1386</v>
      </c>
      <c r="U1397" s="90" t="s">
        <v>153</v>
      </c>
      <c r="V1397" s="94" t="s">
        <v>154</v>
      </c>
      <c r="W1397" s="90" t="s">
        <v>54</v>
      </c>
      <c r="X1397" s="90" t="s">
        <v>55</v>
      </c>
      <c r="Y1397" s="90" t="s">
        <v>1454</v>
      </c>
      <c r="Z1397" s="88">
        <v>1445000</v>
      </c>
      <c r="AA1397" s="120"/>
      <c r="AB1397" s="88"/>
      <c r="AC1397" s="88"/>
      <c r="AD1397" s="88"/>
      <c r="AE1397" s="120">
        <v>1445000</v>
      </c>
      <c r="AF1397" s="88"/>
      <c r="AG1397" s="89"/>
      <c r="AH1397" s="90" t="s">
        <v>57</v>
      </c>
      <c r="AI1397" s="90"/>
      <c r="AJ1397" s="90"/>
      <c r="AK1397" s="90"/>
      <c r="AL1397" s="90" t="s">
        <v>57</v>
      </c>
      <c r="AM1397" s="90"/>
      <c r="AN1397" s="90" t="s">
        <v>57</v>
      </c>
      <c r="AO1397" s="90"/>
      <c r="AP1397" s="90" t="s">
        <v>57</v>
      </c>
      <c r="AQ1397" s="90"/>
      <c r="AR1397" s="90" t="s">
        <v>57</v>
      </c>
      <c r="AS1397" s="90" t="s">
        <v>60</v>
      </c>
      <c r="AT1397" s="90" t="s">
        <v>61</v>
      </c>
      <c r="AU1397" s="97" t="s">
        <v>62</v>
      </c>
      <c r="AV1397" s="98" t="s">
        <v>272</v>
      </c>
      <c r="AW1397" s="98" t="s">
        <v>273</v>
      </c>
      <c r="AX1397" s="97">
        <v>3202010</v>
      </c>
      <c r="AY1397" s="98" t="s">
        <v>274</v>
      </c>
      <c r="AZ1397" s="98" t="s">
        <v>407</v>
      </c>
      <c r="BA1397" s="24"/>
    </row>
    <row r="1398" spans="1:53" ht="84.75" customHeight="1">
      <c r="A1398" s="23" t="str">
        <f>+IFERROR(VLOOKUP(R1398,'[2]Listas niveles'!$D$2:$E$11,2,FALSE),"")</f>
        <v>DTAO</v>
      </c>
      <c r="B1398" s="23" t="str">
        <f>+IFERROR(VLOOKUP(AS1398,'[2]Listas anexo 1'!$A$7:$B$8,2,FALSE),"")</f>
        <v>ADMIN</v>
      </c>
      <c r="C1398" s="23" t="str">
        <f>+IFERROR(VLOOKUP(AT1398,'[2]Listas anexo 1'!$A$13:$B$15,2,FALSE),"")</f>
        <v>ADMINYCOOR</v>
      </c>
      <c r="D1398" s="23" t="str">
        <f>+IFERROR(VLOOKUP(AT1398,'[2]Listas anexo 1'!$A$13:$C$15,3,FALSE),"")</f>
        <v>CONTRIBUIR</v>
      </c>
      <c r="E1398" s="23" t="str">
        <f>+IFERROR(VLOOKUP(AT1398,'[2]Listas anexo 1'!$A$19:$B$21,2,FALSE),"")</f>
        <v>ADMINOB</v>
      </c>
      <c r="F1398" s="23" t="str">
        <f>+IFERROR(VLOOKUP(AV1398,'[2]Listas anexo 1'!$J$13:$K$21,2,FALSE),"")</f>
        <v>ADOBI</v>
      </c>
      <c r="G1398" s="23" t="str">
        <f>+IFERROR(VLOOKUP(AW1398,'[2]LISTAS ANEXO 1. 2'!$A$9:$B$38,2,FALSE),"")</f>
        <v>AI</v>
      </c>
      <c r="H1398" s="23" t="str">
        <f>+IFERROR(IF(C1398="ADMINYCOOR",VLOOKUP(AY1398,'[2]LISTAS ANEXO 1. 3'!$B$13:$C$42,2,FALSE),IF(C1398="TASAS",VLOOKUP(AY1398,'[2]LISTAS ANEXO 1. 3'!$B$43:$C$51,2,FALSE),IF(C1398="FORTALECIMIENTO",VLOOKUP(AY1398,'[2]LISTAS ANEXO 1. 3'!$B$52:$C$58,2,FALSE),""))),"")</f>
        <v>AA</v>
      </c>
      <c r="I1398" s="23" t="str">
        <f>+IFERROR(VLOOKUP(#REF!,'[2]LISTAS ANEXO 1. 4'!$B$74:$C$90,2,FALSE),"")</f>
        <v/>
      </c>
      <c r="J1398" s="23" t="str">
        <f>+IFERROR(VLOOKUP(X1398,[2]ORDINALES!$B$2:$C$5,2,FALSE),"")</f>
        <v>CTADOS</v>
      </c>
      <c r="K1398" s="23" t="str">
        <f>+IFERROR(VLOOKUP(#REF!,[2]REGION!$G$2:$I$1125,2,FALSE),"")</f>
        <v/>
      </c>
      <c r="L1398" s="23" t="str">
        <f>+IFERROR(VLOOKUP(AI1398,[2]REGION!$G$2:$I$1125,2,FALSE),"")</f>
        <v/>
      </c>
      <c r="M1398" s="23" t="str">
        <f>+IFERROR(VLOOKUP(#REF!,[2]ORDINALES!$H$2:$I$382,2,FALSE),"")</f>
        <v/>
      </c>
      <c r="N1398" s="23" t="str">
        <f>IFERROR(VLOOKUP(U1398,'[2]Lista Willy'!$B$11:$D$14,3,FALSE),"")</f>
        <v>REC_20</v>
      </c>
      <c r="O1398" s="24"/>
      <c r="P1398" s="90">
        <v>48051</v>
      </c>
      <c r="Q1398" s="90" t="s">
        <v>540</v>
      </c>
      <c r="R1398" s="90" t="s">
        <v>1386</v>
      </c>
      <c r="S1398" s="90" t="s">
        <v>1386</v>
      </c>
      <c r="T1398" s="90" t="s">
        <v>1386</v>
      </c>
      <c r="U1398" s="90" t="s">
        <v>153</v>
      </c>
      <c r="V1398" s="94" t="s">
        <v>154</v>
      </c>
      <c r="W1398" s="90" t="s">
        <v>54</v>
      </c>
      <c r="X1398" s="90" t="s">
        <v>55</v>
      </c>
      <c r="Y1398" s="90" t="s">
        <v>1454</v>
      </c>
      <c r="Z1398" s="88">
        <v>1500000</v>
      </c>
      <c r="AA1398" s="120"/>
      <c r="AB1398" s="88"/>
      <c r="AC1398" s="88"/>
      <c r="AD1398" s="88"/>
      <c r="AE1398" s="120">
        <v>1500000</v>
      </c>
      <c r="AF1398" s="88"/>
      <c r="AG1398" s="89"/>
      <c r="AH1398" s="90" t="s">
        <v>57</v>
      </c>
      <c r="AI1398" s="90"/>
      <c r="AJ1398" s="90"/>
      <c r="AK1398" s="90"/>
      <c r="AL1398" s="90" t="s">
        <v>57</v>
      </c>
      <c r="AM1398" s="90"/>
      <c r="AN1398" s="90" t="s">
        <v>57</v>
      </c>
      <c r="AO1398" s="90"/>
      <c r="AP1398" s="90" t="s">
        <v>57</v>
      </c>
      <c r="AQ1398" s="90"/>
      <c r="AR1398" s="90" t="s">
        <v>57</v>
      </c>
      <c r="AS1398" s="90" t="s">
        <v>60</v>
      </c>
      <c r="AT1398" s="90" t="s">
        <v>61</v>
      </c>
      <c r="AU1398" s="97" t="s">
        <v>62</v>
      </c>
      <c r="AV1398" s="98" t="s">
        <v>125</v>
      </c>
      <c r="AW1398" s="98" t="s">
        <v>126</v>
      </c>
      <c r="AX1398" s="97">
        <v>3202032</v>
      </c>
      <c r="AY1398" s="98" t="s">
        <v>127</v>
      </c>
      <c r="AZ1398" s="98" t="s">
        <v>293</v>
      </c>
      <c r="BA1398" s="24"/>
    </row>
    <row r="1399" spans="1:53" ht="84.75" customHeight="1">
      <c r="A1399" s="23" t="str">
        <f>+IFERROR(VLOOKUP(R1399,'[2]Listas niveles'!$D$2:$E$11,2,FALSE),"")</f>
        <v>DTAO</v>
      </c>
      <c r="B1399" s="23" t="str">
        <f>+IFERROR(VLOOKUP(AS1399,'[2]Listas anexo 1'!$A$7:$B$8,2,FALSE),"")</f>
        <v>ADMIN</v>
      </c>
      <c r="C1399" s="23" t="str">
        <f>+IFERROR(VLOOKUP(AT1399,'[2]Listas anexo 1'!$A$13:$B$15,2,FALSE),"")</f>
        <v>ADMINYCOOR</v>
      </c>
      <c r="D1399" s="23" t="str">
        <f>+IFERROR(VLOOKUP(AT1399,'[2]Listas anexo 1'!$A$13:$C$15,3,FALSE),"")</f>
        <v>CONTRIBUIR</v>
      </c>
      <c r="E1399" s="23" t="str">
        <f>+IFERROR(VLOOKUP(AT1399,'[2]Listas anexo 1'!$A$19:$B$21,2,FALSE),"")</f>
        <v>ADMINOB</v>
      </c>
      <c r="F1399" s="23" t="str">
        <f>+IFERROR(VLOOKUP(AV1399,'[2]Listas anexo 1'!$J$13:$K$21,2,FALSE),"")</f>
        <v>ADOBI</v>
      </c>
      <c r="G1399" s="23" t="str">
        <f>+IFERROR(VLOOKUP(AW1399,'[2]LISTAS ANEXO 1. 2'!$A$9:$B$38,2,FALSE),"")</f>
        <v>AII</v>
      </c>
      <c r="H1399" s="23" t="str">
        <f>+IFERROR(IF(C1399="ADMINYCOOR",VLOOKUP(AY1399,'[2]LISTAS ANEXO 1. 3'!$B$13:$C$42,2,FALSE),IF(C1399="TASAS",VLOOKUP(AY1399,'[2]LISTAS ANEXO 1. 3'!$B$43:$C$51,2,FALSE),IF(C1399="FORTALECIMIENTO",VLOOKUP(AY1399,'[2]LISTAS ANEXO 1. 3'!$B$52:$C$58,2,FALSE),""))),"")</f>
        <v>CC</v>
      </c>
      <c r="I1399" s="23" t="str">
        <f>+IFERROR(VLOOKUP(#REF!,'[2]LISTAS ANEXO 1. 4'!$B$74:$C$90,2,FALSE),"")</f>
        <v/>
      </c>
      <c r="J1399" s="23" t="str">
        <f>+IFERROR(VLOOKUP(X1399,[2]ORDINALES!$B$2:$C$5,2,FALSE),"")</f>
        <v>CTADOS</v>
      </c>
      <c r="K1399" s="23" t="str">
        <f>+IFERROR(VLOOKUP(#REF!,[2]REGION!$G$2:$I$1125,2,FALSE),"")</f>
        <v/>
      </c>
      <c r="L1399" s="23" t="str">
        <f>+IFERROR(VLOOKUP(AI1399,[2]REGION!$G$2:$I$1125,2,FALSE),"")</f>
        <v/>
      </c>
      <c r="M1399" s="23" t="str">
        <f>+IFERROR(VLOOKUP(#REF!,[2]ORDINALES!$H$2:$I$382,2,FALSE),"")</f>
        <v/>
      </c>
      <c r="N1399" s="23" t="str">
        <f>IFERROR(VLOOKUP(U1399,'[2]Lista Willy'!$B$11:$D$14,3,FALSE),"")</f>
        <v>REC_11</v>
      </c>
      <c r="O1399" s="24"/>
      <c r="P1399" s="90">
        <v>48063</v>
      </c>
      <c r="Q1399" s="90" t="s">
        <v>540</v>
      </c>
      <c r="R1399" s="90" t="s">
        <v>1386</v>
      </c>
      <c r="S1399" s="90" t="s">
        <v>1386</v>
      </c>
      <c r="T1399" s="90" t="s">
        <v>1386</v>
      </c>
      <c r="U1399" s="90" t="s">
        <v>52</v>
      </c>
      <c r="V1399" s="94" t="s">
        <v>53</v>
      </c>
      <c r="W1399" s="90" t="s">
        <v>54</v>
      </c>
      <c r="X1399" s="90" t="s">
        <v>55</v>
      </c>
      <c r="Y1399" s="90" t="s">
        <v>1455</v>
      </c>
      <c r="Z1399" s="88">
        <v>3500000</v>
      </c>
      <c r="AA1399" s="120"/>
      <c r="AB1399" s="88"/>
      <c r="AC1399" s="88"/>
      <c r="AD1399" s="88"/>
      <c r="AE1399" s="120">
        <v>3500000</v>
      </c>
      <c r="AF1399" s="88"/>
      <c r="AG1399" s="89"/>
      <c r="AH1399" s="90" t="s">
        <v>57</v>
      </c>
      <c r="AI1399" s="90"/>
      <c r="AJ1399" s="90"/>
      <c r="AK1399" s="90"/>
      <c r="AL1399" s="90" t="s">
        <v>57</v>
      </c>
      <c r="AM1399" s="90"/>
      <c r="AN1399" s="90" t="s">
        <v>57</v>
      </c>
      <c r="AO1399" s="90"/>
      <c r="AP1399" s="90" t="s">
        <v>57</v>
      </c>
      <c r="AQ1399" s="90"/>
      <c r="AR1399" s="90" t="s">
        <v>57</v>
      </c>
      <c r="AS1399" s="90" t="s">
        <v>60</v>
      </c>
      <c r="AT1399" s="90" t="s">
        <v>61</v>
      </c>
      <c r="AU1399" s="97" t="s">
        <v>62</v>
      </c>
      <c r="AV1399" s="98" t="s">
        <v>125</v>
      </c>
      <c r="AW1399" s="98" t="s">
        <v>168</v>
      </c>
      <c r="AX1399" s="97">
        <v>3202031</v>
      </c>
      <c r="AY1399" s="98" t="s">
        <v>169</v>
      </c>
      <c r="AZ1399" s="98" t="s">
        <v>170</v>
      </c>
      <c r="BA1399" s="24"/>
    </row>
    <row r="1400" spans="1:53" ht="84.75" customHeight="1">
      <c r="A1400" s="23" t="str">
        <f>+IFERROR(VLOOKUP(R1400,'[2]Listas niveles'!$D$2:$E$11,2,FALSE),"")</f>
        <v>DTAO</v>
      </c>
      <c r="B1400" s="23" t="str">
        <f>+IFERROR(VLOOKUP(AS1400,'[2]Listas anexo 1'!$A$7:$B$8,2,FALSE),"")</f>
        <v>ADMIN</v>
      </c>
      <c r="C1400" s="23" t="str">
        <f>+IFERROR(VLOOKUP(AT1400,'[2]Listas anexo 1'!$A$13:$B$15,2,FALSE),"")</f>
        <v>ADMINYCOOR</v>
      </c>
      <c r="D1400" s="23" t="str">
        <f>+IFERROR(VLOOKUP(AT1400,'[2]Listas anexo 1'!$A$13:$C$15,3,FALSE),"")</f>
        <v>CONTRIBUIR</v>
      </c>
      <c r="E1400" s="23" t="str">
        <f>+IFERROR(VLOOKUP(AT1400,'[2]Listas anexo 1'!$A$19:$B$21,2,FALSE),"")</f>
        <v>ADMINOB</v>
      </c>
      <c r="F1400" s="23" t="str">
        <f>+IFERROR(VLOOKUP(AV1400,'[2]Listas anexo 1'!$J$13:$K$21,2,FALSE),"")</f>
        <v>ADOBIII</v>
      </c>
      <c r="G1400" s="23" t="str">
        <f>+IFERROR(VLOOKUP(AW1400,'[2]LISTAS ANEXO 1. 2'!$A$9:$B$38,2,FALSE),"")</f>
        <v>AX</v>
      </c>
      <c r="H1400" s="23" t="str">
        <f>+IFERROR(IF(C1400="ADMINYCOOR",VLOOKUP(AY1400,'[2]LISTAS ANEXO 1. 3'!$B$13:$C$42,2,FALSE),IF(C1400="TASAS",VLOOKUP(AY1400,'[2]LISTAS ANEXO 1. 3'!$B$43:$C$51,2,FALSE),IF(C1400="FORTALECIMIENTO",VLOOKUP(AY1400,'[2]LISTAS ANEXO 1. 3'!$B$52:$C$58,2,FALSE),""))),"")</f>
        <v>OO</v>
      </c>
      <c r="I1400" s="23" t="str">
        <f>+IFERROR(VLOOKUP(#REF!,'[2]LISTAS ANEXO 1. 4'!$B$74:$C$90,2,FALSE),"")</f>
        <v/>
      </c>
      <c r="J1400" s="23" t="str">
        <f>+IFERROR(VLOOKUP(X1400,[2]ORDINALES!$B$2:$C$5,2,FALSE),"")</f>
        <v>CTADOS</v>
      </c>
      <c r="K1400" s="23" t="str">
        <f>+IFERROR(VLOOKUP(#REF!,[2]REGION!$G$2:$I$1125,2,FALSE),"")</f>
        <v/>
      </c>
      <c r="L1400" s="23" t="str">
        <f>+IFERROR(VLOOKUP(AI1400,[2]REGION!$G$2:$I$1125,2,FALSE),"")</f>
        <v/>
      </c>
      <c r="M1400" s="23" t="str">
        <f>+IFERROR(VLOOKUP(#REF!,[2]ORDINALES!$H$2:$I$382,2,FALSE),"")</f>
        <v/>
      </c>
      <c r="N1400" s="23" t="str">
        <f>IFERROR(VLOOKUP(U1400,'[2]Lista Willy'!$B$11:$D$14,3,FALSE),"")</f>
        <v>REC_11</v>
      </c>
      <c r="O1400" s="24"/>
      <c r="P1400" s="90">
        <v>48067</v>
      </c>
      <c r="Q1400" s="90" t="s">
        <v>540</v>
      </c>
      <c r="R1400" s="90" t="s">
        <v>1386</v>
      </c>
      <c r="S1400" s="90" t="s">
        <v>1386</v>
      </c>
      <c r="T1400" s="90" t="s">
        <v>1386</v>
      </c>
      <c r="U1400" s="90" t="s">
        <v>52</v>
      </c>
      <c r="V1400" s="94" t="s">
        <v>53</v>
      </c>
      <c r="W1400" s="90" t="s">
        <v>54</v>
      </c>
      <c r="X1400" s="90" t="s">
        <v>55</v>
      </c>
      <c r="Y1400" s="90" t="s">
        <v>1456</v>
      </c>
      <c r="Z1400" s="88">
        <v>9600000</v>
      </c>
      <c r="AA1400" s="120"/>
      <c r="AB1400" s="88"/>
      <c r="AC1400" s="88"/>
      <c r="AD1400" s="88"/>
      <c r="AE1400" s="120">
        <v>9600000</v>
      </c>
      <c r="AF1400" s="88"/>
      <c r="AG1400" s="89"/>
      <c r="AH1400" s="90" t="s">
        <v>57</v>
      </c>
      <c r="AI1400" s="90"/>
      <c r="AJ1400" s="90"/>
      <c r="AK1400" s="90"/>
      <c r="AL1400" s="90" t="s">
        <v>57</v>
      </c>
      <c r="AM1400" s="90"/>
      <c r="AN1400" s="90" t="s">
        <v>57</v>
      </c>
      <c r="AO1400" s="90"/>
      <c r="AP1400" s="90" t="s">
        <v>57</v>
      </c>
      <c r="AQ1400" s="90"/>
      <c r="AR1400" s="90" t="s">
        <v>57</v>
      </c>
      <c r="AS1400" s="90" t="s">
        <v>60</v>
      </c>
      <c r="AT1400" s="90" t="s">
        <v>61</v>
      </c>
      <c r="AU1400" s="97" t="s">
        <v>62</v>
      </c>
      <c r="AV1400" s="98" t="s">
        <v>272</v>
      </c>
      <c r="AW1400" s="98" t="s">
        <v>335</v>
      </c>
      <c r="AX1400" s="97">
        <v>3202004</v>
      </c>
      <c r="AY1400" s="98" t="s">
        <v>336</v>
      </c>
      <c r="AZ1400" s="98" t="s">
        <v>888</v>
      </c>
      <c r="BA1400" s="24"/>
    </row>
    <row r="1401" spans="1:53" ht="84.75" customHeight="1">
      <c r="A1401" s="23" t="str">
        <f>+IFERROR(VLOOKUP(R1401,'[2]Listas niveles'!$D$2:$E$11,2,FALSE),"")</f>
        <v>DTAO</v>
      </c>
      <c r="B1401" s="23" t="str">
        <f>+IFERROR(VLOOKUP(AS1401,'[2]Listas anexo 1'!$A$7:$B$8,2,FALSE),"")</f>
        <v>ADMIN</v>
      </c>
      <c r="C1401" s="23" t="str">
        <f>+IFERROR(VLOOKUP(AT1401,'[2]Listas anexo 1'!$A$13:$B$15,2,FALSE),"")</f>
        <v>ADMINYCOOR</v>
      </c>
      <c r="D1401" s="23" t="str">
        <f>+IFERROR(VLOOKUP(AT1401,'[2]Listas anexo 1'!$A$13:$C$15,3,FALSE),"")</f>
        <v>CONTRIBUIR</v>
      </c>
      <c r="E1401" s="23" t="str">
        <f>+IFERROR(VLOOKUP(AT1401,'[2]Listas anexo 1'!$A$19:$B$21,2,FALSE),"")</f>
        <v>ADMINOB</v>
      </c>
      <c r="F1401" s="23" t="str">
        <f>+IFERROR(VLOOKUP(AV1401,'[2]Listas anexo 1'!$J$13:$K$21,2,FALSE),"")</f>
        <v>ADOBIII</v>
      </c>
      <c r="G1401" s="23" t="str">
        <f>+IFERROR(VLOOKUP(AW1401,'[2]LISTAS ANEXO 1. 2'!$A$9:$B$38,2,FALSE),"")</f>
        <v>AX</v>
      </c>
      <c r="H1401" s="23" t="str">
        <f>+IFERROR(IF(C1401="ADMINYCOOR",VLOOKUP(AY1401,'[2]LISTAS ANEXO 1. 3'!$B$13:$C$42,2,FALSE),IF(C1401="TASAS",VLOOKUP(AY1401,'[2]LISTAS ANEXO 1. 3'!$B$43:$C$51,2,FALSE),IF(C1401="FORTALECIMIENTO",VLOOKUP(AY1401,'[2]LISTAS ANEXO 1. 3'!$B$52:$C$58,2,FALSE),""))),"")</f>
        <v>OO</v>
      </c>
      <c r="I1401" s="23" t="str">
        <f>+IFERROR(VLOOKUP(#REF!,'[2]LISTAS ANEXO 1. 4'!$B$74:$C$90,2,FALSE),"")</f>
        <v/>
      </c>
      <c r="J1401" s="23" t="str">
        <f>+IFERROR(VLOOKUP(X1401,[2]ORDINALES!$B$2:$C$5,2,FALSE),"")</f>
        <v>CTADOS</v>
      </c>
      <c r="K1401" s="23" t="str">
        <f>+IFERROR(VLOOKUP(#REF!,[2]REGION!$G$2:$I$1125,2,FALSE),"")</f>
        <v/>
      </c>
      <c r="L1401" s="23" t="str">
        <f>+IFERROR(VLOOKUP(AI1401,[2]REGION!$G$2:$I$1125,2,FALSE),"")</f>
        <v/>
      </c>
      <c r="M1401" s="23" t="str">
        <f>+IFERROR(VLOOKUP(#REF!,[2]ORDINALES!$H$2:$I$382,2,FALSE),"")</f>
        <v/>
      </c>
      <c r="N1401" s="23" t="str">
        <f>IFERROR(VLOOKUP(U1401,'[2]Lista Willy'!$B$11:$D$14,3,FALSE),"")</f>
        <v>REC_20</v>
      </c>
      <c r="O1401" s="24"/>
      <c r="P1401" s="90">
        <v>48068</v>
      </c>
      <c r="Q1401" s="90" t="s">
        <v>540</v>
      </c>
      <c r="R1401" s="90" t="s">
        <v>1386</v>
      </c>
      <c r="S1401" s="90" t="s">
        <v>1386</v>
      </c>
      <c r="T1401" s="90" t="s">
        <v>1386</v>
      </c>
      <c r="U1401" s="90" t="s">
        <v>153</v>
      </c>
      <c r="V1401" s="94" t="s">
        <v>154</v>
      </c>
      <c r="W1401" s="90" t="s">
        <v>54</v>
      </c>
      <c r="X1401" s="90" t="s">
        <v>55</v>
      </c>
      <c r="Y1401" s="90" t="s">
        <v>1454</v>
      </c>
      <c r="Z1401" s="88">
        <v>300000</v>
      </c>
      <c r="AA1401" s="120"/>
      <c r="AB1401" s="88"/>
      <c r="AC1401" s="88"/>
      <c r="AD1401" s="88"/>
      <c r="AE1401" s="120">
        <v>300000</v>
      </c>
      <c r="AF1401" s="88"/>
      <c r="AG1401" s="89"/>
      <c r="AH1401" s="90" t="s">
        <v>57</v>
      </c>
      <c r="AI1401" s="90"/>
      <c r="AJ1401" s="90"/>
      <c r="AK1401" s="90"/>
      <c r="AL1401" s="90" t="s">
        <v>57</v>
      </c>
      <c r="AM1401" s="90"/>
      <c r="AN1401" s="90" t="s">
        <v>57</v>
      </c>
      <c r="AO1401" s="90"/>
      <c r="AP1401" s="90" t="s">
        <v>57</v>
      </c>
      <c r="AQ1401" s="90"/>
      <c r="AR1401" s="90" t="s">
        <v>57</v>
      </c>
      <c r="AS1401" s="90" t="s">
        <v>60</v>
      </c>
      <c r="AT1401" s="90" t="s">
        <v>61</v>
      </c>
      <c r="AU1401" s="97" t="s">
        <v>62</v>
      </c>
      <c r="AV1401" s="98" t="s">
        <v>272</v>
      </c>
      <c r="AW1401" s="98" t="s">
        <v>335</v>
      </c>
      <c r="AX1401" s="97">
        <v>3202004</v>
      </c>
      <c r="AY1401" s="98" t="s">
        <v>336</v>
      </c>
      <c r="AZ1401" s="98" t="s">
        <v>888</v>
      </c>
      <c r="BA1401" s="24"/>
    </row>
    <row r="1402" spans="1:53" ht="84.75" customHeight="1">
      <c r="A1402" s="23" t="str">
        <f>+IFERROR(VLOOKUP(R1402,'[2]Listas niveles'!$D$2:$E$11,2,FALSE),"")</f>
        <v>DTAO</v>
      </c>
      <c r="B1402" s="23" t="str">
        <f>+IFERROR(VLOOKUP(AS1402,'[2]Listas anexo 1'!$A$7:$B$8,2,FALSE),"")</f>
        <v>ADMIN</v>
      </c>
      <c r="C1402" s="23" t="str">
        <f>+IFERROR(VLOOKUP(AT1402,'[2]Listas anexo 1'!$A$13:$B$15,2,FALSE),"")</f>
        <v>ADMINYCOOR</v>
      </c>
      <c r="D1402" s="23" t="str">
        <f>+IFERROR(VLOOKUP(AT1402,'[2]Listas anexo 1'!$A$13:$C$15,3,FALSE),"")</f>
        <v>CONTRIBUIR</v>
      </c>
      <c r="E1402" s="23" t="str">
        <f>+IFERROR(VLOOKUP(AT1402,'[2]Listas anexo 1'!$A$19:$B$21,2,FALSE),"")</f>
        <v>ADMINOB</v>
      </c>
      <c r="F1402" s="23" t="str">
        <f>+IFERROR(VLOOKUP(AV1402,'[2]Listas anexo 1'!$J$13:$K$21,2,FALSE),"")</f>
        <v>ADOBIV</v>
      </c>
      <c r="G1402" s="23" t="str">
        <f>+IFERROR(VLOOKUP(AW1402,'[2]LISTAS ANEXO 1. 2'!$A$9:$B$38,2,FALSE),"")</f>
        <v>AXVI</v>
      </c>
      <c r="H1402" s="23" t="str">
        <f>+IFERROR(IF(C1402="ADMINYCOOR",VLOOKUP(AY1402,'[2]LISTAS ANEXO 1. 3'!$B$13:$C$42,2,FALSE),IF(C1402="TASAS",VLOOKUP(AY1402,'[2]LISTAS ANEXO 1. 3'!$B$43:$C$51,2,FALSE),IF(C1402="FORTALECIMIENTO",VLOOKUP(AY1402,'[2]LISTAS ANEXO 1. 3'!$B$52:$C$58,2,FALSE),""))),"")</f>
        <v>CD</v>
      </c>
      <c r="I1402" s="23" t="str">
        <f>+IFERROR(VLOOKUP(#REF!,'[2]LISTAS ANEXO 1. 4'!$B$74:$C$90,2,FALSE),"")</f>
        <v/>
      </c>
      <c r="J1402" s="23" t="str">
        <f>+IFERROR(VLOOKUP(X1402,[2]ORDINALES!$B$2:$C$5,2,FALSE),"")</f>
        <v>CTADOS</v>
      </c>
      <c r="K1402" s="23" t="str">
        <f>+IFERROR(VLOOKUP(#REF!,[2]REGION!$G$2:$I$1125,2,FALSE),"")</f>
        <v/>
      </c>
      <c r="L1402" s="23" t="str">
        <f>+IFERROR(VLOOKUP(AI1402,[2]REGION!$G$2:$I$1125,2,FALSE),"")</f>
        <v/>
      </c>
      <c r="M1402" s="23" t="str">
        <f>+IFERROR(VLOOKUP(#REF!,[2]ORDINALES!$H$2:$I$382,2,FALSE),"")</f>
        <v/>
      </c>
      <c r="N1402" s="23" t="str">
        <f>IFERROR(VLOOKUP(U1402,'[2]Lista Willy'!$B$11:$D$14,3,FALSE),"")</f>
        <v>REC_11</v>
      </c>
      <c r="O1402" s="24"/>
      <c r="P1402" s="90">
        <v>49032</v>
      </c>
      <c r="Q1402" s="90" t="s">
        <v>540</v>
      </c>
      <c r="R1402" s="90" t="s">
        <v>1386</v>
      </c>
      <c r="S1402" s="90" t="s">
        <v>1386</v>
      </c>
      <c r="T1402" s="90" t="s">
        <v>1386</v>
      </c>
      <c r="U1402" s="90" t="s">
        <v>52</v>
      </c>
      <c r="V1402" s="94" t="s">
        <v>53</v>
      </c>
      <c r="W1402" s="90" t="s">
        <v>54</v>
      </c>
      <c r="X1402" s="90" t="s">
        <v>55</v>
      </c>
      <c r="Y1402" s="90" t="s">
        <v>1457</v>
      </c>
      <c r="Z1402" s="88">
        <v>9000000</v>
      </c>
      <c r="AA1402" s="120"/>
      <c r="AB1402" s="88"/>
      <c r="AC1402" s="88"/>
      <c r="AD1402" s="88"/>
      <c r="AE1402" s="120">
        <v>9000000</v>
      </c>
      <c r="AF1402" s="88"/>
      <c r="AG1402" s="89"/>
      <c r="AH1402" s="90" t="s">
        <v>57</v>
      </c>
      <c r="AI1402" s="90"/>
      <c r="AJ1402" s="90"/>
      <c r="AK1402" s="90"/>
      <c r="AL1402" s="90" t="s">
        <v>57</v>
      </c>
      <c r="AM1402" s="90"/>
      <c r="AN1402" s="90" t="s">
        <v>57</v>
      </c>
      <c r="AO1402" s="90"/>
      <c r="AP1402" s="90" t="s">
        <v>57</v>
      </c>
      <c r="AQ1402" s="90"/>
      <c r="AR1402" s="90" t="s">
        <v>57</v>
      </c>
      <c r="AS1402" s="90" t="s">
        <v>60</v>
      </c>
      <c r="AT1402" s="90" t="s">
        <v>61</v>
      </c>
      <c r="AU1402" s="97" t="s">
        <v>62</v>
      </c>
      <c r="AV1402" s="98" t="s">
        <v>63</v>
      </c>
      <c r="AW1402" s="98" t="s">
        <v>64</v>
      </c>
      <c r="AX1402" s="97">
        <v>3202008</v>
      </c>
      <c r="AY1402" s="98" t="s">
        <v>65</v>
      </c>
      <c r="AZ1402" s="98" t="s">
        <v>66</v>
      </c>
      <c r="BA1402" s="24"/>
    </row>
    <row r="1403" spans="1:53" ht="84.75" customHeight="1">
      <c r="A1403" s="23" t="str">
        <f>+IFERROR(VLOOKUP(R1403,'[2]Listas niveles'!$D$2:$E$11,2,FALSE),"")</f>
        <v>DTAO</v>
      </c>
      <c r="B1403" s="23" t="str">
        <f>+IFERROR(VLOOKUP(AS1403,'[2]Listas anexo 1'!$A$7:$B$8,2,FALSE),"")</f>
        <v>FORTA</v>
      </c>
      <c r="C1403" s="23" t="str">
        <f>+IFERROR(VLOOKUP(AT1403,'[2]Listas anexo 1'!$A$13:$B$15,2,FALSE),"")</f>
        <v>FORTALECIMIENTO</v>
      </c>
      <c r="D1403" s="23" t="str">
        <f>+IFERROR(VLOOKUP(AT1403,'[2]Listas anexo 1'!$A$13:$C$15,3,FALSE),"")</f>
        <v>FORTALECER</v>
      </c>
      <c r="E1403" s="23" t="str">
        <f>+IFERROR(VLOOKUP(AT1403,'[2]Listas anexo 1'!$A$19:$B$21,2,FALSE),"")</f>
        <v>FORTOB</v>
      </c>
      <c r="F1403" s="23" t="str">
        <f>+IFERROR(VLOOKUP(AV1403,'[2]Listas anexo 1'!$J$13:$K$21,2,FALSE),"")</f>
        <v>FORTOBI</v>
      </c>
      <c r="G1403" s="23" t="str">
        <f>+IFERROR(VLOOKUP(AW1403,'[2]LISTAS ANEXO 1. 2'!$A$9:$B$38,2,FALSE),"")</f>
        <v>TII</v>
      </c>
      <c r="H1403" s="23" t="str">
        <f>+IFERROR(IF(C1403="ADMINYCOOR",VLOOKUP(AY1403,'[2]LISTAS ANEXO 1. 3'!$B$13:$C$42,2,FALSE),IF(C1403="TASAS",VLOOKUP(AY1403,'[2]LISTAS ANEXO 1. 3'!$B$43:$C$51,2,FALSE),IF(C1403="FORTALECIMIENTO",VLOOKUP(AY1403,'[2]LISTAS ANEXO 1. 3'!$B$52:$C$58,2,FALSE),""))),"")</f>
        <v>BBBB</v>
      </c>
      <c r="I1403" s="23" t="str">
        <f>+IFERROR(VLOOKUP(#REF!,'[2]LISTAS ANEXO 1. 4'!$B$74:$C$90,2,FALSE),"")</f>
        <v/>
      </c>
      <c r="J1403" s="23" t="str">
        <f>+IFERROR(VLOOKUP(X1403,[2]ORDINALES!$B$2:$C$5,2,FALSE),"")</f>
        <v>CTADOS</v>
      </c>
      <c r="K1403" s="23" t="str">
        <f>+IFERROR(VLOOKUP(#REF!,[2]REGION!$G$2:$I$1125,2,FALSE),"")</f>
        <v/>
      </c>
      <c r="L1403" s="23" t="str">
        <f>+IFERROR(VLOOKUP(AI1403,[2]REGION!$G$2:$I$1125,2,FALSE),"")</f>
        <v/>
      </c>
      <c r="M1403" s="23" t="str">
        <f>+IFERROR(VLOOKUP(#REF!,[2]ORDINALES!$H$2:$I$382,2,FALSE),"")</f>
        <v/>
      </c>
      <c r="N1403" s="23" t="str">
        <f>IFERROR(VLOOKUP(U1403,'[2]Lista Willy'!$B$11:$D$14,3,FALSE),"")</f>
        <v>REC_11</v>
      </c>
      <c r="O1403" s="24"/>
      <c r="P1403" s="90">
        <v>49042</v>
      </c>
      <c r="Q1403" s="90" t="s">
        <v>540</v>
      </c>
      <c r="R1403" s="90" t="s">
        <v>1386</v>
      </c>
      <c r="S1403" s="90" t="s">
        <v>1386</v>
      </c>
      <c r="T1403" s="90" t="s">
        <v>1386</v>
      </c>
      <c r="U1403" s="90" t="s">
        <v>52</v>
      </c>
      <c r="V1403" s="94" t="s">
        <v>53</v>
      </c>
      <c r="W1403" s="90" t="s">
        <v>54</v>
      </c>
      <c r="X1403" s="90" t="s">
        <v>55</v>
      </c>
      <c r="Y1403" s="90" t="s">
        <v>1458</v>
      </c>
      <c r="Z1403" s="88">
        <v>10000000</v>
      </c>
      <c r="AA1403" s="120"/>
      <c r="AB1403" s="88">
        <v>10000000</v>
      </c>
      <c r="AC1403" s="88"/>
      <c r="AD1403" s="88"/>
      <c r="AE1403" s="120">
        <v>0</v>
      </c>
      <c r="AF1403" s="88"/>
      <c r="AG1403" s="89"/>
      <c r="AH1403" s="90" t="s">
        <v>57</v>
      </c>
      <c r="AI1403" s="90"/>
      <c r="AJ1403" s="90"/>
      <c r="AK1403" s="90"/>
      <c r="AL1403" s="90" t="s">
        <v>57</v>
      </c>
      <c r="AM1403" s="90"/>
      <c r="AN1403" s="90" t="s">
        <v>57</v>
      </c>
      <c r="AO1403" s="90"/>
      <c r="AP1403" s="90" t="s">
        <v>57</v>
      </c>
      <c r="AQ1403" s="90"/>
      <c r="AR1403" s="90" t="s">
        <v>57</v>
      </c>
      <c r="AS1403" s="90" t="s">
        <v>73</v>
      </c>
      <c r="AT1403" s="90" t="s">
        <v>74</v>
      </c>
      <c r="AU1403" s="97" t="s">
        <v>75</v>
      </c>
      <c r="AV1403" s="98" t="s">
        <v>76</v>
      </c>
      <c r="AW1403" s="98" t="s">
        <v>77</v>
      </c>
      <c r="AX1403" s="97">
        <v>3299060</v>
      </c>
      <c r="AY1403" s="98" t="s">
        <v>78</v>
      </c>
      <c r="AZ1403" s="98" t="s">
        <v>201</v>
      </c>
      <c r="BA1403" s="24"/>
    </row>
    <row r="1404" spans="1:53" ht="84.75" customHeight="1">
      <c r="A1404" s="23" t="str">
        <f>+IFERROR(VLOOKUP(R1404,'[2]Listas niveles'!$D$2:$E$11,2,FALSE),"")</f>
        <v>DTAO</v>
      </c>
      <c r="B1404" s="23" t="str">
        <f>+IFERROR(VLOOKUP(AS1404,'[2]Listas anexo 1'!$A$7:$B$8,2,FALSE),"")</f>
        <v>ADMIN</v>
      </c>
      <c r="C1404" s="23" t="str">
        <f>+IFERROR(VLOOKUP(AT1404,'[2]Listas anexo 1'!$A$13:$B$15,2,FALSE),"")</f>
        <v>ADMINYCOOR</v>
      </c>
      <c r="D1404" s="23" t="str">
        <f>+IFERROR(VLOOKUP(AT1404,'[2]Listas anexo 1'!$A$13:$C$15,3,FALSE),"")</f>
        <v>CONTRIBUIR</v>
      </c>
      <c r="E1404" s="23" t="str">
        <f>+IFERROR(VLOOKUP(AT1404,'[2]Listas anexo 1'!$A$19:$B$21,2,FALSE),"")</f>
        <v>ADMINOB</v>
      </c>
      <c r="F1404" s="23" t="str">
        <f>+IFERROR(VLOOKUP(AV1404,'[2]Listas anexo 1'!$J$13:$K$21,2,FALSE),"")</f>
        <v>ADOBI</v>
      </c>
      <c r="G1404" s="23" t="str">
        <f>+IFERROR(VLOOKUP(AW1404,'[2]LISTAS ANEXO 1. 2'!$A$9:$B$38,2,FALSE),"")</f>
        <v>AI</v>
      </c>
      <c r="H1404" s="23" t="str">
        <f>+IFERROR(IF(C1404="ADMINYCOOR",VLOOKUP(AY1404,'[2]LISTAS ANEXO 1. 3'!$B$13:$C$42,2,FALSE),IF(C1404="TASAS",VLOOKUP(AY1404,'[2]LISTAS ANEXO 1. 3'!$B$43:$C$51,2,FALSE),IF(C1404="FORTALECIMIENTO",VLOOKUP(AY1404,'[2]LISTAS ANEXO 1. 3'!$B$52:$C$58,2,FALSE),""))),"")</f>
        <v>AA</v>
      </c>
      <c r="I1404" s="23" t="str">
        <f>+IFERROR(VLOOKUP(#REF!,'[2]LISTAS ANEXO 1. 4'!$B$74:$C$90,2,FALSE),"")</f>
        <v/>
      </c>
      <c r="J1404" s="23" t="str">
        <f>+IFERROR(VLOOKUP(X1404,[2]ORDINALES!$B$2:$C$5,2,FALSE),"")</f>
        <v>CTADOS</v>
      </c>
      <c r="K1404" s="23" t="str">
        <f>+IFERROR(VLOOKUP(#REF!,[2]REGION!$G$2:$I$1125,2,FALSE),"")</f>
        <v/>
      </c>
      <c r="L1404" s="23" t="str">
        <f>+IFERROR(VLOOKUP(AI1404,[2]REGION!$G$2:$I$1125,2,FALSE),"")</f>
        <v>CAUCA</v>
      </c>
      <c r="M1404" s="23" t="str">
        <f>+IFERROR(VLOOKUP(#REF!,[2]ORDINALES!$H$2:$I$382,2,FALSE),"")</f>
        <v/>
      </c>
      <c r="N1404" s="23" t="str">
        <f>IFERROR(VLOOKUP(U1404,'[2]Lista Willy'!$B$11:$D$14,3,FALSE),"")</f>
        <v>REC_11</v>
      </c>
      <c r="O1404" s="24"/>
      <c r="P1404" s="90">
        <v>44000</v>
      </c>
      <c r="Q1404" s="90" t="s">
        <v>540</v>
      </c>
      <c r="R1404" s="90" t="s">
        <v>1386</v>
      </c>
      <c r="S1404" s="90" t="s">
        <v>1459</v>
      </c>
      <c r="T1404" s="90" t="s">
        <v>1386</v>
      </c>
      <c r="U1404" s="90" t="s">
        <v>52</v>
      </c>
      <c r="V1404" s="94" t="s">
        <v>53</v>
      </c>
      <c r="W1404" s="90" t="s">
        <v>54</v>
      </c>
      <c r="X1404" s="90" t="s">
        <v>55</v>
      </c>
      <c r="Y1404" s="90" t="s">
        <v>1460</v>
      </c>
      <c r="Z1404" s="88">
        <v>18702420</v>
      </c>
      <c r="AA1404" s="120"/>
      <c r="AB1404" s="88"/>
      <c r="AC1404" s="88"/>
      <c r="AD1404" s="88"/>
      <c r="AE1404" s="120">
        <v>18702420</v>
      </c>
      <c r="AF1404" s="88"/>
      <c r="AG1404" s="89"/>
      <c r="AH1404" s="90" t="s">
        <v>57</v>
      </c>
      <c r="AI1404" s="90" t="s">
        <v>1421</v>
      </c>
      <c r="AJ1404" s="90" t="s">
        <v>1422</v>
      </c>
      <c r="AK1404" s="90"/>
      <c r="AL1404" s="90" t="s">
        <v>57</v>
      </c>
      <c r="AM1404" s="90"/>
      <c r="AN1404" s="90" t="s">
        <v>57</v>
      </c>
      <c r="AO1404" s="90"/>
      <c r="AP1404" s="90" t="s">
        <v>57</v>
      </c>
      <c r="AQ1404" s="90"/>
      <c r="AR1404" s="90" t="s">
        <v>57</v>
      </c>
      <c r="AS1404" s="90" t="s">
        <v>60</v>
      </c>
      <c r="AT1404" s="90" t="s">
        <v>61</v>
      </c>
      <c r="AU1404" s="97" t="s">
        <v>62</v>
      </c>
      <c r="AV1404" s="98" t="s">
        <v>125</v>
      </c>
      <c r="AW1404" s="98" t="s">
        <v>126</v>
      </c>
      <c r="AX1404" s="97">
        <v>3202032</v>
      </c>
      <c r="AY1404" s="98" t="s">
        <v>127</v>
      </c>
      <c r="AZ1404" s="98" t="s">
        <v>293</v>
      </c>
      <c r="BA1404" s="24"/>
    </row>
    <row r="1405" spans="1:53" ht="84.75" customHeight="1">
      <c r="A1405" s="23" t="str">
        <f>+IFERROR(VLOOKUP(R1405,'[2]Listas niveles'!$D$2:$E$11,2,FALSE),"")</f>
        <v>DTAO</v>
      </c>
      <c r="B1405" s="23" t="str">
        <f>+IFERROR(VLOOKUP(AS1405,'[2]Listas anexo 1'!$A$7:$B$8,2,FALSE),"")</f>
        <v>ADMIN</v>
      </c>
      <c r="C1405" s="23" t="str">
        <f>+IFERROR(VLOOKUP(AT1405,'[2]Listas anexo 1'!$A$13:$B$15,2,FALSE),"")</f>
        <v>ADMINYCOOR</v>
      </c>
      <c r="D1405" s="23" t="str">
        <f>+IFERROR(VLOOKUP(AT1405,'[2]Listas anexo 1'!$A$13:$C$15,3,FALSE),"")</f>
        <v>CONTRIBUIR</v>
      </c>
      <c r="E1405" s="23" t="str">
        <f>+IFERROR(VLOOKUP(AT1405,'[2]Listas anexo 1'!$A$19:$B$21,2,FALSE),"")</f>
        <v>ADMINOB</v>
      </c>
      <c r="F1405" s="23" t="str">
        <f>+IFERROR(VLOOKUP(AV1405,'[2]Listas anexo 1'!$J$13:$K$21,2,FALSE),"")</f>
        <v>ADOBI</v>
      </c>
      <c r="G1405" s="23" t="str">
        <f>+IFERROR(VLOOKUP(AW1405,'[2]LISTAS ANEXO 1. 2'!$A$9:$B$38,2,FALSE),"")</f>
        <v>AI</v>
      </c>
      <c r="H1405" s="23" t="str">
        <f>+IFERROR(IF(C1405="ADMINYCOOR",VLOOKUP(AY1405,'[2]LISTAS ANEXO 1. 3'!$B$13:$C$42,2,FALSE),IF(C1405="TASAS",VLOOKUP(AY1405,'[2]LISTAS ANEXO 1. 3'!$B$43:$C$51,2,FALSE),IF(C1405="FORTALECIMIENTO",VLOOKUP(AY1405,'[2]LISTAS ANEXO 1. 3'!$B$52:$C$58,2,FALSE),""))),"")</f>
        <v>AA</v>
      </c>
      <c r="I1405" s="23" t="str">
        <f>+IFERROR(VLOOKUP(#REF!,'[2]LISTAS ANEXO 1. 4'!$B$74:$C$90,2,FALSE),"")</f>
        <v/>
      </c>
      <c r="J1405" s="23" t="str">
        <f>+IFERROR(VLOOKUP(X1405,[2]ORDINALES!$B$2:$C$5,2,FALSE),"")</f>
        <v>CTADOS</v>
      </c>
      <c r="K1405" s="23" t="str">
        <f>+IFERROR(VLOOKUP(#REF!,[2]REGION!$G$2:$I$1125,2,FALSE),"")</f>
        <v/>
      </c>
      <c r="L1405" s="23" t="str">
        <f>+IFERROR(VLOOKUP(AI1405,[2]REGION!$G$2:$I$1125,2,FALSE),"")</f>
        <v>CAUCA</v>
      </c>
      <c r="M1405" s="23" t="str">
        <f>+IFERROR(VLOOKUP(#REF!,[2]ORDINALES!$H$2:$I$382,2,FALSE),"")</f>
        <v/>
      </c>
      <c r="N1405" s="23" t="str">
        <f>IFERROR(VLOOKUP(U1405,'[2]Lista Willy'!$B$11:$D$14,3,FALSE),"")</f>
        <v>REC_11</v>
      </c>
      <c r="O1405" s="24"/>
      <c r="P1405" s="90">
        <v>44001</v>
      </c>
      <c r="Q1405" s="90" t="s">
        <v>540</v>
      </c>
      <c r="R1405" s="90" t="s">
        <v>1386</v>
      </c>
      <c r="S1405" s="90" t="s">
        <v>1459</v>
      </c>
      <c r="T1405" s="90" t="s">
        <v>1386</v>
      </c>
      <c r="U1405" s="90" t="s">
        <v>52</v>
      </c>
      <c r="V1405" s="94" t="s">
        <v>53</v>
      </c>
      <c r="W1405" s="90" t="s">
        <v>54</v>
      </c>
      <c r="X1405" s="90" t="s">
        <v>55</v>
      </c>
      <c r="Y1405" s="90" t="s">
        <v>1460</v>
      </c>
      <c r="Z1405" s="88">
        <v>18702420</v>
      </c>
      <c r="AA1405" s="120"/>
      <c r="AB1405" s="88"/>
      <c r="AC1405" s="88"/>
      <c r="AD1405" s="88"/>
      <c r="AE1405" s="120">
        <v>18702420</v>
      </c>
      <c r="AF1405" s="88"/>
      <c r="AG1405" s="89"/>
      <c r="AH1405" s="90" t="s">
        <v>57</v>
      </c>
      <c r="AI1405" s="90" t="s">
        <v>1421</v>
      </c>
      <c r="AJ1405" s="90" t="s">
        <v>1422</v>
      </c>
      <c r="AK1405" s="90"/>
      <c r="AL1405" s="90" t="s">
        <v>57</v>
      </c>
      <c r="AM1405" s="90"/>
      <c r="AN1405" s="90" t="s">
        <v>57</v>
      </c>
      <c r="AO1405" s="90"/>
      <c r="AP1405" s="90" t="s">
        <v>57</v>
      </c>
      <c r="AQ1405" s="90"/>
      <c r="AR1405" s="90" t="s">
        <v>57</v>
      </c>
      <c r="AS1405" s="90" t="s">
        <v>60</v>
      </c>
      <c r="AT1405" s="90" t="s">
        <v>61</v>
      </c>
      <c r="AU1405" s="97" t="s">
        <v>62</v>
      </c>
      <c r="AV1405" s="98" t="s">
        <v>125</v>
      </c>
      <c r="AW1405" s="98" t="s">
        <v>126</v>
      </c>
      <c r="AX1405" s="97">
        <v>3202032</v>
      </c>
      <c r="AY1405" s="98" t="s">
        <v>127</v>
      </c>
      <c r="AZ1405" s="98" t="s">
        <v>293</v>
      </c>
      <c r="BA1405" s="24"/>
    </row>
    <row r="1406" spans="1:53" ht="84.75" customHeight="1">
      <c r="A1406" s="23" t="str">
        <f>+IFERROR(VLOOKUP(R1406,'[2]Listas niveles'!$D$2:$E$11,2,FALSE),"")</f>
        <v>DTAO</v>
      </c>
      <c r="B1406" s="23" t="str">
        <f>+IFERROR(VLOOKUP(AS1406,'[2]Listas anexo 1'!$A$7:$B$8,2,FALSE),"")</f>
        <v>ADMIN</v>
      </c>
      <c r="C1406" s="23" t="str">
        <f>+IFERROR(VLOOKUP(AT1406,'[2]Listas anexo 1'!$A$13:$B$15,2,FALSE),"")</f>
        <v>ADMINYCOOR</v>
      </c>
      <c r="D1406" s="23" t="str">
        <f>+IFERROR(VLOOKUP(AT1406,'[2]Listas anexo 1'!$A$13:$C$15,3,FALSE),"")</f>
        <v>CONTRIBUIR</v>
      </c>
      <c r="E1406" s="23" t="str">
        <f>+IFERROR(VLOOKUP(AT1406,'[2]Listas anexo 1'!$A$19:$B$21,2,FALSE),"")</f>
        <v>ADMINOB</v>
      </c>
      <c r="F1406" s="23" t="str">
        <f>+IFERROR(VLOOKUP(AV1406,'[2]Listas anexo 1'!$J$13:$K$21,2,FALSE),"")</f>
        <v>ADOBI</v>
      </c>
      <c r="G1406" s="23" t="str">
        <f>+IFERROR(VLOOKUP(AW1406,'[2]LISTAS ANEXO 1. 2'!$A$9:$B$38,2,FALSE),"")</f>
        <v>AI</v>
      </c>
      <c r="H1406" s="23" t="str">
        <f>+IFERROR(IF(C1406="ADMINYCOOR",VLOOKUP(AY1406,'[2]LISTAS ANEXO 1. 3'!$B$13:$C$42,2,FALSE),IF(C1406="TASAS",VLOOKUP(AY1406,'[2]LISTAS ANEXO 1. 3'!$B$43:$C$51,2,FALSE),IF(C1406="FORTALECIMIENTO",VLOOKUP(AY1406,'[2]LISTAS ANEXO 1. 3'!$B$52:$C$58,2,FALSE),""))),"")</f>
        <v>AA</v>
      </c>
      <c r="I1406" s="23" t="str">
        <f>+IFERROR(VLOOKUP(#REF!,'[2]LISTAS ANEXO 1. 4'!$B$74:$C$90,2,FALSE),"")</f>
        <v/>
      </c>
      <c r="J1406" s="23" t="str">
        <f>+IFERROR(VLOOKUP(X1406,[2]ORDINALES!$B$2:$C$5,2,FALSE),"")</f>
        <v>CTADOS</v>
      </c>
      <c r="K1406" s="23" t="str">
        <f>+IFERROR(VLOOKUP(#REF!,[2]REGION!$G$2:$I$1125,2,FALSE),"")</f>
        <v/>
      </c>
      <c r="L1406" s="23" t="str">
        <f>+IFERROR(VLOOKUP(AI1406,[2]REGION!$G$2:$I$1125,2,FALSE),"")</f>
        <v>CAUCA</v>
      </c>
      <c r="M1406" s="23" t="str">
        <f>+IFERROR(VLOOKUP(#REF!,[2]ORDINALES!$H$2:$I$382,2,FALSE),"")</f>
        <v/>
      </c>
      <c r="N1406" s="23" t="str">
        <f>IFERROR(VLOOKUP(U1406,'[2]Lista Willy'!$B$11:$D$14,3,FALSE),"")</f>
        <v>REC_11</v>
      </c>
      <c r="O1406" s="24"/>
      <c r="P1406" s="90">
        <v>44002</v>
      </c>
      <c r="Q1406" s="90" t="s">
        <v>540</v>
      </c>
      <c r="R1406" s="90" t="s">
        <v>1386</v>
      </c>
      <c r="S1406" s="90" t="s">
        <v>1459</v>
      </c>
      <c r="T1406" s="90" t="s">
        <v>1386</v>
      </c>
      <c r="U1406" s="90" t="s">
        <v>52</v>
      </c>
      <c r="V1406" s="94" t="s">
        <v>53</v>
      </c>
      <c r="W1406" s="90" t="s">
        <v>54</v>
      </c>
      <c r="X1406" s="90" t="s">
        <v>55</v>
      </c>
      <c r="Y1406" s="90" t="s">
        <v>1460</v>
      </c>
      <c r="Z1406" s="88">
        <v>18702420</v>
      </c>
      <c r="AA1406" s="120"/>
      <c r="AB1406" s="88"/>
      <c r="AC1406" s="88"/>
      <c r="AD1406" s="88"/>
      <c r="AE1406" s="120">
        <v>18702420</v>
      </c>
      <c r="AF1406" s="88"/>
      <c r="AG1406" s="89"/>
      <c r="AH1406" s="90" t="s">
        <v>57</v>
      </c>
      <c r="AI1406" s="90" t="s">
        <v>1421</v>
      </c>
      <c r="AJ1406" s="90" t="s">
        <v>1422</v>
      </c>
      <c r="AK1406" s="90"/>
      <c r="AL1406" s="90" t="s">
        <v>57</v>
      </c>
      <c r="AM1406" s="90"/>
      <c r="AN1406" s="90" t="s">
        <v>57</v>
      </c>
      <c r="AO1406" s="90"/>
      <c r="AP1406" s="90" t="s">
        <v>57</v>
      </c>
      <c r="AQ1406" s="90"/>
      <c r="AR1406" s="90" t="s">
        <v>57</v>
      </c>
      <c r="AS1406" s="90" t="s">
        <v>60</v>
      </c>
      <c r="AT1406" s="90" t="s">
        <v>61</v>
      </c>
      <c r="AU1406" s="97" t="s">
        <v>62</v>
      </c>
      <c r="AV1406" s="98" t="s">
        <v>125</v>
      </c>
      <c r="AW1406" s="98" t="s">
        <v>126</v>
      </c>
      <c r="AX1406" s="97">
        <v>3202032</v>
      </c>
      <c r="AY1406" s="98" t="s">
        <v>127</v>
      </c>
      <c r="AZ1406" s="98" t="s">
        <v>293</v>
      </c>
      <c r="BA1406" s="24"/>
    </row>
    <row r="1407" spans="1:53" ht="84.75" customHeight="1">
      <c r="A1407" s="23" t="str">
        <f>+IFERROR(VLOOKUP(R1407,'[2]Listas niveles'!$D$2:$E$11,2,FALSE),"")</f>
        <v>DTAO</v>
      </c>
      <c r="B1407" s="23" t="str">
        <f>+IFERROR(VLOOKUP(AS1407,'[2]Listas anexo 1'!$A$7:$B$8,2,FALSE),"")</f>
        <v>ADMIN</v>
      </c>
      <c r="C1407" s="23" t="str">
        <f>+IFERROR(VLOOKUP(AT1407,'[2]Listas anexo 1'!$A$13:$B$15,2,FALSE),"")</f>
        <v>ADMINYCOOR</v>
      </c>
      <c r="D1407" s="23" t="str">
        <f>+IFERROR(VLOOKUP(AT1407,'[2]Listas anexo 1'!$A$13:$C$15,3,FALSE),"")</f>
        <v>CONTRIBUIR</v>
      </c>
      <c r="E1407" s="23" t="str">
        <f>+IFERROR(VLOOKUP(AT1407,'[2]Listas anexo 1'!$A$19:$B$21,2,FALSE),"")</f>
        <v>ADMINOB</v>
      </c>
      <c r="F1407" s="23" t="str">
        <f>+IFERROR(VLOOKUP(AV1407,'[2]Listas anexo 1'!$J$13:$K$21,2,FALSE),"")</f>
        <v>ADOBI</v>
      </c>
      <c r="G1407" s="23" t="str">
        <f>+IFERROR(VLOOKUP(AW1407,'[2]LISTAS ANEXO 1. 2'!$A$9:$B$38,2,FALSE),"")</f>
        <v>AI</v>
      </c>
      <c r="H1407" s="23" t="str">
        <f>+IFERROR(IF(C1407="ADMINYCOOR",VLOOKUP(AY1407,'[2]LISTAS ANEXO 1. 3'!$B$13:$C$42,2,FALSE),IF(C1407="TASAS",VLOOKUP(AY1407,'[2]LISTAS ANEXO 1. 3'!$B$43:$C$51,2,FALSE),IF(C1407="FORTALECIMIENTO",VLOOKUP(AY1407,'[2]LISTAS ANEXO 1. 3'!$B$52:$C$58,2,FALSE),""))),"")</f>
        <v>AA</v>
      </c>
      <c r="I1407" s="23" t="str">
        <f>+IFERROR(VLOOKUP(#REF!,'[2]LISTAS ANEXO 1. 4'!$B$74:$C$90,2,FALSE),"")</f>
        <v/>
      </c>
      <c r="J1407" s="23" t="str">
        <f>+IFERROR(VLOOKUP(X1407,[2]ORDINALES!$B$2:$C$5,2,FALSE),"")</f>
        <v>CTADOS</v>
      </c>
      <c r="K1407" s="23" t="str">
        <f>+IFERROR(VLOOKUP(#REF!,[2]REGION!$G$2:$I$1125,2,FALSE),"")</f>
        <v/>
      </c>
      <c r="L1407" s="23" t="str">
        <f>+IFERROR(VLOOKUP(AI1407,[2]REGION!$G$2:$I$1125,2,FALSE),"")</f>
        <v>CAUCA</v>
      </c>
      <c r="M1407" s="23" t="str">
        <f>+IFERROR(VLOOKUP(#REF!,[2]ORDINALES!$H$2:$I$382,2,FALSE),"")</f>
        <v/>
      </c>
      <c r="N1407" s="23" t="str">
        <f>IFERROR(VLOOKUP(U1407,'[2]Lista Willy'!$B$11:$D$14,3,FALSE),"")</f>
        <v>REC_11</v>
      </c>
      <c r="O1407" s="24"/>
      <c r="P1407" s="90">
        <v>44003</v>
      </c>
      <c r="Q1407" s="90" t="s">
        <v>540</v>
      </c>
      <c r="R1407" s="90" t="s">
        <v>1386</v>
      </c>
      <c r="S1407" s="90" t="s">
        <v>1459</v>
      </c>
      <c r="T1407" s="90" t="s">
        <v>1386</v>
      </c>
      <c r="U1407" s="90" t="s">
        <v>52</v>
      </c>
      <c r="V1407" s="94" t="s">
        <v>53</v>
      </c>
      <c r="W1407" s="90" t="s">
        <v>54</v>
      </c>
      <c r="X1407" s="90" t="s">
        <v>55</v>
      </c>
      <c r="Y1407" s="90" t="s">
        <v>1460</v>
      </c>
      <c r="Z1407" s="88">
        <v>18702420</v>
      </c>
      <c r="AA1407" s="120"/>
      <c r="AB1407" s="88"/>
      <c r="AC1407" s="88"/>
      <c r="AD1407" s="88"/>
      <c r="AE1407" s="120">
        <v>18702420</v>
      </c>
      <c r="AF1407" s="88"/>
      <c r="AG1407" s="89"/>
      <c r="AH1407" s="90" t="s">
        <v>57</v>
      </c>
      <c r="AI1407" s="90" t="s">
        <v>1421</v>
      </c>
      <c r="AJ1407" s="90" t="s">
        <v>1422</v>
      </c>
      <c r="AK1407" s="90"/>
      <c r="AL1407" s="90" t="s">
        <v>57</v>
      </c>
      <c r="AM1407" s="90"/>
      <c r="AN1407" s="90" t="s">
        <v>57</v>
      </c>
      <c r="AO1407" s="90"/>
      <c r="AP1407" s="90" t="s">
        <v>57</v>
      </c>
      <c r="AQ1407" s="90"/>
      <c r="AR1407" s="90" t="s">
        <v>57</v>
      </c>
      <c r="AS1407" s="90" t="s">
        <v>60</v>
      </c>
      <c r="AT1407" s="90" t="s">
        <v>61</v>
      </c>
      <c r="AU1407" s="97" t="s">
        <v>62</v>
      </c>
      <c r="AV1407" s="98" t="s">
        <v>125</v>
      </c>
      <c r="AW1407" s="98" t="s">
        <v>126</v>
      </c>
      <c r="AX1407" s="97">
        <v>3202032</v>
      </c>
      <c r="AY1407" s="98" t="s">
        <v>127</v>
      </c>
      <c r="AZ1407" s="98" t="s">
        <v>293</v>
      </c>
      <c r="BA1407" s="24"/>
    </row>
    <row r="1408" spans="1:53" ht="84.75" customHeight="1">
      <c r="A1408" s="23" t="str">
        <f>+IFERROR(VLOOKUP(R1408,'[2]Listas niveles'!$D$2:$E$11,2,FALSE),"")</f>
        <v>DTAO</v>
      </c>
      <c r="B1408" s="23" t="str">
        <f>+IFERROR(VLOOKUP(AS1408,'[2]Listas anexo 1'!$A$7:$B$8,2,FALSE),"")</f>
        <v>ADMIN</v>
      </c>
      <c r="C1408" s="23" t="str">
        <f>+IFERROR(VLOOKUP(AT1408,'[2]Listas anexo 1'!$A$13:$B$15,2,FALSE),"")</f>
        <v>ADMINYCOOR</v>
      </c>
      <c r="D1408" s="23" t="str">
        <f>+IFERROR(VLOOKUP(AT1408,'[2]Listas anexo 1'!$A$13:$C$15,3,FALSE),"")</f>
        <v>CONTRIBUIR</v>
      </c>
      <c r="E1408" s="23" t="str">
        <f>+IFERROR(VLOOKUP(AT1408,'[2]Listas anexo 1'!$A$19:$B$21,2,FALSE),"")</f>
        <v>ADMINOB</v>
      </c>
      <c r="F1408" s="23" t="str">
        <f>+IFERROR(VLOOKUP(AV1408,'[2]Listas anexo 1'!$J$13:$K$21,2,FALSE),"")</f>
        <v>ADOBIII</v>
      </c>
      <c r="G1408" s="23" t="str">
        <f>+IFERROR(VLOOKUP(AW1408,'[2]LISTAS ANEXO 1. 2'!$A$9:$B$38,2,FALSE),"")</f>
        <v>AIX</v>
      </c>
      <c r="H1408" s="23" t="str">
        <f>+IFERROR(IF(C1408="ADMINYCOOR",VLOOKUP(AY1408,'[2]LISTAS ANEXO 1. 3'!$B$13:$C$42,2,FALSE),IF(C1408="TASAS",VLOOKUP(AY1408,'[2]LISTAS ANEXO 1. 3'!$B$43:$C$51,2,FALSE),IF(C1408="FORTALECIMIENTO",VLOOKUP(AY1408,'[2]LISTAS ANEXO 1. 3'!$B$52:$C$58,2,FALSE),""))),"")</f>
        <v>NN</v>
      </c>
      <c r="I1408" s="23" t="str">
        <f>+IFERROR(VLOOKUP(#REF!,'[2]LISTAS ANEXO 1. 4'!$B$74:$C$90,2,FALSE),"")</f>
        <v/>
      </c>
      <c r="J1408" s="23" t="str">
        <f>+IFERROR(VLOOKUP(X1408,[2]ORDINALES!$B$2:$C$5,2,FALSE),"")</f>
        <v>CTADOS</v>
      </c>
      <c r="K1408" s="23" t="str">
        <f>+IFERROR(VLOOKUP(#REF!,[2]REGION!$G$2:$I$1125,2,FALSE),"")</f>
        <v/>
      </c>
      <c r="L1408" s="23" t="str">
        <f>+IFERROR(VLOOKUP(AI1408,[2]REGION!$G$2:$I$1125,2,FALSE),"")</f>
        <v>CAUCA</v>
      </c>
      <c r="M1408" s="23" t="str">
        <f>+IFERROR(VLOOKUP(#REF!,[2]ORDINALES!$H$2:$I$382,2,FALSE),"")</f>
        <v/>
      </c>
      <c r="N1408" s="23" t="str">
        <f>IFERROR(VLOOKUP(U1408,'[2]Lista Willy'!$B$11:$D$14,3,FALSE),"")</f>
        <v>REC_11</v>
      </c>
      <c r="O1408" s="24"/>
      <c r="P1408" s="90">
        <v>44004</v>
      </c>
      <c r="Q1408" s="90" t="s">
        <v>540</v>
      </c>
      <c r="R1408" s="90" t="s">
        <v>1386</v>
      </c>
      <c r="S1408" s="90" t="s">
        <v>1459</v>
      </c>
      <c r="T1408" s="90" t="s">
        <v>1386</v>
      </c>
      <c r="U1408" s="90" t="s">
        <v>52</v>
      </c>
      <c r="V1408" s="94" t="s">
        <v>53</v>
      </c>
      <c r="W1408" s="90" t="s">
        <v>54</v>
      </c>
      <c r="X1408" s="90" t="s">
        <v>55</v>
      </c>
      <c r="Y1408" s="90" t="s">
        <v>1461</v>
      </c>
      <c r="Z1408" s="88">
        <v>24815703</v>
      </c>
      <c r="AA1408" s="120"/>
      <c r="AB1408" s="88"/>
      <c r="AC1408" s="88"/>
      <c r="AD1408" s="88"/>
      <c r="AE1408" s="120">
        <v>24815703</v>
      </c>
      <c r="AF1408" s="88"/>
      <c r="AG1408" s="89"/>
      <c r="AH1408" s="90" t="s">
        <v>57</v>
      </c>
      <c r="AI1408" s="90" t="s">
        <v>1421</v>
      </c>
      <c r="AJ1408" s="90" t="s">
        <v>1422</v>
      </c>
      <c r="AK1408" s="90"/>
      <c r="AL1408" s="90" t="s">
        <v>57</v>
      </c>
      <c r="AM1408" s="90"/>
      <c r="AN1408" s="90" t="s">
        <v>57</v>
      </c>
      <c r="AO1408" s="90"/>
      <c r="AP1408" s="90" t="s">
        <v>57</v>
      </c>
      <c r="AQ1408" s="90"/>
      <c r="AR1408" s="90" t="s">
        <v>57</v>
      </c>
      <c r="AS1408" s="90" t="s">
        <v>60</v>
      </c>
      <c r="AT1408" s="90" t="s">
        <v>61</v>
      </c>
      <c r="AU1408" s="97" t="s">
        <v>62</v>
      </c>
      <c r="AV1408" s="98" t="s">
        <v>272</v>
      </c>
      <c r="AW1408" s="98" t="s">
        <v>413</v>
      </c>
      <c r="AX1408" s="97">
        <v>3202014</v>
      </c>
      <c r="AY1408" s="98" t="s">
        <v>418</v>
      </c>
      <c r="AZ1408" s="98" t="s">
        <v>415</v>
      </c>
      <c r="BA1408" s="24"/>
    </row>
    <row r="1409" spans="1:53" ht="84.75" customHeight="1">
      <c r="A1409" s="23" t="str">
        <f>+IFERROR(VLOOKUP(R1409,'[2]Listas niveles'!$D$2:$E$11,2,FALSE),"")</f>
        <v>DTAO</v>
      </c>
      <c r="B1409" s="23" t="str">
        <f>+IFERROR(VLOOKUP(AS1409,'[2]Listas anexo 1'!$A$7:$B$8,2,FALSE),"")</f>
        <v>ADMIN</v>
      </c>
      <c r="C1409" s="23" t="str">
        <f>+IFERROR(VLOOKUP(AT1409,'[2]Listas anexo 1'!$A$13:$B$15,2,FALSE),"")</f>
        <v>ADMINYCOOR</v>
      </c>
      <c r="D1409" s="23" t="str">
        <f>+IFERROR(VLOOKUP(AT1409,'[2]Listas anexo 1'!$A$13:$C$15,3,FALSE),"")</f>
        <v>CONTRIBUIR</v>
      </c>
      <c r="E1409" s="23" t="str">
        <f>+IFERROR(VLOOKUP(AT1409,'[2]Listas anexo 1'!$A$19:$B$21,2,FALSE),"")</f>
        <v>ADMINOB</v>
      </c>
      <c r="F1409" s="23" t="str">
        <f>+IFERROR(VLOOKUP(AV1409,'[2]Listas anexo 1'!$J$13:$K$21,2,FALSE),"")</f>
        <v>ADOBI</v>
      </c>
      <c r="G1409" s="23" t="str">
        <f>+IFERROR(VLOOKUP(AW1409,'[2]LISTAS ANEXO 1. 2'!$A$9:$B$38,2,FALSE),"")</f>
        <v>AIII</v>
      </c>
      <c r="H1409" s="23" t="str">
        <f>+IFERROR(IF(C1409="ADMINYCOOR",VLOOKUP(AY1409,'[2]LISTAS ANEXO 1. 3'!$B$13:$C$42,2,FALSE),IF(C1409="TASAS",VLOOKUP(AY1409,'[2]LISTAS ANEXO 1. 3'!$B$43:$C$51,2,FALSE),IF(C1409="FORTALECIMIENTO",VLOOKUP(AY1409,'[2]LISTAS ANEXO 1. 3'!$B$52:$C$58,2,FALSE),""))),"")</f>
        <v>DD</v>
      </c>
      <c r="I1409" s="23" t="str">
        <f>+IFERROR(VLOOKUP(#REF!,'[2]LISTAS ANEXO 1. 4'!$B$74:$C$90,2,FALSE),"")</f>
        <v/>
      </c>
      <c r="J1409" s="23" t="str">
        <f>+IFERROR(VLOOKUP(X1409,[2]ORDINALES!$B$2:$C$5,2,FALSE),"")</f>
        <v>CTADOS</v>
      </c>
      <c r="K1409" s="23" t="str">
        <f>+IFERROR(VLOOKUP(#REF!,[2]REGION!$G$2:$I$1125,2,FALSE),"")</f>
        <v/>
      </c>
      <c r="L1409" s="23" t="str">
        <f>+IFERROR(VLOOKUP(AI1409,[2]REGION!$G$2:$I$1125,2,FALSE),"")</f>
        <v>CAUCA</v>
      </c>
      <c r="M1409" s="23" t="str">
        <f>+IFERROR(VLOOKUP(#REF!,[2]ORDINALES!$H$2:$I$382,2,FALSE),"")</f>
        <v/>
      </c>
      <c r="N1409" s="23" t="str">
        <f>IFERROR(VLOOKUP(U1409,'[2]Lista Willy'!$B$11:$D$14,3,FALSE),"")</f>
        <v>REC_11</v>
      </c>
      <c r="O1409" s="24"/>
      <c r="P1409" s="90">
        <v>44005</v>
      </c>
      <c r="Q1409" s="90" t="s">
        <v>540</v>
      </c>
      <c r="R1409" s="90" t="s">
        <v>1386</v>
      </c>
      <c r="S1409" s="90" t="s">
        <v>1459</v>
      </c>
      <c r="T1409" s="90" t="s">
        <v>1386</v>
      </c>
      <c r="U1409" s="90" t="s">
        <v>52</v>
      </c>
      <c r="V1409" s="94" t="s">
        <v>53</v>
      </c>
      <c r="W1409" s="90" t="s">
        <v>54</v>
      </c>
      <c r="X1409" s="90" t="s">
        <v>55</v>
      </c>
      <c r="Y1409" s="90" t="s">
        <v>1462</v>
      </c>
      <c r="Z1409" s="88">
        <v>50614200</v>
      </c>
      <c r="AA1409" s="120"/>
      <c r="AB1409" s="88"/>
      <c r="AC1409" s="88"/>
      <c r="AD1409" s="88"/>
      <c r="AE1409" s="120">
        <v>50614200</v>
      </c>
      <c r="AF1409" s="88"/>
      <c r="AG1409" s="89"/>
      <c r="AH1409" s="90" t="s">
        <v>57</v>
      </c>
      <c r="AI1409" s="90" t="s">
        <v>1421</v>
      </c>
      <c r="AJ1409" s="90" t="s">
        <v>1422</v>
      </c>
      <c r="AK1409" s="90"/>
      <c r="AL1409" s="90" t="s">
        <v>57</v>
      </c>
      <c r="AM1409" s="90"/>
      <c r="AN1409" s="90" t="s">
        <v>57</v>
      </c>
      <c r="AO1409" s="90"/>
      <c r="AP1409" s="90" t="s">
        <v>57</v>
      </c>
      <c r="AQ1409" s="90"/>
      <c r="AR1409" s="90" t="s">
        <v>57</v>
      </c>
      <c r="AS1409" s="90" t="s">
        <v>60</v>
      </c>
      <c r="AT1409" s="90" t="s">
        <v>61</v>
      </c>
      <c r="AU1409" s="97" t="s">
        <v>62</v>
      </c>
      <c r="AV1409" s="98" t="s">
        <v>125</v>
      </c>
      <c r="AW1409" s="98" t="s">
        <v>324</v>
      </c>
      <c r="AX1409" s="97">
        <v>3202005</v>
      </c>
      <c r="AY1409" s="98" t="s">
        <v>325</v>
      </c>
      <c r="AZ1409" s="98" t="s">
        <v>389</v>
      </c>
      <c r="BA1409" s="24"/>
    </row>
    <row r="1410" spans="1:53" ht="84.75" customHeight="1">
      <c r="A1410" s="23" t="str">
        <f>+IFERROR(VLOOKUP(R1410,'[2]Listas niveles'!$D$2:$E$11,2,FALSE),"")</f>
        <v>DTAO</v>
      </c>
      <c r="B1410" s="23" t="str">
        <f>+IFERROR(VLOOKUP(AS1410,'[2]Listas anexo 1'!$A$7:$B$8,2,FALSE),"")</f>
        <v>ADMIN</v>
      </c>
      <c r="C1410" s="23" t="str">
        <f>+IFERROR(VLOOKUP(AT1410,'[2]Listas anexo 1'!$A$13:$B$15,2,FALSE),"")</f>
        <v>ADMINYCOOR</v>
      </c>
      <c r="D1410" s="23" t="str">
        <f>+IFERROR(VLOOKUP(AT1410,'[2]Listas anexo 1'!$A$13:$C$15,3,FALSE),"")</f>
        <v>CONTRIBUIR</v>
      </c>
      <c r="E1410" s="23" t="str">
        <f>+IFERROR(VLOOKUP(AT1410,'[2]Listas anexo 1'!$A$19:$B$21,2,FALSE),"")</f>
        <v>ADMINOB</v>
      </c>
      <c r="F1410" s="23" t="str">
        <f>+IFERROR(VLOOKUP(AV1410,'[2]Listas anexo 1'!$J$13:$K$21,2,FALSE),"")</f>
        <v>ADOBI</v>
      </c>
      <c r="G1410" s="23" t="str">
        <f>+IFERROR(VLOOKUP(AW1410,'[2]LISTAS ANEXO 1. 2'!$A$9:$B$38,2,FALSE),"")</f>
        <v>AIII</v>
      </c>
      <c r="H1410" s="23" t="str">
        <f>+IFERROR(IF(C1410="ADMINYCOOR",VLOOKUP(AY1410,'[2]LISTAS ANEXO 1. 3'!$B$13:$C$42,2,FALSE),IF(C1410="TASAS",VLOOKUP(AY1410,'[2]LISTAS ANEXO 1. 3'!$B$43:$C$51,2,FALSE),IF(C1410="FORTALECIMIENTO",VLOOKUP(AY1410,'[2]LISTAS ANEXO 1. 3'!$B$52:$C$58,2,FALSE),""))),"")</f>
        <v>DD</v>
      </c>
      <c r="I1410" s="23" t="str">
        <f>+IFERROR(VLOOKUP(#REF!,'[2]LISTAS ANEXO 1. 4'!$B$74:$C$90,2,FALSE),"")</f>
        <v/>
      </c>
      <c r="J1410" s="23" t="str">
        <f>+IFERROR(VLOOKUP(X1410,[2]ORDINALES!$B$2:$C$5,2,FALSE),"")</f>
        <v>CTADOS</v>
      </c>
      <c r="K1410" s="23" t="str">
        <f>+IFERROR(VLOOKUP(#REF!,[2]REGION!$G$2:$I$1125,2,FALSE),"")</f>
        <v/>
      </c>
      <c r="L1410" s="23" t="str">
        <f>+IFERROR(VLOOKUP(AI1410,[2]REGION!$G$2:$I$1125,2,FALSE),"")</f>
        <v>CAUCA</v>
      </c>
      <c r="M1410" s="23" t="str">
        <f>+IFERROR(VLOOKUP(#REF!,[2]ORDINALES!$H$2:$I$382,2,FALSE),"")</f>
        <v/>
      </c>
      <c r="N1410" s="23" t="str">
        <f>IFERROR(VLOOKUP(U1410,'[2]Lista Willy'!$B$11:$D$14,3,FALSE),"")</f>
        <v>REC_11</v>
      </c>
      <c r="O1410" s="24"/>
      <c r="P1410" s="90">
        <v>44006</v>
      </c>
      <c r="Q1410" s="90" t="s">
        <v>540</v>
      </c>
      <c r="R1410" s="90" t="s">
        <v>1386</v>
      </c>
      <c r="S1410" s="90" t="s">
        <v>1459</v>
      </c>
      <c r="T1410" s="90" t="s">
        <v>1386</v>
      </c>
      <c r="U1410" s="90" t="s">
        <v>52</v>
      </c>
      <c r="V1410" s="94" t="s">
        <v>53</v>
      </c>
      <c r="W1410" s="90" t="s">
        <v>54</v>
      </c>
      <c r="X1410" s="90" t="s">
        <v>55</v>
      </c>
      <c r="Y1410" s="90" t="s">
        <v>1463</v>
      </c>
      <c r="Z1410" s="88">
        <v>27297281</v>
      </c>
      <c r="AA1410" s="120"/>
      <c r="AB1410" s="88"/>
      <c r="AC1410" s="88"/>
      <c r="AD1410" s="88"/>
      <c r="AE1410" s="120">
        <v>27297281</v>
      </c>
      <c r="AF1410" s="88"/>
      <c r="AG1410" s="89"/>
      <c r="AH1410" s="90" t="s">
        <v>57</v>
      </c>
      <c r="AI1410" s="90" t="s">
        <v>1421</v>
      </c>
      <c r="AJ1410" s="90" t="s">
        <v>1422</v>
      </c>
      <c r="AK1410" s="90"/>
      <c r="AL1410" s="90" t="s">
        <v>57</v>
      </c>
      <c r="AM1410" s="90"/>
      <c r="AN1410" s="90" t="s">
        <v>57</v>
      </c>
      <c r="AO1410" s="90"/>
      <c r="AP1410" s="90" t="s">
        <v>57</v>
      </c>
      <c r="AQ1410" s="90"/>
      <c r="AR1410" s="90" t="s">
        <v>57</v>
      </c>
      <c r="AS1410" s="90" t="s">
        <v>60</v>
      </c>
      <c r="AT1410" s="90" t="s">
        <v>61</v>
      </c>
      <c r="AU1410" s="97" t="s">
        <v>62</v>
      </c>
      <c r="AV1410" s="98" t="s">
        <v>125</v>
      </c>
      <c r="AW1410" s="98" t="s">
        <v>324</v>
      </c>
      <c r="AX1410" s="97">
        <v>3202005</v>
      </c>
      <c r="AY1410" s="98" t="s">
        <v>325</v>
      </c>
      <c r="AZ1410" s="98" t="s">
        <v>389</v>
      </c>
      <c r="BA1410" s="24"/>
    </row>
    <row r="1411" spans="1:53" ht="84.75" customHeight="1">
      <c r="A1411" s="23" t="str">
        <f>+IFERROR(VLOOKUP(R1411,'[2]Listas niveles'!$D$2:$E$11,2,FALSE),"")</f>
        <v>DTAO</v>
      </c>
      <c r="B1411" s="23" t="str">
        <f>+IFERROR(VLOOKUP(AS1411,'[2]Listas anexo 1'!$A$7:$B$8,2,FALSE),"")</f>
        <v>ADMIN</v>
      </c>
      <c r="C1411" s="23" t="str">
        <f>+IFERROR(VLOOKUP(AT1411,'[2]Listas anexo 1'!$A$13:$B$15,2,FALSE),"")</f>
        <v>ADMINYCOOR</v>
      </c>
      <c r="D1411" s="23" t="str">
        <f>+IFERROR(VLOOKUP(AT1411,'[2]Listas anexo 1'!$A$13:$C$15,3,FALSE),"")</f>
        <v>CONTRIBUIR</v>
      </c>
      <c r="E1411" s="23" t="str">
        <f>+IFERROR(VLOOKUP(AT1411,'[2]Listas anexo 1'!$A$19:$B$21,2,FALSE),"")</f>
        <v>ADMINOB</v>
      </c>
      <c r="F1411" s="23" t="str">
        <f>+IFERROR(VLOOKUP(AV1411,'[2]Listas anexo 1'!$J$13:$K$21,2,FALSE),"")</f>
        <v>ADOBI</v>
      </c>
      <c r="G1411" s="23" t="str">
        <f>+IFERROR(VLOOKUP(AW1411,'[2]LISTAS ANEXO 1. 2'!$A$9:$B$38,2,FALSE),"")</f>
        <v>AIII</v>
      </c>
      <c r="H1411" s="23" t="str">
        <f>+IFERROR(IF(C1411="ADMINYCOOR",VLOOKUP(AY1411,'[2]LISTAS ANEXO 1. 3'!$B$13:$C$42,2,FALSE),IF(C1411="TASAS",VLOOKUP(AY1411,'[2]LISTAS ANEXO 1. 3'!$B$43:$C$51,2,FALSE),IF(C1411="FORTALECIMIENTO",VLOOKUP(AY1411,'[2]LISTAS ANEXO 1. 3'!$B$52:$C$58,2,FALSE),""))),"")</f>
        <v>DD</v>
      </c>
      <c r="I1411" s="23" t="str">
        <f>+IFERROR(VLOOKUP(#REF!,'[2]LISTAS ANEXO 1. 4'!$B$74:$C$90,2,FALSE),"")</f>
        <v/>
      </c>
      <c r="J1411" s="23" t="str">
        <f>+IFERROR(VLOOKUP(X1411,[2]ORDINALES!$B$2:$C$5,2,FALSE),"")</f>
        <v>CTADOS</v>
      </c>
      <c r="K1411" s="23" t="str">
        <f>+IFERROR(VLOOKUP(#REF!,[2]REGION!$G$2:$I$1125,2,FALSE),"")</f>
        <v/>
      </c>
      <c r="L1411" s="23" t="str">
        <f>+IFERROR(VLOOKUP(AI1411,[2]REGION!$G$2:$I$1125,2,FALSE),"")</f>
        <v>CAUCA</v>
      </c>
      <c r="M1411" s="23" t="str">
        <f>+IFERROR(VLOOKUP(#REF!,[2]ORDINALES!$H$2:$I$382,2,FALSE),"")</f>
        <v/>
      </c>
      <c r="N1411" s="23" t="str">
        <f>IFERROR(VLOOKUP(U1411,'[2]Lista Willy'!$B$11:$D$14,3,FALSE),"")</f>
        <v>REC_11</v>
      </c>
      <c r="O1411" s="24"/>
      <c r="P1411" s="90">
        <v>44007</v>
      </c>
      <c r="Q1411" s="90" t="s">
        <v>540</v>
      </c>
      <c r="R1411" s="90" t="s">
        <v>1386</v>
      </c>
      <c r="S1411" s="90" t="s">
        <v>1459</v>
      </c>
      <c r="T1411" s="90" t="s">
        <v>1386</v>
      </c>
      <c r="U1411" s="90" t="s">
        <v>52</v>
      </c>
      <c r="V1411" s="94" t="s">
        <v>53</v>
      </c>
      <c r="W1411" s="90" t="s">
        <v>54</v>
      </c>
      <c r="X1411" s="90" t="s">
        <v>55</v>
      </c>
      <c r="Y1411" s="90" t="s">
        <v>1464</v>
      </c>
      <c r="Z1411" s="88">
        <v>18702420</v>
      </c>
      <c r="AA1411" s="120"/>
      <c r="AB1411" s="88"/>
      <c r="AC1411" s="88"/>
      <c r="AD1411" s="88"/>
      <c r="AE1411" s="120">
        <v>18702420</v>
      </c>
      <c r="AF1411" s="88"/>
      <c r="AG1411" s="89"/>
      <c r="AH1411" s="90" t="s">
        <v>57</v>
      </c>
      <c r="AI1411" s="90" t="s">
        <v>1421</v>
      </c>
      <c r="AJ1411" s="90" t="s">
        <v>1422</v>
      </c>
      <c r="AK1411" s="90"/>
      <c r="AL1411" s="90" t="s">
        <v>57</v>
      </c>
      <c r="AM1411" s="90"/>
      <c r="AN1411" s="90" t="s">
        <v>57</v>
      </c>
      <c r="AO1411" s="90"/>
      <c r="AP1411" s="90" t="s">
        <v>57</v>
      </c>
      <c r="AQ1411" s="90"/>
      <c r="AR1411" s="90" t="s">
        <v>57</v>
      </c>
      <c r="AS1411" s="90" t="s">
        <v>60</v>
      </c>
      <c r="AT1411" s="90" t="s">
        <v>61</v>
      </c>
      <c r="AU1411" s="97" t="s">
        <v>62</v>
      </c>
      <c r="AV1411" s="98" t="s">
        <v>125</v>
      </c>
      <c r="AW1411" s="98" t="s">
        <v>324</v>
      </c>
      <c r="AX1411" s="97">
        <v>3202005</v>
      </c>
      <c r="AY1411" s="98" t="s">
        <v>325</v>
      </c>
      <c r="AZ1411" s="98" t="s">
        <v>389</v>
      </c>
      <c r="BA1411" s="24"/>
    </row>
    <row r="1412" spans="1:53" ht="84.75" customHeight="1">
      <c r="A1412" s="23" t="str">
        <f>+IFERROR(VLOOKUP(R1412,'[2]Listas niveles'!$D$2:$E$11,2,FALSE),"")</f>
        <v>DTAO</v>
      </c>
      <c r="B1412" s="23" t="str">
        <f>+IFERROR(VLOOKUP(AS1412,'[2]Listas anexo 1'!$A$7:$B$8,2,FALSE),"")</f>
        <v>ADMIN</v>
      </c>
      <c r="C1412" s="23" t="str">
        <f>+IFERROR(VLOOKUP(AT1412,'[2]Listas anexo 1'!$A$13:$B$15,2,FALSE),"")</f>
        <v>ADMINYCOOR</v>
      </c>
      <c r="D1412" s="23" t="str">
        <f>+IFERROR(VLOOKUP(AT1412,'[2]Listas anexo 1'!$A$13:$C$15,3,FALSE),"")</f>
        <v>CONTRIBUIR</v>
      </c>
      <c r="E1412" s="23" t="str">
        <f>+IFERROR(VLOOKUP(AT1412,'[2]Listas anexo 1'!$A$19:$B$21,2,FALSE),"")</f>
        <v>ADMINOB</v>
      </c>
      <c r="F1412" s="23" t="str">
        <f>+IFERROR(VLOOKUP(AV1412,'[2]Listas anexo 1'!$J$13:$K$21,2,FALSE),"")</f>
        <v>ADOBI</v>
      </c>
      <c r="G1412" s="23" t="str">
        <f>+IFERROR(VLOOKUP(AW1412,'[2]LISTAS ANEXO 1. 2'!$A$9:$B$38,2,FALSE),"")</f>
        <v>AIII</v>
      </c>
      <c r="H1412" s="23" t="str">
        <f>+IFERROR(IF(C1412="ADMINYCOOR",VLOOKUP(AY1412,'[2]LISTAS ANEXO 1. 3'!$B$13:$C$42,2,FALSE),IF(C1412="TASAS",VLOOKUP(AY1412,'[2]LISTAS ANEXO 1. 3'!$B$43:$C$51,2,FALSE),IF(C1412="FORTALECIMIENTO",VLOOKUP(AY1412,'[2]LISTAS ANEXO 1. 3'!$B$52:$C$58,2,FALSE),""))),"")</f>
        <v>DD</v>
      </c>
      <c r="I1412" s="23" t="str">
        <f>+IFERROR(VLOOKUP(#REF!,'[2]LISTAS ANEXO 1. 4'!$B$74:$C$90,2,FALSE),"")</f>
        <v/>
      </c>
      <c r="J1412" s="23" t="str">
        <f>+IFERROR(VLOOKUP(X1412,[2]ORDINALES!$B$2:$C$5,2,FALSE),"")</f>
        <v>CTADOS</v>
      </c>
      <c r="K1412" s="23" t="str">
        <f>+IFERROR(VLOOKUP(#REF!,[2]REGION!$G$2:$I$1125,2,FALSE),"")</f>
        <v/>
      </c>
      <c r="L1412" s="23" t="str">
        <f>+IFERROR(VLOOKUP(AI1412,[2]REGION!$G$2:$I$1125,2,FALSE),"")</f>
        <v>CAUCA</v>
      </c>
      <c r="M1412" s="23" t="str">
        <f>+IFERROR(VLOOKUP(#REF!,[2]ORDINALES!$H$2:$I$382,2,FALSE),"")</f>
        <v/>
      </c>
      <c r="N1412" s="23" t="str">
        <f>IFERROR(VLOOKUP(U1412,'[2]Lista Willy'!$B$11:$D$14,3,FALSE),"")</f>
        <v>REC_11</v>
      </c>
      <c r="O1412" s="24"/>
      <c r="P1412" s="90">
        <v>44008</v>
      </c>
      <c r="Q1412" s="90" t="s">
        <v>540</v>
      </c>
      <c r="R1412" s="90" t="s">
        <v>1386</v>
      </c>
      <c r="S1412" s="90" t="s">
        <v>1459</v>
      </c>
      <c r="T1412" s="90" t="s">
        <v>1386</v>
      </c>
      <c r="U1412" s="90" t="s">
        <v>52</v>
      </c>
      <c r="V1412" s="94" t="s">
        <v>53</v>
      </c>
      <c r="W1412" s="90" t="s">
        <v>54</v>
      </c>
      <c r="X1412" s="90" t="s">
        <v>55</v>
      </c>
      <c r="Y1412" s="90" t="s">
        <v>1464</v>
      </c>
      <c r="Z1412" s="88">
        <v>18702420</v>
      </c>
      <c r="AA1412" s="120"/>
      <c r="AB1412" s="88"/>
      <c r="AC1412" s="88"/>
      <c r="AD1412" s="88"/>
      <c r="AE1412" s="120">
        <v>18702420</v>
      </c>
      <c r="AF1412" s="88"/>
      <c r="AG1412" s="89"/>
      <c r="AH1412" s="90" t="s">
        <v>57</v>
      </c>
      <c r="AI1412" s="90" t="s">
        <v>1421</v>
      </c>
      <c r="AJ1412" s="90" t="s">
        <v>1422</v>
      </c>
      <c r="AK1412" s="90"/>
      <c r="AL1412" s="90" t="s">
        <v>57</v>
      </c>
      <c r="AM1412" s="90"/>
      <c r="AN1412" s="90" t="s">
        <v>57</v>
      </c>
      <c r="AO1412" s="90"/>
      <c r="AP1412" s="90" t="s">
        <v>57</v>
      </c>
      <c r="AQ1412" s="90"/>
      <c r="AR1412" s="90" t="s">
        <v>57</v>
      </c>
      <c r="AS1412" s="90" t="s">
        <v>60</v>
      </c>
      <c r="AT1412" s="90" t="s">
        <v>61</v>
      </c>
      <c r="AU1412" s="97" t="s">
        <v>62</v>
      </c>
      <c r="AV1412" s="98" t="s">
        <v>125</v>
      </c>
      <c r="AW1412" s="98" t="s">
        <v>324</v>
      </c>
      <c r="AX1412" s="97">
        <v>3202005</v>
      </c>
      <c r="AY1412" s="98" t="s">
        <v>325</v>
      </c>
      <c r="AZ1412" s="98" t="s">
        <v>389</v>
      </c>
      <c r="BA1412" s="24"/>
    </row>
    <row r="1413" spans="1:53" ht="84.75" customHeight="1">
      <c r="A1413" s="23" t="str">
        <f>+IFERROR(VLOOKUP(R1413,'[2]Listas niveles'!$D$2:$E$11,2,FALSE),"")</f>
        <v>DTAO</v>
      </c>
      <c r="B1413" s="23" t="str">
        <f>+IFERROR(VLOOKUP(AS1413,'[2]Listas anexo 1'!$A$7:$B$8,2,FALSE),"")</f>
        <v>ADMIN</v>
      </c>
      <c r="C1413" s="23" t="str">
        <f>+IFERROR(VLOOKUP(AT1413,'[2]Listas anexo 1'!$A$13:$B$15,2,FALSE),"")</f>
        <v>ADMINYCOOR</v>
      </c>
      <c r="D1413" s="23" t="str">
        <f>+IFERROR(VLOOKUP(AT1413,'[2]Listas anexo 1'!$A$13:$C$15,3,FALSE),"")</f>
        <v>CONTRIBUIR</v>
      </c>
      <c r="E1413" s="23" t="str">
        <f>+IFERROR(VLOOKUP(AT1413,'[2]Listas anexo 1'!$A$19:$B$21,2,FALSE),"")</f>
        <v>ADMINOB</v>
      </c>
      <c r="F1413" s="23" t="str">
        <f>+IFERROR(VLOOKUP(AV1413,'[2]Listas anexo 1'!$J$13:$K$21,2,FALSE),"")</f>
        <v>ADOBI</v>
      </c>
      <c r="G1413" s="23" t="str">
        <f>+IFERROR(VLOOKUP(AW1413,'[2]LISTAS ANEXO 1. 2'!$A$9:$B$38,2,FALSE),"")</f>
        <v>AIII</v>
      </c>
      <c r="H1413" s="23" t="str">
        <f>+IFERROR(IF(C1413="ADMINYCOOR",VLOOKUP(AY1413,'[2]LISTAS ANEXO 1. 3'!$B$13:$C$42,2,FALSE),IF(C1413="TASAS",VLOOKUP(AY1413,'[2]LISTAS ANEXO 1. 3'!$B$43:$C$51,2,FALSE),IF(C1413="FORTALECIMIENTO",VLOOKUP(AY1413,'[2]LISTAS ANEXO 1. 3'!$B$52:$C$58,2,FALSE),""))),"")</f>
        <v>DD</v>
      </c>
      <c r="I1413" s="23" t="str">
        <f>+IFERROR(VLOOKUP(#REF!,'[2]LISTAS ANEXO 1. 4'!$B$74:$C$90,2,FALSE),"")</f>
        <v/>
      </c>
      <c r="J1413" s="23" t="str">
        <f>+IFERROR(VLOOKUP(X1413,[2]ORDINALES!$B$2:$C$5,2,FALSE),"")</f>
        <v>CTADOS</v>
      </c>
      <c r="K1413" s="23" t="str">
        <f>+IFERROR(VLOOKUP(#REF!,[2]REGION!$G$2:$I$1125,2,FALSE),"")</f>
        <v/>
      </c>
      <c r="L1413" s="23" t="str">
        <f>+IFERROR(VLOOKUP(AI1413,[2]REGION!$G$2:$I$1125,2,FALSE),"")</f>
        <v>CAUCA</v>
      </c>
      <c r="M1413" s="23" t="str">
        <f>+IFERROR(VLOOKUP(#REF!,[2]ORDINALES!$H$2:$I$382,2,FALSE),"")</f>
        <v/>
      </c>
      <c r="N1413" s="23" t="str">
        <f>IFERROR(VLOOKUP(U1413,'[2]Lista Willy'!$B$11:$D$14,3,FALSE),"")</f>
        <v>REC_11</v>
      </c>
      <c r="O1413" s="24"/>
      <c r="P1413" s="90">
        <v>44009</v>
      </c>
      <c r="Q1413" s="90" t="s">
        <v>540</v>
      </c>
      <c r="R1413" s="90" t="s">
        <v>1386</v>
      </c>
      <c r="S1413" s="90" t="s">
        <v>1459</v>
      </c>
      <c r="T1413" s="90" t="s">
        <v>1386</v>
      </c>
      <c r="U1413" s="90" t="s">
        <v>52</v>
      </c>
      <c r="V1413" s="94" t="s">
        <v>53</v>
      </c>
      <c r="W1413" s="90" t="s">
        <v>54</v>
      </c>
      <c r="X1413" s="90" t="s">
        <v>55</v>
      </c>
      <c r="Y1413" s="90" t="s">
        <v>1464</v>
      </c>
      <c r="Z1413" s="88">
        <v>18702420</v>
      </c>
      <c r="AA1413" s="120"/>
      <c r="AB1413" s="88"/>
      <c r="AC1413" s="88"/>
      <c r="AD1413" s="88"/>
      <c r="AE1413" s="120">
        <v>18702420</v>
      </c>
      <c r="AF1413" s="88"/>
      <c r="AG1413" s="89"/>
      <c r="AH1413" s="90" t="s">
        <v>57</v>
      </c>
      <c r="AI1413" s="90" t="s">
        <v>1421</v>
      </c>
      <c r="AJ1413" s="90" t="s">
        <v>1422</v>
      </c>
      <c r="AK1413" s="90"/>
      <c r="AL1413" s="90" t="s">
        <v>57</v>
      </c>
      <c r="AM1413" s="90"/>
      <c r="AN1413" s="90" t="s">
        <v>57</v>
      </c>
      <c r="AO1413" s="90"/>
      <c r="AP1413" s="90" t="s">
        <v>57</v>
      </c>
      <c r="AQ1413" s="90"/>
      <c r="AR1413" s="90" t="s">
        <v>57</v>
      </c>
      <c r="AS1413" s="90" t="s">
        <v>60</v>
      </c>
      <c r="AT1413" s="90" t="s">
        <v>61</v>
      </c>
      <c r="AU1413" s="97" t="s">
        <v>62</v>
      </c>
      <c r="AV1413" s="98" t="s">
        <v>125</v>
      </c>
      <c r="AW1413" s="98" t="s">
        <v>324</v>
      </c>
      <c r="AX1413" s="97">
        <v>3202005</v>
      </c>
      <c r="AY1413" s="98" t="s">
        <v>325</v>
      </c>
      <c r="AZ1413" s="98" t="s">
        <v>389</v>
      </c>
      <c r="BA1413" s="24"/>
    </row>
    <row r="1414" spans="1:53" ht="84.75" customHeight="1">
      <c r="A1414" s="23" t="str">
        <f>+IFERROR(VLOOKUP(R1414,'[2]Listas niveles'!$D$2:$E$11,2,FALSE),"")</f>
        <v>DTAO</v>
      </c>
      <c r="B1414" s="23" t="str">
        <f>+IFERROR(VLOOKUP(AS1414,'[2]Listas anexo 1'!$A$7:$B$8,2,FALSE),"")</f>
        <v>ADMIN</v>
      </c>
      <c r="C1414" s="23" t="str">
        <f>+IFERROR(VLOOKUP(AT1414,'[2]Listas anexo 1'!$A$13:$B$15,2,FALSE),"")</f>
        <v>ADMINYCOOR</v>
      </c>
      <c r="D1414" s="23" t="str">
        <f>+IFERROR(VLOOKUP(AT1414,'[2]Listas anexo 1'!$A$13:$C$15,3,FALSE),"")</f>
        <v>CONTRIBUIR</v>
      </c>
      <c r="E1414" s="23" t="str">
        <f>+IFERROR(VLOOKUP(AT1414,'[2]Listas anexo 1'!$A$19:$B$21,2,FALSE),"")</f>
        <v>ADMINOB</v>
      </c>
      <c r="F1414" s="23" t="str">
        <f>+IFERROR(VLOOKUP(AV1414,'[2]Listas anexo 1'!$J$13:$K$21,2,FALSE),"")</f>
        <v>ADOBI</v>
      </c>
      <c r="G1414" s="23" t="str">
        <f>+IFERROR(VLOOKUP(AW1414,'[2]LISTAS ANEXO 1. 2'!$A$9:$B$38,2,FALSE),"")</f>
        <v>AIII</v>
      </c>
      <c r="H1414" s="23" t="str">
        <f>+IFERROR(IF(C1414="ADMINYCOOR",VLOOKUP(AY1414,'[2]LISTAS ANEXO 1. 3'!$B$13:$C$42,2,FALSE),IF(C1414="TASAS",VLOOKUP(AY1414,'[2]LISTAS ANEXO 1. 3'!$B$43:$C$51,2,FALSE),IF(C1414="FORTALECIMIENTO",VLOOKUP(AY1414,'[2]LISTAS ANEXO 1. 3'!$B$52:$C$58,2,FALSE),""))),"")</f>
        <v>DD</v>
      </c>
      <c r="I1414" s="23" t="str">
        <f>+IFERROR(VLOOKUP(#REF!,'[2]LISTAS ANEXO 1. 4'!$B$74:$C$90,2,FALSE),"")</f>
        <v/>
      </c>
      <c r="J1414" s="23" t="str">
        <f>+IFERROR(VLOOKUP(X1414,[2]ORDINALES!$B$2:$C$5,2,FALSE),"")</f>
        <v>CTADOS</v>
      </c>
      <c r="K1414" s="23" t="str">
        <f>+IFERROR(VLOOKUP(#REF!,[2]REGION!$G$2:$I$1125,2,FALSE),"")</f>
        <v/>
      </c>
      <c r="L1414" s="23" t="str">
        <f>+IFERROR(VLOOKUP(AI1414,[2]REGION!$G$2:$I$1125,2,FALSE),"")</f>
        <v>CAUCA</v>
      </c>
      <c r="M1414" s="23" t="str">
        <f>+IFERROR(VLOOKUP(#REF!,[2]ORDINALES!$H$2:$I$382,2,FALSE),"")</f>
        <v/>
      </c>
      <c r="N1414" s="23" t="str">
        <f>IFERROR(VLOOKUP(U1414,'[2]Lista Willy'!$B$11:$D$14,3,FALSE),"")</f>
        <v>REC_11</v>
      </c>
      <c r="O1414" s="24"/>
      <c r="P1414" s="90">
        <v>44010</v>
      </c>
      <c r="Q1414" s="90" t="s">
        <v>540</v>
      </c>
      <c r="R1414" s="90" t="s">
        <v>1386</v>
      </c>
      <c r="S1414" s="90" t="s">
        <v>1459</v>
      </c>
      <c r="T1414" s="90" t="s">
        <v>1386</v>
      </c>
      <c r="U1414" s="90" t="s">
        <v>52</v>
      </c>
      <c r="V1414" s="94" t="s">
        <v>53</v>
      </c>
      <c r="W1414" s="90" t="s">
        <v>54</v>
      </c>
      <c r="X1414" s="90" t="s">
        <v>55</v>
      </c>
      <c r="Y1414" s="90" t="s">
        <v>1464</v>
      </c>
      <c r="Z1414" s="88">
        <v>18702420</v>
      </c>
      <c r="AA1414" s="120"/>
      <c r="AB1414" s="88"/>
      <c r="AC1414" s="88"/>
      <c r="AD1414" s="88"/>
      <c r="AE1414" s="120">
        <v>18702420</v>
      </c>
      <c r="AF1414" s="88"/>
      <c r="AG1414" s="89"/>
      <c r="AH1414" s="90" t="s">
        <v>57</v>
      </c>
      <c r="AI1414" s="90" t="s">
        <v>1421</v>
      </c>
      <c r="AJ1414" s="90" t="s">
        <v>1422</v>
      </c>
      <c r="AK1414" s="90"/>
      <c r="AL1414" s="90" t="s">
        <v>57</v>
      </c>
      <c r="AM1414" s="90"/>
      <c r="AN1414" s="90" t="s">
        <v>57</v>
      </c>
      <c r="AO1414" s="90"/>
      <c r="AP1414" s="90" t="s">
        <v>57</v>
      </c>
      <c r="AQ1414" s="90"/>
      <c r="AR1414" s="90" t="s">
        <v>57</v>
      </c>
      <c r="AS1414" s="90" t="s">
        <v>60</v>
      </c>
      <c r="AT1414" s="90" t="s">
        <v>61</v>
      </c>
      <c r="AU1414" s="97" t="s">
        <v>62</v>
      </c>
      <c r="AV1414" s="98" t="s">
        <v>125</v>
      </c>
      <c r="AW1414" s="98" t="s">
        <v>324</v>
      </c>
      <c r="AX1414" s="97">
        <v>3202005</v>
      </c>
      <c r="AY1414" s="98" t="s">
        <v>325</v>
      </c>
      <c r="AZ1414" s="98" t="s">
        <v>389</v>
      </c>
      <c r="BA1414" s="24"/>
    </row>
    <row r="1415" spans="1:53" ht="84.75" customHeight="1">
      <c r="A1415" s="23" t="str">
        <f>+IFERROR(VLOOKUP(R1415,'[2]Listas niveles'!$D$2:$E$11,2,FALSE),"")</f>
        <v>DTAO</v>
      </c>
      <c r="B1415" s="23" t="str">
        <f>+IFERROR(VLOOKUP(AS1415,'[2]Listas anexo 1'!$A$7:$B$8,2,FALSE),"")</f>
        <v>ADMIN</v>
      </c>
      <c r="C1415" s="23" t="str">
        <f>+IFERROR(VLOOKUP(AT1415,'[2]Listas anexo 1'!$A$13:$B$15,2,FALSE),"")</f>
        <v>ADMINYCOOR</v>
      </c>
      <c r="D1415" s="23" t="str">
        <f>+IFERROR(VLOOKUP(AT1415,'[2]Listas anexo 1'!$A$13:$C$15,3,FALSE),"")</f>
        <v>CONTRIBUIR</v>
      </c>
      <c r="E1415" s="23" t="str">
        <f>+IFERROR(VLOOKUP(AT1415,'[2]Listas anexo 1'!$A$19:$B$21,2,FALSE),"")</f>
        <v>ADMINOB</v>
      </c>
      <c r="F1415" s="23" t="str">
        <f>+IFERROR(VLOOKUP(AV1415,'[2]Listas anexo 1'!$J$13:$K$21,2,FALSE),"")</f>
        <v>ADOBI</v>
      </c>
      <c r="G1415" s="23" t="str">
        <f>+IFERROR(VLOOKUP(AW1415,'[2]LISTAS ANEXO 1. 2'!$A$9:$B$38,2,FALSE),"")</f>
        <v>AIII</v>
      </c>
      <c r="H1415" s="23" t="str">
        <f>+IFERROR(IF(C1415="ADMINYCOOR",VLOOKUP(AY1415,'[2]LISTAS ANEXO 1. 3'!$B$13:$C$42,2,FALSE),IF(C1415="TASAS",VLOOKUP(AY1415,'[2]LISTAS ANEXO 1. 3'!$B$43:$C$51,2,FALSE),IF(C1415="FORTALECIMIENTO",VLOOKUP(AY1415,'[2]LISTAS ANEXO 1. 3'!$B$52:$C$58,2,FALSE),""))),"")</f>
        <v>DD</v>
      </c>
      <c r="I1415" s="23" t="str">
        <f>+IFERROR(VLOOKUP(#REF!,'[2]LISTAS ANEXO 1. 4'!$B$74:$C$90,2,FALSE),"")</f>
        <v/>
      </c>
      <c r="J1415" s="23" t="str">
        <f>+IFERROR(VLOOKUP(X1415,[2]ORDINALES!$B$2:$C$5,2,FALSE),"")</f>
        <v>CTADOS</v>
      </c>
      <c r="K1415" s="23" t="str">
        <f>+IFERROR(VLOOKUP(#REF!,[2]REGION!$G$2:$I$1125,2,FALSE),"")</f>
        <v/>
      </c>
      <c r="L1415" s="23" t="str">
        <f>+IFERROR(VLOOKUP(AI1415,[2]REGION!$G$2:$I$1125,2,FALSE),"")</f>
        <v>CAUCA</v>
      </c>
      <c r="M1415" s="23" t="str">
        <f>+IFERROR(VLOOKUP(#REF!,[2]ORDINALES!$H$2:$I$382,2,FALSE),"")</f>
        <v/>
      </c>
      <c r="N1415" s="23" t="str">
        <f>IFERROR(VLOOKUP(U1415,'[2]Lista Willy'!$B$11:$D$14,3,FALSE),"")</f>
        <v>REC_11</v>
      </c>
      <c r="O1415" s="24"/>
      <c r="P1415" s="90">
        <v>44011</v>
      </c>
      <c r="Q1415" s="90" t="s">
        <v>540</v>
      </c>
      <c r="R1415" s="90" t="s">
        <v>1386</v>
      </c>
      <c r="S1415" s="90" t="s">
        <v>1459</v>
      </c>
      <c r="T1415" s="90" t="s">
        <v>1386</v>
      </c>
      <c r="U1415" s="90" t="s">
        <v>52</v>
      </c>
      <c r="V1415" s="94" t="s">
        <v>53</v>
      </c>
      <c r="W1415" s="90" t="s">
        <v>54</v>
      </c>
      <c r="X1415" s="90" t="s">
        <v>55</v>
      </c>
      <c r="Y1415" s="90" t="s">
        <v>1464</v>
      </c>
      <c r="Z1415" s="88">
        <v>18702420</v>
      </c>
      <c r="AA1415" s="120"/>
      <c r="AB1415" s="88"/>
      <c r="AC1415" s="88"/>
      <c r="AD1415" s="88"/>
      <c r="AE1415" s="120">
        <v>18702420</v>
      </c>
      <c r="AF1415" s="88"/>
      <c r="AG1415" s="89"/>
      <c r="AH1415" s="90" t="s">
        <v>57</v>
      </c>
      <c r="AI1415" s="90" t="s">
        <v>1421</v>
      </c>
      <c r="AJ1415" s="90" t="s">
        <v>1422</v>
      </c>
      <c r="AK1415" s="90"/>
      <c r="AL1415" s="90" t="s">
        <v>57</v>
      </c>
      <c r="AM1415" s="90"/>
      <c r="AN1415" s="90" t="s">
        <v>57</v>
      </c>
      <c r="AO1415" s="90"/>
      <c r="AP1415" s="90" t="s">
        <v>57</v>
      </c>
      <c r="AQ1415" s="90"/>
      <c r="AR1415" s="90" t="s">
        <v>57</v>
      </c>
      <c r="AS1415" s="90" t="s">
        <v>60</v>
      </c>
      <c r="AT1415" s="90" t="s">
        <v>61</v>
      </c>
      <c r="AU1415" s="97" t="s">
        <v>62</v>
      </c>
      <c r="AV1415" s="98" t="s">
        <v>125</v>
      </c>
      <c r="AW1415" s="98" t="s">
        <v>324</v>
      </c>
      <c r="AX1415" s="97">
        <v>3202005</v>
      </c>
      <c r="AY1415" s="98" t="s">
        <v>325</v>
      </c>
      <c r="AZ1415" s="98" t="s">
        <v>389</v>
      </c>
      <c r="BA1415" s="24"/>
    </row>
    <row r="1416" spans="1:53" ht="84.75" customHeight="1">
      <c r="A1416" s="23" t="str">
        <f>+IFERROR(VLOOKUP(R1416,'[2]Listas niveles'!$D$2:$E$11,2,FALSE),"")</f>
        <v>DTAO</v>
      </c>
      <c r="B1416" s="23" t="str">
        <f>+IFERROR(VLOOKUP(AS1416,'[2]Listas anexo 1'!$A$7:$B$8,2,FALSE),"")</f>
        <v>ADMIN</v>
      </c>
      <c r="C1416" s="23" t="str">
        <f>+IFERROR(VLOOKUP(AT1416,'[2]Listas anexo 1'!$A$13:$B$15,2,FALSE),"")</f>
        <v>ADMINYCOOR</v>
      </c>
      <c r="D1416" s="23" t="str">
        <f>+IFERROR(VLOOKUP(AT1416,'[2]Listas anexo 1'!$A$13:$C$15,3,FALSE),"")</f>
        <v>CONTRIBUIR</v>
      </c>
      <c r="E1416" s="23" t="str">
        <f>+IFERROR(VLOOKUP(AT1416,'[2]Listas anexo 1'!$A$19:$B$21,2,FALSE),"")</f>
        <v>ADMINOB</v>
      </c>
      <c r="F1416" s="23" t="str">
        <f>+IFERROR(VLOOKUP(AV1416,'[2]Listas anexo 1'!$J$13:$K$21,2,FALSE),"")</f>
        <v>ADOBI</v>
      </c>
      <c r="G1416" s="23" t="str">
        <f>+IFERROR(VLOOKUP(AW1416,'[2]LISTAS ANEXO 1. 2'!$A$9:$B$38,2,FALSE),"")</f>
        <v>AIII</v>
      </c>
      <c r="H1416" s="23" t="str">
        <f>+IFERROR(IF(C1416="ADMINYCOOR",VLOOKUP(AY1416,'[2]LISTAS ANEXO 1. 3'!$B$13:$C$42,2,FALSE),IF(C1416="TASAS",VLOOKUP(AY1416,'[2]LISTAS ANEXO 1. 3'!$B$43:$C$51,2,FALSE),IF(C1416="FORTALECIMIENTO",VLOOKUP(AY1416,'[2]LISTAS ANEXO 1. 3'!$B$52:$C$58,2,FALSE),""))),"")</f>
        <v>DD</v>
      </c>
      <c r="I1416" s="23" t="str">
        <f>+IFERROR(VLOOKUP(#REF!,'[2]LISTAS ANEXO 1. 4'!$B$74:$C$90,2,FALSE),"")</f>
        <v/>
      </c>
      <c r="J1416" s="23" t="str">
        <f>+IFERROR(VLOOKUP(X1416,[2]ORDINALES!$B$2:$C$5,2,FALSE),"")</f>
        <v>CTADOS</v>
      </c>
      <c r="K1416" s="23" t="str">
        <f>+IFERROR(VLOOKUP(#REF!,[2]REGION!$G$2:$I$1125,2,FALSE),"")</f>
        <v/>
      </c>
      <c r="L1416" s="23" t="str">
        <f>+IFERROR(VLOOKUP(AI1416,[2]REGION!$G$2:$I$1125,2,FALSE),"")</f>
        <v>CAUCA</v>
      </c>
      <c r="M1416" s="23" t="str">
        <f>+IFERROR(VLOOKUP(#REF!,[2]ORDINALES!$H$2:$I$382,2,FALSE),"")</f>
        <v/>
      </c>
      <c r="N1416" s="23" t="str">
        <f>IFERROR(VLOOKUP(U1416,'[2]Lista Willy'!$B$11:$D$14,3,FALSE),"")</f>
        <v>REC_11</v>
      </c>
      <c r="O1416" s="24"/>
      <c r="P1416" s="90">
        <v>44012</v>
      </c>
      <c r="Q1416" s="90" t="s">
        <v>540</v>
      </c>
      <c r="R1416" s="90" t="s">
        <v>1386</v>
      </c>
      <c r="S1416" s="90" t="s">
        <v>1459</v>
      </c>
      <c r="T1416" s="90" t="s">
        <v>1386</v>
      </c>
      <c r="U1416" s="90" t="s">
        <v>52</v>
      </c>
      <c r="V1416" s="94" t="s">
        <v>53</v>
      </c>
      <c r="W1416" s="90" t="s">
        <v>54</v>
      </c>
      <c r="X1416" s="90" t="s">
        <v>55</v>
      </c>
      <c r="Y1416" s="90" t="s">
        <v>1464</v>
      </c>
      <c r="Z1416" s="88">
        <v>18702420</v>
      </c>
      <c r="AA1416" s="120"/>
      <c r="AB1416" s="88"/>
      <c r="AC1416" s="88"/>
      <c r="AD1416" s="88"/>
      <c r="AE1416" s="120">
        <v>18702420</v>
      </c>
      <c r="AF1416" s="88"/>
      <c r="AG1416" s="89"/>
      <c r="AH1416" s="90" t="s">
        <v>57</v>
      </c>
      <c r="AI1416" s="90" t="s">
        <v>1421</v>
      </c>
      <c r="AJ1416" s="90" t="s">
        <v>1422</v>
      </c>
      <c r="AK1416" s="90"/>
      <c r="AL1416" s="90" t="s">
        <v>57</v>
      </c>
      <c r="AM1416" s="90"/>
      <c r="AN1416" s="90" t="s">
        <v>57</v>
      </c>
      <c r="AO1416" s="90"/>
      <c r="AP1416" s="90" t="s">
        <v>57</v>
      </c>
      <c r="AQ1416" s="90"/>
      <c r="AR1416" s="90" t="s">
        <v>57</v>
      </c>
      <c r="AS1416" s="90" t="s">
        <v>60</v>
      </c>
      <c r="AT1416" s="90" t="s">
        <v>61</v>
      </c>
      <c r="AU1416" s="97" t="s">
        <v>62</v>
      </c>
      <c r="AV1416" s="98" t="s">
        <v>125</v>
      </c>
      <c r="AW1416" s="98" t="s">
        <v>324</v>
      </c>
      <c r="AX1416" s="97">
        <v>3202005</v>
      </c>
      <c r="AY1416" s="98" t="s">
        <v>325</v>
      </c>
      <c r="AZ1416" s="98" t="s">
        <v>389</v>
      </c>
      <c r="BA1416" s="24"/>
    </row>
    <row r="1417" spans="1:53" ht="84.75" customHeight="1">
      <c r="A1417" s="23" t="str">
        <f>+IFERROR(VLOOKUP(R1417,'[2]Listas niveles'!$D$2:$E$11,2,FALSE),"")</f>
        <v>DTAO</v>
      </c>
      <c r="B1417" s="23" t="str">
        <f>+IFERROR(VLOOKUP(AS1417,'[2]Listas anexo 1'!$A$7:$B$8,2,FALSE),"")</f>
        <v>ADMIN</v>
      </c>
      <c r="C1417" s="23" t="str">
        <f>+IFERROR(VLOOKUP(AT1417,'[2]Listas anexo 1'!$A$13:$B$15,2,FALSE),"")</f>
        <v>ADMINYCOOR</v>
      </c>
      <c r="D1417" s="23" t="str">
        <f>+IFERROR(VLOOKUP(AT1417,'[2]Listas anexo 1'!$A$13:$C$15,3,FALSE),"")</f>
        <v>CONTRIBUIR</v>
      </c>
      <c r="E1417" s="23" t="str">
        <f>+IFERROR(VLOOKUP(AT1417,'[2]Listas anexo 1'!$A$19:$B$21,2,FALSE),"")</f>
        <v>ADMINOB</v>
      </c>
      <c r="F1417" s="23" t="str">
        <f>+IFERROR(VLOOKUP(AV1417,'[2]Listas anexo 1'!$J$13:$K$21,2,FALSE),"")</f>
        <v>ADOBI</v>
      </c>
      <c r="G1417" s="23" t="str">
        <f>+IFERROR(VLOOKUP(AW1417,'[2]LISTAS ANEXO 1. 2'!$A$9:$B$38,2,FALSE),"")</f>
        <v>AIII</v>
      </c>
      <c r="H1417" s="23" t="str">
        <f>+IFERROR(IF(C1417="ADMINYCOOR",VLOOKUP(AY1417,'[2]LISTAS ANEXO 1. 3'!$B$13:$C$42,2,FALSE),IF(C1417="TASAS",VLOOKUP(AY1417,'[2]LISTAS ANEXO 1. 3'!$B$43:$C$51,2,FALSE),IF(C1417="FORTALECIMIENTO",VLOOKUP(AY1417,'[2]LISTAS ANEXO 1. 3'!$B$52:$C$58,2,FALSE),""))),"")</f>
        <v>DD</v>
      </c>
      <c r="I1417" s="23" t="str">
        <f>+IFERROR(VLOOKUP(#REF!,'[2]LISTAS ANEXO 1. 4'!$B$74:$C$90,2,FALSE),"")</f>
        <v/>
      </c>
      <c r="J1417" s="23" t="str">
        <f>+IFERROR(VLOOKUP(X1417,[2]ORDINALES!$B$2:$C$5,2,FALSE),"")</f>
        <v>CTADOS</v>
      </c>
      <c r="K1417" s="23" t="str">
        <f>+IFERROR(VLOOKUP(#REF!,[2]REGION!$G$2:$I$1125,2,FALSE),"")</f>
        <v/>
      </c>
      <c r="L1417" s="23" t="str">
        <f>+IFERROR(VLOOKUP(AI1417,[2]REGION!$G$2:$I$1125,2,FALSE),"")</f>
        <v/>
      </c>
      <c r="M1417" s="23" t="str">
        <f>+IFERROR(VLOOKUP(#REF!,[2]ORDINALES!$H$2:$I$382,2,FALSE),"")</f>
        <v/>
      </c>
      <c r="N1417" s="23" t="str">
        <f>IFERROR(VLOOKUP(U1417,'[2]Lista Willy'!$B$11:$D$14,3,FALSE),"")</f>
        <v>REC_11</v>
      </c>
      <c r="O1417" s="24"/>
      <c r="P1417" s="90">
        <v>44013</v>
      </c>
      <c r="Q1417" s="90" t="s">
        <v>540</v>
      </c>
      <c r="R1417" s="90" t="s">
        <v>1386</v>
      </c>
      <c r="S1417" s="90" t="s">
        <v>1459</v>
      </c>
      <c r="T1417" s="90" t="s">
        <v>1386</v>
      </c>
      <c r="U1417" s="90" t="s">
        <v>52</v>
      </c>
      <c r="V1417" s="94" t="s">
        <v>53</v>
      </c>
      <c r="W1417" s="90" t="s">
        <v>54</v>
      </c>
      <c r="X1417" s="90" t="s">
        <v>55</v>
      </c>
      <c r="Y1417" s="90" t="s">
        <v>1465</v>
      </c>
      <c r="Z1417" s="88">
        <v>501482224</v>
      </c>
      <c r="AA1417" s="120"/>
      <c r="AB1417" s="88"/>
      <c r="AC1417" s="88"/>
      <c r="AD1417" s="88"/>
      <c r="AE1417" s="120">
        <v>501482224</v>
      </c>
      <c r="AF1417" s="88"/>
      <c r="AG1417" s="89"/>
      <c r="AH1417" s="90" t="s">
        <v>57</v>
      </c>
      <c r="AI1417" s="90"/>
      <c r="AJ1417" s="90"/>
      <c r="AK1417" s="90"/>
      <c r="AL1417" s="90" t="s">
        <v>57</v>
      </c>
      <c r="AM1417" s="90"/>
      <c r="AN1417" s="90" t="s">
        <v>57</v>
      </c>
      <c r="AO1417" s="90"/>
      <c r="AP1417" s="90" t="s">
        <v>57</v>
      </c>
      <c r="AQ1417" s="90"/>
      <c r="AR1417" s="90" t="s">
        <v>57</v>
      </c>
      <c r="AS1417" s="90" t="s">
        <v>60</v>
      </c>
      <c r="AT1417" s="90" t="s">
        <v>61</v>
      </c>
      <c r="AU1417" s="97" t="s">
        <v>62</v>
      </c>
      <c r="AV1417" s="98" t="s">
        <v>125</v>
      </c>
      <c r="AW1417" s="98" t="s">
        <v>324</v>
      </c>
      <c r="AX1417" s="97">
        <v>3202005</v>
      </c>
      <c r="AY1417" s="98" t="s">
        <v>325</v>
      </c>
      <c r="AZ1417" s="98" t="s">
        <v>389</v>
      </c>
      <c r="BA1417" s="24"/>
    </row>
    <row r="1418" spans="1:53" ht="84.75" customHeight="1">
      <c r="A1418" s="23" t="str">
        <f>+IFERROR(VLOOKUP(R1418,'[2]Listas niveles'!$D$2:$E$11,2,FALSE),"")</f>
        <v>DTAO</v>
      </c>
      <c r="B1418" s="23" t="str">
        <f>+IFERROR(VLOOKUP(AS1418,'[2]Listas anexo 1'!$A$7:$B$8,2,FALSE),"")</f>
        <v>ADMIN</v>
      </c>
      <c r="C1418" s="23" t="str">
        <f>+IFERROR(VLOOKUP(AT1418,'[2]Listas anexo 1'!$A$13:$B$15,2,FALSE),"")</f>
        <v>ADMINYCOOR</v>
      </c>
      <c r="D1418" s="23" t="str">
        <f>+IFERROR(VLOOKUP(AT1418,'[2]Listas anexo 1'!$A$13:$C$15,3,FALSE),"")</f>
        <v>CONTRIBUIR</v>
      </c>
      <c r="E1418" s="23" t="str">
        <f>+IFERROR(VLOOKUP(AT1418,'[2]Listas anexo 1'!$A$19:$B$21,2,FALSE),"")</f>
        <v>ADMINOB</v>
      </c>
      <c r="F1418" s="23" t="str">
        <f>+IFERROR(VLOOKUP(AV1418,'[2]Listas anexo 1'!$J$13:$K$21,2,FALSE),"")</f>
        <v>ADOBI</v>
      </c>
      <c r="G1418" s="23" t="str">
        <f>+IFERROR(VLOOKUP(AW1418,'[2]LISTAS ANEXO 1. 2'!$A$9:$B$38,2,FALSE),"")</f>
        <v>AI</v>
      </c>
      <c r="H1418" s="23" t="str">
        <f>+IFERROR(IF(C1418="ADMINYCOOR",VLOOKUP(AY1418,'[2]LISTAS ANEXO 1. 3'!$B$13:$C$42,2,FALSE),IF(C1418="TASAS",VLOOKUP(AY1418,'[2]LISTAS ANEXO 1. 3'!$B$43:$C$51,2,FALSE),IF(C1418="FORTALECIMIENTO",VLOOKUP(AY1418,'[2]LISTAS ANEXO 1. 3'!$B$52:$C$58,2,FALSE),""))),"")</f>
        <v>AA</v>
      </c>
      <c r="I1418" s="23" t="str">
        <f>+IFERROR(VLOOKUP(#REF!,'[2]LISTAS ANEXO 1. 4'!$B$74:$C$90,2,FALSE),"")</f>
        <v/>
      </c>
      <c r="J1418" s="23" t="str">
        <f>+IFERROR(VLOOKUP(X1418,[2]ORDINALES!$B$2:$C$5,2,FALSE),"")</f>
        <v>CTADOS</v>
      </c>
      <c r="K1418" s="23" t="str">
        <f>+IFERROR(VLOOKUP(#REF!,[2]REGION!$G$2:$I$1125,2,FALSE),"")</f>
        <v/>
      </c>
      <c r="L1418" s="23" t="str">
        <f>+IFERROR(VLOOKUP(AI1418,[2]REGION!$G$2:$I$1125,2,FALSE),"")</f>
        <v/>
      </c>
      <c r="M1418" s="23" t="str">
        <f>+IFERROR(VLOOKUP(#REF!,[2]ORDINALES!$H$2:$I$382,2,FALSE),"")</f>
        <v/>
      </c>
      <c r="N1418" s="23" t="str">
        <f>IFERROR(VLOOKUP(U1418,'[2]Lista Willy'!$B$11:$D$14,3,FALSE),"")</f>
        <v>REC_11</v>
      </c>
      <c r="O1418" s="24"/>
      <c r="P1418" s="90">
        <v>44014</v>
      </c>
      <c r="Q1418" s="90" t="s">
        <v>540</v>
      </c>
      <c r="R1418" s="90" t="s">
        <v>1386</v>
      </c>
      <c r="S1418" s="90" t="s">
        <v>1459</v>
      </c>
      <c r="T1418" s="90" t="s">
        <v>1386</v>
      </c>
      <c r="U1418" s="90" t="s">
        <v>52</v>
      </c>
      <c r="V1418" s="94" t="s">
        <v>53</v>
      </c>
      <c r="W1418" s="90" t="s">
        <v>54</v>
      </c>
      <c r="X1418" s="90" t="s">
        <v>55</v>
      </c>
      <c r="Y1418" s="90" t="s">
        <v>71</v>
      </c>
      <c r="Z1418" s="88">
        <v>4500000</v>
      </c>
      <c r="AA1418" s="120"/>
      <c r="AB1418" s="88"/>
      <c r="AC1418" s="88"/>
      <c r="AD1418" s="88"/>
      <c r="AE1418" s="120">
        <v>4500000</v>
      </c>
      <c r="AF1418" s="88"/>
      <c r="AG1418" s="89"/>
      <c r="AH1418" s="90" t="s">
        <v>57</v>
      </c>
      <c r="AI1418" s="90"/>
      <c r="AJ1418" s="90"/>
      <c r="AK1418" s="90"/>
      <c r="AL1418" s="90" t="s">
        <v>57</v>
      </c>
      <c r="AM1418" s="90"/>
      <c r="AN1418" s="90" t="s">
        <v>57</v>
      </c>
      <c r="AO1418" s="90"/>
      <c r="AP1418" s="90" t="s">
        <v>57</v>
      </c>
      <c r="AQ1418" s="90"/>
      <c r="AR1418" s="90" t="s">
        <v>57</v>
      </c>
      <c r="AS1418" s="90" t="s">
        <v>60</v>
      </c>
      <c r="AT1418" s="90" t="s">
        <v>61</v>
      </c>
      <c r="AU1418" s="97" t="s">
        <v>62</v>
      </c>
      <c r="AV1418" s="98" t="s">
        <v>125</v>
      </c>
      <c r="AW1418" s="98" t="s">
        <v>126</v>
      </c>
      <c r="AX1418" s="97">
        <v>3202032</v>
      </c>
      <c r="AY1418" s="98" t="s">
        <v>127</v>
      </c>
      <c r="AZ1418" s="98" t="s">
        <v>293</v>
      </c>
      <c r="BA1418" s="24"/>
    </row>
    <row r="1419" spans="1:53" ht="84.75" customHeight="1">
      <c r="A1419" s="23" t="str">
        <f>+IFERROR(VLOOKUP(R1419,'[2]Listas niveles'!$D$2:$E$11,2,FALSE),"")</f>
        <v>DTAO</v>
      </c>
      <c r="B1419" s="23" t="str">
        <f>+IFERROR(VLOOKUP(AS1419,'[2]Listas anexo 1'!$A$7:$B$8,2,FALSE),"")</f>
        <v>ADMIN</v>
      </c>
      <c r="C1419" s="23" t="str">
        <f>+IFERROR(VLOOKUP(AT1419,'[2]Listas anexo 1'!$A$13:$B$15,2,FALSE),"")</f>
        <v>ADMINYCOOR</v>
      </c>
      <c r="D1419" s="23" t="str">
        <f>+IFERROR(VLOOKUP(AT1419,'[2]Listas anexo 1'!$A$13:$C$15,3,FALSE),"")</f>
        <v>CONTRIBUIR</v>
      </c>
      <c r="E1419" s="23" t="str">
        <f>+IFERROR(VLOOKUP(AT1419,'[2]Listas anexo 1'!$A$19:$B$21,2,FALSE),"")</f>
        <v>ADMINOB</v>
      </c>
      <c r="F1419" s="23" t="str">
        <f>+IFERROR(VLOOKUP(AV1419,'[2]Listas anexo 1'!$J$13:$K$21,2,FALSE),"")</f>
        <v>ADOBI</v>
      </c>
      <c r="G1419" s="23" t="str">
        <f>+IFERROR(VLOOKUP(AW1419,'[2]LISTAS ANEXO 1. 2'!$A$9:$B$38,2,FALSE),"")</f>
        <v>AI</v>
      </c>
      <c r="H1419" s="23" t="str">
        <f>+IFERROR(IF(C1419="ADMINYCOOR",VLOOKUP(AY1419,'[2]LISTAS ANEXO 1. 3'!$B$13:$C$42,2,FALSE),IF(C1419="TASAS",VLOOKUP(AY1419,'[2]LISTAS ANEXO 1. 3'!$B$43:$C$51,2,FALSE),IF(C1419="FORTALECIMIENTO",VLOOKUP(AY1419,'[2]LISTAS ANEXO 1. 3'!$B$52:$C$58,2,FALSE),""))),"")</f>
        <v>AA</v>
      </c>
      <c r="I1419" s="23" t="str">
        <f>+IFERROR(VLOOKUP(#REF!,'[2]LISTAS ANEXO 1. 4'!$B$74:$C$90,2,FALSE),"")</f>
        <v/>
      </c>
      <c r="J1419" s="23" t="str">
        <f>+IFERROR(VLOOKUP(X1419,[2]ORDINALES!$B$2:$C$5,2,FALSE),"")</f>
        <v>CTADOS</v>
      </c>
      <c r="K1419" s="23" t="str">
        <f>+IFERROR(VLOOKUP(#REF!,[2]REGION!$G$2:$I$1125,2,FALSE),"")</f>
        <v/>
      </c>
      <c r="L1419" s="23" t="str">
        <f>+IFERROR(VLOOKUP(AI1419,[2]REGION!$G$2:$I$1125,2,FALSE),"")</f>
        <v/>
      </c>
      <c r="M1419" s="23" t="str">
        <f>+IFERROR(VLOOKUP(#REF!,[2]ORDINALES!$H$2:$I$382,2,FALSE),"")</f>
        <v/>
      </c>
      <c r="N1419" s="23" t="str">
        <f>IFERROR(VLOOKUP(U1419,'[2]Lista Willy'!$B$11:$D$14,3,FALSE),"")</f>
        <v>REC_20</v>
      </c>
      <c r="O1419" s="24"/>
      <c r="P1419" s="90">
        <v>44015</v>
      </c>
      <c r="Q1419" s="90" t="s">
        <v>540</v>
      </c>
      <c r="R1419" s="90" t="s">
        <v>1386</v>
      </c>
      <c r="S1419" s="90" t="s">
        <v>1459</v>
      </c>
      <c r="T1419" s="90" t="s">
        <v>1386</v>
      </c>
      <c r="U1419" s="90" t="s">
        <v>153</v>
      </c>
      <c r="V1419" s="94" t="s">
        <v>154</v>
      </c>
      <c r="W1419" s="90" t="s">
        <v>54</v>
      </c>
      <c r="X1419" s="90" t="s">
        <v>55</v>
      </c>
      <c r="Y1419" s="90" t="s">
        <v>1466</v>
      </c>
      <c r="Z1419" s="88">
        <v>6000000</v>
      </c>
      <c r="AA1419" s="120"/>
      <c r="AB1419" s="88"/>
      <c r="AC1419" s="88"/>
      <c r="AD1419" s="88"/>
      <c r="AE1419" s="120">
        <v>6000000</v>
      </c>
      <c r="AF1419" s="88"/>
      <c r="AG1419" s="89"/>
      <c r="AH1419" s="90" t="s">
        <v>57</v>
      </c>
      <c r="AI1419" s="90"/>
      <c r="AJ1419" s="90"/>
      <c r="AK1419" s="90"/>
      <c r="AL1419" s="90" t="s">
        <v>57</v>
      </c>
      <c r="AM1419" s="90"/>
      <c r="AN1419" s="90" t="s">
        <v>57</v>
      </c>
      <c r="AO1419" s="90"/>
      <c r="AP1419" s="90" t="s">
        <v>57</v>
      </c>
      <c r="AQ1419" s="90"/>
      <c r="AR1419" s="90" t="s">
        <v>57</v>
      </c>
      <c r="AS1419" s="90" t="s">
        <v>60</v>
      </c>
      <c r="AT1419" s="90" t="s">
        <v>61</v>
      </c>
      <c r="AU1419" s="97" t="s">
        <v>62</v>
      </c>
      <c r="AV1419" s="98" t="s">
        <v>125</v>
      </c>
      <c r="AW1419" s="98" t="s">
        <v>126</v>
      </c>
      <c r="AX1419" s="97">
        <v>3202032</v>
      </c>
      <c r="AY1419" s="98" t="s">
        <v>127</v>
      </c>
      <c r="AZ1419" s="98" t="s">
        <v>293</v>
      </c>
      <c r="BA1419" s="24"/>
    </row>
    <row r="1420" spans="1:53" ht="84.75" customHeight="1">
      <c r="A1420" s="23" t="str">
        <f>+IFERROR(VLOOKUP(R1420,'[2]Listas niveles'!$D$2:$E$11,2,FALSE),"")</f>
        <v>DTAO</v>
      </c>
      <c r="B1420" s="23" t="str">
        <f>+IFERROR(VLOOKUP(AS1420,'[2]Listas anexo 1'!$A$7:$B$8,2,FALSE),"")</f>
        <v>ADMIN</v>
      </c>
      <c r="C1420" s="23" t="str">
        <f>+IFERROR(VLOOKUP(AT1420,'[2]Listas anexo 1'!$A$13:$B$15,2,FALSE),"")</f>
        <v>ADMINYCOOR</v>
      </c>
      <c r="D1420" s="23" t="str">
        <f>+IFERROR(VLOOKUP(AT1420,'[2]Listas anexo 1'!$A$13:$C$15,3,FALSE),"")</f>
        <v>CONTRIBUIR</v>
      </c>
      <c r="E1420" s="23" t="str">
        <f>+IFERROR(VLOOKUP(AT1420,'[2]Listas anexo 1'!$A$19:$B$21,2,FALSE),"")</f>
        <v>ADMINOB</v>
      </c>
      <c r="F1420" s="23" t="str">
        <f>+IFERROR(VLOOKUP(AV1420,'[2]Listas anexo 1'!$J$13:$K$21,2,FALSE),"")</f>
        <v>ADOBI</v>
      </c>
      <c r="G1420" s="23" t="str">
        <f>+IFERROR(VLOOKUP(AW1420,'[2]LISTAS ANEXO 1. 2'!$A$9:$B$38,2,FALSE),"")</f>
        <v>AI</v>
      </c>
      <c r="H1420" s="23" t="str">
        <f>+IFERROR(IF(C1420="ADMINYCOOR",VLOOKUP(AY1420,'[2]LISTAS ANEXO 1. 3'!$B$13:$C$42,2,FALSE),IF(C1420="TASAS",VLOOKUP(AY1420,'[2]LISTAS ANEXO 1. 3'!$B$43:$C$51,2,FALSE),IF(C1420="FORTALECIMIENTO",VLOOKUP(AY1420,'[2]LISTAS ANEXO 1. 3'!$B$52:$C$58,2,FALSE),""))),"")</f>
        <v>AA</v>
      </c>
      <c r="I1420" s="23" t="str">
        <f>+IFERROR(VLOOKUP(#REF!,'[2]LISTAS ANEXO 1. 4'!$B$74:$C$90,2,FALSE),"")</f>
        <v/>
      </c>
      <c r="J1420" s="23" t="str">
        <f>+IFERROR(VLOOKUP(X1420,[2]ORDINALES!$B$2:$C$5,2,FALSE),"")</f>
        <v>CTADOS</v>
      </c>
      <c r="K1420" s="23" t="str">
        <f>+IFERROR(VLOOKUP(#REF!,[2]REGION!$G$2:$I$1125,2,FALSE),"")</f>
        <v/>
      </c>
      <c r="L1420" s="23" t="str">
        <f>+IFERROR(VLOOKUP(AI1420,[2]REGION!$G$2:$I$1125,2,FALSE),"")</f>
        <v/>
      </c>
      <c r="M1420" s="23" t="str">
        <f>+IFERROR(VLOOKUP(#REF!,[2]ORDINALES!$H$2:$I$382,2,FALSE),"")</f>
        <v/>
      </c>
      <c r="N1420" s="23" t="str">
        <f>IFERROR(VLOOKUP(U1420,'[2]Lista Willy'!$B$11:$D$14,3,FALSE),"")</f>
        <v>REC_11</v>
      </c>
      <c r="O1420" s="24"/>
      <c r="P1420" s="90">
        <v>44016</v>
      </c>
      <c r="Q1420" s="90" t="s">
        <v>540</v>
      </c>
      <c r="R1420" s="90" t="s">
        <v>1386</v>
      </c>
      <c r="S1420" s="90" t="s">
        <v>1459</v>
      </c>
      <c r="T1420" s="90" t="s">
        <v>1386</v>
      </c>
      <c r="U1420" s="90" t="s">
        <v>52</v>
      </c>
      <c r="V1420" s="94" t="s">
        <v>53</v>
      </c>
      <c r="W1420" s="90" t="s">
        <v>54</v>
      </c>
      <c r="X1420" s="90" t="s">
        <v>55</v>
      </c>
      <c r="Y1420" s="90" t="s">
        <v>1467</v>
      </c>
      <c r="Z1420" s="88">
        <v>3600000</v>
      </c>
      <c r="AA1420" s="120"/>
      <c r="AB1420" s="88"/>
      <c r="AC1420" s="88"/>
      <c r="AD1420" s="88"/>
      <c r="AE1420" s="120">
        <v>3600000</v>
      </c>
      <c r="AF1420" s="88"/>
      <c r="AG1420" s="89"/>
      <c r="AH1420" s="90" t="s">
        <v>57</v>
      </c>
      <c r="AI1420" s="90"/>
      <c r="AJ1420" s="90"/>
      <c r="AK1420" s="90"/>
      <c r="AL1420" s="90" t="s">
        <v>57</v>
      </c>
      <c r="AM1420" s="90"/>
      <c r="AN1420" s="90" t="s">
        <v>57</v>
      </c>
      <c r="AO1420" s="90"/>
      <c r="AP1420" s="90" t="s">
        <v>57</v>
      </c>
      <c r="AQ1420" s="90"/>
      <c r="AR1420" s="90" t="s">
        <v>57</v>
      </c>
      <c r="AS1420" s="90" t="s">
        <v>60</v>
      </c>
      <c r="AT1420" s="90" t="s">
        <v>61</v>
      </c>
      <c r="AU1420" s="97" t="s">
        <v>62</v>
      </c>
      <c r="AV1420" s="98" t="s">
        <v>125</v>
      </c>
      <c r="AW1420" s="98" t="s">
        <v>126</v>
      </c>
      <c r="AX1420" s="97">
        <v>3202032</v>
      </c>
      <c r="AY1420" s="98" t="s">
        <v>127</v>
      </c>
      <c r="AZ1420" s="98" t="s">
        <v>293</v>
      </c>
      <c r="BA1420" s="24"/>
    </row>
    <row r="1421" spans="1:53" ht="84.75" customHeight="1">
      <c r="A1421" s="23" t="str">
        <f>+IFERROR(VLOOKUP(R1421,'[2]Listas niveles'!$D$2:$E$11,2,FALSE),"")</f>
        <v>DTAO</v>
      </c>
      <c r="B1421" s="23" t="str">
        <f>+IFERROR(VLOOKUP(AS1421,'[2]Listas anexo 1'!$A$7:$B$8,2,FALSE),"")</f>
        <v>ADMIN</v>
      </c>
      <c r="C1421" s="23" t="str">
        <f>+IFERROR(VLOOKUP(AT1421,'[2]Listas anexo 1'!$A$13:$B$15,2,FALSE),"")</f>
        <v>ADMINYCOOR</v>
      </c>
      <c r="D1421" s="23" t="str">
        <f>+IFERROR(VLOOKUP(AT1421,'[2]Listas anexo 1'!$A$13:$C$15,3,FALSE),"")</f>
        <v>CONTRIBUIR</v>
      </c>
      <c r="E1421" s="23" t="str">
        <f>+IFERROR(VLOOKUP(AT1421,'[2]Listas anexo 1'!$A$19:$B$21,2,FALSE),"")</f>
        <v>ADMINOB</v>
      </c>
      <c r="F1421" s="23" t="str">
        <f>+IFERROR(VLOOKUP(AV1421,'[2]Listas anexo 1'!$J$13:$K$21,2,FALSE),"")</f>
        <v>ADOBI</v>
      </c>
      <c r="G1421" s="23" t="str">
        <f>+IFERROR(VLOOKUP(AW1421,'[2]LISTAS ANEXO 1. 2'!$A$9:$B$38,2,FALSE),"")</f>
        <v>AI</v>
      </c>
      <c r="H1421" s="23" t="str">
        <f>+IFERROR(IF(C1421="ADMINYCOOR",VLOOKUP(AY1421,'[2]LISTAS ANEXO 1. 3'!$B$13:$C$42,2,FALSE),IF(C1421="TASAS",VLOOKUP(AY1421,'[2]LISTAS ANEXO 1. 3'!$B$43:$C$51,2,FALSE),IF(C1421="FORTALECIMIENTO",VLOOKUP(AY1421,'[2]LISTAS ANEXO 1. 3'!$B$52:$C$58,2,FALSE),""))),"")</f>
        <v>AA</v>
      </c>
      <c r="I1421" s="23" t="str">
        <f>+IFERROR(VLOOKUP(#REF!,'[2]LISTAS ANEXO 1. 4'!$B$74:$C$90,2,FALSE),"")</f>
        <v/>
      </c>
      <c r="J1421" s="23" t="str">
        <f>+IFERROR(VLOOKUP(X1421,[2]ORDINALES!$B$2:$C$5,2,FALSE),"")</f>
        <v>CTADOS</v>
      </c>
      <c r="K1421" s="23" t="str">
        <f>+IFERROR(VLOOKUP(#REF!,[2]REGION!$G$2:$I$1125,2,FALSE),"")</f>
        <v/>
      </c>
      <c r="L1421" s="23" t="str">
        <f>+IFERROR(VLOOKUP(AI1421,[2]REGION!$G$2:$I$1125,2,FALSE),"")</f>
        <v/>
      </c>
      <c r="M1421" s="23" t="str">
        <f>+IFERROR(VLOOKUP(#REF!,[2]ORDINALES!$H$2:$I$382,2,FALSE),"")</f>
        <v/>
      </c>
      <c r="N1421" s="23" t="str">
        <f>IFERROR(VLOOKUP(U1421,'[2]Lista Willy'!$B$11:$D$14,3,FALSE),"")</f>
        <v>REC_20</v>
      </c>
      <c r="O1421" s="24"/>
      <c r="P1421" s="90">
        <v>44017</v>
      </c>
      <c r="Q1421" s="90" t="s">
        <v>540</v>
      </c>
      <c r="R1421" s="90" t="s">
        <v>1386</v>
      </c>
      <c r="S1421" s="90" t="s">
        <v>1459</v>
      </c>
      <c r="T1421" s="90" t="s">
        <v>1386</v>
      </c>
      <c r="U1421" s="90" t="s">
        <v>153</v>
      </c>
      <c r="V1421" s="94" t="s">
        <v>154</v>
      </c>
      <c r="W1421" s="90" t="s">
        <v>54</v>
      </c>
      <c r="X1421" s="90" t="s">
        <v>55</v>
      </c>
      <c r="Y1421" s="90" t="s">
        <v>1468</v>
      </c>
      <c r="Z1421" s="88">
        <v>25000000</v>
      </c>
      <c r="AA1421" s="120"/>
      <c r="AB1421" s="88"/>
      <c r="AC1421" s="88"/>
      <c r="AD1421" s="88"/>
      <c r="AE1421" s="120">
        <v>25000000</v>
      </c>
      <c r="AF1421" s="88"/>
      <c r="AG1421" s="89"/>
      <c r="AH1421" s="90" t="s">
        <v>57</v>
      </c>
      <c r="AI1421" s="90"/>
      <c r="AJ1421" s="90"/>
      <c r="AK1421" s="90"/>
      <c r="AL1421" s="90" t="s">
        <v>57</v>
      </c>
      <c r="AM1421" s="90"/>
      <c r="AN1421" s="90" t="s">
        <v>57</v>
      </c>
      <c r="AO1421" s="90"/>
      <c r="AP1421" s="90" t="s">
        <v>57</v>
      </c>
      <c r="AQ1421" s="90"/>
      <c r="AR1421" s="90" t="s">
        <v>57</v>
      </c>
      <c r="AS1421" s="90" t="s">
        <v>60</v>
      </c>
      <c r="AT1421" s="90" t="s">
        <v>61</v>
      </c>
      <c r="AU1421" s="97" t="s">
        <v>62</v>
      </c>
      <c r="AV1421" s="98" t="s">
        <v>125</v>
      </c>
      <c r="AW1421" s="98" t="s">
        <v>126</v>
      </c>
      <c r="AX1421" s="97">
        <v>3202032</v>
      </c>
      <c r="AY1421" s="98" t="s">
        <v>127</v>
      </c>
      <c r="AZ1421" s="98" t="s">
        <v>293</v>
      </c>
      <c r="BA1421" s="24"/>
    </row>
    <row r="1422" spans="1:53" ht="84.75" customHeight="1">
      <c r="A1422" s="23" t="str">
        <f>+IFERROR(VLOOKUP(R1422,'[2]Listas niveles'!$D$2:$E$11,2,FALSE),"")</f>
        <v>DTAO</v>
      </c>
      <c r="B1422" s="23" t="str">
        <f>+IFERROR(VLOOKUP(AS1422,'[2]Listas anexo 1'!$A$7:$B$8,2,FALSE),"")</f>
        <v>ADMIN</v>
      </c>
      <c r="C1422" s="23" t="str">
        <f>+IFERROR(VLOOKUP(AT1422,'[2]Listas anexo 1'!$A$13:$B$15,2,FALSE),"")</f>
        <v>ADMINYCOOR</v>
      </c>
      <c r="D1422" s="23" t="str">
        <f>+IFERROR(VLOOKUP(AT1422,'[2]Listas anexo 1'!$A$13:$C$15,3,FALSE),"")</f>
        <v>CONTRIBUIR</v>
      </c>
      <c r="E1422" s="23" t="str">
        <f>+IFERROR(VLOOKUP(AT1422,'[2]Listas anexo 1'!$A$19:$B$21,2,FALSE),"")</f>
        <v>ADMINOB</v>
      </c>
      <c r="F1422" s="23" t="str">
        <f>+IFERROR(VLOOKUP(AV1422,'[2]Listas anexo 1'!$J$13:$K$21,2,FALSE),"")</f>
        <v>ADOBI</v>
      </c>
      <c r="G1422" s="23" t="str">
        <f>+IFERROR(VLOOKUP(AW1422,'[2]LISTAS ANEXO 1. 2'!$A$9:$B$38,2,FALSE),"")</f>
        <v>AI</v>
      </c>
      <c r="H1422" s="23" t="str">
        <f>+IFERROR(IF(C1422="ADMINYCOOR",VLOOKUP(AY1422,'[2]LISTAS ANEXO 1. 3'!$B$13:$C$42,2,FALSE),IF(C1422="TASAS",VLOOKUP(AY1422,'[2]LISTAS ANEXO 1. 3'!$B$43:$C$51,2,FALSE),IF(C1422="FORTALECIMIENTO",VLOOKUP(AY1422,'[2]LISTAS ANEXO 1. 3'!$B$52:$C$58,2,FALSE),""))),"")</f>
        <v>AA</v>
      </c>
      <c r="I1422" s="23" t="str">
        <f>+IFERROR(VLOOKUP(#REF!,'[2]LISTAS ANEXO 1. 4'!$B$74:$C$90,2,FALSE),"")</f>
        <v/>
      </c>
      <c r="J1422" s="23" t="str">
        <f>+IFERROR(VLOOKUP(X1422,[2]ORDINALES!$B$2:$C$5,2,FALSE),"")</f>
        <v>CTADOS</v>
      </c>
      <c r="K1422" s="23" t="str">
        <f>+IFERROR(VLOOKUP(#REF!,[2]REGION!$G$2:$I$1125,2,FALSE),"")</f>
        <v/>
      </c>
      <c r="L1422" s="23" t="str">
        <f>+IFERROR(VLOOKUP(AI1422,[2]REGION!$G$2:$I$1125,2,FALSE),"")</f>
        <v/>
      </c>
      <c r="M1422" s="23" t="str">
        <f>+IFERROR(VLOOKUP(#REF!,[2]ORDINALES!$H$2:$I$382,2,FALSE),"")</f>
        <v/>
      </c>
      <c r="N1422" s="23" t="str">
        <f>IFERROR(VLOOKUP(U1422,'[2]Lista Willy'!$B$11:$D$14,3,FALSE),"")</f>
        <v>REC_11</v>
      </c>
      <c r="O1422" s="24"/>
      <c r="P1422" s="90">
        <v>44018</v>
      </c>
      <c r="Q1422" s="90" t="s">
        <v>540</v>
      </c>
      <c r="R1422" s="90" t="s">
        <v>1386</v>
      </c>
      <c r="S1422" s="90" t="s">
        <v>1459</v>
      </c>
      <c r="T1422" s="90" t="s">
        <v>1386</v>
      </c>
      <c r="U1422" s="90" t="s">
        <v>52</v>
      </c>
      <c r="V1422" s="94" t="s">
        <v>53</v>
      </c>
      <c r="W1422" s="90" t="s">
        <v>54</v>
      </c>
      <c r="X1422" s="90" t="s">
        <v>55</v>
      </c>
      <c r="Y1422" s="90" t="s">
        <v>1469</v>
      </c>
      <c r="Z1422" s="88">
        <v>10000000</v>
      </c>
      <c r="AA1422" s="120"/>
      <c r="AB1422" s="88"/>
      <c r="AC1422" s="88"/>
      <c r="AD1422" s="88"/>
      <c r="AE1422" s="120">
        <v>10000000</v>
      </c>
      <c r="AF1422" s="88"/>
      <c r="AG1422" s="89"/>
      <c r="AH1422" s="90" t="s">
        <v>57</v>
      </c>
      <c r="AI1422" s="90"/>
      <c r="AJ1422" s="90"/>
      <c r="AK1422" s="90"/>
      <c r="AL1422" s="90" t="s">
        <v>57</v>
      </c>
      <c r="AM1422" s="90"/>
      <c r="AN1422" s="90" t="s">
        <v>57</v>
      </c>
      <c r="AO1422" s="90"/>
      <c r="AP1422" s="90" t="s">
        <v>57</v>
      </c>
      <c r="AQ1422" s="90"/>
      <c r="AR1422" s="90" t="s">
        <v>57</v>
      </c>
      <c r="AS1422" s="90" t="s">
        <v>60</v>
      </c>
      <c r="AT1422" s="90" t="s">
        <v>61</v>
      </c>
      <c r="AU1422" s="97" t="s">
        <v>62</v>
      </c>
      <c r="AV1422" s="98" t="s">
        <v>125</v>
      </c>
      <c r="AW1422" s="98" t="s">
        <v>126</v>
      </c>
      <c r="AX1422" s="97">
        <v>3202032</v>
      </c>
      <c r="AY1422" s="98" t="s">
        <v>127</v>
      </c>
      <c r="AZ1422" s="98" t="s">
        <v>293</v>
      </c>
      <c r="BA1422" s="24"/>
    </row>
    <row r="1423" spans="1:53" ht="84.75" customHeight="1">
      <c r="A1423" s="23" t="str">
        <f>+IFERROR(VLOOKUP(R1423,'[2]Listas niveles'!$D$2:$E$11,2,FALSE),"")</f>
        <v>DTAO</v>
      </c>
      <c r="B1423" s="23" t="str">
        <f>+IFERROR(VLOOKUP(AS1423,'[2]Listas anexo 1'!$A$7:$B$8,2,FALSE),"")</f>
        <v>ADMIN</v>
      </c>
      <c r="C1423" s="23" t="str">
        <f>+IFERROR(VLOOKUP(AT1423,'[2]Listas anexo 1'!$A$13:$B$15,2,FALSE),"")</f>
        <v>ADMINYCOOR</v>
      </c>
      <c r="D1423" s="23" t="str">
        <f>+IFERROR(VLOOKUP(AT1423,'[2]Listas anexo 1'!$A$13:$C$15,3,FALSE),"")</f>
        <v>CONTRIBUIR</v>
      </c>
      <c r="E1423" s="23" t="str">
        <f>+IFERROR(VLOOKUP(AT1423,'[2]Listas anexo 1'!$A$19:$B$21,2,FALSE),"")</f>
        <v>ADMINOB</v>
      </c>
      <c r="F1423" s="23" t="str">
        <f>+IFERROR(VLOOKUP(AV1423,'[2]Listas anexo 1'!$J$13:$K$21,2,FALSE),"")</f>
        <v>ADOBI</v>
      </c>
      <c r="G1423" s="23" t="str">
        <f>+IFERROR(VLOOKUP(AW1423,'[2]LISTAS ANEXO 1. 2'!$A$9:$B$38,2,FALSE),"")</f>
        <v>AI</v>
      </c>
      <c r="H1423" s="23" t="str">
        <f>+IFERROR(IF(C1423="ADMINYCOOR",VLOOKUP(AY1423,'[2]LISTAS ANEXO 1. 3'!$B$13:$C$42,2,FALSE),IF(C1423="TASAS",VLOOKUP(AY1423,'[2]LISTAS ANEXO 1. 3'!$B$43:$C$51,2,FALSE),IF(C1423="FORTALECIMIENTO",VLOOKUP(AY1423,'[2]LISTAS ANEXO 1. 3'!$B$52:$C$58,2,FALSE),""))),"")</f>
        <v>AA</v>
      </c>
      <c r="I1423" s="23" t="str">
        <f>+IFERROR(VLOOKUP(#REF!,'[2]LISTAS ANEXO 1. 4'!$B$74:$C$90,2,FALSE),"")</f>
        <v/>
      </c>
      <c r="J1423" s="23" t="str">
        <f>+IFERROR(VLOOKUP(X1423,[2]ORDINALES!$B$2:$C$5,2,FALSE),"")</f>
        <v>CTADOS</v>
      </c>
      <c r="K1423" s="23" t="str">
        <f>+IFERROR(VLOOKUP(#REF!,[2]REGION!$G$2:$I$1125,2,FALSE),"")</f>
        <v/>
      </c>
      <c r="L1423" s="23" t="str">
        <f>+IFERROR(VLOOKUP(AI1423,[2]REGION!$G$2:$I$1125,2,FALSE),"")</f>
        <v/>
      </c>
      <c r="M1423" s="23" t="str">
        <f>+IFERROR(VLOOKUP(#REF!,[2]ORDINALES!$H$2:$I$382,2,FALSE),"")</f>
        <v/>
      </c>
      <c r="N1423" s="23" t="str">
        <f>IFERROR(VLOOKUP(U1423,'[2]Lista Willy'!$B$11:$D$14,3,FALSE),"")</f>
        <v>REC_11</v>
      </c>
      <c r="O1423" s="24"/>
      <c r="P1423" s="90">
        <v>44021</v>
      </c>
      <c r="Q1423" s="90" t="s">
        <v>540</v>
      </c>
      <c r="R1423" s="90" t="s">
        <v>1386</v>
      </c>
      <c r="S1423" s="90" t="s">
        <v>1459</v>
      </c>
      <c r="T1423" s="90" t="s">
        <v>1386</v>
      </c>
      <c r="U1423" s="90" t="s">
        <v>52</v>
      </c>
      <c r="V1423" s="94" t="s">
        <v>53</v>
      </c>
      <c r="W1423" s="90" t="s">
        <v>54</v>
      </c>
      <c r="X1423" s="90" t="s">
        <v>55</v>
      </c>
      <c r="Y1423" s="90" t="s">
        <v>1470</v>
      </c>
      <c r="Z1423" s="88">
        <v>300000</v>
      </c>
      <c r="AA1423" s="120"/>
      <c r="AB1423" s="88"/>
      <c r="AC1423" s="88"/>
      <c r="AD1423" s="88"/>
      <c r="AE1423" s="120">
        <v>300000</v>
      </c>
      <c r="AF1423" s="88"/>
      <c r="AG1423" s="89"/>
      <c r="AH1423" s="90" t="s">
        <v>57</v>
      </c>
      <c r="AI1423" s="90"/>
      <c r="AJ1423" s="90"/>
      <c r="AK1423" s="90"/>
      <c r="AL1423" s="90" t="s">
        <v>57</v>
      </c>
      <c r="AM1423" s="90"/>
      <c r="AN1423" s="90" t="s">
        <v>57</v>
      </c>
      <c r="AO1423" s="90"/>
      <c r="AP1423" s="90" t="s">
        <v>57</v>
      </c>
      <c r="AQ1423" s="90"/>
      <c r="AR1423" s="90" t="s">
        <v>57</v>
      </c>
      <c r="AS1423" s="90" t="s">
        <v>60</v>
      </c>
      <c r="AT1423" s="90" t="s">
        <v>61</v>
      </c>
      <c r="AU1423" s="97" t="s">
        <v>62</v>
      </c>
      <c r="AV1423" s="98" t="s">
        <v>125</v>
      </c>
      <c r="AW1423" s="98" t="s">
        <v>126</v>
      </c>
      <c r="AX1423" s="97">
        <v>3202032</v>
      </c>
      <c r="AY1423" s="98" t="s">
        <v>127</v>
      </c>
      <c r="AZ1423" s="98" t="s">
        <v>293</v>
      </c>
      <c r="BA1423" s="24"/>
    </row>
    <row r="1424" spans="1:53" ht="84.75" customHeight="1">
      <c r="A1424" s="23" t="str">
        <f>+IFERROR(VLOOKUP(R1424,'[2]Listas niveles'!$D$2:$E$11,2,FALSE),"")</f>
        <v>DTAO</v>
      </c>
      <c r="B1424" s="23" t="str">
        <f>+IFERROR(VLOOKUP(AS1424,'[2]Listas anexo 1'!$A$7:$B$8,2,FALSE),"")</f>
        <v>ADMIN</v>
      </c>
      <c r="C1424" s="23" t="str">
        <f>+IFERROR(VLOOKUP(AT1424,'[2]Listas anexo 1'!$A$13:$B$15,2,FALSE),"")</f>
        <v>ADMINYCOOR</v>
      </c>
      <c r="D1424" s="23" t="str">
        <f>+IFERROR(VLOOKUP(AT1424,'[2]Listas anexo 1'!$A$13:$C$15,3,FALSE),"")</f>
        <v>CONTRIBUIR</v>
      </c>
      <c r="E1424" s="23" t="str">
        <f>+IFERROR(VLOOKUP(AT1424,'[2]Listas anexo 1'!$A$19:$B$21,2,FALSE),"")</f>
        <v>ADMINOB</v>
      </c>
      <c r="F1424" s="23" t="str">
        <f>+IFERROR(VLOOKUP(AV1424,'[2]Listas anexo 1'!$J$13:$K$21,2,FALSE),"")</f>
        <v>ADOBIII</v>
      </c>
      <c r="G1424" s="23" t="str">
        <f>+IFERROR(VLOOKUP(AW1424,'[2]LISTAS ANEXO 1. 2'!$A$9:$B$38,2,FALSE),"")</f>
        <v>AX</v>
      </c>
      <c r="H1424" s="23" t="str">
        <f>+IFERROR(IF(C1424="ADMINYCOOR",VLOOKUP(AY1424,'[2]LISTAS ANEXO 1. 3'!$B$13:$C$42,2,FALSE),IF(C1424="TASAS",VLOOKUP(AY1424,'[2]LISTAS ANEXO 1. 3'!$B$43:$C$51,2,FALSE),IF(C1424="FORTALECIMIENTO",VLOOKUP(AY1424,'[2]LISTAS ANEXO 1. 3'!$B$52:$C$58,2,FALSE),""))),"")</f>
        <v>OO</v>
      </c>
      <c r="I1424" s="23" t="str">
        <f>+IFERROR(VLOOKUP(#REF!,'[2]LISTAS ANEXO 1. 4'!$B$74:$C$90,2,FALSE),"")</f>
        <v/>
      </c>
      <c r="J1424" s="23" t="str">
        <f>+IFERROR(VLOOKUP(X1424,[2]ORDINALES!$B$2:$C$5,2,FALSE),"")</f>
        <v>CTADOS</v>
      </c>
      <c r="K1424" s="23" t="str">
        <f>+IFERROR(VLOOKUP(#REF!,[2]REGION!$G$2:$I$1125,2,FALSE),"")</f>
        <v/>
      </c>
      <c r="L1424" s="23" t="str">
        <f>+IFERROR(VLOOKUP(AI1424,[2]REGION!$G$2:$I$1125,2,FALSE),"")</f>
        <v/>
      </c>
      <c r="M1424" s="23" t="str">
        <f>+IFERROR(VLOOKUP(#REF!,[2]ORDINALES!$H$2:$I$382,2,FALSE),"")</f>
        <v/>
      </c>
      <c r="N1424" s="23" t="str">
        <f>IFERROR(VLOOKUP(U1424,'[2]Lista Willy'!$B$11:$D$14,3,FALSE),"")</f>
        <v>REC_11</v>
      </c>
      <c r="O1424" s="24"/>
      <c r="P1424" s="90">
        <v>44022</v>
      </c>
      <c r="Q1424" s="90" t="s">
        <v>540</v>
      </c>
      <c r="R1424" s="90" t="s">
        <v>1386</v>
      </c>
      <c r="S1424" s="90" t="s">
        <v>1459</v>
      </c>
      <c r="T1424" s="90" t="s">
        <v>1386</v>
      </c>
      <c r="U1424" s="90" t="s">
        <v>52</v>
      </c>
      <c r="V1424" s="94" t="s">
        <v>53</v>
      </c>
      <c r="W1424" s="90" t="s">
        <v>54</v>
      </c>
      <c r="X1424" s="90" t="s">
        <v>55</v>
      </c>
      <c r="Y1424" s="90" t="s">
        <v>71</v>
      </c>
      <c r="Z1424" s="88">
        <v>2000000</v>
      </c>
      <c r="AA1424" s="120"/>
      <c r="AB1424" s="88"/>
      <c r="AC1424" s="88"/>
      <c r="AD1424" s="88"/>
      <c r="AE1424" s="120">
        <v>2000000</v>
      </c>
      <c r="AF1424" s="88"/>
      <c r="AG1424" s="89"/>
      <c r="AH1424" s="90" t="s">
        <v>57</v>
      </c>
      <c r="AI1424" s="90"/>
      <c r="AJ1424" s="90"/>
      <c r="AK1424" s="90"/>
      <c r="AL1424" s="90" t="s">
        <v>57</v>
      </c>
      <c r="AM1424" s="90"/>
      <c r="AN1424" s="90" t="s">
        <v>57</v>
      </c>
      <c r="AO1424" s="90"/>
      <c r="AP1424" s="90" t="s">
        <v>57</v>
      </c>
      <c r="AQ1424" s="90"/>
      <c r="AR1424" s="90" t="s">
        <v>57</v>
      </c>
      <c r="AS1424" s="90" t="s">
        <v>60</v>
      </c>
      <c r="AT1424" s="90" t="s">
        <v>61</v>
      </c>
      <c r="AU1424" s="97" t="s">
        <v>62</v>
      </c>
      <c r="AV1424" s="98" t="s">
        <v>272</v>
      </c>
      <c r="AW1424" s="98" t="s">
        <v>335</v>
      </c>
      <c r="AX1424" s="97">
        <v>3202004</v>
      </c>
      <c r="AY1424" s="98" t="s">
        <v>336</v>
      </c>
      <c r="AZ1424" s="98" t="s">
        <v>888</v>
      </c>
      <c r="BA1424" s="24"/>
    </row>
    <row r="1425" spans="1:53" ht="84.75" customHeight="1">
      <c r="A1425" s="23" t="str">
        <f>+IFERROR(VLOOKUP(R1425,'[2]Listas niveles'!$D$2:$E$11,2,FALSE),"")</f>
        <v>DTAO</v>
      </c>
      <c r="B1425" s="23" t="str">
        <f>+IFERROR(VLOOKUP(AS1425,'[2]Listas anexo 1'!$A$7:$B$8,2,FALSE),"")</f>
        <v>ADMIN</v>
      </c>
      <c r="C1425" s="23" t="str">
        <f>+IFERROR(VLOOKUP(AT1425,'[2]Listas anexo 1'!$A$13:$B$15,2,FALSE),"")</f>
        <v>ADMINYCOOR</v>
      </c>
      <c r="D1425" s="23" t="str">
        <f>+IFERROR(VLOOKUP(AT1425,'[2]Listas anexo 1'!$A$13:$C$15,3,FALSE),"")</f>
        <v>CONTRIBUIR</v>
      </c>
      <c r="E1425" s="23" t="str">
        <f>+IFERROR(VLOOKUP(AT1425,'[2]Listas anexo 1'!$A$19:$B$21,2,FALSE),"")</f>
        <v>ADMINOB</v>
      </c>
      <c r="F1425" s="23" t="str">
        <f>+IFERROR(VLOOKUP(AV1425,'[2]Listas anexo 1'!$J$13:$K$21,2,FALSE),"")</f>
        <v>ADOBIII</v>
      </c>
      <c r="G1425" s="23" t="str">
        <f>+IFERROR(VLOOKUP(AW1425,'[2]LISTAS ANEXO 1. 2'!$A$9:$B$38,2,FALSE),"")</f>
        <v>AX</v>
      </c>
      <c r="H1425" s="23" t="str">
        <f>+IFERROR(IF(C1425="ADMINYCOOR",VLOOKUP(AY1425,'[2]LISTAS ANEXO 1. 3'!$B$13:$C$42,2,FALSE),IF(C1425="TASAS",VLOOKUP(AY1425,'[2]LISTAS ANEXO 1. 3'!$B$43:$C$51,2,FALSE),IF(C1425="FORTALECIMIENTO",VLOOKUP(AY1425,'[2]LISTAS ANEXO 1. 3'!$B$52:$C$58,2,FALSE),""))),"")</f>
        <v>OO</v>
      </c>
      <c r="I1425" s="23" t="str">
        <f>+IFERROR(VLOOKUP(#REF!,'[2]LISTAS ANEXO 1. 4'!$B$74:$C$90,2,FALSE),"")</f>
        <v/>
      </c>
      <c r="J1425" s="23" t="str">
        <f>+IFERROR(VLOOKUP(X1425,[2]ORDINALES!$B$2:$C$5,2,FALSE),"")</f>
        <v>CTADOS</v>
      </c>
      <c r="K1425" s="23" t="str">
        <f>+IFERROR(VLOOKUP(#REF!,[2]REGION!$G$2:$I$1125,2,FALSE),"")</f>
        <v/>
      </c>
      <c r="L1425" s="23" t="str">
        <f>+IFERROR(VLOOKUP(AI1425,[2]REGION!$G$2:$I$1125,2,FALSE),"")</f>
        <v/>
      </c>
      <c r="M1425" s="23" t="str">
        <f>+IFERROR(VLOOKUP(#REF!,[2]ORDINALES!$H$2:$I$382,2,FALSE),"")</f>
        <v/>
      </c>
      <c r="N1425" s="23" t="str">
        <f>IFERROR(VLOOKUP(U1425,'[2]Lista Willy'!$B$11:$D$14,3,FALSE),"")</f>
        <v>REC_20</v>
      </c>
      <c r="O1425" s="24"/>
      <c r="P1425" s="90">
        <v>44024</v>
      </c>
      <c r="Q1425" s="90" t="s">
        <v>540</v>
      </c>
      <c r="R1425" s="90" t="s">
        <v>1386</v>
      </c>
      <c r="S1425" s="90" t="s">
        <v>1459</v>
      </c>
      <c r="T1425" s="90" t="s">
        <v>1386</v>
      </c>
      <c r="U1425" s="90" t="s">
        <v>153</v>
      </c>
      <c r="V1425" s="94" t="s">
        <v>154</v>
      </c>
      <c r="W1425" s="90" t="s">
        <v>54</v>
      </c>
      <c r="X1425" s="90" t="s">
        <v>55</v>
      </c>
      <c r="Y1425" s="90" t="s">
        <v>1471</v>
      </c>
      <c r="Z1425" s="88">
        <v>14706000</v>
      </c>
      <c r="AA1425" s="120"/>
      <c r="AB1425" s="88"/>
      <c r="AC1425" s="88"/>
      <c r="AD1425" s="88"/>
      <c r="AE1425" s="120">
        <v>14706000</v>
      </c>
      <c r="AF1425" s="88"/>
      <c r="AG1425" s="89"/>
      <c r="AH1425" s="90" t="s">
        <v>57</v>
      </c>
      <c r="AI1425" s="90"/>
      <c r="AJ1425" s="90"/>
      <c r="AK1425" s="90"/>
      <c r="AL1425" s="90" t="s">
        <v>57</v>
      </c>
      <c r="AM1425" s="90"/>
      <c r="AN1425" s="90" t="s">
        <v>57</v>
      </c>
      <c r="AO1425" s="90"/>
      <c r="AP1425" s="90" t="s">
        <v>57</v>
      </c>
      <c r="AQ1425" s="90"/>
      <c r="AR1425" s="90" t="s">
        <v>57</v>
      </c>
      <c r="AS1425" s="90" t="s">
        <v>60</v>
      </c>
      <c r="AT1425" s="90" t="s">
        <v>61</v>
      </c>
      <c r="AU1425" s="97" t="s">
        <v>62</v>
      </c>
      <c r="AV1425" s="98" t="s">
        <v>272</v>
      </c>
      <c r="AW1425" s="98" t="s">
        <v>335</v>
      </c>
      <c r="AX1425" s="97">
        <v>3202004</v>
      </c>
      <c r="AY1425" s="98" t="s">
        <v>336</v>
      </c>
      <c r="AZ1425" s="98" t="s">
        <v>888</v>
      </c>
      <c r="BA1425" s="24"/>
    </row>
    <row r="1426" spans="1:53" ht="84.75" customHeight="1">
      <c r="A1426" s="23" t="str">
        <f>+IFERROR(VLOOKUP(R1426,'[2]Listas niveles'!$D$2:$E$11,2,FALSE),"")</f>
        <v>DTAO</v>
      </c>
      <c r="B1426" s="23" t="str">
        <f>+IFERROR(VLOOKUP(AS1426,'[2]Listas anexo 1'!$A$7:$B$8,2,FALSE),"")</f>
        <v>ADMIN</v>
      </c>
      <c r="C1426" s="23" t="str">
        <f>+IFERROR(VLOOKUP(AT1426,'[2]Listas anexo 1'!$A$13:$B$15,2,FALSE),"")</f>
        <v>ADMINYCOOR</v>
      </c>
      <c r="D1426" s="23" t="str">
        <f>+IFERROR(VLOOKUP(AT1426,'[2]Listas anexo 1'!$A$13:$C$15,3,FALSE),"")</f>
        <v>CONTRIBUIR</v>
      </c>
      <c r="E1426" s="23" t="str">
        <f>+IFERROR(VLOOKUP(AT1426,'[2]Listas anexo 1'!$A$19:$B$21,2,FALSE),"")</f>
        <v>ADMINOB</v>
      </c>
      <c r="F1426" s="23" t="str">
        <f>+IFERROR(VLOOKUP(AV1426,'[2]Listas anexo 1'!$J$13:$K$21,2,FALSE),"")</f>
        <v>ADOBIII</v>
      </c>
      <c r="G1426" s="23" t="str">
        <f>+IFERROR(VLOOKUP(AW1426,'[2]LISTAS ANEXO 1. 2'!$A$9:$B$38,2,FALSE),"")</f>
        <v>AIX</v>
      </c>
      <c r="H1426" s="23" t="str">
        <f>+IFERROR(IF(C1426="ADMINYCOOR",VLOOKUP(AY1426,'[2]LISTAS ANEXO 1. 3'!$B$13:$C$42,2,FALSE),IF(C1426="TASAS",VLOOKUP(AY1426,'[2]LISTAS ANEXO 1. 3'!$B$43:$C$51,2,FALSE),IF(C1426="FORTALECIMIENTO",VLOOKUP(AY1426,'[2]LISTAS ANEXO 1. 3'!$B$52:$C$58,2,FALSE),""))),"")</f>
        <v>NN</v>
      </c>
      <c r="I1426" s="23" t="str">
        <f>+IFERROR(VLOOKUP(#REF!,'[2]LISTAS ANEXO 1. 4'!$B$74:$C$90,2,FALSE),"")</f>
        <v/>
      </c>
      <c r="J1426" s="23" t="str">
        <f>+IFERROR(VLOOKUP(X1426,[2]ORDINALES!$B$2:$C$5,2,FALSE),"")</f>
        <v>CTADOS</v>
      </c>
      <c r="K1426" s="23" t="str">
        <f>+IFERROR(VLOOKUP(#REF!,[2]REGION!$G$2:$I$1125,2,FALSE),"")</f>
        <v/>
      </c>
      <c r="L1426" s="23" t="str">
        <f>+IFERROR(VLOOKUP(AI1426,[2]REGION!$G$2:$I$1125,2,FALSE),"")</f>
        <v/>
      </c>
      <c r="M1426" s="23" t="str">
        <f>+IFERROR(VLOOKUP(#REF!,[2]ORDINALES!$H$2:$I$382,2,FALSE),"")</f>
        <v/>
      </c>
      <c r="N1426" s="23" t="str">
        <f>IFERROR(VLOOKUP(U1426,'[2]Lista Willy'!$B$11:$D$14,3,FALSE),"")</f>
        <v>REC_20</v>
      </c>
      <c r="O1426" s="24"/>
      <c r="P1426" s="90">
        <v>44031</v>
      </c>
      <c r="Q1426" s="90" t="s">
        <v>540</v>
      </c>
      <c r="R1426" s="90" t="s">
        <v>1386</v>
      </c>
      <c r="S1426" s="90" t="s">
        <v>1459</v>
      </c>
      <c r="T1426" s="90" t="s">
        <v>1386</v>
      </c>
      <c r="U1426" s="90" t="s">
        <v>153</v>
      </c>
      <c r="V1426" s="94" t="s">
        <v>154</v>
      </c>
      <c r="W1426" s="90" t="s">
        <v>54</v>
      </c>
      <c r="X1426" s="90" t="s">
        <v>55</v>
      </c>
      <c r="Y1426" s="90" t="s">
        <v>1472</v>
      </c>
      <c r="Z1426" s="88">
        <v>4100000</v>
      </c>
      <c r="AA1426" s="120"/>
      <c r="AB1426" s="88"/>
      <c r="AC1426" s="88"/>
      <c r="AD1426" s="88"/>
      <c r="AE1426" s="120">
        <v>4100000</v>
      </c>
      <c r="AF1426" s="88"/>
      <c r="AG1426" s="89"/>
      <c r="AH1426" s="90" t="s">
        <v>57</v>
      </c>
      <c r="AI1426" s="90"/>
      <c r="AJ1426" s="90"/>
      <c r="AK1426" s="90"/>
      <c r="AL1426" s="90" t="s">
        <v>57</v>
      </c>
      <c r="AM1426" s="90"/>
      <c r="AN1426" s="90" t="s">
        <v>57</v>
      </c>
      <c r="AO1426" s="90"/>
      <c r="AP1426" s="90" t="s">
        <v>57</v>
      </c>
      <c r="AQ1426" s="90"/>
      <c r="AR1426" s="90" t="s">
        <v>57</v>
      </c>
      <c r="AS1426" s="90" t="s">
        <v>60</v>
      </c>
      <c r="AT1426" s="90" t="s">
        <v>61</v>
      </c>
      <c r="AU1426" s="97" t="s">
        <v>62</v>
      </c>
      <c r="AV1426" s="98" t="s">
        <v>272</v>
      </c>
      <c r="AW1426" s="98" t="s">
        <v>413</v>
      </c>
      <c r="AX1426" s="97">
        <v>3202014</v>
      </c>
      <c r="AY1426" s="98" t="s">
        <v>418</v>
      </c>
      <c r="AZ1426" s="98" t="s">
        <v>415</v>
      </c>
      <c r="BA1426" s="24"/>
    </row>
    <row r="1427" spans="1:53" ht="84.75" customHeight="1">
      <c r="A1427" s="23" t="str">
        <f>+IFERROR(VLOOKUP(R1427,'[2]Listas niveles'!$D$2:$E$11,2,FALSE),"")</f>
        <v>DTAO</v>
      </c>
      <c r="B1427" s="23" t="str">
        <f>+IFERROR(VLOOKUP(AS1427,'[2]Listas anexo 1'!$A$7:$B$8,2,FALSE),"")</f>
        <v>ADMIN</v>
      </c>
      <c r="C1427" s="23" t="str">
        <f>+IFERROR(VLOOKUP(AT1427,'[2]Listas anexo 1'!$A$13:$B$15,2,FALSE),"")</f>
        <v>ADMINYCOOR</v>
      </c>
      <c r="D1427" s="23" t="str">
        <f>+IFERROR(VLOOKUP(AT1427,'[2]Listas anexo 1'!$A$13:$C$15,3,FALSE),"")</f>
        <v>CONTRIBUIR</v>
      </c>
      <c r="E1427" s="23" t="str">
        <f>+IFERROR(VLOOKUP(AT1427,'[2]Listas anexo 1'!$A$19:$B$21,2,FALSE),"")</f>
        <v>ADMINOB</v>
      </c>
      <c r="F1427" s="23" t="str">
        <f>+IFERROR(VLOOKUP(AV1427,'[2]Listas anexo 1'!$J$13:$K$21,2,FALSE),"")</f>
        <v>ADOBIII</v>
      </c>
      <c r="G1427" s="23" t="str">
        <f>+IFERROR(VLOOKUP(AW1427,'[2]LISTAS ANEXO 1. 2'!$A$9:$B$38,2,FALSE),"")</f>
        <v>AIX</v>
      </c>
      <c r="H1427" s="23" t="str">
        <f>+IFERROR(IF(C1427="ADMINYCOOR",VLOOKUP(AY1427,'[2]LISTAS ANEXO 1. 3'!$B$13:$C$42,2,FALSE),IF(C1427="TASAS",VLOOKUP(AY1427,'[2]LISTAS ANEXO 1. 3'!$B$43:$C$51,2,FALSE),IF(C1427="FORTALECIMIENTO",VLOOKUP(AY1427,'[2]LISTAS ANEXO 1. 3'!$B$52:$C$58,2,FALSE),""))),"")</f>
        <v>NN</v>
      </c>
      <c r="I1427" s="23" t="str">
        <f>+IFERROR(VLOOKUP(#REF!,'[2]LISTAS ANEXO 1. 4'!$B$74:$C$90,2,FALSE),"")</f>
        <v/>
      </c>
      <c r="J1427" s="23" t="str">
        <f>+IFERROR(VLOOKUP(X1427,[2]ORDINALES!$B$2:$C$5,2,FALSE),"")</f>
        <v>CTADOS</v>
      </c>
      <c r="K1427" s="23" t="str">
        <f>+IFERROR(VLOOKUP(#REF!,[2]REGION!$G$2:$I$1125,2,FALSE),"")</f>
        <v/>
      </c>
      <c r="L1427" s="23" t="str">
        <f>+IFERROR(VLOOKUP(AI1427,[2]REGION!$G$2:$I$1125,2,FALSE),"")</f>
        <v/>
      </c>
      <c r="M1427" s="23" t="str">
        <f>+IFERROR(VLOOKUP(#REF!,[2]ORDINALES!$H$2:$I$382,2,FALSE),"")</f>
        <v/>
      </c>
      <c r="N1427" s="23" t="str">
        <f>IFERROR(VLOOKUP(U1427,'[2]Lista Willy'!$B$11:$D$14,3,FALSE),"")</f>
        <v>REC_11</v>
      </c>
      <c r="O1427" s="24"/>
      <c r="P1427" s="90">
        <v>44033</v>
      </c>
      <c r="Q1427" s="90" t="s">
        <v>540</v>
      </c>
      <c r="R1427" s="90" t="s">
        <v>1386</v>
      </c>
      <c r="S1427" s="90" t="s">
        <v>1459</v>
      </c>
      <c r="T1427" s="90" t="s">
        <v>1386</v>
      </c>
      <c r="U1427" s="90" t="s">
        <v>52</v>
      </c>
      <c r="V1427" s="94" t="s">
        <v>53</v>
      </c>
      <c r="W1427" s="90" t="s">
        <v>54</v>
      </c>
      <c r="X1427" s="90" t="s">
        <v>55</v>
      </c>
      <c r="Y1427" s="90" t="s">
        <v>1473</v>
      </c>
      <c r="Z1427" s="88">
        <v>5000000</v>
      </c>
      <c r="AA1427" s="120"/>
      <c r="AB1427" s="88"/>
      <c r="AC1427" s="88"/>
      <c r="AD1427" s="88"/>
      <c r="AE1427" s="120">
        <v>5000000</v>
      </c>
      <c r="AF1427" s="88"/>
      <c r="AG1427" s="89"/>
      <c r="AH1427" s="90" t="s">
        <v>57</v>
      </c>
      <c r="AI1427" s="90"/>
      <c r="AJ1427" s="90"/>
      <c r="AK1427" s="90"/>
      <c r="AL1427" s="90" t="s">
        <v>57</v>
      </c>
      <c r="AM1427" s="90"/>
      <c r="AN1427" s="90" t="s">
        <v>57</v>
      </c>
      <c r="AO1427" s="90"/>
      <c r="AP1427" s="90" t="s">
        <v>57</v>
      </c>
      <c r="AQ1427" s="90"/>
      <c r="AR1427" s="90" t="s">
        <v>57</v>
      </c>
      <c r="AS1427" s="90" t="s">
        <v>60</v>
      </c>
      <c r="AT1427" s="90" t="s">
        <v>61</v>
      </c>
      <c r="AU1427" s="97" t="s">
        <v>62</v>
      </c>
      <c r="AV1427" s="98" t="s">
        <v>272</v>
      </c>
      <c r="AW1427" s="98" t="s">
        <v>413</v>
      </c>
      <c r="AX1427" s="97">
        <v>3202014</v>
      </c>
      <c r="AY1427" s="98" t="s">
        <v>418</v>
      </c>
      <c r="AZ1427" s="98" t="s">
        <v>415</v>
      </c>
      <c r="BA1427" s="24"/>
    </row>
    <row r="1428" spans="1:53" ht="84.75" customHeight="1">
      <c r="A1428" s="23" t="str">
        <f>+IFERROR(VLOOKUP(R1428,'[2]Listas niveles'!$D$2:$E$11,2,FALSE),"")</f>
        <v>DTAO</v>
      </c>
      <c r="B1428" s="23" t="str">
        <f>+IFERROR(VLOOKUP(AS1428,'[2]Listas anexo 1'!$A$7:$B$8,2,FALSE),"")</f>
        <v>ADMIN</v>
      </c>
      <c r="C1428" s="23" t="str">
        <f>+IFERROR(VLOOKUP(AT1428,'[2]Listas anexo 1'!$A$13:$B$15,2,FALSE),"")</f>
        <v>ADMINYCOOR</v>
      </c>
      <c r="D1428" s="23" t="str">
        <f>+IFERROR(VLOOKUP(AT1428,'[2]Listas anexo 1'!$A$13:$C$15,3,FALSE),"")</f>
        <v>CONTRIBUIR</v>
      </c>
      <c r="E1428" s="23" t="str">
        <f>+IFERROR(VLOOKUP(AT1428,'[2]Listas anexo 1'!$A$19:$B$21,2,FALSE),"")</f>
        <v>ADMINOB</v>
      </c>
      <c r="F1428" s="23" t="str">
        <f>+IFERROR(VLOOKUP(AV1428,'[2]Listas anexo 1'!$J$13:$K$21,2,FALSE),"")</f>
        <v>ADOBIV</v>
      </c>
      <c r="G1428" s="23" t="str">
        <f>+IFERROR(VLOOKUP(AW1428,'[2]LISTAS ANEXO 1. 2'!$A$9:$B$38,2,FALSE),"")</f>
        <v>AXVI</v>
      </c>
      <c r="H1428" s="23" t="str">
        <f>+IFERROR(IF(C1428="ADMINYCOOR",VLOOKUP(AY1428,'[2]LISTAS ANEXO 1. 3'!$B$13:$C$42,2,FALSE),IF(C1428="TASAS",VLOOKUP(AY1428,'[2]LISTAS ANEXO 1. 3'!$B$43:$C$51,2,FALSE),IF(C1428="FORTALECIMIENTO",VLOOKUP(AY1428,'[2]LISTAS ANEXO 1. 3'!$B$52:$C$58,2,FALSE),""))),"")</f>
        <v>CD</v>
      </c>
      <c r="I1428" s="23" t="str">
        <f>+IFERROR(VLOOKUP(#REF!,'[2]LISTAS ANEXO 1. 4'!$B$74:$C$90,2,FALSE),"")</f>
        <v/>
      </c>
      <c r="J1428" s="23" t="str">
        <f>+IFERROR(VLOOKUP(X1428,[2]ORDINALES!$B$2:$C$5,2,FALSE),"")</f>
        <v>CTADOS</v>
      </c>
      <c r="K1428" s="23" t="str">
        <f>+IFERROR(VLOOKUP(#REF!,[2]REGION!$G$2:$I$1125,2,FALSE),"")</f>
        <v/>
      </c>
      <c r="L1428" s="23" t="str">
        <f>+IFERROR(VLOOKUP(AI1428,[2]REGION!$G$2:$I$1125,2,FALSE),"")</f>
        <v/>
      </c>
      <c r="M1428" s="23" t="str">
        <f>+IFERROR(VLOOKUP(#REF!,[2]ORDINALES!$H$2:$I$382,2,FALSE),"")</f>
        <v/>
      </c>
      <c r="N1428" s="23" t="str">
        <f>IFERROR(VLOOKUP(U1428,'[2]Lista Willy'!$B$11:$D$14,3,FALSE),"")</f>
        <v>REC_11</v>
      </c>
      <c r="O1428" s="24"/>
      <c r="P1428" s="90">
        <v>44035</v>
      </c>
      <c r="Q1428" s="90" t="s">
        <v>540</v>
      </c>
      <c r="R1428" s="90" t="s">
        <v>1386</v>
      </c>
      <c r="S1428" s="90" t="s">
        <v>1459</v>
      </c>
      <c r="T1428" s="90" t="s">
        <v>1386</v>
      </c>
      <c r="U1428" s="90" t="s">
        <v>52</v>
      </c>
      <c r="V1428" s="94" t="s">
        <v>53</v>
      </c>
      <c r="W1428" s="90" t="s">
        <v>54</v>
      </c>
      <c r="X1428" s="90" t="s">
        <v>55</v>
      </c>
      <c r="Y1428" s="90" t="s">
        <v>294</v>
      </c>
      <c r="Z1428" s="88">
        <v>257501</v>
      </c>
      <c r="AA1428" s="120"/>
      <c r="AB1428" s="88"/>
      <c r="AC1428" s="88"/>
      <c r="AD1428" s="88"/>
      <c r="AE1428" s="120">
        <v>257501</v>
      </c>
      <c r="AF1428" s="88"/>
      <c r="AG1428" s="89"/>
      <c r="AH1428" s="90" t="s">
        <v>57</v>
      </c>
      <c r="AI1428" s="90"/>
      <c r="AJ1428" s="90"/>
      <c r="AK1428" s="90"/>
      <c r="AL1428" s="90" t="s">
        <v>57</v>
      </c>
      <c r="AM1428" s="90"/>
      <c r="AN1428" s="90" t="s">
        <v>57</v>
      </c>
      <c r="AO1428" s="90"/>
      <c r="AP1428" s="90" t="s">
        <v>57</v>
      </c>
      <c r="AQ1428" s="90"/>
      <c r="AR1428" s="90" t="s">
        <v>57</v>
      </c>
      <c r="AS1428" s="90" t="s">
        <v>60</v>
      </c>
      <c r="AT1428" s="90" t="s">
        <v>61</v>
      </c>
      <c r="AU1428" s="97" t="s">
        <v>62</v>
      </c>
      <c r="AV1428" s="98" t="s">
        <v>63</v>
      </c>
      <c r="AW1428" s="98" t="s">
        <v>64</v>
      </c>
      <c r="AX1428" s="97">
        <v>3202008</v>
      </c>
      <c r="AY1428" s="98" t="s">
        <v>65</v>
      </c>
      <c r="AZ1428" s="98" t="s">
        <v>66</v>
      </c>
      <c r="BA1428" s="24"/>
    </row>
    <row r="1429" spans="1:53" ht="84.75" customHeight="1">
      <c r="A1429" s="23" t="str">
        <f>+IFERROR(VLOOKUP(R1429,'[2]Listas niveles'!$D$2:$E$11,2,FALSE),"")</f>
        <v>DTAO</v>
      </c>
      <c r="B1429" s="23" t="str">
        <f>+IFERROR(VLOOKUP(AS1429,'[2]Listas anexo 1'!$A$7:$B$8,2,FALSE),"")</f>
        <v>FORTA</v>
      </c>
      <c r="C1429" s="23" t="str">
        <f>+IFERROR(VLOOKUP(AT1429,'[2]Listas anexo 1'!$A$13:$B$15,2,FALSE),"")</f>
        <v>FORTALECIMIENTO</v>
      </c>
      <c r="D1429" s="23" t="str">
        <f>+IFERROR(VLOOKUP(AT1429,'[2]Listas anexo 1'!$A$13:$C$15,3,FALSE),"")</f>
        <v>FORTALECER</v>
      </c>
      <c r="E1429" s="23" t="str">
        <f>+IFERROR(VLOOKUP(AT1429,'[2]Listas anexo 1'!$A$19:$B$21,2,FALSE),"")</f>
        <v>FORTOB</v>
      </c>
      <c r="F1429" s="23" t="str">
        <f>+IFERROR(VLOOKUP(AV1429,'[2]Listas anexo 1'!$J$13:$K$21,2,FALSE),"")</f>
        <v>FORTOBI</v>
      </c>
      <c r="G1429" s="23" t="str">
        <f>+IFERROR(VLOOKUP(AW1429,'[2]LISTAS ANEXO 1. 2'!$A$9:$B$38,2,FALSE),"")</f>
        <v>TII</v>
      </c>
      <c r="H1429" s="23" t="str">
        <f>+IFERROR(IF(C1429="ADMINYCOOR",VLOOKUP(AY1429,'[2]LISTAS ANEXO 1. 3'!$B$13:$C$42,2,FALSE),IF(C1429="TASAS",VLOOKUP(AY1429,'[2]LISTAS ANEXO 1. 3'!$B$43:$C$51,2,FALSE),IF(C1429="FORTALECIMIENTO",VLOOKUP(AY1429,'[2]LISTAS ANEXO 1. 3'!$B$52:$C$58,2,FALSE),""))),"")</f>
        <v>BBBB</v>
      </c>
      <c r="I1429" s="23" t="str">
        <f>+IFERROR(VLOOKUP(#REF!,'[2]LISTAS ANEXO 1. 4'!$B$74:$C$90,2,FALSE),"")</f>
        <v/>
      </c>
      <c r="J1429" s="23" t="str">
        <f>+IFERROR(VLOOKUP(X1429,[2]ORDINALES!$B$2:$C$5,2,FALSE),"")</f>
        <v>CTADOS</v>
      </c>
      <c r="K1429" s="23" t="str">
        <f>+IFERROR(VLOOKUP(#REF!,[2]REGION!$G$2:$I$1125,2,FALSE),"")</f>
        <v/>
      </c>
      <c r="L1429" s="23" t="str">
        <f>+IFERROR(VLOOKUP(AI1429,[2]REGION!$G$2:$I$1125,2,FALSE),"")</f>
        <v>CAUCA</v>
      </c>
      <c r="M1429" s="23" t="str">
        <f>+IFERROR(VLOOKUP(#REF!,[2]ORDINALES!$H$2:$I$382,2,FALSE),"")</f>
        <v/>
      </c>
      <c r="N1429" s="23" t="str">
        <f>IFERROR(VLOOKUP(U1429,'[2]Lista Willy'!$B$11:$D$14,3,FALSE),"")</f>
        <v>REC_11</v>
      </c>
      <c r="O1429" s="24"/>
      <c r="P1429" s="90">
        <v>44036</v>
      </c>
      <c r="Q1429" s="90" t="s">
        <v>540</v>
      </c>
      <c r="R1429" s="90" t="s">
        <v>1386</v>
      </c>
      <c r="S1429" s="90" t="s">
        <v>1459</v>
      </c>
      <c r="T1429" s="90" t="s">
        <v>1386</v>
      </c>
      <c r="U1429" s="90" t="s">
        <v>52</v>
      </c>
      <c r="V1429" s="94" t="s">
        <v>53</v>
      </c>
      <c r="W1429" s="90" t="s">
        <v>54</v>
      </c>
      <c r="X1429" s="90" t="s">
        <v>55</v>
      </c>
      <c r="Y1429" s="90" t="s">
        <v>1474</v>
      </c>
      <c r="Z1429" s="88">
        <v>31859960</v>
      </c>
      <c r="AA1429" s="120"/>
      <c r="AB1429" s="88"/>
      <c r="AC1429" s="88"/>
      <c r="AD1429" s="88"/>
      <c r="AE1429" s="120">
        <v>31859960</v>
      </c>
      <c r="AF1429" s="88"/>
      <c r="AG1429" s="89"/>
      <c r="AH1429" s="90" t="s">
        <v>57</v>
      </c>
      <c r="AI1429" s="90" t="s">
        <v>1421</v>
      </c>
      <c r="AJ1429" s="90" t="s">
        <v>1422</v>
      </c>
      <c r="AK1429" s="90"/>
      <c r="AL1429" s="90" t="s">
        <v>57</v>
      </c>
      <c r="AM1429" s="90"/>
      <c r="AN1429" s="90" t="s">
        <v>57</v>
      </c>
      <c r="AO1429" s="90"/>
      <c r="AP1429" s="90" t="s">
        <v>57</v>
      </c>
      <c r="AQ1429" s="90"/>
      <c r="AR1429" s="90" t="s">
        <v>57</v>
      </c>
      <c r="AS1429" s="90" t="s">
        <v>73</v>
      </c>
      <c r="AT1429" s="90" t="s">
        <v>74</v>
      </c>
      <c r="AU1429" s="97" t="s">
        <v>75</v>
      </c>
      <c r="AV1429" s="98" t="s">
        <v>76</v>
      </c>
      <c r="AW1429" s="98" t="s">
        <v>77</v>
      </c>
      <c r="AX1429" s="97">
        <v>3299060</v>
      </c>
      <c r="AY1429" s="98" t="s">
        <v>78</v>
      </c>
      <c r="AZ1429" s="98" t="s">
        <v>201</v>
      </c>
      <c r="BA1429" s="24"/>
    </row>
    <row r="1430" spans="1:53" ht="84.75" customHeight="1">
      <c r="A1430" s="23" t="str">
        <f>+IFERROR(VLOOKUP(R1430,'[2]Listas niveles'!$D$2:$E$11,2,FALSE),"")</f>
        <v>DTAO</v>
      </c>
      <c r="B1430" s="23" t="str">
        <f>+IFERROR(VLOOKUP(AS1430,'[2]Listas anexo 1'!$A$7:$B$8,2,FALSE),"")</f>
        <v>FORTA</v>
      </c>
      <c r="C1430" s="23" t="str">
        <f>+IFERROR(VLOOKUP(AT1430,'[2]Listas anexo 1'!$A$13:$B$15,2,FALSE),"")</f>
        <v>FORTALECIMIENTO</v>
      </c>
      <c r="D1430" s="23" t="str">
        <f>+IFERROR(VLOOKUP(AT1430,'[2]Listas anexo 1'!$A$13:$C$15,3,FALSE),"")</f>
        <v>FORTALECER</v>
      </c>
      <c r="E1430" s="23" t="str">
        <f>+IFERROR(VLOOKUP(AT1430,'[2]Listas anexo 1'!$A$19:$B$21,2,FALSE),"")</f>
        <v>FORTOB</v>
      </c>
      <c r="F1430" s="23" t="str">
        <f>+IFERROR(VLOOKUP(AV1430,'[2]Listas anexo 1'!$J$13:$K$21,2,FALSE),"")</f>
        <v>FORTOBI</v>
      </c>
      <c r="G1430" s="23" t="str">
        <f>+IFERROR(VLOOKUP(AW1430,'[2]LISTAS ANEXO 1. 2'!$A$9:$B$38,2,FALSE),"")</f>
        <v>TII</v>
      </c>
      <c r="H1430" s="23" t="str">
        <f>+IFERROR(IF(C1430="ADMINYCOOR",VLOOKUP(AY1430,'[2]LISTAS ANEXO 1. 3'!$B$13:$C$42,2,FALSE),IF(C1430="TASAS",VLOOKUP(AY1430,'[2]LISTAS ANEXO 1. 3'!$B$43:$C$51,2,FALSE),IF(C1430="FORTALECIMIENTO",VLOOKUP(AY1430,'[2]LISTAS ANEXO 1. 3'!$B$52:$C$58,2,FALSE),""))),"")</f>
        <v>BBBB</v>
      </c>
      <c r="I1430" s="23" t="str">
        <f>+IFERROR(VLOOKUP(#REF!,'[2]LISTAS ANEXO 1. 4'!$B$74:$C$90,2,FALSE),"")</f>
        <v/>
      </c>
      <c r="J1430" s="23" t="str">
        <f>+IFERROR(VLOOKUP(X1430,[2]ORDINALES!$B$2:$C$5,2,FALSE),"")</f>
        <v>CTADOS</v>
      </c>
      <c r="K1430" s="23" t="str">
        <f>+IFERROR(VLOOKUP(#REF!,[2]REGION!$G$2:$I$1125,2,FALSE),"")</f>
        <v/>
      </c>
      <c r="L1430" s="23" t="str">
        <f>+IFERROR(VLOOKUP(AI1430,[2]REGION!$G$2:$I$1125,2,FALSE),"")</f>
        <v/>
      </c>
      <c r="M1430" s="23" t="str">
        <f>+IFERROR(VLOOKUP(#REF!,[2]ORDINALES!$H$2:$I$382,2,FALSE),"")</f>
        <v/>
      </c>
      <c r="N1430" s="23" t="str">
        <f>IFERROR(VLOOKUP(U1430,'[2]Lista Willy'!$B$11:$D$14,3,FALSE),"")</f>
        <v>REC_11</v>
      </c>
      <c r="O1430" s="24"/>
      <c r="P1430" s="90">
        <v>44038</v>
      </c>
      <c r="Q1430" s="90" t="s">
        <v>540</v>
      </c>
      <c r="R1430" s="90" t="s">
        <v>1386</v>
      </c>
      <c r="S1430" s="90" t="s">
        <v>1459</v>
      </c>
      <c r="T1430" s="90" t="s">
        <v>1386</v>
      </c>
      <c r="U1430" s="90" t="s">
        <v>52</v>
      </c>
      <c r="V1430" s="94" t="s">
        <v>53</v>
      </c>
      <c r="W1430" s="90" t="s">
        <v>54</v>
      </c>
      <c r="X1430" s="90" t="s">
        <v>55</v>
      </c>
      <c r="Y1430" s="90" t="s">
        <v>1436</v>
      </c>
      <c r="Z1430" s="88">
        <v>400000</v>
      </c>
      <c r="AA1430" s="120"/>
      <c r="AB1430" s="88"/>
      <c r="AC1430" s="88"/>
      <c r="AD1430" s="88"/>
      <c r="AE1430" s="120">
        <v>400000</v>
      </c>
      <c r="AF1430" s="88"/>
      <c r="AG1430" s="89"/>
      <c r="AH1430" s="90" t="s">
        <v>57</v>
      </c>
      <c r="AI1430" s="90"/>
      <c r="AJ1430" s="90"/>
      <c r="AK1430" s="90"/>
      <c r="AL1430" s="90" t="s">
        <v>57</v>
      </c>
      <c r="AM1430" s="90"/>
      <c r="AN1430" s="90" t="s">
        <v>57</v>
      </c>
      <c r="AO1430" s="90"/>
      <c r="AP1430" s="90" t="s">
        <v>57</v>
      </c>
      <c r="AQ1430" s="90"/>
      <c r="AR1430" s="90" t="s">
        <v>57</v>
      </c>
      <c r="AS1430" s="90" t="s">
        <v>73</v>
      </c>
      <c r="AT1430" s="90" t="s">
        <v>74</v>
      </c>
      <c r="AU1430" s="97" t="s">
        <v>75</v>
      </c>
      <c r="AV1430" s="98" t="s">
        <v>76</v>
      </c>
      <c r="AW1430" s="98" t="s">
        <v>77</v>
      </c>
      <c r="AX1430" s="97">
        <v>3299060</v>
      </c>
      <c r="AY1430" s="98" t="s">
        <v>78</v>
      </c>
      <c r="AZ1430" s="98" t="s">
        <v>201</v>
      </c>
      <c r="BA1430" s="24"/>
    </row>
    <row r="1431" spans="1:53" ht="84.75" customHeight="1">
      <c r="A1431" s="23" t="str">
        <f>+IFERROR(VLOOKUP(R1431,'[2]Listas niveles'!$D$2:$E$11,2,FALSE),"")</f>
        <v>DTAO</v>
      </c>
      <c r="B1431" s="23" t="str">
        <f>+IFERROR(VLOOKUP(AS1431,'[2]Listas anexo 1'!$A$7:$B$8,2,FALSE),"")</f>
        <v>ADMIN</v>
      </c>
      <c r="C1431" s="23" t="str">
        <f>+IFERROR(VLOOKUP(AT1431,'[2]Listas anexo 1'!$A$13:$B$15,2,FALSE),"")</f>
        <v>ADMINYCOOR</v>
      </c>
      <c r="D1431" s="23" t="str">
        <f>+IFERROR(VLOOKUP(AT1431,'[2]Listas anexo 1'!$A$13:$C$15,3,FALSE),"")</f>
        <v>CONTRIBUIR</v>
      </c>
      <c r="E1431" s="23" t="str">
        <f>+IFERROR(VLOOKUP(AT1431,'[2]Listas anexo 1'!$A$19:$B$21,2,FALSE),"")</f>
        <v>ADMINOB</v>
      </c>
      <c r="F1431" s="23" t="str">
        <f>+IFERROR(VLOOKUP(AV1431,'[2]Listas anexo 1'!$J$13:$K$21,2,FALSE),"")</f>
        <v>ADOBI</v>
      </c>
      <c r="G1431" s="23" t="str">
        <f>+IFERROR(VLOOKUP(AW1431,'[2]LISTAS ANEXO 1. 2'!$A$9:$B$38,2,FALSE),"")</f>
        <v>AI</v>
      </c>
      <c r="H1431" s="23" t="str">
        <f>+IFERROR(IF(C1431="ADMINYCOOR",VLOOKUP(AY1431,'[2]LISTAS ANEXO 1. 3'!$B$13:$C$42,2,FALSE),IF(C1431="TASAS",VLOOKUP(AY1431,'[2]LISTAS ANEXO 1. 3'!$B$43:$C$51,2,FALSE),IF(C1431="FORTALECIMIENTO",VLOOKUP(AY1431,'[2]LISTAS ANEXO 1. 3'!$B$52:$C$58,2,FALSE),""))),"")</f>
        <v>AA</v>
      </c>
      <c r="I1431" s="23" t="str">
        <f>+IFERROR(VLOOKUP(#REF!,'[2]LISTAS ANEXO 1. 4'!$B$74:$C$90,2,FALSE),"")</f>
        <v/>
      </c>
      <c r="J1431" s="23" t="str">
        <f>+IFERROR(VLOOKUP(X1431,[2]ORDINALES!$B$2:$C$5,2,FALSE),"")</f>
        <v>CTADOS</v>
      </c>
      <c r="K1431" s="23" t="str">
        <f>+IFERROR(VLOOKUP(#REF!,[2]REGION!$G$2:$I$1125,2,FALSE),"")</f>
        <v/>
      </c>
      <c r="L1431" s="23" t="str">
        <f>+IFERROR(VLOOKUP(AI1431,[2]REGION!$G$2:$I$1125,2,FALSE),"")</f>
        <v>HUILA</v>
      </c>
      <c r="M1431" s="23" t="str">
        <f>+IFERROR(VLOOKUP(#REF!,[2]ORDINALES!$H$2:$I$382,2,FALSE),"")</f>
        <v/>
      </c>
      <c r="N1431" s="23" t="str">
        <f>IFERROR(VLOOKUP(U1431,'[2]Lista Willy'!$B$11:$D$14,3,FALSE),"")</f>
        <v>REC_11</v>
      </c>
      <c r="O1431" s="24"/>
      <c r="P1431" s="90">
        <v>45000</v>
      </c>
      <c r="Q1431" s="90" t="s">
        <v>540</v>
      </c>
      <c r="R1431" s="90" t="s">
        <v>1386</v>
      </c>
      <c r="S1431" s="90" t="s">
        <v>1475</v>
      </c>
      <c r="T1431" s="90" t="s">
        <v>1386</v>
      </c>
      <c r="U1431" s="90" t="s">
        <v>52</v>
      </c>
      <c r="V1431" s="94" t="s">
        <v>53</v>
      </c>
      <c r="W1431" s="90" t="s">
        <v>54</v>
      </c>
      <c r="X1431" s="90" t="s">
        <v>55</v>
      </c>
      <c r="Y1431" s="90" t="s">
        <v>1476</v>
      </c>
      <c r="Z1431" s="88">
        <v>16477901</v>
      </c>
      <c r="AA1431" s="120"/>
      <c r="AB1431" s="88"/>
      <c r="AC1431" s="88"/>
      <c r="AD1431" s="88"/>
      <c r="AE1431" s="120">
        <v>16477901</v>
      </c>
      <c r="AF1431" s="88"/>
      <c r="AG1431" s="89"/>
      <c r="AH1431" s="90" t="s">
        <v>57</v>
      </c>
      <c r="AI1431" s="90" t="s">
        <v>1477</v>
      </c>
      <c r="AJ1431" s="90" t="s">
        <v>1478</v>
      </c>
      <c r="AK1431" s="90"/>
      <c r="AL1431" s="90" t="s">
        <v>57</v>
      </c>
      <c r="AM1431" s="90"/>
      <c r="AN1431" s="90" t="s">
        <v>57</v>
      </c>
      <c r="AO1431" s="90"/>
      <c r="AP1431" s="90" t="s">
        <v>57</v>
      </c>
      <c r="AQ1431" s="90"/>
      <c r="AR1431" s="90" t="s">
        <v>57</v>
      </c>
      <c r="AS1431" s="90" t="s">
        <v>60</v>
      </c>
      <c r="AT1431" s="90" t="s">
        <v>61</v>
      </c>
      <c r="AU1431" s="97" t="s">
        <v>62</v>
      </c>
      <c r="AV1431" s="98" t="s">
        <v>125</v>
      </c>
      <c r="AW1431" s="98" t="s">
        <v>126</v>
      </c>
      <c r="AX1431" s="97">
        <v>3202032</v>
      </c>
      <c r="AY1431" s="98" t="s">
        <v>127</v>
      </c>
      <c r="AZ1431" s="98" t="s">
        <v>293</v>
      </c>
      <c r="BA1431" s="24"/>
    </row>
    <row r="1432" spans="1:53" ht="84.75" customHeight="1">
      <c r="A1432" s="23" t="str">
        <f>+IFERROR(VLOOKUP(R1432,'[2]Listas niveles'!$D$2:$E$11,2,FALSE),"")</f>
        <v>DTAO</v>
      </c>
      <c r="B1432" s="23" t="str">
        <f>+IFERROR(VLOOKUP(AS1432,'[2]Listas anexo 1'!$A$7:$B$8,2,FALSE),"")</f>
        <v>ADMIN</v>
      </c>
      <c r="C1432" s="23" t="str">
        <f>+IFERROR(VLOOKUP(AT1432,'[2]Listas anexo 1'!$A$13:$B$15,2,FALSE),"")</f>
        <v>ADMINYCOOR</v>
      </c>
      <c r="D1432" s="23" t="str">
        <f>+IFERROR(VLOOKUP(AT1432,'[2]Listas anexo 1'!$A$13:$C$15,3,FALSE),"")</f>
        <v>CONTRIBUIR</v>
      </c>
      <c r="E1432" s="23" t="str">
        <f>+IFERROR(VLOOKUP(AT1432,'[2]Listas anexo 1'!$A$19:$B$21,2,FALSE),"")</f>
        <v>ADMINOB</v>
      </c>
      <c r="F1432" s="23" t="str">
        <f>+IFERROR(VLOOKUP(AV1432,'[2]Listas anexo 1'!$J$13:$K$21,2,FALSE),"")</f>
        <v>ADOBI</v>
      </c>
      <c r="G1432" s="23" t="str">
        <f>+IFERROR(VLOOKUP(AW1432,'[2]LISTAS ANEXO 1. 2'!$A$9:$B$38,2,FALSE),"")</f>
        <v>AI</v>
      </c>
      <c r="H1432" s="23" t="str">
        <f>+IFERROR(IF(C1432="ADMINYCOOR",VLOOKUP(AY1432,'[2]LISTAS ANEXO 1. 3'!$B$13:$C$42,2,FALSE),IF(C1432="TASAS",VLOOKUP(AY1432,'[2]LISTAS ANEXO 1. 3'!$B$43:$C$51,2,FALSE),IF(C1432="FORTALECIMIENTO",VLOOKUP(AY1432,'[2]LISTAS ANEXO 1. 3'!$B$52:$C$58,2,FALSE),""))),"")</f>
        <v>AA</v>
      </c>
      <c r="I1432" s="23" t="str">
        <f>+IFERROR(VLOOKUP(#REF!,'[2]LISTAS ANEXO 1. 4'!$B$74:$C$90,2,FALSE),"")</f>
        <v/>
      </c>
      <c r="J1432" s="23" t="str">
        <f>+IFERROR(VLOOKUP(X1432,[2]ORDINALES!$B$2:$C$5,2,FALSE),"")</f>
        <v>CTADOS</v>
      </c>
      <c r="K1432" s="23" t="str">
        <f>+IFERROR(VLOOKUP(#REF!,[2]REGION!$G$2:$I$1125,2,FALSE),"")</f>
        <v/>
      </c>
      <c r="L1432" s="23" t="str">
        <f>+IFERROR(VLOOKUP(AI1432,[2]REGION!$G$2:$I$1125,2,FALSE),"")</f>
        <v>HUILA</v>
      </c>
      <c r="M1432" s="23" t="str">
        <f>+IFERROR(VLOOKUP(#REF!,[2]ORDINALES!$H$2:$I$382,2,FALSE),"")</f>
        <v/>
      </c>
      <c r="N1432" s="23" t="str">
        <f>IFERROR(VLOOKUP(U1432,'[2]Lista Willy'!$B$11:$D$14,3,FALSE),"")</f>
        <v>REC_11</v>
      </c>
      <c r="O1432" s="24"/>
      <c r="P1432" s="90">
        <v>45001</v>
      </c>
      <c r="Q1432" s="90" t="s">
        <v>540</v>
      </c>
      <c r="R1432" s="90" t="s">
        <v>1386</v>
      </c>
      <c r="S1432" s="90" t="s">
        <v>1475</v>
      </c>
      <c r="T1432" s="90" t="s">
        <v>1386</v>
      </c>
      <c r="U1432" s="90" t="s">
        <v>52</v>
      </c>
      <c r="V1432" s="94" t="s">
        <v>53</v>
      </c>
      <c r="W1432" s="90" t="s">
        <v>54</v>
      </c>
      <c r="X1432" s="90" t="s">
        <v>55</v>
      </c>
      <c r="Y1432" s="90" t="s">
        <v>1476</v>
      </c>
      <c r="Z1432" s="88">
        <v>16477901</v>
      </c>
      <c r="AA1432" s="120"/>
      <c r="AB1432" s="88"/>
      <c r="AC1432" s="88"/>
      <c r="AD1432" s="88"/>
      <c r="AE1432" s="120">
        <v>16477901</v>
      </c>
      <c r="AF1432" s="88"/>
      <c r="AG1432" s="89"/>
      <c r="AH1432" s="90" t="s">
        <v>57</v>
      </c>
      <c r="AI1432" s="90" t="s">
        <v>1477</v>
      </c>
      <c r="AJ1432" s="90" t="s">
        <v>1478</v>
      </c>
      <c r="AK1432" s="90"/>
      <c r="AL1432" s="90" t="s">
        <v>57</v>
      </c>
      <c r="AM1432" s="90"/>
      <c r="AN1432" s="90" t="s">
        <v>57</v>
      </c>
      <c r="AO1432" s="90"/>
      <c r="AP1432" s="90" t="s">
        <v>57</v>
      </c>
      <c r="AQ1432" s="90"/>
      <c r="AR1432" s="90" t="s">
        <v>57</v>
      </c>
      <c r="AS1432" s="90" t="s">
        <v>60</v>
      </c>
      <c r="AT1432" s="90" t="s">
        <v>61</v>
      </c>
      <c r="AU1432" s="97" t="s">
        <v>62</v>
      </c>
      <c r="AV1432" s="98" t="s">
        <v>125</v>
      </c>
      <c r="AW1432" s="98" t="s">
        <v>126</v>
      </c>
      <c r="AX1432" s="97">
        <v>3202032</v>
      </c>
      <c r="AY1432" s="98" t="s">
        <v>127</v>
      </c>
      <c r="AZ1432" s="98" t="s">
        <v>293</v>
      </c>
      <c r="BA1432" s="24"/>
    </row>
    <row r="1433" spans="1:53" ht="84.75" customHeight="1">
      <c r="A1433" s="23" t="str">
        <f>+IFERROR(VLOOKUP(R1433,'[2]Listas niveles'!$D$2:$E$11,2,FALSE),"")</f>
        <v>DTAO</v>
      </c>
      <c r="B1433" s="23" t="str">
        <f>+IFERROR(VLOOKUP(AS1433,'[2]Listas anexo 1'!$A$7:$B$8,2,FALSE),"")</f>
        <v>ADMIN</v>
      </c>
      <c r="C1433" s="23" t="str">
        <f>+IFERROR(VLOOKUP(AT1433,'[2]Listas anexo 1'!$A$13:$B$15,2,FALSE),"")</f>
        <v>ADMINYCOOR</v>
      </c>
      <c r="D1433" s="23" t="str">
        <f>+IFERROR(VLOOKUP(AT1433,'[2]Listas anexo 1'!$A$13:$C$15,3,FALSE),"")</f>
        <v>CONTRIBUIR</v>
      </c>
      <c r="E1433" s="23" t="str">
        <f>+IFERROR(VLOOKUP(AT1433,'[2]Listas anexo 1'!$A$19:$B$21,2,FALSE),"")</f>
        <v>ADMINOB</v>
      </c>
      <c r="F1433" s="23" t="str">
        <f>+IFERROR(VLOOKUP(AV1433,'[2]Listas anexo 1'!$J$13:$K$21,2,FALSE),"")</f>
        <v>ADOBIII</v>
      </c>
      <c r="G1433" s="23" t="str">
        <f>+IFERROR(VLOOKUP(AW1433,'[2]LISTAS ANEXO 1. 2'!$A$9:$B$38,2,FALSE),"")</f>
        <v>AX</v>
      </c>
      <c r="H1433" s="23" t="str">
        <f>+IFERROR(IF(C1433="ADMINYCOOR",VLOOKUP(AY1433,'[2]LISTAS ANEXO 1. 3'!$B$13:$C$42,2,FALSE),IF(C1433="TASAS",VLOOKUP(AY1433,'[2]LISTAS ANEXO 1. 3'!$B$43:$C$51,2,FALSE),IF(C1433="FORTALECIMIENTO",VLOOKUP(AY1433,'[2]LISTAS ANEXO 1. 3'!$B$52:$C$58,2,FALSE),""))),"")</f>
        <v>OO</v>
      </c>
      <c r="I1433" s="23" t="str">
        <f>+IFERROR(VLOOKUP(#REF!,'[2]LISTAS ANEXO 1. 4'!$B$74:$C$90,2,FALSE),"")</f>
        <v/>
      </c>
      <c r="J1433" s="23" t="str">
        <f>+IFERROR(VLOOKUP(X1433,[2]ORDINALES!$B$2:$C$5,2,FALSE),"")</f>
        <v>CTADOS</v>
      </c>
      <c r="K1433" s="23" t="str">
        <f>+IFERROR(VLOOKUP(#REF!,[2]REGION!$G$2:$I$1125,2,FALSE),"")</f>
        <v/>
      </c>
      <c r="L1433" s="23" t="str">
        <f>+IFERROR(VLOOKUP(AI1433,[2]REGION!$G$2:$I$1125,2,FALSE),"")</f>
        <v>HUILA</v>
      </c>
      <c r="M1433" s="23" t="str">
        <f>+IFERROR(VLOOKUP(#REF!,[2]ORDINALES!$H$2:$I$382,2,FALSE),"")</f>
        <v/>
      </c>
      <c r="N1433" s="23" t="str">
        <f>IFERROR(VLOOKUP(U1433,'[2]Lista Willy'!$B$11:$D$14,3,FALSE),"")</f>
        <v>REC_11</v>
      </c>
      <c r="O1433" s="24"/>
      <c r="P1433" s="90">
        <v>45002</v>
      </c>
      <c r="Q1433" s="90" t="s">
        <v>540</v>
      </c>
      <c r="R1433" s="90" t="s">
        <v>1386</v>
      </c>
      <c r="S1433" s="90" t="s">
        <v>1475</v>
      </c>
      <c r="T1433" s="90" t="s">
        <v>1386</v>
      </c>
      <c r="U1433" s="90" t="s">
        <v>52</v>
      </c>
      <c r="V1433" s="94" t="s">
        <v>53</v>
      </c>
      <c r="W1433" s="90" t="s">
        <v>54</v>
      </c>
      <c r="X1433" s="90" t="s">
        <v>55</v>
      </c>
      <c r="Y1433" s="90" t="s">
        <v>1479</v>
      </c>
      <c r="Z1433" s="88">
        <v>27297281</v>
      </c>
      <c r="AA1433" s="120"/>
      <c r="AB1433" s="88"/>
      <c r="AC1433" s="88"/>
      <c r="AD1433" s="88"/>
      <c r="AE1433" s="120">
        <v>27297281</v>
      </c>
      <c r="AF1433" s="88"/>
      <c r="AG1433" s="89"/>
      <c r="AH1433" s="90" t="s">
        <v>57</v>
      </c>
      <c r="AI1433" s="90" t="s">
        <v>1477</v>
      </c>
      <c r="AJ1433" s="90" t="s">
        <v>1478</v>
      </c>
      <c r="AK1433" s="90"/>
      <c r="AL1433" s="90" t="s">
        <v>57</v>
      </c>
      <c r="AM1433" s="90"/>
      <c r="AN1433" s="90" t="s">
        <v>57</v>
      </c>
      <c r="AO1433" s="90"/>
      <c r="AP1433" s="90" t="s">
        <v>57</v>
      </c>
      <c r="AQ1433" s="90"/>
      <c r="AR1433" s="90" t="s">
        <v>57</v>
      </c>
      <c r="AS1433" s="90" t="s">
        <v>60</v>
      </c>
      <c r="AT1433" s="90" t="s">
        <v>61</v>
      </c>
      <c r="AU1433" s="97" t="s">
        <v>62</v>
      </c>
      <c r="AV1433" s="98" t="s">
        <v>272</v>
      </c>
      <c r="AW1433" s="98" t="s">
        <v>335</v>
      </c>
      <c r="AX1433" s="97">
        <v>3202004</v>
      </c>
      <c r="AY1433" s="98" t="s">
        <v>336</v>
      </c>
      <c r="AZ1433" s="98" t="s">
        <v>1480</v>
      </c>
      <c r="BA1433" s="24"/>
    </row>
    <row r="1434" spans="1:53" ht="84.75" customHeight="1">
      <c r="A1434" s="23" t="str">
        <f>+IFERROR(VLOOKUP(R1434,'[2]Listas niveles'!$D$2:$E$11,2,FALSE),"")</f>
        <v>DTAO</v>
      </c>
      <c r="B1434" s="23" t="str">
        <f>+IFERROR(VLOOKUP(AS1434,'[2]Listas anexo 1'!$A$7:$B$8,2,FALSE),"")</f>
        <v>ADMIN</v>
      </c>
      <c r="C1434" s="23" t="str">
        <f>+IFERROR(VLOOKUP(AT1434,'[2]Listas anexo 1'!$A$13:$B$15,2,FALSE),"")</f>
        <v>ADMINYCOOR</v>
      </c>
      <c r="D1434" s="23" t="str">
        <f>+IFERROR(VLOOKUP(AT1434,'[2]Listas anexo 1'!$A$13:$C$15,3,FALSE),"")</f>
        <v>CONTRIBUIR</v>
      </c>
      <c r="E1434" s="23" t="str">
        <f>+IFERROR(VLOOKUP(AT1434,'[2]Listas anexo 1'!$A$19:$B$21,2,FALSE),"")</f>
        <v>ADMINOB</v>
      </c>
      <c r="F1434" s="23" t="str">
        <f>+IFERROR(VLOOKUP(AV1434,'[2]Listas anexo 1'!$J$13:$K$21,2,FALSE),"")</f>
        <v>ADOBIII</v>
      </c>
      <c r="G1434" s="23" t="str">
        <f>+IFERROR(VLOOKUP(AW1434,'[2]LISTAS ANEXO 1. 2'!$A$9:$B$38,2,FALSE),"")</f>
        <v>AIX</v>
      </c>
      <c r="H1434" s="23" t="str">
        <f>+IFERROR(IF(C1434="ADMINYCOOR",VLOOKUP(AY1434,'[2]LISTAS ANEXO 1. 3'!$B$13:$C$42,2,FALSE),IF(C1434="TASAS",VLOOKUP(AY1434,'[2]LISTAS ANEXO 1. 3'!$B$43:$C$51,2,FALSE),IF(C1434="FORTALECIMIENTO",VLOOKUP(AY1434,'[2]LISTAS ANEXO 1. 3'!$B$52:$C$58,2,FALSE),""))),"")</f>
        <v>NN</v>
      </c>
      <c r="I1434" s="23" t="str">
        <f>+IFERROR(VLOOKUP(#REF!,'[2]LISTAS ANEXO 1. 4'!$B$74:$C$90,2,FALSE),"")</f>
        <v/>
      </c>
      <c r="J1434" s="23" t="str">
        <f>+IFERROR(VLOOKUP(X1434,[2]ORDINALES!$B$2:$C$5,2,FALSE),"")</f>
        <v>CTADOS</v>
      </c>
      <c r="K1434" s="23" t="str">
        <f>+IFERROR(VLOOKUP(#REF!,[2]REGION!$G$2:$I$1125,2,FALSE),"")</f>
        <v/>
      </c>
      <c r="L1434" s="23" t="str">
        <f>+IFERROR(VLOOKUP(AI1434,[2]REGION!$G$2:$I$1125,2,FALSE),"")</f>
        <v>HUILA</v>
      </c>
      <c r="M1434" s="23" t="str">
        <f>+IFERROR(VLOOKUP(#REF!,[2]ORDINALES!$H$2:$I$382,2,FALSE),"")</f>
        <v/>
      </c>
      <c r="N1434" s="23" t="str">
        <f>IFERROR(VLOOKUP(U1434,'[2]Lista Willy'!$B$11:$D$14,3,FALSE),"")</f>
        <v>REC_11</v>
      </c>
      <c r="O1434" s="24"/>
      <c r="P1434" s="90">
        <v>45003</v>
      </c>
      <c r="Q1434" s="90" t="s">
        <v>540</v>
      </c>
      <c r="R1434" s="90" t="s">
        <v>1386</v>
      </c>
      <c r="S1434" s="90" t="s">
        <v>1475</v>
      </c>
      <c r="T1434" s="90" t="s">
        <v>1386</v>
      </c>
      <c r="U1434" s="90" t="s">
        <v>52</v>
      </c>
      <c r="V1434" s="94" t="s">
        <v>53</v>
      </c>
      <c r="W1434" s="90" t="s">
        <v>54</v>
      </c>
      <c r="X1434" s="90" t="s">
        <v>55</v>
      </c>
      <c r="Y1434" s="90" t="s">
        <v>1481</v>
      </c>
      <c r="Z1434" s="88">
        <v>38895780</v>
      </c>
      <c r="AA1434" s="120"/>
      <c r="AB1434" s="88"/>
      <c r="AC1434" s="88"/>
      <c r="AD1434" s="88"/>
      <c r="AE1434" s="120">
        <v>38895780</v>
      </c>
      <c r="AF1434" s="88"/>
      <c r="AG1434" s="89"/>
      <c r="AH1434" s="90" t="s">
        <v>57</v>
      </c>
      <c r="AI1434" s="90" t="s">
        <v>1477</v>
      </c>
      <c r="AJ1434" s="90" t="s">
        <v>1478</v>
      </c>
      <c r="AK1434" s="90"/>
      <c r="AL1434" s="90" t="s">
        <v>57</v>
      </c>
      <c r="AM1434" s="90"/>
      <c r="AN1434" s="90" t="s">
        <v>57</v>
      </c>
      <c r="AO1434" s="90"/>
      <c r="AP1434" s="90" t="s">
        <v>57</v>
      </c>
      <c r="AQ1434" s="90"/>
      <c r="AR1434" s="90" t="s">
        <v>57</v>
      </c>
      <c r="AS1434" s="90" t="s">
        <v>60</v>
      </c>
      <c r="AT1434" s="90" t="s">
        <v>61</v>
      </c>
      <c r="AU1434" s="97" t="s">
        <v>62</v>
      </c>
      <c r="AV1434" s="98" t="s">
        <v>272</v>
      </c>
      <c r="AW1434" s="98" t="s">
        <v>413</v>
      </c>
      <c r="AX1434" s="97">
        <v>3202014</v>
      </c>
      <c r="AY1434" s="98" t="s">
        <v>418</v>
      </c>
      <c r="AZ1434" s="98" t="s">
        <v>415</v>
      </c>
      <c r="BA1434" s="24"/>
    </row>
    <row r="1435" spans="1:53" ht="84.75" customHeight="1">
      <c r="A1435" s="23" t="str">
        <f>+IFERROR(VLOOKUP(R1435,'[2]Listas niveles'!$D$2:$E$11,2,FALSE),"")</f>
        <v>DTAO</v>
      </c>
      <c r="B1435" s="23" t="str">
        <f>+IFERROR(VLOOKUP(AS1435,'[2]Listas anexo 1'!$A$7:$B$8,2,FALSE),"")</f>
        <v>ADMIN</v>
      </c>
      <c r="C1435" s="23" t="str">
        <f>+IFERROR(VLOOKUP(AT1435,'[2]Listas anexo 1'!$A$13:$B$15,2,FALSE),"")</f>
        <v>ADMINYCOOR</v>
      </c>
      <c r="D1435" s="23" t="str">
        <f>+IFERROR(VLOOKUP(AT1435,'[2]Listas anexo 1'!$A$13:$C$15,3,FALSE),"")</f>
        <v>CONTRIBUIR</v>
      </c>
      <c r="E1435" s="23" t="str">
        <f>+IFERROR(VLOOKUP(AT1435,'[2]Listas anexo 1'!$A$19:$B$21,2,FALSE),"")</f>
        <v>ADMINOB</v>
      </c>
      <c r="F1435" s="23" t="str">
        <f>+IFERROR(VLOOKUP(AV1435,'[2]Listas anexo 1'!$J$13:$K$21,2,FALSE),"")</f>
        <v>ADOBIV</v>
      </c>
      <c r="G1435" s="23" t="str">
        <f>+IFERROR(VLOOKUP(AW1435,'[2]LISTAS ANEXO 1. 2'!$A$9:$B$38,2,FALSE),"")</f>
        <v>AXIV</v>
      </c>
      <c r="H1435" s="23" t="str">
        <f>+IFERROR(IF(C1435="ADMINYCOOR",VLOOKUP(AY1435,'[2]LISTAS ANEXO 1. 3'!$B$13:$C$42,2,FALSE),IF(C1435="TASAS",VLOOKUP(AY1435,'[2]LISTAS ANEXO 1. 3'!$B$43:$C$51,2,FALSE),IF(C1435="FORTALECIMIENTO",VLOOKUP(AY1435,'[2]LISTAS ANEXO 1. 3'!$B$52:$C$58,2,FALSE),""))),"")</f>
        <v>WW</v>
      </c>
      <c r="I1435" s="23" t="str">
        <f>+IFERROR(VLOOKUP(#REF!,'[2]LISTAS ANEXO 1. 4'!$B$74:$C$90,2,FALSE),"")</f>
        <v/>
      </c>
      <c r="J1435" s="23" t="str">
        <f>+IFERROR(VLOOKUP(X1435,[2]ORDINALES!$B$2:$C$5,2,FALSE),"")</f>
        <v>CTADOS</v>
      </c>
      <c r="K1435" s="23" t="str">
        <f>+IFERROR(VLOOKUP(#REF!,[2]REGION!$G$2:$I$1125,2,FALSE),"")</f>
        <v/>
      </c>
      <c r="L1435" s="23" t="str">
        <f>+IFERROR(VLOOKUP(AI1435,[2]REGION!$G$2:$I$1125,2,FALSE),"")</f>
        <v/>
      </c>
      <c r="M1435" s="23" t="str">
        <f>+IFERROR(VLOOKUP(#REF!,[2]ORDINALES!$H$2:$I$382,2,FALSE),"")</f>
        <v/>
      </c>
      <c r="N1435" s="23" t="str">
        <f>IFERROR(VLOOKUP(U1435,'[2]Lista Willy'!$B$11:$D$14,3,FALSE),"")</f>
        <v>REC_20</v>
      </c>
      <c r="O1435" s="24"/>
      <c r="P1435" s="90">
        <v>45004</v>
      </c>
      <c r="Q1435" s="90" t="s">
        <v>540</v>
      </c>
      <c r="R1435" s="90" t="s">
        <v>1386</v>
      </c>
      <c r="S1435" s="90" t="s">
        <v>1475</v>
      </c>
      <c r="T1435" s="90" t="s">
        <v>1386</v>
      </c>
      <c r="U1435" s="90" t="s">
        <v>153</v>
      </c>
      <c r="V1435" s="94" t="s">
        <v>154</v>
      </c>
      <c r="W1435" s="90" t="s">
        <v>54</v>
      </c>
      <c r="X1435" s="90" t="s">
        <v>55</v>
      </c>
      <c r="Y1435" s="90" t="s">
        <v>1482</v>
      </c>
      <c r="Z1435" s="88">
        <v>55717096</v>
      </c>
      <c r="AA1435" s="120"/>
      <c r="AB1435" s="88"/>
      <c r="AC1435" s="88"/>
      <c r="AD1435" s="88"/>
      <c r="AE1435" s="120">
        <v>55717096</v>
      </c>
      <c r="AF1435" s="88"/>
      <c r="AG1435" s="89"/>
      <c r="AH1435" s="90" t="s">
        <v>57</v>
      </c>
      <c r="AI1435" s="90"/>
      <c r="AJ1435" s="90"/>
      <c r="AK1435" s="90"/>
      <c r="AL1435" s="90" t="s">
        <v>57</v>
      </c>
      <c r="AM1435" s="90"/>
      <c r="AN1435" s="90" t="s">
        <v>57</v>
      </c>
      <c r="AO1435" s="90"/>
      <c r="AP1435" s="90" t="s">
        <v>57</v>
      </c>
      <c r="AQ1435" s="90"/>
      <c r="AR1435" s="90" t="s">
        <v>57</v>
      </c>
      <c r="AS1435" s="90" t="s">
        <v>60</v>
      </c>
      <c r="AT1435" s="90" t="s">
        <v>61</v>
      </c>
      <c r="AU1435" s="97" t="s">
        <v>62</v>
      </c>
      <c r="AV1435" s="98" t="s">
        <v>63</v>
      </c>
      <c r="AW1435" s="98" t="s">
        <v>1340</v>
      </c>
      <c r="AX1435" s="97">
        <v>3202035</v>
      </c>
      <c r="AY1435" s="98" t="s">
        <v>1341</v>
      </c>
      <c r="AZ1435" s="98" t="s">
        <v>1342</v>
      </c>
      <c r="BA1435" s="24"/>
    </row>
    <row r="1436" spans="1:53" ht="84.75" customHeight="1">
      <c r="A1436" s="23" t="str">
        <f>+IFERROR(VLOOKUP(R1436,'[2]Listas niveles'!$D$2:$E$11,2,FALSE),"")</f>
        <v>DTAO</v>
      </c>
      <c r="B1436" s="23" t="str">
        <f>+IFERROR(VLOOKUP(AS1436,'[2]Listas anexo 1'!$A$7:$B$8,2,FALSE),"")</f>
        <v>ADMIN</v>
      </c>
      <c r="C1436" s="23" t="str">
        <f>+IFERROR(VLOOKUP(AT1436,'[2]Listas anexo 1'!$A$13:$B$15,2,FALSE),"")</f>
        <v>ADMINYCOOR</v>
      </c>
      <c r="D1436" s="23" t="str">
        <f>+IFERROR(VLOOKUP(AT1436,'[2]Listas anexo 1'!$A$13:$C$15,3,FALSE),"")</f>
        <v>CONTRIBUIR</v>
      </c>
      <c r="E1436" s="23" t="str">
        <f>+IFERROR(VLOOKUP(AT1436,'[2]Listas anexo 1'!$A$19:$B$21,2,FALSE),"")</f>
        <v>ADMINOB</v>
      </c>
      <c r="F1436" s="23" t="str">
        <f>+IFERROR(VLOOKUP(AV1436,'[2]Listas anexo 1'!$J$13:$K$21,2,FALSE),"")</f>
        <v>ADOBIV</v>
      </c>
      <c r="G1436" s="23" t="str">
        <f>+IFERROR(VLOOKUP(AW1436,'[2]LISTAS ANEXO 1. 2'!$A$9:$B$38,2,FALSE),"")</f>
        <v>AXIV</v>
      </c>
      <c r="H1436" s="23" t="str">
        <f>+IFERROR(IF(C1436="ADMINYCOOR",VLOOKUP(AY1436,'[2]LISTAS ANEXO 1. 3'!$B$13:$C$42,2,FALSE),IF(C1436="TASAS",VLOOKUP(AY1436,'[2]LISTAS ANEXO 1. 3'!$B$43:$C$51,2,FALSE),IF(C1436="FORTALECIMIENTO",VLOOKUP(AY1436,'[2]LISTAS ANEXO 1. 3'!$B$52:$C$58,2,FALSE),""))),"")</f>
        <v>XX</v>
      </c>
      <c r="I1436" s="23" t="str">
        <f>+IFERROR(VLOOKUP(#REF!,'[2]LISTAS ANEXO 1. 4'!$B$74:$C$90,2,FALSE),"")</f>
        <v/>
      </c>
      <c r="J1436" s="23" t="str">
        <f>+IFERROR(VLOOKUP(X1436,[2]ORDINALES!$B$2:$C$5,2,FALSE),"")</f>
        <v>CTADOS</v>
      </c>
      <c r="K1436" s="23" t="str">
        <f>+IFERROR(VLOOKUP(#REF!,[2]REGION!$G$2:$I$1125,2,FALSE),"")</f>
        <v/>
      </c>
      <c r="L1436" s="23" t="str">
        <f>+IFERROR(VLOOKUP(AI1436,[2]REGION!$G$2:$I$1125,2,FALSE),"")</f>
        <v/>
      </c>
      <c r="M1436" s="23" t="str">
        <f>+IFERROR(VLOOKUP(#REF!,[2]ORDINALES!$H$2:$I$382,2,FALSE),"")</f>
        <v/>
      </c>
      <c r="N1436" s="23" t="str">
        <f>IFERROR(VLOOKUP(U1436,'[2]Lista Willy'!$B$11:$D$14,3,FALSE),"")</f>
        <v>REC_20</v>
      </c>
      <c r="O1436" s="24"/>
      <c r="P1436" s="90">
        <v>45005</v>
      </c>
      <c r="Q1436" s="90" t="s">
        <v>540</v>
      </c>
      <c r="R1436" s="90" t="s">
        <v>1386</v>
      </c>
      <c r="S1436" s="90" t="s">
        <v>1475</v>
      </c>
      <c r="T1436" s="90" t="s">
        <v>1386</v>
      </c>
      <c r="U1436" s="90" t="s">
        <v>153</v>
      </c>
      <c r="V1436" s="94" t="s">
        <v>154</v>
      </c>
      <c r="W1436" s="90" t="s">
        <v>54</v>
      </c>
      <c r="X1436" s="90" t="s">
        <v>55</v>
      </c>
      <c r="Y1436" s="90" t="s">
        <v>1483</v>
      </c>
      <c r="Z1436" s="88">
        <v>37621932</v>
      </c>
      <c r="AA1436" s="120"/>
      <c r="AB1436" s="88"/>
      <c r="AC1436" s="88"/>
      <c r="AD1436" s="88"/>
      <c r="AE1436" s="120">
        <v>37621932</v>
      </c>
      <c r="AF1436" s="88"/>
      <c r="AG1436" s="89"/>
      <c r="AH1436" s="90" t="s">
        <v>57</v>
      </c>
      <c r="AI1436" s="90"/>
      <c r="AJ1436" s="90"/>
      <c r="AK1436" s="90"/>
      <c r="AL1436" s="90" t="s">
        <v>57</v>
      </c>
      <c r="AM1436" s="90"/>
      <c r="AN1436" s="90" t="s">
        <v>57</v>
      </c>
      <c r="AO1436" s="90"/>
      <c r="AP1436" s="90" t="s">
        <v>57</v>
      </c>
      <c r="AQ1436" s="90"/>
      <c r="AR1436" s="90" t="s">
        <v>57</v>
      </c>
      <c r="AS1436" s="90" t="s">
        <v>60</v>
      </c>
      <c r="AT1436" s="90" t="s">
        <v>61</v>
      </c>
      <c r="AU1436" s="97" t="s">
        <v>62</v>
      </c>
      <c r="AV1436" s="98" t="s">
        <v>63</v>
      </c>
      <c r="AW1436" s="98" t="s">
        <v>1340</v>
      </c>
      <c r="AX1436" s="97">
        <v>3202035</v>
      </c>
      <c r="AY1436" s="98" t="s">
        <v>1484</v>
      </c>
      <c r="AZ1436" s="98" t="s">
        <v>1485</v>
      </c>
      <c r="BA1436" s="24"/>
    </row>
    <row r="1437" spans="1:53" ht="84.75" customHeight="1">
      <c r="A1437" s="23" t="str">
        <f>+IFERROR(VLOOKUP(R1437,'[2]Listas niveles'!$D$2:$E$11,2,FALSE),"")</f>
        <v>DTAO</v>
      </c>
      <c r="B1437" s="23" t="str">
        <f>+IFERROR(VLOOKUP(AS1437,'[2]Listas anexo 1'!$A$7:$B$8,2,FALSE),"")</f>
        <v>ADMIN</v>
      </c>
      <c r="C1437" s="23" t="str">
        <f>+IFERROR(VLOOKUP(AT1437,'[2]Listas anexo 1'!$A$13:$B$15,2,FALSE),"")</f>
        <v>ADMINYCOOR</v>
      </c>
      <c r="D1437" s="23" t="str">
        <f>+IFERROR(VLOOKUP(AT1437,'[2]Listas anexo 1'!$A$13:$C$15,3,FALSE),"")</f>
        <v>CONTRIBUIR</v>
      </c>
      <c r="E1437" s="23" t="str">
        <f>+IFERROR(VLOOKUP(AT1437,'[2]Listas anexo 1'!$A$19:$B$21,2,FALSE),"")</f>
        <v>ADMINOB</v>
      </c>
      <c r="F1437" s="23" t="str">
        <f>+IFERROR(VLOOKUP(AV1437,'[2]Listas anexo 1'!$J$13:$K$21,2,FALSE),"")</f>
        <v>ADOBIV</v>
      </c>
      <c r="G1437" s="23" t="str">
        <f>+IFERROR(VLOOKUP(AW1437,'[2]LISTAS ANEXO 1. 2'!$A$9:$B$38,2,FALSE),"")</f>
        <v>AXV</v>
      </c>
      <c r="H1437" s="23" t="str">
        <f>+IFERROR(IF(C1437="ADMINYCOOR",VLOOKUP(AY1437,'[2]LISTAS ANEXO 1. 3'!$B$13:$C$42,2,FALSE),IF(C1437="TASAS",VLOOKUP(AY1437,'[2]LISTAS ANEXO 1. 3'!$B$43:$C$51,2,FALSE),IF(C1437="FORTALECIMIENTO",VLOOKUP(AY1437,'[2]LISTAS ANEXO 1. 3'!$B$52:$C$58,2,FALSE),""))),"")</f>
        <v>BC</v>
      </c>
      <c r="I1437" s="23" t="str">
        <f>+IFERROR(VLOOKUP(#REF!,'[2]LISTAS ANEXO 1. 4'!$B$74:$C$90,2,FALSE),"")</f>
        <v/>
      </c>
      <c r="J1437" s="23" t="str">
        <f>+IFERROR(VLOOKUP(X1437,[2]ORDINALES!$B$2:$C$5,2,FALSE),"")</f>
        <v>CTADOS</v>
      </c>
      <c r="K1437" s="23" t="str">
        <f>+IFERROR(VLOOKUP(#REF!,[2]REGION!$G$2:$I$1125,2,FALSE),"")</f>
        <v/>
      </c>
      <c r="L1437" s="23" t="str">
        <f>+IFERROR(VLOOKUP(AI1437,[2]REGION!$G$2:$I$1125,2,FALSE),"")</f>
        <v/>
      </c>
      <c r="M1437" s="23" t="str">
        <f>+IFERROR(VLOOKUP(#REF!,[2]ORDINALES!$H$2:$I$382,2,FALSE),"")</f>
        <v/>
      </c>
      <c r="N1437" s="23" t="str">
        <f>IFERROR(VLOOKUP(U1437,'[2]Lista Willy'!$B$11:$D$14,3,FALSE),"")</f>
        <v>REC_20</v>
      </c>
      <c r="O1437" s="24"/>
      <c r="P1437" s="90">
        <v>45006</v>
      </c>
      <c r="Q1437" s="90" t="s">
        <v>540</v>
      </c>
      <c r="R1437" s="90" t="s">
        <v>1386</v>
      </c>
      <c r="S1437" s="90" t="s">
        <v>1475</v>
      </c>
      <c r="T1437" s="90" t="s">
        <v>1386</v>
      </c>
      <c r="U1437" s="90" t="s">
        <v>153</v>
      </c>
      <c r="V1437" s="94" t="s">
        <v>154</v>
      </c>
      <c r="W1437" s="90" t="s">
        <v>54</v>
      </c>
      <c r="X1437" s="90" t="s">
        <v>55</v>
      </c>
      <c r="Y1437" s="90" t="s">
        <v>1486</v>
      </c>
      <c r="Z1437" s="88">
        <v>29006673</v>
      </c>
      <c r="AA1437" s="120"/>
      <c r="AB1437" s="88"/>
      <c r="AC1437" s="88"/>
      <c r="AD1437" s="88"/>
      <c r="AE1437" s="120">
        <v>29006673</v>
      </c>
      <c r="AF1437" s="88"/>
      <c r="AG1437" s="89"/>
      <c r="AH1437" s="90" t="s">
        <v>57</v>
      </c>
      <c r="AI1437" s="90"/>
      <c r="AJ1437" s="90"/>
      <c r="AK1437" s="90"/>
      <c r="AL1437" s="90" t="s">
        <v>57</v>
      </c>
      <c r="AM1437" s="90"/>
      <c r="AN1437" s="90" t="s">
        <v>57</v>
      </c>
      <c r="AO1437" s="90"/>
      <c r="AP1437" s="90" t="s">
        <v>57</v>
      </c>
      <c r="AQ1437" s="90"/>
      <c r="AR1437" s="90" t="s">
        <v>57</v>
      </c>
      <c r="AS1437" s="90" t="s">
        <v>60</v>
      </c>
      <c r="AT1437" s="90" t="s">
        <v>61</v>
      </c>
      <c r="AU1437" s="97" t="s">
        <v>62</v>
      </c>
      <c r="AV1437" s="98" t="s">
        <v>63</v>
      </c>
      <c r="AW1437" s="98" t="s">
        <v>288</v>
      </c>
      <c r="AX1437" s="97">
        <v>3202036</v>
      </c>
      <c r="AY1437" s="98" t="s">
        <v>289</v>
      </c>
      <c r="AZ1437" s="98" t="s">
        <v>290</v>
      </c>
      <c r="BA1437" s="24"/>
    </row>
    <row r="1438" spans="1:53" ht="84.75" customHeight="1">
      <c r="A1438" s="23" t="str">
        <f>+IFERROR(VLOOKUP(R1438,'[2]Listas niveles'!$D$2:$E$11,2,FALSE),"")</f>
        <v>DTAO</v>
      </c>
      <c r="B1438" s="23" t="str">
        <f>+IFERROR(VLOOKUP(AS1438,'[2]Listas anexo 1'!$A$7:$B$8,2,FALSE),"")</f>
        <v>ADMIN</v>
      </c>
      <c r="C1438" s="23" t="str">
        <f>+IFERROR(VLOOKUP(AT1438,'[2]Listas anexo 1'!$A$13:$B$15,2,FALSE),"")</f>
        <v>ADMINYCOOR</v>
      </c>
      <c r="D1438" s="23" t="str">
        <f>+IFERROR(VLOOKUP(AT1438,'[2]Listas anexo 1'!$A$13:$C$15,3,FALSE),"")</f>
        <v>CONTRIBUIR</v>
      </c>
      <c r="E1438" s="23" t="str">
        <f>+IFERROR(VLOOKUP(AT1438,'[2]Listas anexo 1'!$A$19:$B$21,2,FALSE),"")</f>
        <v>ADMINOB</v>
      </c>
      <c r="F1438" s="23" t="str">
        <f>+IFERROR(VLOOKUP(AV1438,'[2]Listas anexo 1'!$J$13:$K$21,2,FALSE),"")</f>
        <v>ADOBI</v>
      </c>
      <c r="G1438" s="23" t="str">
        <f>+IFERROR(VLOOKUP(AW1438,'[2]LISTAS ANEXO 1. 2'!$A$9:$B$38,2,FALSE),"")</f>
        <v>AI</v>
      </c>
      <c r="H1438" s="23" t="str">
        <f>+IFERROR(IF(C1438="ADMINYCOOR",VLOOKUP(AY1438,'[2]LISTAS ANEXO 1. 3'!$B$13:$C$42,2,FALSE),IF(C1438="TASAS",VLOOKUP(AY1438,'[2]LISTAS ANEXO 1. 3'!$B$43:$C$51,2,FALSE),IF(C1438="FORTALECIMIENTO",VLOOKUP(AY1438,'[2]LISTAS ANEXO 1. 3'!$B$52:$C$58,2,FALSE),""))),"")</f>
        <v>AA</v>
      </c>
      <c r="I1438" s="23" t="str">
        <f>+IFERROR(VLOOKUP(#REF!,'[2]LISTAS ANEXO 1. 4'!$B$74:$C$90,2,FALSE),"")</f>
        <v/>
      </c>
      <c r="J1438" s="23" t="str">
        <f>+IFERROR(VLOOKUP(X1438,[2]ORDINALES!$B$2:$C$5,2,FALSE),"")</f>
        <v>CTADOS</v>
      </c>
      <c r="K1438" s="23" t="str">
        <f>+IFERROR(VLOOKUP(#REF!,[2]REGION!$G$2:$I$1125,2,FALSE),"")</f>
        <v/>
      </c>
      <c r="L1438" s="23" t="str">
        <f>+IFERROR(VLOOKUP(AI1438,[2]REGION!$G$2:$I$1125,2,FALSE),"")</f>
        <v/>
      </c>
      <c r="M1438" s="23" t="str">
        <f>+IFERROR(VLOOKUP(#REF!,[2]ORDINALES!$H$2:$I$382,2,FALSE),"")</f>
        <v/>
      </c>
      <c r="N1438" s="23" t="str">
        <f>IFERROR(VLOOKUP(U1438,'[2]Lista Willy'!$B$11:$D$14,3,FALSE),"")</f>
        <v>REC_11</v>
      </c>
      <c r="O1438" s="24"/>
      <c r="P1438" s="90">
        <v>45008</v>
      </c>
      <c r="Q1438" s="90" t="s">
        <v>540</v>
      </c>
      <c r="R1438" s="90" t="s">
        <v>1386</v>
      </c>
      <c r="S1438" s="90" t="s">
        <v>1475</v>
      </c>
      <c r="T1438" s="90" t="s">
        <v>1386</v>
      </c>
      <c r="U1438" s="90" t="s">
        <v>52</v>
      </c>
      <c r="V1438" s="94" t="s">
        <v>53</v>
      </c>
      <c r="W1438" s="90" t="s">
        <v>54</v>
      </c>
      <c r="X1438" s="90" t="s">
        <v>55</v>
      </c>
      <c r="Y1438" s="90" t="s">
        <v>71</v>
      </c>
      <c r="Z1438" s="88">
        <v>2000000</v>
      </c>
      <c r="AA1438" s="120"/>
      <c r="AB1438" s="88"/>
      <c r="AC1438" s="88"/>
      <c r="AD1438" s="88"/>
      <c r="AE1438" s="120">
        <v>2000000</v>
      </c>
      <c r="AF1438" s="88"/>
      <c r="AG1438" s="89"/>
      <c r="AH1438" s="90" t="s">
        <v>57</v>
      </c>
      <c r="AI1438" s="90"/>
      <c r="AJ1438" s="90"/>
      <c r="AK1438" s="90"/>
      <c r="AL1438" s="90" t="s">
        <v>57</v>
      </c>
      <c r="AM1438" s="90"/>
      <c r="AN1438" s="90" t="s">
        <v>57</v>
      </c>
      <c r="AO1438" s="90"/>
      <c r="AP1438" s="90" t="s">
        <v>57</v>
      </c>
      <c r="AQ1438" s="90"/>
      <c r="AR1438" s="90" t="s">
        <v>57</v>
      </c>
      <c r="AS1438" s="90" t="s">
        <v>60</v>
      </c>
      <c r="AT1438" s="90" t="s">
        <v>61</v>
      </c>
      <c r="AU1438" s="97" t="s">
        <v>62</v>
      </c>
      <c r="AV1438" s="98" t="s">
        <v>125</v>
      </c>
      <c r="AW1438" s="98" t="s">
        <v>126</v>
      </c>
      <c r="AX1438" s="97">
        <v>3202032</v>
      </c>
      <c r="AY1438" s="98" t="s">
        <v>127</v>
      </c>
      <c r="AZ1438" s="98" t="s">
        <v>293</v>
      </c>
      <c r="BA1438" s="24"/>
    </row>
    <row r="1439" spans="1:53" ht="84.75" customHeight="1">
      <c r="A1439" s="23" t="str">
        <f>+IFERROR(VLOOKUP(R1439,'[2]Listas niveles'!$D$2:$E$11,2,FALSE),"")</f>
        <v>DTAO</v>
      </c>
      <c r="B1439" s="23" t="str">
        <f>+IFERROR(VLOOKUP(AS1439,'[2]Listas anexo 1'!$A$7:$B$8,2,FALSE),"")</f>
        <v>ADMIN</v>
      </c>
      <c r="C1439" s="23" t="str">
        <f>+IFERROR(VLOOKUP(AT1439,'[2]Listas anexo 1'!$A$13:$B$15,2,FALSE),"")</f>
        <v>ADMINYCOOR</v>
      </c>
      <c r="D1439" s="23" t="str">
        <f>+IFERROR(VLOOKUP(AT1439,'[2]Listas anexo 1'!$A$13:$C$15,3,FALSE),"")</f>
        <v>CONTRIBUIR</v>
      </c>
      <c r="E1439" s="23" t="str">
        <f>+IFERROR(VLOOKUP(AT1439,'[2]Listas anexo 1'!$A$19:$B$21,2,FALSE),"")</f>
        <v>ADMINOB</v>
      </c>
      <c r="F1439" s="23" t="str">
        <f>+IFERROR(VLOOKUP(AV1439,'[2]Listas anexo 1'!$J$13:$K$21,2,FALSE),"")</f>
        <v>ADOBI</v>
      </c>
      <c r="G1439" s="23" t="str">
        <f>+IFERROR(VLOOKUP(AW1439,'[2]LISTAS ANEXO 1. 2'!$A$9:$B$38,2,FALSE),"")</f>
        <v>AI</v>
      </c>
      <c r="H1439" s="23" t="str">
        <f>+IFERROR(IF(C1439="ADMINYCOOR",VLOOKUP(AY1439,'[2]LISTAS ANEXO 1. 3'!$B$13:$C$42,2,FALSE),IF(C1439="TASAS",VLOOKUP(AY1439,'[2]LISTAS ANEXO 1. 3'!$B$43:$C$51,2,FALSE),IF(C1439="FORTALECIMIENTO",VLOOKUP(AY1439,'[2]LISTAS ANEXO 1. 3'!$B$52:$C$58,2,FALSE),""))),"")</f>
        <v>AA</v>
      </c>
      <c r="I1439" s="23" t="str">
        <f>+IFERROR(VLOOKUP(#REF!,'[2]LISTAS ANEXO 1. 4'!$B$74:$C$90,2,FALSE),"")</f>
        <v/>
      </c>
      <c r="J1439" s="23" t="str">
        <f>+IFERROR(VLOOKUP(X1439,[2]ORDINALES!$B$2:$C$5,2,FALSE),"")</f>
        <v>CTADOS</v>
      </c>
      <c r="K1439" s="23" t="str">
        <f>+IFERROR(VLOOKUP(#REF!,[2]REGION!$G$2:$I$1125,2,FALSE),"")</f>
        <v/>
      </c>
      <c r="L1439" s="23" t="str">
        <f>+IFERROR(VLOOKUP(AI1439,[2]REGION!$G$2:$I$1125,2,FALSE),"")</f>
        <v/>
      </c>
      <c r="M1439" s="23" t="str">
        <f>+IFERROR(VLOOKUP(#REF!,[2]ORDINALES!$H$2:$I$382,2,FALSE),"")</f>
        <v/>
      </c>
      <c r="N1439" s="23" t="str">
        <f>IFERROR(VLOOKUP(U1439,'[2]Lista Willy'!$B$11:$D$14,3,FALSE),"")</f>
        <v>REC_20</v>
      </c>
      <c r="O1439" s="24"/>
      <c r="P1439" s="90">
        <v>45009</v>
      </c>
      <c r="Q1439" s="90" t="s">
        <v>540</v>
      </c>
      <c r="R1439" s="90" t="s">
        <v>1386</v>
      </c>
      <c r="S1439" s="90" t="s">
        <v>1475</v>
      </c>
      <c r="T1439" s="90" t="s">
        <v>1386</v>
      </c>
      <c r="U1439" s="90" t="s">
        <v>153</v>
      </c>
      <c r="V1439" s="94" t="s">
        <v>154</v>
      </c>
      <c r="W1439" s="90" t="s">
        <v>54</v>
      </c>
      <c r="X1439" s="90" t="s">
        <v>55</v>
      </c>
      <c r="Y1439" s="90" t="s">
        <v>1487</v>
      </c>
      <c r="Z1439" s="88">
        <v>5000000</v>
      </c>
      <c r="AA1439" s="120"/>
      <c r="AB1439" s="88"/>
      <c r="AC1439" s="88"/>
      <c r="AD1439" s="88"/>
      <c r="AE1439" s="120">
        <v>5000000</v>
      </c>
      <c r="AF1439" s="88"/>
      <c r="AG1439" s="89"/>
      <c r="AH1439" s="90" t="s">
        <v>57</v>
      </c>
      <c r="AI1439" s="90"/>
      <c r="AJ1439" s="90"/>
      <c r="AK1439" s="90"/>
      <c r="AL1439" s="90" t="s">
        <v>57</v>
      </c>
      <c r="AM1439" s="90"/>
      <c r="AN1439" s="90" t="s">
        <v>57</v>
      </c>
      <c r="AO1439" s="90"/>
      <c r="AP1439" s="90" t="s">
        <v>57</v>
      </c>
      <c r="AQ1439" s="90"/>
      <c r="AR1439" s="90" t="s">
        <v>57</v>
      </c>
      <c r="AS1439" s="90" t="s">
        <v>60</v>
      </c>
      <c r="AT1439" s="90" t="s">
        <v>61</v>
      </c>
      <c r="AU1439" s="97" t="s">
        <v>62</v>
      </c>
      <c r="AV1439" s="98" t="s">
        <v>125</v>
      </c>
      <c r="AW1439" s="98" t="s">
        <v>126</v>
      </c>
      <c r="AX1439" s="97">
        <v>3202032</v>
      </c>
      <c r="AY1439" s="98" t="s">
        <v>127</v>
      </c>
      <c r="AZ1439" s="98" t="s">
        <v>293</v>
      </c>
      <c r="BA1439" s="24"/>
    </row>
    <row r="1440" spans="1:53" ht="84.75" customHeight="1">
      <c r="A1440" s="23" t="str">
        <f>+IFERROR(VLOOKUP(R1440,'[2]Listas niveles'!$D$2:$E$11,2,FALSE),"")</f>
        <v>DTAO</v>
      </c>
      <c r="B1440" s="23" t="str">
        <f>+IFERROR(VLOOKUP(AS1440,'[2]Listas anexo 1'!$A$7:$B$8,2,FALSE),"")</f>
        <v>ADMIN</v>
      </c>
      <c r="C1440" s="23" t="str">
        <f>+IFERROR(VLOOKUP(AT1440,'[2]Listas anexo 1'!$A$13:$B$15,2,FALSE),"")</f>
        <v>ADMINYCOOR</v>
      </c>
      <c r="D1440" s="23" t="str">
        <f>+IFERROR(VLOOKUP(AT1440,'[2]Listas anexo 1'!$A$13:$C$15,3,FALSE),"")</f>
        <v>CONTRIBUIR</v>
      </c>
      <c r="E1440" s="23" t="str">
        <f>+IFERROR(VLOOKUP(AT1440,'[2]Listas anexo 1'!$A$19:$B$21,2,FALSE),"")</f>
        <v>ADMINOB</v>
      </c>
      <c r="F1440" s="23" t="str">
        <f>+IFERROR(VLOOKUP(AV1440,'[2]Listas anexo 1'!$J$13:$K$21,2,FALSE),"")</f>
        <v>ADOBI</v>
      </c>
      <c r="G1440" s="23" t="str">
        <f>+IFERROR(VLOOKUP(AW1440,'[2]LISTAS ANEXO 1. 2'!$A$9:$B$38,2,FALSE),"")</f>
        <v>AI</v>
      </c>
      <c r="H1440" s="23" t="str">
        <f>+IFERROR(IF(C1440="ADMINYCOOR",VLOOKUP(AY1440,'[2]LISTAS ANEXO 1. 3'!$B$13:$C$42,2,FALSE),IF(C1440="TASAS",VLOOKUP(AY1440,'[2]LISTAS ANEXO 1. 3'!$B$43:$C$51,2,FALSE),IF(C1440="FORTALECIMIENTO",VLOOKUP(AY1440,'[2]LISTAS ANEXO 1. 3'!$B$52:$C$58,2,FALSE),""))),"")</f>
        <v>AA</v>
      </c>
      <c r="I1440" s="23" t="str">
        <f>+IFERROR(VLOOKUP(#REF!,'[2]LISTAS ANEXO 1. 4'!$B$74:$C$90,2,FALSE),"")</f>
        <v/>
      </c>
      <c r="J1440" s="23" t="str">
        <f>+IFERROR(VLOOKUP(X1440,[2]ORDINALES!$B$2:$C$5,2,FALSE),"")</f>
        <v>CTADOS</v>
      </c>
      <c r="K1440" s="23" t="str">
        <f>+IFERROR(VLOOKUP(#REF!,[2]REGION!$G$2:$I$1125,2,FALSE),"")</f>
        <v/>
      </c>
      <c r="L1440" s="23" t="str">
        <f>+IFERROR(VLOOKUP(AI1440,[2]REGION!$G$2:$I$1125,2,FALSE),"")</f>
        <v/>
      </c>
      <c r="M1440" s="23" t="str">
        <f>+IFERROR(VLOOKUP(#REF!,[2]ORDINALES!$H$2:$I$382,2,FALSE),"")</f>
        <v/>
      </c>
      <c r="N1440" s="23" t="str">
        <f>IFERROR(VLOOKUP(U1440,'[2]Lista Willy'!$B$11:$D$14,3,FALSE),"")</f>
        <v>REC_20</v>
      </c>
      <c r="O1440" s="24"/>
      <c r="P1440" s="90">
        <v>45010</v>
      </c>
      <c r="Q1440" s="90" t="s">
        <v>540</v>
      </c>
      <c r="R1440" s="90" t="s">
        <v>1386</v>
      </c>
      <c r="S1440" s="90" t="s">
        <v>1475</v>
      </c>
      <c r="T1440" s="90" t="s">
        <v>1386</v>
      </c>
      <c r="U1440" s="90" t="s">
        <v>153</v>
      </c>
      <c r="V1440" s="94" t="s">
        <v>154</v>
      </c>
      <c r="W1440" s="90" t="s">
        <v>54</v>
      </c>
      <c r="X1440" s="90" t="s">
        <v>55</v>
      </c>
      <c r="Y1440" s="90" t="s">
        <v>1488</v>
      </c>
      <c r="Z1440" s="88">
        <v>3500000</v>
      </c>
      <c r="AA1440" s="120"/>
      <c r="AB1440" s="88"/>
      <c r="AC1440" s="88"/>
      <c r="AD1440" s="88"/>
      <c r="AE1440" s="120">
        <v>3500000</v>
      </c>
      <c r="AF1440" s="88"/>
      <c r="AG1440" s="89"/>
      <c r="AH1440" s="90" t="s">
        <v>57</v>
      </c>
      <c r="AI1440" s="90"/>
      <c r="AJ1440" s="90"/>
      <c r="AK1440" s="90"/>
      <c r="AL1440" s="90" t="s">
        <v>57</v>
      </c>
      <c r="AM1440" s="90"/>
      <c r="AN1440" s="90" t="s">
        <v>57</v>
      </c>
      <c r="AO1440" s="90"/>
      <c r="AP1440" s="90" t="s">
        <v>57</v>
      </c>
      <c r="AQ1440" s="90"/>
      <c r="AR1440" s="90" t="s">
        <v>57</v>
      </c>
      <c r="AS1440" s="90" t="s">
        <v>60</v>
      </c>
      <c r="AT1440" s="90" t="s">
        <v>61</v>
      </c>
      <c r="AU1440" s="97" t="s">
        <v>62</v>
      </c>
      <c r="AV1440" s="98" t="s">
        <v>125</v>
      </c>
      <c r="AW1440" s="98" t="s">
        <v>126</v>
      </c>
      <c r="AX1440" s="97">
        <v>3202032</v>
      </c>
      <c r="AY1440" s="98" t="s">
        <v>127</v>
      </c>
      <c r="AZ1440" s="98" t="s">
        <v>293</v>
      </c>
      <c r="BA1440" s="24"/>
    </row>
    <row r="1441" spans="1:53" ht="84.75" customHeight="1">
      <c r="A1441" s="23" t="str">
        <f>+IFERROR(VLOOKUP(R1441,'[2]Listas niveles'!$D$2:$E$11,2,FALSE),"")</f>
        <v>DTAO</v>
      </c>
      <c r="B1441" s="23" t="str">
        <f>+IFERROR(VLOOKUP(AS1441,'[2]Listas anexo 1'!$A$7:$B$8,2,FALSE),"")</f>
        <v>ADMIN</v>
      </c>
      <c r="C1441" s="23" t="str">
        <f>+IFERROR(VLOOKUP(AT1441,'[2]Listas anexo 1'!$A$13:$B$15,2,FALSE),"")</f>
        <v>ADMINYCOOR</v>
      </c>
      <c r="D1441" s="23" t="str">
        <f>+IFERROR(VLOOKUP(AT1441,'[2]Listas anexo 1'!$A$13:$C$15,3,FALSE),"")</f>
        <v>CONTRIBUIR</v>
      </c>
      <c r="E1441" s="23" t="str">
        <f>+IFERROR(VLOOKUP(AT1441,'[2]Listas anexo 1'!$A$19:$B$21,2,FALSE),"")</f>
        <v>ADMINOB</v>
      </c>
      <c r="F1441" s="23" t="str">
        <f>+IFERROR(VLOOKUP(AV1441,'[2]Listas anexo 1'!$J$13:$K$21,2,FALSE),"")</f>
        <v>ADOBI</v>
      </c>
      <c r="G1441" s="23" t="str">
        <f>+IFERROR(VLOOKUP(AW1441,'[2]LISTAS ANEXO 1. 2'!$A$9:$B$38,2,FALSE),"")</f>
        <v>AI</v>
      </c>
      <c r="H1441" s="23" t="str">
        <f>+IFERROR(IF(C1441="ADMINYCOOR",VLOOKUP(AY1441,'[2]LISTAS ANEXO 1. 3'!$B$13:$C$42,2,FALSE),IF(C1441="TASAS",VLOOKUP(AY1441,'[2]LISTAS ANEXO 1. 3'!$B$43:$C$51,2,FALSE),IF(C1441="FORTALECIMIENTO",VLOOKUP(AY1441,'[2]LISTAS ANEXO 1. 3'!$B$52:$C$58,2,FALSE),""))),"")</f>
        <v>AA</v>
      </c>
      <c r="I1441" s="23" t="str">
        <f>+IFERROR(VLOOKUP(#REF!,'[2]LISTAS ANEXO 1. 4'!$B$74:$C$90,2,FALSE),"")</f>
        <v/>
      </c>
      <c r="J1441" s="23" t="str">
        <f>+IFERROR(VLOOKUP(X1441,[2]ORDINALES!$B$2:$C$5,2,FALSE),"")</f>
        <v>CTADOS</v>
      </c>
      <c r="K1441" s="23" t="str">
        <f>+IFERROR(VLOOKUP(#REF!,[2]REGION!$G$2:$I$1125,2,FALSE),"")</f>
        <v/>
      </c>
      <c r="L1441" s="23" t="str">
        <f>+IFERROR(VLOOKUP(AI1441,[2]REGION!$G$2:$I$1125,2,FALSE),"")</f>
        <v/>
      </c>
      <c r="M1441" s="23" t="str">
        <f>+IFERROR(VLOOKUP(#REF!,[2]ORDINALES!$H$2:$I$382,2,FALSE),"")</f>
        <v/>
      </c>
      <c r="N1441" s="23" t="str">
        <f>IFERROR(VLOOKUP(U1441,'[2]Lista Willy'!$B$11:$D$14,3,FALSE),"")</f>
        <v>REC_11</v>
      </c>
      <c r="O1441" s="24"/>
      <c r="P1441" s="90">
        <v>45011</v>
      </c>
      <c r="Q1441" s="90" t="s">
        <v>540</v>
      </c>
      <c r="R1441" s="90" t="s">
        <v>1386</v>
      </c>
      <c r="S1441" s="90" t="s">
        <v>1475</v>
      </c>
      <c r="T1441" s="90" t="s">
        <v>1386</v>
      </c>
      <c r="U1441" s="90" t="s">
        <v>52</v>
      </c>
      <c r="V1441" s="94" t="s">
        <v>53</v>
      </c>
      <c r="W1441" s="90" t="s">
        <v>54</v>
      </c>
      <c r="X1441" s="90" t="s">
        <v>55</v>
      </c>
      <c r="Y1441" s="90" t="s">
        <v>1489</v>
      </c>
      <c r="Z1441" s="88">
        <v>1500000</v>
      </c>
      <c r="AA1441" s="120"/>
      <c r="AB1441" s="88"/>
      <c r="AC1441" s="88"/>
      <c r="AD1441" s="88"/>
      <c r="AE1441" s="120">
        <v>1500000</v>
      </c>
      <c r="AF1441" s="88"/>
      <c r="AG1441" s="89"/>
      <c r="AH1441" s="90" t="s">
        <v>57</v>
      </c>
      <c r="AI1441" s="90"/>
      <c r="AJ1441" s="90"/>
      <c r="AK1441" s="90"/>
      <c r="AL1441" s="90" t="s">
        <v>57</v>
      </c>
      <c r="AM1441" s="90"/>
      <c r="AN1441" s="90" t="s">
        <v>57</v>
      </c>
      <c r="AO1441" s="90"/>
      <c r="AP1441" s="90" t="s">
        <v>57</v>
      </c>
      <c r="AQ1441" s="90"/>
      <c r="AR1441" s="90" t="s">
        <v>57</v>
      </c>
      <c r="AS1441" s="90" t="s">
        <v>60</v>
      </c>
      <c r="AT1441" s="90" t="s">
        <v>61</v>
      </c>
      <c r="AU1441" s="97" t="s">
        <v>62</v>
      </c>
      <c r="AV1441" s="98" t="s">
        <v>125</v>
      </c>
      <c r="AW1441" s="98" t="s">
        <v>126</v>
      </c>
      <c r="AX1441" s="97">
        <v>3202032</v>
      </c>
      <c r="AY1441" s="98" t="s">
        <v>127</v>
      </c>
      <c r="AZ1441" s="98" t="s">
        <v>293</v>
      </c>
      <c r="BA1441" s="24"/>
    </row>
    <row r="1442" spans="1:53" ht="84.75" customHeight="1">
      <c r="A1442" s="23" t="str">
        <f>+IFERROR(VLOOKUP(R1442,'[2]Listas niveles'!$D$2:$E$11,2,FALSE),"")</f>
        <v>DTAO</v>
      </c>
      <c r="B1442" s="23" t="str">
        <f>+IFERROR(VLOOKUP(AS1442,'[2]Listas anexo 1'!$A$7:$B$8,2,FALSE),"")</f>
        <v>ADMIN</v>
      </c>
      <c r="C1442" s="23" t="str">
        <f>+IFERROR(VLOOKUP(AT1442,'[2]Listas anexo 1'!$A$13:$B$15,2,FALSE),"")</f>
        <v>ADMINYCOOR</v>
      </c>
      <c r="D1442" s="23" t="str">
        <f>+IFERROR(VLOOKUP(AT1442,'[2]Listas anexo 1'!$A$13:$C$15,3,FALSE),"")</f>
        <v>CONTRIBUIR</v>
      </c>
      <c r="E1442" s="23" t="str">
        <f>+IFERROR(VLOOKUP(AT1442,'[2]Listas anexo 1'!$A$19:$B$21,2,FALSE),"")</f>
        <v>ADMINOB</v>
      </c>
      <c r="F1442" s="23" t="str">
        <f>+IFERROR(VLOOKUP(AV1442,'[2]Listas anexo 1'!$J$13:$K$21,2,FALSE),"")</f>
        <v>ADOBI</v>
      </c>
      <c r="G1442" s="23" t="str">
        <f>+IFERROR(VLOOKUP(AW1442,'[2]LISTAS ANEXO 1. 2'!$A$9:$B$38,2,FALSE),"")</f>
        <v>AI</v>
      </c>
      <c r="H1442" s="23" t="str">
        <f>+IFERROR(IF(C1442="ADMINYCOOR",VLOOKUP(AY1442,'[2]LISTAS ANEXO 1. 3'!$B$13:$C$42,2,FALSE),IF(C1442="TASAS",VLOOKUP(AY1442,'[2]LISTAS ANEXO 1. 3'!$B$43:$C$51,2,FALSE),IF(C1442="FORTALECIMIENTO",VLOOKUP(AY1442,'[2]LISTAS ANEXO 1. 3'!$B$52:$C$58,2,FALSE),""))),"")</f>
        <v>AA</v>
      </c>
      <c r="I1442" s="23" t="str">
        <f>+IFERROR(VLOOKUP(#REF!,'[2]LISTAS ANEXO 1. 4'!$B$74:$C$90,2,FALSE),"")</f>
        <v/>
      </c>
      <c r="J1442" s="23" t="str">
        <f>+IFERROR(VLOOKUP(X1442,[2]ORDINALES!$B$2:$C$5,2,FALSE),"")</f>
        <v>CTADOS</v>
      </c>
      <c r="K1442" s="23" t="str">
        <f>+IFERROR(VLOOKUP(#REF!,[2]REGION!$G$2:$I$1125,2,FALSE),"")</f>
        <v/>
      </c>
      <c r="L1442" s="23" t="str">
        <f>+IFERROR(VLOOKUP(AI1442,[2]REGION!$G$2:$I$1125,2,FALSE),"")</f>
        <v/>
      </c>
      <c r="M1442" s="23" t="str">
        <f>+IFERROR(VLOOKUP(#REF!,[2]ORDINALES!$H$2:$I$382,2,FALSE),"")</f>
        <v/>
      </c>
      <c r="N1442" s="23" t="str">
        <f>IFERROR(VLOOKUP(U1442,'[2]Lista Willy'!$B$11:$D$14,3,FALSE),"")</f>
        <v>REC_20</v>
      </c>
      <c r="O1442" s="24"/>
      <c r="P1442" s="90">
        <v>45012</v>
      </c>
      <c r="Q1442" s="90" t="s">
        <v>540</v>
      </c>
      <c r="R1442" s="90" t="s">
        <v>1386</v>
      </c>
      <c r="S1442" s="90" t="s">
        <v>1475</v>
      </c>
      <c r="T1442" s="90" t="s">
        <v>1386</v>
      </c>
      <c r="U1442" s="90" t="s">
        <v>153</v>
      </c>
      <c r="V1442" s="94" t="s">
        <v>154</v>
      </c>
      <c r="W1442" s="90" t="s">
        <v>54</v>
      </c>
      <c r="X1442" s="90" t="s">
        <v>55</v>
      </c>
      <c r="Y1442" s="90" t="s">
        <v>1490</v>
      </c>
      <c r="Z1442" s="88">
        <v>15000000</v>
      </c>
      <c r="AA1442" s="120"/>
      <c r="AB1442" s="88"/>
      <c r="AC1442" s="88"/>
      <c r="AD1442" s="88"/>
      <c r="AE1442" s="120">
        <v>15000000</v>
      </c>
      <c r="AF1442" s="88"/>
      <c r="AG1442" s="89"/>
      <c r="AH1442" s="90" t="s">
        <v>57</v>
      </c>
      <c r="AI1442" s="90"/>
      <c r="AJ1442" s="90"/>
      <c r="AK1442" s="90"/>
      <c r="AL1442" s="90" t="s">
        <v>57</v>
      </c>
      <c r="AM1442" s="90"/>
      <c r="AN1442" s="90" t="s">
        <v>57</v>
      </c>
      <c r="AO1442" s="90"/>
      <c r="AP1442" s="90" t="s">
        <v>57</v>
      </c>
      <c r="AQ1442" s="90"/>
      <c r="AR1442" s="90" t="s">
        <v>57</v>
      </c>
      <c r="AS1442" s="90" t="s">
        <v>60</v>
      </c>
      <c r="AT1442" s="90" t="s">
        <v>61</v>
      </c>
      <c r="AU1442" s="97" t="s">
        <v>62</v>
      </c>
      <c r="AV1442" s="98" t="s">
        <v>125</v>
      </c>
      <c r="AW1442" s="98" t="s">
        <v>126</v>
      </c>
      <c r="AX1442" s="97">
        <v>3202032</v>
      </c>
      <c r="AY1442" s="98" t="s">
        <v>127</v>
      </c>
      <c r="AZ1442" s="98" t="s">
        <v>293</v>
      </c>
      <c r="BA1442" s="24"/>
    </row>
    <row r="1443" spans="1:53" ht="84.75" customHeight="1">
      <c r="A1443" s="23" t="str">
        <f>+IFERROR(VLOOKUP(R1443,'[2]Listas niveles'!$D$2:$E$11,2,FALSE),"")</f>
        <v>DTAO</v>
      </c>
      <c r="B1443" s="23" t="str">
        <f>+IFERROR(VLOOKUP(AS1443,'[2]Listas anexo 1'!$A$7:$B$8,2,FALSE),"")</f>
        <v>ADMIN</v>
      </c>
      <c r="C1443" s="23" t="str">
        <f>+IFERROR(VLOOKUP(AT1443,'[2]Listas anexo 1'!$A$13:$B$15,2,FALSE),"")</f>
        <v>ADMINYCOOR</v>
      </c>
      <c r="D1443" s="23" t="str">
        <f>+IFERROR(VLOOKUP(AT1443,'[2]Listas anexo 1'!$A$13:$C$15,3,FALSE),"")</f>
        <v>CONTRIBUIR</v>
      </c>
      <c r="E1443" s="23" t="str">
        <f>+IFERROR(VLOOKUP(AT1443,'[2]Listas anexo 1'!$A$19:$B$21,2,FALSE),"")</f>
        <v>ADMINOB</v>
      </c>
      <c r="F1443" s="23" t="str">
        <f>+IFERROR(VLOOKUP(AV1443,'[2]Listas anexo 1'!$J$13:$K$21,2,FALSE),"")</f>
        <v>ADOBI</v>
      </c>
      <c r="G1443" s="23" t="str">
        <f>+IFERROR(VLOOKUP(AW1443,'[2]LISTAS ANEXO 1. 2'!$A$9:$B$38,2,FALSE),"")</f>
        <v>AI</v>
      </c>
      <c r="H1443" s="23" t="str">
        <f>+IFERROR(IF(C1443="ADMINYCOOR",VLOOKUP(AY1443,'[2]LISTAS ANEXO 1. 3'!$B$13:$C$42,2,FALSE),IF(C1443="TASAS",VLOOKUP(AY1443,'[2]LISTAS ANEXO 1. 3'!$B$43:$C$51,2,FALSE),IF(C1443="FORTALECIMIENTO",VLOOKUP(AY1443,'[2]LISTAS ANEXO 1. 3'!$B$52:$C$58,2,FALSE),""))),"")</f>
        <v>AA</v>
      </c>
      <c r="I1443" s="23" t="str">
        <f>+IFERROR(VLOOKUP(#REF!,'[2]LISTAS ANEXO 1. 4'!$B$74:$C$90,2,FALSE),"")</f>
        <v/>
      </c>
      <c r="J1443" s="23" t="str">
        <f>+IFERROR(VLOOKUP(X1443,[2]ORDINALES!$B$2:$C$5,2,FALSE),"")</f>
        <v>CTADOS</v>
      </c>
      <c r="K1443" s="23" t="str">
        <f>+IFERROR(VLOOKUP(#REF!,[2]REGION!$G$2:$I$1125,2,FALSE),"")</f>
        <v/>
      </c>
      <c r="L1443" s="23" t="str">
        <f>+IFERROR(VLOOKUP(AI1443,[2]REGION!$G$2:$I$1125,2,FALSE),"")</f>
        <v/>
      </c>
      <c r="M1443" s="23" t="str">
        <f>+IFERROR(VLOOKUP(#REF!,[2]ORDINALES!$H$2:$I$382,2,FALSE),"")</f>
        <v/>
      </c>
      <c r="N1443" s="23" t="str">
        <f>IFERROR(VLOOKUP(U1443,'[2]Lista Willy'!$B$11:$D$14,3,FALSE),"")</f>
        <v>REC_20</v>
      </c>
      <c r="O1443" s="24"/>
      <c r="P1443" s="90">
        <v>45013</v>
      </c>
      <c r="Q1443" s="90" t="s">
        <v>540</v>
      </c>
      <c r="R1443" s="90" t="s">
        <v>1386</v>
      </c>
      <c r="S1443" s="90" t="s">
        <v>1475</v>
      </c>
      <c r="T1443" s="90" t="s">
        <v>1386</v>
      </c>
      <c r="U1443" s="90" t="s">
        <v>153</v>
      </c>
      <c r="V1443" s="94" t="s">
        <v>154</v>
      </c>
      <c r="W1443" s="90" t="s">
        <v>54</v>
      </c>
      <c r="X1443" s="90" t="s">
        <v>55</v>
      </c>
      <c r="Y1443" s="90" t="s">
        <v>1491</v>
      </c>
      <c r="Z1443" s="88">
        <v>3000000</v>
      </c>
      <c r="AA1443" s="120"/>
      <c r="AB1443" s="88"/>
      <c r="AC1443" s="88"/>
      <c r="AD1443" s="88"/>
      <c r="AE1443" s="120">
        <v>3000000</v>
      </c>
      <c r="AF1443" s="88"/>
      <c r="AG1443" s="89"/>
      <c r="AH1443" s="90" t="s">
        <v>57</v>
      </c>
      <c r="AI1443" s="90"/>
      <c r="AJ1443" s="90"/>
      <c r="AK1443" s="90"/>
      <c r="AL1443" s="90" t="s">
        <v>57</v>
      </c>
      <c r="AM1443" s="90"/>
      <c r="AN1443" s="90" t="s">
        <v>57</v>
      </c>
      <c r="AO1443" s="90"/>
      <c r="AP1443" s="90" t="s">
        <v>57</v>
      </c>
      <c r="AQ1443" s="90"/>
      <c r="AR1443" s="90" t="s">
        <v>57</v>
      </c>
      <c r="AS1443" s="90" t="s">
        <v>60</v>
      </c>
      <c r="AT1443" s="90" t="s">
        <v>61</v>
      </c>
      <c r="AU1443" s="97" t="s">
        <v>62</v>
      </c>
      <c r="AV1443" s="98" t="s">
        <v>125</v>
      </c>
      <c r="AW1443" s="98" t="s">
        <v>126</v>
      </c>
      <c r="AX1443" s="97">
        <v>3202032</v>
      </c>
      <c r="AY1443" s="98" t="s">
        <v>127</v>
      </c>
      <c r="AZ1443" s="98" t="s">
        <v>293</v>
      </c>
      <c r="BA1443" s="24"/>
    </row>
    <row r="1444" spans="1:53" ht="84.75" customHeight="1">
      <c r="A1444" s="23" t="str">
        <f>+IFERROR(VLOOKUP(R1444,'[2]Listas niveles'!$D$2:$E$11,2,FALSE),"")</f>
        <v>DTAO</v>
      </c>
      <c r="B1444" s="23" t="str">
        <f>+IFERROR(VLOOKUP(AS1444,'[2]Listas anexo 1'!$A$7:$B$8,2,FALSE),"")</f>
        <v>ADMIN</v>
      </c>
      <c r="C1444" s="23" t="str">
        <f>+IFERROR(VLOOKUP(AT1444,'[2]Listas anexo 1'!$A$13:$B$15,2,FALSE),"")</f>
        <v>ADMINYCOOR</v>
      </c>
      <c r="D1444" s="23" t="str">
        <f>+IFERROR(VLOOKUP(AT1444,'[2]Listas anexo 1'!$A$13:$C$15,3,FALSE),"")</f>
        <v>CONTRIBUIR</v>
      </c>
      <c r="E1444" s="23" t="str">
        <f>+IFERROR(VLOOKUP(AT1444,'[2]Listas anexo 1'!$A$19:$B$21,2,FALSE),"")</f>
        <v>ADMINOB</v>
      </c>
      <c r="F1444" s="23" t="str">
        <f>+IFERROR(VLOOKUP(AV1444,'[2]Listas anexo 1'!$J$13:$K$21,2,FALSE),"")</f>
        <v>ADOBI</v>
      </c>
      <c r="G1444" s="23" t="str">
        <f>+IFERROR(VLOOKUP(AW1444,'[2]LISTAS ANEXO 1. 2'!$A$9:$B$38,2,FALSE),"")</f>
        <v>AI</v>
      </c>
      <c r="H1444" s="23" t="str">
        <f>+IFERROR(IF(C1444="ADMINYCOOR",VLOOKUP(AY1444,'[2]LISTAS ANEXO 1. 3'!$B$13:$C$42,2,FALSE),IF(C1444="TASAS",VLOOKUP(AY1444,'[2]LISTAS ANEXO 1. 3'!$B$43:$C$51,2,FALSE),IF(C1444="FORTALECIMIENTO",VLOOKUP(AY1444,'[2]LISTAS ANEXO 1. 3'!$B$52:$C$58,2,FALSE),""))),"")</f>
        <v>AA</v>
      </c>
      <c r="I1444" s="23" t="str">
        <f>+IFERROR(VLOOKUP(#REF!,'[2]LISTAS ANEXO 1. 4'!$B$74:$C$90,2,FALSE),"")</f>
        <v/>
      </c>
      <c r="J1444" s="23" t="str">
        <f>+IFERROR(VLOOKUP(X1444,[2]ORDINALES!$B$2:$C$5,2,FALSE),"")</f>
        <v>CTADOS</v>
      </c>
      <c r="K1444" s="23" t="str">
        <f>+IFERROR(VLOOKUP(#REF!,[2]REGION!$G$2:$I$1125,2,FALSE),"")</f>
        <v/>
      </c>
      <c r="L1444" s="23" t="str">
        <f>+IFERROR(VLOOKUP(AI1444,[2]REGION!$G$2:$I$1125,2,FALSE),"")</f>
        <v/>
      </c>
      <c r="M1444" s="23" t="str">
        <f>+IFERROR(VLOOKUP(#REF!,[2]ORDINALES!$H$2:$I$382,2,FALSE),"")</f>
        <v/>
      </c>
      <c r="N1444" s="23" t="str">
        <f>IFERROR(VLOOKUP(U1444,'[2]Lista Willy'!$B$11:$D$14,3,FALSE),"")</f>
        <v>REC_11</v>
      </c>
      <c r="O1444" s="24"/>
      <c r="P1444" s="90">
        <v>45015</v>
      </c>
      <c r="Q1444" s="90" t="s">
        <v>540</v>
      </c>
      <c r="R1444" s="90" t="s">
        <v>1386</v>
      </c>
      <c r="S1444" s="90" t="s">
        <v>1475</v>
      </c>
      <c r="T1444" s="90" t="s">
        <v>1386</v>
      </c>
      <c r="U1444" s="90" t="s">
        <v>52</v>
      </c>
      <c r="V1444" s="94" t="s">
        <v>53</v>
      </c>
      <c r="W1444" s="90" t="s">
        <v>54</v>
      </c>
      <c r="X1444" s="90" t="s">
        <v>55</v>
      </c>
      <c r="Y1444" s="90" t="s">
        <v>1492</v>
      </c>
      <c r="Z1444" s="88">
        <v>1000000</v>
      </c>
      <c r="AA1444" s="120"/>
      <c r="AB1444" s="88"/>
      <c r="AC1444" s="88"/>
      <c r="AD1444" s="88"/>
      <c r="AE1444" s="120">
        <v>1000000</v>
      </c>
      <c r="AF1444" s="88"/>
      <c r="AG1444" s="89"/>
      <c r="AH1444" s="90" t="s">
        <v>57</v>
      </c>
      <c r="AI1444" s="90"/>
      <c r="AJ1444" s="90"/>
      <c r="AK1444" s="90"/>
      <c r="AL1444" s="90" t="s">
        <v>57</v>
      </c>
      <c r="AM1444" s="90"/>
      <c r="AN1444" s="90" t="s">
        <v>57</v>
      </c>
      <c r="AO1444" s="90"/>
      <c r="AP1444" s="90" t="s">
        <v>57</v>
      </c>
      <c r="AQ1444" s="90"/>
      <c r="AR1444" s="90" t="s">
        <v>57</v>
      </c>
      <c r="AS1444" s="90" t="s">
        <v>60</v>
      </c>
      <c r="AT1444" s="90" t="s">
        <v>61</v>
      </c>
      <c r="AU1444" s="97" t="s">
        <v>62</v>
      </c>
      <c r="AV1444" s="98" t="s">
        <v>125</v>
      </c>
      <c r="AW1444" s="98" t="s">
        <v>126</v>
      </c>
      <c r="AX1444" s="97">
        <v>3202032</v>
      </c>
      <c r="AY1444" s="98" t="s">
        <v>127</v>
      </c>
      <c r="AZ1444" s="98" t="s">
        <v>293</v>
      </c>
      <c r="BA1444" s="24"/>
    </row>
    <row r="1445" spans="1:53" ht="84.75" customHeight="1">
      <c r="A1445" s="23" t="str">
        <f>+IFERROR(VLOOKUP(R1445,'[2]Listas niveles'!$D$2:$E$11,2,FALSE),"")</f>
        <v>DTAO</v>
      </c>
      <c r="B1445" s="23" t="str">
        <f>+IFERROR(VLOOKUP(AS1445,'[2]Listas anexo 1'!$A$7:$B$8,2,FALSE),"")</f>
        <v>ADMIN</v>
      </c>
      <c r="C1445" s="23" t="str">
        <f>+IFERROR(VLOOKUP(AT1445,'[2]Listas anexo 1'!$A$13:$B$15,2,FALSE),"")</f>
        <v>ADMINYCOOR</v>
      </c>
      <c r="D1445" s="23" t="str">
        <f>+IFERROR(VLOOKUP(AT1445,'[2]Listas anexo 1'!$A$13:$C$15,3,FALSE),"")</f>
        <v>CONTRIBUIR</v>
      </c>
      <c r="E1445" s="23" t="str">
        <f>+IFERROR(VLOOKUP(AT1445,'[2]Listas anexo 1'!$A$19:$B$21,2,FALSE),"")</f>
        <v>ADMINOB</v>
      </c>
      <c r="F1445" s="23" t="str">
        <f>+IFERROR(VLOOKUP(AV1445,'[2]Listas anexo 1'!$J$13:$K$21,2,FALSE),"")</f>
        <v>ADOBI</v>
      </c>
      <c r="G1445" s="23" t="str">
        <f>+IFERROR(VLOOKUP(AW1445,'[2]LISTAS ANEXO 1. 2'!$A$9:$B$38,2,FALSE),"")</f>
        <v>AI</v>
      </c>
      <c r="H1445" s="23" t="str">
        <f>+IFERROR(IF(C1445="ADMINYCOOR",VLOOKUP(AY1445,'[2]LISTAS ANEXO 1. 3'!$B$13:$C$42,2,FALSE),IF(C1445="TASAS",VLOOKUP(AY1445,'[2]LISTAS ANEXO 1. 3'!$B$43:$C$51,2,FALSE),IF(C1445="FORTALECIMIENTO",VLOOKUP(AY1445,'[2]LISTAS ANEXO 1. 3'!$B$52:$C$58,2,FALSE),""))),"")</f>
        <v>AA</v>
      </c>
      <c r="I1445" s="23" t="str">
        <f>+IFERROR(VLOOKUP(#REF!,'[2]LISTAS ANEXO 1. 4'!$B$74:$C$90,2,FALSE),"")</f>
        <v/>
      </c>
      <c r="J1445" s="23" t="str">
        <f>+IFERROR(VLOOKUP(X1445,[2]ORDINALES!$B$2:$C$5,2,FALSE),"")</f>
        <v>CTADOS</v>
      </c>
      <c r="K1445" s="23" t="str">
        <f>+IFERROR(VLOOKUP(#REF!,[2]REGION!$G$2:$I$1125,2,FALSE),"")</f>
        <v/>
      </c>
      <c r="L1445" s="23" t="str">
        <f>+IFERROR(VLOOKUP(AI1445,[2]REGION!$G$2:$I$1125,2,FALSE),"")</f>
        <v/>
      </c>
      <c r="M1445" s="23" t="str">
        <f>+IFERROR(VLOOKUP(#REF!,[2]ORDINALES!$H$2:$I$382,2,FALSE),"")</f>
        <v/>
      </c>
      <c r="N1445" s="23" t="str">
        <f>IFERROR(VLOOKUP(U1445,'[2]Lista Willy'!$B$11:$D$14,3,FALSE),"")</f>
        <v>REC_11</v>
      </c>
      <c r="O1445" s="24"/>
      <c r="P1445" s="90">
        <v>45016</v>
      </c>
      <c r="Q1445" s="90" t="s">
        <v>540</v>
      </c>
      <c r="R1445" s="90" t="s">
        <v>1386</v>
      </c>
      <c r="S1445" s="90" t="s">
        <v>1475</v>
      </c>
      <c r="T1445" s="90" t="s">
        <v>1386</v>
      </c>
      <c r="U1445" s="90" t="s">
        <v>52</v>
      </c>
      <c r="V1445" s="94" t="s">
        <v>53</v>
      </c>
      <c r="W1445" s="90" t="s">
        <v>54</v>
      </c>
      <c r="X1445" s="90" t="s">
        <v>55</v>
      </c>
      <c r="Y1445" s="90" t="s">
        <v>1493</v>
      </c>
      <c r="Z1445" s="88">
        <v>800000</v>
      </c>
      <c r="AA1445" s="120"/>
      <c r="AB1445" s="88"/>
      <c r="AC1445" s="88"/>
      <c r="AD1445" s="88"/>
      <c r="AE1445" s="120">
        <v>800000</v>
      </c>
      <c r="AF1445" s="88"/>
      <c r="AG1445" s="89"/>
      <c r="AH1445" s="90" t="s">
        <v>57</v>
      </c>
      <c r="AI1445" s="90"/>
      <c r="AJ1445" s="90"/>
      <c r="AK1445" s="90"/>
      <c r="AL1445" s="90" t="s">
        <v>57</v>
      </c>
      <c r="AM1445" s="90"/>
      <c r="AN1445" s="90" t="s">
        <v>57</v>
      </c>
      <c r="AO1445" s="90"/>
      <c r="AP1445" s="90" t="s">
        <v>57</v>
      </c>
      <c r="AQ1445" s="90"/>
      <c r="AR1445" s="90" t="s">
        <v>57</v>
      </c>
      <c r="AS1445" s="90" t="s">
        <v>60</v>
      </c>
      <c r="AT1445" s="90" t="s">
        <v>61</v>
      </c>
      <c r="AU1445" s="97" t="s">
        <v>62</v>
      </c>
      <c r="AV1445" s="98" t="s">
        <v>125</v>
      </c>
      <c r="AW1445" s="98" t="s">
        <v>126</v>
      </c>
      <c r="AX1445" s="97">
        <v>3202032</v>
      </c>
      <c r="AY1445" s="98" t="s">
        <v>127</v>
      </c>
      <c r="AZ1445" s="98" t="s">
        <v>293</v>
      </c>
      <c r="BA1445" s="24"/>
    </row>
    <row r="1446" spans="1:53" ht="84.75" customHeight="1">
      <c r="A1446" s="23" t="str">
        <f>+IFERROR(VLOOKUP(R1446,'[2]Listas niveles'!$D$2:$E$11,2,FALSE),"")</f>
        <v>DTAO</v>
      </c>
      <c r="B1446" s="23" t="str">
        <f>+IFERROR(VLOOKUP(AS1446,'[2]Listas anexo 1'!$A$7:$B$8,2,FALSE),"")</f>
        <v>ADMIN</v>
      </c>
      <c r="C1446" s="23" t="str">
        <f>+IFERROR(VLOOKUP(AT1446,'[2]Listas anexo 1'!$A$13:$B$15,2,FALSE),"")</f>
        <v>ADMINYCOOR</v>
      </c>
      <c r="D1446" s="23" t="str">
        <f>+IFERROR(VLOOKUP(AT1446,'[2]Listas anexo 1'!$A$13:$C$15,3,FALSE),"")</f>
        <v>CONTRIBUIR</v>
      </c>
      <c r="E1446" s="23" t="str">
        <f>+IFERROR(VLOOKUP(AT1446,'[2]Listas anexo 1'!$A$19:$B$21,2,FALSE),"")</f>
        <v>ADMINOB</v>
      </c>
      <c r="F1446" s="23" t="str">
        <f>+IFERROR(VLOOKUP(AV1446,'[2]Listas anexo 1'!$J$13:$K$21,2,FALSE),"")</f>
        <v>ADOBI</v>
      </c>
      <c r="G1446" s="23" t="str">
        <f>+IFERROR(VLOOKUP(AW1446,'[2]LISTAS ANEXO 1. 2'!$A$9:$B$38,2,FALSE),"")</f>
        <v>AI</v>
      </c>
      <c r="H1446" s="23" t="str">
        <f>+IFERROR(IF(C1446="ADMINYCOOR",VLOOKUP(AY1446,'[2]LISTAS ANEXO 1. 3'!$B$13:$C$42,2,FALSE),IF(C1446="TASAS",VLOOKUP(AY1446,'[2]LISTAS ANEXO 1. 3'!$B$43:$C$51,2,FALSE),IF(C1446="FORTALECIMIENTO",VLOOKUP(AY1446,'[2]LISTAS ANEXO 1. 3'!$B$52:$C$58,2,FALSE),""))),"")</f>
        <v>AA</v>
      </c>
      <c r="I1446" s="23" t="str">
        <f>+IFERROR(VLOOKUP(#REF!,'[2]LISTAS ANEXO 1. 4'!$B$74:$C$90,2,FALSE),"")</f>
        <v/>
      </c>
      <c r="J1446" s="23" t="str">
        <f>+IFERROR(VLOOKUP(X1446,[2]ORDINALES!$B$2:$C$5,2,FALSE),"")</f>
        <v>CTADOS</v>
      </c>
      <c r="K1446" s="23" t="str">
        <f>+IFERROR(VLOOKUP(#REF!,[2]REGION!$G$2:$I$1125,2,FALSE),"")</f>
        <v/>
      </c>
      <c r="L1446" s="23" t="str">
        <f>+IFERROR(VLOOKUP(AI1446,[2]REGION!$G$2:$I$1125,2,FALSE),"")</f>
        <v/>
      </c>
      <c r="M1446" s="23" t="str">
        <f>+IFERROR(VLOOKUP(#REF!,[2]ORDINALES!$H$2:$I$382,2,FALSE),"")</f>
        <v/>
      </c>
      <c r="N1446" s="23" t="str">
        <f>IFERROR(VLOOKUP(U1446,'[2]Lista Willy'!$B$11:$D$14,3,FALSE),"")</f>
        <v>REC_11</v>
      </c>
      <c r="O1446" s="24"/>
      <c r="P1446" s="90">
        <v>45017</v>
      </c>
      <c r="Q1446" s="90" t="s">
        <v>540</v>
      </c>
      <c r="R1446" s="90" t="s">
        <v>1386</v>
      </c>
      <c r="S1446" s="90" t="s">
        <v>1475</v>
      </c>
      <c r="T1446" s="90" t="s">
        <v>1386</v>
      </c>
      <c r="U1446" s="90" t="s">
        <v>52</v>
      </c>
      <c r="V1446" s="94" t="s">
        <v>53</v>
      </c>
      <c r="W1446" s="90" t="s">
        <v>54</v>
      </c>
      <c r="X1446" s="90" t="s">
        <v>55</v>
      </c>
      <c r="Y1446" s="90" t="s">
        <v>1494</v>
      </c>
      <c r="Z1446" s="88">
        <v>9000000</v>
      </c>
      <c r="AA1446" s="120"/>
      <c r="AB1446" s="88"/>
      <c r="AC1446" s="88"/>
      <c r="AD1446" s="88"/>
      <c r="AE1446" s="120">
        <v>9000000</v>
      </c>
      <c r="AF1446" s="88"/>
      <c r="AG1446" s="89"/>
      <c r="AH1446" s="90" t="s">
        <v>57</v>
      </c>
      <c r="AI1446" s="90"/>
      <c r="AJ1446" s="90"/>
      <c r="AK1446" s="90"/>
      <c r="AL1446" s="90" t="s">
        <v>57</v>
      </c>
      <c r="AM1446" s="90"/>
      <c r="AN1446" s="90" t="s">
        <v>57</v>
      </c>
      <c r="AO1446" s="90"/>
      <c r="AP1446" s="90" t="s">
        <v>57</v>
      </c>
      <c r="AQ1446" s="90"/>
      <c r="AR1446" s="90" t="s">
        <v>57</v>
      </c>
      <c r="AS1446" s="90" t="s">
        <v>60</v>
      </c>
      <c r="AT1446" s="90" t="s">
        <v>61</v>
      </c>
      <c r="AU1446" s="97" t="s">
        <v>62</v>
      </c>
      <c r="AV1446" s="98" t="s">
        <v>125</v>
      </c>
      <c r="AW1446" s="98" t="s">
        <v>126</v>
      </c>
      <c r="AX1446" s="97">
        <v>3202032</v>
      </c>
      <c r="AY1446" s="98" t="s">
        <v>127</v>
      </c>
      <c r="AZ1446" s="98" t="s">
        <v>293</v>
      </c>
      <c r="BA1446" s="24"/>
    </row>
    <row r="1447" spans="1:53" ht="84.75" customHeight="1">
      <c r="A1447" s="23" t="str">
        <f>+IFERROR(VLOOKUP(R1447,'[2]Listas niveles'!$D$2:$E$11,2,FALSE),"")</f>
        <v>DTAO</v>
      </c>
      <c r="B1447" s="23" t="str">
        <f>+IFERROR(VLOOKUP(AS1447,'[2]Listas anexo 1'!$A$7:$B$8,2,FALSE),"")</f>
        <v>ADMIN</v>
      </c>
      <c r="C1447" s="23" t="str">
        <f>+IFERROR(VLOOKUP(AT1447,'[2]Listas anexo 1'!$A$13:$B$15,2,FALSE),"")</f>
        <v>ADMINYCOOR</v>
      </c>
      <c r="D1447" s="23" t="str">
        <f>+IFERROR(VLOOKUP(AT1447,'[2]Listas anexo 1'!$A$13:$C$15,3,FALSE),"")</f>
        <v>CONTRIBUIR</v>
      </c>
      <c r="E1447" s="23" t="str">
        <f>+IFERROR(VLOOKUP(AT1447,'[2]Listas anexo 1'!$A$19:$B$21,2,FALSE),"")</f>
        <v>ADMINOB</v>
      </c>
      <c r="F1447" s="23" t="str">
        <f>+IFERROR(VLOOKUP(AV1447,'[2]Listas anexo 1'!$J$13:$K$21,2,FALSE),"")</f>
        <v>ADOBI</v>
      </c>
      <c r="G1447" s="23" t="str">
        <f>+IFERROR(VLOOKUP(AW1447,'[2]LISTAS ANEXO 1. 2'!$A$9:$B$38,2,FALSE),"")</f>
        <v>AI</v>
      </c>
      <c r="H1447" s="23" t="str">
        <f>+IFERROR(IF(C1447="ADMINYCOOR",VLOOKUP(AY1447,'[2]LISTAS ANEXO 1. 3'!$B$13:$C$42,2,FALSE),IF(C1447="TASAS",VLOOKUP(AY1447,'[2]LISTAS ANEXO 1. 3'!$B$43:$C$51,2,FALSE),IF(C1447="FORTALECIMIENTO",VLOOKUP(AY1447,'[2]LISTAS ANEXO 1. 3'!$B$52:$C$58,2,FALSE),""))),"")</f>
        <v>AA</v>
      </c>
      <c r="I1447" s="23" t="str">
        <f>+IFERROR(VLOOKUP(#REF!,'[2]LISTAS ANEXO 1. 4'!$B$74:$C$90,2,FALSE),"")</f>
        <v/>
      </c>
      <c r="J1447" s="23" t="str">
        <f>+IFERROR(VLOOKUP(X1447,[2]ORDINALES!$B$2:$C$5,2,FALSE),"")</f>
        <v>CTADOS</v>
      </c>
      <c r="K1447" s="23" t="str">
        <f>+IFERROR(VLOOKUP(#REF!,[2]REGION!$G$2:$I$1125,2,FALSE),"")</f>
        <v/>
      </c>
      <c r="L1447" s="23" t="str">
        <f>+IFERROR(VLOOKUP(AI1447,[2]REGION!$G$2:$I$1125,2,FALSE),"")</f>
        <v/>
      </c>
      <c r="M1447" s="23" t="str">
        <f>+IFERROR(VLOOKUP(#REF!,[2]ORDINALES!$H$2:$I$382,2,FALSE),"")</f>
        <v/>
      </c>
      <c r="N1447" s="23" t="str">
        <f>IFERROR(VLOOKUP(U1447,'[2]Lista Willy'!$B$11:$D$14,3,FALSE),"")</f>
        <v>REC_11</v>
      </c>
      <c r="O1447" s="24"/>
      <c r="P1447" s="90">
        <v>45018</v>
      </c>
      <c r="Q1447" s="90" t="s">
        <v>540</v>
      </c>
      <c r="R1447" s="90" t="s">
        <v>1386</v>
      </c>
      <c r="S1447" s="90" t="s">
        <v>1475</v>
      </c>
      <c r="T1447" s="90" t="s">
        <v>1386</v>
      </c>
      <c r="U1447" s="90" t="s">
        <v>52</v>
      </c>
      <c r="V1447" s="94" t="s">
        <v>53</v>
      </c>
      <c r="W1447" s="90" t="s">
        <v>54</v>
      </c>
      <c r="X1447" s="90" t="s">
        <v>55</v>
      </c>
      <c r="Y1447" s="90" t="s">
        <v>1495</v>
      </c>
      <c r="Z1447" s="88">
        <v>3000000</v>
      </c>
      <c r="AA1447" s="120"/>
      <c r="AB1447" s="88"/>
      <c r="AC1447" s="88"/>
      <c r="AD1447" s="88"/>
      <c r="AE1447" s="120">
        <v>3000000</v>
      </c>
      <c r="AF1447" s="88"/>
      <c r="AG1447" s="89"/>
      <c r="AH1447" s="90" t="s">
        <v>57</v>
      </c>
      <c r="AI1447" s="90"/>
      <c r="AJ1447" s="90"/>
      <c r="AK1447" s="90"/>
      <c r="AL1447" s="90" t="s">
        <v>57</v>
      </c>
      <c r="AM1447" s="90"/>
      <c r="AN1447" s="90" t="s">
        <v>57</v>
      </c>
      <c r="AO1447" s="90"/>
      <c r="AP1447" s="90" t="s">
        <v>57</v>
      </c>
      <c r="AQ1447" s="90"/>
      <c r="AR1447" s="90" t="s">
        <v>57</v>
      </c>
      <c r="AS1447" s="90" t="s">
        <v>60</v>
      </c>
      <c r="AT1447" s="90" t="s">
        <v>61</v>
      </c>
      <c r="AU1447" s="97" t="s">
        <v>62</v>
      </c>
      <c r="AV1447" s="98" t="s">
        <v>125</v>
      </c>
      <c r="AW1447" s="98" t="s">
        <v>126</v>
      </c>
      <c r="AX1447" s="97">
        <v>3202032</v>
      </c>
      <c r="AY1447" s="98" t="s">
        <v>127</v>
      </c>
      <c r="AZ1447" s="98" t="s">
        <v>293</v>
      </c>
      <c r="BA1447" s="24"/>
    </row>
    <row r="1448" spans="1:53" ht="84.75" customHeight="1">
      <c r="A1448" s="23" t="str">
        <f>+IFERROR(VLOOKUP(R1448,'[2]Listas niveles'!$D$2:$E$11,2,FALSE),"")</f>
        <v>DTAO</v>
      </c>
      <c r="B1448" s="23" t="str">
        <f>+IFERROR(VLOOKUP(AS1448,'[2]Listas anexo 1'!$A$7:$B$8,2,FALSE),"")</f>
        <v>ADMIN</v>
      </c>
      <c r="C1448" s="23" t="str">
        <f>+IFERROR(VLOOKUP(AT1448,'[2]Listas anexo 1'!$A$13:$B$15,2,FALSE),"")</f>
        <v>ADMINYCOOR</v>
      </c>
      <c r="D1448" s="23" t="str">
        <f>+IFERROR(VLOOKUP(AT1448,'[2]Listas anexo 1'!$A$13:$C$15,3,FALSE),"")</f>
        <v>CONTRIBUIR</v>
      </c>
      <c r="E1448" s="23" t="str">
        <f>+IFERROR(VLOOKUP(AT1448,'[2]Listas anexo 1'!$A$19:$B$21,2,FALSE),"")</f>
        <v>ADMINOB</v>
      </c>
      <c r="F1448" s="23" t="str">
        <f>+IFERROR(VLOOKUP(AV1448,'[2]Listas anexo 1'!$J$13:$K$21,2,FALSE),"")</f>
        <v>ADOBI</v>
      </c>
      <c r="G1448" s="23" t="str">
        <f>+IFERROR(VLOOKUP(AW1448,'[2]LISTAS ANEXO 1. 2'!$A$9:$B$38,2,FALSE),"")</f>
        <v>AI</v>
      </c>
      <c r="H1448" s="23" t="str">
        <f>+IFERROR(IF(C1448="ADMINYCOOR",VLOOKUP(AY1448,'[2]LISTAS ANEXO 1. 3'!$B$13:$C$42,2,FALSE),IF(C1448="TASAS",VLOOKUP(AY1448,'[2]LISTAS ANEXO 1. 3'!$B$43:$C$51,2,FALSE),IF(C1448="FORTALECIMIENTO",VLOOKUP(AY1448,'[2]LISTAS ANEXO 1. 3'!$B$52:$C$58,2,FALSE),""))),"")</f>
        <v>AA</v>
      </c>
      <c r="I1448" s="23" t="str">
        <f>+IFERROR(VLOOKUP(#REF!,'[2]LISTAS ANEXO 1. 4'!$B$74:$C$90,2,FALSE),"")</f>
        <v/>
      </c>
      <c r="J1448" s="23" t="str">
        <f>+IFERROR(VLOOKUP(X1448,[2]ORDINALES!$B$2:$C$5,2,FALSE),"")</f>
        <v>CTADOS</v>
      </c>
      <c r="K1448" s="23" t="str">
        <f>+IFERROR(VLOOKUP(#REF!,[2]REGION!$G$2:$I$1125,2,FALSE),"")</f>
        <v/>
      </c>
      <c r="L1448" s="23" t="str">
        <f>+IFERROR(VLOOKUP(AI1448,[2]REGION!$G$2:$I$1125,2,FALSE),"")</f>
        <v/>
      </c>
      <c r="M1448" s="23" t="str">
        <f>+IFERROR(VLOOKUP(#REF!,[2]ORDINALES!$H$2:$I$382,2,FALSE),"")</f>
        <v/>
      </c>
      <c r="N1448" s="23" t="str">
        <f>IFERROR(VLOOKUP(U1448,'[2]Lista Willy'!$B$11:$D$14,3,FALSE),"")</f>
        <v>REC_20</v>
      </c>
      <c r="O1448" s="24"/>
      <c r="P1448" s="90">
        <v>45019</v>
      </c>
      <c r="Q1448" s="90" t="s">
        <v>540</v>
      </c>
      <c r="R1448" s="90" t="s">
        <v>1386</v>
      </c>
      <c r="S1448" s="90" t="s">
        <v>1475</v>
      </c>
      <c r="T1448" s="90" t="s">
        <v>1386</v>
      </c>
      <c r="U1448" s="90" t="s">
        <v>153</v>
      </c>
      <c r="V1448" s="94" t="s">
        <v>154</v>
      </c>
      <c r="W1448" s="90" t="s">
        <v>54</v>
      </c>
      <c r="X1448" s="90" t="s">
        <v>55</v>
      </c>
      <c r="Y1448" s="90" t="s">
        <v>1496</v>
      </c>
      <c r="Z1448" s="88">
        <v>3000000</v>
      </c>
      <c r="AA1448" s="120"/>
      <c r="AB1448" s="88"/>
      <c r="AC1448" s="88"/>
      <c r="AD1448" s="88"/>
      <c r="AE1448" s="120">
        <v>3000000</v>
      </c>
      <c r="AF1448" s="88"/>
      <c r="AG1448" s="89"/>
      <c r="AH1448" s="90" t="s">
        <v>57</v>
      </c>
      <c r="AI1448" s="90"/>
      <c r="AJ1448" s="90"/>
      <c r="AK1448" s="90"/>
      <c r="AL1448" s="90" t="s">
        <v>57</v>
      </c>
      <c r="AM1448" s="90"/>
      <c r="AN1448" s="90" t="s">
        <v>57</v>
      </c>
      <c r="AO1448" s="90"/>
      <c r="AP1448" s="90" t="s">
        <v>57</v>
      </c>
      <c r="AQ1448" s="90"/>
      <c r="AR1448" s="90" t="s">
        <v>57</v>
      </c>
      <c r="AS1448" s="90" t="s">
        <v>60</v>
      </c>
      <c r="AT1448" s="90" t="s">
        <v>61</v>
      </c>
      <c r="AU1448" s="97" t="s">
        <v>62</v>
      </c>
      <c r="AV1448" s="98" t="s">
        <v>125</v>
      </c>
      <c r="AW1448" s="98" t="s">
        <v>126</v>
      </c>
      <c r="AX1448" s="97">
        <v>3202032</v>
      </c>
      <c r="AY1448" s="98" t="s">
        <v>127</v>
      </c>
      <c r="AZ1448" s="98" t="s">
        <v>293</v>
      </c>
      <c r="BA1448" s="24"/>
    </row>
    <row r="1449" spans="1:53" ht="84.75" customHeight="1">
      <c r="A1449" s="23" t="str">
        <f>+IFERROR(VLOOKUP(R1449,'[2]Listas niveles'!$D$2:$E$11,2,FALSE),"")</f>
        <v>DTAO</v>
      </c>
      <c r="B1449" s="23" t="str">
        <f>+IFERROR(VLOOKUP(AS1449,'[2]Listas anexo 1'!$A$7:$B$8,2,FALSE),"")</f>
        <v>ADMIN</v>
      </c>
      <c r="C1449" s="23" t="str">
        <f>+IFERROR(VLOOKUP(AT1449,'[2]Listas anexo 1'!$A$13:$B$15,2,FALSE),"")</f>
        <v>ADMINYCOOR</v>
      </c>
      <c r="D1449" s="23" t="str">
        <f>+IFERROR(VLOOKUP(AT1449,'[2]Listas anexo 1'!$A$13:$C$15,3,FALSE),"")</f>
        <v>CONTRIBUIR</v>
      </c>
      <c r="E1449" s="23" t="str">
        <f>+IFERROR(VLOOKUP(AT1449,'[2]Listas anexo 1'!$A$19:$B$21,2,FALSE),"")</f>
        <v>ADMINOB</v>
      </c>
      <c r="F1449" s="23" t="str">
        <f>+IFERROR(VLOOKUP(AV1449,'[2]Listas anexo 1'!$J$13:$K$21,2,FALSE),"")</f>
        <v>ADOBI</v>
      </c>
      <c r="G1449" s="23" t="str">
        <f>+IFERROR(VLOOKUP(AW1449,'[2]LISTAS ANEXO 1. 2'!$A$9:$B$38,2,FALSE),"")</f>
        <v>AI</v>
      </c>
      <c r="H1449" s="23" t="str">
        <f>+IFERROR(IF(C1449="ADMINYCOOR",VLOOKUP(AY1449,'[2]LISTAS ANEXO 1. 3'!$B$13:$C$42,2,FALSE),IF(C1449="TASAS",VLOOKUP(AY1449,'[2]LISTAS ANEXO 1. 3'!$B$43:$C$51,2,FALSE),IF(C1449="FORTALECIMIENTO",VLOOKUP(AY1449,'[2]LISTAS ANEXO 1. 3'!$B$52:$C$58,2,FALSE),""))),"")</f>
        <v>AA</v>
      </c>
      <c r="I1449" s="23" t="str">
        <f>+IFERROR(VLOOKUP(#REF!,'[2]LISTAS ANEXO 1. 4'!$B$74:$C$90,2,FALSE),"")</f>
        <v/>
      </c>
      <c r="J1449" s="23" t="str">
        <f>+IFERROR(VLOOKUP(X1449,[2]ORDINALES!$B$2:$C$5,2,FALSE),"")</f>
        <v>CTADOS</v>
      </c>
      <c r="K1449" s="23" t="str">
        <f>+IFERROR(VLOOKUP(#REF!,[2]REGION!$G$2:$I$1125,2,FALSE),"")</f>
        <v/>
      </c>
      <c r="L1449" s="23" t="str">
        <f>+IFERROR(VLOOKUP(AI1449,[2]REGION!$G$2:$I$1125,2,FALSE),"")</f>
        <v/>
      </c>
      <c r="M1449" s="23" t="str">
        <f>+IFERROR(VLOOKUP(#REF!,[2]ORDINALES!$H$2:$I$382,2,FALSE),"")</f>
        <v/>
      </c>
      <c r="N1449" s="23" t="str">
        <f>IFERROR(VLOOKUP(U1449,'[2]Lista Willy'!$B$11:$D$14,3,FALSE),"")</f>
        <v>REC_11</v>
      </c>
      <c r="O1449" s="24"/>
      <c r="P1449" s="90">
        <v>45020</v>
      </c>
      <c r="Q1449" s="90" t="s">
        <v>540</v>
      </c>
      <c r="R1449" s="90" t="s">
        <v>1386</v>
      </c>
      <c r="S1449" s="90" t="s">
        <v>1475</v>
      </c>
      <c r="T1449" s="90" t="s">
        <v>1386</v>
      </c>
      <c r="U1449" s="90" t="s">
        <v>52</v>
      </c>
      <c r="V1449" s="94" t="s">
        <v>53</v>
      </c>
      <c r="W1449" s="90" t="s">
        <v>54</v>
      </c>
      <c r="X1449" s="90" t="s">
        <v>55</v>
      </c>
      <c r="Y1449" s="90" t="s">
        <v>1497</v>
      </c>
      <c r="Z1449" s="88">
        <v>1500000</v>
      </c>
      <c r="AA1449" s="120"/>
      <c r="AB1449" s="88"/>
      <c r="AC1449" s="88"/>
      <c r="AD1449" s="88"/>
      <c r="AE1449" s="120">
        <v>1500000</v>
      </c>
      <c r="AF1449" s="88"/>
      <c r="AG1449" s="89"/>
      <c r="AH1449" s="90" t="s">
        <v>57</v>
      </c>
      <c r="AI1449" s="90"/>
      <c r="AJ1449" s="90"/>
      <c r="AK1449" s="90"/>
      <c r="AL1449" s="90" t="s">
        <v>57</v>
      </c>
      <c r="AM1449" s="90"/>
      <c r="AN1449" s="90" t="s">
        <v>57</v>
      </c>
      <c r="AO1449" s="90"/>
      <c r="AP1449" s="90" t="s">
        <v>57</v>
      </c>
      <c r="AQ1449" s="90"/>
      <c r="AR1449" s="90" t="s">
        <v>57</v>
      </c>
      <c r="AS1449" s="90" t="s">
        <v>60</v>
      </c>
      <c r="AT1449" s="90" t="s">
        <v>61</v>
      </c>
      <c r="AU1449" s="97" t="s">
        <v>62</v>
      </c>
      <c r="AV1449" s="98" t="s">
        <v>125</v>
      </c>
      <c r="AW1449" s="98" t="s">
        <v>126</v>
      </c>
      <c r="AX1449" s="97">
        <v>3202032</v>
      </c>
      <c r="AY1449" s="98" t="s">
        <v>127</v>
      </c>
      <c r="AZ1449" s="98" t="s">
        <v>293</v>
      </c>
      <c r="BA1449" s="24"/>
    </row>
    <row r="1450" spans="1:53" ht="84.75" customHeight="1">
      <c r="A1450" s="23" t="str">
        <f>+IFERROR(VLOOKUP(R1450,'[2]Listas niveles'!$D$2:$E$11,2,FALSE),"")</f>
        <v>DTAO</v>
      </c>
      <c r="B1450" s="23" t="str">
        <f>+IFERROR(VLOOKUP(AS1450,'[2]Listas anexo 1'!$A$7:$B$8,2,FALSE),"")</f>
        <v>ADMIN</v>
      </c>
      <c r="C1450" s="23" t="str">
        <f>+IFERROR(VLOOKUP(AT1450,'[2]Listas anexo 1'!$A$13:$B$15,2,FALSE),"")</f>
        <v>ADMINYCOOR</v>
      </c>
      <c r="D1450" s="23" t="str">
        <f>+IFERROR(VLOOKUP(AT1450,'[2]Listas anexo 1'!$A$13:$C$15,3,FALSE),"")</f>
        <v>CONTRIBUIR</v>
      </c>
      <c r="E1450" s="23" t="str">
        <f>+IFERROR(VLOOKUP(AT1450,'[2]Listas anexo 1'!$A$19:$B$21,2,FALSE),"")</f>
        <v>ADMINOB</v>
      </c>
      <c r="F1450" s="23" t="str">
        <f>+IFERROR(VLOOKUP(AV1450,'[2]Listas anexo 1'!$J$13:$K$21,2,FALSE),"")</f>
        <v>ADOBI</v>
      </c>
      <c r="G1450" s="23" t="str">
        <f>+IFERROR(VLOOKUP(AW1450,'[2]LISTAS ANEXO 1. 2'!$A$9:$B$38,2,FALSE),"")</f>
        <v>AI</v>
      </c>
      <c r="H1450" s="23" t="str">
        <f>+IFERROR(IF(C1450="ADMINYCOOR",VLOOKUP(AY1450,'[2]LISTAS ANEXO 1. 3'!$B$13:$C$42,2,FALSE),IF(C1450="TASAS",VLOOKUP(AY1450,'[2]LISTAS ANEXO 1. 3'!$B$43:$C$51,2,FALSE),IF(C1450="FORTALECIMIENTO",VLOOKUP(AY1450,'[2]LISTAS ANEXO 1. 3'!$B$52:$C$58,2,FALSE),""))),"")</f>
        <v>AA</v>
      </c>
      <c r="I1450" s="23" t="str">
        <f>+IFERROR(VLOOKUP(#REF!,'[2]LISTAS ANEXO 1. 4'!$B$74:$C$90,2,FALSE),"")</f>
        <v/>
      </c>
      <c r="J1450" s="23" t="str">
        <f>+IFERROR(VLOOKUP(X1450,[2]ORDINALES!$B$2:$C$5,2,FALSE),"")</f>
        <v>CTADOS</v>
      </c>
      <c r="K1450" s="23" t="str">
        <f>+IFERROR(VLOOKUP(#REF!,[2]REGION!$G$2:$I$1125,2,FALSE),"")</f>
        <v/>
      </c>
      <c r="L1450" s="23" t="str">
        <f>+IFERROR(VLOOKUP(AI1450,[2]REGION!$G$2:$I$1125,2,FALSE),"")</f>
        <v/>
      </c>
      <c r="M1450" s="23" t="str">
        <f>+IFERROR(VLOOKUP(#REF!,[2]ORDINALES!$H$2:$I$382,2,FALSE),"")</f>
        <v/>
      </c>
      <c r="N1450" s="23" t="str">
        <f>IFERROR(VLOOKUP(U1450,'[2]Lista Willy'!$B$11:$D$14,3,FALSE),"")</f>
        <v>REC_11</v>
      </c>
      <c r="O1450" s="24"/>
      <c r="P1450" s="90">
        <v>45021</v>
      </c>
      <c r="Q1450" s="90" t="s">
        <v>540</v>
      </c>
      <c r="R1450" s="90" t="s">
        <v>1386</v>
      </c>
      <c r="S1450" s="90" t="s">
        <v>1475</v>
      </c>
      <c r="T1450" s="90" t="s">
        <v>1386</v>
      </c>
      <c r="U1450" s="90" t="s">
        <v>52</v>
      </c>
      <c r="V1450" s="94" t="s">
        <v>53</v>
      </c>
      <c r="W1450" s="90" t="s">
        <v>54</v>
      </c>
      <c r="X1450" s="90" t="s">
        <v>55</v>
      </c>
      <c r="Y1450" s="90" t="s">
        <v>1498</v>
      </c>
      <c r="Z1450" s="88">
        <v>2000000</v>
      </c>
      <c r="AA1450" s="120"/>
      <c r="AB1450" s="88"/>
      <c r="AC1450" s="88"/>
      <c r="AD1450" s="88"/>
      <c r="AE1450" s="120">
        <v>2000000</v>
      </c>
      <c r="AF1450" s="88"/>
      <c r="AG1450" s="89"/>
      <c r="AH1450" s="90" t="s">
        <v>57</v>
      </c>
      <c r="AI1450" s="90"/>
      <c r="AJ1450" s="90"/>
      <c r="AK1450" s="90"/>
      <c r="AL1450" s="90" t="s">
        <v>57</v>
      </c>
      <c r="AM1450" s="90"/>
      <c r="AN1450" s="90" t="s">
        <v>57</v>
      </c>
      <c r="AO1450" s="90"/>
      <c r="AP1450" s="90" t="s">
        <v>57</v>
      </c>
      <c r="AQ1450" s="90"/>
      <c r="AR1450" s="90" t="s">
        <v>57</v>
      </c>
      <c r="AS1450" s="90" t="s">
        <v>60</v>
      </c>
      <c r="AT1450" s="90" t="s">
        <v>61</v>
      </c>
      <c r="AU1450" s="97" t="s">
        <v>62</v>
      </c>
      <c r="AV1450" s="98" t="s">
        <v>125</v>
      </c>
      <c r="AW1450" s="98" t="s">
        <v>126</v>
      </c>
      <c r="AX1450" s="97">
        <v>3202032</v>
      </c>
      <c r="AY1450" s="98" t="s">
        <v>127</v>
      </c>
      <c r="AZ1450" s="98" t="s">
        <v>293</v>
      </c>
      <c r="BA1450" s="24"/>
    </row>
    <row r="1451" spans="1:53" ht="84.75" customHeight="1">
      <c r="A1451" s="23" t="str">
        <f>+IFERROR(VLOOKUP(R1451,'[2]Listas niveles'!$D$2:$E$11,2,FALSE),"")</f>
        <v>DTAO</v>
      </c>
      <c r="B1451" s="23" t="str">
        <f>+IFERROR(VLOOKUP(AS1451,'[2]Listas anexo 1'!$A$7:$B$8,2,FALSE),"")</f>
        <v>ADMIN</v>
      </c>
      <c r="C1451" s="23" t="str">
        <f>+IFERROR(VLOOKUP(AT1451,'[2]Listas anexo 1'!$A$13:$B$15,2,FALSE),"")</f>
        <v>ADMINYCOOR</v>
      </c>
      <c r="D1451" s="23" t="str">
        <f>+IFERROR(VLOOKUP(AT1451,'[2]Listas anexo 1'!$A$13:$C$15,3,FALSE),"")</f>
        <v>CONTRIBUIR</v>
      </c>
      <c r="E1451" s="23" t="str">
        <f>+IFERROR(VLOOKUP(AT1451,'[2]Listas anexo 1'!$A$19:$B$21,2,FALSE),"")</f>
        <v>ADMINOB</v>
      </c>
      <c r="F1451" s="23" t="str">
        <f>+IFERROR(VLOOKUP(AV1451,'[2]Listas anexo 1'!$J$13:$K$21,2,FALSE),"")</f>
        <v>ADOBI</v>
      </c>
      <c r="G1451" s="23" t="str">
        <f>+IFERROR(VLOOKUP(AW1451,'[2]LISTAS ANEXO 1. 2'!$A$9:$B$38,2,FALSE),"")</f>
        <v>AI</v>
      </c>
      <c r="H1451" s="23" t="str">
        <f>+IFERROR(IF(C1451="ADMINYCOOR",VLOOKUP(AY1451,'[2]LISTAS ANEXO 1. 3'!$B$13:$C$42,2,FALSE),IF(C1451="TASAS",VLOOKUP(AY1451,'[2]LISTAS ANEXO 1. 3'!$B$43:$C$51,2,FALSE),IF(C1451="FORTALECIMIENTO",VLOOKUP(AY1451,'[2]LISTAS ANEXO 1. 3'!$B$52:$C$58,2,FALSE),""))),"")</f>
        <v>AA</v>
      </c>
      <c r="I1451" s="23" t="str">
        <f>+IFERROR(VLOOKUP(#REF!,'[2]LISTAS ANEXO 1. 4'!$B$74:$C$90,2,FALSE),"")</f>
        <v/>
      </c>
      <c r="J1451" s="23" t="str">
        <f>+IFERROR(VLOOKUP(X1451,[2]ORDINALES!$B$2:$C$5,2,FALSE),"")</f>
        <v>CTADOS</v>
      </c>
      <c r="K1451" s="23" t="str">
        <f>+IFERROR(VLOOKUP(#REF!,[2]REGION!$G$2:$I$1125,2,FALSE),"")</f>
        <v/>
      </c>
      <c r="L1451" s="23" t="str">
        <f>+IFERROR(VLOOKUP(AI1451,[2]REGION!$G$2:$I$1125,2,FALSE),"")</f>
        <v/>
      </c>
      <c r="M1451" s="23" t="str">
        <f>+IFERROR(VLOOKUP(#REF!,[2]ORDINALES!$H$2:$I$382,2,FALSE),"")</f>
        <v/>
      </c>
      <c r="N1451" s="23" t="str">
        <f>IFERROR(VLOOKUP(U1451,'[2]Lista Willy'!$B$11:$D$14,3,FALSE),"")</f>
        <v>REC_11</v>
      </c>
      <c r="O1451" s="24"/>
      <c r="P1451" s="90">
        <v>45023</v>
      </c>
      <c r="Q1451" s="90" t="s">
        <v>540</v>
      </c>
      <c r="R1451" s="90" t="s">
        <v>1386</v>
      </c>
      <c r="S1451" s="90" t="s">
        <v>1475</v>
      </c>
      <c r="T1451" s="90" t="s">
        <v>1386</v>
      </c>
      <c r="U1451" s="90" t="s">
        <v>52</v>
      </c>
      <c r="V1451" s="94" t="s">
        <v>53</v>
      </c>
      <c r="W1451" s="90" t="s">
        <v>54</v>
      </c>
      <c r="X1451" s="90" t="s">
        <v>55</v>
      </c>
      <c r="Y1451" s="90" t="s">
        <v>1499</v>
      </c>
      <c r="Z1451" s="88">
        <v>2000000</v>
      </c>
      <c r="AA1451" s="120"/>
      <c r="AB1451" s="88"/>
      <c r="AC1451" s="88"/>
      <c r="AD1451" s="88"/>
      <c r="AE1451" s="120">
        <v>2000000</v>
      </c>
      <c r="AF1451" s="88"/>
      <c r="AG1451" s="89"/>
      <c r="AH1451" s="90" t="s">
        <v>57</v>
      </c>
      <c r="AI1451" s="90"/>
      <c r="AJ1451" s="90"/>
      <c r="AK1451" s="90"/>
      <c r="AL1451" s="90" t="s">
        <v>57</v>
      </c>
      <c r="AM1451" s="90"/>
      <c r="AN1451" s="90" t="s">
        <v>57</v>
      </c>
      <c r="AO1451" s="90"/>
      <c r="AP1451" s="90" t="s">
        <v>57</v>
      </c>
      <c r="AQ1451" s="90"/>
      <c r="AR1451" s="90" t="s">
        <v>57</v>
      </c>
      <c r="AS1451" s="90" t="s">
        <v>60</v>
      </c>
      <c r="AT1451" s="90" t="s">
        <v>61</v>
      </c>
      <c r="AU1451" s="97" t="s">
        <v>62</v>
      </c>
      <c r="AV1451" s="98" t="s">
        <v>125</v>
      </c>
      <c r="AW1451" s="98" t="s">
        <v>126</v>
      </c>
      <c r="AX1451" s="97">
        <v>3202032</v>
      </c>
      <c r="AY1451" s="98" t="s">
        <v>127</v>
      </c>
      <c r="AZ1451" s="98" t="s">
        <v>293</v>
      </c>
      <c r="BA1451" s="24"/>
    </row>
    <row r="1452" spans="1:53" ht="84.75" customHeight="1">
      <c r="A1452" s="23" t="str">
        <f>+IFERROR(VLOOKUP(R1452,'[2]Listas niveles'!$D$2:$E$11,2,FALSE),"")</f>
        <v>DTAO</v>
      </c>
      <c r="B1452" s="23" t="str">
        <f>+IFERROR(VLOOKUP(AS1452,'[2]Listas anexo 1'!$A$7:$B$8,2,FALSE),"")</f>
        <v>ADMIN</v>
      </c>
      <c r="C1452" s="23" t="str">
        <f>+IFERROR(VLOOKUP(AT1452,'[2]Listas anexo 1'!$A$13:$B$15,2,FALSE),"")</f>
        <v>ADMINYCOOR</v>
      </c>
      <c r="D1452" s="23" t="str">
        <f>+IFERROR(VLOOKUP(AT1452,'[2]Listas anexo 1'!$A$13:$C$15,3,FALSE),"")</f>
        <v>CONTRIBUIR</v>
      </c>
      <c r="E1452" s="23" t="str">
        <f>+IFERROR(VLOOKUP(AT1452,'[2]Listas anexo 1'!$A$19:$B$21,2,FALSE),"")</f>
        <v>ADMINOB</v>
      </c>
      <c r="F1452" s="23" t="str">
        <f>+IFERROR(VLOOKUP(AV1452,'[2]Listas anexo 1'!$J$13:$K$21,2,FALSE),"")</f>
        <v>ADOBI</v>
      </c>
      <c r="G1452" s="23" t="str">
        <f>+IFERROR(VLOOKUP(AW1452,'[2]LISTAS ANEXO 1. 2'!$A$9:$B$38,2,FALSE),"")</f>
        <v>AI</v>
      </c>
      <c r="H1452" s="23" t="str">
        <f>+IFERROR(IF(C1452="ADMINYCOOR",VLOOKUP(AY1452,'[2]LISTAS ANEXO 1. 3'!$B$13:$C$42,2,FALSE),IF(C1452="TASAS",VLOOKUP(AY1452,'[2]LISTAS ANEXO 1. 3'!$B$43:$C$51,2,FALSE),IF(C1452="FORTALECIMIENTO",VLOOKUP(AY1452,'[2]LISTAS ANEXO 1. 3'!$B$52:$C$58,2,FALSE),""))),"")</f>
        <v>AA</v>
      </c>
      <c r="I1452" s="23" t="str">
        <f>+IFERROR(VLOOKUP(#REF!,'[2]LISTAS ANEXO 1. 4'!$B$74:$C$90,2,FALSE),"")</f>
        <v/>
      </c>
      <c r="J1452" s="23" t="str">
        <f>+IFERROR(VLOOKUP(X1452,[2]ORDINALES!$B$2:$C$5,2,FALSE),"")</f>
        <v>CTADOS</v>
      </c>
      <c r="K1452" s="23" t="str">
        <f>+IFERROR(VLOOKUP(#REF!,[2]REGION!$G$2:$I$1125,2,FALSE),"")</f>
        <v/>
      </c>
      <c r="L1452" s="23" t="str">
        <f>+IFERROR(VLOOKUP(AI1452,[2]REGION!$G$2:$I$1125,2,FALSE),"")</f>
        <v/>
      </c>
      <c r="M1452" s="23" t="str">
        <f>+IFERROR(VLOOKUP(#REF!,[2]ORDINALES!$H$2:$I$382,2,FALSE),"")</f>
        <v/>
      </c>
      <c r="N1452" s="23" t="str">
        <f>IFERROR(VLOOKUP(U1452,'[2]Lista Willy'!$B$11:$D$14,3,FALSE),"")</f>
        <v>REC_11</v>
      </c>
      <c r="O1452" s="24"/>
      <c r="P1452" s="90">
        <v>45024</v>
      </c>
      <c r="Q1452" s="90" t="s">
        <v>540</v>
      </c>
      <c r="R1452" s="90" t="s">
        <v>1386</v>
      </c>
      <c r="S1452" s="90" t="s">
        <v>1475</v>
      </c>
      <c r="T1452" s="90" t="s">
        <v>1386</v>
      </c>
      <c r="U1452" s="90" t="s">
        <v>52</v>
      </c>
      <c r="V1452" s="94" t="s">
        <v>53</v>
      </c>
      <c r="W1452" s="90" t="s">
        <v>54</v>
      </c>
      <c r="X1452" s="90" t="s">
        <v>55</v>
      </c>
      <c r="Y1452" s="90" t="s">
        <v>1500</v>
      </c>
      <c r="Z1452" s="88">
        <v>3000000</v>
      </c>
      <c r="AA1452" s="120"/>
      <c r="AB1452" s="88"/>
      <c r="AC1452" s="88"/>
      <c r="AD1452" s="88"/>
      <c r="AE1452" s="120">
        <v>3000000</v>
      </c>
      <c r="AF1452" s="88"/>
      <c r="AG1452" s="89"/>
      <c r="AH1452" s="90" t="s">
        <v>57</v>
      </c>
      <c r="AI1452" s="90"/>
      <c r="AJ1452" s="90"/>
      <c r="AK1452" s="90"/>
      <c r="AL1452" s="90" t="s">
        <v>57</v>
      </c>
      <c r="AM1452" s="90"/>
      <c r="AN1452" s="90" t="s">
        <v>57</v>
      </c>
      <c r="AO1452" s="90"/>
      <c r="AP1452" s="90" t="s">
        <v>57</v>
      </c>
      <c r="AQ1452" s="90"/>
      <c r="AR1452" s="90" t="s">
        <v>57</v>
      </c>
      <c r="AS1452" s="90" t="s">
        <v>60</v>
      </c>
      <c r="AT1452" s="90" t="s">
        <v>61</v>
      </c>
      <c r="AU1452" s="97" t="s">
        <v>62</v>
      </c>
      <c r="AV1452" s="98" t="s">
        <v>125</v>
      </c>
      <c r="AW1452" s="98" t="s">
        <v>126</v>
      </c>
      <c r="AX1452" s="97">
        <v>3202032</v>
      </c>
      <c r="AY1452" s="98" t="s">
        <v>127</v>
      </c>
      <c r="AZ1452" s="98" t="s">
        <v>293</v>
      </c>
      <c r="BA1452" s="24"/>
    </row>
    <row r="1453" spans="1:53" ht="84.75" customHeight="1">
      <c r="A1453" s="23" t="str">
        <f>+IFERROR(VLOOKUP(R1453,'[2]Listas niveles'!$D$2:$E$11,2,FALSE),"")</f>
        <v>DTAO</v>
      </c>
      <c r="B1453" s="23" t="str">
        <f>+IFERROR(VLOOKUP(AS1453,'[2]Listas anexo 1'!$A$7:$B$8,2,FALSE),"")</f>
        <v>ADMIN</v>
      </c>
      <c r="C1453" s="23" t="str">
        <f>+IFERROR(VLOOKUP(AT1453,'[2]Listas anexo 1'!$A$13:$B$15,2,FALSE),"")</f>
        <v>ADMINYCOOR</v>
      </c>
      <c r="D1453" s="23" t="str">
        <f>+IFERROR(VLOOKUP(AT1453,'[2]Listas anexo 1'!$A$13:$C$15,3,FALSE),"")</f>
        <v>CONTRIBUIR</v>
      </c>
      <c r="E1453" s="23" t="str">
        <f>+IFERROR(VLOOKUP(AT1453,'[2]Listas anexo 1'!$A$19:$B$21,2,FALSE),"")</f>
        <v>ADMINOB</v>
      </c>
      <c r="F1453" s="23" t="str">
        <f>+IFERROR(VLOOKUP(AV1453,'[2]Listas anexo 1'!$J$13:$K$21,2,FALSE),"")</f>
        <v>ADOBI</v>
      </c>
      <c r="G1453" s="23" t="str">
        <f>+IFERROR(VLOOKUP(AW1453,'[2]LISTAS ANEXO 1. 2'!$A$9:$B$38,2,FALSE),"")</f>
        <v>AI</v>
      </c>
      <c r="H1453" s="23" t="str">
        <f>+IFERROR(IF(C1453="ADMINYCOOR",VLOOKUP(AY1453,'[2]LISTAS ANEXO 1. 3'!$B$13:$C$42,2,FALSE),IF(C1453="TASAS",VLOOKUP(AY1453,'[2]LISTAS ANEXO 1. 3'!$B$43:$C$51,2,FALSE),IF(C1453="FORTALECIMIENTO",VLOOKUP(AY1453,'[2]LISTAS ANEXO 1. 3'!$B$52:$C$58,2,FALSE),""))),"")</f>
        <v>AA</v>
      </c>
      <c r="I1453" s="23" t="str">
        <f>+IFERROR(VLOOKUP(#REF!,'[2]LISTAS ANEXO 1. 4'!$B$74:$C$90,2,FALSE),"")</f>
        <v/>
      </c>
      <c r="J1453" s="23" t="str">
        <f>+IFERROR(VLOOKUP(X1453,[2]ORDINALES!$B$2:$C$5,2,FALSE),"")</f>
        <v>CTADOS</v>
      </c>
      <c r="K1453" s="23" t="str">
        <f>+IFERROR(VLOOKUP(#REF!,[2]REGION!$G$2:$I$1125,2,FALSE),"")</f>
        <v/>
      </c>
      <c r="L1453" s="23" t="str">
        <f>+IFERROR(VLOOKUP(AI1453,[2]REGION!$G$2:$I$1125,2,FALSE),"")</f>
        <v/>
      </c>
      <c r="M1453" s="23" t="str">
        <f>+IFERROR(VLOOKUP(#REF!,[2]ORDINALES!$H$2:$I$382,2,FALSE),"")</f>
        <v/>
      </c>
      <c r="N1453" s="23" t="str">
        <f>IFERROR(VLOOKUP(U1453,'[2]Lista Willy'!$B$11:$D$14,3,FALSE),"")</f>
        <v>REC_20</v>
      </c>
      <c r="O1453" s="24"/>
      <c r="P1453" s="90">
        <v>45025</v>
      </c>
      <c r="Q1453" s="90" t="s">
        <v>540</v>
      </c>
      <c r="R1453" s="90" t="s">
        <v>1386</v>
      </c>
      <c r="S1453" s="90" t="s">
        <v>1475</v>
      </c>
      <c r="T1453" s="90" t="s">
        <v>1386</v>
      </c>
      <c r="U1453" s="90" t="s">
        <v>153</v>
      </c>
      <c r="V1453" s="94" t="s">
        <v>154</v>
      </c>
      <c r="W1453" s="90" t="s">
        <v>54</v>
      </c>
      <c r="X1453" s="90" t="s">
        <v>55</v>
      </c>
      <c r="Y1453" s="90" t="s">
        <v>1501</v>
      </c>
      <c r="Z1453" s="88">
        <v>4500000</v>
      </c>
      <c r="AA1453" s="120"/>
      <c r="AB1453" s="88"/>
      <c r="AC1453" s="88"/>
      <c r="AD1453" s="88"/>
      <c r="AE1453" s="120">
        <v>4500000</v>
      </c>
      <c r="AF1453" s="88"/>
      <c r="AG1453" s="89"/>
      <c r="AH1453" s="90" t="s">
        <v>57</v>
      </c>
      <c r="AI1453" s="90"/>
      <c r="AJ1453" s="90"/>
      <c r="AK1453" s="90"/>
      <c r="AL1453" s="90" t="s">
        <v>57</v>
      </c>
      <c r="AM1453" s="90"/>
      <c r="AN1453" s="90" t="s">
        <v>57</v>
      </c>
      <c r="AO1453" s="90"/>
      <c r="AP1453" s="90" t="s">
        <v>57</v>
      </c>
      <c r="AQ1453" s="90"/>
      <c r="AR1453" s="90" t="s">
        <v>57</v>
      </c>
      <c r="AS1453" s="90" t="s">
        <v>60</v>
      </c>
      <c r="AT1453" s="90" t="s">
        <v>61</v>
      </c>
      <c r="AU1453" s="97" t="s">
        <v>62</v>
      </c>
      <c r="AV1453" s="98" t="s">
        <v>125</v>
      </c>
      <c r="AW1453" s="98" t="s">
        <v>126</v>
      </c>
      <c r="AX1453" s="97">
        <v>3202032</v>
      </c>
      <c r="AY1453" s="98" t="s">
        <v>127</v>
      </c>
      <c r="AZ1453" s="98" t="s">
        <v>293</v>
      </c>
      <c r="BA1453" s="24"/>
    </row>
    <row r="1454" spans="1:53" ht="84.75" customHeight="1">
      <c r="A1454" s="23" t="str">
        <f>+IFERROR(VLOOKUP(R1454,'[2]Listas niveles'!$D$2:$E$11,2,FALSE),"")</f>
        <v>DTAO</v>
      </c>
      <c r="B1454" s="23" t="str">
        <f>+IFERROR(VLOOKUP(AS1454,'[2]Listas anexo 1'!$A$7:$B$8,2,FALSE),"")</f>
        <v>ADMIN</v>
      </c>
      <c r="C1454" s="23" t="str">
        <f>+IFERROR(VLOOKUP(AT1454,'[2]Listas anexo 1'!$A$13:$B$15,2,FALSE),"")</f>
        <v>ADMINYCOOR</v>
      </c>
      <c r="D1454" s="23" t="str">
        <f>+IFERROR(VLOOKUP(AT1454,'[2]Listas anexo 1'!$A$13:$C$15,3,FALSE),"")</f>
        <v>CONTRIBUIR</v>
      </c>
      <c r="E1454" s="23" t="str">
        <f>+IFERROR(VLOOKUP(AT1454,'[2]Listas anexo 1'!$A$19:$B$21,2,FALSE),"")</f>
        <v>ADMINOB</v>
      </c>
      <c r="F1454" s="23" t="str">
        <f>+IFERROR(VLOOKUP(AV1454,'[2]Listas anexo 1'!$J$13:$K$21,2,FALSE),"")</f>
        <v>ADOBIII</v>
      </c>
      <c r="G1454" s="23" t="str">
        <f>+IFERROR(VLOOKUP(AW1454,'[2]LISTAS ANEXO 1. 2'!$A$9:$B$38,2,FALSE),"")</f>
        <v>AX</v>
      </c>
      <c r="H1454" s="23" t="str">
        <f>+IFERROR(IF(C1454="ADMINYCOOR",VLOOKUP(AY1454,'[2]LISTAS ANEXO 1. 3'!$B$13:$C$42,2,FALSE),IF(C1454="TASAS",VLOOKUP(AY1454,'[2]LISTAS ANEXO 1. 3'!$B$43:$C$51,2,FALSE),IF(C1454="FORTALECIMIENTO",VLOOKUP(AY1454,'[2]LISTAS ANEXO 1. 3'!$B$52:$C$58,2,FALSE),""))),"")</f>
        <v>OO</v>
      </c>
      <c r="I1454" s="23" t="str">
        <f>+IFERROR(VLOOKUP(#REF!,'[2]LISTAS ANEXO 1. 4'!$B$74:$C$90,2,FALSE),"")</f>
        <v/>
      </c>
      <c r="J1454" s="23" t="str">
        <f>+IFERROR(VLOOKUP(X1454,[2]ORDINALES!$B$2:$C$5,2,FALSE),"")</f>
        <v>CTADOS</v>
      </c>
      <c r="K1454" s="23" t="str">
        <f>+IFERROR(VLOOKUP(#REF!,[2]REGION!$G$2:$I$1125,2,FALSE),"")</f>
        <v/>
      </c>
      <c r="L1454" s="23" t="str">
        <f>+IFERROR(VLOOKUP(AI1454,[2]REGION!$G$2:$I$1125,2,FALSE),"")</f>
        <v/>
      </c>
      <c r="M1454" s="23" t="str">
        <f>+IFERROR(VLOOKUP(#REF!,[2]ORDINALES!$H$2:$I$382,2,FALSE),"")</f>
        <v/>
      </c>
      <c r="N1454" s="23" t="str">
        <f>IFERROR(VLOOKUP(U1454,'[2]Lista Willy'!$B$11:$D$14,3,FALSE),"")</f>
        <v>REC_11</v>
      </c>
      <c r="O1454" s="24"/>
      <c r="P1454" s="90">
        <v>45026</v>
      </c>
      <c r="Q1454" s="90" t="s">
        <v>540</v>
      </c>
      <c r="R1454" s="90" t="s">
        <v>1386</v>
      </c>
      <c r="S1454" s="90" t="s">
        <v>1475</v>
      </c>
      <c r="T1454" s="90" t="s">
        <v>1386</v>
      </c>
      <c r="U1454" s="90" t="s">
        <v>52</v>
      </c>
      <c r="V1454" s="94" t="s">
        <v>53</v>
      </c>
      <c r="W1454" s="90" t="s">
        <v>54</v>
      </c>
      <c r="X1454" s="90" t="s">
        <v>55</v>
      </c>
      <c r="Y1454" s="90" t="s">
        <v>1502</v>
      </c>
      <c r="Z1454" s="88">
        <v>5000000</v>
      </c>
      <c r="AA1454" s="120"/>
      <c r="AB1454" s="88"/>
      <c r="AC1454" s="88"/>
      <c r="AD1454" s="88"/>
      <c r="AE1454" s="120">
        <v>5000000</v>
      </c>
      <c r="AF1454" s="88"/>
      <c r="AG1454" s="89"/>
      <c r="AH1454" s="90" t="s">
        <v>57</v>
      </c>
      <c r="AI1454" s="90"/>
      <c r="AJ1454" s="90"/>
      <c r="AK1454" s="90"/>
      <c r="AL1454" s="90" t="s">
        <v>57</v>
      </c>
      <c r="AM1454" s="90"/>
      <c r="AN1454" s="90" t="s">
        <v>57</v>
      </c>
      <c r="AO1454" s="90"/>
      <c r="AP1454" s="90" t="s">
        <v>57</v>
      </c>
      <c r="AQ1454" s="90"/>
      <c r="AR1454" s="90" t="s">
        <v>57</v>
      </c>
      <c r="AS1454" s="90" t="s">
        <v>60</v>
      </c>
      <c r="AT1454" s="90" t="s">
        <v>61</v>
      </c>
      <c r="AU1454" s="97" t="s">
        <v>62</v>
      </c>
      <c r="AV1454" s="98" t="s">
        <v>272</v>
      </c>
      <c r="AW1454" s="98" t="s">
        <v>335</v>
      </c>
      <c r="AX1454" s="97">
        <v>3202004</v>
      </c>
      <c r="AY1454" s="98" t="s">
        <v>336</v>
      </c>
      <c r="AZ1454" s="98" t="s">
        <v>888</v>
      </c>
      <c r="BA1454" s="24"/>
    </row>
    <row r="1455" spans="1:53" ht="84.75" customHeight="1">
      <c r="A1455" s="23" t="str">
        <f>+IFERROR(VLOOKUP(R1455,'[2]Listas niveles'!$D$2:$E$11,2,FALSE),"")</f>
        <v>DTAO</v>
      </c>
      <c r="B1455" s="23" t="str">
        <f>+IFERROR(VLOOKUP(AS1455,'[2]Listas anexo 1'!$A$7:$B$8,2,FALSE),"")</f>
        <v>ADMIN</v>
      </c>
      <c r="C1455" s="23" t="str">
        <f>+IFERROR(VLOOKUP(AT1455,'[2]Listas anexo 1'!$A$13:$B$15,2,FALSE),"")</f>
        <v>ADMINYCOOR</v>
      </c>
      <c r="D1455" s="23" t="str">
        <f>+IFERROR(VLOOKUP(AT1455,'[2]Listas anexo 1'!$A$13:$C$15,3,FALSE),"")</f>
        <v>CONTRIBUIR</v>
      </c>
      <c r="E1455" s="23" t="str">
        <f>+IFERROR(VLOOKUP(AT1455,'[2]Listas anexo 1'!$A$19:$B$21,2,FALSE),"")</f>
        <v>ADMINOB</v>
      </c>
      <c r="F1455" s="23" t="str">
        <f>+IFERROR(VLOOKUP(AV1455,'[2]Listas anexo 1'!$J$13:$K$21,2,FALSE),"")</f>
        <v>ADOBIII</v>
      </c>
      <c r="G1455" s="23" t="str">
        <f>+IFERROR(VLOOKUP(AW1455,'[2]LISTAS ANEXO 1. 2'!$A$9:$B$38,2,FALSE),"")</f>
        <v>AX</v>
      </c>
      <c r="H1455" s="23" t="str">
        <f>+IFERROR(IF(C1455="ADMINYCOOR",VLOOKUP(AY1455,'[2]LISTAS ANEXO 1. 3'!$B$13:$C$42,2,FALSE),IF(C1455="TASAS",VLOOKUP(AY1455,'[2]LISTAS ANEXO 1. 3'!$B$43:$C$51,2,FALSE),IF(C1455="FORTALECIMIENTO",VLOOKUP(AY1455,'[2]LISTAS ANEXO 1. 3'!$B$52:$C$58,2,FALSE),""))),"")</f>
        <v>OO</v>
      </c>
      <c r="I1455" s="23" t="str">
        <f>+IFERROR(VLOOKUP(#REF!,'[2]LISTAS ANEXO 1. 4'!$B$74:$C$90,2,FALSE),"")</f>
        <v/>
      </c>
      <c r="J1455" s="23" t="str">
        <f>+IFERROR(VLOOKUP(X1455,[2]ORDINALES!$B$2:$C$5,2,FALSE),"")</f>
        <v>CTADOS</v>
      </c>
      <c r="K1455" s="23" t="str">
        <f>+IFERROR(VLOOKUP(#REF!,[2]REGION!$G$2:$I$1125,2,FALSE),"")</f>
        <v/>
      </c>
      <c r="L1455" s="23" t="str">
        <f>+IFERROR(VLOOKUP(AI1455,[2]REGION!$G$2:$I$1125,2,FALSE),"")</f>
        <v/>
      </c>
      <c r="M1455" s="23" t="str">
        <f>+IFERROR(VLOOKUP(#REF!,[2]ORDINALES!$H$2:$I$382,2,FALSE),"")</f>
        <v/>
      </c>
      <c r="N1455" s="23" t="str">
        <f>IFERROR(VLOOKUP(U1455,'[2]Lista Willy'!$B$11:$D$14,3,FALSE),"")</f>
        <v>REC_20</v>
      </c>
      <c r="O1455" s="24"/>
      <c r="P1455" s="90">
        <v>45027</v>
      </c>
      <c r="Q1455" s="90" t="s">
        <v>540</v>
      </c>
      <c r="R1455" s="90" t="s">
        <v>1386</v>
      </c>
      <c r="S1455" s="90" t="s">
        <v>1475</v>
      </c>
      <c r="T1455" s="90" t="s">
        <v>1386</v>
      </c>
      <c r="U1455" s="90" t="s">
        <v>153</v>
      </c>
      <c r="V1455" s="94" t="s">
        <v>154</v>
      </c>
      <c r="W1455" s="90" t="s">
        <v>54</v>
      </c>
      <c r="X1455" s="90" t="s">
        <v>55</v>
      </c>
      <c r="Y1455" s="90" t="s">
        <v>1503</v>
      </c>
      <c r="Z1455" s="88">
        <v>5000000</v>
      </c>
      <c r="AA1455" s="120"/>
      <c r="AB1455" s="88"/>
      <c r="AC1455" s="88"/>
      <c r="AD1455" s="88"/>
      <c r="AE1455" s="120">
        <v>5000000</v>
      </c>
      <c r="AF1455" s="88"/>
      <c r="AG1455" s="89"/>
      <c r="AH1455" s="90" t="s">
        <v>57</v>
      </c>
      <c r="AI1455" s="90"/>
      <c r="AJ1455" s="90"/>
      <c r="AK1455" s="90"/>
      <c r="AL1455" s="90" t="s">
        <v>57</v>
      </c>
      <c r="AM1455" s="90"/>
      <c r="AN1455" s="90" t="s">
        <v>57</v>
      </c>
      <c r="AO1455" s="90"/>
      <c r="AP1455" s="90" t="s">
        <v>57</v>
      </c>
      <c r="AQ1455" s="90"/>
      <c r="AR1455" s="90" t="s">
        <v>57</v>
      </c>
      <c r="AS1455" s="90" t="s">
        <v>60</v>
      </c>
      <c r="AT1455" s="90" t="s">
        <v>61</v>
      </c>
      <c r="AU1455" s="97" t="s">
        <v>62</v>
      </c>
      <c r="AV1455" s="98" t="s">
        <v>272</v>
      </c>
      <c r="AW1455" s="98" t="s">
        <v>335</v>
      </c>
      <c r="AX1455" s="97">
        <v>3202004</v>
      </c>
      <c r="AY1455" s="98" t="s">
        <v>336</v>
      </c>
      <c r="AZ1455" s="98" t="s">
        <v>888</v>
      </c>
      <c r="BA1455" s="24"/>
    </row>
    <row r="1456" spans="1:53" ht="84.75" customHeight="1">
      <c r="A1456" s="23" t="str">
        <f>+IFERROR(VLOOKUP(R1456,'[2]Listas niveles'!$D$2:$E$11,2,FALSE),"")</f>
        <v>DTAO</v>
      </c>
      <c r="B1456" s="23" t="str">
        <f>+IFERROR(VLOOKUP(AS1456,'[2]Listas anexo 1'!$A$7:$B$8,2,FALSE),"")</f>
        <v>ADMIN</v>
      </c>
      <c r="C1456" s="23" t="str">
        <f>+IFERROR(VLOOKUP(AT1456,'[2]Listas anexo 1'!$A$13:$B$15,2,FALSE),"")</f>
        <v>ADMINYCOOR</v>
      </c>
      <c r="D1456" s="23" t="str">
        <f>+IFERROR(VLOOKUP(AT1456,'[2]Listas anexo 1'!$A$13:$C$15,3,FALSE),"")</f>
        <v>CONTRIBUIR</v>
      </c>
      <c r="E1456" s="23" t="str">
        <f>+IFERROR(VLOOKUP(AT1456,'[2]Listas anexo 1'!$A$19:$B$21,2,FALSE),"")</f>
        <v>ADMINOB</v>
      </c>
      <c r="F1456" s="23" t="str">
        <f>+IFERROR(VLOOKUP(AV1456,'[2]Listas anexo 1'!$J$13:$K$21,2,FALSE),"")</f>
        <v>ADOBIII</v>
      </c>
      <c r="G1456" s="23" t="str">
        <f>+IFERROR(VLOOKUP(AW1456,'[2]LISTAS ANEXO 1. 2'!$A$9:$B$38,2,FALSE),"")</f>
        <v>AX</v>
      </c>
      <c r="H1456" s="23" t="str">
        <f>+IFERROR(IF(C1456="ADMINYCOOR",VLOOKUP(AY1456,'[2]LISTAS ANEXO 1. 3'!$B$13:$C$42,2,FALSE),IF(C1456="TASAS",VLOOKUP(AY1456,'[2]LISTAS ANEXO 1. 3'!$B$43:$C$51,2,FALSE),IF(C1456="FORTALECIMIENTO",VLOOKUP(AY1456,'[2]LISTAS ANEXO 1. 3'!$B$52:$C$58,2,FALSE),""))),"")</f>
        <v>OO</v>
      </c>
      <c r="I1456" s="23" t="str">
        <f>+IFERROR(VLOOKUP(#REF!,'[2]LISTAS ANEXO 1. 4'!$B$74:$C$90,2,FALSE),"")</f>
        <v/>
      </c>
      <c r="J1456" s="23" t="str">
        <f>+IFERROR(VLOOKUP(X1456,[2]ORDINALES!$B$2:$C$5,2,FALSE),"")</f>
        <v>CTADOS</v>
      </c>
      <c r="K1456" s="23" t="str">
        <f>+IFERROR(VLOOKUP(#REF!,[2]REGION!$G$2:$I$1125,2,FALSE),"")</f>
        <v/>
      </c>
      <c r="L1456" s="23" t="str">
        <f>+IFERROR(VLOOKUP(AI1456,[2]REGION!$G$2:$I$1125,2,FALSE),"")</f>
        <v/>
      </c>
      <c r="M1456" s="23" t="str">
        <f>+IFERROR(VLOOKUP(#REF!,[2]ORDINALES!$H$2:$I$382,2,FALSE),"")</f>
        <v/>
      </c>
      <c r="N1456" s="23" t="str">
        <f>IFERROR(VLOOKUP(U1456,'[2]Lista Willy'!$B$11:$D$14,3,FALSE),"")</f>
        <v>REC_11</v>
      </c>
      <c r="O1456" s="24"/>
      <c r="P1456" s="90">
        <v>45028</v>
      </c>
      <c r="Q1456" s="90" t="s">
        <v>540</v>
      </c>
      <c r="R1456" s="90" t="s">
        <v>1386</v>
      </c>
      <c r="S1456" s="90" t="s">
        <v>1475</v>
      </c>
      <c r="T1456" s="90" t="s">
        <v>1386</v>
      </c>
      <c r="U1456" s="90" t="s">
        <v>52</v>
      </c>
      <c r="V1456" s="94" t="s">
        <v>53</v>
      </c>
      <c r="W1456" s="90" t="s">
        <v>54</v>
      </c>
      <c r="X1456" s="90" t="s">
        <v>55</v>
      </c>
      <c r="Y1456" s="90" t="s">
        <v>1504</v>
      </c>
      <c r="Z1456" s="88">
        <v>300000</v>
      </c>
      <c r="AA1456" s="120"/>
      <c r="AB1456" s="88"/>
      <c r="AC1456" s="88"/>
      <c r="AD1456" s="88"/>
      <c r="AE1456" s="120">
        <v>300000</v>
      </c>
      <c r="AF1456" s="88"/>
      <c r="AG1456" s="89"/>
      <c r="AH1456" s="90" t="s">
        <v>57</v>
      </c>
      <c r="AI1456" s="90"/>
      <c r="AJ1456" s="90"/>
      <c r="AK1456" s="90"/>
      <c r="AL1456" s="90" t="s">
        <v>57</v>
      </c>
      <c r="AM1456" s="90"/>
      <c r="AN1456" s="90" t="s">
        <v>57</v>
      </c>
      <c r="AO1456" s="90"/>
      <c r="AP1456" s="90" t="s">
        <v>57</v>
      </c>
      <c r="AQ1456" s="90"/>
      <c r="AR1456" s="90" t="s">
        <v>57</v>
      </c>
      <c r="AS1456" s="90" t="s">
        <v>60</v>
      </c>
      <c r="AT1456" s="90" t="s">
        <v>61</v>
      </c>
      <c r="AU1456" s="97" t="s">
        <v>62</v>
      </c>
      <c r="AV1456" s="98" t="s">
        <v>272</v>
      </c>
      <c r="AW1456" s="98" t="s">
        <v>335</v>
      </c>
      <c r="AX1456" s="97">
        <v>3202004</v>
      </c>
      <c r="AY1456" s="98" t="s">
        <v>336</v>
      </c>
      <c r="AZ1456" s="98" t="s">
        <v>888</v>
      </c>
      <c r="BA1456" s="24"/>
    </row>
    <row r="1457" spans="1:53" ht="84.75" customHeight="1">
      <c r="A1457" s="23" t="str">
        <f>+IFERROR(VLOOKUP(R1457,'[2]Listas niveles'!$D$2:$E$11,2,FALSE),"")</f>
        <v>DTAO</v>
      </c>
      <c r="B1457" s="23" t="str">
        <f>+IFERROR(VLOOKUP(AS1457,'[2]Listas anexo 1'!$A$7:$B$8,2,FALSE),"")</f>
        <v>ADMIN</v>
      </c>
      <c r="C1457" s="23" t="str">
        <f>+IFERROR(VLOOKUP(AT1457,'[2]Listas anexo 1'!$A$13:$B$15,2,FALSE),"")</f>
        <v>ADMINYCOOR</v>
      </c>
      <c r="D1457" s="23" t="str">
        <f>+IFERROR(VLOOKUP(AT1457,'[2]Listas anexo 1'!$A$13:$C$15,3,FALSE),"")</f>
        <v>CONTRIBUIR</v>
      </c>
      <c r="E1457" s="23" t="str">
        <f>+IFERROR(VLOOKUP(AT1457,'[2]Listas anexo 1'!$A$19:$B$21,2,FALSE),"")</f>
        <v>ADMINOB</v>
      </c>
      <c r="F1457" s="23" t="str">
        <f>+IFERROR(VLOOKUP(AV1457,'[2]Listas anexo 1'!$J$13:$K$21,2,FALSE),"")</f>
        <v>ADOBIII</v>
      </c>
      <c r="G1457" s="23" t="str">
        <f>+IFERROR(VLOOKUP(AW1457,'[2]LISTAS ANEXO 1. 2'!$A$9:$B$38,2,FALSE),"")</f>
        <v>AVI</v>
      </c>
      <c r="H1457" s="23" t="str">
        <f>+IFERROR(IF(C1457="ADMINYCOOR",VLOOKUP(AY1457,'[2]LISTAS ANEXO 1. 3'!$B$13:$C$42,2,FALSE),IF(C1457="TASAS",VLOOKUP(AY1457,'[2]LISTAS ANEXO 1. 3'!$B$43:$C$51,2,FALSE),IF(C1457="FORTALECIMIENTO",VLOOKUP(AY1457,'[2]LISTAS ANEXO 1. 3'!$B$52:$C$58,2,FALSE),""))),"")</f>
        <v>HH</v>
      </c>
      <c r="I1457" s="23" t="str">
        <f>+IFERROR(VLOOKUP(#REF!,'[2]LISTAS ANEXO 1. 4'!$B$74:$C$90,2,FALSE),"")</f>
        <v/>
      </c>
      <c r="J1457" s="23" t="str">
        <f>+IFERROR(VLOOKUP(X1457,[2]ORDINALES!$B$2:$C$5,2,FALSE),"")</f>
        <v>CTADOS</v>
      </c>
      <c r="K1457" s="23" t="str">
        <f>+IFERROR(VLOOKUP(#REF!,[2]REGION!$G$2:$I$1125,2,FALSE),"")</f>
        <v/>
      </c>
      <c r="L1457" s="23" t="str">
        <f>+IFERROR(VLOOKUP(AI1457,[2]REGION!$G$2:$I$1125,2,FALSE),"")</f>
        <v/>
      </c>
      <c r="M1457" s="23" t="str">
        <f>+IFERROR(VLOOKUP(#REF!,[2]ORDINALES!$H$2:$I$382,2,FALSE),"")</f>
        <v/>
      </c>
      <c r="N1457" s="23" t="str">
        <f>IFERROR(VLOOKUP(U1457,'[2]Lista Willy'!$B$11:$D$14,3,FALSE),"")</f>
        <v>REC_11</v>
      </c>
      <c r="O1457" s="24"/>
      <c r="P1457" s="90">
        <v>45029</v>
      </c>
      <c r="Q1457" s="90" t="s">
        <v>540</v>
      </c>
      <c r="R1457" s="90" t="s">
        <v>1386</v>
      </c>
      <c r="S1457" s="90" t="s">
        <v>1475</v>
      </c>
      <c r="T1457" s="90" t="s">
        <v>1386</v>
      </c>
      <c r="U1457" s="90" t="s">
        <v>52</v>
      </c>
      <c r="V1457" s="94" t="s">
        <v>53</v>
      </c>
      <c r="W1457" s="90" t="s">
        <v>54</v>
      </c>
      <c r="X1457" s="90" t="s">
        <v>55</v>
      </c>
      <c r="Y1457" s="90" t="s">
        <v>71</v>
      </c>
      <c r="Z1457" s="88">
        <v>5000000</v>
      </c>
      <c r="AA1457" s="120"/>
      <c r="AB1457" s="88"/>
      <c r="AC1457" s="88"/>
      <c r="AD1457" s="88"/>
      <c r="AE1457" s="120">
        <v>5000000</v>
      </c>
      <c r="AF1457" s="88"/>
      <c r="AG1457" s="89"/>
      <c r="AH1457" s="90" t="s">
        <v>57</v>
      </c>
      <c r="AI1457" s="90"/>
      <c r="AJ1457" s="90"/>
      <c r="AK1457" s="90"/>
      <c r="AL1457" s="90" t="s">
        <v>57</v>
      </c>
      <c r="AM1457" s="90"/>
      <c r="AN1457" s="90" t="s">
        <v>57</v>
      </c>
      <c r="AO1457" s="90"/>
      <c r="AP1457" s="90" t="s">
        <v>57</v>
      </c>
      <c r="AQ1457" s="90"/>
      <c r="AR1457" s="90" t="s">
        <v>57</v>
      </c>
      <c r="AS1457" s="90" t="s">
        <v>60</v>
      </c>
      <c r="AT1457" s="90" t="s">
        <v>61</v>
      </c>
      <c r="AU1457" s="97" t="s">
        <v>62</v>
      </c>
      <c r="AV1457" s="98" t="s">
        <v>272</v>
      </c>
      <c r="AW1457" s="98" t="s">
        <v>273</v>
      </c>
      <c r="AX1457" s="97">
        <v>3202010</v>
      </c>
      <c r="AY1457" s="98" t="s">
        <v>274</v>
      </c>
      <c r="AZ1457" s="98" t="s">
        <v>407</v>
      </c>
      <c r="BA1457" s="24"/>
    </row>
    <row r="1458" spans="1:53" ht="84.75" customHeight="1">
      <c r="A1458" s="23" t="str">
        <f>+IFERROR(VLOOKUP(R1458,'[2]Listas niveles'!$D$2:$E$11,2,FALSE),"")</f>
        <v>DTAO</v>
      </c>
      <c r="B1458" s="23" t="str">
        <f>+IFERROR(VLOOKUP(AS1458,'[2]Listas anexo 1'!$A$7:$B$8,2,FALSE),"")</f>
        <v>ADMIN</v>
      </c>
      <c r="C1458" s="23" t="str">
        <f>+IFERROR(VLOOKUP(AT1458,'[2]Listas anexo 1'!$A$13:$B$15,2,FALSE),"")</f>
        <v>ADMINYCOOR</v>
      </c>
      <c r="D1458" s="23" t="str">
        <f>+IFERROR(VLOOKUP(AT1458,'[2]Listas anexo 1'!$A$13:$C$15,3,FALSE),"")</f>
        <v>CONTRIBUIR</v>
      </c>
      <c r="E1458" s="23" t="str">
        <f>+IFERROR(VLOOKUP(AT1458,'[2]Listas anexo 1'!$A$19:$B$21,2,FALSE),"")</f>
        <v>ADMINOB</v>
      </c>
      <c r="F1458" s="23" t="str">
        <f>+IFERROR(VLOOKUP(AV1458,'[2]Listas anexo 1'!$J$13:$K$21,2,FALSE),"")</f>
        <v>ADOBIV</v>
      </c>
      <c r="G1458" s="23" t="str">
        <f>+IFERROR(VLOOKUP(AW1458,'[2]LISTAS ANEXO 1. 2'!$A$9:$B$38,2,FALSE),"")</f>
        <v>AXVI</v>
      </c>
      <c r="H1458" s="23" t="str">
        <f>+IFERROR(IF(C1458="ADMINYCOOR",VLOOKUP(AY1458,'[2]LISTAS ANEXO 1. 3'!$B$13:$C$42,2,FALSE),IF(C1458="TASAS",VLOOKUP(AY1458,'[2]LISTAS ANEXO 1. 3'!$B$43:$C$51,2,FALSE),IF(C1458="FORTALECIMIENTO",VLOOKUP(AY1458,'[2]LISTAS ANEXO 1. 3'!$B$52:$C$58,2,FALSE),""))),"")</f>
        <v>CD</v>
      </c>
      <c r="I1458" s="23" t="str">
        <f>+IFERROR(VLOOKUP(#REF!,'[2]LISTAS ANEXO 1. 4'!$B$74:$C$90,2,FALSE),"")</f>
        <v/>
      </c>
      <c r="J1458" s="23" t="str">
        <f>+IFERROR(VLOOKUP(X1458,[2]ORDINALES!$B$2:$C$5,2,FALSE),"")</f>
        <v>CTADOS</v>
      </c>
      <c r="K1458" s="23" t="str">
        <f>+IFERROR(VLOOKUP(#REF!,[2]REGION!$G$2:$I$1125,2,FALSE),"")</f>
        <v/>
      </c>
      <c r="L1458" s="23" t="str">
        <f>+IFERROR(VLOOKUP(AI1458,[2]REGION!$G$2:$I$1125,2,FALSE),"")</f>
        <v/>
      </c>
      <c r="M1458" s="23" t="str">
        <f>+IFERROR(VLOOKUP(#REF!,[2]ORDINALES!$H$2:$I$382,2,FALSE),"")</f>
        <v/>
      </c>
      <c r="N1458" s="23" t="str">
        <f>IFERROR(VLOOKUP(U1458,'[2]Lista Willy'!$B$11:$D$14,3,FALSE),"")</f>
        <v>REC_11</v>
      </c>
      <c r="O1458" s="24"/>
      <c r="P1458" s="90">
        <v>45030</v>
      </c>
      <c r="Q1458" s="90" t="s">
        <v>540</v>
      </c>
      <c r="R1458" s="90" t="s">
        <v>1386</v>
      </c>
      <c r="S1458" s="90" t="s">
        <v>1475</v>
      </c>
      <c r="T1458" s="90" t="s">
        <v>1386</v>
      </c>
      <c r="U1458" s="90" t="s">
        <v>52</v>
      </c>
      <c r="V1458" s="94" t="s">
        <v>53</v>
      </c>
      <c r="W1458" s="90" t="s">
        <v>54</v>
      </c>
      <c r="X1458" s="90" t="s">
        <v>55</v>
      </c>
      <c r="Y1458" s="90" t="s">
        <v>1505</v>
      </c>
      <c r="Z1458" s="88">
        <v>6000000</v>
      </c>
      <c r="AA1458" s="120"/>
      <c r="AB1458" s="88"/>
      <c r="AC1458" s="88"/>
      <c r="AD1458" s="88"/>
      <c r="AE1458" s="120">
        <v>6000000</v>
      </c>
      <c r="AF1458" s="88"/>
      <c r="AG1458" s="89"/>
      <c r="AH1458" s="90" t="s">
        <v>57</v>
      </c>
      <c r="AI1458" s="90"/>
      <c r="AJ1458" s="90"/>
      <c r="AK1458" s="90"/>
      <c r="AL1458" s="90" t="s">
        <v>57</v>
      </c>
      <c r="AM1458" s="90"/>
      <c r="AN1458" s="90" t="s">
        <v>57</v>
      </c>
      <c r="AO1458" s="90"/>
      <c r="AP1458" s="90" t="s">
        <v>57</v>
      </c>
      <c r="AQ1458" s="90"/>
      <c r="AR1458" s="90" t="s">
        <v>57</v>
      </c>
      <c r="AS1458" s="90" t="s">
        <v>60</v>
      </c>
      <c r="AT1458" s="90" t="s">
        <v>61</v>
      </c>
      <c r="AU1458" s="97" t="s">
        <v>62</v>
      </c>
      <c r="AV1458" s="98" t="s">
        <v>63</v>
      </c>
      <c r="AW1458" s="98" t="s">
        <v>64</v>
      </c>
      <c r="AX1458" s="97">
        <v>3202008</v>
      </c>
      <c r="AY1458" s="98" t="s">
        <v>65</v>
      </c>
      <c r="AZ1458" s="98" t="s">
        <v>379</v>
      </c>
      <c r="BA1458" s="24"/>
    </row>
    <row r="1459" spans="1:53" ht="84.75" customHeight="1">
      <c r="A1459" s="23" t="str">
        <f>+IFERROR(VLOOKUP(R1459,'[2]Listas niveles'!$D$2:$E$11,2,FALSE),"")</f>
        <v>DTAO</v>
      </c>
      <c r="B1459" s="23" t="str">
        <f>+IFERROR(VLOOKUP(AS1459,'[2]Listas anexo 1'!$A$7:$B$8,2,FALSE),"")</f>
        <v>ADMIN</v>
      </c>
      <c r="C1459" s="23" t="str">
        <f>+IFERROR(VLOOKUP(AT1459,'[2]Listas anexo 1'!$A$13:$B$15,2,FALSE),"")</f>
        <v>ADMINYCOOR</v>
      </c>
      <c r="D1459" s="23" t="str">
        <f>+IFERROR(VLOOKUP(AT1459,'[2]Listas anexo 1'!$A$13:$C$15,3,FALSE),"")</f>
        <v>CONTRIBUIR</v>
      </c>
      <c r="E1459" s="23" t="str">
        <f>+IFERROR(VLOOKUP(AT1459,'[2]Listas anexo 1'!$A$19:$B$21,2,FALSE),"")</f>
        <v>ADMINOB</v>
      </c>
      <c r="F1459" s="23" t="str">
        <f>+IFERROR(VLOOKUP(AV1459,'[2]Listas anexo 1'!$J$13:$K$21,2,FALSE),"")</f>
        <v>ADOBIII</v>
      </c>
      <c r="G1459" s="23" t="str">
        <f>+IFERROR(VLOOKUP(AW1459,'[2]LISTAS ANEXO 1. 2'!$A$9:$B$38,2,FALSE),"")</f>
        <v>AIX</v>
      </c>
      <c r="H1459" s="23" t="str">
        <f>+IFERROR(IF(C1459="ADMINYCOOR",VLOOKUP(AY1459,'[2]LISTAS ANEXO 1. 3'!$B$13:$C$42,2,FALSE),IF(C1459="TASAS",VLOOKUP(AY1459,'[2]LISTAS ANEXO 1. 3'!$B$43:$C$51,2,FALSE),IF(C1459="FORTALECIMIENTO",VLOOKUP(AY1459,'[2]LISTAS ANEXO 1. 3'!$B$52:$C$58,2,FALSE),""))),"")</f>
        <v>NN</v>
      </c>
      <c r="I1459" s="23" t="str">
        <f>+IFERROR(VLOOKUP(#REF!,'[2]LISTAS ANEXO 1. 4'!$B$74:$C$90,2,FALSE),"")</f>
        <v/>
      </c>
      <c r="J1459" s="23" t="str">
        <f>+IFERROR(VLOOKUP(X1459,[2]ORDINALES!$B$2:$C$5,2,FALSE),"")</f>
        <v>CTADOS</v>
      </c>
      <c r="K1459" s="23" t="str">
        <f>+IFERROR(VLOOKUP(#REF!,[2]REGION!$G$2:$I$1125,2,FALSE),"")</f>
        <v/>
      </c>
      <c r="L1459" s="23" t="str">
        <f>+IFERROR(VLOOKUP(AI1459,[2]REGION!$G$2:$I$1125,2,FALSE),"")</f>
        <v/>
      </c>
      <c r="M1459" s="23" t="str">
        <f>+IFERROR(VLOOKUP(#REF!,[2]ORDINALES!$H$2:$I$382,2,FALSE),"")</f>
        <v/>
      </c>
      <c r="N1459" s="23" t="str">
        <f>IFERROR(VLOOKUP(U1459,'[2]Lista Willy'!$B$11:$D$14,3,FALSE),"")</f>
        <v>REC_20</v>
      </c>
      <c r="O1459" s="24"/>
      <c r="P1459" s="90">
        <v>45031</v>
      </c>
      <c r="Q1459" s="90" t="s">
        <v>540</v>
      </c>
      <c r="R1459" s="90" t="s">
        <v>1386</v>
      </c>
      <c r="S1459" s="90" t="s">
        <v>1475</v>
      </c>
      <c r="T1459" s="90" t="s">
        <v>1386</v>
      </c>
      <c r="U1459" s="90" t="s">
        <v>153</v>
      </c>
      <c r="V1459" s="94" t="s">
        <v>154</v>
      </c>
      <c r="W1459" s="90" t="s">
        <v>54</v>
      </c>
      <c r="X1459" s="90" t="s">
        <v>55</v>
      </c>
      <c r="Y1459" s="90" t="s">
        <v>1506</v>
      </c>
      <c r="Z1459" s="88">
        <v>2000000</v>
      </c>
      <c r="AA1459" s="120"/>
      <c r="AB1459" s="88"/>
      <c r="AC1459" s="88"/>
      <c r="AD1459" s="88"/>
      <c r="AE1459" s="120">
        <v>2000000</v>
      </c>
      <c r="AF1459" s="88"/>
      <c r="AG1459" s="89"/>
      <c r="AH1459" s="90" t="s">
        <v>57</v>
      </c>
      <c r="AI1459" s="90"/>
      <c r="AJ1459" s="90"/>
      <c r="AK1459" s="90"/>
      <c r="AL1459" s="90" t="s">
        <v>57</v>
      </c>
      <c r="AM1459" s="90"/>
      <c r="AN1459" s="90" t="s">
        <v>57</v>
      </c>
      <c r="AO1459" s="90"/>
      <c r="AP1459" s="90" t="s">
        <v>57</v>
      </c>
      <c r="AQ1459" s="90"/>
      <c r="AR1459" s="90" t="s">
        <v>57</v>
      </c>
      <c r="AS1459" s="90" t="s">
        <v>60</v>
      </c>
      <c r="AT1459" s="90" t="s">
        <v>61</v>
      </c>
      <c r="AU1459" s="97" t="s">
        <v>62</v>
      </c>
      <c r="AV1459" s="98" t="s">
        <v>272</v>
      </c>
      <c r="AW1459" s="98" t="s">
        <v>413</v>
      </c>
      <c r="AX1459" s="97">
        <v>3202014</v>
      </c>
      <c r="AY1459" s="98" t="s">
        <v>418</v>
      </c>
      <c r="AZ1459" s="98" t="s">
        <v>415</v>
      </c>
      <c r="BA1459" s="24"/>
    </row>
    <row r="1460" spans="1:53" ht="84.75" customHeight="1">
      <c r="A1460" s="23" t="str">
        <f>+IFERROR(VLOOKUP(R1460,'[2]Listas niveles'!$D$2:$E$11,2,FALSE),"")</f>
        <v>DTAO</v>
      </c>
      <c r="B1460" s="23" t="str">
        <f>+IFERROR(VLOOKUP(AS1460,'[2]Listas anexo 1'!$A$7:$B$8,2,FALSE),"")</f>
        <v>ADMIN</v>
      </c>
      <c r="C1460" s="23" t="str">
        <f>+IFERROR(VLOOKUP(AT1460,'[2]Listas anexo 1'!$A$13:$B$15,2,FALSE),"")</f>
        <v>ADMINYCOOR</v>
      </c>
      <c r="D1460" s="23" t="str">
        <f>+IFERROR(VLOOKUP(AT1460,'[2]Listas anexo 1'!$A$13:$C$15,3,FALSE),"")</f>
        <v>CONTRIBUIR</v>
      </c>
      <c r="E1460" s="23" t="str">
        <f>+IFERROR(VLOOKUP(AT1460,'[2]Listas anexo 1'!$A$19:$B$21,2,FALSE),"")</f>
        <v>ADMINOB</v>
      </c>
      <c r="F1460" s="23" t="str">
        <f>+IFERROR(VLOOKUP(AV1460,'[2]Listas anexo 1'!$J$13:$K$21,2,FALSE),"")</f>
        <v>ADOBIV</v>
      </c>
      <c r="G1460" s="23" t="str">
        <f>+IFERROR(VLOOKUP(AW1460,'[2]LISTAS ANEXO 1. 2'!$A$9:$B$38,2,FALSE),"")</f>
        <v>AXVI</v>
      </c>
      <c r="H1460" s="23" t="str">
        <f>+IFERROR(IF(C1460="ADMINYCOOR",VLOOKUP(AY1460,'[2]LISTAS ANEXO 1. 3'!$B$13:$C$42,2,FALSE),IF(C1460="TASAS",VLOOKUP(AY1460,'[2]LISTAS ANEXO 1. 3'!$B$43:$C$51,2,FALSE),IF(C1460="FORTALECIMIENTO",VLOOKUP(AY1460,'[2]LISTAS ANEXO 1. 3'!$B$52:$C$58,2,FALSE),""))),"")</f>
        <v>CD</v>
      </c>
      <c r="I1460" s="23" t="str">
        <f>+IFERROR(VLOOKUP(#REF!,'[2]LISTAS ANEXO 1. 4'!$B$74:$C$90,2,FALSE),"")</f>
        <v/>
      </c>
      <c r="J1460" s="23" t="str">
        <f>+IFERROR(VLOOKUP(X1460,[2]ORDINALES!$B$2:$C$5,2,FALSE),"")</f>
        <v>CTADOS</v>
      </c>
      <c r="K1460" s="23" t="str">
        <f>+IFERROR(VLOOKUP(#REF!,[2]REGION!$G$2:$I$1125,2,FALSE),"")</f>
        <v/>
      </c>
      <c r="L1460" s="23" t="str">
        <f>+IFERROR(VLOOKUP(AI1460,[2]REGION!$G$2:$I$1125,2,FALSE),"")</f>
        <v/>
      </c>
      <c r="M1460" s="23" t="str">
        <f>+IFERROR(VLOOKUP(#REF!,[2]ORDINALES!$H$2:$I$382,2,FALSE),"")</f>
        <v/>
      </c>
      <c r="N1460" s="23" t="str">
        <f>IFERROR(VLOOKUP(U1460,'[2]Lista Willy'!$B$11:$D$14,3,FALSE),"")</f>
        <v>REC_11</v>
      </c>
      <c r="O1460" s="24"/>
      <c r="P1460" s="90">
        <v>45033</v>
      </c>
      <c r="Q1460" s="90" t="s">
        <v>540</v>
      </c>
      <c r="R1460" s="90" t="s">
        <v>1386</v>
      </c>
      <c r="S1460" s="90" t="s">
        <v>1475</v>
      </c>
      <c r="T1460" s="90" t="s">
        <v>1386</v>
      </c>
      <c r="U1460" s="90" t="s">
        <v>52</v>
      </c>
      <c r="V1460" s="94" t="s">
        <v>53</v>
      </c>
      <c r="W1460" s="90" t="s">
        <v>54</v>
      </c>
      <c r="X1460" s="90" t="s">
        <v>55</v>
      </c>
      <c r="Y1460" s="90" t="s">
        <v>1416</v>
      </c>
      <c r="Z1460" s="88">
        <v>19570</v>
      </c>
      <c r="AA1460" s="120"/>
      <c r="AB1460" s="88"/>
      <c r="AC1460" s="88"/>
      <c r="AD1460" s="88"/>
      <c r="AE1460" s="120">
        <v>19570</v>
      </c>
      <c r="AF1460" s="88"/>
      <c r="AG1460" s="89"/>
      <c r="AH1460" s="90" t="s">
        <v>57</v>
      </c>
      <c r="AI1460" s="90"/>
      <c r="AJ1460" s="90"/>
      <c r="AK1460" s="90"/>
      <c r="AL1460" s="90" t="s">
        <v>57</v>
      </c>
      <c r="AM1460" s="90"/>
      <c r="AN1460" s="90" t="s">
        <v>57</v>
      </c>
      <c r="AO1460" s="90"/>
      <c r="AP1460" s="90" t="s">
        <v>57</v>
      </c>
      <c r="AQ1460" s="90"/>
      <c r="AR1460" s="90" t="s">
        <v>57</v>
      </c>
      <c r="AS1460" s="90" t="s">
        <v>60</v>
      </c>
      <c r="AT1460" s="90" t="s">
        <v>61</v>
      </c>
      <c r="AU1460" s="97" t="s">
        <v>62</v>
      </c>
      <c r="AV1460" s="98" t="s">
        <v>63</v>
      </c>
      <c r="AW1460" s="98" t="s">
        <v>64</v>
      </c>
      <c r="AX1460" s="97">
        <v>3202008</v>
      </c>
      <c r="AY1460" s="98" t="s">
        <v>65</v>
      </c>
      <c r="AZ1460" s="98" t="s">
        <v>66</v>
      </c>
      <c r="BA1460" s="24"/>
    </row>
    <row r="1461" spans="1:53" ht="84.75" customHeight="1">
      <c r="A1461" s="23" t="str">
        <f>+IFERROR(VLOOKUP(R1461,'[2]Listas niveles'!$D$2:$E$11,2,FALSE),"")</f>
        <v>DTAO</v>
      </c>
      <c r="B1461" s="23" t="str">
        <f>+IFERROR(VLOOKUP(AS1461,'[2]Listas anexo 1'!$A$7:$B$8,2,FALSE),"")</f>
        <v>ADMIN</v>
      </c>
      <c r="C1461" s="23" t="str">
        <f>+IFERROR(VLOOKUP(AT1461,'[2]Listas anexo 1'!$A$13:$B$15,2,FALSE),"")</f>
        <v>ADMINYCOOR</v>
      </c>
      <c r="D1461" s="23" t="str">
        <f>+IFERROR(VLOOKUP(AT1461,'[2]Listas anexo 1'!$A$13:$C$15,3,FALSE),"")</f>
        <v>CONTRIBUIR</v>
      </c>
      <c r="E1461" s="23" t="str">
        <f>+IFERROR(VLOOKUP(AT1461,'[2]Listas anexo 1'!$A$19:$B$21,2,FALSE),"")</f>
        <v>ADMINOB</v>
      </c>
      <c r="F1461" s="23" t="str">
        <f>+IFERROR(VLOOKUP(AV1461,'[2]Listas anexo 1'!$J$13:$K$21,2,FALSE),"")</f>
        <v>ADOBIV</v>
      </c>
      <c r="G1461" s="23" t="str">
        <f>+IFERROR(VLOOKUP(AW1461,'[2]LISTAS ANEXO 1. 2'!$A$9:$B$38,2,FALSE),"")</f>
        <v>AXVI</v>
      </c>
      <c r="H1461" s="23" t="str">
        <f>+IFERROR(IF(C1461="ADMINYCOOR",VLOOKUP(AY1461,'[2]LISTAS ANEXO 1. 3'!$B$13:$C$42,2,FALSE),IF(C1461="TASAS",VLOOKUP(AY1461,'[2]LISTAS ANEXO 1. 3'!$B$43:$C$51,2,FALSE),IF(C1461="FORTALECIMIENTO",VLOOKUP(AY1461,'[2]LISTAS ANEXO 1. 3'!$B$52:$C$58,2,FALSE),""))),"")</f>
        <v>CD</v>
      </c>
      <c r="I1461" s="23" t="str">
        <f>+IFERROR(VLOOKUP(#REF!,'[2]LISTAS ANEXO 1. 4'!$B$74:$C$90,2,FALSE),"")</f>
        <v/>
      </c>
      <c r="J1461" s="23" t="str">
        <f>+IFERROR(VLOOKUP(X1461,[2]ORDINALES!$B$2:$C$5,2,FALSE),"")</f>
        <v>CTADOS</v>
      </c>
      <c r="K1461" s="23" t="str">
        <f>+IFERROR(VLOOKUP(#REF!,[2]REGION!$G$2:$I$1125,2,FALSE),"")</f>
        <v/>
      </c>
      <c r="L1461" s="23" t="str">
        <f>+IFERROR(VLOOKUP(AI1461,[2]REGION!$G$2:$I$1125,2,FALSE),"")</f>
        <v/>
      </c>
      <c r="M1461" s="23" t="str">
        <f>+IFERROR(VLOOKUP(#REF!,[2]ORDINALES!$H$2:$I$382,2,FALSE),"")</f>
        <v/>
      </c>
      <c r="N1461" s="23" t="str">
        <f>IFERROR(VLOOKUP(U1461,'[2]Lista Willy'!$B$11:$D$14,3,FALSE),"")</f>
        <v>REC_11</v>
      </c>
      <c r="O1461" s="24"/>
      <c r="P1461" s="90">
        <v>45034</v>
      </c>
      <c r="Q1461" s="90" t="s">
        <v>540</v>
      </c>
      <c r="R1461" s="90" t="s">
        <v>1386</v>
      </c>
      <c r="S1461" s="90" t="s">
        <v>1475</v>
      </c>
      <c r="T1461" s="90" t="s">
        <v>1386</v>
      </c>
      <c r="U1461" s="90" t="s">
        <v>52</v>
      </c>
      <c r="V1461" s="94" t="s">
        <v>53</v>
      </c>
      <c r="W1461" s="90" t="s">
        <v>54</v>
      </c>
      <c r="X1461" s="90" t="s">
        <v>55</v>
      </c>
      <c r="Y1461" s="90" t="s">
        <v>1416</v>
      </c>
      <c r="Z1461" s="88">
        <v>1044784</v>
      </c>
      <c r="AA1461" s="120"/>
      <c r="AB1461" s="88"/>
      <c r="AC1461" s="88"/>
      <c r="AD1461" s="88"/>
      <c r="AE1461" s="120">
        <v>1044784</v>
      </c>
      <c r="AF1461" s="88"/>
      <c r="AG1461" s="89"/>
      <c r="AH1461" s="90" t="s">
        <v>57</v>
      </c>
      <c r="AI1461" s="90"/>
      <c r="AJ1461" s="90"/>
      <c r="AK1461" s="90"/>
      <c r="AL1461" s="90" t="s">
        <v>57</v>
      </c>
      <c r="AM1461" s="90"/>
      <c r="AN1461" s="90" t="s">
        <v>57</v>
      </c>
      <c r="AO1461" s="90"/>
      <c r="AP1461" s="90" t="s">
        <v>57</v>
      </c>
      <c r="AQ1461" s="90"/>
      <c r="AR1461" s="90" t="s">
        <v>57</v>
      </c>
      <c r="AS1461" s="90" t="s">
        <v>60</v>
      </c>
      <c r="AT1461" s="90" t="s">
        <v>61</v>
      </c>
      <c r="AU1461" s="97" t="s">
        <v>62</v>
      </c>
      <c r="AV1461" s="98" t="s">
        <v>63</v>
      </c>
      <c r="AW1461" s="98" t="s">
        <v>64</v>
      </c>
      <c r="AX1461" s="97">
        <v>3202008</v>
      </c>
      <c r="AY1461" s="98" t="s">
        <v>65</v>
      </c>
      <c r="AZ1461" s="98" t="s">
        <v>66</v>
      </c>
      <c r="BA1461" s="24"/>
    </row>
    <row r="1462" spans="1:53" ht="84.75" customHeight="1">
      <c r="A1462" s="23" t="str">
        <f>+IFERROR(VLOOKUP(R1462,'[2]Listas niveles'!$D$2:$E$11,2,FALSE),"")</f>
        <v>DTAO</v>
      </c>
      <c r="B1462" s="23" t="str">
        <f>+IFERROR(VLOOKUP(AS1462,'[2]Listas anexo 1'!$A$7:$B$8,2,FALSE),"")</f>
        <v>ADMIN</v>
      </c>
      <c r="C1462" s="23" t="str">
        <f>+IFERROR(VLOOKUP(AT1462,'[2]Listas anexo 1'!$A$13:$B$15,2,FALSE),"")</f>
        <v>ADMINYCOOR</v>
      </c>
      <c r="D1462" s="23" t="str">
        <f>+IFERROR(VLOOKUP(AT1462,'[2]Listas anexo 1'!$A$13:$C$15,3,FALSE),"")</f>
        <v>CONTRIBUIR</v>
      </c>
      <c r="E1462" s="23" t="str">
        <f>+IFERROR(VLOOKUP(AT1462,'[2]Listas anexo 1'!$A$19:$B$21,2,FALSE),"")</f>
        <v>ADMINOB</v>
      </c>
      <c r="F1462" s="23" t="str">
        <f>+IFERROR(VLOOKUP(AV1462,'[2]Listas anexo 1'!$J$13:$K$21,2,FALSE),"")</f>
        <v>ADOBIV</v>
      </c>
      <c r="G1462" s="23" t="str">
        <f>+IFERROR(VLOOKUP(AW1462,'[2]LISTAS ANEXO 1. 2'!$A$9:$B$38,2,FALSE),"")</f>
        <v>AXVI</v>
      </c>
      <c r="H1462" s="23" t="str">
        <f>+IFERROR(IF(C1462="ADMINYCOOR",VLOOKUP(AY1462,'[2]LISTAS ANEXO 1. 3'!$B$13:$C$42,2,FALSE),IF(C1462="TASAS",VLOOKUP(AY1462,'[2]LISTAS ANEXO 1. 3'!$B$43:$C$51,2,FALSE),IF(C1462="FORTALECIMIENTO",VLOOKUP(AY1462,'[2]LISTAS ANEXO 1. 3'!$B$52:$C$58,2,FALSE),""))),"")</f>
        <v>CD</v>
      </c>
      <c r="I1462" s="23" t="str">
        <f>+IFERROR(VLOOKUP(#REF!,'[2]LISTAS ANEXO 1. 4'!$B$74:$C$90,2,FALSE),"")</f>
        <v/>
      </c>
      <c r="J1462" s="23" t="str">
        <f>+IFERROR(VLOOKUP(X1462,[2]ORDINALES!$B$2:$C$5,2,FALSE),"")</f>
        <v>CTADOS</v>
      </c>
      <c r="K1462" s="23" t="str">
        <f>+IFERROR(VLOOKUP(#REF!,[2]REGION!$G$2:$I$1125,2,FALSE),"")</f>
        <v/>
      </c>
      <c r="L1462" s="23" t="str">
        <f>+IFERROR(VLOOKUP(AI1462,[2]REGION!$G$2:$I$1125,2,FALSE),"")</f>
        <v/>
      </c>
      <c r="M1462" s="23" t="str">
        <f>+IFERROR(VLOOKUP(#REF!,[2]ORDINALES!$H$2:$I$382,2,FALSE),"")</f>
        <v/>
      </c>
      <c r="N1462" s="23" t="str">
        <f>IFERROR(VLOOKUP(U1462,'[2]Lista Willy'!$B$11:$D$14,3,FALSE),"")</f>
        <v>REC_11</v>
      </c>
      <c r="O1462" s="24"/>
      <c r="P1462" s="90">
        <v>45035</v>
      </c>
      <c r="Q1462" s="90" t="s">
        <v>540</v>
      </c>
      <c r="R1462" s="90" t="s">
        <v>1386</v>
      </c>
      <c r="S1462" s="90" t="s">
        <v>1475</v>
      </c>
      <c r="T1462" s="90" t="s">
        <v>1386</v>
      </c>
      <c r="U1462" s="90" t="s">
        <v>52</v>
      </c>
      <c r="V1462" s="94" t="s">
        <v>53</v>
      </c>
      <c r="W1462" s="90" t="s">
        <v>54</v>
      </c>
      <c r="X1462" s="90" t="s">
        <v>55</v>
      </c>
      <c r="Y1462" s="90" t="s">
        <v>294</v>
      </c>
      <c r="Z1462" s="88">
        <v>231752</v>
      </c>
      <c r="AA1462" s="120"/>
      <c r="AB1462" s="88"/>
      <c r="AC1462" s="88"/>
      <c r="AD1462" s="88"/>
      <c r="AE1462" s="120">
        <v>231752</v>
      </c>
      <c r="AF1462" s="88"/>
      <c r="AG1462" s="89"/>
      <c r="AH1462" s="90" t="s">
        <v>57</v>
      </c>
      <c r="AI1462" s="90"/>
      <c r="AJ1462" s="90"/>
      <c r="AK1462" s="90"/>
      <c r="AL1462" s="90" t="s">
        <v>57</v>
      </c>
      <c r="AM1462" s="90"/>
      <c r="AN1462" s="90" t="s">
        <v>57</v>
      </c>
      <c r="AO1462" s="90"/>
      <c r="AP1462" s="90" t="s">
        <v>57</v>
      </c>
      <c r="AQ1462" s="90"/>
      <c r="AR1462" s="90" t="s">
        <v>57</v>
      </c>
      <c r="AS1462" s="90" t="s">
        <v>60</v>
      </c>
      <c r="AT1462" s="90" t="s">
        <v>61</v>
      </c>
      <c r="AU1462" s="97" t="s">
        <v>62</v>
      </c>
      <c r="AV1462" s="98" t="s">
        <v>63</v>
      </c>
      <c r="AW1462" s="98" t="s">
        <v>64</v>
      </c>
      <c r="AX1462" s="97">
        <v>3202008</v>
      </c>
      <c r="AY1462" s="98" t="s">
        <v>65</v>
      </c>
      <c r="AZ1462" s="98" t="s">
        <v>66</v>
      </c>
      <c r="BA1462" s="24"/>
    </row>
    <row r="1463" spans="1:53" ht="84.75" customHeight="1">
      <c r="A1463" s="23" t="str">
        <f>+IFERROR(VLOOKUP(R1463,'[2]Listas niveles'!$D$2:$E$11,2,FALSE),"")</f>
        <v>DTAO</v>
      </c>
      <c r="B1463" s="23" t="str">
        <f>+IFERROR(VLOOKUP(AS1463,'[2]Listas anexo 1'!$A$7:$B$8,2,FALSE),"")</f>
        <v>ADMIN</v>
      </c>
      <c r="C1463" s="23" t="str">
        <f>+IFERROR(VLOOKUP(AT1463,'[2]Listas anexo 1'!$A$13:$B$15,2,FALSE),"")</f>
        <v>ADMINYCOOR</v>
      </c>
      <c r="D1463" s="23" t="str">
        <f>+IFERROR(VLOOKUP(AT1463,'[2]Listas anexo 1'!$A$13:$C$15,3,FALSE),"")</f>
        <v>CONTRIBUIR</v>
      </c>
      <c r="E1463" s="23" t="str">
        <f>+IFERROR(VLOOKUP(AT1463,'[2]Listas anexo 1'!$A$19:$B$21,2,FALSE),"")</f>
        <v>ADMINOB</v>
      </c>
      <c r="F1463" s="23" t="str">
        <f>+IFERROR(VLOOKUP(AV1463,'[2]Listas anexo 1'!$J$13:$K$21,2,FALSE),"")</f>
        <v>ADOBIV</v>
      </c>
      <c r="G1463" s="23" t="str">
        <f>+IFERROR(VLOOKUP(AW1463,'[2]LISTAS ANEXO 1. 2'!$A$9:$B$38,2,FALSE),"")</f>
        <v>AXVI</v>
      </c>
      <c r="H1463" s="23" t="str">
        <f>+IFERROR(IF(C1463="ADMINYCOOR",VLOOKUP(AY1463,'[2]LISTAS ANEXO 1. 3'!$B$13:$C$42,2,FALSE),IF(C1463="TASAS",VLOOKUP(AY1463,'[2]LISTAS ANEXO 1. 3'!$B$43:$C$51,2,FALSE),IF(C1463="FORTALECIMIENTO",VLOOKUP(AY1463,'[2]LISTAS ANEXO 1. 3'!$B$52:$C$58,2,FALSE),""))),"")</f>
        <v>CD</v>
      </c>
      <c r="I1463" s="23" t="str">
        <f>+IFERROR(VLOOKUP(#REF!,'[2]LISTAS ANEXO 1. 4'!$B$74:$C$90,2,FALSE),"")</f>
        <v/>
      </c>
      <c r="J1463" s="23" t="str">
        <f>+IFERROR(VLOOKUP(X1463,[2]ORDINALES!$B$2:$C$5,2,FALSE),"")</f>
        <v>CTADOS</v>
      </c>
      <c r="K1463" s="23" t="str">
        <f>+IFERROR(VLOOKUP(#REF!,[2]REGION!$G$2:$I$1125,2,FALSE),"")</f>
        <v/>
      </c>
      <c r="L1463" s="23" t="str">
        <f>+IFERROR(VLOOKUP(AI1463,[2]REGION!$G$2:$I$1125,2,FALSE),"")</f>
        <v/>
      </c>
      <c r="M1463" s="23" t="str">
        <f>+IFERROR(VLOOKUP(#REF!,[2]ORDINALES!$H$2:$I$382,2,FALSE),"")</f>
        <v/>
      </c>
      <c r="N1463" s="23" t="str">
        <f>IFERROR(VLOOKUP(U1463,'[2]Lista Willy'!$B$11:$D$14,3,FALSE),"")</f>
        <v>REC_11</v>
      </c>
      <c r="O1463" s="24"/>
      <c r="P1463" s="90">
        <v>45036</v>
      </c>
      <c r="Q1463" s="90" t="s">
        <v>540</v>
      </c>
      <c r="R1463" s="90" t="s">
        <v>1386</v>
      </c>
      <c r="S1463" s="90" t="s">
        <v>1475</v>
      </c>
      <c r="T1463" s="90" t="s">
        <v>1386</v>
      </c>
      <c r="U1463" s="90" t="s">
        <v>52</v>
      </c>
      <c r="V1463" s="94" t="s">
        <v>53</v>
      </c>
      <c r="W1463" s="90" t="s">
        <v>54</v>
      </c>
      <c r="X1463" s="90" t="s">
        <v>55</v>
      </c>
      <c r="Y1463" s="90" t="s">
        <v>294</v>
      </c>
      <c r="Z1463" s="88">
        <v>206000</v>
      </c>
      <c r="AA1463" s="120"/>
      <c r="AB1463" s="88"/>
      <c r="AC1463" s="88"/>
      <c r="AD1463" s="88"/>
      <c r="AE1463" s="120">
        <v>206000</v>
      </c>
      <c r="AF1463" s="88"/>
      <c r="AG1463" s="89"/>
      <c r="AH1463" s="90" t="s">
        <v>57</v>
      </c>
      <c r="AI1463" s="90"/>
      <c r="AJ1463" s="90"/>
      <c r="AK1463" s="90"/>
      <c r="AL1463" s="90" t="s">
        <v>57</v>
      </c>
      <c r="AM1463" s="90"/>
      <c r="AN1463" s="90" t="s">
        <v>57</v>
      </c>
      <c r="AO1463" s="90"/>
      <c r="AP1463" s="90" t="s">
        <v>57</v>
      </c>
      <c r="AQ1463" s="90"/>
      <c r="AR1463" s="90" t="s">
        <v>57</v>
      </c>
      <c r="AS1463" s="90" t="s">
        <v>60</v>
      </c>
      <c r="AT1463" s="90" t="s">
        <v>61</v>
      </c>
      <c r="AU1463" s="97" t="s">
        <v>62</v>
      </c>
      <c r="AV1463" s="98" t="s">
        <v>63</v>
      </c>
      <c r="AW1463" s="98" t="s">
        <v>64</v>
      </c>
      <c r="AX1463" s="97">
        <v>3202008</v>
      </c>
      <c r="AY1463" s="98" t="s">
        <v>65</v>
      </c>
      <c r="AZ1463" s="98" t="s">
        <v>66</v>
      </c>
      <c r="BA1463" s="24"/>
    </row>
    <row r="1464" spans="1:53" ht="84.75" customHeight="1">
      <c r="A1464" s="23" t="str">
        <f>+IFERROR(VLOOKUP(R1464,'[2]Listas niveles'!$D$2:$E$11,2,FALSE),"")</f>
        <v>DTAO</v>
      </c>
      <c r="B1464" s="23" t="str">
        <f>+IFERROR(VLOOKUP(AS1464,'[2]Listas anexo 1'!$A$7:$B$8,2,FALSE),"")</f>
        <v>FORTA</v>
      </c>
      <c r="C1464" s="23" t="str">
        <f>+IFERROR(VLOOKUP(AT1464,'[2]Listas anexo 1'!$A$13:$B$15,2,FALSE),"")</f>
        <v>FORTALECIMIENTO</v>
      </c>
      <c r="D1464" s="23" t="str">
        <f>+IFERROR(VLOOKUP(AT1464,'[2]Listas anexo 1'!$A$13:$C$15,3,FALSE),"")</f>
        <v>FORTALECER</v>
      </c>
      <c r="E1464" s="23" t="str">
        <f>+IFERROR(VLOOKUP(AT1464,'[2]Listas anexo 1'!$A$19:$B$21,2,FALSE),"")</f>
        <v>FORTOB</v>
      </c>
      <c r="F1464" s="23" t="str">
        <f>+IFERROR(VLOOKUP(AV1464,'[2]Listas anexo 1'!$J$13:$K$21,2,FALSE),"")</f>
        <v>FORTOBI</v>
      </c>
      <c r="G1464" s="23" t="str">
        <f>+IFERROR(VLOOKUP(AW1464,'[2]LISTAS ANEXO 1. 2'!$A$9:$B$38,2,FALSE),"")</f>
        <v>TII</v>
      </c>
      <c r="H1464" s="23" t="str">
        <f>+IFERROR(IF(C1464="ADMINYCOOR",VLOOKUP(AY1464,'[2]LISTAS ANEXO 1. 3'!$B$13:$C$42,2,FALSE),IF(C1464="TASAS",VLOOKUP(AY1464,'[2]LISTAS ANEXO 1. 3'!$B$43:$C$51,2,FALSE),IF(C1464="FORTALECIMIENTO",VLOOKUP(AY1464,'[2]LISTAS ANEXO 1. 3'!$B$52:$C$58,2,FALSE),""))),"")</f>
        <v>BBBB</v>
      </c>
      <c r="I1464" s="23" t="str">
        <f>+IFERROR(VLOOKUP(#REF!,'[2]LISTAS ANEXO 1. 4'!$B$74:$C$90,2,FALSE),"")</f>
        <v/>
      </c>
      <c r="J1464" s="23" t="str">
        <f>+IFERROR(VLOOKUP(X1464,[2]ORDINALES!$B$2:$C$5,2,FALSE),"")</f>
        <v>CTADOS</v>
      </c>
      <c r="K1464" s="23" t="str">
        <f>+IFERROR(VLOOKUP(#REF!,[2]REGION!$G$2:$I$1125,2,FALSE),"")</f>
        <v/>
      </c>
      <c r="L1464" s="23" t="str">
        <f>+IFERROR(VLOOKUP(AI1464,[2]REGION!$G$2:$I$1125,2,FALSE),"")</f>
        <v>HUILA</v>
      </c>
      <c r="M1464" s="23" t="str">
        <f>+IFERROR(VLOOKUP(#REF!,[2]ORDINALES!$H$2:$I$382,2,FALSE),"")</f>
        <v/>
      </c>
      <c r="N1464" s="23" t="str">
        <f>IFERROR(VLOOKUP(U1464,'[2]Lista Willy'!$B$11:$D$14,3,FALSE),"")</f>
        <v>REC_11</v>
      </c>
      <c r="O1464" s="24"/>
      <c r="P1464" s="90">
        <v>45037</v>
      </c>
      <c r="Q1464" s="90" t="s">
        <v>540</v>
      </c>
      <c r="R1464" s="90" t="s">
        <v>1386</v>
      </c>
      <c r="S1464" s="90" t="s">
        <v>1475</v>
      </c>
      <c r="T1464" s="90" t="s">
        <v>1386</v>
      </c>
      <c r="U1464" s="90" t="s">
        <v>52</v>
      </c>
      <c r="V1464" s="94" t="s">
        <v>53</v>
      </c>
      <c r="W1464" s="90" t="s">
        <v>54</v>
      </c>
      <c r="X1464" s="90" t="s">
        <v>55</v>
      </c>
      <c r="Y1464" s="90" t="s">
        <v>1507</v>
      </c>
      <c r="Z1464" s="88">
        <v>31859960</v>
      </c>
      <c r="AA1464" s="120"/>
      <c r="AB1464" s="88"/>
      <c r="AC1464" s="88"/>
      <c r="AD1464" s="88"/>
      <c r="AE1464" s="120">
        <v>31859960</v>
      </c>
      <c r="AF1464" s="88"/>
      <c r="AG1464" s="89"/>
      <c r="AH1464" s="90" t="s">
        <v>57</v>
      </c>
      <c r="AI1464" s="90" t="s">
        <v>1477</v>
      </c>
      <c r="AJ1464" s="90" t="s">
        <v>1478</v>
      </c>
      <c r="AK1464" s="90"/>
      <c r="AL1464" s="90" t="s">
        <v>57</v>
      </c>
      <c r="AM1464" s="90"/>
      <c r="AN1464" s="90" t="s">
        <v>57</v>
      </c>
      <c r="AO1464" s="90"/>
      <c r="AP1464" s="90" t="s">
        <v>57</v>
      </c>
      <c r="AQ1464" s="90"/>
      <c r="AR1464" s="90" t="s">
        <v>57</v>
      </c>
      <c r="AS1464" s="90" t="s">
        <v>73</v>
      </c>
      <c r="AT1464" s="90" t="s">
        <v>74</v>
      </c>
      <c r="AU1464" s="97" t="s">
        <v>75</v>
      </c>
      <c r="AV1464" s="98" t="s">
        <v>76</v>
      </c>
      <c r="AW1464" s="98" t="s">
        <v>77</v>
      </c>
      <c r="AX1464" s="97">
        <v>3299060</v>
      </c>
      <c r="AY1464" s="98" t="s">
        <v>78</v>
      </c>
      <c r="AZ1464" s="98" t="s">
        <v>201</v>
      </c>
      <c r="BA1464" s="24"/>
    </row>
    <row r="1465" spans="1:53" ht="84.75" customHeight="1">
      <c r="A1465" s="23" t="str">
        <f>+IFERROR(VLOOKUP(R1465,'[2]Listas niveles'!$D$2:$E$11,2,FALSE),"")</f>
        <v>DTAO</v>
      </c>
      <c r="B1465" s="23" t="str">
        <f>+IFERROR(VLOOKUP(AS1465,'[2]Listas anexo 1'!$A$7:$B$8,2,FALSE),"")</f>
        <v>FORTA</v>
      </c>
      <c r="C1465" s="23" t="str">
        <f>+IFERROR(VLOOKUP(AT1465,'[2]Listas anexo 1'!$A$13:$B$15,2,FALSE),"")</f>
        <v>FORTALECIMIENTO</v>
      </c>
      <c r="D1465" s="23" t="str">
        <f>+IFERROR(VLOOKUP(AT1465,'[2]Listas anexo 1'!$A$13:$C$15,3,FALSE),"")</f>
        <v>FORTALECER</v>
      </c>
      <c r="E1465" s="23" t="str">
        <f>+IFERROR(VLOOKUP(AT1465,'[2]Listas anexo 1'!$A$19:$B$21,2,FALSE),"")</f>
        <v>FORTOB</v>
      </c>
      <c r="F1465" s="23" t="str">
        <f>+IFERROR(VLOOKUP(AV1465,'[2]Listas anexo 1'!$J$13:$K$21,2,FALSE),"")</f>
        <v>FORTOBI</v>
      </c>
      <c r="G1465" s="23" t="str">
        <f>+IFERROR(VLOOKUP(AW1465,'[2]LISTAS ANEXO 1. 2'!$A$9:$B$38,2,FALSE),"")</f>
        <v>TII</v>
      </c>
      <c r="H1465" s="23" t="str">
        <f>+IFERROR(IF(C1465="ADMINYCOOR",VLOOKUP(AY1465,'[2]LISTAS ANEXO 1. 3'!$B$13:$C$42,2,FALSE),IF(C1465="TASAS",VLOOKUP(AY1465,'[2]LISTAS ANEXO 1. 3'!$B$43:$C$51,2,FALSE),IF(C1465="FORTALECIMIENTO",VLOOKUP(AY1465,'[2]LISTAS ANEXO 1. 3'!$B$52:$C$58,2,FALSE),""))),"")</f>
        <v>BBBB</v>
      </c>
      <c r="I1465" s="23" t="str">
        <f>+IFERROR(VLOOKUP(#REF!,'[2]LISTAS ANEXO 1. 4'!$B$74:$C$90,2,FALSE),"")</f>
        <v/>
      </c>
      <c r="J1465" s="23" t="str">
        <f>+IFERROR(VLOOKUP(X1465,[2]ORDINALES!$B$2:$C$5,2,FALSE),"")</f>
        <v>CTADOS</v>
      </c>
      <c r="K1465" s="23" t="str">
        <f>+IFERROR(VLOOKUP(#REF!,[2]REGION!$G$2:$I$1125,2,FALSE),"")</f>
        <v/>
      </c>
      <c r="L1465" s="23" t="str">
        <f>+IFERROR(VLOOKUP(AI1465,[2]REGION!$G$2:$I$1125,2,FALSE),"")</f>
        <v/>
      </c>
      <c r="M1465" s="23" t="str">
        <f>+IFERROR(VLOOKUP(#REF!,[2]ORDINALES!$H$2:$I$382,2,FALSE),"")</f>
        <v/>
      </c>
      <c r="N1465" s="23" t="str">
        <f>IFERROR(VLOOKUP(U1465,'[2]Lista Willy'!$B$11:$D$14,3,FALSE),"")</f>
        <v>REC_11</v>
      </c>
      <c r="O1465" s="24"/>
      <c r="P1465" s="90">
        <v>45039</v>
      </c>
      <c r="Q1465" s="90" t="s">
        <v>540</v>
      </c>
      <c r="R1465" s="90" t="s">
        <v>1386</v>
      </c>
      <c r="S1465" s="90" t="s">
        <v>1475</v>
      </c>
      <c r="T1465" s="90" t="s">
        <v>1386</v>
      </c>
      <c r="U1465" s="90" t="s">
        <v>52</v>
      </c>
      <c r="V1465" s="94" t="s">
        <v>53</v>
      </c>
      <c r="W1465" s="90" t="s">
        <v>54</v>
      </c>
      <c r="X1465" s="90" t="s">
        <v>55</v>
      </c>
      <c r="Y1465" s="90" t="s">
        <v>1508</v>
      </c>
      <c r="Z1465" s="88">
        <v>4000000</v>
      </c>
      <c r="AA1465" s="120"/>
      <c r="AB1465" s="88"/>
      <c r="AC1465" s="88"/>
      <c r="AD1465" s="88"/>
      <c r="AE1465" s="120">
        <v>4000000</v>
      </c>
      <c r="AF1465" s="88"/>
      <c r="AG1465" s="89"/>
      <c r="AH1465" s="90" t="s">
        <v>57</v>
      </c>
      <c r="AI1465" s="90"/>
      <c r="AJ1465" s="90"/>
      <c r="AK1465" s="90"/>
      <c r="AL1465" s="90" t="s">
        <v>57</v>
      </c>
      <c r="AM1465" s="90"/>
      <c r="AN1465" s="90" t="s">
        <v>57</v>
      </c>
      <c r="AO1465" s="90"/>
      <c r="AP1465" s="90" t="s">
        <v>57</v>
      </c>
      <c r="AQ1465" s="90"/>
      <c r="AR1465" s="90" t="s">
        <v>57</v>
      </c>
      <c r="AS1465" s="90" t="s">
        <v>73</v>
      </c>
      <c r="AT1465" s="90" t="s">
        <v>74</v>
      </c>
      <c r="AU1465" s="97" t="s">
        <v>75</v>
      </c>
      <c r="AV1465" s="98" t="s">
        <v>76</v>
      </c>
      <c r="AW1465" s="98" t="s">
        <v>77</v>
      </c>
      <c r="AX1465" s="97">
        <v>3299060</v>
      </c>
      <c r="AY1465" s="98" t="s">
        <v>78</v>
      </c>
      <c r="AZ1465" s="98" t="s">
        <v>201</v>
      </c>
      <c r="BA1465" s="24"/>
    </row>
    <row r="1466" spans="1:53" ht="84.75" customHeight="1">
      <c r="A1466" s="23" t="str">
        <f>+IFERROR(VLOOKUP(R1466,'[2]Listas niveles'!$D$2:$E$11,2,FALSE),"")</f>
        <v>DTAO</v>
      </c>
      <c r="B1466" s="23" t="str">
        <f>+IFERROR(VLOOKUP(AS1466,'[2]Listas anexo 1'!$A$7:$B$8,2,FALSE),"")</f>
        <v>ADMIN</v>
      </c>
      <c r="C1466" s="23" t="str">
        <f>+IFERROR(VLOOKUP(AT1466,'[2]Listas anexo 1'!$A$13:$B$15,2,FALSE),"")</f>
        <v>ADMINYCOOR</v>
      </c>
      <c r="D1466" s="23" t="str">
        <f>+IFERROR(VLOOKUP(AT1466,'[2]Listas anexo 1'!$A$13:$C$15,3,FALSE),"")</f>
        <v>CONTRIBUIR</v>
      </c>
      <c r="E1466" s="23" t="str">
        <f>+IFERROR(VLOOKUP(AT1466,'[2]Listas anexo 1'!$A$19:$B$21,2,FALSE),"")</f>
        <v>ADMINOB</v>
      </c>
      <c r="F1466" s="23" t="str">
        <f>+IFERROR(VLOOKUP(AV1466,'[2]Listas anexo 1'!$J$13:$K$21,2,FALSE),"")</f>
        <v>ADOBI</v>
      </c>
      <c r="G1466" s="23" t="str">
        <f>+IFERROR(VLOOKUP(AW1466,'[2]LISTAS ANEXO 1. 2'!$A$9:$B$38,2,FALSE),"")</f>
        <v>AI</v>
      </c>
      <c r="H1466" s="23" t="str">
        <f>+IFERROR(IF(C1466="ADMINYCOOR",VLOOKUP(AY1466,'[2]LISTAS ANEXO 1. 3'!$B$13:$C$42,2,FALSE),IF(C1466="TASAS",VLOOKUP(AY1466,'[2]LISTAS ANEXO 1. 3'!$B$43:$C$51,2,FALSE),IF(C1466="FORTALECIMIENTO",VLOOKUP(AY1466,'[2]LISTAS ANEXO 1. 3'!$B$52:$C$58,2,FALSE),""))),"")</f>
        <v>AA</v>
      </c>
      <c r="I1466" s="23" t="str">
        <f>+IFERROR(VLOOKUP(#REF!,'[2]LISTAS ANEXO 1. 4'!$B$74:$C$90,2,FALSE),"")</f>
        <v/>
      </c>
      <c r="J1466" s="23" t="str">
        <f>+IFERROR(VLOOKUP(X1466,[2]ORDINALES!$B$2:$C$5,2,FALSE),"")</f>
        <v>CTADOS</v>
      </c>
      <c r="K1466" s="23" t="str">
        <f>+IFERROR(VLOOKUP(#REF!,[2]REGION!$G$2:$I$1125,2,FALSE),"")</f>
        <v/>
      </c>
      <c r="L1466" s="23" t="str">
        <f>+IFERROR(VLOOKUP(AI1466,[2]REGION!$G$2:$I$1125,2,FALSE),"")</f>
        <v>VALLE</v>
      </c>
      <c r="M1466" s="23" t="str">
        <f>+IFERROR(VLOOKUP(#REF!,[2]ORDINALES!$H$2:$I$382,2,FALSE),"")</f>
        <v/>
      </c>
      <c r="N1466" s="23" t="str">
        <f>IFERROR(VLOOKUP(U1466,'[2]Lista Willy'!$B$11:$D$14,3,FALSE),"")</f>
        <v>REC_21</v>
      </c>
      <c r="O1466" s="24"/>
      <c r="P1466" s="90">
        <v>46000</v>
      </c>
      <c r="Q1466" s="90" t="s">
        <v>540</v>
      </c>
      <c r="R1466" s="90" t="s">
        <v>1386</v>
      </c>
      <c r="S1466" s="90" t="s">
        <v>1509</v>
      </c>
      <c r="T1466" s="90" t="s">
        <v>1386</v>
      </c>
      <c r="U1466" s="90" t="s">
        <v>1028</v>
      </c>
      <c r="V1466" s="94" t="s">
        <v>154</v>
      </c>
      <c r="W1466" s="90" t="s">
        <v>1177</v>
      </c>
      <c r="X1466" s="90" t="s">
        <v>55</v>
      </c>
      <c r="Y1466" s="90" t="s">
        <v>1510</v>
      </c>
      <c r="Z1466" s="88">
        <v>31859960</v>
      </c>
      <c r="AA1466" s="120"/>
      <c r="AB1466" s="88"/>
      <c r="AC1466" s="88"/>
      <c r="AD1466" s="88"/>
      <c r="AE1466" s="120">
        <v>31859960</v>
      </c>
      <c r="AF1466" s="88"/>
      <c r="AG1466" s="89"/>
      <c r="AH1466" s="90" t="s">
        <v>57</v>
      </c>
      <c r="AI1466" s="90" t="s">
        <v>1511</v>
      </c>
      <c r="AJ1466" s="90" t="s">
        <v>1512</v>
      </c>
      <c r="AK1466" s="90"/>
      <c r="AL1466" s="90" t="s">
        <v>57</v>
      </c>
      <c r="AM1466" s="90"/>
      <c r="AN1466" s="90" t="s">
        <v>57</v>
      </c>
      <c r="AO1466" s="90"/>
      <c r="AP1466" s="90" t="s">
        <v>57</v>
      </c>
      <c r="AQ1466" s="90"/>
      <c r="AR1466" s="90" t="s">
        <v>57</v>
      </c>
      <c r="AS1466" s="90" t="s">
        <v>60</v>
      </c>
      <c r="AT1466" s="90" t="s">
        <v>61</v>
      </c>
      <c r="AU1466" s="97" t="s">
        <v>62</v>
      </c>
      <c r="AV1466" s="98" t="s">
        <v>125</v>
      </c>
      <c r="AW1466" s="98" t="s">
        <v>126</v>
      </c>
      <c r="AX1466" s="97">
        <v>3202032</v>
      </c>
      <c r="AY1466" s="98" t="s">
        <v>127</v>
      </c>
      <c r="AZ1466" s="98" t="s">
        <v>293</v>
      </c>
      <c r="BA1466" s="24"/>
    </row>
    <row r="1467" spans="1:53" ht="84.75" customHeight="1">
      <c r="A1467" s="23" t="str">
        <f>+IFERROR(VLOOKUP(R1467,'[2]Listas niveles'!$D$2:$E$11,2,FALSE),"")</f>
        <v>DTAO</v>
      </c>
      <c r="B1467" s="23" t="str">
        <f>+IFERROR(VLOOKUP(AS1467,'[2]Listas anexo 1'!$A$7:$B$8,2,FALSE),"")</f>
        <v>ADMIN</v>
      </c>
      <c r="C1467" s="23" t="str">
        <f>+IFERROR(VLOOKUP(AT1467,'[2]Listas anexo 1'!$A$13:$B$15,2,FALSE),"")</f>
        <v>ADMINYCOOR</v>
      </c>
      <c r="D1467" s="23" t="str">
        <f>+IFERROR(VLOOKUP(AT1467,'[2]Listas anexo 1'!$A$13:$C$15,3,FALSE),"")</f>
        <v>CONTRIBUIR</v>
      </c>
      <c r="E1467" s="23" t="str">
        <f>+IFERROR(VLOOKUP(AT1467,'[2]Listas anexo 1'!$A$19:$B$21,2,FALSE),"")</f>
        <v>ADMINOB</v>
      </c>
      <c r="F1467" s="23" t="str">
        <f>+IFERROR(VLOOKUP(AV1467,'[2]Listas anexo 1'!$J$13:$K$21,2,FALSE),"")</f>
        <v>ADOBI</v>
      </c>
      <c r="G1467" s="23" t="str">
        <f>+IFERROR(VLOOKUP(AW1467,'[2]LISTAS ANEXO 1. 2'!$A$9:$B$38,2,FALSE),"")</f>
        <v>AI</v>
      </c>
      <c r="H1467" s="23" t="str">
        <f>+IFERROR(IF(C1467="ADMINYCOOR",VLOOKUP(AY1467,'[2]LISTAS ANEXO 1. 3'!$B$13:$C$42,2,FALSE),IF(C1467="TASAS",VLOOKUP(AY1467,'[2]LISTAS ANEXO 1. 3'!$B$43:$C$51,2,FALSE),IF(C1467="FORTALECIMIENTO",VLOOKUP(AY1467,'[2]LISTAS ANEXO 1. 3'!$B$52:$C$58,2,FALSE),""))),"")</f>
        <v>AA</v>
      </c>
      <c r="I1467" s="23" t="str">
        <f>+IFERROR(VLOOKUP(#REF!,'[2]LISTAS ANEXO 1. 4'!$B$74:$C$90,2,FALSE),"")</f>
        <v/>
      </c>
      <c r="J1467" s="23" t="str">
        <f>+IFERROR(VLOOKUP(X1467,[2]ORDINALES!$B$2:$C$5,2,FALSE),"")</f>
        <v>CTADOS</v>
      </c>
      <c r="K1467" s="23" t="str">
        <f>+IFERROR(VLOOKUP(#REF!,[2]REGION!$G$2:$I$1125,2,FALSE),"")</f>
        <v/>
      </c>
      <c r="L1467" s="23" t="str">
        <f>+IFERROR(VLOOKUP(AI1467,[2]REGION!$G$2:$I$1125,2,FALSE),"")</f>
        <v>VALLE</v>
      </c>
      <c r="M1467" s="23" t="str">
        <f>+IFERROR(VLOOKUP(#REF!,[2]ORDINALES!$H$2:$I$382,2,FALSE),"")</f>
        <v/>
      </c>
      <c r="N1467" s="23" t="str">
        <f>IFERROR(VLOOKUP(U1467,'[2]Lista Willy'!$B$11:$D$14,3,FALSE),"")</f>
        <v>REC_21</v>
      </c>
      <c r="O1467" s="24"/>
      <c r="P1467" s="90">
        <v>46001</v>
      </c>
      <c r="Q1467" s="90" t="s">
        <v>540</v>
      </c>
      <c r="R1467" s="90" t="s">
        <v>1386</v>
      </c>
      <c r="S1467" s="90" t="s">
        <v>1509</v>
      </c>
      <c r="T1467" s="90" t="s">
        <v>1386</v>
      </c>
      <c r="U1467" s="90" t="s">
        <v>1028</v>
      </c>
      <c r="V1467" s="94" t="s">
        <v>154</v>
      </c>
      <c r="W1467" s="90" t="s">
        <v>1177</v>
      </c>
      <c r="X1467" s="90" t="s">
        <v>55</v>
      </c>
      <c r="Y1467" s="90" t="s">
        <v>1513</v>
      </c>
      <c r="Z1467" s="88">
        <v>16477901</v>
      </c>
      <c r="AA1467" s="120"/>
      <c r="AB1467" s="88"/>
      <c r="AC1467" s="88"/>
      <c r="AD1467" s="88"/>
      <c r="AE1467" s="120">
        <v>16477901</v>
      </c>
      <c r="AF1467" s="88"/>
      <c r="AG1467" s="89"/>
      <c r="AH1467" s="90" t="s">
        <v>57</v>
      </c>
      <c r="AI1467" s="90" t="s">
        <v>1511</v>
      </c>
      <c r="AJ1467" s="90" t="s">
        <v>1512</v>
      </c>
      <c r="AK1467" s="90"/>
      <c r="AL1467" s="90" t="s">
        <v>57</v>
      </c>
      <c r="AM1467" s="90"/>
      <c r="AN1467" s="90" t="s">
        <v>57</v>
      </c>
      <c r="AO1467" s="90"/>
      <c r="AP1467" s="90" t="s">
        <v>57</v>
      </c>
      <c r="AQ1467" s="90"/>
      <c r="AR1467" s="90" t="s">
        <v>57</v>
      </c>
      <c r="AS1467" s="90" t="s">
        <v>60</v>
      </c>
      <c r="AT1467" s="90" t="s">
        <v>61</v>
      </c>
      <c r="AU1467" s="97" t="s">
        <v>62</v>
      </c>
      <c r="AV1467" s="98" t="s">
        <v>125</v>
      </c>
      <c r="AW1467" s="98" t="s">
        <v>126</v>
      </c>
      <c r="AX1467" s="97">
        <v>3202032</v>
      </c>
      <c r="AY1467" s="98" t="s">
        <v>127</v>
      </c>
      <c r="AZ1467" s="98" t="s">
        <v>293</v>
      </c>
      <c r="BA1467" s="24"/>
    </row>
    <row r="1468" spans="1:53" ht="84.75" customHeight="1">
      <c r="A1468" s="23" t="str">
        <f>+IFERROR(VLOOKUP(R1468,'[2]Listas niveles'!$D$2:$E$11,2,FALSE),"")</f>
        <v>DTAO</v>
      </c>
      <c r="B1468" s="23" t="str">
        <f>+IFERROR(VLOOKUP(AS1468,'[2]Listas anexo 1'!$A$7:$B$8,2,FALSE),"")</f>
        <v>ADMIN</v>
      </c>
      <c r="C1468" s="23" t="str">
        <f>+IFERROR(VLOOKUP(AT1468,'[2]Listas anexo 1'!$A$13:$B$15,2,FALSE),"")</f>
        <v>ADMINYCOOR</v>
      </c>
      <c r="D1468" s="23" t="str">
        <f>+IFERROR(VLOOKUP(AT1468,'[2]Listas anexo 1'!$A$13:$C$15,3,FALSE),"")</f>
        <v>CONTRIBUIR</v>
      </c>
      <c r="E1468" s="23" t="str">
        <f>+IFERROR(VLOOKUP(AT1468,'[2]Listas anexo 1'!$A$19:$B$21,2,FALSE),"")</f>
        <v>ADMINOB</v>
      </c>
      <c r="F1468" s="23" t="str">
        <f>+IFERROR(VLOOKUP(AV1468,'[2]Listas anexo 1'!$J$13:$K$21,2,FALSE),"")</f>
        <v>ADOBI</v>
      </c>
      <c r="G1468" s="23" t="str">
        <f>+IFERROR(VLOOKUP(AW1468,'[2]LISTAS ANEXO 1. 2'!$A$9:$B$38,2,FALSE),"")</f>
        <v>AI</v>
      </c>
      <c r="H1468" s="23" t="str">
        <f>+IFERROR(IF(C1468="ADMINYCOOR",VLOOKUP(AY1468,'[2]LISTAS ANEXO 1. 3'!$B$13:$C$42,2,FALSE),IF(C1468="TASAS",VLOOKUP(AY1468,'[2]LISTAS ANEXO 1. 3'!$B$43:$C$51,2,FALSE),IF(C1468="FORTALECIMIENTO",VLOOKUP(AY1468,'[2]LISTAS ANEXO 1. 3'!$B$52:$C$58,2,FALSE),""))),"")</f>
        <v>AA</v>
      </c>
      <c r="I1468" s="23" t="str">
        <f>+IFERROR(VLOOKUP(#REF!,'[2]LISTAS ANEXO 1. 4'!$B$74:$C$90,2,FALSE),"")</f>
        <v/>
      </c>
      <c r="J1468" s="23" t="str">
        <f>+IFERROR(VLOOKUP(X1468,[2]ORDINALES!$B$2:$C$5,2,FALSE),"")</f>
        <v>CTADOS</v>
      </c>
      <c r="K1468" s="23" t="str">
        <f>+IFERROR(VLOOKUP(#REF!,[2]REGION!$G$2:$I$1125,2,FALSE),"")</f>
        <v/>
      </c>
      <c r="L1468" s="23" t="str">
        <f>+IFERROR(VLOOKUP(AI1468,[2]REGION!$G$2:$I$1125,2,FALSE),"")</f>
        <v>VALLE</v>
      </c>
      <c r="M1468" s="23" t="str">
        <f>+IFERROR(VLOOKUP(#REF!,[2]ORDINALES!$H$2:$I$382,2,FALSE),"")</f>
        <v/>
      </c>
      <c r="N1468" s="23" t="str">
        <f>IFERROR(VLOOKUP(U1468,'[2]Lista Willy'!$B$11:$D$14,3,FALSE),"")</f>
        <v>REC_21</v>
      </c>
      <c r="O1468" s="24"/>
      <c r="P1468" s="90">
        <v>46002</v>
      </c>
      <c r="Q1468" s="90" t="s">
        <v>540</v>
      </c>
      <c r="R1468" s="90" t="s">
        <v>1386</v>
      </c>
      <c r="S1468" s="90" t="s">
        <v>1509</v>
      </c>
      <c r="T1468" s="90" t="s">
        <v>1386</v>
      </c>
      <c r="U1468" s="90" t="s">
        <v>1028</v>
      </c>
      <c r="V1468" s="94" t="s">
        <v>154</v>
      </c>
      <c r="W1468" s="90" t="s">
        <v>1177</v>
      </c>
      <c r="X1468" s="90" t="s">
        <v>55</v>
      </c>
      <c r="Y1468" s="90" t="s">
        <v>1513</v>
      </c>
      <c r="Z1468" s="88">
        <v>16477901</v>
      </c>
      <c r="AA1468" s="120"/>
      <c r="AB1468" s="88"/>
      <c r="AC1468" s="88"/>
      <c r="AD1468" s="88"/>
      <c r="AE1468" s="120">
        <v>16477901</v>
      </c>
      <c r="AF1468" s="88"/>
      <c r="AG1468" s="89"/>
      <c r="AH1468" s="90" t="s">
        <v>57</v>
      </c>
      <c r="AI1468" s="90" t="s">
        <v>1511</v>
      </c>
      <c r="AJ1468" s="90" t="s">
        <v>1512</v>
      </c>
      <c r="AK1468" s="90"/>
      <c r="AL1468" s="90" t="s">
        <v>57</v>
      </c>
      <c r="AM1468" s="90"/>
      <c r="AN1468" s="90" t="s">
        <v>57</v>
      </c>
      <c r="AO1468" s="90"/>
      <c r="AP1468" s="90" t="s">
        <v>57</v>
      </c>
      <c r="AQ1468" s="90"/>
      <c r="AR1468" s="90" t="s">
        <v>57</v>
      </c>
      <c r="AS1468" s="90" t="s">
        <v>60</v>
      </c>
      <c r="AT1468" s="90" t="s">
        <v>61</v>
      </c>
      <c r="AU1468" s="97" t="s">
        <v>62</v>
      </c>
      <c r="AV1468" s="98" t="s">
        <v>125</v>
      </c>
      <c r="AW1468" s="98" t="s">
        <v>126</v>
      </c>
      <c r="AX1468" s="97">
        <v>3202032</v>
      </c>
      <c r="AY1468" s="98" t="s">
        <v>127</v>
      </c>
      <c r="AZ1468" s="98" t="s">
        <v>293</v>
      </c>
      <c r="BA1468" s="24"/>
    </row>
    <row r="1469" spans="1:53" ht="84.75" customHeight="1">
      <c r="A1469" s="23" t="str">
        <f>+IFERROR(VLOOKUP(R1469,'[2]Listas niveles'!$D$2:$E$11,2,FALSE),"")</f>
        <v>DTAO</v>
      </c>
      <c r="B1469" s="23" t="str">
        <f>+IFERROR(VLOOKUP(AS1469,'[2]Listas anexo 1'!$A$7:$B$8,2,FALSE),"")</f>
        <v>ADMIN</v>
      </c>
      <c r="C1469" s="23" t="str">
        <f>+IFERROR(VLOOKUP(AT1469,'[2]Listas anexo 1'!$A$13:$B$15,2,FALSE),"")</f>
        <v>ADMINYCOOR</v>
      </c>
      <c r="D1469" s="23" t="str">
        <f>+IFERROR(VLOOKUP(AT1469,'[2]Listas anexo 1'!$A$13:$C$15,3,FALSE),"")</f>
        <v>CONTRIBUIR</v>
      </c>
      <c r="E1469" s="23" t="str">
        <f>+IFERROR(VLOOKUP(AT1469,'[2]Listas anexo 1'!$A$19:$B$21,2,FALSE),"")</f>
        <v>ADMINOB</v>
      </c>
      <c r="F1469" s="23" t="str">
        <f>+IFERROR(VLOOKUP(AV1469,'[2]Listas anexo 1'!$J$13:$K$21,2,FALSE),"")</f>
        <v>ADOBI</v>
      </c>
      <c r="G1469" s="23" t="str">
        <f>+IFERROR(VLOOKUP(AW1469,'[2]LISTAS ANEXO 1. 2'!$A$9:$B$38,2,FALSE),"")</f>
        <v>AI</v>
      </c>
      <c r="H1469" s="23" t="str">
        <f>+IFERROR(IF(C1469="ADMINYCOOR",VLOOKUP(AY1469,'[2]LISTAS ANEXO 1. 3'!$B$13:$C$42,2,FALSE),IF(C1469="TASAS",VLOOKUP(AY1469,'[2]LISTAS ANEXO 1. 3'!$B$43:$C$51,2,FALSE),IF(C1469="FORTALECIMIENTO",VLOOKUP(AY1469,'[2]LISTAS ANEXO 1. 3'!$B$52:$C$58,2,FALSE),""))),"")</f>
        <v>AA</v>
      </c>
      <c r="I1469" s="23" t="str">
        <f>+IFERROR(VLOOKUP(#REF!,'[2]LISTAS ANEXO 1. 4'!$B$74:$C$90,2,FALSE),"")</f>
        <v/>
      </c>
      <c r="J1469" s="23" t="str">
        <f>+IFERROR(VLOOKUP(X1469,[2]ORDINALES!$B$2:$C$5,2,FALSE),"")</f>
        <v>CTADOS</v>
      </c>
      <c r="K1469" s="23" t="str">
        <f>+IFERROR(VLOOKUP(#REF!,[2]REGION!$G$2:$I$1125,2,FALSE),"")</f>
        <v/>
      </c>
      <c r="L1469" s="23" t="str">
        <f>+IFERROR(VLOOKUP(AI1469,[2]REGION!$G$2:$I$1125,2,FALSE),"")</f>
        <v>VALLE</v>
      </c>
      <c r="M1469" s="23" t="str">
        <f>+IFERROR(VLOOKUP(#REF!,[2]ORDINALES!$H$2:$I$382,2,FALSE),"")</f>
        <v/>
      </c>
      <c r="N1469" s="23" t="str">
        <f>IFERROR(VLOOKUP(U1469,'[2]Lista Willy'!$B$11:$D$14,3,FALSE),"")</f>
        <v>REC_21</v>
      </c>
      <c r="O1469" s="24"/>
      <c r="P1469" s="90">
        <v>46003</v>
      </c>
      <c r="Q1469" s="90" t="s">
        <v>540</v>
      </c>
      <c r="R1469" s="90" t="s">
        <v>1386</v>
      </c>
      <c r="S1469" s="90" t="s">
        <v>1509</v>
      </c>
      <c r="T1469" s="90" t="s">
        <v>1386</v>
      </c>
      <c r="U1469" s="90" t="s">
        <v>1028</v>
      </c>
      <c r="V1469" s="94" t="s">
        <v>154</v>
      </c>
      <c r="W1469" s="90" t="s">
        <v>1177</v>
      </c>
      <c r="X1469" s="90" t="s">
        <v>55</v>
      </c>
      <c r="Y1469" s="90" t="s">
        <v>1513</v>
      </c>
      <c r="Z1469" s="88">
        <v>16477901</v>
      </c>
      <c r="AA1469" s="120"/>
      <c r="AB1469" s="88"/>
      <c r="AC1469" s="88"/>
      <c r="AD1469" s="88"/>
      <c r="AE1469" s="120">
        <v>16477901</v>
      </c>
      <c r="AF1469" s="88"/>
      <c r="AG1469" s="89"/>
      <c r="AH1469" s="90" t="s">
        <v>57</v>
      </c>
      <c r="AI1469" s="90" t="s">
        <v>1511</v>
      </c>
      <c r="AJ1469" s="90" t="s">
        <v>1512</v>
      </c>
      <c r="AK1469" s="90"/>
      <c r="AL1469" s="90" t="s">
        <v>57</v>
      </c>
      <c r="AM1469" s="90"/>
      <c r="AN1469" s="90" t="s">
        <v>57</v>
      </c>
      <c r="AO1469" s="90"/>
      <c r="AP1469" s="90" t="s">
        <v>57</v>
      </c>
      <c r="AQ1469" s="90"/>
      <c r="AR1469" s="90" t="s">
        <v>57</v>
      </c>
      <c r="AS1469" s="90" t="s">
        <v>60</v>
      </c>
      <c r="AT1469" s="90" t="s">
        <v>61</v>
      </c>
      <c r="AU1469" s="97" t="s">
        <v>62</v>
      </c>
      <c r="AV1469" s="98" t="s">
        <v>125</v>
      </c>
      <c r="AW1469" s="98" t="s">
        <v>126</v>
      </c>
      <c r="AX1469" s="97">
        <v>3202032</v>
      </c>
      <c r="AY1469" s="98" t="s">
        <v>127</v>
      </c>
      <c r="AZ1469" s="98" t="s">
        <v>293</v>
      </c>
      <c r="BA1469" s="24"/>
    </row>
    <row r="1470" spans="1:53" ht="84.75" customHeight="1">
      <c r="A1470" s="23" t="str">
        <f>+IFERROR(VLOOKUP(R1470,'[2]Listas niveles'!$D$2:$E$11,2,FALSE),"")</f>
        <v>DTAO</v>
      </c>
      <c r="B1470" s="23" t="str">
        <f>+IFERROR(VLOOKUP(AS1470,'[2]Listas anexo 1'!$A$7:$B$8,2,FALSE),"")</f>
        <v>ADMIN</v>
      </c>
      <c r="C1470" s="23" t="str">
        <f>+IFERROR(VLOOKUP(AT1470,'[2]Listas anexo 1'!$A$13:$B$15,2,FALSE),"")</f>
        <v>ADMINYCOOR</v>
      </c>
      <c r="D1470" s="23" t="str">
        <f>+IFERROR(VLOOKUP(AT1470,'[2]Listas anexo 1'!$A$13:$C$15,3,FALSE),"")</f>
        <v>CONTRIBUIR</v>
      </c>
      <c r="E1470" s="23" t="str">
        <f>+IFERROR(VLOOKUP(AT1470,'[2]Listas anexo 1'!$A$19:$B$21,2,FALSE),"")</f>
        <v>ADMINOB</v>
      </c>
      <c r="F1470" s="23" t="str">
        <f>+IFERROR(VLOOKUP(AV1470,'[2]Listas anexo 1'!$J$13:$K$21,2,FALSE),"")</f>
        <v>ADOBI</v>
      </c>
      <c r="G1470" s="23" t="str">
        <f>+IFERROR(VLOOKUP(AW1470,'[2]LISTAS ANEXO 1. 2'!$A$9:$B$38,2,FALSE),"")</f>
        <v>AII</v>
      </c>
      <c r="H1470" s="23" t="str">
        <f>+IFERROR(IF(C1470="ADMINYCOOR",VLOOKUP(AY1470,'[2]LISTAS ANEXO 1. 3'!$B$13:$C$42,2,FALSE),IF(C1470="TASAS",VLOOKUP(AY1470,'[2]LISTAS ANEXO 1. 3'!$B$43:$C$51,2,FALSE),IF(C1470="FORTALECIMIENTO",VLOOKUP(AY1470,'[2]LISTAS ANEXO 1. 3'!$B$52:$C$58,2,FALSE),""))),"")</f>
        <v>CC</v>
      </c>
      <c r="I1470" s="23" t="str">
        <f>+IFERROR(VLOOKUP(#REF!,'[2]LISTAS ANEXO 1. 4'!$B$74:$C$90,2,FALSE),"")</f>
        <v/>
      </c>
      <c r="J1470" s="23" t="str">
        <f>+IFERROR(VLOOKUP(X1470,[2]ORDINALES!$B$2:$C$5,2,FALSE),"")</f>
        <v>CTADOS</v>
      </c>
      <c r="K1470" s="23" t="str">
        <f>+IFERROR(VLOOKUP(#REF!,[2]REGION!$G$2:$I$1125,2,FALSE),"")</f>
        <v/>
      </c>
      <c r="L1470" s="23" t="str">
        <f>+IFERROR(VLOOKUP(AI1470,[2]REGION!$G$2:$I$1125,2,FALSE),"")</f>
        <v>VALLE</v>
      </c>
      <c r="M1470" s="23" t="str">
        <f>+IFERROR(VLOOKUP(#REF!,[2]ORDINALES!$H$2:$I$382,2,FALSE),"")</f>
        <v/>
      </c>
      <c r="N1470" s="23" t="str">
        <f>IFERROR(VLOOKUP(U1470,'[2]Lista Willy'!$B$11:$D$14,3,FALSE),"")</f>
        <v>REC_21</v>
      </c>
      <c r="O1470" s="24"/>
      <c r="P1470" s="90">
        <v>46004</v>
      </c>
      <c r="Q1470" s="90" t="s">
        <v>540</v>
      </c>
      <c r="R1470" s="90" t="s">
        <v>1386</v>
      </c>
      <c r="S1470" s="90" t="s">
        <v>1509</v>
      </c>
      <c r="T1470" s="90" t="s">
        <v>1386</v>
      </c>
      <c r="U1470" s="90" t="s">
        <v>1028</v>
      </c>
      <c r="V1470" s="94" t="s">
        <v>154</v>
      </c>
      <c r="W1470" s="90" t="s">
        <v>1177</v>
      </c>
      <c r="X1470" s="90" t="s">
        <v>55</v>
      </c>
      <c r="Y1470" s="90" t="s">
        <v>1514</v>
      </c>
      <c r="Z1470" s="88">
        <v>31859960</v>
      </c>
      <c r="AA1470" s="120"/>
      <c r="AB1470" s="88"/>
      <c r="AC1470" s="88"/>
      <c r="AD1470" s="88"/>
      <c r="AE1470" s="120">
        <v>31859960</v>
      </c>
      <c r="AF1470" s="88"/>
      <c r="AG1470" s="89"/>
      <c r="AH1470" s="90" t="s">
        <v>57</v>
      </c>
      <c r="AI1470" s="90" t="s">
        <v>1511</v>
      </c>
      <c r="AJ1470" s="90" t="s">
        <v>1512</v>
      </c>
      <c r="AK1470" s="90"/>
      <c r="AL1470" s="90" t="s">
        <v>57</v>
      </c>
      <c r="AM1470" s="90"/>
      <c r="AN1470" s="90" t="s">
        <v>57</v>
      </c>
      <c r="AO1470" s="90"/>
      <c r="AP1470" s="90" t="s">
        <v>57</v>
      </c>
      <c r="AQ1470" s="90"/>
      <c r="AR1470" s="90" t="s">
        <v>57</v>
      </c>
      <c r="AS1470" s="90" t="s">
        <v>60</v>
      </c>
      <c r="AT1470" s="90" t="s">
        <v>61</v>
      </c>
      <c r="AU1470" s="97" t="s">
        <v>62</v>
      </c>
      <c r="AV1470" s="98" t="s">
        <v>125</v>
      </c>
      <c r="AW1470" s="98" t="s">
        <v>168</v>
      </c>
      <c r="AX1470" s="97">
        <v>3202031</v>
      </c>
      <c r="AY1470" s="98" t="s">
        <v>169</v>
      </c>
      <c r="AZ1470" s="98" t="s">
        <v>170</v>
      </c>
      <c r="BA1470" s="24"/>
    </row>
    <row r="1471" spans="1:53" ht="84.75" customHeight="1">
      <c r="A1471" s="23" t="str">
        <f>+IFERROR(VLOOKUP(R1471,'[2]Listas niveles'!$D$2:$E$11,2,FALSE),"")</f>
        <v>DTAO</v>
      </c>
      <c r="B1471" s="23" t="str">
        <f>+IFERROR(VLOOKUP(AS1471,'[2]Listas anexo 1'!$A$7:$B$8,2,FALSE),"")</f>
        <v>ADMIN</v>
      </c>
      <c r="C1471" s="23" t="str">
        <f>+IFERROR(VLOOKUP(AT1471,'[2]Listas anexo 1'!$A$13:$B$15,2,FALSE),"")</f>
        <v>ADMINYCOOR</v>
      </c>
      <c r="D1471" s="23" t="str">
        <f>+IFERROR(VLOOKUP(AT1471,'[2]Listas anexo 1'!$A$13:$C$15,3,FALSE),"")</f>
        <v>CONTRIBUIR</v>
      </c>
      <c r="E1471" s="23" t="str">
        <f>+IFERROR(VLOOKUP(AT1471,'[2]Listas anexo 1'!$A$19:$B$21,2,FALSE),"")</f>
        <v>ADMINOB</v>
      </c>
      <c r="F1471" s="23" t="str">
        <f>+IFERROR(VLOOKUP(AV1471,'[2]Listas anexo 1'!$J$13:$K$21,2,FALSE),"")</f>
        <v>ADOBI</v>
      </c>
      <c r="G1471" s="23" t="str">
        <f>+IFERROR(VLOOKUP(AW1471,'[2]LISTAS ANEXO 1. 2'!$A$9:$B$38,2,FALSE),"")</f>
        <v>AII</v>
      </c>
      <c r="H1471" s="23" t="str">
        <f>+IFERROR(IF(C1471="ADMINYCOOR",VLOOKUP(AY1471,'[2]LISTAS ANEXO 1. 3'!$B$13:$C$42,2,FALSE),IF(C1471="TASAS",VLOOKUP(AY1471,'[2]LISTAS ANEXO 1. 3'!$B$43:$C$51,2,FALSE),IF(C1471="FORTALECIMIENTO",VLOOKUP(AY1471,'[2]LISTAS ANEXO 1. 3'!$B$52:$C$58,2,FALSE),""))),"")</f>
        <v>CC</v>
      </c>
      <c r="I1471" s="23" t="str">
        <f>+IFERROR(VLOOKUP(#REF!,'[2]LISTAS ANEXO 1. 4'!$B$74:$C$90,2,FALSE),"")</f>
        <v/>
      </c>
      <c r="J1471" s="23" t="str">
        <f>+IFERROR(VLOOKUP(X1471,[2]ORDINALES!$B$2:$C$5,2,FALSE),"")</f>
        <v>CTADOS</v>
      </c>
      <c r="K1471" s="23" t="str">
        <f>+IFERROR(VLOOKUP(#REF!,[2]REGION!$G$2:$I$1125,2,FALSE),"")</f>
        <v/>
      </c>
      <c r="L1471" s="23" t="str">
        <f>+IFERROR(VLOOKUP(AI1471,[2]REGION!$G$2:$I$1125,2,FALSE),"")</f>
        <v>VALLE</v>
      </c>
      <c r="M1471" s="23" t="str">
        <f>+IFERROR(VLOOKUP(#REF!,[2]ORDINALES!$H$2:$I$382,2,FALSE),"")</f>
        <v/>
      </c>
      <c r="N1471" s="23" t="str">
        <f>IFERROR(VLOOKUP(U1471,'[2]Lista Willy'!$B$11:$D$14,3,FALSE),"")</f>
        <v>REC_21</v>
      </c>
      <c r="O1471" s="24"/>
      <c r="P1471" s="90">
        <v>46005</v>
      </c>
      <c r="Q1471" s="90" t="s">
        <v>540</v>
      </c>
      <c r="R1471" s="90" t="s">
        <v>1386</v>
      </c>
      <c r="S1471" s="90" t="s">
        <v>1509</v>
      </c>
      <c r="T1471" s="90" t="s">
        <v>1386</v>
      </c>
      <c r="U1471" s="90" t="s">
        <v>1028</v>
      </c>
      <c r="V1471" s="94" t="s">
        <v>154</v>
      </c>
      <c r="W1471" s="90" t="s">
        <v>1177</v>
      </c>
      <c r="X1471" s="90" t="s">
        <v>55</v>
      </c>
      <c r="Y1471" s="90" t="s">
        <v>1515</v>
      </c>
      <c r="Z1471" s="88">
        <v>33591810</v>
      </c>
      <c r="AA1471" s="120"/>
      <c r="AB1471" s="88"/>
      <c r="AC1471" s="88"/>
      <c r="AD1471" s="88"/>
      <c r="AE1471" s="120">
        <v>33591810</v>
      </c>
      <c r="AF1471" s="88"/>
      <c r="AG1471" s="89"/>
      <c r="AH1471" s="90" t="s">
        <v>57</v>
      </c>
      <c r="AI1471" s="90" t="s">
        <v>1511</v>
      </c>
      <c r="AJ1471" s="90" t="s">
        <v>1512</v>
      </c>
      <c r="AK1471" s="90"/>
      <c r="AL1471" s="90" t="s">
        <v>57</v>
      </c>
      <c r="AM1471" s="90"/>
      <c r="AN1471" s="90" t="s">
        <v>57</v>
      </c>
      <c r="AO1471" s="90"/>
      <c r="AP1471" s="90" t="s">
        <v>57</v>
      </c>
      <c r="AQ1471" s="90"/>
      <c r="AR1471" s="90" t="s">
        <v>57</v>
      </c>
      <c r="AS1471" s="90" t="s">
        <v>60</v>
      </c>
      <c r="AT1471" s="90" t="s">
        <v>61</v>
      </c>
      <c r="AU1471" s="97" t="s">
        <v>62</v>
      </c>
      <c r="AV1471" s="98" t="s">
        <v>125</v>
      </c>
      <c r="AW1471" s="98" t="s">
        <v>168</v>
      </c>
      <c r="AX1471" s="97">
        <v>3202031</v>
      </c>
      <c r="AY1471" s="98" t="s">
        <v>169</v>
      </c>
      <c r="AZ1471" s="98" t="s">
        <v>170</v>
      </c>
      <c r="BA1471" s="24"/>
    </row>
    <row r="1472" spans="1:53" ht="84.75" customHeight="1">
      <c r="A1472" s="23" t="str">
        <f>+IFERROR(VLOOKUP(R1472,'[2]Listas niveles'!$D$2:$E$11,2,FALSE),"")</f>
        <v>DTAO</v>
      </c>
      <c r="B1472" s="23" t="str">
        <f>+IFERROR(VLOOKUP(AS1472,'[2]Listas anexo 1'!$A$7:$B$8,2,FALSE),"")</f>
        <v>ADMIN</v>
      </c>
      <c r="C1472" s="23" t="str">
        <f>+IFERROR(VLOOKUP(AT1472,'[2]Listas anexo 1'!$A$13:$B$15,2,FALSE),"")</f>
        <v>ADMINYCOOR</v>
      </c>
      <c r="D1472" s="23" t="str">
        <f>+IFERROR(VLOOKUP(AT1472,'[2]Listas anexo 1'!$A$13:$C$15,3,FALSE),"")</f>
        <v>CONTRIBUIR</v>
      </c>
      <c r="E1472" s="23" t="str">
        <f>+IFERROR(VLOOKUP(AT1472,'[2]Listas anexo 1'!$A$19:$B$21,2,FALSE),"")</f>
        <v>ADMINOB</v>
      </c>
      <c r="F1472" s="23" t="str">
        <f>+IFERROR(VLOOKUP(AV1472,'[2]Listas anexo 1'!$J$13:$K$21,2,FALSE),"")</f>
        <v>ADOBI</v>
      </c>
      <c r="G1472" s="23" t="str">
        <f>+IFERROR(VLOOKUP(AW1472,'[2]LISTAS ANEXO 1. 2'!$A$9:$B$38,2,FALSE),"")</f>
        <v>AIII</v>
      </c>
      <c r="H1472" s="23" t="str">
        <f>+IFERROR(IF(C1472="ADMINYCOOR",VLOOKUP(AY1472,'[2]LISTAS ANEXO 1. 3'!$B$13:$C$42,2,FALSE),IF(C1472="TASAS",VLOOKUP(AY1472,'[2]LISTAS ANEXO 1. 3'!$B$43:$C$51,2,FALSE),IF(C1472="FORTALECIMIENTO",VLOOKUP(AY1472,'[2]LISTAS ANEXO 1. 3'!$B$52:$C$58,2,FALSE),""))),"")</f>
        <v>DD</v>
      </c>
      <c r="I1472" s="23" t="str">
        <f>+IFERROR(VLOOKUP(#REF!,'[2]LISTAS ANEXO 1. 4'!$B$74:$C$90,2,FALSE),"")</f>
        <v/>
      </c>
      <c r="J1472" s="23" t="str">
        <f>+IFERROR(VLOOKUP(X1472,[2]ORDINALES!$B$2:$C$5,2,FALSE),"")</f>
        <v>CTADOS</v>
      </c>
      <c r="K1472" s="23" t="str">
        <f>+IFERROR(VLOOKUP(#REF!,[2]REGION!$G$2:$I$1125,2,FALSE),"")</f>
        <v/>
      </c>
      <c r="L1472" s="23" t="str">
        <f>+IFERROR(VLOOKUP(AI1472,[2]REGION!$G$2:$I$1125,2,FALSE),"")</f>
        <v>VALLE</v>
      </c>
      <c r="M1472" s="23" t="str">
        <f>+IFERROR(VLOOKUP(#REF!,[2]ORDINALES!$H$2:$I$382,2,FALSE),"")</f>
        <v/>
      </c>
      <c r="N1472" s="23" t="str">
        <f>IFERROR(VLOOKUP(U1472,'[2]Lista Willy'!$B$11:$D$14,3,FALSE),"")</f>
        <v>REC_20</v>
      </c>
      <c r="O1472" s="24"/>
      <c r="P1472" s="90">
        <v>46006</v>
      </c>
      <c r="Q1472" s="90" t="s">
        <v>540</v>
      </c>
      <c r="R1472" s="90" t="s">
        <v>1386</v>
      </c>
      <c r="S1472" s="90" t="s">
        <v>1509</v>
      </c>
      <c r="T1472" s="90" t="s">
        <v>1386</v>
      </c>
      <c r="U1472" s="90" t="s">
        <v>153</v>
      </c>
      <c r="V1472" s="94" t="s">
        <v>154</v>
      </c>
      <c r="W1472" s="90" t="s">
        <v>1177</v>
      </c>
      <c r="X1472" s="90" t="s">
        <v>55</v>
      </c>
      <c r="Y1472" s="90" t="s">
        <v>1516</v>
      </c>
      <c r="Z1472" s="88">
        <v>16477901</v>
      </c>
      <c r="AA1472" s="120"/>
      <c r="AB1472" s="88"/>
      <c r="AC1472" s="88"/>
      <c r="AD1472" s="88"/>
      <c r="AE1472" s="120">
        <v>16477901</v>
      </c>
      <c r="AF1472" s="88"/>
      <c r="AG1472" s="89"/>
      <c r="AH1472" s="90" t="s">
        <v>57</v>
      </c>
      <c r="AI1472" s="90" t="s">
        <v>1511</v>
      </c>
      <c r="AJ1472" s="90" t="s">
        <v>1512</v>
      </c>
      <c r="AK1472" s="90"/>
      <c r="AL1472" s="90" t="s">
        <v>57</v>
      </c>
      <c r="AM1472" s="90"/>
      <c r="AN1472" s="90" t="s">
        <v>57</v>
      </c>
      <c r="AO1472" s="90"/>
      <c r="AP1472" s="90" t="s">
        <v>57</v>
      </c>
      <c r="AQ1472" s="90"/>
      <c r="AR1472" s="90" t="s">
        <v>57</v>
      </c>
      <c r="AS1472" s="90" t="s">
        <v>60</v>
      </c>
      <c r="AT1472" s="90" t="s">
        <v>61</v>
      </c>
      <c r="AU1472" s="97" t="s">
        <v>62</v>
      </c>
      <c r="AV1472" s="98" t="s">
        <v>125</v>
      </c>
      <c r="AW1472" s="98" t="s">
        <v>324</v>
      </c>
      <c r="AX1472" s="97">
        <v>3202005</v>
      </c>
      <c r="AY1472" s="98" t="s">
        <v>325</v>
      </c>
      <c r="AZ1472" s="98" t="s">
        <v>389</v>
      </c>
      <c r="BA1472" s="24"/>
    </row>
    <row r="1473" spans="1:53" ht="84.75" customHeight="1">
      <c r="A1473" s="23" t="str">
        <f>+IFERROR(VLOOKUP(R1473,'[2]Listas niveles'!$D$2:$E$11,2,FALSE),"")</f>
        <v>DTAO</v>
      </c>
      <c r="B1473" s="23" t="str">
        <f>+IFERROR(VLOOKUP(AS1473,'[2]Listas anexo 1'!$A$7:$B$8,2,FALSE),"")</f>
        <v>ADMIN</v>
      </c>
      <c r="C1473" s="23" t="str">
        <f>+IFERROR(VLOOKUP(AT1473,'[2]Listas anexo 1'!$A$13:$B$15,2,FALSE),"")</f>
        <v>ADMINYCOOR</v>
      </c>
      <c r="D1473" s="23" t="str">
        <f>+IFERROR(VLOOKUP(AT1473,'[2]Listas anexo 1'!$A$13:$C$15,3,FALSE),"")</f>
        <v>CONTRIBUIR</v>
      </c>
      <c r="E1473" s="23" t="str">
        <f>+IFERROR(VLOOKUP(AT1473,'[2]Listas anexo 1'!$A$19:$B$21,2,FALSE),"")</f>
        <v>ADMINOB</v>
      </c>
      <c r="F1473" s="23" t="str">
        <f>+IFERROR(VLOOKUP(AV1473,'[2]Listas anexo 1'!$J$13:$K$21,2,FALSE),"")</f>
        <v>ADOBI</v>
      </c>
      <c r="G1473" s="23" t="str">
        <f>+IFERROR(VLOOKUP(AW1473,'[2]LISTAS ANEXO 1. 2'!$A$9:$B$38,2,FALSE),"")</f>
        <v>AIII</v>
      </c>
      <c r="H1473" s="23" t="str">
        <f>+IFERROR(IF(C1473="ADMINYCOOR",VLOOKUP(AY1473,'[2]LISTAS ANEXO 1. 3'!$B$13:$C$42,2,FALSE),IF(C1473="TASAS",VLOOKUP(AY1473,'[2]LISTAS ANEXO 1. 3'!$B$43:$C$51,2,FALSE),IF(C1473="FORTALECIMIENTO",VLOOKUP(AY1473,'[2]LISTAS ANEXO 1. 3'!$B$52:$C$58,2,FALSE),""))),"")</f>
        <v>DD</v>
      </c>
      <c r="I1473" s="23" t="str">
        <f>+IFERROR(VLOOKUP(#REF!,'[2]LISTAS ANEXO 1. 4'!$B$74:$C$90,2,FALSE),"")</f>
        <v/>
      </c>
      <c r="J1473" s="23" t="str">
        <f>+IFERROR(VLOOKUP(X1473,[2]ORDINALES!$B$2:$C$5,2,FALSE),"")</f>
        <v>CTADOS</v>
      </c>
      <c r="K1473" s="23" t="str">
        <f>+IFERROR(VLOOKUP(#REF!,[2]REGION!$G$2:$I$1125,2,FALSE),"")</f>
        <v/>
      </c>
      <c r="L1473" s="23" t="str">
        <f>+IFERROR(VLOOKUP(AI1473,[2]REGION!$G$2:$I$1125,2,FALSE),"")</f>
        <v>VALLE</v>
      </c>
      <c r="M1473" s="23" t="str">
        <f>+IFERROR(VLOOKUP(#REF!,[2]ORDINALES!$H$2:$I$382,2,FALSE),"")</f>
        <v/>
      </c>
      <c r="N1473" s="23" t="str">
        <f>IFERROR(VLOOKUP(U1473,'[2]Lista Willy'!$B$11:$D$14,3,FALSE),"")</f>
        <v>REC_11</v>
      </c>
      <c r="O1473" s="24"/>
      <c r="P1473" s="90">
        <v>46007</v>
      </c>
      <c r="Q1473" s="90" t="s">
        <v>540</v>
      </c>
      <c r="R1473" s="90" t="s">
        <v>1386</v>
      </c>
      <c r="S1473" s="90" t="s">
        <v>1509</v>
      </c>
      <c r="T1473" s="90" t="s">
        <v>1386</v>
      </c>
      <c r="U1473" s="90" t="s">
        <v>52</v>
      </c>
      <c r="V1473" s="94" t="s">
        <v>53</v>
      </c>
      <c r="W1473" s="90" t="s">
        <v>54</v>
      </c>
      <c r="X1473" s="90" t="s">
        <v>55</v>
      </c>
      <c r="Y1473" s="90" t="s">
        <v>1516</v>
      </c>
      <c r="Z1473" s="88">
        <v>16477901</v>
      </c>
      <c r="AA1473" s="120"/>
      <c r="AB1473" s="88"/>
      <c r="AC1473" s="88"/>
      <c r="AD1473" s="88"/>
      <c r="AE1473" s="120">
        <v>16477901</v>
      </c>
      <c r="AF1473" s="88"/>
      <c r="AG1473" s="89"/>
      <c r="AH1473" s="90" t="s">
        <v>57</v>
      </c>
      <c r="AI1473" s="90" t="s">
        <v>1511</v>
      </c>
      <c r="AJ1473" s="90" t="s">
        <v>1512</v>
      </c>
      <c r="AK1473" s="90"/>
      <c r="AL1473" s="90" t="s">
        <v>57</v>
      </c>
      <c r="AM1473" s="90"/>
      <c r="AN1473" s="90" t="s">
        <v>57</v>
      </c>
      <c r="AO1473" s="90"/>
      <c r="AP1473" s="90" t="s">
        <v>57</v>
      </c>
      <c r="AQ1473" s="90"/>
      <c r="AR1473" s="90" t="s">
        <v>57</v>
      </c>
      <c r="AS1473" s="90" t="s">
        <v>60</v>
      </c>
      <c r="AT1473" s="90" t="s">
        <v>61</v>
      </c>
      <c r="AU1473" s="97" t="s">
        <v>62</v>
      </c>
      <c r="AV1473" s="98" t="s">
        <v>125</v>
      </c>
      <c r="AW1473" s="98" t="s">
        <v>324</v>
      </c>
      <c r="AX1473" s="97">
        <v>3202005</v>
      </c>
      <c r="AY1473" s="98" t="s">
        <v>325</v>
      </c>
      <c r="AZ1473" s="98" t="s">
        <v>389</v>
      </c>
      <c r="BA1473" s="24"/>
    </row>
    <row r="1474" spans="1:53" ht="84.75" customHeight="1">
      <c r="A1474" s="23" t="str">
        <f>+IFERROR(VLOOKUP(R1474,'[2]Listas niveles'!$D$2:$E$11,2,FALSE),"")</f>
        <v>DTAO</v>
      </c>
      <c r="B1474" s="23" t="str">
        <f>+IFERROR(VLOOKUP(AS1474,'[2]Listas anexo 1'!$A$7:$B$8,2,FALSE),"")</f>
        <v>ADMIN</v>
      </c>
      <c r="C1474" s="23" t="str">
        <f>+IFERROR(VLOOKUP(AT1474,'[2]Listas anexo 1'!$A$13:$B$15,2,FALSE),"")</f>
        <v>ADMINYCOOR</v>
      </c>
      <c r="D1474" s="23" t="str">
        <f>+IFERROR(VLOOKUP(AT1474,'[2]Listas anexo 1'!$A$13:$C$15,3,FALSE),"")</f>
        <v>CONTRIBUIR</v>
      </c>
      <c r="E1474" s="23" t="str">
        <f>+IFERROR(VLOOKUP(AT1474,'[2]Listas anexo 1'!$A$19:$B$21,2,FALSE),"")</f>
        <v>ADMINOB</v>
      </c>
      <c r="F1474" s="23" t="str">
        <f>+IFERROR(VLOOKUP(AV1474,'[2]Listas anexo 1'!$J$13:$K$21,2,FALSE),"")</f>
        <v>ADOBIV</v>
      </c>
      <c r="G1474" s="23" t="str">
        <f>+IFERROR(VLOOKUP(AW1474,'[2]LISTAS ANEXO 1. 2'!$A$9:$B$38,2,FALSE),"")</f>
        <v>AXVI</v>
      </c>
      <c r="H1474" s="23" t="str">
        <f>+IFERROR(IF(C1474="ADMINYCOOR",VLOOKUP(AY1474,'[2]LISTAS ANEXO 1. 3'!$B$13:$C$42,2,FALSE),IF(C1474="TASAS",VLOOKUP(AY1474,'[2]LISTAS ANEXO 1. 3'!$B$43:$C$51,2,FALSE),IF(C1474="FORTALECIMIENTO",VLOOKUP(AY1474,'[2]LISTAS ANEXO 1. 3'!$B$52:$C$58,2,FALSE),""))),"")</f>
        <v>CD</v>
      </c>
      <c r="I1474" s="23" t="str">
        <f>+IFERROR(VLOOKUP(#REF!,'[2]LISTAS ANEXO 1. 4'!$B$74:$C$90,2,FALSE),"")</f>
        <v/>
      </c>
      <c r="J1474" s="23" t="str">
        <f>+IFERROR(VLOOKUP(X1474,[2]ORDINALES!$B$2:$C$5,2,FALSE),"")</f>
        <v>CTADOS</v>
      </c>
      <c r="K1474" s="23" t="str">
        <f>+IFERROR(VLOOKUP(#REF!,[2]REGION!$G$2:$I$1125,2,FALSE),"")</f>
        <v/>
      </c>
      <c r="L1474" s="23" t="str">
        <f>+IFERROR(VLOOKUP(AI1474,[2]REGION!$G$2:$I$1125,2,FALSE),"")</f>
        <v>VALLE</v>
      </c>
      <c r="M1474" s="23" t="str">
        <f>+IFERROR(VLOOKUP(#REF!,[2]ORDINALES!$H$2:$I$382,2,FALSE),"")</f>
        <v/>
      </c>
      <c r="N1474" s="23" t="str">
        <f>IFERROR(VLOOKUP(U1474,'[2]Lista Willy'!$B$11:$D$14,3,FALSE),"")</f>
        <v>REC_11</v>
      </c>
      <c r="O1474" s="24"/>
      <c r="P1474" s="90">
        <v>46008</v>
      </c>
      <c r="Q1474" s="90" t="s">
        <v>540</v>
      </c>
      <c r="R1474" s="90" t="s">
        <v>1386</v>
      </c>
      <c r="S1474" s="90" t="s">
        <v>1509</v>
      </c>
      <c r="T1474" s="90" t="s">
        <v>1386</v>
      </c>
      <c r="U1474" s="90" t="s">
        <v>52</v>
      </c>
      <c r="V1474" s="94" t="s">
        <v>53</v>
      </c>
      <c r="W1474" s="90" t="s">
        <v>54</v>
      </c>
      <c r="X1474" s="90" t="s">
        <v>55</v>
      </c>
      <c r="Y1474" s="90" t="s">
        <v>1517</v>
      </c>
      <c r="Z1474" s="88">
        <v>48204000</v>
      </c>
      <c r="AA1474" s="120"/>
      <c r="AB1474" s="88"/>
      <c r="AC1474" s="88"/>
      <c r="AD1474" s="88"/>
      <c r="AE1474" s="120">
        <v>48204000</v>
      </c>
      <c r="AF1474" s="88"/>
      <c r="AG1474" s="89"/>
      <c r="AH1474" s="90" t="s">
        <v>57</v>
      </c>
      <c r="AI1474" s="90" t="s">
        <v>1511</v>
      </c>
      <c r="AJ1474" s="90" t="s">
        <v>1512</v>
      </c>
      <c r="AK1474" s="90"/>
      <c r="AL1474" s="90" t="s">
        <v>57</v>
      </c>
      <c r="AM1474" s="90"/>
      <c r="AN1474" s="90" t="s">
        <v>57</v>
      </c>
      <c r="AO1474" s="90"/>
      <c r="AP1474" s="90" t="s">
        <v>57</v>
      </c>
      <c r="AQ1474" s="90"/>
      <c r="AR1474" s="90" t="s">
        <v>57</v>
      </c>
      <c r="AS1474" s="90" t="s">
        <v>60</v>
      </c>
      <c r="AT1474" s="90" t="s">
        <v>61</v>
      </c>
      <c r="AU1474" s="97" t="s">
        <v>62</v>
      </c>
      <c r="AV1474" s="98" t="s">
        <v>63</v>
      </c>
      <c r="AW1474" s="98" t="s">
        <v>64</v>
      </c>
      <c r="AX1474" s="97">
        <v>3202008</v>
      </c>
      <c r="AY1474" s="98" t="s">
        <v>65</v>
      </c>
      <c r="AZ1474" s="98" t="s">
        <v>66</v>
      </c>
      <c r="BA1474" s="24"/>
    </row>
    <row r="1475" spans="1:53" ht="84.75" customHeight="1">
      <c r="A1475" s="23" t="str">
        <f>+IFERROR(VLOOKUP(R1475,'[2]Listas niveles'!$D$2:$E$11,2,FALSE),"")</f>
        <v>DTAO</v>
      </c>
      <c r="B1475" s="23" t="str">
        <f>+IFERROR(VLOOKUP(AS1475,'[2]Listas anexo 1'!$A$7:$B$8,2,FALSE),"")</f>
        <v>ADMIN</v>
      </c>
      <c r="C1475" s="23" t="str">
        <f>+IFERROR(VLOOKUP(AT1475,'[2]Listas anexo 1'!$A$13:$B$15,2,FALSE),"")</f>
        <v>ADMINYCOOR</v>
      </c>
      <c r="D1475" s="23" t="str">
        <f>+IFERROR(VLOOKUP(AT1475,'[2]Listas anexo 1'!$A$13:$C$15,3,FALSE),"")</f>
        <v>CONTRIBUIR</v>
      </c>
      <c r="E1475" s="23" t="str">
        <f>+IFERROR(VLOOKUP(AT1475,'[2]Listas anexo 1'!$A$19:$B$21,2,FALSE),"")</f>
        <v>ADMINOB</v>
      </c>
      <c r="F1475" s="23" t="str">
        <f>+IFERROR(VLOOKUP(AV1475,'[2]Listas anexo 1'!$J$13:$K$21,2,FALSE),"")</f>
        <v>ADOBI</v>
      </c>
      <c r="G1475" s="23" t="str">
        <f>+IFERROR(VLOOKUP(AW1475,'[2]LISTAS ANEXO 1. 2'!$A$9:$B$38,2,FALSE),"")</f>
        <v>AIII</v>
      </c>
      <c r="H1475" s="23" t="str">
        <f>+IFERROR(IF(C1475="ADMINYCOOR",VLOOKUP(AY1475,'[2]LISTAS ANEXO 1. 3'!$B$13:$C$42,2,FALSE),IF(C1475="TASAS",VLOOKUP(AY1475,'[2]LISTAS ANEXO 1. 3'!$B$43:$C$51,2,FALSE),IF(C1475="FORTALECIMIENTO",VLOOKUP(AY1475,'[2]LISTAS ANEXO 1. 3'!$B$52:$C$58,2,FALSE),""))),"")</f>
        <v>DD</v>
      </c>
      <c r="I1475" s="23" t="str">
        <f>+IFERROR(VLOOKUP(#REF!,'[2]LISTAS ANEXO 1. 4'!$B$74:$C$90,2,FALSE),"")</f>
        <v/>
      </c>
      <c r="J1475" s="23" t="str">
        <f>+IFERROR(VLOOKUP(X1475,[2]ORDINALES!$B$2:$C$5,2,FALSE),"")</f>
        <v>CTADOS</v>
      </c>
      <c r="K1475" s="23" t="str">
        <f>+IFERROR(VLOOKUP(#REF!,[2]REGION!$G$2:$I$1125,2,FALSE),"")</f>
        <v/>
      </c>
      <c r="L1475" s="23" t="str">
        <f>+IFERROR(VLOOKUP(AI1475,[2]REGION!$G$2:$I$1125,2,FALSE),"")</f>
        <v/>
      </c>
      <c r="M1475" s="23" t="str">
        <f>+IFERROR(VLOOKUP(#REF!,[2]ORDINALES!$H$2:$I$382,2,FALSE),"")</f>
        <v/>
      </c>
      <c r="N1475" s="23" t="str">
        <f>IFERROR(VLOOKUP(U1475,'[2]Lista Willy'!$B$11:$D$14,3,FALSE),"")</f>
        <v>REC_20</v>
      </c>
      <c r="O1475" s="24"/>
      <c r="P1475" s="90">
        <v>46009</v>
      </c>
      <c r="Q1475" s="90" t="s">
        <v>540</v>
      </c>
      <c r="R1475" s="90" t="s">
        <v>1386</v>
      </c>
      <c r="S1475" s="90" t="s">
        <v>1509</v>
      </c>
      <c r="T1475" s="90" t="s">
        <v>1386</v>
      </c>
      <c r="U1475" s="90" t="s">
        <v>153</v>
      </c>
      <c r="V1475" s="94" t="s">
        <v>154</v>
      </c>
      <c r="W1475" s="90" t="s">
        <v>1177</v>
      </c>
      <c r="X1475" s="90" t="s">
        <v>55</v>
      </c>
      <c r="Y1475" s="90" t="s">
        <v>71</v>
      </c>
      <c r="Z1475" s="88">
        <v>2000000</v>
      </c>
      <c r="AA1475" s="120"/>
      <c r="AB1475" s="88"/>
      <c r="AC1475" s="88"/>
      <c r="AD1475" s="88"/>
      <c r="AE1475" s="120">
        <v>2000000</v>
      </c>
      <c r="AF1475" s="88"/>
      <c r="AG1475" s="89"/>
      <c r="AH1475" s="90" t="s">
        <v>57</v>
      </c>
      <c r="AI1475" s="90"/>
      <c r="AJ1475" s="90"/>
      <c r="AK1475" s="90"/>
      <c r="AL1475" s="90" t="s">
        <v>57</v>
      </c>
      <c r="AM1475" s="90"/>
      <c r="AN1475" s="90" t="s">
        <v>57</v>
      </c>
      <c r="AO1475" s="90"/>
      <c r="AP1475" s="90" t="s">
        <v>57</v>
      </c>
      <c r="AQ1475" s="90"/>
      <c r="AR1475" s="90" t="s">
        <v>57</v>
      </c>
      <c r="AS1475" s="90" t="s">
        <v>60</v>
      </c>
      <c r="AT1475" s="90" t="s">
        <v>61</v>
      </c>
      <c r="AU1475" s="97" t="s">
        <v>62</v>
      </c>
      <c r="AV1475" s="98" t="s">
        <v>125</v>
      </c>
      <c r="AW1475" s="98" t="s">
        <v>324</v>
      </c>
      <c r="AX1475" s="97">
        <v>3202005</v>
      </c>
      <c r="AY1475" s="98" t="s">
        <v>325</v>
      </c>
      <c r="AZ1475" s="98" t="s">
        <v>389</v>
      </c>
      <c r="BA1475" s="24"/>
    </row>
    <row r="1476" spans="1:53" ht="84.75" customHeight="1">
      <c r="A1476" s="23" t="str">
        <f>+IFERROR(VLOOKUP(R1476,'[2]Listas niveles'!$D$2:$E$11,2,FALSE),"")</f>
        <v>DTAO</v>
      </c>
      <c r="B1476" s="23" t="str">
        <f>+IFERROR(VLOOKUP(AS1476,'[2]Listas anexo 1'!$A$7:$B$8,2,FALSE),"")</f>
        <v>ADMIN</v>
      </c>
      <c r="C1476" s="23" t="str">
        <f>+IFERROR(VLOOKUP(AT1476,'[2]Listas anexo 1'!$A$13:$B$15,2,FALSE),"")</f>
        <v>ADMINYCOOR</v>
      </c>
      <c r="D1476" s="23" t="str">
        <f>+IFERROR(VLOOKUP(AT1476,'[2]Listas anexo 1'!$A$13:$C$15,3,FALSE),"")</f>
        <v>CONTRIBUIR</v>
      </c>
      <c r="E1476" s="23" t="str">
        <f>+IFERROR(VLOOKUP(AT1476,'[2]Listas anexo 1'!$A$19:$B$21,2,FALSE),"")</f>
        <v>ADMINOB</v>
      </c>
      <c r="F1476" s="23" t="str">
        <f>+IFERROR(VLOOKUP(AV1476,'[2]Listas anexo 1'!$J$13:$K$21,2,FALSE),"")</f>
        <v>ADOBI</v>
      </c>
      <c r="G1476" s="23" t="str">
        <f>+IFERROR(VLOOKUP(AW1476,'[2]LISTAS ANEXO 1. 2'!$A$9:$B$38,2,FALSE),"")</f>
        <v>AIII</v>
      </c>
      <c r="H1476" s="23" t="str">
        <f>+IFERROR(IF(C1476="ADMINYCOOR",VLOOKUP(AY1476,'[2]LISTAS ANEXO 1. 3'!$B$13:$C$42,2,FALSE),IF(C1476="TASAS",VLOOKUP(AY1476,'[2]LISTAS ANEXO 1. 3'!$B$43:$C$51,2,FALSE),IF(C1476="FORTALECIMIENTO",VLOOKUP(AY1476,'[2]LISTAS ANEXO 1. 3'!$B$52:$C$58,2,FALSE),""))),"")</f>
        <v>DD</v>
      </c>
      <c r="I1476" s="23" t="str">
        <f>+IFERROR(VLOOKUP(#REF!,'[2]LISTAS ANEXO 1. 4'!$B$74:$C$90,2,FALSE),"")</f>
        <v/>
      </c>
      <c r="J1476" s="23" t="str">
        <f>+IFERROR(VLOOKUP(X1476,[2]ORDINALES!$B$2:$C$5,2,FALSE),"")</f>
        <v>CTADOS</v>
      </c>
      <c r="K1476" s="23" t="str">
        <f>+IFERROR(VLOOKUP(#REF!,[2]REGION!$G$2:$I$1125,2,FALSE),"")</f>
        <v/>
      </c>
      <c r="L1476" s="23" t="str">
        <f>+IFERROR(VLOOKUP(AI1476,[2]REGION!$G$2:$I$1125,2,FALSE),"")</f>
        <v/>
      </c>
      <c r="M1476" s="23" t="str">
        <f>+IFERROR(VLOOKUP(#REF!,[2]ORDINALES!$H$2:$I$382,2,FALSE),"")</f>
        <v/>
      </c>
      <c r="N1476" s="23" t="str">
        <f>IFERROR(VLOOKUP(U1476,'[2]Lista Willy'!$B$11:$D$14,3,FALSE),"")</f>
        <v>REC_20</v>
      </c>
      <c r="O1476" s="24"/>
      <c r="P1476" s="90">
        <v>46010</v>
      </c>
      <c r="Q1476" s="90" t="s">
        <v>540</v>
      </c>
      <c r="R1476" s="90" t="s">
        <v>1386</v>
      </c>
      <c r="S1476" s="90" t="s">
        <v>1509</v>
      </c>
      <c r="T1476" s="90" t="s">
        <v>1386</v>
      </c>
      <c r="U1476" s="90" t="s">
        <v>153</v>
      </c>
      <c r="V1476" s="94" t="s">
        <v>154</v>
      </c>
      <c r="W1476" s="90" t="s">
        <v>1177</v>
      </c>
      <c r="X1476" s="90" t="s">
        <v>55</v>
      </c>
      <c r="Y1476" s="90" t="s">
        <v>1518</v>
      </c>
      <c r="Z1476" s="88">
        <v>685000000</v>
      </c>
      <c r="AA1476" s="120"/>
      <c r="AB1476" s="88"/>
      <c r="AC1476" s="88"/>
      <c r="AD1476" s="88"/>
      <c r="AE1476" s="120">
        <v>685000000</v>
      </c>
      <c r="AF1476" s="88"/>
      <c r="AG1476" s="89"/>
      <c r="AH1476" s="90" t="s">
        <v>57</v>
      </c>
      <c r="AI1476" s="90"/>
      <c r="AJ1476" s="90"/>
      <c r="AK1476" s="90"/>
      <c r="AL1476" s="90" t="s">
        <v>57</v>
      </c>
      <c r="AM1476" s="90"/>
      <c r="AN1476" s="90" t="s">
        <v>57</v>
      </c>
      <c r="AO1476" s="90"/>
      <c r="AP1476" s="90" t="s">
        <v>57</v>
      </c>
      <c r="AQ1476" s="90"/>
      <c r="AR1476" s="90" t="s">
        <v>57</v>
      </c>
      <c r="AS1476" s="90" t="s">
        <v>60</v>
      </c>
      <c r="AT1476" s="90" t="s">
        <v>61</v>
      </c>
      <c r="AU1476" s="97" t="s">
        <v>62</v>
      </c>
      <c r="AV1476" s="98" t="s">
        <v>125</v>
      </c>
      <c r="AW1476" s="98" t="s">
        <v>324</v>
      </c>
      <c r="AX1476" s="97">
        <v>3202005</v>
      </c>
      <c r="AY1476" s="98" t="s">
        <v>325</v>
      </c>
      <c r="AZ1476" s="98" t="s">
        <v>389</v>
      </c>
      <c r="BA1476" s="24"/>
    </row>
    <row r="1477" spans="1:53" ht="84.75" customHeight="1">
      <c r="A1477" s="23" t="str">
        <f>+IFERROR(VLOOKUP(R1477,'[2]Listas niveles'!$D$2:$E$11,2,FALSE),"")</f>
        <v>DTAO</v>
      </c>
      <c r="B1477" s="23" t="str">
        <f>+IFERROR(VLOOKUP(AS1477,'[2]Listas anexo 1'!$A$7:$B$8,2,FALSE),"")</f>
        <v>ADMIN</v>
      </c>
      <c r="C1477" s="23" t="str">
        <f>+IFERROR(VLOOKUP(AT1477,'[2]Listas anexo 1'!$A$13:$B$15,2,FALSE),"")</f>
        <v>ADMINYCOOR</v>
      </c>
      <c r="D1477" s="23" t="str">
        <f>+IFERROR(VLOOKUP(AT1477,'[2]Listas anexo 1'!$A$13:$C$15,3,FALSE),"")</f>
        <v>CONTRIBUIR</v>
      </c>
      <c r="E1477" s="23" t="str">
        <f>+IFERROR(VLOOKUP(AT1477,'[2]Listas anexo 1'!$A$19:$B$21,2,FALSE),"")</f>
        <v>ADMINOB</v>
      </c>
      <c r="F1477" s="23" t="str">
        <f>+IFERROR(VLOOKUP(AV1477,'[2]Listas anexo 1'!$J$13:$K$21,2,FALSE),"")</f>
        <v>ADOBI</v>
      </c>
      <c r="G1477" s="23" t="str">
        <f>+IFERROR(VLOOKUP(AW1477,'[2]LISTAS ANEXO 1. 2'!$A$9:$B$38,2,FALSE),"")</f>
        <v>AIII</v>
      </c>
      <c r="H1477" s="23" t="str">
        <f>+IFERROR(IF(C1477="ADMINYCOOR",VLOOKUP(AY1477,'[2]LISTAS ANEXO 1. 3'!$B$13:$C$42,2,FALSE),IF(C1477="TASAS",VLOOKUP(AY1477,'[2]LISTAS ANEXO 1. 3'!$B$43:$C$51,2,FALSE),IF(C1477="FORTALECIMIENTO",VLOOKUP(AY1477,'[2]LISTAS ANEXO 1. 3'!$B$52:$C$58,2,FALSE),""))),"")</f>
        <v>DD</v>
      </c>
      <c r="I1477" s="23" t="str">
        <f>+IFERROR(VLOOKUP(#REF!,'[2]LISTAS ANEXO 1. 4'!$B$74:$C$90,2,FALSE),"")</f>
        <v/>
      </c>
      <c r="J1477" s="23" t="str">
        <f>+IFERROR(VLOOKUP(X1477,[2]ORDINALES!$B$2:$C$5,2,FALSE),"")</f>
        <v>CTADOS</v>
      </c>
      <c r="K1477" s="23" t="str">
        <f>+IFERROR(VLOOKUP(#REF!,[2]REGION!$G$2:$I$1125,2,FALSE),"")</f>
        <v/>
      </c>
      <c r="L1477" s="23" t="str">
        <f>+IFERROR(VLOOKUP(AI1477,[2]REGION!$G$2:$I$1125,2,FALSE),"")</f>
        <v/>
      </c>
      <c r="M1477" s="23" t="str">
        <f>+IFERROR(VLOOKUP(#REF!,[2]ORDINALES!$H$2:$I$382,2,FALSE),"")</f>
        <v/>
      </c>
      <c r="N1477" s="23" t="str">
        <f>IFERROR(VLOOKUP(U1477,'[2]Lista Willy'!$B$11:$D$14,3,FALSE),"")</f>
        <v>REC_11</v>
      </c>
      <c r="O1477" s="24"/>
      <c r="P1477" s="90">
        <v>46011</v>
      </c>
      <c r="Q1477" s="90" t="s">
        <v>540</v>
      </c>
      <c r="R1477" s="90" t="s">
        <v>1386</v>
      </c>
      <c r="S1477" s="90" t="s">
        <v>1509</v>
      </c>
      <c r="T1477" s="90" t="s">
        <v>1386</v>
      </c>
      <c r="U1477" s="90" t="s">
        <v>52</v>
      </c>
      <c r="V1477" s="94" t="s">
        <v>53</v>
      </c>
      <c r="W1477" s="90" t="s">
        <v>54</v>
      </c>
      <c r="X1477" s="90" t="s">
        <v>55</v>
      </c>
      <c r="Y1477" s="90" t="s">
        <v>1519</v>
      </c>
      <c r="Z1477" s="88">
        <v>70000000</v>
      </c>
      <c r="AA1477" s="120"/>
      <c r="AB1477" s="88"/>
      <c r="AC1477" s="88"/>
      <c r="AD1477" s="88"/>
      <c r="AE1477" s="120">
        <v>70000000</v>
      </c>
      <c r="AF1477" s="88"/>
      <c r="AG1477" s="89"/>
      <c r="AH1477" s="90" t="s">
        <v>57</v>
      </c>
      <c r="AI1477" s="90"/>
      <c r="AJ1477" s="90"/>
      <c r="AK1477" s="90"/>
      <c r="AL1477" s="90" t="s">
        <v>57</v>
      </c>
      <c r="AM1477" s="90"/>
      <c r="AN1477" s="90" t="s">
        <v>57</v>
      </c>
      <c r="AO1477" s="90"/>
      <c r="AP1477" s="90" t="s">
        <v>57</v>
      </c>
      <c r="AQ1477" s="90"/>
      <c r="AR1477" s="90" t="s">
        <v>57</v>
      </c>
      <c r="AS1477" s="90" t="s">
        <v>60</v>
      </c>
      <c r="AT1477" s="90" t="s">
        <v>61</v>
      </c>
      <c r="AU1477" s="97" t="s">
        <v>62</v>
      </c>
      <c r="AV1477" s="98" t="s">
        <v>125</v>
      </c>
      <c r="AW1477" s="98" t="s">
        <v>324</v>
      </c>
      <c r="AX1477" s="97">
        <v>3202005</v>
      </c>
      <c r="AY1477" s="98" t="s">
        <v>325</v>
      </c>
      <c r="AZ1477" s="98" t="s">
        <v>389</v>
      </c>
      <c r="BA1477" s="24"/>
    </row>
    <row r="1478" spans="1:53" ht="84.75" customHeight="1">
      <c r="A1478" s="23" t="str">
        <f>+IFERROR(VLOOKUP(R1478,'[2]Listas niveles'!$D$2:$E$11,2,FALSE),"")</f>
        <v>DTAO</v>
      </c>
      <c r="B1478" s="23" t="str">
        <f>+IFERROR(VLOOKUP(AS1478,'[2]Listas anexo 1'!$A$7:$B$8,2,FALSE),"")</f>
        <v>ADMIN</v>
      </c>
      <c r="C1478" s="23" t="str">
        <f>+IFERROR(VLOOKUP(AT1478,'[2]Listas anexo 1'!$A$13:$B$15,2,FALSE),"")</f>
        <v>ADMINYCOOR</v>
      </c>
      <c r="D1478" s="23" t="str">
        <f>+IFERROR(VLOOKUP(AT1478,'[2]Listas anexo 1'!$A$13:$C$15,3,FALSE),"")</f>
        <v>CONTRIBUIR</v>
      </c>
      <c r="E1478" s="23" t="str">
        <f>+IFERROR(VLOOKUP(AT1478,'[2]Listas anexo 1'!$A$19:$B$21,2,FALSE),"")</f>
        <v>ADMINOB</v>
      </c>
      <c r="F1478" s="23" t="str">
        <f>+IFERROR(VLOOKUP(AV1478,'[2]Listas anexo 1'!$J$13:$K$21,2,FALSE),"")</f>
        <v>ADOBI</v>
      </c>
      <c r="G1478" s="23" t="str">
        <f>+IFERROR(VLOOKUP(AW1478,'[2]LISTAS ANEXO 1. 2'!$A$9:$B$38,2,FALSE),"")</f>
        <v>AIII</v>
      </c>
      <c r="H1478" s="23" t="str">
        <f>+IFERROR(IF(C1478="ADMINYCOOR",VLOOKUP(AY1478,'[2]LISTAS ANEXO 1. 3'!$B$13:$C$42,2,FALSE),IF(C1478="TASAS",VLOOKUP(AY1478,'[2]LISTAS ANEXO 1. 3'!$B$43:$C$51,2,FALSE),IF(C1478="FORTALECIMIENTO",VLOOKUP(AY1478,'[2]LISTAS ANEXO 1. 3'!$B$52:$C$58,2,FALSE),""))),"")</f>
        <v>DD</v>
      </c>
      <c r="I1478" s="23" t="str">
        <f>+IFERROR(VLOOKUP(#REF!,'[2]LISTAS ANEXO 1. 4'!$B$74:$C$90,2,FALSE),"")</f>
        <v/>
      </c>
      <c r="J1478" s="23" t="str">
        <f>+IFERROR(VLOOKUP(X1478,[2]ORDINALES!$B$2:$C$5,2,FALSE),"")</f>
        <v>CTADOS</v>
      </c>
      <c r="K1478" s="23" t="str">
        <f>+IFERROR(VLOOKUP(#REF!,[2]REGION!$G$2:$I$1125,2,FALSE),"")</f>
        <v/>
      </c>
      <c r="L1478" s="23" t="str">
        <f>+IFERROR(VLOOKUP(AI1478,[2]REGION!$G$2:$I$1125,2,FALSE),"")</f>
        <v/>
      </c>
      <c r="M1478" s="23" t="str">
        <f>+IFERROR(VLOOKUP(#REF!,[2]ORDINALES!$H$2:$I$382,2,FALSE),"")</f>
        <v/>
      </c>
      <c r="N1478" s="23" t="str">
        <f>IFERROR(VLOOKUP(U1478,'[2]Lista Willy'!$B$11:$D$14,3,FALSE),"")</f>
        <v>REC_20</v>
      </c>
      <c r="O1478" s="24"/>
      <c r="P1478" s="90">
        <v>46012</v>
      </c>
      <c r="Q1478" s="90" t="s">
        <v>540</v>
      </c>
      <c r="R1478" s="90" t="s">
        <v>1386</v>
      </c>
      <c r="S1478" s="90" t="s">
        <v>1509</v>
      </c>
      <c r="T1478" s="90" t="s">
        <v>1386</v>
      </c>
      <c r="U1478" s="90" t="s">
        <v>153</v>
      </c>
      <c r="V1478" s="94" t="s">
        <v>154</v>
      </c>
      <c r="W1478" s="90" t="s">
        <v>1177</v>
      </c>
      <c r="X1478" s="90" t="s">
        <v>55</v>
      </c>
      <c r="Y1478" s="90" t="s">
        <v>1520</v>
      </c>
      <c r="Z1478" s="88">
        <v>3500000</v>
      </c>
      <c r="AA1478" s="120"/>
      <c r="AB1478" s="88"/>
      <c r="AC1478" s="88"/>
      <c r="AD1478" s="88"/>
      <c r="AE1478" s="120">
        <v>3500000</v>
      </c>
      <c r="AF1478" s="88"/>
      <c r="AG1478" s="89"/>
      <c r="AH1478" s="90" t="s">
        <v>57</v>
      </c>
      <c r="AI1478" s="90"/>
      <c r="AJ1478" s="90"/>
      <c r="AK1478" s="90"/>
      <c r="AL1478" s="90" t="s">
        <v>57</v>
      </c>
      <c r="AM1478" s="90"/>
      <c r="AN1478" s="90" t="s">
        <v>57</v>
      </c>
      <c r="AO1478" s="90"/>
      <c r="AP1478" s="90" t="s">
        <v>57</v>
      </c>
      <c r="AQ1478" s="90"/>
      <c r="AR1478" s="90" t="s">
        <v>57</v>
      </c>
      <c r="AS1478" s="90" t="s">
        <v>60</v>
      </c>
      <c r="AT1478" s="90" t="s">
        <v>61</v>
      </c>
      <c r="AU1478" s="97" t="s">
        <v>62</v>
      </c>
      <c r="AV1478" s="98" t="s">
        <v>125</v>
      </c>
      <c r="AW1478" s="98" t="s">
        <v>324</v>
      </c>
      <c r="AX1478" s="97">
        <v>3202005</v>
      </c>
      <c r="AY1478" s="98" t="s">
        <v>325</v>
      </c>
      <c r="AZ1478" s="98" t="s">
        <v>389</v>
      </c>
      <c r="BA1478" s="24"/>
    </row>
    <row r="1479" spans="1:53" ht="84.75" customHeight="1">
      <c r="A1479" s="23" t="str">
        <f>+IFERROR(VLOOKUP(R1479,'[2]Listas niveles'!$D$2:$E$11,2,FALSE),"")</f>
        <v>DTAO</v>
      </c>
      <c r="B1479" s="23" t="str">
        <f>+IFERROR(VLOOKUP(AS1479,'[2]Listas anexo 1'!$A$7:$B$8,2,FALSE),"")</f>
        <v>ADMIN</v>
      </c>
      <c r="C1479" s="23" t="str">
        <f>+IFERROR(VLOOKUP(AT1479,'[2]Listas anexo 1'!$A$13:$B$15,2,FALSE),"")</f>
        <v>ADMINYCOOR</v>
      </c>
      <c r="D1479" s="23" t="str">
        <f>+IFERROR(VLOOKUP(AT1479,'[2]Listas anexo 1'!$A$13:$C$15,3,FALSE),"")</f>
        <v>CONTRIBUIR</v>
      </c>
      <c r="E1479" s="23" t="str">
        <f>+IFERROR(VLOOKUP(AT1479,'[2]Listas anexo 1'!$A$19:$B$21,2,FALSE),"")</f>
        <v>ADMINOB</v>
      </c>
      <c r="F1479" s="23" t="str">
        <f>+IFERROR(VLOOKUP(AV1479,'[2]Listas anexo 1'!$J$13:$K$21,2,FALSE),"")</f>
        <v>ADOBI</v>
      </c>
      <c r="G1479" s="23" t="str">
        <f>+IFERROR(VLOOKUP(AW1479,'[2]LISTAS ANEXO 1. 2'!$A$9:$B$38,2,FALSE),"")</f>
        <v>AI</v>
      </c>
      <c r="H1479" s="23" t="str">
        <f>+IFERROR(IF(C1479="ADMINYCOOR",VLOOKUP(AY1479,'[2]LISTAS ANEXO 1. 3'!$B$13:$C$42,2,FALSE),IF(C1479="TASAS",VLOOKUP(AY1479,'[2]LISTAS ANEXO 1. 3'!$B$43:$C$51,2,FALSE),IF(C1479="FORTALECIMIENTO",VLOOKUP(AY1479,'[2]LISTAS ANEXO 1. 3'!$B$52:$C$58,2,FALSE),""))),"")</f>
        <v>AA</v>
      </c>
      <c r="I1479" s="23" t="str">
        <f>+IFERROR(VLOOKUP(#REF!,'[2]LISTAS ANEXO 1. 4'!$B$74:$C$90,2,FALSE),"")</f>
        <v/>
      </c>
      <c r="J1479" s="23" t="str">
        <f>+IFERROR(VLOOKUP(X1479,[2]ORDINALES!$B$2:$C$5,2,FALSE),"")</f>
        <v>CTADOS</v>
      </c>
      <c r="K1479" s="23" t="str">
        <f>+IFERROR(VLOOKUP(#REF!,[2]REGION!$G$2:$I$1125,2,FALSE),"")</f>
        <v/>
      </c>
      <c r="L1479" s="23" t="str">
        <f>+IFERROR(VLOOKUP(AI1479,[2]REGION!$G$2:$I$1125,2,FALSE),"")</f>
        <v/>
      </c>
      <c r="M1479" s="23" t="str">
        <f>+IFERROR(VLOOKUP(#REF!,[2]ORDINALES!$H$2:$I$382,2,FALSE),"")</f>
        <v/>
      </c>
      <c r="N1479" s="23" t="str">
        <f>IFERROR(VLOOKUP(U1479,'[2]Lista Willy'!$B$11:$D$14,3,FALSE),"")</f>
        <v>REC_20</v>
      </c>
      <c r="O1479" s="24"/>
      <c r="P1479" s="90">
        <v>46013</v>
      </c>
      <c r="Q1479" s="90" t="s">
        <v>540</v>
      </c>
      <c r="R1479" s="90" t="s">
        <v>1386</v>
      </c>
      <c r="S1479" s="90" t="s">
        <v>1509</v>
      </c>
      <c r="T1479" s="90" t="s">
        <v>1386</v>
      </c>
      <c r="U1479" s="90" t="s">
        <v>153</v>
      </c>
      <c r="V1479" s="94" t="s">
        <v>154</v>
      </c>
      <c r="W1479" s="90" t="s">
        <v>1177</v>
      </c>
      <c r="X1479" s="90" t="s">
        <v>55</v>
      </c>
      <c r="Y1479" s="90" t="s">
        <v>71</v>
      </c>
      <c r="Z1479" s="88">
        <v>2000000</v>
      </c>
      <c r="AA1479" s="120"/>
      <c r="AB1479" s="88"/>
      <c r="AC1479" s="88"/>
      <c r="AD1479" s="88"/>
      <c r="AE1479" s="120">
        <v>2000000</v>
      </c>
      <c r="AF1479" s="88"/>
      <c r="AG1479" s="89"/>
      <c r="AH1479" s="90" t="s">
        <v>57</v>
      </c>
      <c r="AI1479" s="90"/>
      <c r="AJ1479" s="90"/>
      <c r="AK1479" s="90"/>
      <c r="AL1479" s="90" t="s">
        <v>57</v>
      </c>
      <c r="AM1479" s="90"/>
      <c r="AN1479" s="90" t="s">
        <v>57</v>
      </c>
      <c r="AO1479" s="90"/>
      <c r="AP1479" s="90" t="s">
        <v>57</v>
      </c>
      <c r="AQ1479" s="90"/>
      <c r="AR1479" s="90" t="s">
        <v>57</v>
      </c>
      <c r="AS1479" s="90" t="s">
        <v>60</v>
      </c>
      <c r="AT1479" s="90" t="s">
        <v>61</v>
      </c>
      <c r="AU1479" s="97" t="s">
        <v>62</v>
      </c>
      <c r="AV1479" s="98" t="s">
        <v>125</v>
      </c>
      <c r="AW1479" s="98" t="s">
        <v>126</v>
      </c>
      <c r="AX1479" s="97">
        <v>3202032</v>
      </c>
      <c r="AY1479" s="98" t="s">
        <v>127</v>
      </c>
      <c r="AZ1479" s="98" t="s">
        <v>293</v>
      </c>
      <c r="BA1479" s="24"/>
    </row>
    <row r="1480" spans="1:53" ht="84.75" customHeight="1">
      <c r="A1480" s="23" t="str">
        <f>+IFERROR(VLOOKUP(R1480,'[2]Listas niveles'!$D$2:$E$11,2,FALSE),"")</f>
        <v>DTAO</v>
      </c>
      <c r="B1480" s="23" t="str">
        <f>+IFERROR(VLOOKUP(AS1480,'[2]Listas anexo 1'!$A$7:$B$8,2,FALSE),"")</f>
        <v>ADMIN</v>
      </c>
      <c r="C1480" s="23" t="str">
        <f>+IFERROR(VLOOKUP(AT1480,'[2]Listas anexo 1'!$A$13:$B$15,2,FALSE),"")</f>
        <v>ADMINYCOOR</v>
      </c>
      <c r="D1480" s="23" t="str">
        <f>+IFERROR(VLOOKUP(AT1480,'[2]Listas anexo 1'!$A$13:$C$15,3,FALSE),"")</f>
        <v>CONTRIBUIR</v>
      </c>
      <c r="E1480" s="23" t="str">
        <f>+IFERROR(VLOOKUP(AT1480,'[2]Listas anexo 1'!$A$19:$B$21,2,FALSE),"")</f>
        <v>ADMINOB</v>
      </c>
      <c r="F1480" s="23" t="str">
        <f>+IFERROR(VLOOKUP(AV1480,'[2]Listas anexo 1'!$J$13:$K$21,2,FALSE),"")</f>
        <v>ADOBI</v>
      </c>
      <c r="G1480" s="23" t="str">
        <f>+IFERROR(VLOOKUP(AW1480,'[2]LISTAS ANEXO 1. 2'!$A$9:$B$38,2,FALSE),"")</f>
        <v>AI</v>
      </c>
      <c r="H1480" s="23" t="str">
        <f>+IFERROR(IF(C1480="ADMINYCOOR",VLOOKUP(AY1480,'[2]LISTAS ANEXO 1. 3'!$B$13:$C$42,2,FALSE),IF(C1480="TASAS",VLOOKUP(AY1480,'[2]LISTAS ANEXO 1. 3'!$B$43:$C$51,2,FALSE),IF(C1480="FORTALECIMIENTO",VLOOKUP(AY1480,'[2]LISTAS ANEXO 1. 3'!$B$52:$C$58,2,FALSE),""))),"")</f>
        <v>AA</v>
      </c>
      <c r="I1480" s="23" t="str">
        <f>+IFERROR(VLOOKUP(#REF!,'[2]LISTAS ANEXO 1. 4'!$B$74:$C$90,2,FALSE),"")</f>
        <v/>
      </c>
      <c r="J1480" s="23" t="str">
        <f>+IFERROR(VLOOKUP(X1480,[2]ORDINALES!$B$2:$C$5,2,FALSE),"")</f>
        <v>CTADOS</v>
      </c>
      <c r="K1480" s="23" t="str">
        <f>+IFERROR(VLOOKUP(#REF!,[2]REGION!$G$2:$I$1125,2,FALSE),"")</f>
        <v/>
      </c>
      <c r="L1480" s="23" t="str">
        <f>+IFERROR(VLOOKUP(AI1480,[2]REGION!$G$2:$I$1125,2,FALSE),"")</f>
        <v/>
      </c>
      <c r="M1480" s="23" t="str">
        <f>+IFERROR(VLOOKUP(#REF!,[2]ORDINALES!$H$2:$I$382,2,FALSE),"")</f>
        <v/>
      </c>
      <c r="N1480" s="23" t="str">
        <f>IFERROR(VLOOKUP(U1480,'[2]Lista Willy'!$B$11:$D$14,3,FALSE),"")</f>
        <v>REC_21</v>
      </c>
      <c r="O1480" s="24"/>
      <c r="P1480" s="90">
        <v>46014</v>
      </c>
      <c r="Q1480" s="90" t="s">
        <v>540</v>
      </c>
      <c r="R1480" s="90" t="s">
        <v>1386</v>
      </c>
      <c r="S1480" s="90" t="s">
        <v>1509</v>
      </c>
      <c r="T1480" s="90" t="s">
        <v>1386</v>
      </c>
      <c r="U1480" s="90" t="s">
        <v>1028</v>
      </c>
      <c r="V1480" s="94" t="s">
        <v>154</v>
      </c>
      <c r="W1480" s="90" t="s">
        <v>1177</v>
      </c>
      <c r="X1480" s="90" t="s">
        <v>55</v>
      </c>
      <c r="Y1480" s="90" t="s">
        <v>1487</v>
      </c>
      <c r="Z1480" s="88">
        <v>5000000</v>
      </c>
      <c r="AA1480" s="120"/>
      <c r="AB1480" s="88"/>
      <c r="AC1480" s="88"/>
      <c r="AD1480" s="88"/>
      <c r="AE1480" s="120">
        <v>5000000</v>
      </c>
      <c r="AF1480" s="88"/>
      <c r="AG1480" s="89"/>
      <c r="AH1480" s="90" t="s">
        <v>57</v>
      </c>
      <c r="AI1480" s="90"/>
      <c r="AJ1480" s="90"/>
      <c r="AK1480" s="90"/>
      <c r="AL1480" s="90" t="s">
        <v>57</v>
      </c>
      <c r="AM1480" s="90"/>
      <c r="AN1480" s="90" t="s">
        <v>57</v>
      </c>
      <c r="AO1480" s="90"/>
      <c r="AP1480" s="90" t="s">
        <v>57</v>
      </c>
      <c r="AQ1480" s="90"/>
      <c r="AR1480" s="90" t="s">
        <v>57</v>
      </c>
      <c r="AS1480" s="90" t="s">
        <v>60</v>
      </c>
      <c r="AT1480" s="90" t="s">
        <v>61</v>
      </c>
      <c r="AU1480" s="97" t="s">
        <v>62</v>
      </c>
      <c r="AV1480" s="98" t="s">
        <v>125</v>
      </c>
      <c r="AW1480" s="98" t="s">
        <v>126</v>
      </c>
      <c r="AX1480" s="97">
        <v>3202032</v>
      </c>
      <c r="AY1480" s="98" t="s">
        <v>127</v>
      </c>
      <c r="AZ1480" s="98" t="s">
        <v>293</v>
      </c>
      <c r="BA1480" s="24"/>
    </row>
    <row r="1481" spans="1:53" ht="84.75" customHeight="1">
      <c r="A1481" s="23" t="str">
        <f>+IFERROR(VLOOKUP(R1481,'[2]Listas niveles'!$D$2:$E$11,2,FALSE),"")</f>
        <v>DTAO</v>
      </c>
      <c r="B1481" s="23" t="str">
        <f>+IFERROR(VLOOKUP(AS1481,'[2]Listas anexo 1'!$A$7:$B$8,2,FALSE),"")</f>
        <v>ADMIN</v>
      </c>
      <c r="C1481" s="23" t="str">
        <f>+IFERROR(VLOOKUP(AT1481,'[2]Listas anexo 1'!$A$13:$B$15,2,FALSE),"")</f>
        <v>ADMINYCOOR</v>
      </c>
      <c r="D1481" s="23" t="str">
        <f>+IFERROR(VLOOKUP(AT1481,'[2]Listas anexo 1'!$A$13:$C$15,3,FALSE),"")</f>
        <v>CONTRIBUIR</v>
      </c>
      <c r="E1481" s="23" t="str">
        <f>+IFERROR(VLOOKUP(AT1481,'[2]Listas anexo 1'!$A$19:$B$21,2,FALSE),"")</f>
        <v>ADMINOB</v>
      </c>
      <c r="F1481" s="23" t="str">
        <f>+IFERROR(VLOOKUP(AV1481,'[2]Listas anexo 1'!$J$13:$K$21,2,FALSE),"")</f>
        <v>ADOBI</v>
      </c>
      <c r="G1481" s="23" t="str">
        <f>+IFERROR(VLOOKUP(AW1481,'[2]LISTAS ANEXO 1. 2'!$A$9:$B$38,2,FALSE),"")</f>
        <v>AI</v>
      </c>
      <c r="H1481" s="23" t="str">
        <f>+IFERROR(IF(C1481="ADMINYCOOR",VLOOKUP(AY1481,'[2]LISTAS ANEXO 1. 3'!$B$13:$C$42,2,FALSE),IF(C1481="TASAS",VLOOKUP(AY1481,'[2]LISTAS ANEXO 1. 3'!$B$43:$C$51,2,FALSE),IF(C1481="FORTALECIMIENTO",VLOOKUP(AY1481,'[2]LISTAS ANEXO 1. 3'!$B$52:$C$58,2,FALSE),""))),"")</f>
        <v>AA</v>
      </c>
      <c r="I1481" s="23" t="str">
        <f>+IFERROR(VLOOKUP(#REF!,'[2]LISTAS ANEXO 1. 4'!$B$74:$C$90,2,FALSE),"")</f>
        <v/>
      </c>
      <c r="J1481" s="23" t="str">
        <f>+IFERROR(VLOOKUP(X1481,[2]ORDINALES!$B$2:$C$5,2,FALSE),"")</f>
        <v>CTADOS</v>
      </c>
      <c r="K1481" s="23" t="str">
        <f>+IFERROR(VLOOKUP(#REF!,[2]REGION!$G$2:$I$1125,2,FALSE),"")</f>
        <v/>
      </c>
      <c r="L1481" s="23" t="str">
        <f>+IFERROR(VLOOKUP(AI1481,[2]REGION!$G$2:$I$1125,2,FALSE),"")</f>
        <v/>
      </c>
      <c r="M1481" s="23" t="str">
        <f>+IFERROR(VLOOKUP(#REF!,[2]ORDINALES!$H$2:$I$382,2,FALSE),"")</f>
        <v/>
      </c>
      <c r="N1481" s="23" t="str">
        <f>IFERROR(VLOOKUP(U1481,'[2]Lista Willy'!$B$11:$D$14,3,FALSE),"")</f>
        <v>REC_20</v>
      </c>
      <c r="O1481" s="24"/>
      <c r="P1481" s="90">
        <v>46015</v>
      </c>
      <c r="Q1481" s="90" t="s">
        <v>540</v>
      </c>
      <c r="R1481" s="90" t="s">
        <v>1386</v>
      </c>
      <c r="S1481" s="90" t="s">
        <v>1509</v>
      </c>
      <c r="T1481" s="90" t="s">
        <v>1386</v>
      </c>
      <c r="U1481" s="90" t="s">
        <v>153</v>
      </c>
      <c r="V1481" s="94" t="s">
        <v>154</v>
      </c>
      <c r="W1481" s="90" t="s">
        <v>54</v>
      </c>
      <c r="X1481" s="90" t="s">
        <v>55</v>
      </c>
      <c r="Y1481" s="90" t="s">
        <v>1521</v>
      </c>
      <c r="Z1481" s="88">
        <v>700000</v>
      </c>
      <c r="AA1481" s="120"/>
      <c r="AB1481" s="88"/>
      <c r="AC1481" s="88"/>
      <c r="AD1481" s="88"/>
      <c r="AE1481" s="120">
        <v>700000</v>
      </c>
      <c r="AF1481" s="88"/>
      <c r="AG1481" s="89"/>
      <c r="AH1481" s="90" t="s">
        <v>57</v>
      </c>
      <c r="AI1481" s="90"/>
      <c r="AJ1481" s="90"/>
      <c r="AK1481" s="90"/>
      <c r="AL1481" s="90" t="s">
        <v>57</v>
      </c>
      <c r="AM1481" s="90"/>
      <c r="AN1481" s="90" t="s">
        <v>57</v>
      </c>
      <c r="AO1481" s="90"/>
      <c r="AP1481" s="90" t="s">
        <v>57</v>
      </c>
      <c r="AQ1481" s="90"/>
      <c r="AR1481" s="90" t="s">
        <v>57</v>
      </c>
      <c r="AS1481" s="90" t="s">
        <v>60</v>
      </c>
      <c r="AT1481" s="90" t="s">
        <v>61</v>
      </c>
      <c r="AU1481" s="97" t="s">
        <v>62</v>
      </c>
      <c r="AV1481" s="98" t="s">
        <v>125</v>
      </c>
      <c r="AW1481" s="98" t="s">
        <v>126</v>
      </c>
      <c r="AX1481" s="97">
        <v>3202032</v>
      </c>
      <c r="AY1481" s="98" t="s">
        <v>127</v>
      </c>
      <c r="AZ1481" s="98" t="s">
        <v>293</v>
      </c>
      <c r="BA1481" s="24"/>
    </row>
    <row r="1482" spans="1:53" ht="84.75" customHeight="1">
      <c r="A1482" s="23" t="str">
        <f>+IFERROR(VLOOKUP(R1482,'[2]Listas niveles'!$D$2:$E$11,2,FALSE),"")</f>
        <v>DTAO</v>
      </c>
      <c r="B1482" s="23" t="str">
        <f>+IFERROR(VLOOKUP(AS1482,'[2]Listas anexo 1'!$A$7:$B$8,2,FALSE),"")</f>
        <v>ADMIN</v>
      </c>
      <c r="C1482" s="23" t="str">
        <f>+IFERROR(VLOOKUP(AT1482,'[2]Listas anexo 1'!$A$13:$B$15,2,FALSE),"")</f>
        <v>ADMINYCOOR</v>
      </c>
      <c r="D1482" s="23" t="str">
        <f>+IFERROR(VLOOKUP(AT1482,'[2]Listas anexo 1'!$A$13:$C$15,3,FALSE),"")</f>
        <v>CONTRIBUIR</v>
      </c>
      <c r="E1482" s="23" t="str">
        <f>+IFERROR(VLOOKUP(AT1482,'[2]Listas anexo 1'!$A$19:$B$21,2,FALSE),"")</f>
        <v>ADMINOB</v>
      </c>
      <c r="F1482" s="23" t="str">
        <f>+IFERROR(VLOOKUP(AV1482,'[2]Listas anexo 1'!$J$13:$K$21,2,FALSE),"")</f>
        <v>ADOBI</v>
      </c>
      <c r="G1482" s="23" t="str">
        <f>+IFERROR(VLOOKUP(AW1482,'[2]LISTAS ANEXO 1. 2'!$A$9:$B$38,2,FALSE),"")</f>
        <v>AI</v>
      </c>
      <c r="H1482" s="23" t="str">
        <f>+IFERROR(IF(C1482="ADMINYCOOR",VLOOKUP(AY1482,'[2]LISTAS ANEXO 1. 3'!$B$13:$C$42,2,FALSE),IF(C1482="TASAS",VLOOKUP(AY1482,'[2]LISTAS ANEXO 1. 3'!$B$43:$C$51,2,FALSE),IF(C1482="FORTALECIMIENTO",VLOOKUP(AY1482,'[2]LISTAS ANEXO 1. 3'!$B$52:$C$58,2,FALSE),""))),"")</f>
        <v>AA</v>
      </c>
      <c r="I1482" s="23" t="str">
        <f>+IFERROR(VLOOKUP(#REF!,'[2]LISTAS ANEXO 1. 4'!$B$74:$C$90,2,FALSE),"")</f>
        <v/>
      </c>
      <c r="J1482" s="23" t="str">
        <f>+IFERROR(VLOOKUP(X1482,[2]ORDINALES!$B$2:$C$5,2,FALSE),"")</f>
        <v>CTADOS</v>
      </c>
      <c r="K1482" s="23" t="str">
        <f>+IFERROR(VLOOKUP(#REF!,[2]REGION!$G$2:$I$1125,2,FALSE),"")</f>
        <v/>
      </c>
      <c r="L1482" s="23" t="str">
        <f>+IFERROR(VLOOKUP(AI1482,[2]REGION!$G$2:$I$1125,2,FALSE),"")</f>
        <v/>
      </c>
      <c r="M1482" s="23" t="str">
        <f>+IFERROR(VLOOKUP(#REF!,[2]ORDINALES!$H$2:$I$382,2,FALSE),"")</f>
        <v/>
      </c>
      <c r="N1482" s="23" t="str">
        <f>IFERROR(VLOOKUP(U1482,'[2]Lista Willy'!$B$11:$D$14,3,FALSE),"")</f>
        <v>REC_20</v>
      </c>
      <c r="O1482" s="24"/>
      <c r="P1482" s="90">
        <v>46016</v>
      </c>
      <c r="Q1482" s="90" t="s">
        <v>540</v>
      </c>
      <c r="R1482" s="90" t="s">
        <v>1386</v>
      </c>
      <c r="S1482" s="90" t="s">
        <v>1509</v>
      </c>
      <c r="T1482" s="90" t="s">
        <v>1386</v>
      </c>
      <c r="U1482" s="90" t="s">
        <v>153</v>
      </c>
      <c r="V1482" s="94" t="s">
        <v>154</v>
      </c>
      <c r="W1482" s="90" t="s">
        <v>54</v>
      </c>
      <c r="X1482" s="90" t="s">
        <v>55</v>
      </c>
      <c r="Y1482" s="90" t="s">
        <v>1522</v>
      </c>
      <c r="Z1482" s="88">
        <v>400000</v>
      </c>
      <c r="AA1482" s="120"/>
      <c r="AB1482" s="88"/>
      <c r="AC1482" s="88"/>
      <c r="AD1482" s="88"/>
      <c r="AE1482" s="120">
        <v>400000</v>
      </c>
      <c r="AF1482" s="88"/>
      <c r="AG1482" s="89"/>
      <c r="AH1482" s="90" t="s">
        <v>57</v>
      </c>
      <c r="AI1482" s="90"/>
      <c r="AJ1482" s="90"/>
      <c r="AK1482" s="90"/>
      <c r="AL1482" s="90" t="s">
        <v>57</v>
      </c>
      <c r="AM1482" s="90"/>
      <c r="AN1482" s="90" t="s">
        <v>57</v>
      </c>
      <c r="AO1482" s="90"/>
      <c r="AP1482" s="90" t="s">
        <v>57</v>
      </c>
      <c r="AQ1482" s="90"/>
      <c r="AR1482" s="90" t="s">
        <v>57</v>
      </c>
      <c r="AS1482" s="90" t="s">
        <v>60</v>
      </c>
      <c r="AT1482" s="90" t="s">
        <v>61</v>
      </c>
      <c r="AU1482" s="97" t="s">
        <v>62</v>
      </c>
      <c r="AV1482" s="98" t="s">
        <v>125</v>
      </c>
      <c r="AW1482" s="98" t="s">
        <v>126</v>
      </c>
      <c r="AX1482" s="97">
        <v>3202032</v>
      </c>
      <c r="AY1482" s="98" t="s">
        <v>127</v>
      </c>
      <c r="AZ1482" s="98" t="s">
        <v>293</v>
      </c>
      <c r="BA1482" s="24"/>
    </row>
    <row r="1483" spans="1:53" ht="84.75" customHeight="1">
      <c r="A1483" s="23" t="str">
        <f>+IFERROR(VLOOKUP(R1483,'[2]Listas niveles'!$D$2:$E$11,2,FALSE),"")</f>
        <v>DTAO</v>
      </c>
      <c r="B1483" s="23" t="str">
        <f>+IFERROR(VLOOKUP(AS1483,'[2]Listas anexo 1'!$A$7:$B$8,2,FALSE),"")</f>
        <v>ADMIN</v>
      </c>
      <c r="C1483" s="23" t="str">
        <f>+IFERROR(VLOOKUP(AT1483,'[2]Listas anexo 1'!$A$13:$B$15,2,FALSE),"")</f>
        <v>ADMINYCOOR</v>
      </c>
      <c r="D1483" s="23" t="str">
        <f>+IFERROR(VLOOKUP(AT1483,'[2]Listas anexo 1'!$A$13:$C$15,3,FALSE),"")</f>
        <v>CONTRIBUIR</v>
      </c>
      <c r="E1483" s="23" t="str">
        <f>+IFERROR(VLOOKUP(AT1483,'[2]Listas anexo 1'!$A$19:$B$21,2,FALSE),"")</f>
        <v>ADMINOB</v>
      </c>
      <c r="F1483" s="23" t="str">
        <f>+IFERROR(VLOOKUP(AV1483,'[2]Listas anexo 1'!$J$13:$K$21,2,FALSE),"")</f>
        <v>ADOBI</v>
      </c>
      <c r="G1483" s="23" t="str">
        <f>+IFERROR(VLOOKUP(AW1483,'[2]LISTAS ANEXO 1. 2'!$A$9:$B$38,2,FALSE),"")</f>
        <v>AI</v>
      </c>
      <c r="H1483" s="23" t="str">
        <f>+IFERROR(IF(C1483="ADMINYCOOR",VLOOKUP(AY1483,'[2]LISTAS ANEXO 1. 3'!$B$13:$C$42,2,FALSE),IF(C1483="TASAS",VLOOKUP(AY1483,'[2]LISTAS ANEXO 1. 3'!$B$43:$C$51,2,FALSE),IF(C1483="FORTALECIMIENTO",VLOOKUP(AY1483,'[2]LISTAS ANEXO 1. 3'!$B$52:$C$58,2,FALSE),""))),"")</f>
        <v>AA</v>
      </c>
      <c r="I1483" s="23" t="str">
        <f>+IFERROR(VLOOKUP(#REF!,'[2]LISTAS ANEXO 1. 4'!$B$74:$C$90,2,FALSE),"")</f>
        <v/>
      </c>
      <c r="J1483" s="23" t="str">
        <f>+IFERROR(VLOOKUP(X1483,[2]ORDINALES!$B$2:$C$5,2,FALSE),"")</f>
        <v>CTADOS</v>
      </c>
      <c r="K1483" s="23" t="str">
        <f>+IFERROR(VLOOKUP(#REF!,[2]REGION!$G$2:$I$1125,2,FALSE),"")</f>
        <v/>
      </c>
      <c r="L1483" s="23" t="str">
        <f>+IFERROR(VLOOKUP(AI1483,[2]REGION!$G$2:$I$1125,2,FALSE),"")</f>
        <v/>
      </c>
      <c r="M1483" s="23" t="str">
        <f>+IFERROR(VLOOKUP(#REF!,[2]ORDINALES!$H$2:$I$382,2,FALSE),"")</f>
        <v/>
      </c>
      <c r="N1483" s="23" t="str">
        <f>IFERROR(VLOOKUP(U1483,'[2]Lista Willy'!$B$11:$D$14,3,FALSE),"")</f>
        <v>REC_20</v>
      </c>
      <c r="O1483" s="24"/>
      <c r="P1483" s="90">
        <v>46017</v>
      </c>
      <c r="Q1483" s="90" t="s">
        <v>540</v>
      </c>
      <c r="R1483" s="90" t="s">
        <v>1386</v>
      </c>
      <c r="S1483" s="90" t="s">
        <v>1509</v>
      </c>
      <c r="T1483" s="90" t="s">
        <v>1386</v>
      </c>
      <c r="U1483" s="90" t="s">
        <v>153</v>
      </c>
      <c r="V1483" s="94" t="s">
        <v>154</v>
      </c>
      <c r="W1483" s="90" t="s">
        <v>1177</v>
      </c>
      <c r="X1483" s="90" t="s">
        <v>55</v>
      </c>
      <c r="Y1483" s="90" t="s">
        <v>1523</v>
      </c>
      <c r="Z1483" s="88">
        <v>100000</v>
      </c>
      <c r="AA1483" s="120"/>
      <c r="AB1483" s="88"/>
      <c r="AC1483" s="88"/>
      <c r="AD1483" s="88"/>
      <c r="AE1483" s="120">
        <v>100000</v>
      </c>
      <c r="AF1483" s="88"/>
      <c r="AG1483" s="89"/>
      <c r="AH1483" s="90" t="s">
        <v>57</v>
      </c>
      <c r="AI1483" s="90"/>
      <c r="AJ1483" s="90"/>
      <c r="AK1483" s="90"/>
      <c r="AL1483" s="90" t="s">
        <v>57</v>
      </c>
      <c r="AM1483" s="90"/>
      <c r="AN1483" s="90" t="s">
        <v>57</v>
      </c>
      <c r="AO1483" s="90"/>
      <c r="AP1483" s="90" t="s">
        <v>57</v>
      </c>
      <c r="AQ1483" s="90"/>
      <c r="AR1483" s="90" t="s">
        <v>57</v>
      </c>
      <c r="AS1483" s="90" t="s">
        <v>60</v>
      </c>
      <c r="AT1483" s="90" t="s">
        <v>61</v>
      </c>
      <c r="AU1483" s="97" t="s">
        <v>62</v>
      </c>
      <c r="AV1483" s="98" t="s">
        <v>125</v>
      </c>
      <c r="AW1483" s="98" t="s">
        <v>126</v>
      </c>
      <c r="AX1483" s="97">
        <v>3202032</v>
      </c>
      <c r="AY1483" s="98" t="s">
        <v>127</v>
      </c>
      <c r="AZ1483" s="98" t="s">
        <v>293</v>
      </c>
      <c r="BA1483" s="24"/>
    </row>
    <row r="1484" spans="1:53" ht="84.75" customHeight="1">
      <c r="A1484" s="23" t="str">
        <f>+IFERROR(VLOOKUP(R1484,'[2]Listas niveles'!$D$2:$E$11,2,FALSE),"")</f>
        <v>DTAO</v>
      </c>
      <c r="B1484" s="23" t="str">
        <f>+IFERROR(VLOOKUP(AS1484,'[2]Listas anexo 1'!$A$7:$B$8,2,FALSE),"")</f>
        <v>ADMIN</v>
      </c>
      <c r="C1484" s="23" t="str">
        <f>+IFERROR(VLOOKUP(AT1484,'[2]Listas anexo 1'!$A$13:$B$15,2,FALSE),"")</f>
        <v>ADMINYCOOR</v>
      </c>
      <c r="D1484" s="23" t="str">
        <f>+IFERROR(VLOOKUP(AT1484,'[2]Listas anexo 1'!$A$13:$C$15,3,FALSE),"")</f>
        <v>CONTRIBUIR</v>
      </c>
      <c r="E1484" s="23" t="str">
        <f>+IFERROR(VLOOKUP(AT1484,'[2]Listas anexo 1'!$A$19:$B$21,2,FALSE),"")</f>
        <v>ADMINOB</v>
      </c>
      <c r="F1484" s="23" t="str">
        <f>+IFERROR(VLOOKUP(AV1484,'[2]Listas anexo 1'!$J$13:$K$21,2,FALSE),"")</f>
        <v>ADOBI</v>
      </c>
      <c r="G1484" s="23" t="str">
        <f>+IFERROR(VLOOKUP(AW1484,'[2]LISTAS ANEXO 1. 2'!$A$9:$B$38,2,FALSE),"")</f>
        <v>AI</v>
      </c>
      <c r="H1484" s="23" t="str">
        <f>+IFERROR(IF(C1484="ADMINYCOOR",VLOOKUP(AY1484,'[2]LISTAS ANEXO 1. 3'!$B$13:$C$42,2,FALSE),IF(C1484="TASAS",VLOOKUP(AY1484,'[2]LISTAS ANEXO 1. 3'!$B$43:$C$51,2,FALSE),IF(C1484="FORTALECIMIENTO",VLOOKUP(AY1484,'[2]LISTAS ANEXO 1. 3'!$B$52:$C$58,2,FALSE),""))),"")</f>
        <v>AA</v>
      </c>
      <c r="I1484" s="23" t="str">
        <f>+IFERROR(VLOOKUP(#REF!,'[2]LISTAS ANEXO 1. 4'!$B$74:$C$90,2,FALSE),"")</f>
        <v/>
      </c>
      <c r="J1484" s="23" t="str">
        <f>+IFERROR(VLOOKUP(X1484,[2]ORDINALES!$B$2:$C$5,2,FALSE),"")</f>
        <v>CTADOS</v>
      </c>
      <c r="K1484" s="23" t="str">
        <f>+IFERROR(VLOOKUP(#REF!,[2]REGION!$G$2:$I$1125,2,FALSE),"")</f>
        <v/>
      </c>
      <c r="L1484" s="23" t="str">
        <f>+IFERROR(VLOOKUP(AI1484,[2]REGION!$G$2:$I$1125,2,FALSE),"")</f>
        <v/>
      </c>
      <c r="M1484" s="23" t="str">
        <f>+IFERROR(VLOOKUP(#REF!,[2]ORDINALES!$H$2:$I$382,2,FALSE),"")</f>
        <v/>
      </c>
      <c r="N1484" s="23" t="str">
        <f>IFERROR(VLOOKUP(U1484,'[2]Lista Willy'!$B$11:$D$14,3,FALSE),"")</f>
        <v>REC_20</v>
      </c>
      <c r="O1484" s="24"/>
      <c r="P1484" s="90">
        <v>46018</v>
      </c>
      <c r="Q1484" s="90" t="s">
        <v>540</v>
      </c>
      <c r="R1484" s="90" t="s">
        <v>1386</v>
      </c>
      <c r="S1484" s="90" t="s">
        <v>1509</v>
      </c>
      <c r="T1484" s="90" t="s">
        <v>1386</v>
      </c>
      <c r="U1484" s="90" t="s">
        <v>153</v>
      </c>
      <c r="V1484" s="94" t="s">
        <v>154</v>
      </c>
      <c r="W1484" s="90" t="s">
        <v>1177</v>
      </c>
      <c r="X1484" s="90" t="s">
        <v>55</v>
      </c>
      <c r="Y1484" s="90" t="s">
        <v>1524</v>
      </c>
      <c r="Z1484" s="88">
        <v>25000000</v>
      </c>
      <c r="AA1484" s="120"/>
      <c r="AB1484" s="88"/>
      <c r="AC1484" s="88"/>
      <c r="AD1484" s="88"/>
      <c r="AE1484" s="120">
        <v>25000000</v>
      </c>
      <c r="AF1484" s="88"/>
      <c r="AG1484" s="89"/>
      <c r="AH1484" s="90" t="s">
        <v>57</v>
      </c>
      <c r="AI1484" s="90"/>
      <c r="AJ1484" s="90"/>
      <c r="AK1484" s="90"/>
      <c r="AL1484" s="90" t="s">
        <v>57</v>
      </c>
      <c r="AM1484" s="90"/>
      <c r="AN1484" s="90" t="s">
        <v>57</v>
      </c>
      <c r="AO1484" s="90"/>
      <c r="AP1484" s="90" t="s">
        <v>57</v>
      </c>
      <c r="AQ1484" s="90"/>
      <c r="AR1484" s="90" t="s">
        <v>57</v>
      </c>
      <c r="AS1484" s="90" t="s">
        <v>60</v>
      </c>
      <c r="AT1484" s="90" t="s">
        <v>61</v>
      </c>
      <c r="AU1484" s="97" t="s">
        <v>62</v>
      </c>
      <c r="AV1484" s="98" t="s">
        <v>125</v>
      </c>
      <c r="AW1484" s="98" t="s">
        <v>126</v>
      </c>
      <c r="AX1484" s="97">
        <v>3202032</v>
      </c>
      <c r="AY1484" s="98" t="s">
        <v>127</v>
      </c>
      <c r="AZ1484" s="98" t="s">
        <v>293</v>
      </c>
      <c r="BA1484" s="24"/>
    </row>
    <row r="1485" spans="1:53" ht="84.75" customHeight="1">
      <c r="A1485" s="23" t="str">
        <f>+IFERROR(VLOOKUP(R1485,'[2]Listas niveles'!$D$2:$E$11,2,FALSE),"")</f>
        <v>DTAO</v>
      </c>
      <c r="B1485" s="23" t="str">
        <f>+IFERROR(VLOOKUP(AS1485,'[2]Listas anexo 1'!$A$7:$B$8,2,FALSE),"")</f>
        <v>ADMIN</v>
      </c>
      <c r="C1485" s="23" t="str">
        <f>+IFERROR(VLOOKUP(AT1485,'[2]Listas anexo 1'!$A$13:$B$15,2,FALSE),"")</f>
        <v>ADMINYCOOR</v>
      </c>
      <c r="D1485" s="23" t="str">
        <f>+IFERROR(VLOOKUP(AT1485,'[2]Listas anexo 1'!$A$13:$C$15,3,FALSE),"")</f>
        <v>CONTRIBUIR</v>
      </c>
      <c r="E1485" s="23" t="str">
        <f>+IFERROR(VLOOKUP(AT1485,'[2]Listas anexo 1'!$A$19:$B$21,2,FALSE),"")</f>
        <v>ADMINOB</v>
      </c>
      <c r="F1485" s="23" t="str">
        <f>+IFERROR(VLOOKUP(AV1485,'[2]Listas anexo 1'!$J$13:$K$21,2,FALSE),"")</f>
        <v>ADOBI</v>
      </c>
      <c r="G1485" s="23" t="str">
        <f>+IFERROR(VLOOKUP(AW1485,'[2]LISTAS ANEXO 1. 2'!$A$9:$B$38,2,FALSE),"")</f>
        <v>AI</v>
      </c>
      <c r="H1485" s="23" t="str">
        <f>+IFERROR(IF(C1485="ADMINYCOOR",VLOOKUP(AY1485,'[2]LISTAS ANEXO 1. 3'!$B$13:$C$42,2,FALSE),IF(C1485="TASAS",VLOOKUP(AY1485,'[2]LISTAS ANEXO 1. 3'!$B$43:$C$51,2,FALSE),IF(C1485="FORTALECIMIENTO",VLOOKUP(AY1485,'[2]LISTAS ANEXO 1. 3'!$B$52:$C$58,2,FALSE),""))),"")</f>
        <v>AA</v>
      </c>
      <c r="I1485" s="23" t="str">
        <f>+IFERROR(VLOOKUP(#REF!,'[2]LISTAS ANEXO 1. 4'!$B$74:$C$90,2,FALSE),"")</f>
        <v/>
      </c>
      <c r="J1485" s="23" t="str">
        <f>+IFERROR(VLOOKUP(X1485,[2]ORDINALES!$B$2:$C$5,2,FALSE),"")</f>
        <v>CTADOS</v>
      </c>
      <c r="K1485" s="23" t="str">
        <f>+IFERROR(VLOOKUP(#REF!,[2]REGION!$G$2:$I$1125,2,FALSE),"")</f>
        <v/>
      </c>
      <c r="L1485" s="23" t="str">
        <f>+IFERROR(VLOOKUP(AI1485,[2]REGION!$G$2:$I$1125,2,FALSE),"")</f>
        <v/>
      </c>
      <c r="M1485" s="23" t="str">
        <f>+IFERROR(VLOOKUP(#REF!,[2]ORDINALES!$H$2:$I$382,2,FALSE),"")</f>
        <v/>
      </c>
      <c r="N1485" s="23" t="str">
        <f>IFERROR(VLOOKUP(U1485,'[2]Lista Willy'!$B$11:$D$14,3,FALSE),"")</f>
        <v>REC_21</v>
      </c>
      <c r="O1485" s="24"/>
      <c r="P1485" s="90">
        <v>46019</v>
      </c>
      <c r="Q1485" s="90" t="s">
        <v>540</v>
      </c>
      <c r="R1485" s="90" t="s">
        <v>1386</v>
      </c>
      <c r="S1485" s="90" t="s">
        <v>1509</v>
      </c>
      <c r="T1485" s="90" t="s">
        <v>1386</v>
      </c>
      <c r="U1485" s="90" t="s">
        <v>1028</v>
      </c>
      <c r="V1485" s="94" t="s">
        <v>154</v>
      </c>
      <c r="W1485" s="90" t="s">
        <v>1177</v>
      </c>
      <c r="X1485" s="90" t="s">
        <v>55</v>
      </c>
      <c r="Y1485" s="90" t="s">
        <v>1525</v>
      </c>
      <c r="Z1485" s="88">
        <v>1428546</v>
      </c>
      <c r="AA1485" s="120"/>
      <c r="AB1485" s="88"/>
      <c r="AC1485" s="88"/>
      <c r="AD1485" s="88"/>
      <c r="AE1485" s="120">
        <v>1428546</v>
      </c>
      <c r="AF1485" s="88"/>
      <c r="AG1485" s="89"/>
      <c r="AH1485" s="90" t="s">
        <v>57</v>
      </c>
      <c r="AI1485" s="90"/>
      <c r="AJ1485" s="90"/>
      <c r="AK1485" s="90"/>
      <c r="AL1485" s="90" t="s">
        <v>57</v>
      </c>
      <c r="AM1485" s="90"/>
      <c r="AN1485" s="90" t="s">
        <v>57</v>
      </c>
      <c r="AO1485" s="90"/>
      <c r="AP1485" s="90" t="s">
        <v>57</v>
      </c>
      <c r="AQ1485" s="90"/>
      <c r="AR1485" s="90" t="s">
        <v>57</v>
      </c>
      <c r="AS1485" s="90" t="s">
        <v>60</v>
      </c>
      <c r="AT1485" s="90" t="s">
        <v>61</v>
      </c>
      <c r="AU1485" s="97" t="s">
        <v>62</v>
      </c>
      <c r="AV1485" s="98" t="s">
        <v>125</v>
      </c>
      <c r="AW1485" s="98" t="s">
        <v>126</v>
      </c>
      <c r="AX1485" s="97">
        <v>3202032</v>
      </c>
      <c r="AY1485" s="98" t="s">
        <v>127</v>
      </c>
      <c r="AZ1485" s="98" t="s">
        <v>293</v>
      </c>
      <c r="BA1485" s="24"/>
    </row>
    <row r="1486" spans="1:53" ht="84.75" customHeight="1">
      <c r="A1486" s="23" t="str">
        <f>+IFERROR(VLOOKUP(R1486,'[2]Listas niveles'!$D$2:$E$11,2,FALSE),"")</f>
        <v>DTAO</v>
      </c>
      <c r="B1486" s="23" t="str">
        <f>+IFERROR(VLOOKUP(AS1486,'[2]Listas anexo 1'!$A$7:$B$8,2,FALSE),"")</f>
        <v>ADMIN</v>
      </c>
      <c r="C1486" s="23" t="str">
        <f>+IFERROR(VLOOKUP(AT1486,'[2]Listas anexo 1'!$A$13:$B$15,2,FALSE),"")</f>
        <v>ADMINYCOOR</v>
      </c>
      <c r="D1486" s="23" t="str">
        <f>+IFERROR(VLOOKUP(AT1486,'[2]Listas anexo 1'!$A$13:$C$15,3,FALSE),"")</f>
        <v>CONTRIBUIR</v>
      </c>
      <c r="E1486" s="23" t="str">
        <f>+IFERROR(VLOOKUP(AT1486,'[2]Listas anexo 1'!$A$19:$B$21,2,FALSE),"")</f>
        <v>ADMINOB</v>
      </c>
      <c r="F1486" s="23" t="str">
        <f>+IFERROR(VLOOKUP(AV1486,'[2]Listas anexo 1'!$J$13:$K$21,2,FALSE),"")</f>
        <v>ADOBI</v>
      </c>
      <c r="G1486" s="23" t="str">
        <f>+IFERROR(VLOOKUP(AW1486,'[2]LISTAS ANEXO 1. 2'!$A$9:$B$38,2,FALSE),"")</f>
        <v>AI</v>
      </c>
      <c r="H1486" s="23" t="str">
        <f>+IFERROR(IF(C1486="ADMINYCOOR",VLOOKUP(AY1486,'[2]LISTAS ANEXO 1. 3'!$B$13:$C$42,2,FALSE),IF(C1486="TASAS",VLOOKUP(AY1486,'[2]LISTAS ANEXO 1. 3'!$B$43:$C$51,2,FALSE),IF(C1486="FORTALECIMIENTO",VLOOKUP(AY1486,'[2]LISTAS ANEXO 1. 3'!$B$52:$C$58,2,FALSE),""))),"")</f>
        <v>AA</v>
      </c>
      <c r="I1486" s="23" t="str">
        <f>+IFERROR(VLOOKUP(#REF!,'[2]LISTAS ANEXO 1. 4'!$B$74:$C$90,2,FALSE),"")</f>
        <v/>
      </c>
      <c r="J1486" s="23" t="str">
        <f>+IFERROR(VLOOKUP(X1486,[2]ORDINALES!$B$2:$C$5,2,FALSE),"")</f>
        <v>CTADOS</v>
      </c>
      <c r="K1486" s="23" t="str">
        <f>+IFERROR(VLOOKUP(#REF!,[2]REGION!$G$2:$I$1125,2,FALSE),"")</f>
        <v/>
      </c>
      <c r="L1486" s="23" t="str">
        <f>+IFERROR(VLOOKUP(AI1486,[2]REGION!$G$2:$I$1125,2,FALSE),"")</f>
        <v/>
      </c>
      <c r="M1486" s="23" t="str">
        <f>+IFERROR(VLOOKUP(#REF!,[2]ORDINALES!$H$2:$I$382,2,FALSE),"")</f>
        <v/>
      </c>
      <c r="N1486" s="23" t="str">
        <f>IFERROR(VLOOKUP(U1486,'[2]Lista Willy'!$B$11:$D$14,3,FALSE),"")</f>
        <v>REC_20</v>
      </c>
      <c r="O1486" s="24"/>
      <c r="P1486" s="90">
        <v>46020</v>
      </c>
      <c r="Q1486" s="90" t="s">
        <v>540</v>
      </c>
      <c r="R1486" s="90" t="s">
        <v>1386</v>
      </c>
      <c r="S1486" s="90" t="s">
        <v>1509</v>
      </c>
      <c r="T1486" s="90" t="s">
        <v>1386</v>
      </c>
      <c r="U1486" s="90" t="s">
        <v>153</v>
      </c>
      <c r="V1486" s="94" t="s">
        <v>154</v>
      </c>
      <c r="W1486" s="90" t="s">
        <v>1177</v>
      </c>
      <c r="X1486" s="90" t="s">
        <v>55</v>
      </c>
      <c r="Y1486" s="90" t="s">
        <v>1490</v>
      </c>
      <c r="Z1486" s="88">
        <v>10000000</v>
      </c>
      <c r="AA1486" s="120"/>
      <c r="AB1486" s="88"/>
      <c r="AC1486" s="88"/>
      <c r="AD1486" s="88"/>
      <c r="AE1486" s="120">
        <v>10000000</v>
      </c>
      <c r="AF1486" s="88"/>
      <c r="AG1486" s="89"/>
      <c r="AH1486" s="90" t="s">
        <v>57</v>
      </c>
      <c r="AI1486" s="90"/>
      <c r="AJ1486" s="90"/>
      <c r="AK1486" s="90"/>
      <c r="AL1486" s="90" t="s">
        <v>57</v>
      </c>
      <c r="AM1486" s="90"/>
      <c r="AN1486" s="90" t="s">
        <v>57</v>
      </c>
      <c r="AO1486" s="90"/>
      <c r="AP1486" s="90" t="s">
        <v>57</v>
      </c>
      <c r="AQ1486" s="90"/>
      <c r="AR1486" s="90" t="s">
        <v>57</v>
      </c>
      <c r="AS1486" s="90" t="s">
        <v>60</v>
      </c>
      <c r="AT1486" s="90" t="s">
        <v>61</v>
      </c>
      <c r="AU1486" s="97" t="s">
        <v>62</v>
      </c>
      <c r="AV1486" s="98" t="s">
        <v>125</v>
      </c>
      <c r="AW1486" s="98" t="s">
        <v>126</v>
      </c>
      <c r="AX1486" s="97">
        <v>3202032</v>
      </c>
      <c r="AY1486" s="98" t="s">
        <v>127</v>
      </c>
      <c r="AZ1486" s="98" t="s">
        <v>293</v>
      </c>
      <c r="BA1486" s="24"/>
    </row>
    <row r="1487" spans="1:53" ht="84.75" customHeight="1">
      <c r="A1487" s="23" t="str">
        <f>+IFERROR(VLOOKUP(R1487,'[2]Listas niveles'!$D$2:$E$11,2,FALSE),"")</f>
        <v>DTAO</v>
      </c>
      <c r="B1487" s="23" t="str">
        <f>+IFERROR(VLOOKUP(AS1487,'[2]Listas anexo 1'!$A$7:$B$8,2,FALSE),"")</f>
        <v>ADMIN</v>
      </c>
      <c r="C1487" s="23" t="str">
        <f>+IFERROR(VLOOKUP(AT1487,'[2]Listas anexo 1'!$A$13:$B$15,2,FALSE),"")</f>
        <v>ADMINYCOOR</v>
      </c>
      <c r="D1487" s="23" t="str">
        <f>+IFERROR(VLOOKUP(AT1487,'[2]Listas anexo 1'!$A$13:$C$15,3,FALSE),"")</f>
        <v>CONTRIBUIR</v>
      </c>
      <c r="E1487" s="23" t="str">
        <f>+IFERROR(VLOOKUP(AT1487,'[2]Listas anexo 1'!$A$19:$B$21,2,FALSE),"")</f>
        <v>ADMINOB</v>
      </c>
      <c r="F1487" s="23" t="str">
        <f>+IFERROR(VLOOKUP(AV1487,'[2]Listas anexo 1'!$J$13:$K$21,2,FALSE),"")</f>
        <v>ADOBI</v>
      </c>
      <c r="G1487" s="23" t="str">
        <f>+IFERROR(VLOOKUP(AW1487,'[2]LISTAS ANEXO 1. 2'!$A$9:$B$38,2,FALSE),"")</f>
        <v>AI</v>
      </c>
      <c r="H1487" s="23" t="str">
        <f>+IFERROR(IF(C1487="ADMINYCOOR",VLOOKUP(AY1487,'[2]LISTAS ANEXO 1. 3'!$B$13:$C$42,2,FALSE),IF(C1487="TASAS",VLOOKUP(AY1487,'[2]LISTAS ANEXO 1. 3'!$B$43:$C$51,2,FALSE),IF(C1487="FORTALECIMIENTO",VLOOKUP(AY1487,'[2]LISTAS ANEXO 1. 3'!$B$52:$C$58,2,FALSE),""))),"")</f>
        <v>AA</v>
      </c>
      <c r="I1487" s="23" t="str">
        <f>+IFERROR(VLOOKUP(#REF!,'[2]LISTAS ANEXO 1. 4'!$B$74:$C$90,2,FALSE),"")</f>
        <v/>
      </c>
      <c r="J1487" s="23" t="str">
        <f>+IFERROR(VLOOKUP(X1487,[2]ORDINALES!$B$2:$C$5,2,FALSE),"")</f>
        <v>CTADOS</v>
      </c>
      <c r="K1487" s="23" t="str">
        <f>+IFERROR(VLOOKUP(#REF!,[2]REGION!$G$2:$I$1125,2,FALSE),"")</f>
        <v/>
      </c>
      <c r="L1487" s="23" t="str">
        <f>+IFERROR(VLOOKUP(AI1487,[2]REGION!$G$2:$I$1125,2,FALSE),"")</f>
        <v/>
      </c>
      <c r="M1487" s="23" t="str">
        <f>+IFERROR(VLOOKUP(#REF!,[2]ORDINALES!$H$2:$I$382,2,FALSE),"")</f>
        <v/>
      </c>
      <c r="N1487" s="23" t="str">
        <f>IFERROR(VLOOKUP(U1487,'[2]Lista Willy'!$B$11:$D$14,3,FALSE),"")</f>
        <v>REC_20</v>
      </c>
      <c r="O1487" s="24"/>
      <c r="P1487" s="90">
        <v>46022</v>
      </c>
      <c r="Q1487" s="90" t="s">
        <v>540</v>
      </c>
      <c r="R1487" s="90" t="s">
        <v>1386</v>
      </c>
      <c r="S1487" s="90" t="s">
        <v>1509</v>
      </c>
      <c r="T1487" s="90" t="s">
        <v>1386</v>
      </c>
      <c r="U1487" s="90" t="s">
        <v>153</v>
      </c>
      <c r="V1487" s="94" t="s">
        <v>154</v>
      </c>
      <c r="W1487" s="90" t="s">
        <v>1177</v>
      </c>
      <c r="X1487" s="90" t="s">
        <v>55</v>
      </c>
      <c r="Y1487" s="90" t="s">
        <v>1526</v>
      </c>
      <c r="Z1487" s="88">
        <v>10000000</v>
      </c>
      <c r="AA1487" s="120"/>
      <c r="AB1487" s="88"/>
      <c r="AC1487" s="88"/>
      <c r="AD1487" s="88"/>
      <c r="AE1487" s="120">
        <v>10000000</v>
      </c>
      <c r="AF1487" s="88"/>
      <c r="AG1487" s="89"/>
      <c r="AH1487" s="90" t="s">
        <v>57</v>
      </c>
      <c r="AI1487" s="90"/>
      <c r="AJ1487" s="90"/>
      <c r="AK1487" s="90"/>
      <c r="AL1487" s="90" t="s">
        <v>57</v>
      </c>
      <c r="AM1487" s="90"/>
      <c r="AN1487" s="90" t="s">
        <v>57</v>
      </c>
      <c r="AO1487" s="90"/>
      <c r="AP1487" s="90" t="s">
        <v>57</v>
      </c>
      <c r="AQ1487" s="90"/>
      <c r="AR1487" s="90" t="s">
        <v>57</v>
      </c>
      <c r="AS1487" s="90" t="s">
        <v>60</v>
      </c>
      <c r="AT1487" s="90" t="s">
        <v>61</v>
      </c>
      <c r="AU1487" s="97" t="s">
        <v>62</v>
      </c>
      <c r="AV1487" s="98" t="s">
        <v>125</v>
      </c>
      <c r="AW1487" s="98" t="s">
        <v>126</v>
      </c>
      <c r="AX1487" s="97">
        <v>3202032</v>
      </c>
      <c r="AY1487" s="98" t="s">
        <v>127</v>
      </c>
      <c r="AZ1487" s="98" t="s">
        <v>293</v>
      </c>
      <c r="BA1487" s="24"/>
    </row>
    <row r="1488" spans="1:53" ht="84.75" customHeight="1">
      <c r="A1488" s="23" t="str">
        <f>+IFERROR(VLOOKUP(R1488,'[2]Listas niveles'!$D$2:$E$11,2,FALSE),"")</f>
        <v>DTAO</v>
      </c>
      <c r="B1488" s="23" t="str">
        <f>+IFERROR(VLOOKUP(AS1488,'[2]Listas anexo 1'!$A$7:$B$8,2,FALSE),"")</f>
        <v>ADMIN</v>
      </c>
      <c r="C1488" s="23" t="str">
        <f>+IFERROR(VLOOKUP(AT1488,'[2]Listas anexo 1'!$A$13:$B$15,2,FALSE),"")</f>
        <v>ADMINYCOOR</v>
      </c>
      <c r="D1488" s="23" t="str">
        <f>+IFERROR(VLOOKUP(AT1488,'[2]Listas anexo 1'!$A$13:$C$15,3,FALSE),"")</f>
        <v>CONTRIBUIR</v>
      </c>
      <c r="E1488" s="23" t="str">
        <f>+IFERROR(VLOOKUP(AT1488,'[2]Listas anexo 1'!$A$19:$B$21,2,FALSE),"")</f>
        <v>ADMINOB</v>
      </c>
      <c r="F1488" s="23" t="str">
        <f>+IFERROR(VLOOKUP(AV1488,'[2]Listas anexo 1'!$J$13:$K$21,2,FALSE),"")</f>
        <v>ADOBI</v>
      </c>
      <c r="G1488" s="23" t="str">
        <f>+IFERROR(VLOOKUP(AW1488,'[2]LISTAS ANEXO 1. 2'!$A$9:$B$38,2,FALSE),"")</f>
        <v>AI</v>
      </c>
      <c r="H1488" s="23" t="str">
        <f>+IFERROR(IF(C1488="ADMINYCOOR",VLOOKUP(AY1488,'[2]LISTAS ANEXO 1. 3'!$B$13:$C$42,2,FALSE),IF(C1488="TASAS",VLOOKUP(AY1488,'[2]LISTAS ANEXO 1. 3'!$B$43:$C$51,2,FALSE),IF(C1488="FORTALECIMIENTO",VLOOKUP(AY1488,'[2]LISTAS ANEXO 1. 3'!$B$52:$C$58,2,FALSE),""))),"")</f>
        <v>AA</v>
      </c>
      <c r="I1488" s="23" t="str">
        <f>+IFERROR(VLOOKUP(#REF!,'[2]LISTAS ANEXO 1. 4'!$B$74:$C$90,2,FALSE),"")</f>
        <v/>
      </c>
      <c r="J1488" s="23" t="str">
        <f>+IFERROR(VLOOKUP(X1488,[2]ORDINALES!$B$2:$C$5,2,FALSE),"")</f>
        <v>CTADOS</v>
      </c>
      <c r="K1488" s="23" t="str">
        <f>+IFERROR(VLOOKUP(#REF!,[2]REGION!$G$2:$I$1125,2,FALSE),"")</f>
        <v/>
      </c>
      <c r="L1488" s="23" t="str">
        <f>+IFERROR(VLOOKUP(AI1488,[2]REGION!$G$2:$I$1125,2,FALSE),"")</f>
        <v/>
      </c>
      <c r="M1488" s="23" t="str">
        <f>+IFERROR(VLOOKUP(#REF!,[2]ORDINALES!$H$2:$I$382,2,FALSE),"")</f>
        <v/>
      </c>
      <c r="N1488" s="23" t="str">
        <f>IFERROR(VLOOKUP(U1488,'[2]Lista Willy'!$B$11:$D$14,3,FALSE),"")</f>
        <v>REC_20</v>
      </c>
      <c r="O1488" s="24"/>
      <c r="P1488" s="90">
        <v>46023</v>
      </c>
      <c r="Q1488" s="90" t="s">
        <v>540</v>
      </c>
      <c r="R1488" s="90" t="s">
        <v>1386</v>
      </c>
      <c r="S1488" s="90" t="s">
        <v>1509</v>
      </c>
      <c r="T1488" s="90" t="s">
        <v>1386</v>
      </c>
      <c r="U1488" s="90" t="s">
        <v>153</v>
      </c>
      <c r="V1488" s="94" t="s">
        <v>154</v>
      </c>
      <c r="W1488" s="90" t="s">
        <v>1177</v>
      </c>
      <c r="X1488" s="90" t="s">
        <v>55</v>
      </c>
      <c r="Y1488" s="90" t="s">
        <v>1527</v>
      </c>
      <c r="Z1488" s="88">
        <v>10000000</v>
      </c>
      <c r="AA1488" s="120"/>
      <c r="AB1488" s="88"/>
      <c r="AC1488" s="88"/>
      <c r="AD1488" s="88"/>
      <c r="AE1488" s="120">
        <v>10000000</v>
      </c>
      <c r="AF1488" s="88"/>
      <c r="AG1488" s="89"/>
      <c r="AH1488" s="90" t="s">
        <v>57</v>
      </c>
      <c r="AI1488" s="90"/>
      <c r="AJ1488" s="90"/>
      <c r="AK1488" s="90"/>
      <c r="AL1488" s="90" t="s">
        <v>57</v>
      </c>
      <c r="AM1488" s="90"/>
      <c r="AN1488" s="90" t="s">
        <v>57</v>
      </c>
      <c r="AO1488" s="90"/>
      <c r="AP1488" s="90" t="s">
        <v>57</v>
      </c>
      <c r="AQ1488" s="90"/>
      <c r="AR1488" s="90" t="s">
        <v>57</v>
      </c>
      <c r="AS1488" s="90" t="s">
        <v>60</v>
      </c>
      <c r="AT1488" s="90" t="s">
        <v>61</v>
      </c>
      <c r="AU1488" s="97" t="s">
        <v>62</v>
      </c>
      <c r="AV1488" s="98" t="s">
        <v>125</v>
      </c>
      <c r="AW1488" s="98" t="s">
        <v>126</v>
      </c>
      <c r="AX1488" s="97">
        <v>3202032</v>
      </c>
      <c r="AY1488" s="98" t="s">
        <v>127</v>
      </c>
      <c r="AZ1488" s="98" t="s">
        <v>293</v>
      </c>
      <c r="BA1488" s="24"/>
    </row>
    <row r="1489" spans="1:53" ht="84.75" customHeight="1">
      <c r="A1489" s="23" t="str">
        <f>+IFERROR(VLOOKUP(R1489,'[2]Listas niveles'!$D$2:$E$11,2,FALSE),"")</f>
        <v>DTAO</v>
      </c>
      <c r="B1489" s="23" t="str">
        <f>+IFERROR(VLOOKUP(AS1489,'[2]Listas anexo 1'!$A$7:$B$8,2,FALSE),"")</f>
        <v>ADMIN</v>
      </c>
      <c r="C1489" s="23" t="str">
        <f>+IFERROR(VLOOKUP(AT1489,'[2]Listas anexo 1'!$A$13:$B$15,2,FALSE),"")</f>
        <v>ADMINYCOOR</v>
      </c>
      <c r="D1489" s="23" t="str">
        <f>+IFERROR(VLOOKUP(AT1489,'[2]Listas anexo 1'!$A$13:$C$15,3,FALSE),"")</f>
        <v>CONTRIBUIR</v>
      </c>
      <c r="E1489" s="23" t="str">
        <f>+IFERROR(VLOOKUP(AT1489,'[2]Listas anexo 1'!$A$19:$B$21,2,FALSE),"")</f>
        <v>ADMINOB</v>
      </c>
      <c r="F1489" s="23" t="str">
        <f>+IFERROR(VLOOKUP(AV1489,'[2]Listas anexo 1'!$J$13:$K$21,2,FALSE),"")</f>
        <v>ADOBI</v>
      </c>
      <c r="G1489" s="23" t="str">
        <f>+IFERROR(VLOOKUP(AW1489,'[2]LISTAS ANEXO 1. 2'!$A$9:$B$38,2,FALSE),"")</f>
        <v>AII</v>
      </c>
      <c r="H1489" s="23" t="str">
        <f>+IFERROR(IF(C1489="ADMINYCOOR",VLOOKUP(AY1489,'[2]LISTAS ANEXO 1. 3'!$B$13:$C$42,2,FALSE),IF(C1489="TASAS",VLOOKUP(AY1489,'[2]LISTAS ANEXO 1. 3'!$B$43:$C$51,2,FALSE),IF(C1489="FORTALECIMIENTO",VLOOKUP(AY1489,'[2]LISTAS ANEXO 1. 3'!$B$52:$C$58,2,FALSE),""))),"")</f>
        <v>CC</v>
      </c>
      <c r="I1489" s="23" t="str">
        <f>+IFERROR(VLOOKUP(#REF!,'[2]LISTAS ANEXO 1. 4'!$B$74:$C$90,2,FALSE),"")</f>
        <v/>
      </c>
      <c r="J1489" s="23" t="str">
        <f>+IFERROR(VLOOKUP(X1489,[2]ORDINALES!$B$2:$C$5,2,FALSE),"")</f>
        <v>CTADOS</v>
      </c>
      <c r="K1489" s="23" t="str">
        <f>+IFERROR(VLOOKUP(#REF!,[2]REGION!$G$2:$I$1125,2,FALSE),"")</f>
        <v/>
      </c>
      <c r="L1489" s="23" t="str">
        <f>+IFERROR(VLOOKUP(AI1489,[2]REGION!$G$2:$I$1125,2,FALSE),"")</f>
        <v/>
      </c>
      <c r="M1489" s="23" t="str">
        <f>+IFERROR(VLOOKUP(#REF!,[2]ORDINALES!$H$2:$I$382,2,FALSE),"")</f>
        <v/>
      </c>
      <c r="N1489" s="23" t="str">
        <f>IFERROR(VLOOKUP(U1489,'[2]Lista Willy'!$B$11:$D$14,3,FALSE),"")</f>
        <v>REC_20</v>
      </c>
      <c r="O1489" s="24"/>
      <c r="P1489" s="90">
        <v>46024</v>
      </c>
      <c r="Q1489" s="90" t="s">
        <v>540</v>
      </c>
      <c r="R1489" s="90" t="s">
        <v>1386</v>
      </c>
      <c r="S1489" s="90" t="s">
        <v>1509</v>
      </c>
      <c r="T1489" s="90" t="s">
        <v>1386</v>
      </c>
      <c r="U1489" s="90" t="s">
        <v>153</v>
      </c>
      <c r="V1489" s="94" t="s">
        <v>154</v>
      </c>
      <c r="W1489" s="90" t="s">
        <v>1177</v>
      </c>
      <c r="X1489" s="90" t="s">
        <v>55</v>
      </c>
      <c r="Y1489" s="90" t="s">
        <v>71</v>
      </c>
      <c r="Z1489" s="88">
        <v>2000000</v>
      </c>
      <c r="AA1489" s="120"/>
      <c r="AB1489" s="88"/>
      <c r="AC1489" s="88"/>
      <c r="AD1489" s="88"/>
      <c r="AE1489" s="120">
        <v>2000000</v>
      </c>
      <c r="AF1489" s="88"/>
      <c r="AG1489" s="89"/>
      <c r="AH1489" s="90" t="s">
        <v>57</v>
      </c>
      <c r="AI1489" s="90"/>
      <c r="AJ1489" s="90"/>
      <c r="AK1489" s="90"/>
      <c r="AL1489" s="90" t="s">
        <v>57</v>
      </c>
      <c r="AM1489" s="90"/>
      <c r="AN1489" s="90" t="s">
        <v>57</v>
      </c>
      <c r="AO1489" s="90"/>
      <c r="AP1489" s="90" t="s">
        <v>57</v>
      </c>
      <c r="AQ1489" s="90"/>
      <c r="AR1489" s="90" t="s">
        <v>57</v>
      </c>
      <c r="AS1489" s="90" t="s">
        <v>60</v>
      </c>
      <c r="AT1489" s="90" t="s">
        <v>61</v>
      </c>
      <c r="AU1489" s="97" t="s">
        <v>62</v>
      </c>
      <c r="AV1489" s="98" t="s">
        <v>125</v>
      </c>
      <c r="AW1489" s="98" t="s">
        <v>168</v>
      </c>
      <c r="AX1489" s="97">
        <v>3202031</v>
      </c>
      <c r="AY1489" s="98" t="s">
        <v>169</v>
      </c>
      <c r="AZ1489" s="98" t="s">
        <v>170</v>
      </c>
      <c r="BA1489" s="24"/>
    </row>
    <row r="1490" spans="1:53" ht="84.75" customHeight="1">
      <c r="A1490" s="23" t="str">
        <f>+IFERROR(VLOOKUP(R1490,'[2]Listas niveles'!$D$2:$E$11,2,FALSE),"")</f>
        <v>DTAO</v>
      </c>
      <c r="B1490" s="23" t="str">
        <f>+IFERROR(VLOOKUP(AS1490,'[2]Listas anexo 1'!$A$7:$B$8,2,FALSE),"")</f>
        <v>ADMIN</v>
      </c>
      <c r="C1490" s="23" t="str">
        <f>+IFERROR(VLOOKUP(AT1490,'[2]Listas anexo 1'!$A$13:$B$15,2,FALSE),"")</f>
        <v>ADMINYCOOR</v>
      </c>
      <c r="D1490" s="23" t="str">
        <f>+IFERROR(VLOOKUP(AT1490,'[2]Listas anexo 1'!$A$13:$C$15,3,FALSE),"")</f>
        <v>CONTRIBUIR</v>
      </c>
      <c r="E1490" s="23" t="str">
        <f>+IFERROR(VLOOKUP(AT1490,'[2]Listas anexo 1'!$A$19:$B$21,2,FALSE),"")</f>
        <v>ADMINOB</v>
      </c>
      <c r="F1490" s="23" t="str">
        <f>+IFERROR(VLOOKUP(AV1490,'[2]Listas anexo 1'!$J$13:$K$21,2,FALSE),"")</f>
        <v>ADOBI</v>
      </c>
      <c r="G1490" s="23" t="str">
        <f>+IFERROR(VLOOKUP(AW1490,'[2]LISTAS ANEXO 1. 2'!$A$9:$B$38,2,FALSE),"")</f>
        <v>AII</v>
      </c>
      <c r="H1490" s="23" t="str">
        <f>+IFERROR(IF(C1490="ADMINYCOOR",VLOOKUP(AY1490,'[2]LISTAS ANEXO 1. 3'!$B$13:$C$42,2,FALSE),IF(C1490="TASAS",VLOOKUP(AY1490,'[2]LISTAS ANEXO 1. 3'!$B$43:$C$51,2,FALSE),IF(C1490="FORTALECIMIENTO",VLOOKUP(AY1490,'[2]LISTAS ANEXO 1. 3'!$B$52:$C$58,2,FALSE),""))),"")</f>
        <v>CC</v>
      </c>
      <c r="I1490" s="23" t="str">
        <f>+IFERROR(VLOOKUP(#REF!,'[2]LISTAS ANEXO 1. 4'!$B$74:$C$90,2,FALSE),"")</f>
        <v/>
      </c>
      <c r="J1490" s="23" t="str">
        <f>+IFERROR(VLOOKUP(X1490,[2]ORDINALES!$B$2:$C$5,2,FALSE),"")</f>
        <v>CTADOS</v>
      </c>
      <c r="K1490" s="23" t="str">
        <f>+IFERROR(VLOOKUP(#REF!,[2]REGION!$G$2:$I$1125,2,FALSE),"")</f>
        <v/>
      </c>
      <c r="L1490" s="23" t="str">
        <f>+IFERROR(VLOOKUP(AI1490,[2]REGION!$G$2:$I$1125,2,FALSE),"")</f>
        <v/>
      </c>
      <c r="M1490" s="23" t="str">
        <f>+IFERROR(VLOOKUP(#REF!,[2]ORDINALES!$H$2:$I$382,2,FALSE),"")</f>
        <v/>
      </c>
      <c r="N1490" s="23" t="str">
        <f>IFERROR(VLOOKUP(U1490,'[2]Lista Willy'!$B$11:$D$14,3,FALSE),"")</f>
        <v>REC_21</v>
      </c>
      <c r="O1490" s="24"/>
      <c r="P1490" s="90">
        <v>46025</v>
      </c>
      <c r="Q1490" s="90" t="s">
        <v>540</v>
      </c>
      <c r="R1490" s="90" t="s">
        <v>1386</v>
      </c>
      <c r="S1490" s="90" t="s">
        <v>1509</v>
      </c>
      <c r="T1490" s="90" t="s">
        <v>1386</v>
      </c>
      <c r="U1490" s="90" t="s">
        <v>1028</v>
      </c>
      <c r="V1490" s="94" t="s">
        <v>154</v>
      </c>
      <c r="W1490" s="90" t="s">
        <v>1177</v>
      </c>
      <c r="X1490" s="90" t="s">
        <v>55</v>
      </c>
      <c r="Y1490" s="90" t="s">
        <v>1525</v>
      </c>
      <c r="Z1490" s="88">
        <v>2000000</v>
      </c>
      <c r="AA1490" s="120"/>
      <c r="AB1490" s="88"/>
      <c r="AC1490" s="88"/>
      <c r="AD1490" s="88"/>
      <c r="AE1490" s="120">
        <v>2000000</v>
      </c>
      <c r="AF1490" s="88"/>
      <c r="AG1490" s="89"/>
      <c r="AH1490" s="90" t="s">
        <v>57</v>
      </c>
      <c r="AI1490" s="90"/>
      <c r="AJ1490" s="90"/>
      <c r="AK1490" s="90"/>
      <c r="AL1490" s="90" t="s">
        <v>57</v>
      </c>
      <c r="AM1490" s="90"/>
      <c r="AN1490" s="90" t="s">
        <v>57</v>
      </c>
      <c r="AO1490" s="90"/>
      <c r="AP1490" s="90" t="s">
        <v>57</v>
      </c>
      <c r="AQ1490" s="90"/>
      <c r="AR1490" s="90" t="s">
        <v>57</v>
      </c>
      <c r="AS1490" s="90" t="s">
        <v>60</v>
      </c>
      <c r="AT1490" s="90" t="s">
        <v>61</v>
      </c>
      <c r="AU1490" s="97" t="s">
        <v>62</v>
      </c>
      <c r="AV1490" s="98" t="s">
        <v>125</v>
      </c>
      <c r="AW1490" s="98" t="s">
        <v>168</v>
      </c>
      <c r="AX1490" s="97">
        <v>3202031</v>
      </c>
      <c r="AY1490" s="98" t="s">
        <v>169</v>
      </c>
      <c r="AZ1490" s="98" t="s">
        <v>170</v>
      </c>
      <c r="BA1490" s="24"/>
    </row>
    <row r="1491" spans="1:53" ht="84.75" customHeight="1">
      <c r="A1491" s="23" t="str">
        <f>+IFERROR(VLOOKUP(R1491,'[2]Listas niveles'!$D$2:$E$11,2,FALSE),"")</f>
        <v>DTAO</v>
      </c>
      <c r="B1491" s="23" t="str">
        <f>+IFERROR(VLOOKUP(AS1491,'[2]Listas anexo 1'!$A$7:$B$8,2,FALSE),"")</f>
        <v>ADMIN</v>
      </c>
      <c r="C1491" s="23" t="str">
        <f>+IFERROR(VLOOKUP(AT1491,'[2]Listas anexo 1'!$A$13:$B$15,2,FALSE),"")</f>
        <v>ADMINYCOOR</v>
      </c>
      <c r="D1491" s="23" t="str">
        <f>+IFERROR(VLOOKUP(AT1491,'[2]Listas anexo 1'!$A$13:$C$15,3,FALSE),"")</f>
        <v>CONTRIBUIR</v>
      </c>
      <c r="E1491" s="23" t="str">
        <f>+IFERROR(VLOOKUP(AT1491,'[2]Listas anexo 1'!$A$19:$B$21,2,FALSE),"")</f>
        <v>ADMINOB</v>
      </c>
      <c r="F1491" s="23" t="str">
        <f>+IFERROR(VLOOKUP(AV1491,'[2]Listas anexo 1'!$J$13:$K$21,2,FALSE),"")</f>
        <v>ADOBI</v>
      </c>
      <c r="G1491" s="23" t="str">
        <f>+IFERROR(VLOOKUP(AW1491,'[2]LISTAS ANEXO 1. 2'!$A$9:$B$38,2,FALSE),"")</f>
        <v>AII</v>
      </c>
      <c r="H1491" s="23" t="str">
        <f>+IFERROR(IF(C1491="ADMINYCOOR",VLOOKUP(AY1491,'[2]LISTAS ANEXO 1. 3'!$B$13:$C$42,2,FALSE),IF(C1491="TASAS",VLOOKUP(AY1491,'[2]LISTAS ANEXO 1. 3'!$B$43:$C$51,2,FALSE),IF(C1491="FORTALECIMIENTO",VLOOKUP(AY1491,'[2]LISTAS ANEXO 1. 3'!$B$52:$C$58,2,FALSE),""))),"")</f>
        <v>CC</v>
      </c>
      <c r="I1491" s="23" t="str">
        <f>+IFERROR(VLOOKUP(#REF!,'[2]LISTAS ANEXO 1. 4'!$B$74:$C$90,2,FALSE),"")</f>
        <v/>
      </c>
      <c r="J1491" s="23" t="str">
        <f>+IFERROR(VLOOKUP(X1491,[2]ORDINALES!$B$2:$C$5,2,FALSE),"")</f>
        <v>CTADOS</v>
      </c>
      <c r="K1491" s="23" t="str">
        <f>+IFERROR(VLOOKUP(#REF!,[2]REGION!$G$2:$I$1125,2,FALSE),"")</f>
        <v/>
      </c>
      <c r="L1491" s="23" t="str">
        <f>+IFERROR(VLOOKUP(AI1491,[2]REGION!$G$2:$I$1125,2,FALSE),"")</f>
        <v/>
      </c>
      <c r="M1491" s="23" t="str">
        <f>+IFERROR(VLOOKUP(#REF!,[2]ORDINALES!$H$2:$I$382,2,FALSE),"")</f>
        <v/>
      </c>
      <c r="N1491" s="23" t="str">
        <f>IFERROR(VLOOKUP(U1491,'[2]Lista Willy'!$B$11:$D$14,3,FALSE),"")</f>
        <v>REC_20</v>
      </c>
      <c r="O1491" s="24"/>
      <c r="P1491" s="90">
        <v>46026</v>
      </c>
      <c r="Q1491" s="90" t="s">
        <v>540</v>
      </c>
      <c r="R1491" s="90" t="s">
        <v>1386</v>
      </c>
      <c r="S1491" s="90" t="s">
        <v>1509</v>
      </c>
      <c r="T1491" s="90" t="s">
        <v>1386</v>
      </c>
      <c r="U1491" s="90" t="s">
        <v>153</v>
      </c>
      <c r="V1491" s="94" t="s">
        <v>154</v>
      </c>
      <c r="W1491" s="90" t="s">
        <v>1177</v>
      </c>
      <c r="X1491" s="90" t="s">
        <v>55</v>
      </c>
      <c r="Y1491" s="90" t="s">
        <v>1490</v>
      </c>
      <c r="Z1491" s="88">
        <v>12000000</v>
      </c>
      <c r="AA1491" s="120"/>
      <c r="AB1491" s="88"/>
      <c r="AC1491" s="88"/>
      <c r="AD1491" s="88"/>
      <c r="AE1491" s="120">
        <v>12000000</v>
      </c>
      <c r="AF1491" s="88"/>
      <c r="AG1491" s="89"/>
      <c r="AH1491" s="90" t="s">
        <v>57</v>
      </c>
      <c r="AI1491" s="90"/>
      <c r="AJ1491" s="90"/>
      <c r="AK1491" s="90"/>
      <c r="AL1491" s="90" t="s">
        <v>57</v>
      </c>
      <c r="AM1491" s="90"/>
      <c r="AN1491" s="90" t="s">
        <v>57</v>
      </c>
      <c r="AO1491" s="90"/>
      <c r="AP1491" s="90" t="s">
        <v>57</v>
      </c>
      <c r="AQ1491" s="90"/>
      <c r="AR1491" s="90" t="s">
        <v>57</v>
      </c>
      <c r="AS1491" s="90" t="s">
        <v>60</v>
      </c>
      <c r="AT1491" s="90" t="s">
        <v>61</v>
      </c>
      <c r="AU1491" s="97" t="s">
        <v>62</v>
      </c>
      <c r="AV1491" s="98" t="s">
        <v>125</v>
      </c>
      <c r="AW1491" s="98" t="s">
        <v>168</v>
      </c>
      <c r="AX1491" s="97">
        <v>3202031</v>
      </c>
      <c r="AY1491" s="98" t="s">
        <v>169</v>
      </c>
      <c r="AZ1491" s="98" t="s">
        <v>170</v>
      </c>
      <c r="BA1491" s="24"/>
    </row>
    <row r="1492" spans="1:53" ht="84.75" customHeight="1">
      <c r="A1492" s="23" t="str">
        <f>+IFERROR(VLOOKUP(R1492,'[2]Listas niveles'!$D$2:$E$11,2,FALSE),"")</f>
        <v>DTAO</v>
      </c>
      <c r="B1492" s="23" t="str">
        <f>+IFERROR(VLOOKUP(AS1492,'[2]Listas anexo 1'!$A$7:$B$8,2,FALSE),"")</f>
        <v>ADMIN</v>
      </c>
      <c r="C1492" s="23" t="str">
        <f>+IFERROR(VLOOKUP(AT1492,'[2]Listas anexo 1'!$A$13:$B$15,2,FALSE),"")</f>
        <v>ADMINYCOOR</v>
      </c>
      <c r="D1492" s="23" t="str">
        <f>+IFERROR(VLOOKUP(AT1492,'[2]Listas anexo 1'!$A$13:$C$15,3,FALSE),"")</f>
        <v>CONTRIBUIR</v>
      </c>
      <c r="E1492" s="23" t="str">
        <f>+IFERROR(VLOOKUP(AT1492,'[2]Listas anexo 1'!$A$19:$B$21,2,FALSE),"")</f>
        <v>ADMINOB</v>
      </c>
      <c r="F1492" s="23" t="str">
        <f>+IFERROR(VLOOKUP(AV1492,'[2]Listas anexo 1'!$J$13:$K$21,2,FALSE),"")</f>
        <v>ADOBIV</v>
      </c>
      <c r="G1492" s="23" t="str">
        <f>+IFERROR(VLOOKUP(AW1492,'[2]LISTAS ANEXO 1. 2'!$A$9:$B$38,2,FALSE),"")</f>
        <v>AXVI</v>
      </c>
      <c r="H1492" s="23" t="str">
        <f>+IFERROR(IF(C1492="ADMINYCOOR",VLOOKUP(AY1492,'[2]LISTAS ANEXO 1. 3'!$B$13:$C$42,2,FALSE),IF(C1492="TASAS",VLOOKUP(AY1492,'[2]LISTAS ANEXO 1. 3'!$B$43:$C$51,2,FALSE),IF(C1492="FORTALECIMIENTO",VLOOKUP(AY1492,'[2]LISTAS ANEXO 1. 3'!$B$52:$C$58,2,FALSE),""))),"")</f>
        <v>CD</v>
      </c>
      <c r="I1492" s="23" t="str">
        <f>+IFERROR(VLOOKUP(#REF!,'[2]LISTAS ANEXO 1. 4'!$B$74:$C$90,2,FALSE),"")</f>
        <v/>
      </c>
      <c r="J1492" s="23" t="str">
        <f>+IFERROR(VLOOKUP(X1492,[2]ORDINALES!$B$2:$C$5,2,FALSE),"")</f>
        <v>CTADOS</v>
      </c>
      <c r="K1492" s="23" t="str">
        <f>+IFERROR(VLOOKUP(#REF!,[2]REGION!$G$2:$I$1125,2,FALSE),"")</f>
        <v/>
      </c>
      <c r="L1492" s="23" t="str">
        <f>+IFERROR(VLOOKUP(AI1492,[2]REGION!$G$2:$I$1125,2,FALSE),"")</f>
        <v/>
      </c>
      <c r="M1492" s="23" t="str">
        <f>+IFERROR(VLOOKUP(#REF!,[2]ORDINALES!$H$2:$I$382,2,FALSE),"")</f>
        <v/>
      </c>
      <c r="N1492" s="23" t="str">
        <f>IFERROR(VLOOKUP(U1492,'[2]Lista Willy'!$B$11:$D$14,3,FALSE),"")</f>
        <v>REC_20</v>
      </c>
      <c r="O1492" s="24"/>
      <c r="P1492" s="90">
        <v>46027</v>
      </c>
      <c r="Q1492" s="90" t="s">
        <v>540</v>
      </c>
      <c r="R1492" s="90" t="s">
        <v>1386</v>
      </c>
      <c r="S1492" s="90" t="s">
        <v>1509</v>
      </c>
      <c r="T1492" s="90" t="s">
        <v>1386</v>
      </c>
      <c r="U1492" s="90" t="s">
        <v>153</v>
      </c>
      <c r="V1492" s="94" t="s">
        <v>154</v>
      </c>
      <c r="W1492" s="90" t="s">
        <v>1177</v>
      </c>
      <c r="X1492" s="90" t="s">
        <v>55</v>
      </c>
      <c r="Y1492" s="90" t="s">
        <v>1528</v>
      </c>
      <c r="Z1492" s="88">
        <v>8000000</v>
      </c>
      <c r="AA1492" s="120"/>
      <c r="AB1492" s="88"/>
      <c r="AC1492" s="88"/>
      <c r="AD1492" s="88"/>
      <c r="AE1492" s="120">
        <v>8000000</v>
      </c>
      <c r="AF1492" s="88"/>
      <c r="AG1492" s="89"/>
      <c r="AH1492" s="90" t="s">
        <v>57</v>
      </c>
      <c r="AI1492" s="90"/>
      <c r="AJ1492" s="90"/>
      <c r="AK1492" s="90"/>
      <c r="AL1492" s="90" t="s">
        <v>57</v>
      </c>
      <c r="AM1492" s="90"/>
      <c r="AN1492" s="90" t="s">
        <v>57</v>
      </c>
      <c r="AO1492" s="90"/>
      <c r="AP1492" s="90" t="s">
        <v>57</v>
      </c>
      <c r="AQ1492" s="90"/>
      <c r="AR1492" s="90" t="s">
        <v>57</v>
      </c>
      <c r="AS1492" s="90" t="s">
        <v>60</v>
      </c>
      <c r="AT1492" s="90" t="s">
        <v>61</v>
      </c>
      <c r="AU1492" s="97" t="s">
        <v>62</v>
      </c>
      <c r="AV1492" s="98" t="s">
        <v>63</v>
      </c>
      <c r="AW1492" s="98" t="s">
        <v>64</v>
      </c>
      <c r="AX1492" s="97">
        <v>3202008</v>
      </c>
      <c r="AY1492" s="98" t="s">
        <v>65</v>
      </c>
      <c r="AZ1492" s="98" t="s">
        <v>66</v>
      </c>
      <c r="BA1492" s="24"/>
    </row>
    <row r="1493" spans="1:53" ht="84.75" customHeight="1">
      <c r="A1493" s="23" t="str">
        <f>+IFERROR(VLOOKUP(R1493,'[2]Listas niveles'!$D$2:$E$11,2,FALSE),"")</f>
        <v>DTAO</v>
      </c>
      <c r="B1493" s="23" t="str">
        <f>+IFERROR(VLOOKUP(AS1493,'[2]Listas anexo 1'!$A$7:$B$8,2,FALSE),"")</f>
        <v>ADMIN</v>
      </c>
      <c r="C1493" s="23" t="str">
        <f>+IFERROR(VLOOKUP(AT1493,'[2]Listas anexo 1'!$A$13:$B$15,2,FALSE),"")</f>
        <v>ADMINYCOOR</v>
      </c>
      <c r="D1493" s="23" t="str">
        <f>+IFERROR(VLOOKUP(AT1493,'[2]Listas anexo 1'!$A$13:$C$15,3,FALSE),"")</f>
        <v>CONTRIBUIR</v>
      </c>
      <c r="E1493" s="23" t="str">
        <f>+IFERROR(VLOOKUP(AT1493,'[2]Listas anexo 1'!$A$19:$B$21,2,FALSE),"")</f>
        <v>ADMINOB</v>
      </c>
      <c r="F1493" s="23" t="str">
        <f>+IFERROR(VLOOKUP(AV1493,'[2]Listas anexo 1'!$J$13:$K$21,2,FALSE),"")</f>
        <v>ADOBIV</v>
      </c>
      <c r="G1493" s="23" t="str">
        <f>+IFERROR(VLOOKUP(AW1493,'[2]LISTAS ANEXO 1. 2'!$A$9:$B$38,2,FALSE),"")</f>
        <v>AXVI</v>
      </c>
      <c r="H1493" s="23" t="str">
        <f>+IFERROR(IF(C1493="ADMINYCOOR",VLOOKUP(AY1493,'[2]LISTAS ANEXO 1. 3'!$B$13:$C$42,2,FALSE),IF(C1493="TASAS",VLOOKUP(AY1493,'[2]LISTAS ANEXO 1. 3'!$B$43:$C$51,2,FALSE),IF(C1493="FORTALECIMIENTO",VLOOKUP(AY1493,'[2]LISTAS ANEXO 1. 3'!$B$52:$C$58,2,FALSE),""))),"")</f>
        <v>CD</v>
      </c>
      <c r="I1493" s="23" t="str">
        <f>+IFERROR(VLOOKUP(#REF!,'[2]LISTAS ANEXO 1. 4'!$B$74:$C$90,2,FALSE),"")</f>
        <v/>
      </c>
      <c r="J1493" s="23" t="str">
        <f>+IFERROR(VLOOKUP(X1493,[2]ORDINALES!$B$2:$C$5,2,FALSE),"")</f>
        <v>CTADOS</v>
      </c>
      <c r="K1493" s="23" t="str">
        <f>+IFERROR(VLOOKUP(#REF!,[2]REGION!$G$2:$I$1125,2,FALSE),"")</f>
        <v/>
      </c>
      <c r="L1493" s="23" t="str">
        <f>+IFERROR(VLOOKUP(AI1493,[2]REGION!$G$2:$I$1125,2,FALSE),"")</f>
        <v/>
      </c>
      <c r="M1493" s="23" t="str">
        <f>+IFERROR(VLOOKUP(#REF!,[2]ORDINALES!$H$2:$I$382,2,FALSE),"")</f>
        <v/>
      </c>
      <c r="N1493" s="23" t="str">
        <f>IFERROR(VLOOKUP(U1493,'[2]Lista Willy'!$B$11:$D$14,3,FALSE),"")</f>
        <v>REC_20</v>
      </c>
      <c r="O1493" s="24"/>
      <c r="P1493" s="90">
        <v>46028</v>
      </c>
      <c r="Q1493" s="90" t="s">
        <v>540</v>
      </c>
      <c r="R1493" s="90" t="s">
        <v>1386</v>
      </c>
      <c r="S1493" s="90" t="s">
        <v>1509</v>
      </c>
      <c r="T1493" s="90" t="s">
        <v>1386</v>
      </c>
      <c r="U1493" s="90" t="s">
        <v>153</v>
      </c>
      <c r="V1493" s="94" t="s">
        <v>154</v>
      </c>
      <c r="W1493" s="90" t="s">
        <v>1177</v>
      </c>
      <c r="X1493" s="90" t="s">
        <v>55</v>
      </c>
      <c r="Y1493" s="90" t="s">
        <v>71</v>
      </c>
      <c r="Z1493" s="88">
        <v>9476230</v>
      </c>
      <c r="AA1493" s="120"/>
      <c r="AB1493" s="88"/>
      <c r="AC1493" s="88"/>
      <c r="AD1493" s="88"/>
      <c r="AE1493" s="120">
        <v>9476230</v>
      </c>
      <c r="AF1493" s="88"/>
      <c r="AG1493" s="89"/>
      <c r="AH1493" s="90" t="s">
        <v>57</v>
      </c>
      <c r="AI1493" s="90"/>
      <c r="AJ1493" s="90"/>
      <c r="AK1493" s="90"/>
      <c r="AL1493" s="90" t="s">
        <v>57</v>
      </c>
      <c r="AM1493" s="90"/>
      <c r="AN1493" s="90" t="s">
        <v>57</v>
      </c>
      <c r="AO1493" s="90"/>
      <c r="AP1493" s="90" t="s">
        <v>57</v>
      </c>
      <c r="AQ1493" s="90"/>
      <c r="AR1493" s="90" t="s">
        <v>57</v>
      </c>
      <c r="AS1493" s="90" t="s">
        <v>60</v>
      </c>
      <c r="AT1493" s="90" t="s">
        <v>61</v>
      </c>
      <c r="AU1493" s="97" t="s">
        <v>62</v>
      </c>
      <c r="AV1493" s="98" t="s">
        <v>63</v>
      </c>
      <c r="AW1493" s="98" t="s">
        <v>64</v>
      </c>
      <c r="AX1493" s="97">
        <v>3202008</v>
      </c>
      <c r="AY1493" s="98" t="s">
        <v>65</v>
      </c>
      <c r="AZ1493" s="98" t="s">
        <v>66</v>
      </c>
      <c r="BA1493" s="24"/>
    </row>
    <row r="1494" spans="1:53" ht="84.75" customHeight="1">
      <c r="A1494" s="23" t="str">
        <f>+IFERROR(VLOOKUP(R1494,'[2]Listas niveles'!$D$2:$E$11,2,FALSE),"")</f>
        <v>DTAO</v>
      </c>
      <c r="B1494" s="23" t="str">
        <f>+IFERROR(VLOOKUP(AS1494,'[2]Listas anexo 1'!$A$7:$B$8,2,FALSE),"")</f>
        <v>ADMIN</v>
      </c>
      <c r="C1494" s="23" t="str">
        <f>+IFERROR(VLOOKUP(AT1494,'[2]Listas anexo 1'!$A$13:$B$15,2,FALSE),"")</f>
        <v>ADMINYCOOR</v>
      </c>
      <c r="D1494" s="23" t="str">
        <f>+IFERROR(VLOOKUP(AT1494,'[2]Listas anexo 1'!$A$13:$C$15,3,FALSE),"")</f>
        <v>CONTRIBUIR</v>
      </c>
      <c r="E1494" s="23" t="str">
        <f>+IFERROR(VLOOKUP(AT1494,'[2]Listas anexo 1'!$A$19:$B$21,2,FALSE),"")</f>
        <v>ADMINOB</v>
      </c>
      <c r="F1494" s="23" t="str">
        <f>+IFERROR(VLOOKUP(AV1494,'[2]Listas anexo 1'!$J$13:$K$21,2,FALSE),"")</f>
        <v>ADOBIII</v>
      </c>
      <c r="G1494" s="23" t="str">
        <f>+IFERROR(VLOOKUP(AW1494,'[2]LISTAS ANEXO 1. 2'!$A$9:$B$38,2,FALSE),"")</f>
        <v>AX</v>
      </c>
      <c r="H1494" s="23" t="str">
        <f>+IFERROR(IF(C1494="ADMINYCOOR",VLOOKUP(AY1494,'[2]LISTAS ANEXO 1. 3'!$B$13:$C$42,2,FALSE),IF(C1494="TASAS",VLOOKUP(AY1494,'[2]LISTAS ANEXO 1. 3'!$B$43:$C$51,2,FALSE),IF(C1494="FORTALECIMIENTO",VLOOKUP(AY1494,'[2]LISTAS ANEXO 1. 3'!$B$52:$C$58,2,FALSE),""))),"")</f>
        <v>OO</v>
      </c>
      <c r="I1494" s="23" t="str">
        <f>+IFERROR(VLOOKUP(#REF!,'[2]LISTAS ANEXO 1. 4'!$B$74:$C$90,2,FALSE),"")</f>
        <v/>
      </c>
      <c r="J1494" s="23" t="str">
        <f>+IFERROR(VLOOKUP(X1494,[2]ORDINALES!$B$2:$C$5,2,FALSE),"")</f>
        <v>CTADOS</v>
      </c>
      <c r="K1494" s="23" t="str">
        <f>+IFERROR(VLOOKUP(#REF!,[2]REGION!$G$2:$I$1125,2,FALSE),"")</f>
        <v/>
      </c>
      <c r="L1494" s="23" t="str">
        <f>+IFERROR(VLOOKUP(AI1494,[2]REGION!$G$2:$I$1125,2,FALSE),"")</f>
        <v/>
      </c>
      <c r="M1494" s="23" t="str">
        <f>+IFERROR(VLOOKUP(#REF!,[2]ORDINALES!$H$2:$I$382,2,FALSE),"")</f>
        <v/>
      </c>
      <c r="N1494" s="23" t="str">
        <f>IFERROR(VLOOKUP(U1494,'[2]Lista Willy'!$B$11:$D$14,3,FALSE),"")</f>
        <v>REC_11</v>
      </c>
      <c r="O1494" s="24"/>
      <c r="P1494" s="90">
        <v>46029</v>
      </c>
      <c r="Q1494" s="90" t="s">
        <v>540</v>
      </c>
      <c r="R1494" s="90" t="s">
        <v>1386</v>
      </c>
      <c r="S1494" s="90" t="s">
        <v>1509</v>
      </c>
      <c r="T1494" s="90" t="s">
        <v>1386</v>
      </c>
      <c r="U1494" s="90" t="s">
        <v>52</v>
      </c>
      <c r="V1494" s="94" t="s">
        <v>53</v>
      </c>
      <c r="W1494" s="90" t="s">
        <v>54</v>
      </c>
      <c r="X1494" s="90" t="s">
        <v>55</v>
      </c>
      <c r="Y1494" s="90" t="s">
        <v>1529</v>
      </c>
      <c r="Z1494" s="88">
        <v>3000000</v>
      </c>
      <c r="AA1494" s="120"/>
      <c r="AB1494" s="88"/>
      <c r="AC1494" s="88"/>
      <c r="AD1494" s="88"/>
      <c r="AE1494" s="120">
        <v>3000000</v>
      </c>
      <c r="AF1494" s="88"/>
      <c r="AG1494" s="89"/>
      <c r="AH1494" s="90" t="s">
        <v>57</v>
      </c>
      <c r="AI1494" s="90"/>
      <c r="AJ1494" s="90"/>
      <c r="AK1494" s="90"/>
      <c r="AL1494" s="90" t="s">
        <v>57</v>
      </c>
      <c r="AM1494" s="90"/>
      <c r="AN1494" s="90" t="s">
        <v>57</v>
      </c>
      <c r="AO1494" s="90"/>
      <c r="AP1494" s="90" t="s">
        <v>57</v>
      </c>
      <c r="AQ1494" s="90"/>
      <c r="AR1494" s="90" t="s">
        <v>57</v>
      </c>
      <c r="AS1494" s="90" t="s">
        <v>60</v>
      </c>
      <c r="AT1494" s="90" t="s">
        <v>61</v>
      </c>
      <c r="AU1494" s="97" t="s">
        <v>62</v>
      </c>
      <c r="AV1494" s="98" t="s">
        <v>272</v>
      </c>
      <c r="AW1494" s="98" t="s">
        <v>335</v>
      </c>
      <c r="AX1494" s="97">
        <v>3202004</v>
      </c>
      <c r="AY1494" s="98" t="s">
        <v>336</v>
      </c>
      <c r="AZ1494" s="98" t="s">
        <v>888</v>
      </c>
      <c r="BA1494" s="24"/>
    </row>
    <row r="1495" spans="1:53" ht="84.75" customHeight="1">
      <c r="A1495" s="23" t="str">
        <f>+IFERROR(VLOOKUP(R1495,'[2]Listas niveles'!$D$2:$E$11,2,FALSE),"")</f>
        <v>DTAO</v>
      </c>
      <c r="B1495" s="23" t="str">
        <f>+IFERROR(VLOOKUP(AS1495,'[2]Listas anexo 1'!$A$7:$B$8,2,FALSE),"")</f>
        <v>ADMIN</v>
      </c>
      <c r="C1495" s="23" t="str">
        <f>+IFERROR(VLOOKUP(AT1495,'[2]Listas anexo 1'!$A$13:$B$15,2,FALSE),"")</f>
        <v>ADMINYCOOR</v>
      </c>
      <c r="D1495" s="23" t="str">
        <f>+IFERROR(VLOOKUP(AT1495,'[2]Listas anexo 1'!$A$13:$C$15,3,FALSE),"")</f>
        <v>CONTRIBUIR</v>
      </c>
      <c r="E1495" s="23" t="str">
        <f>+IFERROR(VLOOKUP(AT1495,'[2]Listas anexo 1'!$A$19:$B$21,2,FALSE),"")</f>
        <v>ADMINOB</v>
      </c>
      <c r="F1495" s="23" t="str">
        <f>+IFERROR(VLOOKUP(AV1495,'[2]Listas anexo 1'!$J$13:$K$21,2,FALSE),"")</f>
        <v>ADOBIII</v>
      </c>
      <c r="G1495" s="23" t="str">
        <f>+IFERROR(VLOOKUP(AW1495,'[2]LISTAS ANEXO 1. 2'!$A$9:$B$38,2,FALSE),"")</f>
        <v>AIX</v>
      </c>
      <c r="H1495" s="23" t="str">
        <f>+IFERROR(IF(C1495="ADMINYCOOR",VLOOKUP(AY1495,'[2]LISTAS ANEXO 1. 3'!$B$13:$C$42,2,FALSE),IF(C1495="TASAS",VLOOKUP(AY1495,'[2]LISTAS ANEXO 1. 3'!$B$43:$C$51,2,FALSE),IF(C1495="FORTALECIMIENTO",VLOOKUP(AY1495,'[2]LISTAS ANEXO 1. 3'!$B$52:$C$58,2,FALSE),""))),"")</f>
        <v>NN</v>
      </c>
      <c r="I1495" s="23" t="str">
        <f>+IFERROR(VLOOKUP(#REF!,'[2]LISTAS ANEXO 1. 4'!$B$74:$C$90,2,FALSE),"")</f>
        <v/>
      </c>
      <c r="J1495" s="23" t="str">
        <f>+IFERROR(VLOOKUP(X1495,[2]ORDINALES!$B$2:$C$5,2,FALSE),"")</f>
        <v>CTADOS</v>
      </c>
      <c r="K1495" s="23" t="str">
        <f>+IFERROR(VLOOKUP(#REF!,[2]REGION!$G$2:$I$1125,2,FALSE),"")</f>
        <v/>
      </c>
      <c r="L1495" s="23" t="str">
        <f>+IFERROR(VLOOKUP(AI1495,[2]REGION!$G$2:$I$1125,2,FALSE),"")</f>
        <v/>
      </c>
      <c r="M1495" s="23" t="str">
        <f>+IFERROR(VLOOKUP(#REF!,[2]ORDINALES!$H$2:$I$382,2,FALSE),"")</f>
        <v/>
      </c>
      <c r="N1495" s="23" t="str">
        <f>IFERROR(VLOOKUP(U1495,'[2]Lista Willy'!$B$11:$D$14,3,FALSE),"")</f>
        <v>REC_20</v>
      </c>
      <c r="O1495" s="24"/>
      <c r="P1495" s="90">
        <v>46030</v>
      </c>
      <c r="Q1495" s="90" t="s">
        <v>540</v>
      </c>
      <c r="R1495" s="90" t="s">
        <v>1386</v>
      </c>
      <c r="S1495" s="90" t="s">
        <v>1509</v>
      </c>
      <c r="T1495" s="90" t="s">
        <v>1386</v>
      </c>
      <c r="U1495" s="90" t="s">
        <v>153</v>
      </c>
      <c r="V1495" s="94" t="s">
        <v>154</v>
      </c>
      <c r="W1495" s="90" t="s">
        <v>54</v>
      </c>
      <c r="X1495" s="90" t="s">
        <v>55</v>
      </c>
      <c r="Y1495" s="90" t="s">
        <v>1530</v>
      </c>
      <c r="Z1495" s="88">
        <v>2000000</v>
      </c>
      <c r="AA1495" s="120"/>
      <c r="AB1495" s="88"/>
      <c r="AC1495" s="88"/>
      <c r="AD1495" s="88"/>
      <c r="AE1495" s="120">
        <v>2000000</v>
      </c>
      <c r="AF1495" s="88"/>
      <c r="AG1495" s="89"/>
      <c r="AH1495" s="90" t="s">
        <v>57</v>
      </c>
      <c r="AI1495" s="90"/>
      <c r="AJ1495" s="90"/>
      <c r="AK1495" s="90"/>
      <c r="AL1495" s="90" t="s">
        <v>57</v>
      </c>
      <c r="AM1495" s="90"/>
      <c r="AN1495" s="90" t="s">
        <v>57</v>
      </c>
      <c r="AO1495" s="90"/>
      <c r="AP1495" s="90" t="s">
        <v>57</v>
      </c>
      <c r="AQ1495" s="90"/>
      <c r="AR1495" s="90" t="s">
        <v>57</v>
      </c>
      <c r="AS1495" s="90" t="s">
        <v>60</v>
      </c>
      <c r="AT1495" s="90" t="s">
        <v>61</v>
      </c>
      <c r="AU1495" s="97" t="s">
        <v>62</v>
      </c>
      <c r="AV1495" s="98" t="s">
        <v>272</v>
      </c>
      <c r="AW1495" s="98" t="s">
        <v>413</v>
      </c>
      <c r="AX1495" s="97">
        <v>3202014</v>
      </c>
      <c r="AY1495" s="98" t="s">
        <v>418</v>
      </c>
      <c r="AZ1495" s="98" t="s">
        <v>415</v>
      </c>
      <c r="BA1495" s="24"/>
    </row>
    <row r="1496" spans="1:53" ht="84.75" customHeight="1">
      <c r="A1496" s="23" t="str">
        <f>+IFERROR(VLOOKUP(R1496,'[2]Listas niveles'!$D$2:$E$11,2,FALSE),"")</f>
        <v>DTAO</v>
      </c>
      <c r="B1496" s="23" t="str">
        <f>+IFERROR(VLOOKUP(AS1496,'[2]Listas anexo 1'!$A$7:$B$8,2,FALSE),"")</f>
        <v>ADMIN</v>
      </c>
      <c r="C1496" s="23" t="str">
        <f>+IFERROR(VLOOKUP(AT1496,'[2]Listas anexo 1'!$A$13:$B$15,2,FALSE),"")</f>
        <v>ADMINYCOOR</v>
      </c>
      <c r="D1496" s="23" t="str">
        <f>+IFERROR(VLOOKUP(AT1496,'[2]Listas anexo 1'!$A$13:$C$15,3,FALSE),"")</f>
        <v>CONTRIBUIR</v>
      </c>
      <c r="E1496" s="23" t="str">
        <f>+IFERROR(VLOOKUP(AT1496,'[2]Listas anexo 1'!$A$19:$B$21,2,FALSE),"")</f>
        <v>ADMINOB</v>
      </c>
      <c r="F1496" s="23" t="str">
        <f>+IFERROR(VLOOKUP(AV1496,'[2]Listas anexo 1'!$J$13:$K$21,2,FALSE),"")</f>
        <v>ADOBIII</v>
      </c>
      <c r="G1496" s="23" t="str">
        <f>+IFERROR(VLOOKUP(AW1496,'[2]LISTAS ANEXO 1. 2'!$A$9:$B$38,2,FALSE),"")</f>
        <v>AIX</v>
      </c>
      <c r="H1496" s="23" t="str">
        <f>+IFERROR(IF(C1496="ADMINYCOOR",VLOOKUP(AY1496,'[2]LISTAS ANEXO 1. 3'!$B$13:$C$42,2,FALSE),IF(C1496="TASAS",VLOOKUP(AY1496,'[2]LISTAS ANEXO 1. 3'!$B$43:$C$51,2,FALSE),IF(C1496="FORTALECIMIENTO",VLOOKUP(AY1496,'[2]LISTAS ANEXO 1. 3'!$B$52:$C$58,2,FALSE),""))),"")</f>
        <v>NN</v>
      </c>
      <c r="I1496" s="23" t="str">
        <f>+IFERROR(VLOOKUP(#REF!,'[2]LISTAS ANEXO 1. 4'!$B$74:$C$90,2,FALSE),"")</f>
        <v/>
      </c>
      <c r="J1496" s="23" t="str">
        <f>+IFERROR(VLOOKUP(X1496,[2]ORDINALES!$B$2:$C$5,2,FALSE),"")</f>
        <v>CTADOS</v>
      </c>
      <c r="K1496" s="23" t="str">
        <f>+IFERROR(VLOOKUP(#REF!,[2]REGION!$G$2:$I$1125,2,FALSE),"")</f>
        <v/>
      </c>
      <c r="L1496" s="23" t="str">
        <f>+IFERROR(VLOOKUP(AI1496,[2]REGION!$G$2:$I$1125,2,FALSE),"")</f>
        <v/>
      </c>
      <c r="M1496" s="23" t="str">
        <f>+IFERROR(VLOOKUP(#REF!,[2]ORDINALES!$H$2:$I$382,2,FALSE),"")</f>
        <v/>
      </c>
      <c r="N1496" s="23" t="str">
        <f>IFERROR(VLOOKUP(U1496,'[2]Lista Willy'!$B$11:$D$14,3,FALSE),"")</f>
        <v>REC_21</v>
      </c>
      <c r="O1496" s="24"/>
      <c r="P1496" s="90">
        <v>46031</v>
      </c>
      <c r="Q1496" s="90" t="s">
        <v>540</v>
      </c>
      <c r="R1496" s="90" t="s">
        <v>1386</v>
      </c>
      <c r="S1496" s="90" t="s">
        <v>1509</v>
      </c>
      <c r="T1496" s="90" t="s">
        <v>1386</v>
      </c>
      <c r="U1496" s="90" t="s">
        <v>1028</v>
      </c>
      <c r="V1496" s="94" t="s">
        <v>154</v>
      </c>
      <c r="W1496" s="90" t="s">
        <v>1177</v>
      </c>
      <c r="X1496" s="90" t="s">
        <v>55</v>
      </c>
      <c r="Y1496" s="90" t="s">
        <v>1531</v>
      </c>
      <c r="Z1496" s="88">
        <v>1312220</v>
      </c>
      <c r="AA1496" s="120"/>
      <c r="AB1496" s="88"/>
      <c r="AC1496" s="88"/>
      <c r="AD1496" s="88"/>
      <c r="AE1496" s="120">
        <v>1312220</v>
      </c>
      <c r="AF1496" s="88"/>
      <c r="AG1496" s="89"/>
      <c r="AH1496" s="90" t="s">
        <v>57</v>
      </c>
      <c r="AI1496" s="90"/>
      <c r="AJ1496" s="90"/>
      <c r="AK1496" s="90"/>
      <c r="AL1496" s="90" t="s">
        <v>57</v>
      </c>
      <c r="AM1496" s="90"/>
      <c r="AN1496" s="90" t="s">
        <v>57</v>
      </c>
      <c r="AO1496" s="90"/>
      <c r="AP1496" s="90" t="s">
        <v>57</v>
      </c>
      <c r="AQ1496" s="90"/>
      <c r="AR1496" s="90" t="s">
        <v>57</v>
      </c>
      <c r="AS1496" s="90" t="s">
        <v>60</v>
      </c>
      <c r="AT1496" s="90" t="s">
        <v>61</v>
      </c>
      <c r="AU1496" s="97" t="s">
        <v>62</v>
      </c>
      <c r="AV1496" s="98" t="s">
        <v>272</v>
      </c>
      <c r="AW1496" s="98" t="s">
        <v>413</v>
      </c>
      <c r="AX1496" s="97">
        <v>3202014</v>
      </c>
      <c r="AY1496" s="98" t="s">
        <v>418</v>
      </c>
      <c r="AZ1496" s="98" t="s">
        <v>415</v>
      </c>
      <c r="BA1496" s="24"/>
    </row>
    <row r="1497" spans="1:53" ht="84.75" customHeight="1">
      <c r="A1497" s="23" t="str">
        <f>+IFERROR(VLOOKUP(R1497,'[2]Listas niveles'!$D$2:$E$11,2,FALSE),"")</f>
        <v>DTAO</v>
      </c>
      <c r="B1497" s="23" t="str">
        <f>+IFERROR(VLOOKUP(AS1497,'[2]Listas anexo 1'!$A$7:$B$8,2,FALSE),"")</f>
        <v>ADMIN</v>
      </c>
      <c r="C1497" s="23" t="str">
        <f>+IFERROR(VLOOKUP(AT1497,'[2]Listas anexo 1'!$A$13:$B$15,2,FALSE),"")</f>
        <v>ADMINYCOOR</v>
      </c>
      <c r="D1497" s="23" t="str">
        <f>+IFERROR(VLOOKUP(AT1497,'[2]Listas anexo 1'!$A$13:$C$15,3,FALSE),"")</f>
        <v>CONTRIBUIR</v>
      </c>
      <c r="E1497" s="23" t="str">
        <f>+IFERROR(VLOOKUP(AT1497,'[2]Listas anexo 1'!$A$19:$B$21,2,FALSE),"")</f>
        <v>ADMINOB</v>
      </c>
      <c r="F1497" s="23" t="str">
        <f>+IFERROR(VLOOKUP(AV1497,'[2]Listas anexo 1'!$J$13:$K$21,2,FALSE),"")</f>
        <v>ADOBI</v>
      </c>
      <c r="G1497" s="23" t="str">
        <f>+IFERROR(VLOOKUP(AW1497,'[2]LISTAS ANEXO 1. 2'!$A$9:$B$38,2,FALSE),"")</f>
        <v>AI</v>
      </c>
      <c r="H1497" s="23" t="str">
        <f>+IFERROR(IF(C1497="ADMINYCOOR",VLOOKUP(AY1497,'[2]LISTAS ANEXO 1. 3'!$B$13:$C$42,2,FALSE),IF(C1497="TASAS",VLOOKUP(AY1497,'[2]LISTAS ANEXO 1. 3'!$B$43:$C$51,2,FALSE),IF(C1497="FORTALECIMIENTO",VLOOKUP(AY1497,'[2]LISTAS ANEXO 1. 3'!$B$52:$C$58,2,FALSE),""))),"")</f>
        <v>AA</v>
      </c>
      <c r="I1497" s="23" t="str">
        <f>+IFERROR(VLOOKUP(#REF!,'[2]LISTAS ANEXO 1. 4'!$B$74:$C$90,2,FALSE),"")</f>
        <v/>
      </c>
      <c r="J1497" s="23" t="str">
        <f>+IFERROR(VLOOKUP(X1497,[2]ORDINALES!$B$2:$C$5,2,FALSE),"")</f>
        <v>CTADOS</v>
      </c>
      <c r="K1497" s="23" t="str">
        <f>+IFERROR(VLOOKUP(#REF!,[2]REGION!$G$2:$I$1125,2,FALSE),"")</f>
        <v/>
      </c>
      <c r="L1497" s="23" t="str">
        <f>+IFERROR(VLOOKUP(AI1497,[2]REGION!$G$2:$I$1125,2,FALSE),"")</f>
        <v/>
      </c>
      <c r="M1497" s="23" t="str">
        <f>+IFERROR(VLOOKUP(#REF!,[2]ORDINALES!$H$2:$I$382,2,FALSE),"")</f>
        <v/>
      </c>
      <c r="N1497" s="23" t="str">
        <f>IFERROR(VLOOKUP(U1497,'[2]Lista Willy'!$B$11:$D$14,3,FALSE),"")</f>
        <v>REC_20</v>
      </c>
      <c r="O1497" s="24"/>
      <c r="P1497" s="90">
        <v>46032</v>
      </c>
      <c r="Q1497" s="90" t="s">
        <v>540</v>
      </c>
      <c r="R1497" s="90" t="s">
        <v>1386</v>
      </c>
      <c r="S1497" s="90" t="s">
        <v>1509</v>
      </c>
      <c r="T1497" s="90" t="s">
        <v>1386</v>
      </c>
      <c r="U1497" s="90" t="s">
        <v>153</v>
      </c>
      <c r="V1497" s="94" t="s">
        <v>154</v>
      </c>
      <c r="W1497" s="90" t="s">
        <v>54</v>
      </c>
      <c r="X1497" s="90" t="s">
        <v>55</v>
      </c>
      <c r="Y1497" s="90" t="s">
        <v>292</v>
      </c>
      <c r="Z1497" s="88">
        <v>5122187</v>
      </c>
      <c r="AA1497" s="120"/>
      <c r="AB1497" s="88"/>
      <c r="AC1497" s="88"/>
      <c r="AD1497" s="88"/>
      <c r="AE1497" s="120">
        <v>5122187</v>
      </c>
      <c r="AF1497" s="88"/>
      <c r="AG1497" s="89"/>
      <c r="AH1497" s="90" t="s">
        <v>57</v>
      </c>
      <c r="AI1497" s="90"/>
      <c r="AJ1497" s="90"/>
      <c r="AK1497" s="90"/>
      <c r="AL1497" s="90" t="s">
        <v>57</v>
      </c>
      <c r="AM1497" s="90"/>
      <c r="AN1497" s="90" t="s">
        <v>57</v>
      </c>
      <c r="AO1497" s="90"/>
      <c r="AP1497" s="90" t="s">
        <v>57</v>
      </c>
      <c r="AQ1497" s="90"/>
      <c r="AR1497" s="90" t="s">
        <v>57</v>
      </c>
      <c r="AS1497" s="90" t="s">
        <v>60</v>
      </c>
      <c r="AT1497" s="90" t="s">
        <v>61</v>
      </c>
      <c r="AU1497" s="97" t="s">
        <v>62</v>
      </c>
      <c r="AV1497" s="98" t="s">
        <v>125</v>
      </c>
      <c r="AW1497" s="98" t="s">
        <v>126</v>
      </c>
      <c r="AX1497" s="97">
        <v>3202032</v>
      </c>
      <c r="AY1497" s="98" t="s">
        <v>127</v>
      </c>
      <c r="AZ1497" s="98" t="s">
        <v>293</v>
      </c>
      <c r="BA1497" s="24"/>
    </row>
    <row r="1498" spans="1:53" ht="84.75" customHeight="1">
      <c r="A1498" s="23" t="str">
        <f>+IFERROR(VLOOKUP(R1498,'[2]Listas niveles'!$D$2:$E$11,2,FALSE),"")</f>
        <v>DTAO</v>
      </c>
      <c r="B1498" s="23" t="str">
        <f>+IFERROR(VLOOKUP(AS1498,'[2]Listas anexo 1'!$A$7:$B$8,2,FALSE),"")</f>
        <v>ADMIN</v>
      </c>
      <c r="C1498" s="23" t="str">
        <f>+IFERROR(VLOOKUP(AT1498,'[2]Listas anexo 1'!$A$13:$B$15,2,FALSE),"")</f>
        <v>ADMINYCOOR</v>
      </c>
      <c r="D1498" s="23" t="str">
        <f>+IFERROR(VLOOKUP(AT1498,'[2]Listas anexo 1'!$A$13:$C$15,3,FALSE),"")</f>
        <v>CONTRIBUIR</v>
      </c>
      <c r="E1498" s="23" t="str">
        <f>+IFERROR(VLOOKUP(AT1498,'[2]Listas anexo 1'!$A$19:$B$21,2,FALSE),"")</f>
        <v>ADMINOB</v>
      </c>
      <c r="F1498" s="23" t="str">
        <f>+IFERROR(VLOOKUP(AV1498,'[2]Listas anexo 1'!$J$13:$K$21,2,FALSE),"")</f>
        <v>ADOBIV</v>
      </c>
      <c r="G1498" s="23" t="str">
        <f>+IFERROR(VLOOKUP(AW1498,'[2]LISTAS ANEXO 1. 2'!$A$9:$B$38,2,FALSE),"")</f>
        <v>AXVI</v>
      </c>
      <c r="H1498" s="23" t="str">
        <f>+IFERROR(IF(C1498="ADMINYCOOR",VLOOKUP(AY1498,'[2]LISTAS ANEXO 1. 3'!$B$13:$C$42,2,FALSE),IF(C1498="TASAS",VLOOKUP(AY1498,'[2]LISTAS ANEXO 1. 3'!$B$43:$C$51,2,FALSE),IF(C1498="FORTALECIMIENTO",VLOOKUP(AY1498,'[2]LISTAS ANEXO 1. 3'!$B$52:$C$58,2,FALSE),""))),"")</f>
        <v>CD</v>
      </c>
      <c r="I1498" s="23" t="str">
        <f>+IFERROR(VLOOKUP(#REF!,'[2]LISTAS ANEXO 1. 4'!$B$74:$C$90,2,FALSE),"")</f>
        <v/>
      </c>
      <c r="J1498" s="23" t="str">
        <f>+IFERROR(VLOOKUP(X1498,[2]ORDINALES!$B$2:$C$5,2,FALSE),"")</f>
        <v>CTADOS</v>
      </c>
      <c r="K1498" s="23" t="str">
        <f>+IFERROR(VLOOKUP(#REF!,[2]REGION!$G$2:$I$1125,2,FALSE),"")</f>
        <v/>
      </c>
      <c r="L1498" s="23" t="str">
        <f>+IFERROR(VLOOKUP(AI1498,[2]REGION!$G$2:$I$1125,2,FALSE),"")</f>
        <v/>
      </c>
      <c r="M1498" s="23" t="str">
        <f>+IFERROR(VLOOKUP(#REF!,[2]ORDINALES!$H$2:$I$382,2,FALSE),"")</f>
        <v/>
      </c>
      <c r="N1498" s="23" t="str">
        <f>IFERROR(VLOOKUP(U1498,'[2]Lista Willy'!$B$11:$D$14,3,FALSE),"")</f>
        <v>REC_11</v>
      </c>
      <c r="O1498" s="24"/>
      <c r="P1498" s="90">
        <v>46033</v>
      </c>
      <c r="Q1498" s="90" t="s">
        <v>540</v>
      </c>
      <c r="R1498" s="90" t="s">
        <v>1386</v>
      </c>
      <c r="S1498" s="90" t="s">
        <v>1509</v>
      </c>
      <c r="T1498" s="90" t="s">
        <v>1386</v>
      </c>
      <c r="U1498" s="90" t="s">
        <v>52</v>
      </c>
      <c r="V1498" s="94" t="s">
        <v>53</v>
      </c>
      <c r="W1498" s="90" t="s">
        <v>54</v>
      </c>
      <c r="X1498" s="90" t="s">
        <v>55</v>
      </c>
      <c r="Y1498" s="90" t="s">
        <v>1416</v>
      </c>
      <c r="Z1498" s="88">
        <v>2342907</v>
      </c>
      <c r="AA1498" s="120"/>
      <c r="AB1498" s="88"/>
      <c r="AC1498" s="88"/>
      <c r="AD1498" s="88"/>
      <c r="AE1498" s="120">
        <v>2342907</v>
      </c>
      <c r="AF1498" s="88"/>
      <c r="AG1498" s="89"/>
      <c r="AH1498" s="90" t="s">
        <v>57</v>
      </c>
      <c r="AI1498" s="90"/>
      <c r="AJ1498" s="90"/>
      <c r="AK1498" s="90"/>
      <c r="AL1498" s="90" t="s">
        <v>57</v>
      </c>
      <c r="AM1498" s="90"/>
      <c r="AN1498" s="90" t="s">
        <v>57</v>
      </c>
      <c r="AO1498" s="90"/>
      <c r="AP1498" s="90" t="s">
        <v>57</v>
      </c>
      <c r="AQ1498" s="90"/>
      <c r="AR1498" s="90" t="s">
        <v>57</v>
      </c>
      <c r="AS1498" s="90" t="s">
        <v>60</v>
      </c>
      <c r="AT1498" s="90" t="s">
        <v>61</v>
      </c>
      <c r="AU1498" s="97" t="s">
        <v>62</v>
      </c>
      <c r="AV1498" s="98" t="s">
        <v>63</v>
      </c>
      <c r="AW1498" s="98" t="s">
        <v>64</v>
      </c>
      <c r="AX1498" s="97">
        <v>3202008</v>
      </c>
      <c r="AY1498" s="98" t="s">
        <v>65</v>
      </c>
      <c r="AZ1498" s="98" t="s">
        <v>66</v>
      </c>
      <c r="BA1498" s="24"/>
    </row>
    <row r="1499" spans="1:53" ht="84.75" customHeight="1">
      <c r="A1499" s="23" t="str">
        <f>+IFERROR(VLOOKUP(R1499,'[2]Listas niveles'!$D$2:$E$11,2,FALSE),"")</f>
        <v>DTAO</v>
      </c>
      <c r="B1499" s="23" t="str">
        <f>+IFERROR(VLOOKUP(AS1499,'[2]Listas anexo 1'!$A$7:$B$8,2,FALSE),"")</f>
        <v>ADMIN</v>
      </c>
      <c r="C1499" s="23" t="str">
        <f>+IFERROR(VLOOKUP(AT1499,'[2]Listas anexo 1'!$A$13:$B$15,2,FALSE),"")</f>
        <v>ADMINYCOOR</v>
      </c>
      <c r="D1499" s="23" t="str">
        <f>+IFERROR(VLOOKUP(AT1499,'[2]Listas anexo 1'!$A$13:$C$15,3,FALSE),"")</f>
        <v>CONTRIBUIR</v>
      </c>
      <c r="E1499" s="23" t="str">
        <f>+IFERROR(VLOOKUP(AT1499,'[2]Listas anexo 1'!$A$19:$B$21,2,FALSE),"")</f>
        <v>ADMINOB</v>
      </c>
      <c r="F1499" s="23" t="str">
        <f>+IFERROR(VLOOKUP(AV1499,'[2]Listas anexo 1'!$J$13:$K$21,2,FALSE),"")</f>
        <v>ADOBIV</v>
      </c>
      <c r="G1499" s="23" t="str">
        <f>+IFERROR(VLOOKUP(AW1499,'[2]LISTAS ANEXO 1. 2'!$A$9:$B$38,2,FALSE),"")</f>
        <v>AXVI</v>
      </c>
      <c r="H1499" s="23" t="str">
        <f>+IFERROR(IF(C1499="ADMINYCOOR",VLOOKUP(AY1499,'[2]LISTAS ANEXO 1. 3'!$B$13:$C$42,2,FALSE),IF(C1499="TASAS",VLOOKUP(AY1499,'[2]LISTAS ANEXO 1. 3'!$B$43:$C$51,2,FALSE),IF(C1499="FORTALECIMIENTO",VLOOKUP(AY1499,'[2]LISTAS ANEXO 1. 3'!$B$52:$C$58,2,FALSE),""))),"")</f>
        <v>CD</v>
      </c>
      <c r="I1499" s="23" t="str">
        <f>+IFERROR(VLOOKUP(#REF!,'[2]LISTAS ANEXO 1. 4'!$B$74:$C$90,2,FALSE),"")</f>
        <v/>
      </c>
      <c r="J1499" s="23" t="str">
        <f>+IFERROR(VLOOKUP(X1499,[2]ORDINALES!$B$2:$C$5,2,FALSE),"")</f>
        <v>CTADOS</v>
      </c>
      <c r="K1499" s="23" t="str">
        <f>+IFERROR(VLOOKUP(#REF!,[2]REGION!$G$2:$I$1125,2,FALSE),"")</f>
        <v/>
      </c>
      <c r="L1499" s="23" t="str">
        <f>+IFERROR(VLOOKUP(AI1499,[2]REGION!$G$2:$I$1125,2,FALSE),"")</f>
        <v/>
      </c>
      <c r="M1499" s="23" t="str">
        <f>+IFERROR(VLOOKUP(#REF!,[2]ORDINALES!$H$2:$I$382,2,FALSE),"")</f>
        <v/>
      </c>
      <c r="N1499" s="23" t="str">
        <f>IFERROR(VLOOKUP(U1499,'[2]Lista Willy'!$B$11:$D$14,3,FALSE),"")</f>
        <v>REC_11</v>
      </c>
      <c r="O1499" s="24"/>
      <c r="P1499" s="90">
        <v>46034</v>
      </c>
      <c r="Q1499" s="90" t="s">
        <v>540</v>
      </c>
      <c r="R1499" s="90" t="s">
        <v>1386</v>
      </c>
      <c r="S1499" s="90" t="s">
        <v>1509</v>
      </c>
      <c r="T1499" s="90" t="s">
        <v>1386</v>
      </c>
      <c r="U1499" s="90" t="s">
        <v>52</v>
      </c>
      <c r="V1499" s="94" t="s">
        <v>53</v>
      </c>
      <c r="W1499" s="90" t="s">
        <v>54</v>
      </c>
      <c r="X1499" s="90" t="s">
        <v>55</v>
      </c>
      <c r="Y1499" s="90" t="s">
        <v>294</v>
      </c>
      <c r="Z1499" s="88">
        <v>1006732</v>
      </c>
      <c r="AA1499" s="120"/>
      <c r="AB1499" s="88"/>
      <c r="AC1499" s="88"/>
      <c r="AD1499" s="88"/>
      <c r="AE1499" s="120">
        <v>1006732</v>
      </c>
      <c r="AF1499" s="88"/>
      <c r="AG1499" s="89"/>
      <c r="AH1499" s="90" t="s">
        <v>57</v>
      </c>
      <c r="AI1499" s="90"/>
      <c r="AJ1499" s="90"/>
      <c r="AK1499" s="90"/>
      <c r="AL1499" s="90" t="s">
        <v>57</v>
      </c>
      <c r="AM1499" s="90"/>
      <c r="AN1499" s="90" t="s">
        <v>57</v>
      </c>
      <c r="AO1499" s="90"/>
      <c r="AP1499" s="90" t="s">
        <v>57</v>
      </c>
      <c r="AQ1499" s="90"/>
      <c r="AR1499" s="90" t="s">
        <v>57</v>
      </c>
      <c r="AS1499" s="90" t="s">
        <v>60</v>
      </c>
      <c r="AT1499" s="90" t="s">
        <v>61</v>
      </c>
      <c r="AU1499" s="97" t="s">
        <v>62</v>
      </c>
      <c r="AV1499" s="98" t="s">
        <v>63</v>
      </c>
      <c r="AW1499" s="98" t="s">
        <v>64</v>
      </c>
      <c r="AX1499" s="97">
        <v>3202008</v>
      </c>
      <c r="AY1499" s="98" t="s">
        <v>65</v>
      </c>
      <c r="AZ1499" s="98" t="s">
        <v>66</v>
      </c>
      <c r="BA1499" s="24"/>
    </row>
    <row r="1500" spans="1:53" ht="84.75" customHeight="1">
      <c r="A1500" s="23" t="str">
        <f>+IFERROR(VLOOKUP(R1500,'[2]Listas niveles'!$D$2:$E$11,2,FALSE),"")</f>
        <v>DTAO</v>
      </c>
      <c r="B1500" s="23" t="str">
        <f>+IFERROR(VLOOKUP(AS1500,'[2]Listas anexo 1'!$A$7:$B$8,2,FALSE),"")</f>
        <v>FORTA</v>
      </c>
      <c r="C1500" s="23" t="str">
        <f>+IFERROR(VLOOKUP(AT1500,'[2]Listas anexo 1'!$A$13:$B$15,2,FALSE),"")</f>
        <v>FORTALECIMIENTO</v>
      </c>
      <c r="D1500" s="23" t="str">
        <f>+IFERROR(VLOOKUP(AT1500,'[2]Listas anexo 1'!$A$13:$C$15,3,FALSE),"")</f>
        <v>FORTALECER</v>
      </c>
      <c r="E1500" s="23" t="str">
        <f>+IFERROR(VLOOKUP(AT1500,'[2]Listas anexo 1'!$A$19:$B$21,2,FALSE),"")</f>
        <v>FORTOB</v>
      </c>
      <c r="F1500" s="23" t="str">
        <f>+IFERROR(VLOOKUP(AV1500,'[2]Listas anexo 1'!$J$13:$K$21,2,FALSE),"")</f>
        <v>FORTOBI</v>
      </c>
      <c r="G1500" s="23" t="str">
        <f>+IFERROR(VLOOKUP(AW1500,'[2]LISTAS ANEXO 1. 2'!$A$9:$B$38,2,FALSE),"")</f>
        <v>TII</v>
      </c>
      <c r="H1500" s="23" t="str">
        <f>+IFERROR(IF(C1500="ADMINYCOOR",VLOOKUP(AY1500,'[2]LISTAS ANEXO 1. 3'!$B$13:$C$42,2,FALSE),IF(C1500="TASAS",VLOOKUP(AY1500,'[2]LISTAS ANEXO 1. 3'!$B$43:$C$51,2,FALSE),IF(C1500="FORTALECIMIENTO",VLOOKUP(AY1500,'[2]LISTAS ANEXO 1. 3'!$B$52:$C$58,2,FALSE),""))),"")</f>
        <v>BBBB</v>
      </c>
      <c r="I1500" s="23" t="str">
        <f>+IFERROR(VLOOKUP(#REF!,'[2]LISTAS ANEXO 1. 4'!$B$74:$C$90,2,FALSE),"")</f>
        <v/>
      </c>
      <c r="J1500" s="23" t="str">
        <f>+IFERROR(VLOOKUP(X1500,[2]ORDINALES!$B$2:$C$5,2,FALSE),"")</f>
        <v>CTADOS</v>
      </c>
      <c r="K1500" s="23" t="str">
        <f>+IFERROR(VLOOKUP(#REF!,[2]REGION!$G$2:$I$1125,2,FALSE),"")</f>
        <v/>
      </c>
      <c r="L1500" s="23" t="str">
        <f>+IFERROR(VLOOKUP(AI1500,[2]REGION!$G$2:$I$1125,2,FALSE),"")</f>
        <v>VALLE</v>
      </c>
      <c r="M1500" s="23" t="str">
        <f>+IFERROR(VLOOKUP(#REF!,[2]ORDINALES!$H$2:$I$382,2,FALSE),"")</f>
        <v/>
      </c>
      <c r="N1500" s="23" t="str">
        <f>IFERROR(VLOOKUP(U1500,'[2]Lista Willy'!$B$11:$D$14,3,FALSE),"")</f>
        <v>REC_11</v>
      </c>
      <c r="O1500" s="24"/>
      <c r="P1500" s="90">
        <v>46035</v>
      </c>
      <c r="Q1500" s="90" t="s">
        <v>540</v>
      </c>
      <c r="R1500" s="90" t="s">
        <v>1386</v>
      </c>
      <c r="S1500" s="90" t="s">
        <v>1509</v>
      </c>
      <c r="T1500" s="90" t="s">
        <v>1386</v>
      </c>
      <c r="U1500" s="90" t="s">
        <v>52</v>
      </c>
      <c r="V1500" s="94" t="s">
        <v>53</v>
      </c>
      <c r="W1500" s="90" t="s">
        <v>54</v>
      </c>
      <c r="X1500" s="90" t="s">
        <v>55</v>
      </c>
      <c r="Y1500" s="90" t="s">
        <v>1532</v>
      </c>
      <c r="Z1500" s="88">
        <v>31859960</v>
      </c>
      <c r="AA1500" s="120"/>
      <c r="AB1500" s="88"/>
      <c r="AC1500" s="88"/>
      <c r="AD1500" s="88"/>
      <c r="AE1500" s="120">
        <v>31859960</v>
      </c>
      <c r="AF1500" s="88"/>
      <c r="AG1500" s="89"/>
      <c r="AH1500" s="90" t="s">
        <v>57</v>
      </c>
      <c r="AI1500" s="90" t="s">
        <v>1511</v>
      </c>
      <c r="AJ1500" s="90" t="s">
        <v>1512</v>
      </c>
      <c r="AK1500" s="90"/>
      <c r="AL1500" s="90" t="s">
        <v>57</v>
      </c>
      <c r="AM1500" s="90"/>
      <c r="AN1500" s="90" t="s">
        <v>57</v>
      </c>
      <c r="AO1500" s="90"/>
      <c r="AP1500" s="90" t="s">
        <v>57</v>
      </c>
      <c r="AQ1500" s="90"/>
      <c r="AR1500" s="90" t="s">
        <v>57</v>
      </c>
      <c r="AS1500" s="90" t="s">
        <v>73</v>
      </c>
      <c r="AT1500" s="90" t="s">
        <v>74</v>
      </c>
      <c r="AU1500" s="97" t="s">
        <v>75</v>
      </c>
      <c r="AV1500" s="98" t="s">
        <v>76</v>
      </c>
      <c r="AW1500" s="98" t="s">
        <v>77</v>
      </c>
      <c r="AX1500" s="97">
        <v>3299060</v>
      </c>
      <c r="AY1500" s="98" t="s">
        <v>78</v>
      </c>
      <c r="AZ1500" s="98" t="s">
        <v>201</v>
      </c>
      <c r="BA1500" s="24"/>
    </row>
    <row r="1501" spans="1:53" ht="84.75" customHeight="1">
      <c r="A1501" s="23" t="str">
        <f>+IFERROR(VLOOKUP(R1501,'[2]Listas niveles'!$D$2:$E$11,2,FALSE),"")</f>
        <v>DTAO</v>
      </c>
      <c r="B1501" s="23" t="str">
        <f>+IFERROR(VLOOKUP(AS1501,'[2]Listas anexo 1'!$A$7:$B$8,2,FALSE),"")</f>
        <v>FORTA</v>
      </c>
      <c r="C1501" s="23" t="str">
        <f>+IFERROR(VLOOKUP(AT1501,'[2]Listas anexo 1'!$A$13:$B$15,2,FALSE),"")</f>
        <v>FORTALECIMIENTO</v>
      </c>
      <c r="D1501" s="23" t="str">
        <f>+IFERROR(VLOOKUP(AT1501,'[2]Listas anexo 1'!$A$13:$C$15,3,FALSE),"")</f>
        <v>FORTALECER</v>
      </c>
      <c r="E1501" s="23" t="str">
        <f>+IFERROR(VLOOKUP(AT1501,'[2]Listas anexo 1'!$A$19:$B$21,2,FALSE),"")</f>
        <v>FORTOB</v>
      </c>
      <c r="F1501" s="23" t="str">
        <f>+IFERROR(VLOOKUP(AV1501,'[2]Listas anexo 1'!$J$13:$K$21,2,FALSE),"")</f>
        <v>FORTOBI</v>
      </c>
      <c r="G1501" s="23" t="str">
        <f>+IFERROR(VLOOKUP(AW1501,'[2]LISTAS ANEXO 1. 2'!$A$9:$B$38,2,FALSE),"")</f>
        <v>TII</v>
      </c>
      <c r="H1501" s="23" t="str">
        <f>+IFERROR(IF(C1501="ADMINYCOOR",VLOOKUP(AY1501,'[2]LISTAS ANEXO 1. 3'!$B$13:$C$42,2,FALSE),IF(C1501="TASAS",VLOOKUP(AY1501,'[2]LISTAS ANEXO 1. 3'!$B$43:$C$51,2,FALSE),IF(C1501="FORTALECIMIENTO",VLOOKUP(AY1501,'[2]LISTAS ANEXO 1. 3'!$B$52:$C$58,2,FALSE),""))),"")</f>
        <v>BBBB</v>
      </c>
      <c r="I1501" s="23" t="str">
        <f>+IFERROR(VLOOKUP(#REF!,'[2]LISTAS ANEXO 1. 4'!$B$74:$C$90,2,FALSE),"")</f>
        <v/>
      </c>
      <c r="J1501" s="23" t="str">
        <f>+IFERROR(VLOOKUP(X1501,[2]ORDINALES!$B$2:$C$5,2,FALSE),"")</f>
        <v>CTADOS</v>
      </c>
      <c r="K1501" s="23" t="str">
        <f>+IFERROR(VLOOKUP(#REF!,[2]REGION!$G$2:$I$1125,2,FALSE),"")</f>
        <v/>
      </c>
      <c r="L1501" s="23" t="str">
        <f>+IFERROR(VLOOKUP(AI1501,[2]REGION!$G$2:$I$1125,2,FALSE),"")</f>
        <v/>
      </c>
      <c r="M1501" s="23" t="str">
        <f>+IFERROR(VLOOKUP(#REF!,[2]ORDINALES!$H$2:$I$382,2,FALSE),"")</f>
        <v/>
      </c>
      <c r="N1501" s="23" t="str">
        <f>IFERROR(VLOOKUP(U1501,'[2]Lista Willy'!$B$11:$D$14,3,FALSE),"")</f>
        <v>REC_11</v>
      </c>
      <c r="O1501" s="24"/>
      <c r="P1501" s="90">
        <v>46037</v>
      </c>
      <c r="Q1501" s="90" t="s">
        <v>540</v>
      </c>
      <c r="R1501" s="90" t="s">
        <v>1386</v>
      </c>
      <c r="S1501" s="90" t="s">
        <v>1509</v>
      </c>
      <c r="T1501" s="90" t="s">
        <v>1386</v>
      </c>
      <c r="U1501" s="90" t="s">
        <v>52</v>
      </c>
      <c r="V1501" s="94" t="s">
        <v>53</v>
      </c>
      <c r="W1501" s="90" t="s">
        <v>54</v>
      </c>
      <c r="X1501" s="90" t="s">
        <v>55</v>
      </c>
      <c r="Y1501" s="90" t="s">
        <v>1526</v>
      </c>
      <c r="Z1501" s="88">
        <v>6000000</v>
      </c>
      <c r="AA1501" s="120"/>
      <c r="AB1501" s="88"/>
      <c r="AC1501" s="88"/>
      <c r="AD1501" s="88"/>
      <c r="AE1501" s="120">
        <v>6000000</v>
      </c>
      <c r="AF1501" s="88"/>
      <c r="AG1501" s="89"/>
      <c r="AH1501" s="90" t="s">
        <v>57</v>
      </c>
      <c r="AI1501" s="90"/>
      <c r="AJ1501" s="90"/>
      <c r="AK1501" s="90"/>
      <c r="AL1501" s="90" t="s">
        <v>57</v>
      </c>
      <c r="AM1501" s="90"/>
      <c r="AN1501" s="90" t="s">
        <v>57</v>
      </c>
      <c r="AO1501" s="90"/>
      <c r="AP1501" s="90" t="s">
        <v>57</v>
      </c>
      <c r="AQ1501" s="90"/>
      <c r="AR1501" s="90" t="s">
        <v>57</v>
      </c>
      <c r="AS1501" s="90" t="s">
        <v>73</v>
      </c>
      <c r="AT1501" s="90" t="s">
        <v>74</v>
      </c>
      <c r="AU1501" s="97" t="s">
        <v>75</v>
      </c>
      <c r="AV1501" s="98" t="s">
        <v>76</v>
      </c>
      <c r="AW1501" s="98" t="s">
        <v>77</v>
      </c>
      <c r="AX1501" s="97">
        <v>3299060</v>
      </c>
      <c r="AY1501" s="98" t="s">
        <v>78</v>
      </c>
      <c r="AZ1501" s="98" t="s">
        <v>201</v>
      </c>
      <c r="BA1501" s="24"/>
    </row>
    <row r="1502" spans="1:53" ht="84.75" customHeight="1">
      <c r="A1502" s="23" t="str">
        <f>+IFERROR(VLOOKUP(R1502,'[2]Listas niveles'!$D$2:$E$11,2,FALSE),"")</f>
        <v>DTAO</v>
      </c>
      <c r="B1502" s="23" t="str">
        <f>+IFERROR(VLOOKUP(AS1502,'[2]Listas anexo 1'!$A$7:$B$8,2,FALSE),"")</f>
        <v>ADMIN</v>
      </c>
      <c r="C1502" s="23" t="str">
        <f>+IFERROR(VLOOKUP(AT1502,'[2]Listas anexo 1'!$A$13:$B$15,2,FALSE),"")</f>
        <v>ADMINYCOOR</v>
      </c>
      <c r="D1502" s="23" t="str">
        <f>+IFERROR(VLOOKUP(AT1502,'[2]Listas anexo 1'!$A$13:$C$15,3,FALSE),"")</f>
        <v>CONTRIBUIR</v>
      </c>
      <c r="E1502" s="23" t="str">
        <f>+IFERROR(VLOOKUP(AT1502,'[2]Listas anexo 1'!$A$19:$B$21,2,FALSE),"")</f>
        <v>ADMINOB</v>
      </c>
      <c r="F1502" s="23" t="str">
        <f>+IFERROR(VLOOKUP(AV1502,'[2]Listas anexo 1'!$J$13:$K$21,2,FALSE),"")</f>
        <v>ADOBIII</v>
      </c>
      <c r="G1502" s="23" t="str">
        <f>+IFERROR(VLOOKUP(AW1502,'[2]LISTAS ANEXO 1. 2'!$A$9:$B$38,2,FALSE),"")</f>
        <v>AIX</v>
      </c>
      <c r="H1502" s="23" t="str">
        <f>+IFERROR(IF(C1502="ADMINYCOOR",VLOOKUP(AY1502,'[2]LISTAS ANEXO 1. 3'!$B$13:$C$42,2,FALSE),IF(C1502="TASAS",VLOOKUP(AY1502,'[2]LISTAS ANEXO 1. 3'!$B$43:$C$51,2,FALSE),IF(C1502="FORTALECIMIENTO",VLOOKUP(AY1502,'[2]LISTAS ANEXO 1. 3'!$B$52:$C$58,2,FALSE),""))),"")</f>
        <v>MM</v>
      </c>
      <c r="I1502" s="23" t="str">
        <f>+IFERROR(VLOOKUP(#REF!,'[2]LISTAS ANEXO 1. 4'!$B$74:$C$90,2,FALSE),"")</f>
        <v/>
      </c>
      <c r="J1502" s="23" t="str">
        <f>+IFERROR(VLOOKUP(X1502,[2]ORDINALES!$B$2:$C$5,2,FALSE),"")</f>
        <v>CTADOS</v>
      </c>
      <c r="K1502" s="23" t="str">
        <f>+IFERROR(VLOOKUP(#REF!,[2]REGION!$G$2:$I$1125,2,FALSE),"")</f>
        <v/>
      </c>
      <c r="L1502" s="23" t="str">
        <f>+IFERROR(VLOOKUP(AI1502,[2]REGION!$G$2:$I$1125,2,FALSE),"")</f>
        <v>ANTIOQUIA</v>
      </c>
      <c r="M1502" s="23" t="str">
        <f>+IFERROR(VLOOKUP(#REF!,[2]ORDINALES!$H$2:$I$382,2,FALSE),"")</f>
        <v/>
      </c>
      <c r="N1502" s="23" t="str">
        <f>IFERROR(VLOOKUP(U1502,'[2]Lista Willy'!$B$11:$D$14,3,FALSE),"")</f>
        <v>REC_11</v>
      </c>
      <c r="O1502" s="24"/>
      <c r="P1502" s="90">
        <v>47000</v>
      </c>
      <c r="Q1502" s="90" t="s">
        <v>540</v>
      </c>
      <c r="R1502" s="90" t="s">
        <v>1386</v>
      </c>
      <c r="S1502" s="90" t="s">
        <v>1533</v>
      </c>
      <c r="T1502" s="90" t="s">
        <v>1386</v>
      </c>
      <c r="U1502" s="90" t="s">
        <v>52</v>
      </c>
      <c r="V1502" s="94" t="s">
        <v>53</v>
      </c>
      <c r="W1502" s="90" t="s">
        <v>54</v>
      </c>
      <c r="X1502" s="90" t="s">
        <v>55</v>
      </c>
      <c r="Y1502" s="90" t="s">
        <v>1534</v>
      </c>
      <c r="Z1502" s="88">
        <v>38895780</v>
      </c>
      <c r="AA1502" s="120"/>
      <c r="AB1502" s="88"/>
      <c r="AC1502" s="88"/>
      <c r="AD1502" s="88"/>
      <c r="AE1502" s="120">
        <v>38895780</v>
      </c>
      <c r="AF1502" s="88"/>
      <c r="AG1502" s="89"/>
      <c r="AH1502" s="90" t="s">
        <v>57</v>
      </c>
      <c r="AI1502" s="90" t="s">
        <v>1388</v>
      </c>
      <c r="AJ1502" s="90" t="s">
        <v>1535</v>
      </c>
      <c r="AK1502" s="90"/>
      <c r="AL1502" s="90" t="s">
        <v>57</v>
      </c>
      <c r="AM1502" s="90"/>
      <c r="AN1502" s="90" t="s">
        <v>57</v>
      </c>
      <c r="AO1502" s="90"/>
      <c r="AP1502" s="90" t="s">
        <v>57</v>
      </c>
      <c r="AQ1502" s="90"/>
      <c r="AR1502" s="90" t="s">
        <v>57</v>
      </c>
      <c r="AS1502" s="90" t="s">
        <v>60</v>
      </c>
      <c r="AT1502" s="90" t="s">
        <v>61</v>
      </c>
      <c r="AU1502" s="97" t="s">
        <v>62</v>
      </c>
      <c r="AV1502" s="98" t="s">
        <v>272</v>
      </c>
      <c r="AW1502" s="98" t="s">
        <v>413</v>
      </c>
      <c r="AX1502" s="97">
        <v>3202014</v>
      </c>
      <c r="AY1502" s="98" t="s">
        <v>414</v>
      </c>
      <c r="AZ1502" s="98" t="s">
        <v>415</v>
      </c>
      <c r="BA1502" s="24"/>
    </row>
    <row r="1503" spans="1:53" ht="84.75" customHeight="1">
      <c r="A1503" s="23" t="str">
        <f>+IFERROR(VLOOKUP(R1503,'[2]Listas niveles'!$D$2:$E$11,2,FALSE),"")</f>
        <v>DTAO</v>
      </c>
      <c r="B1503" s="23" t="str">
        <f>+IFERROR(VLOOKUP(AS1503,'[2]Listas anexo 1'!$A$7:$B$8,2,FALSE),"")</f>
        <v>ADMIN</v>
      </c>
      <c r="C1503" s="23" t="str">
        <f>+IFERROR(VLOOKUP(AT1503,'[2]Listas anexo 1'!$A$13:$B$15,2,FALSE),"")</f>
        <v>ADMINYCOOR</v>
      </c>
      <c r="D1503" s="23" t="str">
        <f>+IFERROR(VLOOKUP(AT1503,'[2]Listas anexo 1'!$A$13:$C$15,3,FALSE),"")</f>
        <v>CONTRIBUIR</v>
      </c>
      <c r="E1503" s="23" t="str">
        <f>+IFERROR(VLOOKUP(AT1503,'[2]Listas anexo 1'!$A$19:$B$21,2,FALSE),"")</f>
        <v>ADMINOB</v>
      </c>
      <c r="F1503" s="23" t="str">
        <f>+IFERROR(VLOOKUP(AV1503,'[2]Listas anexo 1'!$J$13:$K$21,2,FALSE),"")</f>
        <v>ADOBIV</v>
      </c>
      <c r="G1503" s="23" t="str">
        <f>+IFERROR(VLOOKUP(AW1503,'[2]LISTAS ANEXO 1. 2'!$A$9:$B$38,2,FALSE),"")</f>
        <v>AXVI</v>
      </c>
      <c r="H1503" s="23" t="str">
        <f>+IFERROR(IF(C1503="ADMINYCOOR",VLOOKUP(AY1503,'[2]LISTAS ANEXO 1. 3'!$B$13:$C$42,2,FALSE),IF(C1503="TASAS",VLOOKUP(AY1503,'[2]LISTAS ANEXO 1. 3'!$B$43:$C$51,2,FALSE),IF(C1503="FORTALECIMIENTO",VLOOKUP(AY1503,'[2]LISTAS ANEXO 1. 3'!$B$52:$C$58,2,FALSE),""))),"")</f>
        <v>CD</v>
      </c>
      <c r="I1503" s="23" t="str">
        <f>+IFERROR(VLOOKUP(#REF!,'[2]LISTAS ANEXO 1. 4'!$B$74:$C$90,2,FALSE),"")</f>
        <v/>
      </c>
      <c r="J1503" s="23" t="str">
        <f>+IFERROR(VLOOKUP(X1503,[2]ORDINALES!$B$2:$C$5,2,FALSE),"")</f>
        <v>CTADOS</v>
      </c>
      <c r="K1503" s="23" t="str">
        <f>+IFERROR(VLOOKUP(#REF!,[2]REGION!$G$2:$I$1125,2,FALSE),"")</f>
        <v/>
      </c>
      <c r="L1503" s="23" t="str">
        <f>+IFERROR(VLOOKUP(AI1503,[2]REGION!$G$2:$I$1125,2,FALSE),"")</f>
        <v>ANTIOQUIA</v>
      </c>
      <c r="M1503" s="23" t="str">
        <f>+IFERROR(VLOOKUP(#REF!,[2]ORDINALES!$H$2:$I$382,2,FALSE),"")</f>
        <v/>
      </c>
      <c r="N1503" s="23" t="str">
        <f>IFERROR(VLOOKUP(U1503,'[2]Lista Willy'!$B$11:$D$14,3,FALSE),"")</f>
        <v>REC_11</v>
      </c>
      <c r="O1503" s="24"/>
      <c r="P1503" s="90">
        <v>47001</v>
      </c>
      <c r="Q1503" s="90" t="s">
        <v>540</v>
      </c>
      <c r="R1503" s="90" t="s">
        <v>1386</v>
      </c>
      <c r="S1503" s="90" t="s">
        <v>1533</v>
      </c>
      <c r="T1503" s="90" t="s">
        <v>1386</v>
      </c>
      <c r="U1503" s="90" t="s">
        <v>52</v>
      </c>
      <c r="V1503" s="94" t="s">
        <v>53</v>
      </c>
      <c r="W1503" s="90" t="s">
        <v>54</v>
      </c>
      <c r="X1503" s="90" t="s">
        <v>55</v>
      </c>
      <c r="Y1503" s="90" t="s">
        <v>1536</v>
      </c>
      <c r="Z1503" s="88">
        <v>16477901</v>
      </c>
      <c r="AA1503" s="120"/>
      <c r="AB1503" s="88"/>
      <c r="AC1503" s="88"/>
      <c r="AD1503" s="88"/>
      <c r="AE1503" s="120">
        <v>16477901</v>
      </c>
      <c r="AF1503" s="88"/>
      <c r="AG1503" s="89"/>
      <c r="AH1503" s="90" t="s">
        <v>57</v>
      </c>
      <c r="AI1503" s="90" t="s">
        <v>1388</v>
      </c>
      <c r="AJ1503" s="90" t="s">
        <v>1535</v>
      </c>
      <c r="AK1503" s="90"/>
      <c r="AL1503" s="90" t="s">
        <v>57</v>
      </c>
      <c r="AM1503" s="90"/>
      <c r="AN1503" s="90" t="s">
        <v>57</v>
      </c>
      <c r="AO1503" s="90"/>
      <c r="AP1503" s="90" t="s">
        <v>57</v>
      </c>
      <c r="AQ1503" s="90"/>
      <c r="AR1503" s="90" t="s">
        <v>57</v>
      </c>
      <c r="AS1503" s="90" t="s">
        <v>60</v>
      </c>
      <c r="AT1503" s="90" t="s">
        <v>61</v>
      </c>
      <c r="AU1503" s="97" t="s">
        <v>62</v>
      </c>
      <c r="AV1503" s="98" t="s">
        <v>63</v>
      </c>
      <c r="AW1503" s="98" t="s">
        <v>64</v>
      </c>
      <c r="AX1503" s="97">
        <v>3202008</v>
      </c>
      <c r="AY1503" s="98" t="s">
        <v>65</v>
      </c>
      <c r="AZ1503" s="98" t="s">
        <v>433</v>
      </c>
      <c r="BA1503" s="24"/>
    </row>
    <row r="1504" spans="1:53" ht="84.75" customHeight="1">
      <c r="A1504" s="23" t="str">
        <f>+IFERROR(VLOOKUP(R1504,'[2]Listas niveles'!$D$2:$E$11,2,FALSE),"")</f>
        <v>DTAO</v>
      </c>
      <c r="B1504" s="23" t="str">
        <f>+IFERROR(VLOOKUP(AS1504,'[2]Listas anexo 1'!$A$7:$B$8,2,FALSE),"")</f>
        <v>ADMIN</v>
      </c>
      <c r="C1504" s="23" t="str">
        <f>+IFERROR(VLOOKUP(AT1504,'[2]Listas anexo 1'!$A$13:$B$15,2,FALSE),"")</f>
        <v>ADMINYCOOR</v>
      </c>
      <c r="D1504" s="23" t="str">
        <f>+IFERROR(VLOOKUP(AT1504,'[2]Listas anexo 1'!$A$13:$C$15,3,FALSE),"")</f>
        <v>CONTRIBUIR</v>
      </c>
      <c r="E1504" s="23" t="str">
        <f>+IFERROR(VLOOKUP(AT1504,'[2]Listas anexo 1'!$A$19:$B$21,2,FALSE),"")</f>
        <v>ADMINOB</v>
      </c>
      <c r="F1504" s="23" t="str">
        <f>+IFERROR(VLOOKUP(AV1504,'[2]Listas anexo 1'!$J$13:$K$21,2,FALSE),"")</f>
        <v>ADOBIV</v>
      </c>
      <c r="G1504" s="23" t="str">
        <f>+IFERROR(VLOOKUP(AW1504,'[2]LISTAS ANEXO 1. 2'!$A$9:$B$38,2,FALSE),"")</f>
        <v>AXVI</v>
      </c>
      <c r="H1504" s="23" t="str">
        <f>+IFERROR(IF(C1504="ADMINYCOOR",VLOOKUP(AY1504,'[2]LISTAS ANEXO 1. 3'!$B$13:$C$42,2,FALSE),IF(C1504="TASAS",VLOOKUP(AY1504,'[2]LISTAS ANEXO 1. 3'!$B$43:$C$51,2,FALSE),IF(C1504="FORTALECIMIENTO",VLOOKUP(AY1504,'[2]LISTAS ANEXO 1. 3'!$B$52:$C$58,2,FALSE),""))),"")</f>
        <v>CD</v>
      </c>
      <c r="I1504" s="23" t="str">
        <f>+IFERROR(VLOOKUP(#REF!,'[2]LISTAS ANEXO 1. 4'!$B$74:$C$90,2,FALSE),"")</f>
        <v/>
      </c>
      <c r="J1504" s="23" t="str">
        <f>+IFERROR(VLOOKUP(X1504,[2]ORDINALES!$B$2:$C$5,2,FALSE),"")</f>
        <v>CTADOS</v>
      </c>
      <c r="K1504" s="23" t="str">
        <f>+IFERROR(VLOOKUP(#REF!,[2]REGION!$G$2:$I$1125,2,FALSE),"")</f>
        <v/>
      </c>
      <c r="L1504" s="23" t="str">
        <f>+IFERROR(VLOOKUP(AI1504,[2]REGION!$G$2:$I$1125,2,FALSE),"")</f>
        <v>ANTIOQUIA</v>
      </c>
      <c r="M1504" s="23" t="str">
        <f>+IFERROR(VLOOKUP(#REF!,[2]ORDINALES!$H$2:$I$382,2,FALSE),"")</f>
        <v/>
      </c>
      <c r="N1504" s="23" t="str">
        <f>IFERROR(VLOOKUP(U1504,'[2]Lista Willy'!$B$11:$D$14,3,FALSE),"")</f>
        <v>REC_11</v>
      </c>
      <c r="O1504" s="24"/>
      <c r="P1504" s="90">
        <v>47002</v>
      </c>
      <c r="Q1504" s="90" t="s">
        <v>540</v>
      </c>
      <c r="R1504" s="90" t="s">
        <v>1386</v>
      </c>
      <c r="S1504" s="90" t="s">
        <v>1533</v>
      </c>
      <c r="T1504" s="90" t="s">
        <v>1386</v>
      </c>
      <c r="U1504" s="90" t="s">
        <v>52</v>
      </c>
      <c r="V1504" s="94" t="s">
        <v>53</v>
      </c>
      <c r="W1504" s="90" t="s">
        <v>54</v>
      </c>
      <c r="X1504" s="90" t="s">
        <v>55</v>
      </c>
      <c r="Y1504" s="90" t="s">
        <v>1536</v>
      </c>
      <c r="Z1504" s="88">
        <v>16477901</v>
      </c>
      <c r="AA1504" s="120"/>
      <c r="AB1504" s="88"/>
      <c r="AC1504" s="88"/>
      <c r="AD1504" s="88"/>
      <c r="AE1504" s="120">
        <v>16477901</v>
      </c>
      <c r="AF1504" s="88"/>
      <c r="AG1504" s="89"/>
      <c r="AH1504" s="90" t="s">
        <v>57</v>
      </c>
      <c r="AI1504" s="90" t="s">
        <v>1388</v>
      </c>
      <c r="AJ1504" s="90" t="s">
        <v>1535</v>
      </c>
      <c r="AK1504" s="90"/>
      <c r="AL1504" s="90" t="s">
        <v>57</v>
      </c>
      <c r="AM1504" s="90"/>
      <c r="AN1504" s="90" t="s">
        <v>57</v>
      </c>
      <c r="AO1504" s="90"/>
      <c r="AP1504" s="90" t="s">
        <v>57</v>
      </c>
      <c r="AQ1504" s="90"/>
      <c r="AR1504" s="90" t="s">
        <v>57</v>
      </c>
      <c r="AS1504" s="90" t="s">
        <v>60</v>
      </c>
      <c r="AT1504" s="90" t="s">
        <v>61</v>
      </c>
      <c r="AU1504" s="97" t="s">
        <v>62</v>
      </c>
      <c r="AV1504" s="98" t="s">
        <v>63</v>
      </c>
      <c r="AW1504" s="98" t="s">
        <v>64</v>
      </c>
      <c r="AX1504" s="97">
        <v>3202008</v>
      </c>
      <c r="AY1504" s="98" t="s">
        <v>65</v>
      </c>
      <c r="AZ1504" s="98" t="s">
        <v>433</v>
      </c>
      <c r="BA1504" s="24"/>
    </row>
    <row r="1505" spans="1:53" ht="84.75" customHeight="1">
      <c r="A1505" s="23" t="str">
        <f>+IFERROR(VLOOKUP(R1505,'[2]Listas niveles'!$D$2:$E$11,2,FALSE),"")</f>
        <v>DTAO</v>
      </c>
      <c r="B1505" s="23" t="str">
        <f>+IFERROR(VLOOKUP(AS1505,'[2]Listas anexo 1'!$A$7:$B$8,2,FALSE),"")</f>
        <v>ADMIN</v>
      </c>
      <c r="C1505" s="23" t="str">
        <f>+IFERROR(VLOOKUP(AT1505,'[2]Listas anexo 1'!$A$13:$B$15,2,FALSE),"")</f>
        <v>ADMINYCOOR</v>
      </c>
      <c r="D1505" s="23" t="str">
        <f>+IFERROR(VLOOKUP(AT1505,'[2]Listas anexo 1'!$A$13:$C$15,3,FALSE),"")</f>
        <v>CONTRIBUIR</v>
      </c>
      <c r="E1505" s="23" t="str">
        <f>+IFERROR(VLOOKUP(AT1505,'[2]Listas anexo 1'!$A$19:$B$21,2,FALSE),"")</f>
        <v>ADMINOB</v>
      </c>
      <c r="F1505" s="23" t="str">
        <f>+IFERROR(VLOOKUP(AV1505,'[2]Listas anexo 1'!$J$13:$K$21,2,FALSE),"")</f>
        <v>ADOBIV</v>
      </c>
      <c r="G1505" s="23" t="str">
        <f>+IFERROR(VLOOKUP(AW1505,'[2]LISTAS ANEXO 1. 2'!$A$9:$B$38,2,FALSE),"")</f>
        <v>AXVI</v>
      </c>
      <c r="H1505" s="23" t="str">
        <f>+IFERROR(IF(C1505="ADMINYCOOR",VLOOKUP(AY1505,'[2]LISTAS ANEXO 1. 3'!$B$13:$C$42,2,FALSE),IF(C1505="TASAS",VLOOKUP(AY1505,'[2]LISTAS ANEXO 1. 3'!$B$43:$C$51,2,FALSE),IF(C1505="FORTALECIMIENTO",VLOOKUP(AY1505,'[2]LISTAS ANEXO 1. 3'!$B$52:$C$58,2,FALSE),""))),"")</f>
        <v>CD</v>
      </c>
      <c r="I1505" s="23" t="str">
        <f>+IFERROR(VLOOKUP(#REF!,'[2]LISTAS ANEXO 1. 4'!$B$74:$C$90,2,FALSE),"")</f>
        <v/>
      </c>
      <c r="J1505" s="23" t="str">
        <f>+IFERROR(VLOOKUP(X1505,[2]ORDINALES!$B$2:$C$5,2,FALSE),"")</f>
        <v>CTADOS</v>
      </c>
      <c r="K1505" s="23" t="str">
        <f>+IFERROR(VLOOKUP(#REF!,[2]REGION!$G$2:$I$1125,2,FALSE),"")</f>
        <v/>
      </c>
      <c r="L1505" s="23" t="str">
        <f>+IFERROR(VLOOKUP(AI1505,[2]REGION!$G$2:$I$1125,2,FALSE),"")</f>
        <v>ANTIOQUIA</v>
      </c>
      <c r="M1505" s="23" t="str">
        <f>+IFERROR(VLOOKUP(#REF!,[2]ORDINALES!$H$2:$I$382,2,FALSE),"")</f>
        <v/>
      </c>
      <c r="N1505" s="23" t="str">
        <f>IFERROR(VLOOKUP(U1505,'[2]Lista Willy'!$B$11:$D$14,3,FALSE),"")</f>
        <v>REC_11</v>
      </c>
      <c r="O1505" s="24"/>
      <c r="P1505" s="90">
        <v>47003</v>
      </c>
      <c r="Q1505" s="90" t="s">
        <v>540</v>
      </c>
      <c r="R1505" s="90" t="s">
        <v>1386</v>
      </c>
      <c r="S1505" s="90" t="s">
        <v>1533</v>
      </c>
      <c r="T1505" s="90" t="s">
        <v>1386</v>
      </c>
      <c r="U1505" s="90" t="s">
        <v>52</v>
      </c>
      <c r="V1505" s="94" t="s">
        <v>53</v>
      </c>
      <c r="W1505" s="90" t="s">
        <v>54</v>
      </c>
      <c r="X1505" s="90" t="s">
        <v>55</v>
      </c>
      <c r="Y1505" s="90" t="s">
        <v>1537</v>
      </c>
      <c r="Z1505" s="88">
        <v>27297281</v>
      </c>
      <c r="AA1505" s="120"/>
      <c r="AB1505" s="88"/>
      <c r="AC1505" s="88"/>
      <c r="AD1505" s="88"/>
      <c r="AE1505" s="120">
        <v>27297281</v>
      </c>
      <c r="AF1505" s="88"/>
      <c r="AG1505" s="89"/>
      <c r="AH1505" s="90" t="s">
        <v>57</v>
      </c>
      <c r="AI1505" s="90" t="s">
        <v>1388</v>
      </c>
      <c r="AJ1505" s="90" t="s">
        <v>1535</v>
      </c>
      <c r="AK1505" s="90"/>
      <c r="AL1505" s="90" t="s">
        <v>57</v>
      </c>
      <c r="AM1505" s="90"/>
      <c r="AN1505" s="90" t="s">
        <v>57</v>
      </c>
      <c r="AO1505" s="90"/>
      <c r="AP1505" s="90" t="s">
        <v>57</v>
      </c>
      <c r="AQ1505" s="90"/>
      <c r="AR1505" s="90" t="s">
        <v>57</v>
      </c>
      <c r="AS1505" s="90" t="s">
        <v>60</v>
      </c>
      <c r="AT1505" s="90" t="s">
        <v>61</v>
      </c>
      <c r="AU1505" s="97" t="s">
        <v>62</v>
      </c>
      <c r="AV1505" s="98" t="s">
        <v>63</v>
      </c>
      <c r="AW1505" s="98" t="s">
        <v>64</v>
      </c>
      <c r="AX1505" s="97">
        <v>3202008</v>
      </c>
      <c r="AY1505" s="98" t="s">
        <v>65</v>
      </c>
      <c r="AZ1505" s="98" t="s">
        <v>433</v>
      </c>
      <c r="BA1505" s="24"/>
    </row>
    <row r="1506" spans="1:53" ht="84.75" customHeight="1">
      <c r="A1506" s="23" t="str">
        <f>+IFERROR(VLOOKUP(R1506,'[2]Listas niveles'!$D$2:$E$11,2,FALSE),"")</f>
        <v>DTAO</v>
      </c>
      <c r="B1506" s="23" t="str">
        <f>+IFERROR(VLOOKUP(AS1506,'[2]Listas anexo 1'!$A$7:$B$8,2,FALSE),"")</f>
        <v>ADMIN</v>
      </c>
      <c r="C1506" s="23" t="str">
        <f>+IFERROR(VLOOKUP(AT1506,'[2]Listas anexo 1'!$A$13:$B$15,2,FALSE),"")</f>
        <v>ADMINYCOOR</v>
      </c>
      <c r="D1506" s="23" t="str">
        <f>+IFERROR(VLOOKUP(AT1506,'[2]Listas anexo 1'!$A$13:$C$15,3,FALSE),"")</f>
        <v>CONTRIBUIR</v>
      </c>
      <c r="E1506" s="23" t="str">
        <f>+IFERROR(VLOOKUP(AT1506,'[2]Listas anexo 1'!$A$19:$B$21,2,FALSE),"")</f>
        <v>ADMINOB</v>
      </c>
      <c r="F1506" s="23" t="str">
        <f>+IFERROR(VLOOKUP(AV1506,'[2]Listas anexo 1'!$J$13:$K$21,2,FALSE),"")</f>
        <v>ADOBIII</v>
      </c>
      <c r="G1506" s="23" t="str">
        <f>+IFERROR(VLOOKUP(AW1506,'[2]LISTAS ANEXO 1. 2'!$A$9:$B$38,2,FALSE),"")</f>
        <v>AX</v>
      </c>
      <c r="H1506" s="23" t="str">
        <f>+IFERROR(IF(C1506="ADMINYCOOR",VLOOKUP(AY1506,'[2]LISTAS ANEXO 1. 3'!$B$13:$C$42,2,FALSE),IF(C1506="TASAS",VLOOKUP(AY1506,'[2]LISTAS ANEXO 1. 3'!$B$43:$C$51,2,FALSE),IF(C1506="FORTALECIMIENTO",VLOOKUP(AY1506,'[2]LISTAS ANEXO 1. 3'!$B$52:$C$58,2,FALSE),""))),"")</f>
        <v>OO</v>
      </c>
      <c r="I1506" s="23" t="str">
        <f>+IFERROR(VLOOKUP(#REF!,'[2]LISTAS ANEXO 1. 4'!$B$74:$C$90,2,FALSE),"")</f>
        <v/>
      </c>
      <c r="J1506" s="23" t="str">
        <f>+IFERROR(VLOOKUP(X1506,[2]ORDINALES!$B$2:$C$5,2,FALSE),"")</f>
        <v>CTADOS</v>
      </c>
      <c r="K1506" s="23" t="str">
        <f>+IFERROR(VLOOKUP(#REF!,[2]REGION!$G$2:$I$1125,2,FALSE),"")</f>
        <v/>
      </c>
      <c r="L1506" s="23" t="str">
        <f>+IFERROR(VLOOKUP(AI1506,[2]REGION!$G$2:$I$1125,2,FALSE),"")</f>
        <v>ANTIOQUIA</v>
      </c>
      <c r="M1506" s="23" t="str">
        <f>+IFERROR(VLOOKUP(#REF!,[2]ORDINALES!$H$2:$I$382,2,FALSE),"")</f>
        <v/>
      </c>
      <c r="N1506" s="23" t="str">
        <f>IFERROR(VLOOKUP(U1506,'[2]Lista Willy'!$B$11:$D$14,3,FALSE),"")</f>
        <v>REC_11</v>
      </c>
      <c r="O1506" s="24"/>
      <c r="P1506" s="90">
        <v>47004</v>
      </c>
      <c r="Q1506" s="90" t="s">
        <v>540</v>
      </c>
      <c r="R1506" s="90" t="s">
        <v>1386</v>
      </c>
      <c r="S1506" s="90" t="s">
        <v>1533</v>
      </c>
      <c r="T1506" s="90" t="s">
        <v>1386</v>
      </c>
      <c r="U1506" s="90" t="s">
        <v>52</v>
      </c>
      <c r="V1506" s="94" t="s">
        <v>53</v>
      </c>
      <c r="W1506" s="90" t="s">
        <v>54</v>
      </c>
      <c r="X1506" s="90" t="s">
        <v>55</v>
      </c>
      <c r="Y1506" s="90" t="s">
        <v>1538</v>
      </c>
      <c r="Z1506" s="88">
        <v>16477901</v>
      </c>
      <c r="AA1506" s="120"/>
      <c r="AB1506" s="88"/>
      <c r="AC1506" s="88"/>
      <c r="AD1506" s="88"/>
      <c r="AE1506" s="120">
        <v>16477901</v>
      </c>
      <c r="AF1506" s="88"/>
      <c r="AG1506" s="89"/>
      <c r="AH1506" s="90" t="s">
        <v>57</v>
      </c>
      <c r="AI1506" s="90" t="s">
        <v>1388</v>
      </c>
      <c r="AJ1506" s="90" t="s">
        <v>1535</v>
      </c>
      <c r="AK1506" s="90"/>
      <c r="AL1506" s="90" t="s">
        <v>57</v>
      </c>
      <c r="AM1506" s="90"/>
      <c r="AN1506" s="90" t="s">
        <v>57</v>
      </c>
      <c r="AO1506" s="90"/>
      <c r="AP1506" s="90" t="s">
        <v>57</v>
      </c>
      <c r="AQ1506" s="90"/>
      <c r="AR1506" s="90" t="s">
        <v>57</v>
      </c>
      <c r="AS1506" s="90" t="s">
        <v>60</v>
      </c>
      <c r="AT1506" s="90" t="s">
        <v>61</v>
      </c>
      <c r="AU1506" s="97" t="s">
        <v>62</v>
      </c>
      <c r="AV1506" s="98" t="s">
        <v>272</v>
      </c>
      <c r="AW1506" s="98" t="s">
        <v>335</v>
      </c>
      <c r="AX1506" s="97">
        <v>3202004</v>
      </c>
      <c r="AY1506" s="98" t="s">
        <v>336</v>
      </c>
      <c r="AZ1506" s="98" t="s">
        <v>337</v>
      </c>
      <c r="BA1506" s="24"/>
    </row>
    <row r="1507" spans="1:53" ht="84.75" customHeight="1">
      <c r="A1507" s="23" t="str">
        <f>+IFERROR(VLOOKUP(R1507,'[2]Listas niveles'!$D$2:$E$11,2,FALSE),"")</f>
        <v>DTAO</v>
      </c>
      <c r="B1507" s="23" t="str">
        <f>+IFERROR(VLOOKUP(AS1507,'[2]Listas anexo 1'!$A$7:$B$8,2,FALSE),"")</f>
        <v>ADMIN</v>
      </c>
      <c r="C1507" s="23" t="str">
        <f>+IFERROR(VLOOKUP(AT1507,'[2]Listas anexo 1'!$A$13:$B$15,2,FALSE),"")</f>
        <v>ADMINYCOOR</v>
      </c>
      <c r="D1507" s="23" t="str">
        <f>+IFERROR(VLOOKUP(AT1507,'[2]Listas anexo 1'!$A$13:$C$15,3,FALSE),"")</f>
        <v>CONTRIBUIR</v>
      </c>
      <c r="E1507" s="23" t="str">
        <f>+IFERROR(VLOOKUP(AT1507,'[2]Listas anexo 1'!$A$19:$B$21,2,FALSE),"")</f>
        <v>ADMINOB</v>
      </c>
      <c r="F1507" s="23" t="str">
        <f>+IFERROR(VLOOKUP(AV1507,'[2]Listas anexo 1'!$J$13:$K$21,2,FALSE),"")</f>
        <v>ADOBI</v>
      </c>
      <c r="G1507" s="23" t="str">
        <f>+IFERROR(VLOOKUP(AW1507,'[2]LISTAS ANEXO 1. 2'!$A$9:$B$38,2,FALSE),"")</f>
        <v>AIII</v>
      </c>
      <c r="H1507" s="23" t="str">
        <f>+IFERROR(IF(C1507="ADMINYCOOR",VLOOKUP(AY1507,'[2]LISTAS ANEXO 1. 3'!$B$13:$C$42,2,FALSE),IF(C1507="TASAS",VLOOKUP(AY1507,'[2]LISTAS ANEXO 1. 3'!$B$43:$C$51,2,FALSE),IF(C1507="FORTALECIMIENTO",VLOOKUP(AY1507,'[2]LISTAS ANEXO 1. 3'!$B$52:$C$58,2,FALSE),""))),"")</f>
        <v>DD</v>
      </c>
      <c r="I1507" s="23" t="str">
        <f>+IFERROR(VLOOKUP(#REF!,'[2]LISTAS ANEXO 1. 4'!$B$74:$C$90,2,FALSE),"")</f>
        <v/>
      </c>
      <c r="J1507" s="23" t="str">
        <f>+IFERROR(VLOOKUP(X1507,[2]ORDINALES!$B$2:$C$5,2,FALSE),"")</f>
        <v>CTADOS</v>
      </c>
      <c r="K1507" s="23" t="str">
        <f>+IFERROR(VLOOKUP(#REF!,[2]REGION!$G$2:$I$1125,2,FALSE),"")</f>
        <v/>
      </c>
      <c r="L1507" s="23" t="str">
        <f>+IFERROR(VLOOKUP(AI1507,[2]REGION!$G$2:$I$1125,2,FALSE),"")</f>
        <v>ANTIOQUIA</v>
      </c>
      <c r="M1507" s="23" t="str">
        <f>+IFERROR(VLOOKUP(#REF!,[2]ORDINALES!$H$2:$I$382,2,FALSE),"")</f>
        <v/>
      </c>
      <c r="N1507" s="23" t="str">
        <f>IFERROR(VLOOKUP(U1507,'[2]Lista Willy'!$B$11:$D$14,3,FALSE),"")</f>
        <v>REC_11</v>
      </c>
      <c r="O1507" s="24"/>
      <c r="P1507" s="90">
        <v>47005</v>
      </c>
      <c r="Q1507" s="90" t="s">
        <v>540</v>
      </c>
      <c r="R1507" s="90" t="s">
        <v>1386</v>
      </c>
      <c r="S1507" s="90" t="s">
        <v>1533</v>
      </c>
      <c r="T1507" s="90" t="s">
        <v>1386</v>
      </c>
      <c r="U1507" s="90" t="s">
        <v>52</v>
      </c>
      <c r="V1507" s="94" t="s">
        <v>53</v>
      </c>
      <c r="W1507" s="90" t="s">
        <v>54</v>
      </c>
      <c r="X1507" s="90" t="s">
        <v>55</v>
      </c>
      <c r="Y1507" s="90" t="s">
        <v>1539</v>
      </c>
      <c r="Z1507" s="88">
        <v>50614200</v>
      </c>
      <c r="AA1507" s="120"/>
      <c r="AB1507" s="88"/>
      <c r="AC1507" s="88"/>
      <c r="AD1507" s="88"/>
      <c r="AE1507" s="120">
        <v>50614200</v>
      </c>
      <c r="AF1507" s="88"/>
      <c r="AG1507" s="89"/>
      <c r="AH1507" s="90" t="s">
        <v>57</v>
      </c>
      <c r="AI1507" s="90" t="s">
        <v>1388</v>
      </c>
      <c r="AJ1507" s="90" t="s">
        <v>1535</v>
      </c>
      <c r="AK1507" s="90"/>
      <c r="AL1507" s="90" t="s">
        <v>57</v>
      </c>
      <c r="AM1507" s="90"/>
      <c r="AN1507" s="90" t="s">
        <v>57</v>
      </c>
      <c r="AO1507" s="90"/>
      <c r="AP1507" s="90" t="s">
        <v>57</v>
      </c>
      <c r="AQ1507" s="90"/>
      <c r="AR1507" s="90" t="s">
        <v>57</v>
      </c>
      <c r="AS1507" s="90" t="s">
        <v>60</v>
      </c>
      <c r="AT1507" s="90" t="s">
        <v>61</v>
      </c>
      <c r="AU1507" s="97" t="s">
        <v>62</v>
      </c>
      <c r="AV1507" s="98" t="s">
        <v>125</v>
      </c>
      <c r="AW1507" s="98" t="s">
        <v>324</v>
      </c>
      <c r="AX1507" s="97">
        <v>3202005</v>
      </c>
      <c r="AY1507" s="98" t="s">
        <v>325</v>
      </c>
      <c r="AZ1507" s="98" t="s">
        <v>389</v>
      </c>
      <c r="BA1507" s="24"/>
    </row>
    <row r="1508" spans="1:53" ht="84.75" customHeight="1">
      <c r="A1508" s="23" t="str">
        <f>+IFERROR(VLOOKUP(R1508,'[2]Listas niveles'!$D$2:$E$11,2,FALSE),"")</f>
        <v>DTAO</v>
      </c>
      <c r="B1508" s="23" t="str">
        <f>+IFERROR(VLOOKUP(AS1508,'[2]Listas anexo 1'!$A$7:$B$8,2,FALSE),"")</f>
        <v>ADMIN</v>
      </c>
      <c r="C1508" s="23" t="str">
        <f>+IFERROR(VLOOKUP(AT1508,'[2]Listas anexo 1'!$A$13:$B$15,2,FALSE),"")</f>
        <v>ADMINYCOOR</v>
      </c>
      <c r="D1508" s="23" t="str">
        <f>+IFERROR(VLOOKUP(AT1508,'[2]Listas anexo 1'!$A$13:$C$15,3,FALSE),"")</f>
        <v>CONTRIBUIR</v>
      </c>
      <c r="E1508" s="23" t="str">
        <f>+IFERROR(VLOOKUP(AT1508,'[2]Listas anexo 1'!$A$19:$B$21,2,FALSE),"")</f>
        <v>ADMINOB</v>
      </c>
      <c r="F1508" s="23" t="str">
        <f>+IFERROR(VLOOKUP(AV1508,'[2]Listas anexo 1'!$J$13:$K$21,2,FALSE),"")</f>
        <v>ADOBI</v>
      </c>
      <c r="G1508" s="23" t="str">
        <f>+IFERROR(VLOOKUP(AW1508,'[2]LISTAS ANEXO 1. 2'!$A$9:$B$38,2,FALSE),"")</f>
        <v>AIII</v>
      </c>
      <c r="H1508" s="23" t="str">
        <f>+IFERROR(IF(C1508="ADMINYCOOR",VLOOKUP(AY1508,'[2]LISTAS ANEXO 1. 3'!$B$13:$C$42,2,FALSE),IF(C1508="TASAS",VLOOKUP(AY1508,'[2]LISTAS ANEXO 1. 3'!$B$43:$C$51,2,FALSE),IF(C1508="FORTALECIMIENTO",VLOOKUP(AY1508,'[2]LISTAS ANEXO 1. 3'!$B$52:$C$58,2,FALSE),""))),"")</f>
        <v>DD</v>
      </c>
      <c r="I1508" s="23" t="str">
        <f>+IFERROR(VLOOKUP(#REF!,'[2]LISTAS ANEXO 1. 4'!$B$74:$C$90,2,FALSE),"")</f>
        <v/>
      </c>
      <c r="J1508" s="23" t="str">
        <f>+IFERROR(VLOOKUP(X1508,[2]ORDINALES!$B$2:$C$5,2,FALSE),"")</f>
        <v>CTADOS</v>
      </c>
      <c r="K1508" s="23" t="str">
        <f>+IFERROR(VLOOKUP(#REF!,[2]REGION!$G$2:$I$1125,2,FALSE),"")</f>
        <v/>
      </c>
      <c r="L1508" s="23" t="str">
        <f>+IFERROR(VLOOKUP(AI1508,[2]REGION!$G$2:$I$1125,2,FALSE),"")</f>
        <v>ANTIOQUIA</v>
      </c>
      <c r="M1508" s="23" t="str">
        <f>+IFERROR(VLOOKUP(#REF!,[2]ORDINALES!$H$2:$I$382,2,FALSE),"")</f>
        <v/>
      </c>
      <c r="N1508" s="23" t="str">
        <f>IFERROR(VLOOKUP(U1508,'[2]Lista Willy'!$B$11:$D$14,3,FALSE),"")</f>
        <v>REC_11</v>
      </c>
      <c r="O1508" s="24"/>
      <c r="P1508" s="90">
        <v>47006</v>
      </c>
      <c r="Q1508" s="90" t="s">
        <v>540</v>
      </c>
      <c r="R1508" s="90" t="s">
        <v>1386</v>
      </c>
      <c r="S1508" s="90" t="s">
        <v>1533</v>
      </c>
      <c r="T1508" s="90" t="s">
        <v>1386</v>
      </c>
      <c r="U1508" s="90" t="s">
        <v>52</v>
      </c>
      <c r="V1508" s="94" t="s">
        <v>53</v>
      </c>
      <c r="W1508" s="90" t="s">
        <v>54</v>
      </c>
      <c r="X1508" s="90" t="s">
        <v>55</v>
      </c>
      <c r="Y1508" s="90" t="s">
        <v>1540</v>
      </c>
      <c r="Z1508" s="88">
        <v>31859960</v>
      </c>
      <c r="AA1508" s="120"/>
      <c r="AB1508" s="88"/>
      <c r="AC1508" s="88"/>
      <c r="AD1508" s="88"/>
      <c r="AE1508" s="120">
        <v>31859960</v>
      </c>
      <c r="AF1508" s="88"/>
      <c r="AG1508" s="89"/>
      <c r="AH1508" s="90" t="s">
        <v>57</v>
      </c>
      <c r="AI1508" s="90" t="s">
        <v>1388</v>
      </c>
      <c r="AJ1508" s="90" t="s">
        <v>1535</v>
      </c>
      <c r="AK1508" s="90"/>
      <c r="AL1508" s="90" t="s">
        <v>57</v>
      </c>
      <c r="AM1508" s="90"/>
      <c r="AN1508" s="90" t="s">
        <v>57</v>
      </c>
      <c r="AO1508" s="90"/>
      <c r="AP1508" s="90" t="s">
        <v>57</v>
      </c>
      <c r="AQ1508" s="90"/>
      <c r="AR1508" s="90" t="s">
        <v>57</v>
      </c>
      <c r="AS1508" s="90" t="s">
        <v>60</v>
      </c>
      <c r="AT1508" s="90" t="s">
        <v>61</v>
      </c>
      <c r="AU1508" s="97" t="s">
        <v>62</v>
      </c>
      <c r="AV1508" s="98" t="s">
        <v>125</v>
      </c>
      <c r="AW1508" s="98" t="s">
        <v>324</v>
      </c>
      <c r="AX1508" s="97">
        <v>3202005</v>
      </c>
      <c r="AY1508" s="98" t="s">
        <v>325</v>
      </c>
      <c r="AZ1508" s="98" t="s">
        <v>389</v>
      </c>
      <c r="BA1508" s="24"/>
    </row>
    <row r="1509" spans="1:53" ht="84.75" customHeight="1">
      <c r="A1509" s="23" t="str">
        <f>+IFERROR(VLOOKUP(R1509,'[2]Listas niveles'!$D$2:$E$11,2,FALSE),"")</f>
        <v>DTAO</v>
      </c>
      <c r="B1509" s="23" t="str">
        <f>+IFERROR(VLOOKUP(AS1509,'[2]Listas anexo 1'!$A$7:$B$8,2,FALSE),"")</f>
        <v>ADMIN</v>
      </c>
      <c r="C1509" s="23" t="str">
        <f>+IFERROR(VLOOKUP(AT1509,'[2]Listas anexo 1'!$A$13:$B$15,2,FALSE),"")</f>
        <v>ADMINYCOOR</v>
      </c>
      <c r="D1509" s="23" t="str">
        <f>+IFERROR(VLOOKUP(AT1509,'[2]Listas anexo 1'!$A$13:$C$15,3,FALSE),"")</f>
        <v>CONTRIBUIR</v>
      </c>
      <c r="E1509" s="23" t="str">
        <f>+IFERROR(VLOOKUP(AT1509,'[2]Listas anexo 1'!$A$19:$B$21,2,FALSE),"")</f>
        <v>ADMINOB</v>
      </c>
      <c r="F1509" s="23" t="str">
        <f>+IFERROR(VLOOKUP(AV1509,'[2]Listas anexo 1'!$J$13:$K$21,2,FALSE),"")</f>
        <v>ADOBI</v>
      </c>
      <c r="G1509" s="23" t="str">
        <f>+IFERROR(VLOOKUP(AW1509,'[2]LISTAS ANEXO 1. 2'!$A$9:$B$38,2,FALSE),"")</f>
        <v>AIII</v>
      </c>
      <c r="H1509" s="23" t="str">
        <f>+IFERROR(IF(C1509="ADMINYCOOR",VLOOKUP(AY1509,'[2]LISTAS ANEXO 1. 3'!$B$13:$C$42,2,FALSE),IF(C1509="TASAS",VLOOKUP(AY1509,'[2]LISTAS ANEXO 1. 3'!$B$43:$C$51,2,FALSE),IF(C1509="FORTALECIMIENTO",VLOOKUP(AY1509,'[2]LISTAS ANEXO 1. 3'!$B$52:$C$58,2,FALSE),""))),"")</f>
        <v>DD</v>
      </c>
      <c r="I1509" s="23" t="str">
        <f>+IFERROR(VLOOKUP(#REF!,'[2]LISTAS ANEXO 1. 4'!$B$74:$C$90,2,FALSE),"")</f>
        <v/>
      </c>
      <c r="J1509" s="23" t="str">
        <f>+IFERROR(VLOOKUP(X1509,[2]ORDINALES!$B$2:$C$5,2,FALSE),"")</f>
        <v>CTADOS</v>
      </c>
      <c r="K1509" s="23" t="str">
        <f>+IFERROR(VLOOKUP(#REF!,[2]REGION!$G$2:$I$1125,2,FALSE),"")</f>
        <v/>
      </c>
      <c r="L1509" s="23" t="str">
        <f>+IFERROR(VLOOKUP(AI1509,[2]REGION!$G$2:$I$1125,2,FALSE),"")</f>
        <v>ANTIOQUIA</v>
      </c>
      <c r="M1509" s="23" t="str">
        <f>+IFERROR(VLOOKUP(#REF!,[2]ORDINALES!$H$2:$I$382,2,FALSE),"")</f>
        <v/>
      </c>
      <c r="N1509" s="23" t="str">
        <f>IFERROR(VLOOKUP(U1509,'[2]Lista Willy'!$B$11:$D$14,3,FALSE),"")</f>
        <v>REC_11</v>
      </c>
      <c r="O1509" s="24"/>
      <c r="P1509" s="90">
        <v>47007</v>
      </c>
      <c r="Q1509" s="90" t="s">
        <v>540</v>
      </c>
      <c r="R1509" s="90" t="s">
        <v>1386</v>
      </c>
      <c r="S1509" s="90" t="s">
        <v>1533</v>
      </c>
      <c r="T1509" s="90" t="s">
        <v>1386</v>
      </c>
      <c r="U1509" s="90" t="s">
        <v>52</v>
      </c>
      <c r="V1509" s="94" t="s">
        <v>53</v>
      </c>
      <c r="W1509" s="90" t="s">
        <v>54</v>
      </c>
      <c r="X1509" s="90" t="s">
        <v>55</v>
      </c>
      <c r="Y1509" s="90" t="s">
        <v>1516</v>
      </c>
      <c r="Z1509" s="88">
        <v>16477901</v>
      </c>
      <c r="AA1509" s="120"/>
      <c r="AB1509" s="88"/>
      <c r="AC1509" s="88"/>
      <c r="AD1509" s="88"/>
      <c r="AE1509" s="120">
        <v>16477901</v>
      </c>
      <c r="AF1509" s="88"/>
      <c r="AG1509" s="89"/>
      <c r="AH1509" s="90" t="s">
        <v>57</v>
      </c>
      <c r="AI1509" s="90" t="s">
        <v>1388</v>
      </c>
      <c r="AJ1509" s="90" t="s">
        <v>1535</v>
      </c>
      <c r="AK1509" s="90"/>
      <c r="AL1509" s="90" t="s">
        <v>57</v>
      </c>
      <c r="AM1509" s="90"/>
      <c r="AN1509" s="90" t="s">
        <v>57</v>
      </c>
      <c r="AO1509" s="90"/>
      <c r="AP1509" s="90" t="s">
        <v>57</v>
      </c>
      <c r="AQ1509" s="90"/>
      <c r="AR1509" s="90" t="s">
        <v>57</v>
      </c>
      <c r="AS1509" s="90" t="s">
        <v>60</v>
      </c>
      <c r="AT1509" s="90" t="s">
        <v>61</v>
      </c>
      <c r="AU1509" s="97" t="s">
        <v>62</v>
      </c>
      <c r="AV1509" s="98" t="s">
        <v>125</v>
      </c>
      <c r="AW1509" s="98" t="s">
        <v>324</v>
      </c>
      <c r="AX1509" s="97">
        <v>3202005</v>
      </c>
      <c r="AY1509" s="98" t="s">
        <v>325</v>
      </c>
      <c r="AZ1509" s="98" t="s">
        <v>389</v>
      </c>
      <c r="BA1509" s="24"/>
    </row>
    <row r="1510" spans="1:53" ht="84.75" customHeight="1">
      <c r="A1510" s="23" t="str">
        <f>+IFERROR(VLOOKUP(R1510,'[2]Listas niveles'!$D$2:$E$11,2,FALSE),"")</f>
        <v>DTAO</v>
      </c>
      <c r="B1510" s="23" t="str">
        <f>+IFERROR(VLOOKUP(AS1510,'[2]Listas anexo 1'!$A$7:$B$8,2,FALSE),"")</f>
        <v>ADMIN</v>
      </c>
      <c r="C1510" s="23" t="str">
        <f>+IFERROR(VLOOKUP(AT1510,'[2]Listas anexo 1'!$A$13:$B$15,2,FALSE),"")</f>
        <v>ADMINYCOOR</v>
      </c>
      <c r="D1510" s="23" t="str">
        <f>+IFERROR(VLOOKUP(AT1510,'[2]Listas anexo 1'!$A$13:$C$15,3,FALSE),"")</f>
        <v>CONTRIBUIR</v>
      </c>
      <c r="E1510" s="23" t="str">
        <f>+IFERROR(VLOOKUP(AT1510,'[2]Listas anexo 1'!$A$19:$B$21,2,FALSE),"")</f>
        <v>ADMINOB</v>
      </c>
      <c r="F1510" s="23" t="str">
        <f>+IFERROR(VLOOKUP(AV1510,'[2]Listas anexo 1'!$J$13:$K$21,2,FALSE),"")</f>
        <v>ADOBI</v>
      </c>
      <c r="G1510" s="23" t="str">
        <f>+IFERROR(VLOOKUP(AW1510,'[2]LISTAS ANEXO 1. 2'!$A$9:$B$38,2,FALSE),"")</f>
        <v>AIII</v>
      </c>
      <c r="H1510" s="23" t="str">
        <f>+IFERROR(IF(C1510="ADMINYCOOR",VLOOKUP(AY1510,'[2]LISTAS ANEXO 1. 3'!$B$13:$C$42,2,FALSE),IF(C1510="TASAS",VLOOKUP(AY1510,'[2]LISTAS ANEXO 1. 3'!$B$43:$C$51,2,FALSE),IF(C1510="FORTALECIMIENTO",VLOOKUP(AY1510,'[2]LISTAS ANEXO 1. 3'!$B$52:$C$58,2,FALSE),""))),"")</f>
        <v>DD</v>
      </c>
      <c r="I1510" s="23" t="str">
        <f>+IFERROR(VLOOKUP(#REF!,'[2]LISTAS ANEXO 1. 4'!$B$74:$C$90,2,FALSE),"")</f>
        <v/>
      </c>
      <c r="J1510" s="23" t="str">
        <f>+IFERROR(VLOOKUP(X1510,[2]ORDINALES!$B$2:$C$5,2,FALSE),"")</f>
        <v>CTADOS</v>
      </c>
      <c r="K1510" s="23" t="str">
        <f>+IFERROR(VLOOKUP(#REF!,[2]REGION!$G$2:$I$1125,2,FALSE),"")</f>
        <v/>
      </c>
      <c r="L1510" s="23" t="str">
        <f>+IFERROR(VLOOKUP(AI1510,[2]REGION!$G$2:$I$1125,2,FALSE),"")</f>
        <v>ANTIOQUIA</v>
      </c>
      <c r="M1510" s="23" t="str">
        <f>+IFERROR(VLOOKUP(#REF!,[2]ORDINALES!$H$2:$I$382,2,FALSE),"")</f>
        <v/>
      </c>
      <c r="N1510" s="23" t="str">
        <f>IFERROR(VLOOKUP(U1510,'[2]Lista Willy'!$B$11:$D$14,3,FALSE),"")</f>
        <v>REC_11</v>
      </c>
      <c r="O1510" s="24"/>
      <c r="P1510" s="90">
        <v>47008</v>
      </c>
      <c r="Q1510" s="90" t="s">
        <v>540</v>
      </c>
      <c r="R1510" s="90" t="s">
        <v>1386</v>
      </c>
      <c r="S1510" s="90" t="s">
        <v>1533</v>
      </c>
      <c r="T1510" s="90" t="s">
        <v>1386</v>
      </c>
      <c r="U1510" s="90" t="s">
        <v>52</v>
      </c>
      <c r="V1510" s="94" t="s">
        <v>53</v>
      </c>
      <c r="W1510" s="90" t="s">
        <v>54</v>
      </c>
      <c r="X1510" s="90" t="s">
        <v>55</v>
      </c>
      <c r="Y1510" s="90" t="s">
        <v>1516</v>
      </c>
      <c r="Z1510" s="88">
        <v>16477901</v>
      </c>
      <c r="AA1510" s="120"/>
      <c r="AB1510" s="88"/>
      <c r="AC1510" s="88"/>
      <c r="AD1510" s="88"/>
      <c r="AE1510" s="120">
        <v>16477901</v>
      </c>
      <c r="AF1510" s="88"/>
      <c r="AG1510" s="89"/>
      <c r="AH1510" s="90" t="s">
        <v>57</v>
      </c>
      <c r="AI1510" s="90" t="s">
        <v>1388</v>
      </c>
      <c r="AJ1510" s="90" t="s">
        <v>1535</v>
      </c>
      <c r="AK1510" s="90"/>
      <c r="AL1510" s="90" t="s">
        <v>57</v>
      </c>
      <c r="AM1510" s="90"/>
      <c r="AN1510" s="90" t="s">
        <v>57</v>
      </c>
      <c r="AO1510" s="90"/>
      <c r="AP1510" s="90" t="s">
        <v>57</v>
      </c>
      <c r="AQ1510" s="90"/>
      <c r="AR1510" s="90" t="s">
        <v>57</v>
      </c>
      <c r="AS1510" s="90" t="s">
        <v>60</v>
      </c>
      <c r="AT1510" s="90" t="s">
        <v>61</v>
      </c>
      <c r="AU1510" s="97" t="s">
        <v>62</v>
      </c>
      <c r="AV1510" s="98" t="s">
        <v>125</v>
      </c>
      <c r="AW1510" s="98" t="s">
        <v>324</v>
      </c>
      <c r="AX1510" s="97">
        <v>3202005</v>
      </c>
      <c r="AY1510" s="98" t="s">
        <v>325</v>
      </c>
      <c r="AZ1510" s="98" t="s">
        <v>389</v>
      </c>
      <c r="BA1510" s="24"/>
    </row>
    <row r="1511" spans="1:53" ht="84.75" customHeight="1">
      <c r="A1511" s="23" t="str">
        <f>+IFERROR(VLOOKUP(R1511,'[2]Listas niveles'!$D$2:$E$11,2,FALSE),"")</f>
        <v>DTAO</v>
      </c>
      <c r="B1511" s="23" t="str">
        <f>+IFERROR(VLOOKUP(AS1511,'[2]Listas anexo 1'!$A$7:$B$8,2,FALSE),"")</f>
        <v>ADMIN</v>
      </c>
      <c r="C1511" s="23" t="str">
        <f>+IFERROR(VLOOKUP(AT1511,'[2]Listas anexo 1'!$A$13:$B$15,2,FALSE),"")</f>
        <v>ADMINYCOOR</v>
      </c>
      <c r="D1511" s="23" t="str">
        <f>+IFERROR(VLOOKUP(AT1511,'[2]Listas anexo 1'!$A$13:$C$15,3,FALSE),"")</f>
        <v>CONTRIBUIR</v>
      </c>
      <c r="E1511" s="23" t="str">
        <f>+IFERROR(VLOOKUP(AT1511,'[2]Listas anexo 1'!$A$19:$B$21,2,FALSE),"")</f>
        <v>ADMINOB</v>
      </c>
      <c r="F1511" s="23" t="str">
        <f>+IFERROR(VLOOKUP(AV1511,'[2]Listas anexo 1'!$J$13:$K$21,2,FALSE),"")</f>
        <v>ADOBI</v>
      </c>
      <c r="G1511" s="23" t="str">
        <f>+IFERROR(VLOOKUP(AW1511,'[2]LISTAS ANEXO 1. 2'!$A$9:$B$38,2,FALSE),"")</f>
        <v>AIII</v>
      </c>
      <c r="H1511" s="23" t="str">
        <f>+IFERROR(IF(C1511="ADMINYCOOR",VLOOKUP(AY1511,'[2]LISTAS ANEXO 1. 3'!$B$13:$C$42,2,FALSE),IF(C1511="TASAS",VLOOKUP(AY1511,'[2]LISTAS ANEXO 1. 3'!$B$43:$C$51,2,FALSE),IF(C1511="FORTALECIMIENTO",VLOOKUP(AY1511,'[2]LISTAS ANEXO 1. 3'!$B$52:$C$58,2,FALSE),""))),"")</f>
        <v>DD</v>
      </c>
      <c r="I1511" s="23" t="str">
        <f>+IFERROR(VLOOKUP(#REF!,'[2]LISTAS ANEXO 1. 4'!$B$74:$C$90,2,FALSE),"")</f>
        <v/>
      </c>
      <c r="J1511" s="23" t="str">
        <f>+IFERROR(VLOOKUP(X1511,[2]ORDINALES!$B$2:$C$5,2,FALSE),"")</f>
        <v>CTADOS</v>
      </c>
      <c r="K1511" s="23" t="str">
        <f>+IFERROR(VLOOKUP(#REF!,[2]REGION!$G$2:$I$1125,2,FALSE),"")</f>
        <v/>
      </c>
      <c r="L1511" s="23" t="str">
        <f>+IFERROR(VLOOKUP(AI1511,[2]REGION!$G$2:$I$1125,2,FALSE),"")</f>
        <v>ANTIOQUIA</v>
      </c>
      <c r="M1511" s="23" t="str">
        <f>+IFERROR(VLOOKUP(#REF!,[2]ORDINALES!$H$2:$I$382,2,FALSE),"")</f>
        <v/>
      </c>
      <c r="N1511" s="23" t="str">
        <f>IFERROR(VLOOKUP(U1511,'[2]Lista Willy'!$B$11:$D$14,3,FALSE),"")</f>
        <v>REC_11</v>
      </c>
      <c r="O1511" s="24"/>
      <c r="P1511" s="90">
        <v>47009</v>
      </c>
      <c r="Q1511" s="90" t="s">
        <v>540</v>
      </c>
      <c r="R1511" s="90" t="s">
        <v>1386</v>
      </c>
      <c r="S1511" s="90" t="s">
        <v>1533</v>
      </c>
      <c r="T1511" s="90" t="s">
        <v>1386</v>
      </c>
      <c r="U1511" s="90" t="s">
        <v>52</v>
      </c>
      <c r="V1511" s="94" t="s">
        <v>53</v>
      </c>
      <c r="W1511" s="90" t="s">
        <v>54</v>
      </c>
      <c r="X1511" s="90" t="s">
        <v>55</v>
      </c>
      <c r="Y1511" s="90" t="s">
        <v>1516</v>
      </c>
      <c r="Z1511" s="88">
        <v>16477901</v>
      </c>
      <c r="AA1511" s="120"/>
      <c r="AB1511" s="88"/>
      <c r="AC1511" s="88"/>
      <c r="AD1511" s="88"/>
      <c r="AE1511" s="120">
        <v>16477901</v>
      </c>
      <c r="AF1511" s="88"/>
      <c r="AG1511" s="89"/>
      <c r="AH1511" s="90" t="s">
        <v>57</v>
      </c>
      <c r="AI1511" s="90" t="s">
        <v>1388</v>
      </c>
      <c r="AJ1511" s="90" t="s">
        <v>1535</v>
      </c>
      <c r="AK1511" s="90"/>
      <c r="AL1511" s="90" t="s">
        <v>57</v>
      </c>
      <c r="AM1511" s="90"/>
      <c r="AN1511" s="90" t="s">
        <v>57</v>
      </c>
      <c r="AO1511" s="90"/>
      <c r="AP1511" s="90" t="s">
        <v>57</v>
      </c>
      <c r="AQ1511" s="90"/>
      <c r="AR1511" s="90" t="s">
        <v>57</v>
      </c>
      <c r="AS1511" s="90" t="s">
        <v>60</v>
      </c>
      <c r="AT1511" s="90" t="s">
        <v>61</v>
      </c>
      <c r="AU1511" s="97" t="s">
        <v>62</v>
      </c>
      <c r="AV1511" s="98" t="s">
        <v>125</v>
      </c>
      <c r="AW1511" s="98" t="s">
        <v>324</v>
      </c>
      <c r="AX1511" s="97">
        <v>3202005</v>
      </c>
      <c r="AY1511" s="98" t="s">
        <v>325</v>
      </c>
      <c r="AZ1511" s="98" t="s">
        <v>389</v>
      </c>
      <c r="BA1511" s="24"/>
    </row>
    <row r="1512" spans="1:53" ht="84.75" customHeight="1">
      <c r="A1512" s="23" t="str">
        <f>+IFERROR(VLOOKUP(R1512,'[2]Listas niveles'!$D$2:$E$11,2,FALSE),"")</f>
        <v>DTAO</v>
      </c>
      <c r="B1512" s="23" t="str">
        <f>+IFERROR(VLOOKUP(AS1512,'[2]Listas anexo 1'!$A$7:$B$8,2,FALSE),"")</f>
        <v>ADMIN</v>
      </c>
      <c r="C1512" s="23" t="str">
        <f>+IFERROR(VLOOKUP(AT1512,'[2]Listas anexo 1'!$A$13:$B$15,2,FALSE),"")</f>
        <v>ADMINYCOOR</v>
      </c>
      <c r="D1512" s="23" t="str">
        <f>+IFERROR(VLOOKUP(AT1512,'[2]Listas anexo 1'!$A$13:$C$15,3,FALSE),"")</f>
        <v>CONTRIBUIR</v>
      </c>
      <c r="E1512" s="23" t="str">
        <f>+IFERROR(VLOOKUP(AT1512,'[2]Listas anexo 1'!$A$19:$B$21,2,FALSE),"")</f>
        <v>ADMINOB</v>
      </c>
      <c r="F1512" s="23" t="str">
        <f>+IFERROR(VLOOKUP(AV1512,'[2]Listas anexo 1'!$J$13:$K$21,2,FALSE),"")</f>
        <v>ADOBI</v>
      </c>
      <c r="G1512" s="23" t="str">
        <f>+IFERROR(VLOOKUP(AW1512,'[2]LISTAS ANEXO 1. 2'!$A$9:$B$38,2,FALSE),"")</f>
        <v>AIII</v>
      </c>
      <c r="H1512" s="23" t="str">
        <f>+IFERROR(IF(C1512="ADMINYCOOR",VLOOKUP(AY1512,'[2]LISTAS ANEXO 1. 3'!$B$13:$C$42,2,FALSE),IF(C1512="TASAS",VLOOKUP(AY1512,'[2]LISTAS ANEXO 1. 3'!$B$43:$C$51,2,FALSE),IF(C1512="FORTALECIMIENTO",VLOOKUP(AY1512,'[2]LISTAS ANEXO 1. 3'!$B$52:$C$58,2,FALSE),""))),"")</f>
        <v>DD</v>
      </c>
      <c r="I1512" s="23" t="str">
        <f>+IFERROR(VLOOKUP(#REF!,'[2]LISTAS ANEXO 1. 4'!$B$74:$C$90,2,FALSE),"")</f>
        <v/>
      </c>
      <c r="J1512" s="23" t="str">
        <f>+IFERROR(VLOOKUP(X1512,[2]ORDINALES!$B$2:$C$5,2,FALSE),"")</f>
        <v>CTADOS</v>
      </c>
      <c r="K1512" s="23" t="str">
        <f>+IFERROR(VLOOKUP(#REF!,[2]REGION!$G$2:$I$1125,2,FALSE),"")</f>
        <v/>
      </c>
      <c r="L1512" s="23" t="str">
        <f>+IFERROR(VLOOKUP(AI1512,[2]REGION!$G$2:$I$1125,2,FALSE),"")</f>
        <v>ANTIOQUIA</v>
      </c>
      <c r="M1512" s="23" t="str">
        <f>+IFERROR(VLOOKUP(#REF!,[2]ORDINALES!$H$2:$I$382,2,FALSE),"")</f>
        <v/>
      </c>
      <c r="N1512" s="23" t="str">
        <f>IFERROR(VLOOKUP(U1512,'[2]Lista Willy'!$B$11:$D$14,3,FALSE),"")</f>
        <v>REC_11</v>
      </c>
      <c r="O1512" s="24"/>
      <c r="P1512" s="90">
        <v>47010</v>
      </c>
      <c r="Q1512" s="90" t="s">
        <v>540</v>
      </c>
      <c r="R1512" s="90" t="s">
        <v>1386</v>
      </c>
      <c r="S1512" s="90" t="s">
        <v>1533</v>
      </c>
      <c r="T1512" s="90" t="s">
        <v>1386</v>
      </c>
      <c r="U1512" s="90" t="s">
        <v>52</v>
      </c>
      <c r="V1512" s="94" t="s">
        <v>53</v>
      </c>
      <c r="W1512" s="90" t="s">
        <v>54</v>
      </c>
      <c r="X1512" s="90" t="s">
        <v>55</v>
      </c>
      <c r="Y1512" s="90" t="s">
        <v>1516</v>
      </c>
      <c r="Z1512" s="88">
        <v>16477901</v>
      </c>
      <c r="AA1512" s="120"/>
      <c r="AB1512" s="88"/>
      <c r="AC1512" s="88"/>
      <c r="AD1512" s="88"/>
      <c r="AE1512" s="120">
        <v>16477901</v>
      </c>
      <c r="AF1512" s="88"/>
      <c r="AG1512" s="89"/>
      <c r="AH1512" s="90" t="s">
        <v>57</v>
      </c>
      <c r="AI1512" s="90" t="s">
        <v>1388</v>
      </c>
      <c r="AJ1512" s="90" t="s">
        <v>1535</v>
      </c>
      <c r="AK1512" s="90"/>
      <c r="AL1512" s="90" t="s">
        <v>57</v>
      </c>
      <c r="AM1512" s="90"/>
      <c r="AN1512" s="90" t="s">
        <v>57</v>
      </c>
      <c r="AO1512" s="90"/>
      <c r="AP1512" s="90" t="s">
        <v>57</v>
      </c>
      <c r="AQ1512" s="90"/>
      <c r="AR1512" s="90" t="s">
        <v>57</v>
      </c>
      <c r="AS1512" s="90" t="s">
        <v>60</v>
      </c>
      <c r="AT1512" s="90" t="s">
        <v>61</v>
      </c>
      <c r="AU1512" s="97" t="s">
        <v>62</v>
      </c>
      <c r="AV1512" s="98" t="s">
        <v>125</v>
      </c>
      <c r="AW1512" s="98" t="s">
        <v>324</v>
      </c>
      <c r="AX1512" s="97">
        <v>3202005</v>
      </c>
      <c r="AY1512" s="98" t="s">
        <v>325</v>
      </c>
      <c r="AZ1512" s="98" t="s">
        <v>389</v>
      </c>
      <c r="BA1512" s="24"/>
    </row>
    <row r="1513" spans="1:53" ht="84.75" customHeight="1">
      <c r="A1513" s="23" t="str">
        <f>+IFERROR(VLOOKUP(R1513,'[2]Listas niveles'!$D$2:$E$11,2,FALSE),"")</f>
        <v>DTAO</v>
      </c>
      <c r="B1513" s="23" t="str">
        <f>+IFERROR(VLOOKUP(AS1513,'[2]Listas anexo 1'!$A$7:$B$8,2,FALSE),"")</f>
        <v>ADMIN</v>
      </c>
      <c r="C1513" s="23" t="str">
        <f>+IFERROR(VLOOKUP(AT1513,'[2]Listas anexo 1'!$A$13:$B$15,2,FALSE),"")</f>
        <v>ADMINYCOOR</v>
      </c>
      <c r="D1513" s="23" t="str">
        <f>+IFERROR(VLOOKUP(AT1513,'[2]Listas anexo 1'!$A$13:$C$15,3,FALSE),"")</f>
        <v>CONTRIBUIR</v>
      </c>
      <c r="E1513" s="23" t="str">
        <f>+IFERROR(VLOOKUP(AT1513,'[2]Listas anexo 1'!$A$19:$B$21,2,FALSE),"")</f>
        <v>ADMINOB</v>
      </c>
      <c r="F1513" s="23" t="str">
        <f>+IFERROR(VLOOKUP(AV1513,'[2]Listas anexo 1'!$J$13:$K$21,2,FALSE),"")</f>
        <v>ADOBI</v>
      </c>
      <c r="G1513" s="23" t="str">
        <f>+IFERROR(VLOOKUP(AW1513,'[2]LISTAS ANEXO 1. 2'!$A$9:$B$38,2,FALSE),"")</f>
        <v>AIII</v>
      </c>
      <c r="H1513" s="23" t="str">
        <f>+IFERROR(IF(C1513="ADMINYCOOR",VLOOKUP(AY1513,'[2]LISTAS ANEXO 1. 3'!$B$13:$C$42,2,FALSE),IF(C1513="TASAS",VLOOKUP(AY1513,'[2]LISTAS ANEXO 1. 3'!$B$43:$C$51,2,FALSE),IF(C1513="FORTALECIMIENTO",VLOOKUP(AY1513,'[2]LISTAS ANEXO 1. 3'!$B$52:$C$58,2,FALSE),""))),"")</f>
        <v>DD</v>
      </c>
      <c r="I1513" s="23" t="str">
        <f>+IFERROR(VLOOKUP(#REF!,'[2]LISTAS ANEXO 1. 4'!$B$74:$C$90,2,FALSE),"")</f>
        <v/>
      </c>
      <c r="J1513" s="23" t="str">
        <f>+IFERROR(VLOOKUP(X1513,[2]ORDINALES!$B$2:$C$5,2,FALSE),"")</f>
        <v>CTADOS</v>
      </c>
      <c r="K1513" s="23" t="str">
        <f>+IFERROR(VLOOKUP(#REF!,[2]REGION!$G$2:$I$1125,2,FALSE),"")</f>
        <v/>
      </c>
      <c r="L1513" s="23" t="str">
        <f>+IFERROR(VLOOKUP(AI1513,[2]REGION!$G$2:$I$1125,2,FALSE),"")</f>
        <v>ANTIOQUIA</v>
      </c>
      <c r="M1513" s="23" t="str">
        <f>+IFERROR(VLOOKUP(#REF!,[2]ORDINALES!$H$2:$I$382,2,FALSE),"")</f>
        <v/>
      </c>
      <c r="N1513" s="23" t="str">
        <f>IFERROR(VLOOKUP(U1513,'[2]Lista Willy'!$B$11:$D$14,3,FALSE),"")</f>
        <v>REC_11</v>
      </c>
      <c r="O1513" s="24"/>
      <c r="P1513" s="90">
        <v>47011</v>
      </c>
      <c r="Q1513" s="90" t="s">
        <v>540</v>
      </c>
      <c r="R1513" s="90" t="s">
        <v>1386</v>
      </c>
      <c r="S1513" s="90" t="s">
        <v>1533</v>
      </c>
      <c r="T1513" s="90" t="s">
        <v>1386</v>
      </c>
      <c r="U1513" s="90" t="s">
        <v>52</v>
      </c>
      <c r="V1513" s="94" t="s">
        <v>53</v>
      </c>
      <c r="W1513" s="90" t="s">
        <v>54</v>
      </c>
      <c r="X1513" s="90" t="s">
        <v>55</v>
      </c>
      <c r="Y1513" s="90" t="s">
        <v>1516</v>
      </c>
      <c r="Z1513" s="88">
        <v>16477901</v>
      </c>
      <c r="AA1513" s="120"/>
      <c r="AB1513" s="88"/>
      <c r="AC1513" s="88"/>
      <c r="AD1513" s="88"/>
      <c r="AE1513" s="120">
        <v>16477901</v>
      </c>
      <c r="AF1513" s="88"/>
      <c r="AG1513" s="89"/>
      <c r="AH1513" s="90" t="s">
        <v>57</v>
      </c>
      <c r="AI1513" s="90" t="s">
        <v>1388</v>
      </c>
      <c r="AJ1513" s="90" t="s">
        <v>1535</v>
      </c>
      <c r="AK1513" s="90"/>
      <c r="AL1513" s="90" t="s">
        <v>57</v>
      </c>
      <c r="AM1513" s="90"/>
      <c r="AN1513" s="90" t="s">
        <v>57</v>
      </c>
      <c r="AO1513" s="90"/>
      <c r="AP1513" s="90" t="s">
        <v>57</v>
      </c>
      <c r="AQ1513" s="90"/>
      <c r="AR1513" s="90" t="s">
        <v>57</v>
      </c>
      <c r="AS1513" s="90" t="s">
        <v>60</v>
      </c>
      <c r="AT1513" s="90" t="s">
        <v>61</v>
      </c>
      <c r="AU1513" s="97" t="s">
        <v>62</v>
      </c>
      <c r="AV1513" s="98" t="s">
        <v>125</v>
      </c>
      <c r="AW1513" s="98" t="s">
        <v>324</v>
      </c>
      <c r="AX1513" s="97">
        <v>3202005</v>
      </c>
      <c r="AY1513" s="98" t="s">
        <v>325</v>
      </c>
      <c r="AZ1513" s="98" t="s">
        <v>389</v>
      </c>
      <c r="BA1513" s="24"/>
    </row>
    <row r="1514" spans="1:53" ht="84.75" customHeight="1">
      <c r="A1514" s="23" t="str">
        <f>+IFERROR(VLOOKUP(R1514,'[2]Listas niveles'!$D$2:$E$11,2,FALSE),"")</f>
        <v>DTAO</v>
      </c>
      <c r="B1514" s="23" t="str">
        <f>+IFERROR(VLOOKUP(AS1514,'[2]Listas anexo 1'!$A$7:$B$8,2,FALSE),"")</f>
        <v>ADMIN</v>
      </c>
      <c r="C1514" s="23" t="str">
        <f>+IFERROR(VLOOKUP(AT1514,'[2]Listas anexo 1'!$A$13:$B$15,2,FALSE),"")</f>
        <v>ADMINYCOOR</v>
      </c>
      <c r="D1514" s="23" t="str">
        <f>+IFERROR(VLOOKUP(AT1514,'[2]Listas anexo 1'!$A$13:$C$15,3,FALSE),"")</f>
        <v>CONTRIBUIR</v>
      </c>
      <c r="E1514" s="23" t="str">
        <f>+IFERROR(VLOOKUP(AT1514,'[2]Listas anexo 1'!$A$19:$B$21,2,FALSE),"")</f>
        <v>ADMINOB</v>
      </c>
      <c r="F1514" s="23" t="str">
        <f>+IFERROR(VLOOKUP(AV1514,'[2]Listas anexo 1'!$J$13:$K$21,2,FALSE),"")</f>
        <v>ADOBI</v>
      </c>
      <c r="G1514" s="23" t="str">
        <f>+IFERROR(VLOOKUP(AW1514,'[2]LISTAS ANEXO 1. 2'!$A$9:$B$38,2,FALSE),"")</f>
        <v>AIII</v>
      </c>
      <c r="H1514" s="23" t="str">
        <f>+IFERROR(IF(C1514="ADMINYCOOR",VLOOKUP(AY1514,'[2]LISTAS ANEXO 1. 3'!$B$13:$C$42,2,FALSE),IF(C1514="TASAS",VLOOKUP(AY1514,'[2]LISTAS ANEXO 1. 3'!$B$43:$C$51,2,FALSE),IF(C1514="FORTALECIMIENTO",VLOOKUP(AY1514,'[2]LISTAS ANEXO 1. 3'!$B$52:$C$58,2,FALSE),""))),"")</f>
        <v>DD</v>
      </c>
      <c r="I1514" s="23" t="str">
        <f>+IFERROR(VLOOKUP(#REF!,'[2]LISTAS ANEXO 1. 4'!$B$74:$C$90,2,FALSE),"")</f>
        <v/>
      </c>
      <c r="J1514" s="23" t="str">
        <f>+IFERROR(VLOOKUP(X1514,[2]ORDINALES!$B$2:$C$5,2,FALSE),"")</f>
        <v>CTADOS</v>
      </c>
      <c r="K1514" s="23" t="str">
        <f>+IFERROR(VLOOKUP(#REF!,[2]REGION!$G$2:$I$1125,2,FALSE),"")</f>
        <v/>
      </c>
      <c r="L1514" s="23" t="str">
        <f>+IFERROR(VLOOKUP(AI1514,[2]REGION!$G$2:$I$1125,2,FALSE),"")</f>
        <v>ANTIOQUIA</v>
      </c>
      <c r="M1514" s="23" t="str">
        <f>+IFERROR(VLOOKUP(#REF!,[2]ORDINALES!$H$2:$I$382,2,FALSE),"")</f>
        <v/>
      </c>
      <c r="N1514" s="23" t="str">
        <f>IFERROR(VLOOKUP(U1514,'[2]Lista Willy'!$B$11:$D$14,3,FALSE),"")</f>
        <v>REC_11</v>
      </c>
      <c r="O1514" s="24"/>
      <c r="P1514" s="90">
        <v>47012</v>
      </c>
      <c r="Q1514" s="90" t="s">
        <v>540</v>
      </c>
      <c r="R1514" s="90" t="s">
        <v>1386</v>
      </c>
      <c r="S1514" s="90" t="s">
        <v>1533</v>
      </c>
      <c r="T1514" s="90" t="s">
        <v>1386</v>
      </c>
      <c r="U1514" s="90" t="s">
        <v>52</v>
      </c>
      <c r="V1514" s="94" t="s">
        <v>53</v>
      </c>
      <c r="W1514" s="90" t="s">
        <v>54</v>
      </c>
      <c r="X1514" s="90" t="s">
        <v>55</v>
      </c>
      <c r="Y1514" s="90" t="s">
        <v>1516</v>
      </c>
      <c r="Z1514" s="88">
        <v>16477901</v>
      </c>
      <c r="AA1514" s="120"/>
      <c r="AB1514" s="88"/>
      <c r="AC1514" s="88"/>
      <c r="AD1514" s="88"/>
      <c r="AE1514" s="120">
        <v>16477901</v>
      </c>
      <c r="AF1514" s="88"/>
      <c r="AG1514" s="89"/>
      <c r="AH1514" s="90" t="s">
        <v>57</v>
      </c>
      <c r="AI1514" s="90" t="s">
        <v>1388</v>
      </c>
      <c r="AJ1514" s="90" t="s">
        <v>1535</v>
      </c>
      <c r="AK1514" s="90"/>
      <c r="AL1514" s="90" t="s">
        <v>57</v>
      </c>
      <c r="AM1514" s="90"/>
      <c r="AN1514" s="90" t="s">
        <v>57</v>
      </c>
      <c r="AO1514" s="90"/>
      <c r="AP1514" s="90" t="s">
        <v>57</v>
      </c>
      <c r="AQ1514" s="90"/>
      <c r="AR1514" s="90" t="s">
        <v>57</v>
      </c>
      <c r="AS1514" s="90" t="s">
        <v>60</v>
      </c>
      <c r="AT1514" s="90" t="s">
        <v>61</v>
      </c>
      <c r="AU1514" s="97" t="s">
        <v>62</v>
      </c>
      <c r="AV1514" s="98" t="s">
        <v>125</v>
      </c>
      <c r="AW1514" s="98" t="s">
        <v>324</v>
      </c>
      <c r="AX1514" s="97">
        <v>3202005</v>
      </c>
      <c r="AY1514" s="98" t="s">
        <v>325</v>
      </c>
      <c r="AZ1514" s="98" t="s">
        <v>389</v>
      </c>
      <c r="BA1514" s="24"/>
    </row>
    <row r="1515" spans="1:53" ht="84.75" customHeight="1">
      <c r="A1515" s="23" t="str">
        <f>+IFERROR(VLOOKUP(R1515,'[2]Listas niveles'!$D$2:$E$11,2,FALSE),"")</f>
        <v>DTAO</v>
      </c>
      <c r="B1515" s="23" t="str">
        <f>+IFERROR(VLOOKUP(AS1515,'[2]Listas anexo 1'!$A$7:$B$8,2,FALSE),"")</f>
        <v>ADMIN</v>
      </c>
      <c r="C1515" s="23" t="str">
        <f>+IFERROR(VLOOKUP(AT1515,'[2]Listas anexo 1'!$A$13:$B$15,2,FALSE),"")</f>
        <v>ADMINYCOOR</v>
      </c>
      <c r="D1515" s="23" t="str">
        <f>+IFERROR(VLOOKUP(AT1515,'[2]Listas anexo 1'!$A$13:$C$15,3,FALSE),"")</f>
        <v>CONTRIBUIR</v>
      </c>
      <c r="E1515" s="23" t="str">
        <f>+IFERROR(VLOOKUP(AT1515,'[2]Listas anexo 1'!$A$19:$B$21,2,FALSE),"")</f>
        <v>ADMINOB</v>
      </c>
      <c r="F1515" s="23" t="str">
        <f>+IFERROR(VLOOKUP(AV1515,'[2]Listas anexo 1'!$J$13:$K$21,2,FALSE),"")</f>
        <v>ADOBI</v>
      </c>
      <c r="G1515" s="23" t="str">
        <f>+IFERROR(VLOOKUP(AW1515,'[2]LISTAS ANEXO 1. 2'!$A$9:$B$38,2,FALSE),"")</f>
        <v>AIII</v>
      </c>
      <c r="H1515" s="23" t="str">
        <f>+IFERROR(IF(C1515="ADMINYCOOR",VLOOKUP(AY1515,'[2]LISTAS ANEXO 1. 3'!$B$13:$C$42,2,FALSE),IF(C1515="TASAS",VLOOKUP(AY1515,'[2]LISTAS ANEXO 1. 3'!$B$43:$C$51,2,FALSE),IF(C1515="FORTALECIMIENTO",VLOOKUP(AY1515,'[2]LISTAS ANEXO 1. 3'!$B$52:$C$58,2,FALSE),""))),"")</f>
        <v>DD</v>
      </c>
      <c r="I1515" s="23" t="str">
        <f>+IFERROR(VLOOKUP(#REF!,'[2]LISTAS ANEXO 1. 4'!$B$74:$C$90,2,FALSE),"")</f>
        <v/>
      </c>
      <c r="J1515" s="23" t="str">
        <f>+IFERROR(VLOOKUP(X1515,[2]ORDINALES!$B$2:$C$5,2,FALSE),"")</f>
        <v>CTADOS</v>
      </c>
      <c r="K1515" s="23" t="str">
        <f>+IFERROR(VLOOKUP(#REF!,[2]REGION!$G$2:$I$1125,2,FALSE),"")</f>
        <v/>
      </c>
      <c r="L1515" s="23" t="str">
        <f>+IFERROR(VLOOKUP(AI1515,[2]REGION!$G$2:$I$1125,2,FALSE),"")</f>
        <v>ANTIOQUIA</v>
      </c>
      <c r="M1515" s="23" t="str">
        <f>+IFERROR(VLOOKUP(#REF!,[2]ORDINALES!$H$2:$I$382,2,FALSE),"")</f>
        <v/>
      </c>
      <c r="N1515" s="23" t="str">
        <f>IFERROR(VLOOKUP(U1515,'[2]Lista Willy'!$B$11:$D$14,3,FALSE),"")</f>
        <v>REC_11</v>
      </c>
      <c r="O1515" s="24"/>
      <c r="P1515" s="90">
        <v>47013</v>
      </c>
      <c r="Q1515" s="90" t="s">
        <v>540</v>
      </c>
      <c r="R1515" s="90" t="s">
        <v>1386</v>
      </c>
      <c r="S1515" s="90" t="s">
        <v>1533</v>
      </c>
      <c r="T1515" s="90" t="s">
        <v>1386</v>
      </c>
      <c r="U1515" s="90" t="s">
        <v>52</v>
      </c>
      <c r="V1515" s="94" t="s">
        <v>53</v>
      </c>
      <c r="W1515" s="90" t="s">
        <v>54</v>
      </c>
      <c r="X1515" s="90" t="s">
        <v>55</v>
      </c>
      <c r="Y1515" s="90" t="s">
        <v>1516</v>
      </c>
      <c r="Z1515" s="88">
        <v>16477901</v>
      </c>
      <c r="AA1515" s="120"/>
      <c r="AB1515" s="88"/>
      <c r="AC1515" s="88"/>
      <c r="AD1515" s="88"/>
      <c r="AE1515" s="120">
        <v>16477901</v>
      </c>
      <c r="AF1515" s="88"/>
      <c r="AG1515" s="89"/>
      <c r="AH1515" s="90" t="s">
        <v>57</v>
      </c>
      <c r="AI1515" s="90" t="s">
        <v>1388</v>
      </c>
      <c r="AJ1515" s="90" t="s">
        <v>1535</v>
      </c>
      <c r="AK1515" s="90"/>
      <c r="AL1515" s="90" t="s">
        <v>57</v>
      </c>
      <c r="AM1515" s="90"/>
      <c r="AN1515" s="90" t="s">
        <v>57</v>
      </c>
      <c r="AO1515" s="90"/>
      <c r="AP1515" s="90" t="s">
        <v>57</v>
      </c>
      <c r="AQ1515" s="90"/>
      <c r="AR1515" s="90" t="s">
        <v>57</v>
      </c>
      <c r="AS1515" s="90" t="s">
        <v>60</v>
      </c>
      <c r="AT1515" s="90" t="s">
        <v>61</v>
      </c>
      <c r="AU1515" s="97" t="s">
        <v>62</v>
      </c>
      <c r="AV1515" s="98" t="s">
        <v>125</v>
      </c>
      <c r="AW1515" s="98" t="s">
        <v>324</v>
      </c>
      <c r="AX1515" s="97">
        <v>3202005</v>
      </c>
      <c r="AY1515" s="98" t="s">
        <v>325</v>
      </c>
      <c r="AZ1515" s="98" t="s">
        <v>389</v>
      </c>
      <c r="BA1515" s="24"/>
    </row>
    <row r="1516" spans="1:53" ht="84.75" customHeight="1">
      <c r="A1516" s="23" t="str">
        <f>+IFERROR(VLOOKUP(R1516,'[2]Listas niveles'!$D$2:$E$11,2,FALSE),"")</f>
        <v>DTAO</v>
      </c>
      <c r="B1516" s="23" t="str">
        <f>+IFERROR(VLOOKUP(AS1516,'[2]Listas anexo 1'!$A$7:$B$8,2,FALSE),"")</f>
        <v>ADMIN</v>
      </c>
      <c r="C1516" s="23" t="str">
        <f>+IFERROR(VLOOKUP(AT1516,'[2]Listas anexo 1'!$A$13:$B$15,2,FALSE),"")</f>
        <v>ADMINYCOOR</v>
      </c>
      <c r="D1516" s="23" t="str">
        <f>+IFERROR(VLOOKUP(AT1516,'[2]Listas anexo 1'!$A$13:$C$15,3,FALSE),"")</f>
        <v>CONTRIBUIR</v>
      </c>
      <c r="E1516" s="23" t="str">
        <f>+IFERROR(VLOOKUP(AT1516,'[2]Listas anexo 1'!$A$19:$B$21,2,FALSE),"")</f>
        <v>ADMINOB</v>
      </c>
      <c r="F1516" s="23" t="str">
        <f>+IFERROR(VLOOKUP(AV1516,'[2]Listas anexo 1'!$J$13:$K$21,2,FALSE),"")</f>
        <v>ADOBI</v>
      </c>
      <c r="G1516" s="23" t="str">
        <f>+IFERROR(VLOOKUP(AW1516,'[2]LISTAS ANEXO 1. 2'!$A$9:$B$38,2,FALSE),"")</f>
        <v>AIII</v>
      </c>
      <c r="H1516" s="23" t="str">
        <f>+IFERROR(IF(C1516="ADMINYCOOR",VLOOKUP(AY1516,'[2]LISTAS ANEXO 1. 3'!$B$13:$C$42,2,FALSE),IF(C1516="TASAS",VLOOKUP(AY1516,'[2]LISTAS ANEXO 1. 3'!$B$43:$C$51,2,FALSE),IF(C1516="FORTALECIMIENTO",VLOOKUP(AY1516,'[2]LISTAS ANEXO 1. 3'!$B$52:$C$58,2,FALSE),""))),"")</f>
        <v>DD</v>
      </c>
      <c r="I1516" s="23" t="str">
        <f>+IFERROR(VLOOKUP(#REF!,'[2]LISTAS ANEXO 1. 4'!$B$74:$C$90,2,FALSE),"")</f>
        <v/>
      </c>
      <c r="J1516" s="23" t="str">
        <f>+IFERROR(VLOOKUP(X1516,[2]ORDINALES!$B$2:$C$5,2,FALSE),"")</f>
        <v>CTADOS</v>
      </c>
      <c r="K1516" s="23" t="str">
        <f>+IFERROR(VLOOKUP(#REF!,[2]REGION!$G$2:$I$1125,2,FALSE),"")</f>
        <v/>
      </c>
      <c r="L1516" s="23" t="str">
        <f>+IFERROR(VLOOKUP(AI1516,[2]REGION!$G$2:$I$1125,2,FALSE),"")</f>
        <v>ANTIOQUIA</v>
      </c>
      <c r="M1516" s="23" t="str">
        <f>+IFERROR(VLOOKUP(#REF!,[2]ORDINALES!$H$2:$I$382,2,FALSE),"")</f>
        <v/>
      </c>
      <c r="N1516" s="23" t="str">
        <f>IFERROR(VLOOKUP(U1516,'[2]Lista Willy'!$B$11:$D$14,3,FALSE),"")</f>
        <v>REC_11</v>
      </c>
      <c r="O1516" s="24"/>
      <c r="P1516" s="90">
        <v>47014</v>
      </c>
      <c r="Q1516" s="90" t="s">
        <v>540</v>
      </c>
      <c r="R1516" s="90" t="s">
        <v>1386</v>
      </c>
      <c r="S1516" s="90" t="s">
        <v>1533</v>
      </c>
      <c r="T1516" s="90" t="s">
        <v>1386</v>
      </c>
      <c r="U1516" s="90" t="s">
        <v>52</v>
      </c>
      <c r="V1516" s="94" t="s">
        <v>53</v>
      </c>
      <c r="W1516" s="90" t="s">
        <v>54</v>
      </c>
      <c r="X1516" s="90" t="s">
        <v>55</v>
      </c>
      <c r="Y1516" s="90" t="s">
        <v>1516</v>
      </c>
      <c r="Z1516" s="88">
        <v>16477901</v>
      </c>
      <c r="AA1516" s="120"/>
      <c r="AB1516" s="88"/>
      <c r="AC1516" s="88"/>
      <c r="AD1516" s="88"/>
      <c r="AE1516" s="120">
        <v>16477901</v>
      </c>
      <c r="AF1516" s="88"/>
      <c r="AG1516" s="89"/>
      <c r="AH1516" s="90" t="s">
        <v>57</v>
      </c>
      <c r="AI1516" s="90" t="s">
        <v>1388</v>
      </c>
      <c r="AJ1516" s="90" t="s">
        <v>1535</v>
      </c>
      <c r="AK1516" s="90"/>
      <c r="AL1516" s="90" t="s">
        <v>57</v>
      </c>
      <c r="AM1516" s="90"/>
      <c r="AN1516" s="90" t="s">
        <v>57</v>
      </c>
      <c r="AO1516" s="90"/>
      <c r="AP1516" s="90" t="s">
        <v>57</v>
      </c>
      <c r="AQ1516" s="90"/>
      <c r="AR1516" s="90" t="s">
        <v>57</v>
      </c>
      <c r="AS1516" s="90" t="s">
        <v>60</v>
      </c>
      <c r="AT1516" s="90" t="s">
        <v>61</v>
      </c>
      <c r="AU1516" s="97" t="s">
        <v>62</v>
      </c>
      <c r="AV1516" s="98" t="s">
        <v>125</v>
      </c>
      <c r="AW1516" s="98" t="s">
        <v>324</v>
      </c>
      <c r="AX1516" s="97">
        <v>3202005</v>
      </c>
      <c r="AY1516" s="98" t="s">
        <v>325</v>
      </c>
      <c r="AZ1516" s="98" t="s">
        <v>389</v>
      </c>
      <c r="BA1516" s="24"/>
    </row>
    <row r="1517" spans="1:53" ht="84.75" customHeight="1">
      <c r="A1517" s="23" t="str">
        <f>+IFERROR(VLOOKUP(R1517,'[2]Listas niveles'!$D$2:$E$11,2,FALSE),"")</f>
        <v>DTAO</v>
      </c>
      <c r="B1517" s="23" t="str">
        <f>+IFERROR(VLOOKUP(AS1517,'[2]Listas anexo 1'!$A$7:$B$8,2,FALSE),"")</f>
        <v>ADMIN</v>
      </c>
      <c r="C1517" s="23" t="str">
        <f>+IFERROR(VLOOKUP(AT1517,'[2]Listas anexo 1'!$A$13:$B$15,2,FALSE),"")</f>
        <v>ADMINYCOOR</v>
      </c>
      <c r="D1517" s="23" t="str">
        <f>+IFERROR(VLOOKUP(AT1517,'[2]Listas anexo 1'!$A$13:$C$15,3,FALSE),"")</f>
        <v>CONTRIBUIR</v>
      </c>
      <c r="E1517" s="23" t="str">
        <f>+IFERROR(VLOOKUP(AT1517,'[2]Listas anexo 1'!$A$19:$B$21,2,FALSE),"")</f>
        <v>ADMINOB</v>
      </c>
      <c r="F1517" s="23" t="str">
        <f>+IFERROR(VLOOKUP(AV1517,'[2]Listas anexo 1'!$J$13:$K$21,2,FALSE),"")</f>
        <v>ADOBI</v>
      </c>
      <c r="G1517" s="23" t="str">
        <f>+IFERROR(VLOOKUP(AW1517,'[2]LISTAS ANEXO 1. 2'!$A$9:$B$38,2,FALSE),"")</f>
        <v>AIII</v>
      </c>
      <c r="H1517" s="23" t="str">
        <f>+IFERROR(IF(C1517="ADMINYCOOR",VLOOKUP(AY1517,'[2]LISTAS ANEXO 1. 3'!$B$13:$C$42,2,FALSE),IF(C1517="TASAS",VLOOKUP(AY1517,'[2]LISTAS ANEXO 1. 3'!$B$43:$C$51,2,FALSE),IF(C1517="FORTALECIMIENTO",VLOOKUP(AY1517,'[2]LISTAS ANEXO 1. 3'!$B$52:$C$58,2,FALSE),""))),"")</f>
        <v>DD</v>
      </c>
      <c r="I1517" s="23" t="str">
        <f>+IFERROR(VLOOKUP(#REF!,'[2]LISTAS ANEXO 1. 4'!$B$74:$C$90,2,FALSE),"")</f>
        <v/>
      </c>
      <c r="J1517" s="23" t="str">
        <f>+IFERROR(VLOOKUP(X1517,[2]ORDINALES!$B$2:$C$5,2,FALSE),"")</f>
        <v>CTADOS</v>
      </c>
      <c r="K1517" s="23" t="str">
        <f>+IFERROR(VLOOKUP(#REF!,[2]REGION!$G$2:$I$1125,2,FALSE),"")</f>
        <v/>
      </c>
      <c r="L1517" s="23" t="str">
        <f>+IFERROR(VLOOKUP(AI1517,[2]REGION!$G$2:$I$1125,2,FALSE),"")</f>
        <v>ANTIOQUIA</v>
      </c>
      <c r="M1517" s="23" t="str">
        <f>+IFERROR(VLOOKUP(#REF!,[2]ORDINALES!$H$2:$I$382,2,FALSE),"")</f>
        <v/>
      </c>
      <c r="N1517" s="23" t="str">
        <f>IFERROR(VLOOKUP(U1517,'[2]Lista Willy'!$B$11:$D$14,3,FALSE),"")</f>
        <v>REC_11</v>
      </c>
      <c r="O1517" s="24"/>
      <c r="P1517" s="90">
        <v>47015</v>
      </c>
      <c r="Q1517" s="90" t="s">
        <v>540</v>
      </c>
      <c r="R1517" s="90" t="s">
        <v>1386</v>
      </c>
      <c r="S1517" s="90" t="s">
        <v>1533</v>
      </c>
      <c r="T1517" s="90" t="s">
        <v>1386</v>
      </c>
      <c r="U1517" s="90" t="s">
        <v>52</v>
      </c>
      <c r="V1517" s="94" t="s">
        <v>53</v>
      </c>
      <c r="W1517" s="90" t="s">
        <v>54</v>
      </c>
      <c r="X1517" s="90" t="s">
        <v>55</v>
      </c>
      <c r="Y1517" s="90" t="s">
        <v>1516</v>
      </c>
      <c r="Z1517" s="88">
        <v>16477901</v>
      </c>
      <c r="AA1517" s="120"/>
      <c r="AB1517" s="88"/>
      <c r="AC1517" s="88"/>
      <c r="AD1517" s="88"/>
      <c r="AE1517" s="120">
        <v>16477901</v>
      </c>
      <c r="AF1517" s="88"/>
      <c r="AG1517" s="89"/>
      <c r="AH1517" s="90" t="s">
        <v>57</v>
      </c>
      <c r="AI1517" s="90" t="s">
        <v>1388</v>
      </c>
      <c r="AJ1517" s="90" t="s">
        <v>1535</v>
      </c>
      <c r="AK1517" s="90"/>
      <c r="AL1517" s="90" t="s">
        <v>57</v>
      </c>
      <c r="AM1517" s="90"/>
      <c r="AN1517" s="90" t="s">
        <v>57</v>
      </c>
      <c r="AO1517" s="90"/>
      <c r="AP1517" s="90" t="s">
        <v>57</v>
      </c>
      <c r="AQ1517" s="90"/>
      <c r="AR1517" s="90" t="s">
        <v>57</v>
      </c>
      <c r="AS1517" s="90" t="s">
        <v>60</v>
      </c>
      <c r="AT1517" s="90" t="s">
        <v>61</v>
      </c>
      <c r="AU1517" s="97" t="s">
        <v>62</v>
      </c>
      <c r="AV1517" s="98" t="s">
        <v>125</v>
      </c>
      <c r="AW1517" s="98" t="s">
        <v>324</v>
      </c>
      <c r="AX1517" s="97">
        <v>3202005</v>
      </c>
      <c r="AY1517" s="98" t="s">
        <v>325</v>
      </c>
      <c r="AZ1517" s="98" t="s">
        <v>389</v>
      </c>
      <c r="BA1517" s="24"/>
    </row>
    <row r="1518" spans="1:53" ht="84.75" customHeight="1">
      <c r="A1518" s="23" t="str">
        <f>+IFERROR(VLOOKUP(R1518,'[2]Listas niveles'!$D$2:$E$11,2,FALSE),"")</f>
        <v>DTAO</v>
      </c>
      <c r="B1518" s="23" t="str">
        <f>+IFERROR(VLOOKUP(AS1518,'[2]Listas anexo 1'!$A$7:$B$8,2,FALSE),"")</f>
        <v>ADMIN</v>
      </c>
      <c r="C1518" s="23" t="str">
        <f>+IFERROR(VLOOKUP(AT1518,'[2]Listas anexo 1'!$A$13:$B$15,2,FALSE),"")</f>
        <v>ADMINYCOOR</v>
      </c>
      <c r="D1518" s="23" t="str">
        <f>+IFERROR(VLOOKUP(AT1518,'[2]Listas anexo 1'!$A$13:$C$15,3,FALSE),"")</f>
        <v>CONTRIBUIR</v>
      </c>
      <c r="E1518" s="23" t="str">
        <f>+IFERROR(VLOOKUP(AT1518,'[2]Listas anexo 1'!$A$19:$B$21,2,FALSE),"")</f>
        <v>ADMINOB</v>
      </c>
      <c r="F1518" s="23" t="str">
        <f>+IFERROR(VLOOKUP(AV1518,'[2]Listas anexo 1'!$J$13:$K$21,2,FALSE),"")</f>
        <v>ADOBI</v>
      </c>
      <c r="G1518" s="23" t="str">
        <f>+IFERROR(VLOOKUP(AW1518,'[2]LISTAS ANEXO 1. 2'!$A$9:$B$38,2,FALSE),"")</f>
        <v>AIII</v>
      </c>
      <c r="H1518" s="23" t="str">
        <f>+IFERROR(IF(C1518="ADMINYCOOR",VLOOKUP(AY1518,'[2]LISTAS ANEXO 1. 3'!$B$13:$C$42,2,FALSE),IF(C1518="TASAS",VLOOKUP(AY1518,'[2]LISTAS ANEXO 1. 3'!$B$43:$C$51,2,FALSE),IF(C1518="FORTALECIMIENTO",VLOOKUP(AY1518,'[2]LISTAS ANEXO 1. 3'!$B$52:$C$58,2,FALSE),""))),"")</f>
        <v>DD</v>
      </c>
      <c r="I1518" s="23" t="str">
        <f>+IFERROR(VLOOKUP(#REF!,'[2]LISTAS ANEXO 1. 4'!$B$74:$C$90,2,FALSE),"")</f>
        <v/>
      </c>
      <c r="J1518" s="23" t="str">
        <f>+IFERROR(VLOOKUP(X1518,[2]ORDINALES!$B$2:$C$5,2,FALSE),"")</f>
        <v>CTADOS</v>
      </c>
      <c r="K1518" s="23" t="str">
        <f>+IFERROR(VLOOKUP(#REF!,[2]REGION!$G$2:$I$1125,2,FALSE),"")</f>
        <v/>
      </c>
      <c r="L1518" s="23" t="str">
        <f>+IFERROR(VLOOKUP(AI1518,[2]REGION!$G$2:$I$1125,2,FALSE),"")</f>
        <v>ANTIOQUIA</v>
      </c>
      <c r="M1518" s="23" t="str">
        <f>+IFERROR(VLOOKUP(#REF!,[2]ORDINALES!$H$2:$I$382,2,FALSE),"")</f>
        <v/>
      </c>
      <c r="N1518" s="23" t="str">
        <f>IFERROR(VLOOKUP(U1518,'[2]Lista Willy'!$B$11:$D$14,3,FALSE),"")</f>
        <v>REC_11</v>
      </c>
      <c r="O1518" s="24"/>
      <c r="P1518" s="90">
        <v>47016</v>
      </c>
      <c r="Q1518" s="90" t="s">
        <v>540</v>
      </c>
      <c r="R1518" s="90" t="s">
        <v>1386</v>
      </c>
      <c r="S1518" s="90" t="s">
        <v>1533</v>
      </c>
      <c r="T1518" s="90" t="s">
        <v>1386</v>
      </c>
      <c r="U1518" s="90" t="s">
        <v>52</v>
      </c>
      <c r="V1518" s="94" t="s">
        <v>53</v>
      </c>
      <c r="W1518" s="90" t="s">
        <v>54</v>
      </c>
      <c r="X1518" s="90" t="s">
        <v>55</v>
      </c>
      <c r="Y1518" s="90" t="s">
        <v>1516</v>
      </c>
      <c r="Z1518" s="88">
        <v>16477901</v>
      </c>
      <c r="AA1518" s="120"/>
      <c r="AB1518" s="88"/>
      <c r="AC1518" s="88"/>
      <c r="AD1518" s="88"/>
      <c r="AE1518" s="120">
        <v>16477901</v>
      </c>
      <c r="AF1518" s="88"/>
      <c r="AG1518" s="89"/>
      <c r="AH1518" s="90" t="s">
        <v>57</v>
      </c>
      <c r="AI1518" s="90" t="s">
        <v>1388</v>
      </c>
      <c r="AJ1518" s="90" t="s">
        <v>1535</v>
      </c>
      <c r="AK1518" s="90"/>
      <c r="AL1518" s="90" t="s">
        <v>57</v>
      </c>
      <c r="AM1518" s="90"/>
      <c r="AN1518" s="90" t="s">
        <v>57</v>
      </c>
      <c r="AO1518" s="90"/>
      <c r="AP1518" s="90" t="s">
        <v>57</v>
      </c>
      <c r="AQ1518" s="90"/>
      <c r="AR1518" s="90" t="s">
        <v>57</v>
      </c>
      <c r="AS1518" s="90" t="s">
        <v>60</v>
      </c>
      <c r="AT1518" s="90" t="s">
        <v>61</v>
      </c>
      <c r="AU1518" s="97" t="s">
        <v>62</v>
      </c>
      <c r="AV1518" s="98" t="s">
        <v>125</v>
      </c>
      <c r="AW1518" s="98" t="s">
        <v>324</v>
      </c>
      <c r="AX1518" s="97">
        <v>3202005</v>
      </c>
      <c r="AY1518" s="98" t="s">
        <v>325</v>
      </c>
      <c r="AZ1518" s="98" t="s">
        <v>389</v>
      </c>
      <c r="BA1518" s="24"/>
    </row>
    <row r="1519" spans="1:53" ht="84.75" customHeight="1">
      <c r="A1519" s="23" t="str">
        <f>+IFERROR(VLOOKUP(R1519,'[2]Listas niveles'!$D$2:$E$11,2,FALSE),"")</f>
        <v>DTAO</v>
      </c>
      <c r="B1519" s="23" t="str">
        <f>+IFERROR(VLOOKUP(AS1519,'[2]Listas anexo 1'!$A$7:$B$8,2,FALSE),"")</f>
        <v>ADMIN</v>
      </c>
      <c r="C1519" s="23" t="str">
        <f>+IFERROR(VLOOKUP(AT1519,'[2]Listas anexo 1'!$A$13:$B$15,2,FALSE),"")</f>
        <v>ADMINYCOOR</v>
      </c>
      <c r="D1519" s="23" t="str">
        <f>+IFERROR(VLOOKUP(AT1519,'[2]Listas anexo 1'!$A$13:$C$15,3,FALSE),"")</f>
        <v>CONTRIBUIR</v>
      </c>
      <c r="E1519" s="23" t="str">
        <f>+IFERROR(VLOOKUP(AT1519,'[2]Listas anexo 1'!$A$19:$B$21,2,FALSE),"")</f>
        <v>ADMINOB</v>
      </c>
      <c r="F1519" s="23" t="str">
        <f>+IFERROR(VLOOKUP(AV1519,'[2]Listas anexo 1'!$J$13:$K$21,2,FALSE),"")</f>
        <v>ADOBI</v>
      </c>
      <c r="G1519" s="23" t="str">
        <f>+IFERROR(VLOOKUP(AW1519,'[2]LISTAS ANEXO 1. 2'!$A$9:$B$38,2,FALSE),"")</f>
        <v>AIII</v>
      </c>
      <c r="H1519" s="23" t="str">
        <f>+IFERROR(IF(C1519="ADMINYCOOR",VLOOKUP(AY1519,'[2]LISTAS ANEXO 1. 3'!$B$13:$C$42,2,FALSE),IF(C1519="TASAS",VLOOKUP(AY1519,'[2]LISTAS ANEXO 1. 3'!$B$43:$C$51,2,FALSE),IF(C1519="FORTALECIMIENTO",VLOOKUP(AY1519,'[2]LISTAS ANEXO 1. 3'!$B$52:$C$58,2,FALSE),""))),"")</f>
        <v>DD</v>
      </c>
      <c r="I1519" s="23" t="str">
        <f>+IFERROR(VLOOKUP(#REF!,'[2]LISTAS ANEXO 1. 4'!$B$74:$C$90,2,FALSE),"")</f>
        <v/>
      </c>
      <c r="J1519" s="23" t="str">
        <f>+IFERROR(VLOOKUP(X1519,[2]ORDINALES!$B$2:$C$5,2,FALSE),"")</f>
        <v>CTADOS</v>
      </c>
      <c r="K1519" s="23" t="str">
        <f>+IFERROR(VLOOKUP(#REF!,[2]REGION!$G$2:$I$1125,2,FALSE),"")</f>
        <v/>
      </c>
      <c r="L1519" s="23" t="str">
        <f>+IFERROR(VLOOKUP(AI1519,[2]REGION!$G$2:$I$1125,2,FALSE),"")</f>
        <v/>
      </c>
      <c r="M1519" s="23" t="str">
        <f>+IFERROR(VLOOKUP(#REF!,[2]ORDINALES!$H$2:$I$382,2,FALSE),"")</f>
        <v/>
      </c>
      <c r="N1519" s="23" t="str">
        <f>IFERROR(VLOOKUP(U1519,'[2]Lista Willy'!$B$11:$D$14,3,FALSE),"")</f>
        <v>REC_11</v>
      </c>
      <c r="O1519" s="24"/>
      <c r="P1519" s="90">
        <v>47017</v>
      </c>
      <c r="Q1519" s="90" t="s">
        <v>540</v>
      </c>
      <c r="R1519" s="90" t="s">
        <v>1386</v>
      </c>
      <c r="S1519" s="90" t="s">
        <v>1533</v>
      </c>
      <c r="T1519" s="90" t="s">
        <v>1386</v>
      </c>
      <c r="U1519" s="90" t="s">
        <v>52</v>
      </c>
      <c r="V1519" s="94" t="s">
        <v>53</v>
      </c>
      <c r="W1519" s="90" t="s">
        <v>54</v>
      </c>
      <c r="X1519" s="90" t="s">
        <v>55</v>
      </c>
      <c r="Y1519" s="90" t="s">
        <v>1541</v>
      </c>
      <c r="Z1519" s="88">
        <v>28280000</v>
      </c>
      <c r="AA1519" s="120"/>
      <c r="AB1519" s="88"/>
      <c r="AC1519" s="88"/>
      <c r="AD1519" s="88"/>
      <c r="AE1519" s="120">
        <v>28280000</v>
      </c>
      <c r="AF1519" s="88"/>
      <c r="AG1519" s="89"/>
      <c r="AH1519" s="90" t="s">
        <v>57</v>
      </c>
      <c r="AI1519" s="90"/>
      <c r="AJ1519" s="90"/>
      <c r="AK1519" s="90"/>
      <c r="AL1519" s="90" t="s">
        <v>57</v>
      </c>
      <c r="AM1519" s="90"/>
      <c r="AN1519" s="90" t="s">
        <v>57</v>
      </c>
      <c r="AO1519" s="90"/>
      <c r="AP1519" s="90" t="s">
        <v>57</v>
      </c>
      <c r="AQ1519" s="90"/>
      <c r="AR1519" s="90" t="s">
        <v>57</v>
      </c>
      <c r="AS1519" s="90" t="s">
        <v>60</v>
      </c>
      <c r="AT1519" s="90" t="s">
        <v>61</v>
      </c>
      <c r="AU1519" s="97" t="s">
        <v>62</v>
      </c>
      <c r="AV1519" s="98" t="s">
        <v>125</v>
      </c>
      <c r="AW1519" s="98" t="s">
        <v>324</v>
      </c>
      <c r="AX1519" s="97">
        <v>3202005</v>
      </c>
      <c r="AY1519" s="98" t="s">
        <v>325</v>
      </c>
      <c r="AZ1519" s="98" t="s">
        <v>389</v>
      </c>
      <c r="BA1519" s="24"/>
    </row>
    <row r="1520" spans="1:53" ht="84.75" customHeight="1">
      <c r="A1520" s="23" t="str">
        <f>+IFERROR(VLOOKUP(R1520,'[2]Listas niveles'!$D$2:$E$11,2,FALSE),"")</f>
        <v>DTAO</v>
      </c>
      <c r="B1520" s="23" t="str">
        <f>+IFERROR(VLOOKUP(AS1520,'[2]Listas anexo 1'!$A$7:$B$8,2,FALSE),"")</f>
        <v>ADMIN</v>
      </c>
      <c r="C1520" s="23" t="str">
        <f>+IFERROR(VLOOKUP(AT1520,'[2]Listas anexo 1'!$A$13:$B$15,2,FALSE),"")</f>
        <v>ADMINYCOOR</v>
      </c>
      <c r="D1520" s="23" t="str">
        <f>+IFERROR(VLOOKUP(AT1520,'[2]Listas anexo 1'!$A$13:$C$15,3,FALSE),"")</f>
        <v>CONTRIBUIR</v>
      </c>
      <c r="E1520" s="23" t="str">
        <f>+IFERROR(VLOOKUP(AT1520,'[2]Listas anexo 1'!$A$19:$B$21,2,FALSE),"")</f>
        <v>ADMINOB</v>
      </c>
      <c r="F1520" s="23" t="str">
        <f>+IFERROR(VLOOKUP(AV1520,'[2]Listas anexo 1'!$J$13:$K$21,2,FALSE),"")</f>
        <v>ADOBI</v>
      </c>
      <c r="G1520" s="23" t="str">
        <f>+IFERROR(VLOOKUP(AW1520,'[2]LISTAS ANEXO 1. 2'!$A$9:$B$38,2,FALSE),"")</f>
        <v>AI</v>
      </c>
      <c r="H1520" s="23" t="str">
        <f>+IFERROR(IF(C1520="ADMINYCOOR",VLOOKUP(AY1520,'[2]LISTAS ANEXO 1. 3'!$B$13:$C$42,2,FALSE),IF(C1520="TASAS",VLOOKUP(AY1520,'[2]LISTAS ANEXO 1. 3'!$B$43:$C$51,2,FALSE),IF(C1520="FORTALECIMIENTO",VLOOKUP(AY1520,'[2]LISTAS ANEXO 1. 3'!$B$52:$C$58,2,FALSE),""))),"")</f>
        <v>AA</v>
      </c>
      <c r="I1520" s="23" t="str">
        <f>+IFERROR(VLOOKUP(#REF!,'[2]LISTAS ANEXO 1. 4'!$B$74:$C$90,2,FALSE),"")</f>
        <v/>
      </c>
      <c r="J1520" s="23" t="str">
        <f>+IFERROR(VLOOKUP(X1520,[2]ORDINALES!$B$2:$C$5,2,FALSE),"")</f>
        <v>CTADOS</v>
      </c>
      <c r="K1520" s="23" t="str">
        <f>+IFERROR(VLOOKUP(#REF!,[2]REGION!$G$2:$I$1125,2,FALSE),"")</f>
        <v/>
      </c>
      <c r="L1520" s="23" t="str">
        <f>+IFERROR(VLOOKUP(AI1520,[2]REGION!$G$2:$I$1125,2,FALSE),"")</f>
        <v/>
      </c>
      <c r="M1520" s="23" t="str">
        <f>+IFERROR(VLOOKUP(#REF!,[2]ORDINALES!$H$2:$I$382,2,FALSE),"")</f>
        <v/>
      </c>
      <c r="N1520" s="23" t="str">
        <f>IFERROR(VLOOKUP(U1520,'[2]Lista Willy'!$B$11:$D$14,3,FALSE),"")</f>
        <v>REC_11</v>
      </c>
      <c r="O1520" s="24"/>
      <c r="P1520" s="90">
        <v>47035</v>
      </c>
      <c r="Q1520" s="90" t="s">
        <v>540</v>
      </c>
      <c r="R1520" s="90" t="s">
        <v>1386</v>
      </c>
      <c r="S1520" s="90" t="s">
        <v>1533</v>
      </c>
      <c r="T1520" s="90" t="s">
        <v>1386</v>
      </c>
      <c r="U1520" s="90" t="s">
        <v>52</v>
      </c>
      <c r="V1520" s="94" t="s">
        <v>53</v>
      </c>
      <c r="W1520" s="90" t="s">
        <v>54</v>
      </c>
      <c r="X1520" s="90" t="s">
        <v>55</v>
      </c>
      <c r="Y1520" s="90" t="s">
        <v>71</v>
      </c>
      <c r="Z1520" s="88">
        <v>4100000</v>
      </c>
      <c r="AA1520" s="120"/>
      <c r="AB1520" s="88"/>
      <c r="AC1520" s="88"/>
      <c r="AD1520" s="88"/>
      <c r="AE1520" s="120">
        <v>4100000</v>
      </c>
      <c r="AF1520" s="88"/>
      <c r="AG1520" s="89"/>
      <c r="AH1520" s="90" t="s">
        <v>57</v>
      </c>
      <c r="AI1520" s="90"/>
      <c r="AJ1520" s="90"/>
      <c r="AK1520" s="90"/>
      <c r="AL1520" s="90" t="s">
        <v>57</v>
      </c>
      <c r="AM1520" s="90"/>
      <c r="AN1520" s="90" t="s">
        <v>57</v>
      </c>
      <c r="AO1520" s="90"/>
      <c r="AP1520" s="90" t="s">
        <v>57</v>
      </c>
      <c r="AQ1520" s="90"/>
      <c r="AR1520" s="90" t="s">
        <v>57</v>
      </c>
      <c r="AS1520" s="90" t="s">
        <v>60</v>
      </c>
      <c r="AT1520" s="90" t="s">
        <v>61</v>
      </c>
      <c r="AU1520" s="97" t="s">
        <v>62</v>
      </c>
      <c r="AV1520" s="98" t="s">
        <v>125</v>
      </c>
      <c r="AW1520" s="98" t="s">
        <v>126</v>
      </c>
      <c r="AX1520" s="97">
        <v>3202032</v>
      </c>
      <c r="AY1520" s="98" t="s">
        <v>127</v>
      </c>
      <c r="AZ1520" s="98" t="s">
        <v>293</v>
      </c>
      <c r="BA1520" s="24"/>
    </row>
    <row r="1521" spans="1:53" ht="84.75" customHeight="1">
      <c r="A1521" s="23" t="str">
        <f>+IFERROR(VLOOKUP(R1521,'[2]Listas niveles'!$D$2:$E$11,2,FALSE),"")</f>
        <v>DTAO</v>
      </c>
      <c r="B1521" s="23" t="str">
        <f>+IFERROR(VLOOKUP(AS1521,'[2]Listas anexo 1'!$A$7:$B$8,2,FALSE),"")</f>
        <v>ADMIN</v>
      </c>
      <c r="C1521" s="23" t="str">
        <f>+IFERROR(VLOOKUP(AT1521,'[2]Listas anexo 1'!$A$13:$B$15,2,FALSE),"")</f>
        <v>ADMINYCOOR</v>
      </c>
      <c r="D1521" s="23" t="str">
        <f>+IFERROR(VLOOKUP(AT1521,'[2]Listas anexo 1'!$A$13:$C$15,3,FALSE),"")</f>
        <v>CONTRIBUIR</v>
      </c>
      <c r="E1521" s="23" t="str">
        <f>+IFERROR(VLOOKUP(AT1521,'[2]Listas anexo 1'!$A$19:$B$21,2,FALSE),"")</f>
        <v>ADMINOB</v>
      </c>
      <c r="F1521" s="23" t="str">
        <f>+IFERROR(VLOOKUP(AV1521,'[2]Listas anexo 1'!$J$13:$K$21,2,FALSE),"")</f>
        <v>ADOBI</v>
      </c>
      <c r="G1521" s="23" t="str">
        <f>+IFERROR(VLOOKUP(AW1521,'[2]LISTAS ANEXO 1. 2'!$A$9:$B$38,2,FALSE),"")</f>
        <v>AI</v>
      </c>
      <c r="H1521" s="23" t="str">
        <f>+IFERROR(IF(C1521="ADMINYCOOR",VLOOKUP(AY1521,'[2]LISTAS ANEXO 1. 3'!$B$13:$C$42,2,FALSE),IF(C1521="TASAS",VLOOKUP(AY1521,'[2]LISTAS ANEXO 1. 3'!$B$43:$C$51,2,FALSE),IF(C1521="FORTALECIMIENTO",VLOOKUP(AY1521,'[2]LISTAS ANEXO 1. 3'!$B$52:$C$58,2,FALSE),""))),"")</f>
        <v>AA</v>
      </c>
      <c r="I1521" s="23" t="str">
        <f>+IFERROR(VLOOKUP(#REF!,'[2]LISTAS ANEXO 1. 4'!$B$74:$C$90,2,FALSE),"")</f>
        <v/>
      </c>
      <c r="J1521" s="23" t="str">
        <f>+IFERROR(VLOOKUP(X1521,[2]ORDINALES!$B$2:$C$5,2,FALSE),"")</f>
        <v>CTADOS</v>
      </c>
      <c r="K1521" s="23" t="str">
        <f>+IFERROR(VLOOKUP(#REF!,[2]REGION!$G$2:$I$1125,2,FALSE),"")</f>
        <v/>
      </c>
      <c r="L1521" s="23" t="str">
        <f>+IFERROR(VLOOKUP(AI1521,[2]REGION!$G$2:$I$1125,2,FALSE),"")</f>
        <v/>
      </c>
      <c r="M1521" s="23" t="str">
        <f>+IFERROR(VLOOKUP(#REF!,[2]ORDINALES!$H$2:$I$382,2,FALSE),"")</f>
        <v/>
      </c>
      <c r="N1521" s="23" t="str">
        <f>IFERROR(VLOOKUP(U1521,'[2]Lista Willy'!$B$11:$D$14,3,FALSE),"")</f>
        <v>REC_20</v>
      </c>
      <c r="O1521" s="24"/>
      <c r="P1521" s="90">
        <v>47037</v>
      </c>
      <c r="Q1521" s="90" t="s">
        <v>540</v>
      </c>
      <c r="R1521" s="90" t="s">
        <v>1386</v>
      </c>
      <c r="S1521" s="90" t="s">
        <v>1533</v>
      </c>
      <c r="T1521" s="90" t="s">
        <v>1386</v>
      </c>
      <c r="U1521" s="90" t="s">
        <v>153</v>
      </c>
      <c r="V1521" s="94" t="s">
        <v>154</v>
      </c>
      <c r="W1521" s="90" t="s">
        <v>54</v>
      </c>
      <c r="X1521" s="90" t="s">
        <v>55</v>
      </c>
      <c r="Y1521" s="90" t="s">
        <v>1542</v>
      </c>
      <c r="Z1521" s="88">
        <v>2575000</v>
      </c>
      <c r="AA1521" s="120"/>
      <c r="AB1521" s="88"/>
      <c r="AC1521" s="88"/>
      <c r="AD1521" s="88"/>
      <c r="AE1521" s="120">
        <v>2575000</v>
      </c>
      <c r="AF1521" s="88"/>
      <c r="AG1521" s="89"/>
      <c r="AH1521" s="90" t="s">
        <v>57</v>
      </c>
      <c r="AI1521" s="90"/>
      <c r="AJ1521" s="90"/>
      <c r="AK1521" s="90"/>
      <c r="AL1521" s="90" t="s">
        <v>57</v>
      </c>
      <c r="AM1521" s="90"/>
      <c r="AN1521" s="90" t="s">
        <v>57</v>
      </c>
      <c r="AO1521" s="90"/>
      <c r="AP1521" s="90" t="s">
        <v>57</v>
      </c>
      <c r="AQ1521" s="90"/>
      <c r="AR1521" s="90" t="s">
        <v>57</v>
      </c>
      <c r="AS1521" s="90" t="s">
        <v>60</v>
      </c>
      <c r="AT1521" s="90" t="s">
        <v>61</v>
      </c>
      <c r="AU1521" s="97" t="s">
        <v>62</v>
      </c>
      <c r="AV1521" s="98" t="s">
        <v>125</v>
      </c>
      <c r="AW1521" s="98" t="s">
        <v>126</v>
      </c>
      <c r="AX1521" s="97">
        <v>3202032</v>
      </c>
      <c r="AY1521" s="98" t="s">
        <v>127</v>
      </c>
      <c r="AZ1521" s="98" t="s">
        <v>293</v>
      </c>
      <c r="BA1521" s="24"/>
    </row>
    <row r="1522" spans="1:53" ht="84.75" customHeight="1">
      <c r="A1522" s="23" t="str">
        <f>+IFERROR(VLOOKUP(R1522,'[2]Listas niveles'!$D$2:$E$11,2,FALSE),"")</f>
        <v>DTAO</v>
      </c>
      <c r="B1522" s="23" t="str">
        <f>+IFERROR(VLOOKUP(AS1522,'[2]Listas anexo 1'!$A$7:$B$8,2,FALSE),"")</f>
        <v>ADMIN</v>
      </c>
      <c r="C1522" s="23" t="str">
        <f>+IFERROR(VLOOKUP(AT1522,'[2]Listas anexo 1'!$A$13:$B$15,2,FALSE),"")</f>
        <v>ADMINYCOOR</v>
      </c>
      <c r="D1522" s="23" t="str">
        <f>+IFERROR(VLOOKUP(AT1522,'[2]Listas anexo 1'!$A$13:$C$15,3,FALSE),"")</f>
        <v>CONTRIBUIR</v>
      </c>
      <c r="E1522" s="23" t="str">
        <f>+IFERROR(VLOOKUP(AT1522,'[2]Listas anexo 1'!$A$19:$B$21,2,FALSE),"")</f>
        <v>ADMINOB</v>
      </c>
      <c r="F1522" s="23" t="str">
        <f>+IFERROR(VLOOKUP(AV1522,'[2]Listas anexo 1'!$J$13:$K$21,2,FALSE),"")</f>
        <v>ADOBI</v>
      </c>
      <c r="G1522" s="23" t="str">
        <f>+IFERROR(VLOOKUP(AW1522,'[2]LISTAS ANEXO 1. 2'!$A$9:$B$38,2,FALSE),"")</f>
        <v>AI</v>
      </c>
      <c r="H1522" s="23" t="str">
        <f>+IFERROR(IF(C1522="ADMINYCOOR",VLOOKUP(AY1522,'[2]LISTAS ANEXO 1. 3'!$B$13:$C$42,2,FALSE),IF(C1522="TASAS",VLOOKUP(AY1522,'[2]LISTAS ANEXO 1. 3'!$B$43:$C$51,2,FALSE),IF(C1522="FORTALECIMIENTO",VLOOKUP(AY1522,'[2]LISTAS ANEXO 1. 3'!$B$52:$C$58,2,FALSE),""))),"")</f>
        <v>AA</v>
      </c>
      <c r="I1522" s="23" t="str">
        <f>+IFERROR(VLOOKUP(#REF!,'[2]LISTAS ANEXO 1. 4'!$B$74:$C$90,2,FALSE),"")</f>
        <v/>
      </c>
      <c r="J1522" s="23" t="str">
        <f>+IFERROR(VLOOKUP(X1522,[2]ORDINALES!$B$2:$C$5,2,FALSE),"")</f>
        <v>CTADOS</v>
      </c>
      <c r="K1522" s="23" t="str">
        <f>+IFERROR(VLOOKUP(#REF!,[2]REGION!$G$2:$I$1125,2,FALSE),"")</f>
        <v/>
      </c>
      <c r="L1522" s="23" t="str">
        <f>+IFERROR(VLOOKUP(AI1522,[2]REGION!$G$2:$I$1125,2,FALSE),"")</f>
        <v/>
      </c>
      <c r="M1522" s="23" t="str">
        <f>+IFERROR(VLOOKUP(#REF!,[2]ORDINALES!$H$2:$I$382,2,FALSE),"")</f>
        <v/>
      </c>
      <c r="N1522" s="23" t="str">
        <f>IFERROR(VLOOKUP(U1522,'[2]Lista Willy'!$B$11:$D$14,3,FALSE),"")</f>
        <v>REC_11</v>
      </c>
      <c r="O1522" s="24"/>
      <c r="P1522" s="90">
        <v>47038</v>
      </c>
      <c r="Q1522" s="90" t="s">
        <v>540</v>
      </c>
      <c r="R1522" s="90" t="s">
        <v>1386</v>
      </c>
      <c r="S1522" s="90" t="s">
        <v>1533</v>
      </c>
      <c r="T1522" s="90" t="s">
        <v>1386</v>
      </c>
      <c r="U1522" s="90" t="s">
        <v>52</v>
      </c>
      <c r="V1522" s="94" t="s">
        <v>53</v>
      </c>
      <c r="W1522" s="90" t="s">
        <v>54</v>
      </c>
      <c r="X1522" s="90" t="s">
        <v>55</v>
      </c>
      <c r="Y1522" s="90" t="s">
        <v>1543</v>
      </c>
      <c r="Z1522" s="88">
        <v>1000000</v>
      </c>
      <c r="AA1522" s="120"/>
      <c r="AB1522" s="88"/>
      <c r="AC1522" s="88"/>
      <c r="AD1522" s="88"/>
      <c r="AE1522" s="120">
        <v>1000000</v>
      </c>
      <c r="AF1522" s="88"/>
      <c r="AG1522" s="89"/>
      <c r="AH1522" s="90" t="s">
        <v>57</v>
      </c>
      <c r="AI1522" s="90"/>
      <c r="AJ1522" s="90"/>
      <c r="AK1522" s="90"/>
      <c r="AL1522" s="90" t="s">
        <v>57</v>
      </c>
      <c r="AM1522" s="90"/>
      <c r="AN1522" s="90" t="s">
        <v>57</v>
      </c>
      <c r="AO1522" s="90"/>
      <c r="AP1522" s="90" t="s">
        <v>57</v>
      </c>
      <c r="AQ1522" s="90"/>
      <c r="AR1522" s="90" t="s">
        <v>57</v>
      </c>
      <c r="AS1522" s="90" t="s">
        <v>60</v>
      </c>
      <c r="AT1522" s="90" t="s">
        <v>61</v>
      </c>
      <c r="AU1522" s="97" t="s">
        <v>62</v>
      </c>
      <c r="AV1522" s="98" t="s">
        <v>125</v>
      </c>
      <c r="AW1522" s="98" t="s">
        <v>126</v>
      </c>
      <c r="AX1522" s="97">
        <v>3202032</v>
      </c>
      <c r="AY1522" s="98" t="s">
        <v>127</v>
      </c>
      <c r="AZ1522" s="98" t="s">
        <v>293</v>
      </c>
      <c r="BA1522" s="24"/>
    </row>
    <row r="1523" spans="1:53" ht="84.75" customHeight="1">
      <c r="A1523" s="23" t="str">
        <f>+IFERROR(VLOOKUP(R1523,'[2]Listas niveles'!$D$2:$E$11,2,FALSE),"")</f>
        <v>DTAO</v>
      </c>
      <c r="B1523" s="23" t="str">
        <f>+IFERROR(VLOOKUP(AS1523,'[2]Listas anexo 1'!$A$7:$B$8,2,FALSE),"")</f>
        <v>ADMIN</v>
      </c>
      <c r="C1523" s="23" t="str">
        <f>+IFERROR(VLOOKUP(AT1523,'[2]Listas anexo 1'!$A$13:$B$15,2,FALSE),"")</f>
        <v>ADMINYCOOR</v>
      </c>
      <c r="D1523" s="23" t="str">
        <f>+IFERROR(VLOOKUP(AT1523,'[2]Listas anexo 1'!$A$13:$C$15,3,FALSE),"")</f>
        <v>CONTRIBUIR</v>
      </c>
      <c r="E1523" s="23" t="str">
        <f>+IFERROR(VLOOKUP(AT1523,'[2]Listas anexo 1'!$A$19:$B$21,2,FALSE),"")</f>
        <v>ADMINOB</v>
      </c>
      <c r="F1523" s="23" t="str">
        <f>+IFERROR(VLOOKUP(AV1523,'[2]Listas anexo 1'!$J$13:$K$21,2,FALSE),"")</f>
        <v>ADOBI</v>
      </c>
      <c r="G1523" s="23" t="str">
        <f>+IFERROR(VLOOKUP(AW1523,'[2]LISTAS ANEXO 1. 2'!$A$9:$B$38,2,FALSE),"")</f>
        <v>AI</v>
      </c>
      <c r="H1523" s="23" t="str">
        <f>+IFERROR(IF(C1523="ADMINYCOOR",VLOOKUP(AY1523,'[2]LISTAS ANEXO 1. 3'!$B$13:$C$42,2,FALSE),IF(C1523="TASAS",VLOOKUP(AY1523,'[2]LISTAS ANEXO 1. 3'!$B$43:$C$51,2,FALSE),IF(C1523="FORTALECIMIENTO",VLOOKUP(AY1523,'[2]LISTAS ANEXO 1. 3'!$B$52:$C$58,2,FALSE),""))),"")</f>
        <v>AA</v>
      </c>
      <c r="I1523" s="23" t="str">
        <f>+IFERROR(VLOOKUP(#REF!,'[2]LISTAS ANEXO 1. 4'!$B$74:$C$90,2,FALSE),"")</f>
        <v/>
      </c>
      <c r="J1523" s="23" t="str">
        <f>+IFERROR(VLOOKUP(X1523,[2]ORDINALES!$B$2:$C$5,2,FALSE),"")</f>
        <v>CTADOS</v>
      </c>
      <c r="K1523" s="23" t="str">
        <f>+IFERROR(VLOOKUP(#REF!,[2]REGION!$G$2:$I$1125,2,FALSE),"")</f>
        <v/>
      </c>
      <c r="L1523" s="23" t="str">
        <f>+IFERROR(VLOOKUP(AI1523,[2]REGION!$G$2:$I$1125,2,FALSE),"")</f>
        <v/>
      </c>
      <c r="M1523" s="23" t="str">
        <f>+IFERROR(VLOOKUP(#REF!,[2]ORDINALES!$H$2:$I$382,2,FALSE),"")</f>
        <v/>
      </c>
      <c r="N1523" s="23" t="str">
        <f>IFERROR(VLOOKUP(U1523,'[2]Lista Willy'!$B$11:$D$14,3,FALSE),"")</f>
        <v>REC_20</v>
      </c>
      <c r="O1523" s="24"/>
      <c r="P1523" s="90">
        <v>47039</v>
      </c>
      <c r="Q1523" s="90" t="s">
        <v>540</v>
      </c>
      <c r="R1523" s="90" t="s">
        <v>1386</v>
      </c>
      <c r="S1523" s="90" t="s">
        <v>1533</v>
      </c>
      <c r="T1523" s="90" t="s">
        <v>1386</v>
      </c>
      <c r="U1523" s="90" t="s">
        <v>153</v>
      </c>
      <c r="V1523" s="94" t="s">
        <v>154</v>
      </c>
      <c r="W1523" s="90" t="s">
        <v>54</v>
      </c>
      <c r="X1523" s="90" t="s">
        <v>55</v>
      </c>
      <c r="Y1523" s="90" t="s">
        <v>1544</v>
      </c>
      <c r="Z1523" s="88">
        <v>6000000</v>
      </c>
      <c r="AA1523" s="120"/>
      <c r="AB1523" s="88"/>
      <c r="AC1523" s="88"/>
      <c r="AD1523" s="88"/>
      <c r="AE1523" s="120">
        <v>6000000</v>
      </c>
      <c r="AF1523" s="88"/>
      <c r="AG1523" s="89"/>
      <c r="AH1523" s="90" t="s">
        <v>57</v>
      </c>
      <c r="AI1523" s="90"/>
      <c r="AJ1523" s="90"/>
      <c r="AK1523" s="90"/>
      <c r="AL1523" s="90" t="s">
        <v>57</v>
      </c>
      <c r="AM1523" s="90"/>
      <c r="AN1523" s="90" t="s">
        <v>57</v>
      </c>
      <c r="AO1523" s="90"/>
      <c r="AP1523" s="90" t="s">
        <v>57</v>
      </c>
      <c r="AQ1523" s="90"/>
      <c r="AR1523" s="90" t="s">
        <v>57</v>
      </c>
      <c r="AS1523" s="90" t="s">
        <v>60</v>
      </c>
      <c r="AT1523" s="90" t="s">
        <v>61</v>
      </c>
      <c r="AU1523" s="97" t="s">
        <v>62</v>
      </c>
      <c r="AV1523" s="98" t="s">
        <v>125</v>
      </c>
      <c r="AW1523" s="98" t="s">
        <v>126</v>
      </c>
      <c r="AX1523" s="97">
        <v>3202032</v>
      </c>
      <c r="AY1523" s="98" t="s">
        <v>127</v>
      </c>
      <c r="AZ1523" s="98" t="s">
        <v>293</v>
      </c>
      <c r="BA1523" s="24"/>
    </row>
    <row r="1524" spans="1:53" ht="84.75" customHeight="1">
      <c r="A1524" s="23" t="str">
        <f>+IFERROR(VLOOKUP(R1524,'[2]Listas niveles'!$D$2:$E$11,2,FALSE),"")</f>
        <v>DTAO</v>
      </c>
      <c r="B1524" s="23" t="str">
        <f>+IFERROR(VLOOKUP(AS1524,'[2]Listas anexo 1'!$A$7:$B$8,2,FALSE),"")</f>
        <v>ADMIN</v>
      </c>
      <c r="C1524" s="23" t="str">
        <f>+IFERROR(VLOOKUP(AT1524,'[2]Listas anexo 1'!$A$13:$B$15,2,FALSE),"")</f>
        <v>ADMINYCOOR</v>
      </c>
      <c r="D1524" s="23" t="str">
        <f>+IFERROR(VLOOKUP(AT1524,'[2]Listas anexo 1'!$A$13:$C$15,3,FALSE),"")</f>
        <v>CONTRIBUIR</v>
      </c>
      <c r="E1524" s="23" t="str">
        <f>+IFERROR(VLOOKUP(AT1524,'[2]Listas anexo 1'!$A$19:$B$21,2,FALSE),"")</f>
        <v>ADMINOB</v>
      </c>
      <c r="F1524" s="23" t="str">
        <f>+IFERROR(VLOOKUP(AV1524,'[2]Listas anexo 1'!$J$13:$K$21,2,FALSE),"")</f>
        <v>ADOBI</v>
      </c>
      <c r="G1524" s="23" t="str">
        <f>+IFERROR(VLOOKUP(AW1524,'[2]LISTAS ANEXO 1. 2'!$A$9:$B$38,2,FALSE),"")</f>
        <v>AI</v>
      </c>
      <c r="H1524" s="23" t="str">
        <f>+IFERROR(IF(C1524="ADMINYCOOR",VLOOKUP(AY1524,'[2]LISTAS ANEXO 1. 3'!$B$13:$C$42,2,FALSE),IF(C1524="TASAS",VLOOKUP(AY1524,'[2]LISTAS ANEXO 1. 3'!$B$43:$C$51,2,FALSE),IF(C1524="FORTALECIMIENTO",VLOOKUP(AY1524,'[2]LISTAS ANEXO 1. 3'!$B$52:$C$58,2,FALSE),""))),"")</f>
        <v>AA</v>
      </c>
      <c r="I1524" s="23" t="str">
        <f>+IFERROR(VLOOKUP(#REF!,'[2]LISTAS ANEXO 1. 4'!$B$74:$C$90,2,FALSE),"")</f>
        <v/>
      </c>
      <c r="J1524" s="23" t="str">
        <f>+IFERROR(VLOOKUP(X1524,[2]ORDINALES!$B$2:$C$5,2,FALSE),"")</f>
        <v>CTADOS</v>
      </c>
      <c r="K1524" s="23" t="str">
        <f>+IFERROR(VLOOKUP(#REF!,[2]REGION!$G$2:$I$1125,2,FALSE),"")</f>
        <v/>
      </c>
      <c r="L1524" s="23" t="str">
        <f>+IFERROR(VLOOKUP(AI1524,[2]REGION!$G$2:$I$1125,2,FALSE),"")</f>
        <v/>
      </c>
      <c r="M1524" s="23" t="str">
        <f>+IFERROR(VLOOKUP(#REF!,[2]ORDINALES!$H$2:$I$382,2,FALSE),"")</f>
        <v/>
      </c>
      <c r="N1524" s="23" t="str">
        <f>IFERROR(VLOOKUP(U1524,'[2]Lista Willy'!$B$11:$D$14,3,FALSE),"")</f>
        <v>REC_20</v>
      </c>
      <c r="O1524" s="24"/>
      <c r="P1524" s="90">
        <v>47040</v>
      </c>
      <c r="Q1524" s="90" t="s">
        <v>540</v>
      </c>
      <c r="R1524" s="90" t="s">
        <v>1386</v>
      </c>
      <c r="S1524" s="90" t="s">
        <v>1533</v>
      </c>
      <c r="T1524" s="90" t="s">
        <v>1386</v>
      </c>
      <c r="U1524" s="90" t="s">
        <v>153</v>
      </c>
      <c r="V1524" s="94" t="s">
        <v>154</v>
      </c>
      <c r="W1524" s="90" t="s">
        <v>54</v>
      </c>
      <c r="X1524" s="90" t="s">
        <v>55</v>
      </c>
      <c r="Y1524" s="90" t="s">
        <v>1545</v>
      </c>
      <c r="Z1524" s="88">
        <v>4500000</v>
      </c>
      <c r="AA1524" s="120"/>
      <c r="AB1524" s="88"/>
      <c r="AC1524" s="88"/>
      <c r="AD1524" s="88"/>
      <c r="AE1524" s="120">
        <v>4500000</v>
      </c>
      <c r="AF1524" s="88"/>
      <c r="AG1524" s="89"/>
      <c r="AH1524" s="90" t="s">
        <v>57</v>
      </c>
      <c r="AI1524" s="90"/>
      <c r="AJ1524" s="90"/>
      <c r="AK1524" s="90"/>
      <c r="AL1524" s="90" t="s">
        <v>57</v>
      </c>
      <c r="AM1524" s="90"/>
      <c r="AN1524" s="90" t="s">
        <v>57</v>
      </c>
      <c r="AO1524" s="90"/>
      <c r="AP1524" s="90" t="s">
        <v>57</v>
      </c>
      <c r="AQ1524" s="90"/>
      <c r="AR1524" s="90" t="s">
        <v>57</v>
      </c>
      <c r="AS1524" s="90" t="s">
        <v>60</v>
      </c>
      <c r="AT1524" s="90" t="s">
        <v>61</v>
      </c>
      <c r="AU1524" s="97" t="s">
        <v>62</v>
      </c>
      <c r="AV1524" s="98" t="s">
        <v>125</v>
      </c>
      <c r="AW1524" s="98" t="s">
        <v>126</v>
      </c>
      <c r="AX1524" s="97">
        <v>3202032</v>
      </c>
      <c r="AY1524" s="98" t="s">
        <v>127</v>
      </c>
      <c r="AZ1524" s="98" t="s">
        <v>293</v>
      </c>
      <c r="BA1524" s="24"/>
    </row>
    <row r="1525" spans="1:53" ht="84.75" customHeight="1">
      <c r="A1525" s="23" t="str">
        <f>+IFERROR(VLOOKUP(R1525,'[2]Listas niveles'!$D$2:$E$11,2,FALSE),"")</f>
        <v>DTAO</v>
      </c>
      <c r="B1525" s="23" t="str">
        <f>+IFERROR(VLOOKUP(AS1525,'[2]Listas anexo 1'!$A$7:$B$8,2,FALSE),"")</f>
        <v>ADMIN</v>
      </c>
      <c r="C1525" s="23" t="str">
        <f>+IFERROR(VLOOKUP(AT1525,'[2]Listas anexo 1'!$A$13:$B$15,2,FALSE),"")</f>
        <v>ADMINYCOOR</v>
      </c>
      <c r="D1525" s="23" t="str">
        <f>+IFERROR(VLOOKUP(AT1525,'[2]Listas anexo 1'!$A$13:$C$15,3,FALSE),"")</f>
        <v>CONTRIBUIR</v>
      </c>
      <c r="E1525" s="23" t="str">
        <f>+IFERROR(VLOOKUP(AT1525,'[2]Listas anexo 1'!$A$19:$B$21,2,FALSE),"")</f>
        <v>ADMINOB</v>
      </c>
      <c r="F1525" s="23" t="str">
        <f>+IFERROR(VLOOKUP(AV1525,'[2]Listas anexo 1'!$J$13:$K$21,2,FALSE),"")</f>
        <v>ADOBI</v>
      </c>
      <c r="G1525" s="23" t="str">
        <f>+IFERROR(VLOOKUP(AW1525,'[2]LISTAS ANEXO 1. 2'!$A$9:$B$38,2,FALSE),"")</f>
        <v>AI</v>
      </c>
      <c r="H1525" s="23" t="str">
        <f>+IFERROR(IF(C1525="ADMINYCOOR",VLOOKUP(AY1525,'[2]LISTAS ANEXO 1. 3'!$B$13:$C$42,2,FALSE),IF(C1525="TASAS",VLOOKUP(AY1525,'[2]LISTAS ANEXO 1. 3'!$B$43:$C$51,2,FALSE),IF(C1525="FORTALECIMIENTO",VLOOKUP(AY1525,'[2]LISTAS ANEXO 1. 3'!$B$52:$C$58,2,FALSE),""))),"")</f>
        <v>AA</v>
      </c>
      <c r="I1525" s="23" t="str">
        <f>+IFERROR(VLOOKUP(#REF!,'[2]LISTAS ANEXO 1. 4'!$B$74:$C$90,2,FALSE),"")</f>
        <v/>
      </c>
      <c r="J1525" s="23" t="str">
        <f>+IFERROR(VLOOKUP(X1525,[2]ORDINALES!$B$2:$C$5,2,FALSE),"")</f>
        <v>CTADOS</v>
      </c>
      <c r="K1525" s="23" t="str">
        <f>+IFERROR(VLOOKUP(#REF!,[2]REGION!$G$2:$I$1125,2,FALSE),"")</f>
        <v/>
      </c>
      <c r="L1525" s="23" t="str">
        <f>+IFERROR(VLOOKUP(AI1525,[2]REGION!$G$2:$I$1125,2,FALSE),"")</f>
        <v/>
      </c>
      <c r="M1525" s="23" t="str">
        <f>+IFERROR(VLOOKUP(#REF!,[2]ORDINALES!$H$2:$I$382,2,FALSE),"")</f>
        <v/>
      </c>
      <c r="N1525" s="23" t="str">
        <f>IFERROR(VLOOKUP(U1525,'[2]Lista Willy'!$B$11:$D$14,3,FALSE),"")</f>
        <v>REC_20</v>
      </c>
      <c r="O1525" s="24"/>
      <c r="P1525" s="90">
        <v>47041</v>
      </c>
      <c r="Q1525" s="90" t="s">
        <v>540</v>
      </c>
      <c r="R1525" s="90" t="s">
        <v>1386</v>
      </c>
      <c r="S1525" s="90" t="s">
        <v>1533</v>
      </c>
      <c r="T1525" s="90" t="s">
        <v>1386</v>
      </c>
      <c r="U1525" s="90" t="s">
        <v>153</v>
      </c>
      <c r="V1525" s="94" t="s">
        <v>154</v>
      </c>
      <c r="W1525" s="90" t="s">
        <v>54</v>
      </c>
      <c r="X1525" s="90" t="s">
        <v>55</v>
      </c>
      <c r="Y1525" s="90" t="s">
        <v>1546</v>
      </c>
      <c r="Z1525" s="88">
        <v>5100000</v>
      </c>
      <c r="AA1525" s="120"/>
      <c r="AB1525" s="88"/>
      <c r="AC1525" s="88"/>
      <c r="AD1525" s="88"/>
      <c r="AE1525" s="120">
        <v>5100000</v>
      </c>
      <c r="AF1525" s="88"/>
      <c r="AG1525" s="89"/>
      <c r="AH1525" s="90" t="s">
        <v>57</v>
      </c>
      <c r="AI1525" s="90"/>
      <c r="AJ1525" s="90"/>
      <c r="AK1525" s="90"/>
      <c r="AL1525" s="90" t="s">
        <v>57</v>
      </c>
      <c r="AM1525" s="90"/>
      <c r="AN1525" s="90" t="s">
        <v>57</v>
      </c>
      <c r="AO1525" s="90"/>
      <c r="AP1525" s="90" t="s">
        <v>57</v>
      </c>
      <c r="AQ1525" s="90"/>
      <c r="AR1525" s="90" t="s">
        <v>57</v>
      </c>
      <c r="AS1525" s="90" t="s">
        <v>60</v>
      </c>
      <c r="AT1525" s="90" t="s">
        <v>61</v>
      </c>
      <c r="AU1525" s="97" t="s">
        <v>62</v>
      </c>
      <c r="AV1525" s="98" t="s">
        <v>125</v>
      </c>
      <c r="AW1525" s="98" t="s">
        <v>126</v>
      </c>
      <c r="AX1525" s="97">
        <v>3202032</v>
      </c>
      <c r="AY1525" s="98" t="s">
        <v>127</v>
      </c>
      <c r="AZ1525" s="98" t="s">
        <v>293</v>
      </c>
      <c r="BA1525" s="24"/>
    </row>
    <row r="1526" spans="1:53" ht="84.75" customHeight="1">
      <c r="A1526" s="23" t="str">
        <f>+IFERROR(VLOOKUP(R1526,'[2]Listas niveles'!$D$2:$E$11,2,FALSE),"")</f>
        <v>DTAO</v>
      </c>
      <c r="B1526" s="23" t="str">
        <f>+IFERROR(VLOOKUP(AS1526,'[2]Listas anexo 1'!$A$7:$B$8,2,FALSE),"")</f>
        <v>ADMIN</v>
      </c>
      <c r="C1526" s="23" t="str">
        <f>+IFERROR(VLOOKUP(AT1526,'[2]Listas anexo 1'!$A$13:$B$15,2,FALSE),"")</f>
        <v>ADMINYCOOR</v>
      </c>
      <c r="D1526" s="23" t="str">
        <f>+IFERROR(VLOOKUP(AT1526,'[2]Listas anexo 1'!$A$13:$C$15,3,FALSE),"")</f>
        <v>CONTRIBUIR</v>
      </c>
      <c r="E1526" s="23" t="str">
        <f>+IFERROR(VLOOKUP(AT1526,'[2]Listas anexo 1'!$A$19:$B$21,2,FALSE),"")</f>
        <v>ADMINOB</v>
      </c>
      <c r="F1526" s="23" t="str">
        <f>+IFERROR(VLOOKUP(AV1526,'[2]Listas anexo 1'!$J$13:$K$21,2,FALSE),"")</f>
        <v>ADOBI</v>
      </c>
      <c r="G1526" s="23" t="str">
        <f>+IFERROR(VLOOKUP(AW1526,'[2]LISTAS ANEXO 1. 2'!$A$9:$B$38,2,FALSE),"")</f>
        <v>AI</v>
      </c>
      <c r="H1526" s="23" t="str">
        <f>+IFERROR(IF(C1526="ADMINYCOOR",VLOOKUP(AY1526,'[2]LISTAS ANEXO 1. 3'!$B$13:$C$42,2,FALSE),IF(C1526="TASAS",VLOOKUP(AY1526,'[2]LISTAS ANEXO 1. 3'!$B$43:$C$51,2,FALSE),IF(C1526="FORTALECIMIENTO",VLOOKUP(AY1526,'[2]LISTAS ANEXO 1. 3'!$B$52:$C$58,2,FALSE),""))),"")</f>
        <v>AA</v>
      </c>
      <c r="I1526" s="23" t="str">
        <f>+IFERROR(VLOOKUP(#REF!,'[2]LISTAS ANEXO 1. 4'!$B$74:$C$90,2,FALSE),"")</f>
        <v/>
      </c>
      <c r="J1526" s="23" t="str">
        <f>+IFERROR(VLOOKUP(X1526,[2]ORDINALES!$B$2:$C$5,2,FALSE),"")</f>
        <v>CTADOS</v>
      </c>
      <c r="K1526" s="23" t="str">
        <f>+IFERROR(VLOOKUP(#REF!,[2]REGION!$G$2:$I$1125,2,FALSE),"")</f>
        <v/>
      </c>
      <c r="L1526" s="23" t="str">
        <f>+IFERROR(VLOOKUP(AI1526,[2]REGION!$G$2:$I$1125,2,FALSE),"")</f>
        <v/>
      </c>
      <c r="M1526" s="23" t="str">
        <f>+IFERROR(VLOOKUP(#REF!,[2]ORDINALES!$H$2:$I$382,2,FALSE),"")</f>
        <v/>
      </c>
      <c r="N1526" s="23" t="str">
        <f>IFERROR(VLOOKUP(U1526,'[2]Lista Willy'!$B$11:$D$14,3,FALSE),"")</f>
        <v>REC_20</v>
      </c>
      <c r="O1526" s="24"/>
      <c r="P1526" s="90">
        <v>47042</v>
      </c>
      <c r="Q1526" s="90" t="s">
        <v>540</v>
      </c>
      <c r="R1526" s="90" t="s">
        <v>1386</v>
      </c>
      <c r="S1526" s="90" t="s">
        <v>1533</v>
      </c>
      <c r="T1526" s="90" t="s">
        <v>1386</v>
      </c>
      <c r="U1526" s="90" t="s">
        <v>153</v>
      </c>
      <c r="V1526" s="94" t="s">
        <v>154</v>
      </c>
      <c r="W1526" s="90" t="s">
        <v>54</v>
      </c>
      <c r="X1526" s="90" t="s">
        <v>55</v>
      </c>
      <c r="Y1526" s="90" t="s">
        <v>1547</v>
      </c>
      <c r="Z1526" s="88">
        <v>3000000</v>
      </c>
      <c r="AA1526" s="120"/>
      <c r="AB1526" s="88"/>
      <c r="AC1526" s="88"/>
      <c r="AD1526" s="88"/>
      <c r="AE1526" s="120">
        <v>3000000</v>
      </c>
      <c r="AF1526" s="88"/>
      <c r="AG1526" s="89"/>
      <c r="AH1526" s="90" t="s">
        <v>57</v>
      </c>
      <c r="AI1526" s="90"/>
      <c r="AJ1526" s="90"/>
      <c r="AK1526" s="90"/>
      <c r="AL1526" s="90" t="s">
        <v>57</v>
      </c>
      <c r="AM1526" s="90"/>
      <c r="AN1526" s="90" t="s">
        <v>57</v>
      </c>
      <c r="AO1526" s="90"/>
      <c r="AP1526" s="90" t="s">
        <v>57</v>
      </c>
      <c r="AQ1526" s="90"/>
      <c r="AR1526" s="90" t="s">
        <v>57</v>
      </c>
      <c r="AS1526" s="90" t="s">
        <v>60</v>
      </c>
      <c r="AT1526" s="90" t="s">
        <v>61</v>
      </c>
      <c r="AU1526" s="97" t="s">
        <v>62</v>
      </c>
      <c r="AV1526" s="98" t="s">
        <v>125</v>
      </c>
      <c r="AW1526" s="98" t="s">
        <v>126</v>
      </c>
      <c r="AX1526" s="97">
        <v>3202032</v>
      </c>
      <c r="AY1526" s="98" t="s">
        <v>127</v>
      </c>
      <c r="AZ1526" s="98" t="s">
        <v>293</v>
      </c>
      <c r="BA1526" s="24"/>
    </row>
    <row r="1527" spans="1:53" ht="84.75" customHeight="1">
      <c r="A1527" s="23" t="str">
        <f>+IFERROR(VLOOKUP(R1527,'[2]Listas niveles'!$D$2:$E$11,2,FALSE),"")</f>
        <v>DTAO</v>
      </c>
      <c r="B1527" s="23" t="str">
        <f>+IFERROR(VLOOKUP(AS1527,'[2]Listas anexo 1'!$A$7:$B$8,2,FALSE),"")</f>
        <v>ADMIN</v>
      </c>
      <c r="C1527" s="23" t="str">
        <f>+IFERROR(VLOOKUP(AT1527,'[2]Listas anexo 1'!$A$13:$B$15,2,FALSE),"")</f>
        <v>ADMINYCOOR</v>
      </c>
      <c r="D1527" s="23" t="str">
        <f>+IFERROR(VLOOKUP(AT1527,'[2]Listas anexo 1'!$A$13:$C$15,3,FALSE),"")</f>
        <v>CONTRIBUIR</v>
      </c>
      <c r="E1527" s="23" t="str">
        <f>+IFERROR(VLOOKUP(AT1527,'[2]Listas anexo 1'!$A$19:$B$21,2,FALSE),"")</f>
        <v>ADMINOB</v>
      </c>
      <c r="F1527" s="23" t="str">
        <f>+IFERROR(VLOOKUP(AV1527,'[2]Listas anexo 1'!$J$13:$K$21,2,FALSE),"")</f>
        <v>ADOBI</v>
      </c>
      <c r="G1527" s="23" t="str">
        <f>+IFERROR(VLOOKUP(AW1527,'[2]LISTAS ANEXO 1. 2'!$A$9:$B$38,2,FALSE),"")</f>
        <v>AI</v>
      </c>
      <c r="H1527" s="23" t="str">
        <f>+IFERROR(IF(C1527="ADMINYCOOR",VLOOKUP(AY1527,'[2]LISTAS ANEXO 1. 3'!$B$13:$C$42,2,FALSE),IF(C1527="TASAS",VLOOKUP(AY1527,'[2]LISTAS ANEXO 1. 3'!$B$43:$C$51,2,FALSE),IF(C1527="FORTALECIMIENTO",VLOOKUP(AY1527,'[2]LISTAS ANEXO 1. 3'!$B$52:$C$58,2,FALSE),""))),"")</f>
        <v>AA</v>
      </c>
      <c r="I1527" s="23" t="str">
        <f>+IFERROR(VLOOKUP(#REF!,'[2]LISTAS ANEXO 1. 4'!$B$74:$C$90,2,FALSE),"")</f>
        <v/>
      </c>
      <c r="J1527" s="23" t="str">
        <f>+IFERROR(VLOOKUP(X1527,[2]ORDINALES!$B$2:$C$5,2,FALSE),"")</f>
        <v>CTADOS</v>
      </c>
      <c r="K1527" s="23" t="str">
        <f>+IFERROR(VLOOKUP(#REF!,[2]REGION!$G$2:$I$1125,2,FALSE),"")</f>
        <v/>
      </c>
      <c r="L1527" s="23" t="str">
        <f>+IFERROR(VLOOKUP(AI1527,[2]REGION!$G$2:$I$1125,2,FALSE),"")</f>
        <v/>
      </c>
      <c r="M1527" s="23" t="str">
        <f>+IFERROR(VLOOKUP(#REF!,[2]ORDINALES!$H$2:$I$382,2,FALSE),"")</f>
        <v/>
      </c>
      <c r="N1527" s="23" t="str">
        <f>IFERROR(VLOOKUP(U1527,'[2]Lista Willy'!$B$11:$D$14,3,FALSE),"")</f>
        <v>REC_11</v>
      </c>
      <c r="O1527" s="24"/>
      <c r="P1527" s="90">
        <v>47043</v>
      </c>
      <c r="Q1527" s="90" t="s">
        <v>540</v>
      </c>
      <c r="R1527" s="90" t="s">
        <v>1386</v>
      </c>
      <c r="S1527" s="90" t="s">
        <v>1533</v>
      </c>
      <c r="T1527" s="90" t="s">
        <v>1386</v>
      </c>
      <c r="U1527" s="90" t="s">
        <v>52</v>
      </c>
      <c r="V1527" s="94" t="s">
        <v>53</v>
      </c>
      <c r="W1527" s="90" t="s">
        <v>54</v>
      </c>
      <c r="X1527" s="90" t="s">
        <v>55</v>
      </c>
      <c r="Y1527" s="90" t="s">
        <v>1548</v>
      </c>
      <c r="Z1527" s="88">
        <v>3605000</v>
      </c>
      <c r="AA1527" s="120"/>
      <c r="AB1527" s="88"/>
      <c r="AC1527" s="88"/>
      <c r="AD1527" s="88"/>
      <c r="AE1527" s="120">
        <v>3605000</v>
      </c>
      <c r="AF1527" s="88"/>
      <c r="AG1527" s="89"/>
      <c r="AH1527" s="90" t="s">
        <v>57</v>
      </c>
      <c r="AI1527" s="90"/>
      <c r="AJ1527" s="90"/>
      <c r="AK1527" s="90"/>
      <c r="AL1527" s="90" t="s">
        <v>57</v>
      </c>
      <c r="AM1527" s="90"/>
      <c r="AN1527" s="90" t="s">
        <v>57</v>
      </c>
      <c r="AO1527" s="90"/>
      <c r="AP1527" s="90" t="s">
        <v>57</v>
      </c>
      <c r="AQ1527" s="90"/>
      <c r="AR1527" s="90" t="s">
        <v>57</v>
      </c>
      <c r="AS1527" s="90" t="s">
        <v>60</v>
      </c>
      <c r="AT1527" s="90" t="s">
        <v>61</v>
      </c>
      <c r="AU1527" s="97" t="s">
        <v>62</v>
      </c>
      <c r="AV1527" s="98" t="s">
        <v>125</v>
      </c>
      <c r="AW1527" s="98" t="s">
        <v>126</v>
      </c>
      <c r="AX1527" s="97">
        <v>3202032</v>
      </c>
      <c r="AY1527" s="98" t="s">
        <v>127</v>
      </c>
      <c r="AZ1527" s="98" t="s">
        <v>293</v>
      </c>
      <c r="BA1527" s="24"/>
    </row>
    <row r="1528" spans="1:53" ht="84.75" customHeight="1">
      <c r="A1528" s="23" t="str">
        <f>+IFERROR(VLOOKUP(R1528,'[2]Listas niveles'!$D$2:$E$11,2,FALSE),"")</f>
        <v>DTAO</v>
      </c>
      <c r="B1528" s="23" t="str">
        <f>+IFERROR(VLOOKUP(AS1528,'[2]Listas anexo 1'!$A$7:$B$8,2,FALSE),"")</f>
        <v>ADMIN</v>
      </c>
      <c r="C1528" s="23" t="str">
        <f>+IFERROR(VLOOKUP(AT1528,'[2]Listas anexo 1'!$A$13:$B$15,2,FALSE),"")</f>
        <v>ADMINYCOOR</v>
      </c>
      <c r="D1528" s="23" t="str">
        <f>+IFERROR(VLOOKUP(AT1528,'[2]Listas anexo 1'!$A$13:$C$15,3,FALSE),"")</f>
        <v>CONTRIBUIR</v>
      </c>
      <c r="E1528" s="23" t="str">
        <f>+IFERROR(VLOOKUP(AT1528,'[2]Listas anexo 1'!$A$19:$B$21,2,FALSE),"")</f>
        <v>ADMINOB</v>
      </c>
      <c r="F1528" s="23" t="str">
        <f>+IFERROR(VLOOKUP(AV1528,'[2]Listas anexo 1'!$J$13:$K$21,2,FALSE),"")</f>
        <v>ADOBI</v>
      </c>
      <c r="G1528" s="23" t="str">
        <f>+IFERROR(VLOOKUP(AW1528,'[2]LISTAS ANEXO 1. 2'!$A$9:$B$38,2,FALSE),"")</f>
        <v>AI</v>
      </c>
      <c r="H1528" s="23" t="str">
        <f>+IFERROR(IF(C1528="ADMINYCOOR",VLOOKUP(AY1528,'[2]LISTAS ANEXO 1. 3'!$B$13:$C$42,2,FALSE),IF(C1528="TASAS",VLOOKUP(AY1528,'[2]LISTAS ANEXO 1. 3'!$B$43:$C$51,2,FALSE),IF(C1528="FORTALECIMIENTO",VLOOKUP(AY1528,'[2]LISTAS ANEXO 1. 3'!$B$52:$C$58,2,FALSE),""))),"")</f>
        <v>AA</v>
      </c>
      <c r="I1528" s="23" t="str">
        <f>+IFERROR(VLOOKUP(#REF!,'[2]LISTAS ANEXO 1. 4'!$B$74:$C$90,2,FALSE),"")</f>
        <v/>
      </c>
      <c r="J1528" s="23" t="str">
        <f>+IFERROR(VLOOKUP(X1528,[2]ORDINALES!$B$2:$C$5,2,FALSE),"")</f>
        <v>CTADOS</v>
      </c>
      <c r="K1528" s="23" t="str">
        <f>+IFERROR(VLOOKUP(#REF!,[2]REGION!$G$2:$I$1125,2,FALSE),"")</f>
        <v/>
      </c>
      <c r="L1528" s="23" t="str">
        <f>+IFERROR(VLOOKUP(AI1528,[2]REGION!$G$2:$I$1125,2,FALSE),"")</f>
        <v/>
      </c>
      <c r="M1528" s="23" t="str">
        <f>+IFERROR(VLOOKUP(#REF!,[2]ORDINALES!$H$2:$I$382,2,FALSE),"")</f>
        <v/>
      </c>
      <c r="N1528" s="23" t="str">
        <f>IFERROR(VLOOKUP(U1528,'[2]Lista Willy'!$B$11:$D$14,3,FALSE),"")</f>
        <v>REC_11</v>
      </c>
      <c r="O1528" s="24"/>
      <c r="P1528" s="90">
        <v>47044</v>
      </c>
      <c r="Q1528" s="90" t="s">
        <v>540</v>
      </c>
      <c r="R1528" s="90" t="s">
        <v>1386</v>
      </c>
      <c r="S1528" s="90" t="s">
        <v>1533</v>
      </c>
      <c r="T1528" s="90" t="s">
        <v>1386</v>
      </c>
      <c r="U1528" s="90" t="s">
        <v>52</v>
      </c>
      <c r="V1528" s="94" t="s">
        <v>53</v>
      </c>
      <c r="W1528" s="90" t="s">
        <v>54</v>
      </c>
      <c r="X1528" s="90" t="s">
        <v>55</v>
      </c>
      <c r="Y1528" s="90" t="s">
        <v>1549</v>
      </c>
      <c r="Z1528" s="88">
        <v>4120000</v>
      </c>
      <c r="AA1528" s="120"/>
      <c r="AB1528" s="88"/>
      <c r="AC1528" s="88"/>
      <c r="AD1528" s="88"/>
      <c r="AE1528" s="120">
        <v>4120000</v>
      </c>
      <c r="AF1528" s="88"/>
      <c r="AG1528" s="89"/>
      <c r="AH1528" s="90" t="s">
        <v>57</v>
      </c>
      <c r="AI1528" s="90"/>
      <c r="AJ1528" s="90"/>
      <c r="AK1528" s="90"/>
      <c r="AL1528" s="90" t="s">
        <v>57</v>
      </c>
      <c r="AM1528" s="90"/>
      <c r="AN1528" s="90" t="s">
        <v>57</v>
      </c>
      <c r="AO1528" s="90"/>
      <c r="AP1528" s="90" t="s">
        <v>57</v>
      </c>
      <c r="AQ1528" s="90"/>
      <c r="AR1528" s="90" t="s">
        <v>57</v>
      </c>
      <c r="AS1528" s="90" t="s">
        <v>60</v>
      </c>
      <c r="AT1528" s="90" t="s">
        <v>61</v>
      </c>
      <c r="AU1528" s="97" t="s">
        <v>62</v>
      </c>
      <c r="AV1528" s="98" t="s">
        <v>125</v>
      </c>
      <c r="AW1528" s="98" t="s">
        <v>126</v>
      </c>
      <c r="AX1528" s="97">
        <v>3202032</v>
      </c>
      <c r="AY1528" s="98" t="s">
        <v>127</v>
      </c>
      <c r="AZ1528" s="98" t="s">
        <v>293</v>
      </c>
      <c r="BA1528" s="24"/>
    </row>
    <row r="1529" spans="1:53" ht="84.75" customHeight="1">
      <c r="A1529" s="23" t="str">
        <f>+IFERROR(VLOOKUP(R1529,'[2]Listas niveles'!$D$2:$E$11,2,FALSE),"")</f>
        <v>DTAO</v>
      </c>
      <c r="B1529" s="23" t="str">
        <f>+IFERROR(VLOOKUP(AS1529,'[2]Listas anexo 1'!$A$7:$B$8,2,FALSE),"")</f>
        <v>ADMIN</v>
      </c>
      <c r="C1529" s="23" t="str">
        <f>+IFERROR(VLOOKUP(AT1529,'[2]Listas anexo 1'!$A$13:$B$15,2,FALSE),"")</f>
        <v>ADMINYCOOR</v>
      </c>
      <c r="D1529" s="23" t="str">
        <f>+IFERROR(VLOOKUP(AT1529,'[2]Listas anexo 1'!$A$13:$C$15,3,FALSE),"")</f>
        <v>CONTRIBUIR</v>
      </c>
      <c r="E1529" s="23" t="str">
        <f>+IFERROR(VLOOKUP(AT1529,'[2]Listas anexo 1'!$A$19:$B$21,2,FALSE),"")</f>
        <v>ADMINOB</v>
      </c>
      <c r="F1529" s="23" t="str">
        <f>+IFERROR(VLOOKUP(AV1529,'[2]Listas anexo 1'!$J$13:$K$21,2,FALSE),"")</f>
        <v>ADOBI</v>
      </c>
      <c r="G1529" s="23" t="str">
        <f>+IFERROR(VLOOKUP(AW1529,'[2]LISTAS ANEXO 1. 2'!$A$9:$B$38,2,FALSE),"")</f>
        <v>AI</v>
      </c>
      <c r="H1529" s="23" t="str">
        <f>+IFERROR(IF(C1529="ADMINYCOOR",VLOOKUP(AY1529,'[2]LISTAS ANEXO 1. 3'!$B$13:$C$42,2,FALSE),IF(C1529="TASAS",VLOOKUP(AY1529,'[2]LISTAS ANEXO 1. 3'!$B$43:$C$51,2,FALSE),IF(C1529="FORTALECIMIENTO",VLOOKUP(AY1529,'[2]LISTAS ANEXO 1. 3'!$B$52:$C$58,2,FALSE),""))),"")</f>
        <v>AA</v>
      </c>
      <c r="I1529" s="23" t="str">
        <f>+IFERROR(VLOOKUP(#REF!,'[2]LISTAS ANEXO 1. 4'!$B$74:$C$90,2,FALSE),"")</f>
        <v/>
      </c>
      <c r="J1529" s="23" t="str">
        <f>+IFERROR(VLOOKUP(X1529,[2]ORDINALES!$B$2:$C$5,2,FALSE),"")</f>
        <v>CTADOS</v>
      </c>
      <c r="K1529" s="23" t="str">
        <f>+IFERROR(VLOOKUP(#REF!,[2]REGION!$G$2:$I$1125,2,FALSE),"")</f>
        <v/>
      </c>
      <c r="L1529" s="23" t="str">
        <f>+IFERROR(VLOOKUP(AI1529,[2]REGION!$G$2:$I$1125,2,FALSE),"")</f>
        <v/>
      </c>
      <c r="M1529" s="23" t="str">
        <f>+IFERROR(VLOOKUP(#REF!,[2]ORDINALES!$H$2:$I$382,2,FALSE),"")</f>
        <v/>
      </c>
      <c r="N1529" s="23" t="str">
        <f>IFERROR(VLOOKUP(U1529,'[2]Lista Willy'!$B$11:$D$14,3,FALSE),"")</f>
        <v>REC_11</v>
      </c>
      <c r="O1529" s="24"/>
      <c r="P1529" s="90">
        <v>47045</v>
      </c>
      <c r="Q1529" s="90" t="s">
        <v>540</v>
      </c>
      <c r="R1529" s="90" t="s">
        <v>1386</v>
      </c>
      <c r="S1529" s="90" t="s">
        <v>1533</v>
      </c>
      <c r="T1529" s="90" t="s">
        <v>1386</v>
      </c>
      <c r="U1529" s="90" t="s">
        <v>52</v>
      </c>
      <c r="V1529" s="94" t="s">
        <v>53</v>
      </c>
      <c r="W1529" s="90" t="s">
        <v>54</v>
      </c>
      <c r="X1529" s="90" t="s">
        <v>55</v>
      </c>
      <c r="Y1529" s="90" t="s">
        <v>1550</v>
      </c>
      <c r="Z1529" s="88">
        <v>11330000</v>
      </c>
      <c r="AA1529" s="120"/>
      <c r="AB1529" s="88"/>
      <c r="AC1529" s="88"/>
      <c r="AD1529" s="88"/>
      <c r="AE1529" s="120">
        <v>11330000</v>
      </c>
      <c r="AF1529" s="88"/>
      <c r="AG1529" s="89"/>
      <c r="AH1529" s="90" t="s">
        <v>57</v>
      </c>
      <c r="AI1529" s="90"/>
      <c r="AJ1529" s="90"/>
      <c r="AK1529" s="90"/>
      <c r="AL1529" s="90" t="s">
        <v>57</v>
      </c>
      <c r="AM1529" s="90"/>
      <c r="AN1529" s="90" t="s">
        <v>57</v>
      </c>
      <c r="AO1529" s="90"/>
      <c r="AP1529" s="90" t="s">
        <v>57</v>
      </c>
      <c r="AQ1529" s="90"/>
      <c r="AR1529" s="90" t="s">
        <v>57</v>
      </c>
      <c r="AS1529" s="90" t="s">
        <v>60</v>
      </c>
      <c r="AT1529" s="90" t="s">
        <v>61</v>
      </c>
      <c r="AU1529" s="97" t="s">
        <v>62</v>
      </c>
      <c r="AV1529" s="98" t="s">
        <v>125</v>
      </c>
      <c r="AW1529" s="98" t="s">
        <v>126</v>
      </c>
      <c r="AX1529" s="97">
        <v>3202032</v>
      </c>
      <c r="AY1529" s="98" t="s">
        <v>127</v>
      </c>
      <c r="AZ1529" s="98" t="s">
        <v>293</v>
      </c>
      <c r="BA1529" s="24"/>
    </row>
    <row r="1530" spans="1:53" ht="84.75" customHeight="1">
      <c r="A1530" s="23" t="str">
        <f>+IFERROR(VLOOKUP(R1530,'[2]Listas niveles'!$D$2:$E$11,2,FALSE),"")</f>
        <v>DTAO</v>
      </c>
      <c r="B1530" s="23" t="str">
        <f>+IFERROR(VLOOKUP(AS1530,'[2]Listas anexo 1'!$A$7:$B$8,2,FALSE),"")</f>
        <v>ADMIN</v>
      </c>
      <c r="C1530" s="23" t="str">
        <f>+IFERROR(VLOOKUP(AT1530,'[2]Listas anexo 1'!$A$13:$B$15,2,FALSE),"")</f>
        <v>ADMINYCOOR</v>
      </c>
      <c r="D1530" s="23" t="str">
        <f>+IFERROR(VLOOKUP(AT1530,'[2]Listas anexo 1'!$A$13:$C$15,3,FALSE),"")</f>
        <v>CONTRIBUIR</v>
      </c>
      <c r="E1530" s="23" t="str">
        <f>+IFERROR(VLOOKUP(AT1530,'[2]Listas anexo 1'!$A$19:$B$21,2,FALSE),"")</f>
        <v>ADMINOB</v>
      </c>
      <c r="F1530" s="23" t="str">
        <f>+IFERROR(VLOOKUP(AV1530,'[2]Listas anexo 1'!$J$13:$K$21,2,FALSE),"")</f>
        <v>ADOBI</v>
      </c>
      <c r="G1530" s="23" t="str">
        <f>+IFERROR(VLOOKUP(AW1530,'[2]LISTAS ANEXO 1. 2'!$A$9:$B$38,2,FALSE),"")</f>
        <v>AI</v>
      </c>
      <c r="H1530" s="23" t="str">
        <f>+IFERROR(IF(C1530="ADMINYCOOR",VLOOKUP(AY1530,'[2]LISTAS ANEXO 1. 3'!$B$13:$C$42,2,FALSE),IF(C1530="TASAS",VLOOKUP(AY1530,'[2]LISTAS ANEXO 1. 3'!$B$43:$C$51,2,FALSE),IF(C1530="FORTALECIMIENTO",VLOOKUP(AY1530,'[2]LISTAS ANEXO 1. 3'!$B$52:$C$58,2,FALSE),""))),"")</f>
        <v>AA</v>
      </c>
      <c r="I1530" s="23" t="str">
        <f>+IFERROR(VLOOKUP(#REF!,'[2]LISTAS ANEXO 1. 4'!$B$74:$C$90,2,FALSE),"")</f>
        <v/>
      </c>
      <c r="J1530" s="23" t="str">
        <f>+IFERROR(VLOOKUP(X1530,[2]ORDINALES!$B$2:$C$5,2,FALSE),"")</f>
        <v>CTADOS</v>
      </c>
      <c r="K1530" s="23" t="str">
        <f>+IFERROR(VLOOKUP(#REF!,[2]REGION!$G$2:$I$1125,2,FALSE),"")</f>
        <v/>
      </c>
      <c r="L1530" s="23" t="str">
        <f>+IFERROR(VLOOKUP(AI1530,[2]REGION!$G$2:$I$1125,2,FALSE),"")</f>
        <v/>
      </c>
      <c r="M1530" s="23" t="str">
        <f>+IFERROR(VLOOKUP(#REF!,[2]ORDINALES!$H$2:$I$382,2,FALSE),"")</f>
        <v/>
      </c>
      <c r="N1530" s="23" t="str">
        <f>IFERROR(VLOOKUP(U1530,'[2]Lista Willy'!$B$11:$D$14,3,FALSE),"")</f>
        <v>REC_11</v>
      </c>
      <c r="O1530" s="24"/>
      <c r="P1530" s="90">
        <v>47046</v>
      </c>
      <c r="Q1530" s="90" t="s">
        <v>540</v>
      </c>
      <c r="R1530" s="90" t="s">
        <v>1386</v>
      </c>
      <c r="S1530" s="90" t="s">
        <v>1533</v>
      </c>
      <c r="T1530" s="90" t="s">
        <v>1386</v>
      </c>
      <c r="U1530" s="90" t="s">
        <v>52</v>
      </c>
      <c r="V1530" s="94" t="s">
        <v>53</v>
      </c>
      <c r="W1530" s="90" t="s">
        <v>54</v>
      </c>
      <c r="X1530" s="90" t="s">
        <v>55</v>
      </c>
      <c r="Y1530" s="90" t="s">
        <v>1551</v>
      </c>
      <c r="Z1530" s="88">
        <v>11700000</v>
      </c>
      <c r="AA1530" s="120"/>
      <c r="AB1530" s="88"/>
      <c r="AC1530" s="88"/>
      <c r="AD1530" s="88"/>
      <c r="AE1530" s="120">
        <v>11700000</v>
      </c>
      <c r="AF1530" s="88"/>
      <c r="AG1530" s="89"/>
      <c r="AH1530" s="90" t="s">
        <v>57</v>
      </c>
      <c r="AI1530" s="90"/>
      <c r="AJ1530" s="90"/>
      <c r="AK1530" s="90"/>
      <c r="AL1530" s="90" t="s">
        <v>57</v>
      </c>
      <c r="AM1530" s="90"/>
      <c r="AN1530" s="90" t="s">
        <v>57</v>
      </c>
      <c r="AO1530" s="90"/>
      <c r="AP1530" s="90" t="s">
        <v>57</v>
      </c>
      <c r="AQ1530" s="90"/>
      <c r="AR1530" s="90" t="s">
        <v>57</v>
      </c>
      <c r="AS1530" s="90" t="s">
        <v>60</v>
      </c>
      <c r="AT1530" s="90" t="s">
        <v>61</v>
      </c>
      <c r="AU1530" s="97" t="s">
        <v>62</v>
      </c>
      <c r="AV1530" s="98" t="s">
        <v>125</v>
      </c>
      <c r="AW1530" s="98" t="s">
        <v>126</v>
      </c>
      <c r="AX1530" s="97">
        <v>3202032</v>
      </c>
      <c r="AY1530" s="98" t="s">
        <v>127</v>
      </c>
      <c r="AZ1530" s="98" t="s">
        <v>293</v>
      </c>
      <c r="BA1530" s="24"/>
    </row>
    <row r="1531" spans="1:53" ht="84.75" customHeight="1">
      <c r="A1531" s="23" t="str">
        <f>+IFERROR(VLOOKUP(R1531,'[2]Listas niveles'!$D$2:$E$11,2,FALSE),"")</f>
        <v>DTAO</v>
      </c>
      <c r="B1531" s="23" t="str">
        <f>+IFERROR(VLOOKUP(AS1531,'[2]Listas anexo 1'!$A$7:$B$8,2,FALSE),"")</f>
        <v>ADMIN</v>
      </c>
      <c r="C1531" s="23" t="str">
        <f>+IFERROR(VLOOKUP(AT1531,'[2]Listas anexo 1'!$A$13:$B$15,2,FALSE),"")</f>
        <v>ADMINYCOOR</v>
      </c>
      <c r="D1531" s="23" t="str">
        <f>+IFERROR(VLOOKUP(AT1531,'[2]Listas anexo 1'!$A$13:$C$15,3,FALSE),"")</f>
        <v>CONTRIBUIR</v>
      </c>
      <c r="E1531" s="23" t="str">
        <f>+IFERROR(VLOOKUP(AT1531,'[2]Listas anexo 1'!$A$19:$B$21,2,FALSE),"")</f>
        <v>ADMINOB</v>
      </c>
      <c r="F1531" s="23" t="str">
        <f>+IFERROR(VLOOKUP(AV1531,'[2]Listas anexo 1'!$J$13:$K$21,2,FALSE),"")</f>
        <v>ADOBI</v>
      </c>
      <c r="G1531" s="23" t="str">
        <f>+IFERROR(VLOOKUP(AW1531,'[2]LISTAS ANEXO 1. 2'!$A$9:$B$38,2,FALSE),"")</f>
        <v>AI</v>
      </c>
      <c r="H1531" s="23" t="str">
        <f>+IFERROR(IF(C1531="ADMINYCOOR",VLOOKUP(AY1531,'[2]LISTAS ANEXO 1. 3'!$B$13:$C$42,2,FALSE),IF(C1531="TASAS",VLOOKUP(AY1531,'[2]LISTAS ANEXO 1. 3'!$B$43:$C$51,2,FALSE),IF(C1531="FORTALECIMIENTO",VLOOKUP(AY1531,'[2]LISTAS ANEXO 1. 3'!$B$52:$C$58,2,FALSE),""))),"")</f>
        <v>AA</v>
      </c>
      <c r="I1531" s="23" t="str">
        <f>+IFERROR(VLOOKUP(#REF!,'[2]LISTAS ANEXO 1. 4'!$B$74:$C$90,2,FALSE),"")</f>
        <v/>
      </c>
      <c r="J1531" s="23" t="str">
        <f>+IFERROR(VLOOKUP(X1531,[2]ORDINALES!$B$2:$C$5,2,FALSE),"")</f>
        <v>CTADOS</v>
      </c>
      <c r="K1531" s="23" t="str">
        <f>+IFERROR(VLOOKUP(#REF!,[2]REGION!$G$2:$I$1125,2,FALSE),"")</f>
        <v/>
      </c>
      <c r="L1531" s="23" t="str">
        <f>+IFERROR(VLOOKUP(AI1531,[2]REGION!$G$2:$I$1125,2,FALSE),"")</f>
        <v/>
      </c>
      <c r="M1531" s="23" t="str">
        <f>+IFERROR(VLOOKUP(#REF!,[2]ORDINALES!$H$2:$I$382,2,FALSE),"")</f>
        <v/>
      </c>
      <c r="N1531" s="23" t="str">
        <f>IFERROR(VLOOKUP(U1531,'[2]Lista Willy'!$B$11:$D$14,3,FALSE),"")</f>
        <v>REC_20</v>
      </c>
      <c r="O1531" s="24"/>
      <c r="P1531" s="90">
        <v>47047</v>
      </c>
      <c r="Q1531" s="90" t="s">
        <v>540</v>
      </c>
      <c r="R1531" s="90" t="s">
        <v>1386</v>
      </c>
      <c r="S1531" s="90" t="s">
        <v>1533</v>
      </c>
      <c r="T1531" s="90" t="s">
        <v>1386</v>
      </c>
      <c r="U1531" s="90" t="s">
        <v>153</v>
      </c>
      <c r="V1531" s="94" t="s">
        <v>154</v>
      </c>
      <c r="W1531" s="90" t="s">
        <v>54</v>
      </c>
      <c r="X1531" s="90" t="s">
        <v>55</v>
      </c>
      <c r="Y1531" s="90" t="s">
        <v>1552</v>
      </c>
      <c r="Z1531" s="88">
        <v>24000000</v>
      </c>
      <c r="AA1531" s="120"/>
      <c r="AB1531" s="88"/>
      <c r="AC1531" s="88"/>
      <c r="AD1531" s="88"/>
      <c r="AE1531" s="120">
        <v>24000000</v>
      </c>
      <c r="AF1531" s="88"/>
      <c r="AG1531" s="89"/>
      <c r="AH1531" s="90" t="s">
        <v>57</v>
      </c>
      <c r="AI1531" s="90"/>
      <c r="AJ1531" s="90"/>
      <c r="AK1531" s="90"/>
      <c r="AL1531" s="90" t="s">
        <v>57</v>
      </c>
      <c r="AM1531" s="90"/>
      <c r="AN1531" s="90" t="s">
        <v>57</v>
      </c>
      <c r="AO1531" s="90"/>
      <c r="AP1531" s="90" t="s">
        <v>57</v>
      </c>
      <c r="AQ1531" s="90"/>
      <c r="AR1531" s="90" t="s">
        <v>57</v>
      </c>
      <c r="AS1531" s="90" t="s">
        <v>60</v>
      </c>
      <c r="AT1531" s="90" t="s">
        <v>61</v>
      </c>
      <c r="AU1531" s="97" t="s">
        <v>62</v>
      </c>
      <c r="AV1531" s="98" t="s">
        <v>125</v>
      </c>
      <c r="AW1531" s="98" t="s">
        <v>126</v>
      </c>
      <c r="AX1531" s="97">
        <v>3202032</v>
      </c>
      <c r="AY1531" s="98" t="s">
        <v>127</v>
      </c>
      <c r="AZ1531" s="98" t="s">
        <v>293</v>
      </c>
      <c r="BA1531" s="24"/>
    </row>
    <row r="1532" spans="1:53" ht="84.75" customHeight="1">
      <c r="A1532" s="23" t="str">
        <f>+IFERROR(VLOOKUP(R1532,'[2]Listas niveles'!$D$2:$E$11,2,FALSE),"")</f>
        <v>DTAO</v>
      </c>
      <c r="B1532" s="23" t="str">
        <f>+IFERROR(VLOOKUP(AS1532,'[2]Listas anexo 1'!$A$7:$B$8,2,FALSE),"")</f>
        <v>ADMIN</v>
      </c>
      <c r="C1532" s="23" t="str">
        <f>+IFERROR(VLOOKUP(AT1532,'[2]Listas anexo 1'!$A$13:$B$15,2,FALSE),"")</f>
        <v>ADMINYCOOR</v>
      </c>
      <c r="D1532" s="23" t="str">
        <f>+IFERROR(VLOOKUP(AT1532,'[2]Listas anexo 1'!$A$13:$C$15,3,FALSE),"")</f>
        <v>CONTRIBUIR</v>
      </c>
      <c r="E1532" s="23" t="str">
        <f>+IFERROR(VLOOKUP(AT1532,'[2]Listas anexo 1'!$A$19:$B$21,2,FALSE),"")</f>
        <v>ADMINOB</v>
      </c>
      <c r="F1532" s="23" t="str">
        <f>+IFERROR(VLOOKUP(AV1532,'[2]Listas anexo 1'!$J$13:$K$21,2,FALSE),"")</f>
        <v>ADOBI</v>
      </c>
      <c r="G1532" s="23" t="str">
        <f>+IFERROR(VLOOKUP(AW1532,'[2]LISTAS ANEXO 1. 2'!$A$9:$B$38,2,FALSE),"")</f>
        <v>AI</v>
      </c>
      <c r="H1532" s="23" t="str">
        <f>+IFERROR(IF(C1532="ADMINYCOOR",VLOOKUP(AY1532,'[2]LISTAS ANEXO 1. 3'!$B$13:$C$42,2,FALSE),IF(C1532="TASAS",VLOOKUP(AY1532,'[2]LISTAS ANEXO 1. 3'!$B$43:$C$51,2,FALSE),IF(C1532="FORTALECIMIENTO",VLOOKUP(AY1532,'[2]LISTAS ANEXO 1. 3'!$B$52:$C$58,2,FALSE),""))),"")</f>
        <v>AA</v>
      </c>
      <c r="I1532" s="23" t="str">
        <f>+IFERROR(VLOOKUP(#REF!,'[2]LISTAS ANEXO 1. 4'!$B$74:$C$90,2,FALSE),"")</f>
        <v/>
      </c>
      <c r="J1532" s="23" t="str">
        <f>+IFERROR(VLOOKUP(X1532,[2]ORDINALES!$B$2:$C$5,2,FALSE),"")</f>
        <v>CTADOS</v>
      </c>
      <c r="K1532" s="23" t="str">
        <f>+IFERROR(VLOOKUP(#REF!,[2]REGION!$G$2:$I$1125,2,FALSE),"")</f>
        <v/>
      </c>
      <c r="L1532" s="23" t="str">
        <f>+IFERROR(VLOOKUP(AI1532,[2]REGION!$G$2:$I$1125,2,FALSE),"")</f>
        <v/>
      </c>
      <c r="M1532" s="23" t="str">
        <f>+IFERROR(VLOOKUP(#REF!,[2]ORDINALES!$H$2:$I$382,2,FALSE),"")</f>
        <v/>
      </c>
      <c r="N1532" s="23" t="str">
        <f>IFERROR(VLOOKUP(U1532,'[2]Lista Willy'!$B$11:$D$14,3,FALSE),"")</f>
        <v>REC_11</v>
      </c>
      <c r="O1532" s="24"/>
      <c r="P1532" s="90">
        <v>47048</v>
      </c>
      <c r="Q1532" s="90" t="s">
        <v>540</v>
      </c>
      <c r="R1532" s="90" t="s">
        <v>1386</v>
      </c>
      <c r="S1532" s="90" t="s">
        <v>1533</v>
      </c>
      <c r="T1532" s="90" t="s">
        <v>1386</v>
      </c>
      <c r="U1532" s="90" t="s">
        <v>52</v>
      </c>
      <c r="V1532" s="94" t="s">
        <v>53</v>
      </c>
      <c r="W1532" s="90" t="s">
        <v>54</v>
      </c>
      <c r="X1532" s="90" t="s">
        <v>55</v>
      </c>
      <c r="Y1532" s="90" t="s">
        <v>1553</v>
      </c>
      <c r="Z1532" s="88">
        <v>4120000</v>
      </c>
      <c r="AA1532" s="120"/>
      <c r="AB1532" s="88"/>
      <c r="AC1532" s="88"/>
      <c r="AD1532" s="88"/>
      <c r="AE1532" s="120">
        <v>4120000</v>
      </c>
      <c r="AF1532" s="88"/>
      <c r="AG1532" s="89"/>
      <c r="AH1532" s="90" t="s">
        <v>57</v>
      </c>
      <c r="AI1532" s="90"/>
      <c r="AJ1532" s="90"/>
      <c r="AK1532" s="90"/>
      <c r="AL1532" s="90" t="s">
        <v>57</v>
      </c>
      <c r="AM1532" s="90"/>
      <c r="AN1532" s="90" t="s">
        <v>57</v>
      </c>
      <c r="AO1532" s="90"/>
      <c r="AP1532" s="90" t="s">
        <v>57</v>
      </c>
      <c r="AQ1532" s="90"/>
      <c r="AR1532" s="90" t="s">
        <v>57</v>
      </c>
      <c r="AS1532" s="90" t="s">
        <v>60</v>
      </c>
      <c r="AT1532" s="90" t="s">
        <v>61</v>
      </c>
      <c r="AU1532" s="97" t="s">
        <v>62</v>
      </c>
      <c r="AV1532" s="98" t="s">
        <v>125</v>
      </c>
      <c r="AW1532" s="98" t="s">
        <v>126</v>
      </c>
      <c r="AX1532" s="97">
        <v>3202032</v>
      </c>
      <c r="AY1532" s="98" t="s">
        <v>127</v>
      </c>
      <c r="AZ1532" s="98" t="s">
        <v>293</v>
      </c>
      <c r="BA1532" s="24"/>
    </row>
    <row r="1533" spans="1:53" ht="84.75" customHeight="1">
      <c r="A1533" s="23" t="str">
        <f>+IFERROR(VLOOKUP(R1533,'[2]Listas niveles'!$D$2:$E$11,2,FALSE),"")</f>
        <v>DTAO</v>
      </c>
      <c r="B1533" s="23" t="str">
        <f>+IFERROR(VLOOKUP(AS1533,'[2]Listas anexo 1'!$A$7:$B$8,2,FALSE),"")</f>
        <v>ADMIN</v>
      </c>
      <c r="C1533" s="23" t="str">
        <f>+IFERROR(VLOOKUP(AT1533,'[2]Listas anexo 1'!$A$13:$B$15,2,FALSE),"")</f>
        <v>ADMINYCOOR</v>
      </c>
      <c r="D1533" s="23" t="str">
        <f>+IFERROR(VLOOKUP(AT1533,'[2]Listas anexo 1'!$A$13:$C$15,3,FALSE),"")</f>
        <v>CONTRIBUIR</v>
      </c>
      <c r="E1533" s="23" t="str">
        <f>+IFERROR(VLOOKUP(AT1533,'[2]Listas anexo 1'!$A$19:$B$21,2,FALSE),"")</f>
        <v>ADMINOB</v>
      </c>
      <c r="F1533" s="23" t="str">
        <f>+IFERROR(VLOOKUP(AV1533,'[2]Listas anexo 1'!$J$13:$K$21,2,FALSE),"")</f>
        <v>ADOBI</v>
      </c>
      <c r="G1533" s="23" t="str">
        <f>+IFERROR(VLOOKUP(AW1533,'[2]LISTAS ANEXO 1. 2'!$A$9:$B$38,2,FALSE),"")</f>
        <v>AI</v>
      </c>
      <c r="H1533" s="23" t="str">
        <f>+IFERROR(IF(C1533="ADMINYCOOR",VLOOKUP(AY1533,'[2]LISTAS ANEXO 1. 3'!$B$13:$C$42,2,FALSE),IF(C1533="TASAS",VLOOKUP(AY1533,'[2]LISTAS ANEXO 1. 3'!$B$43:$C$51,2,FALSE),IF(C1533="FORTALECIMIENTO",VLOOKUP(AY1533,'[2]LISTAS ANEXO 1. 3'!$B$52:$C$58,2,FALSE),""))),"")</f>
        <v>AA</v>
      </c>
      <c r="I1533" s="23" t="str">
        <f>+IFERROR(VLOOKUP(#REF!,'[2]LISTAS ANEXO 1. 4'!$B$74:$C$90,2,FALSE),"")</f>
        <v/>
      </c>
      <c r="J1533" s="23" t="str">
        <f>+IFERROR(VLOOKUP(X1533,[2]ORDINALES!$B$2:$C$5,2,FALSE),"")</f>
        <v>CTADOS</v>
      </c>
      <c r="K1533" s="23" t="str">
        <f>+IFERROR(VLOOKUP(#REF!,[2]REGION!$G$2:$I$1125,2,FALSE),"")</f>
        <v/>
      </c>
      <c r="L1533" s="23" t="str">
        <f>+IFERROR(VLOOKUP(AI1533,[2]REGION!$G$2:$I$1125,2,FALSE),"")</f>
        <v/>
      </c>
      <c r="M1533" s="23" t="str">
        <f>+IFERROR(VLOOKUP(#REF!,[2]ORDINALES!$H$2:$I$382,2,FALSE),"")</f>
        <v/>
      </c>
      <c r="N1533" s="23" t="str">
        <f>IFERROR(VLOOKUP(U1533,'[2]Lista Willy'!$B$11:$D$14,3,FALSE),"")</f>
        <v>REC_11</v>
      </c>
      <c r="O1533" s="24"/>
      <c r="P1533" s="90">
        <v>47049</v>
      </c>
      <c r="Q1533" s="90" t="s">
        <v>540</v>
      </c>
      <c r="R1533" s="90" t="s">
        <v>1386</v>
      </c>
      <c r="S1533" s="90" t="s">
        <v>1533</v>
      </c>
      <c r="T1533" s="90" t="s">
        <v>1386</v>
      </c>
      <c r="U1533" s="90" t="s">
        <v>52</v>
      </c>
      <c r="V1533" s="94" t="s">
        <v>53</v>
      </c>
      <c r="W1533" s="90" t="s">
        <v>54</v>
      </c>
      <c r="X1533" s="90" t="s">
        <v>55</v>
      </c>
      <c r="Y1533" s="90" t="s">
        <v>1554</v>
      </c>
      <c r="Z1533" s="88">
        <v>3605000</v>
      </c>
      <c r="AA1533" s="120"/>
      <c r="AB1533" s="88"/>
      <c r="AC1533" s="88"/>
      <c r="AD1533" s="88"/>
      <c r="AE1533" s="120">
        <v>3605000</v>
      </c>
      <c r="AF1533" s="88"/>
      <c r="AG1533" s="89"/>
      <c r="AH1533" s="90" t="s">
        <v>57</v>
      </c>
      <c r="AI1533" s="90"/>
      <c r="AJ1533" s="90"/>
      <c r="AK1533" s="90"/>
      <c r="AL1533" s="90" t="s">
        <v>57</v>
      </c>
      <c r="AM1533" s="90"/>
      <c r="AN1533" s="90" t="s">
        <v>57</v>
      </c>
      <c r="AO1533" s="90"/>
      <c r="AP1533" s="90" t="s">
        <v>57</v>
      </c>
      <c r="AQ1533" s="90"/>
      <c r="AR1533" s="90" t="s">
        <v>57</v>
      </c>
      <c r="AS1533" s="90" t="s">
        <v>60</v>
      </c>
      <c r="AT1533" s="90" t="s">
        <v>61</v>
      </c>
      <c r="AU1533" s="97" t="s">
        <v>62</v>
      </c>
      <c r="AV1533" s="98" t="s">
        <v>125</v>
      </c>
      <c r="AW1533" s="98" t="s">
        <v>126</v>
      </c>
      <c r="AX1533" s="97">
        <v>3202032</v>
      </c>
      <c r="AY1533" s="98" t="s">
        <v>127</v>
      </c>
      <c r="AZ1533" s="98" t="s">
        <v>293</v>
      </c>
      <c r="BA1533" s="24"/>
    </row>
    <row r="1534" spans="1:53" ht="84.75" customHeight="1">
      <c r="A1534" s="23" t="str">
        <f>+IFERROR(VLOOKUP(R1534,'[2]Listas niveles'!$D$2:$E$11,2,FALSE),"")</f>
        <v>DTAO</v>
      </c>
      <c r="B1534" s="23" t="str">
        <f>+IFERROR(VLOOKUP(AS1534,'[2]Listas anexo 1'!$A$7:$B$8,2,FALSE),"")</f>
        <v>ADMIN</v>
      </c>
      <c r="C1534" s="23" t="str">
        <f>+IFERROR(VLOOKUP(AT1534,'[2]Listas anexo 1'!$A$13:$B$15,2,FALSE),"")</f>
        <v>ADMINYCOOR</v>
      </c>
      <c r="D1534" s="23" t="str">
        <f>+IFERROR(VLOOKUP(AT1534,'[2]Listas anexo 1'!$A$13:$C$15,3,FALSE),"")</f>
        <v>CONTRIBUIR</v>
      </c>
      <c r="E1534" s="23" t="str">
        <f>+IFERROR(VLOOKUP(AT1534,'[2]Listas anexo 1'!$A$19:$B$21,2,FALSE),"")</f>
        <v>ADMINOB</v>
      </c>
      <c r="F1534" s="23" t="str">
        <f>+IFERROR(VLOOKUP(AV1534,'[2]Listas anexo 1'!$J$13:$K$21,2,FALSE),"")</f>
        <v>ADOBIII</v>
      </c>
      <c r="G1534" s="23" t="str">
        <f>+IFERROR(VLOOKUP(AW1534,'[2]LISTAS ANEXO 1. 2'!$A$9:$B$38,2,FALSE),"")</f>
        <v>AIX</v>
      </c>
      <c r="H1534" s="23" t="str">
        <f>+IFERROR(IF(C1534="ADMINYCOOR",VLOOKUP(AY1534,'[2]LISTAS ANEXO 1. 3'!$B$13:$C$42,2,FALSE),IF(C1534="TASAS",VLOOKUP(AY1534,'[2]LISTAS ANEXO 1. 3'!$B$43:$C$51,2,FALSE),IF(C1534="FORTALECIMIENTO",VLOOKUP(AY1534,'[2]LISTAS ANEXO 1. 3'!$B$52:$C$58,2,FALSE),""))),"")</f>
        <v>MM</v>
      </c>
      <c r="I1534" s="23" t="str">
        <f>+IFERROR(VLOOKUP(#REF!,'[2]LISTAS ANEXO 1. 4'!$B$74:$C$90,2,FALSE),"")</f>
        <v/>
      </c>
      <c r="J1534" s="23" t="str">
        <f>+IFERROR(VLOOKUP(X1534,[2]ORDINALES!$B$2:$C$5,2,FALSE),"")</f>
        <v>CTADOS</v>
      </c>
      <c r="K1534" s="23" t="str">
        <f>+IFERROR(VLOOKUP(#REF!,[2]REGION!$G$2:$I$1125,2,FALSE),"")</f>
        <v/>
      </c>
      <c r="L1534" s="23" t="str">
        <f>+IFERROR(VLOOKUP(AI1534,[2]REGION!$G$2:$I$1125,2,FALSE),"")</f>
        <v/>
      </c>
      <c r="M1534" s="23" t="str">
        <f>+IFERROR(VLOOKUP(#REF!,[2]ORDINALES!$H$2:$I$382,2,FALSE),"")</f>
        <v/>
      </c>
      <c r="N1534" s="23" t="str">
        <f>IFERROR(VLOOKUP(U1534,'[2]Lista Willy'!$B$11:$D$14,3,FALSE),"")</f>
        <v>REC_20</v>
      </c>
      <c r="O1534" s="24"/>
      <c r="P1534" s="90">
        <v>47050</v>
      </c>
      <c r="Q1534" s="90" t="s">
        <v>540</v>
      </c>
      <c r="R1534" s="90" t="s">
        <v>1386</v>
      </c>
      <c r="S1534" s="90" t="s">
        <v>1533</v>
      </c>
      <c r="T1534" s="90" t="s">
        <v>1386</v>
      </c>
      <c r="U1534" s="90" t="s">
        <v>153</v>
      </c>
      <c r="V1534" s="94" t="s">
        <v>154</v>
      </c>
      <c r="W1534" s="90" t="s">
        <v>54</v>
      </c>
      <c r="X1534" s="90" t="s">
        <v>55</v>
      </c>
      <c r="Y1534" s="90" t="s">
        <v>1506</v>
      </c>
      <c r="Z1534" s="88">
        <v>8000000</v>
      </c>
      <c r="AA1534" s="120"/>
      <c r="AB1534" s="88"/>
      <c r="AC1534" s="88"/>
      <c r="AD1534" s="88"/>
      <c r="AE1534" s="120">
        <v>8000000</v>
      </c>
      <c r="AF1534" s="88"/>
      <c r="AG1534" s="89"/>
      <c r="AH1534" s="90" t="s">
        <v>57</v>
      </c>
      <c r="AI1534" s="90"/>
      <c r="AJ1534" s="90"/>
      <c r="AK1534" s="90"/>
      <c r="AL1534" s="90" t="s">
        <v>57</v>
      </c>
      <c r="AM1534" s="90"/>
      <c r="AN1534" s="90" t="s">
        <v>57</v>
      </c>
      <c r="AO1534" s="90"/>
      <c r="AP1534" s="90" t="s">
        <v>57</v>
      </c>
      <c r="AQ1534" s="90"/>
      <c r="AR1534" s="90" t="s">
        <v>57</v>
      </c>
      <c r="AS1534" s="90" t="s">
        <v>60</v>
      </c>
      <c r="AT1534" s="90" t="s">
        <v>61</v>
      </c>
      <c r="AU1534" s="97" t="s">
        <v>62</v>
      </c>
      <c r="AV1534" s="98" t="s">
        <v>272</v>
      </c>
      <c r="AW1534" s="98" t="s">
        <v>413</v>
      </c>
      <c r="AX1534" s="97">
        <v>3202014</v>
      </c>
      <c r="AY1534" s="98" t="s">
        <v>414</v>
      </c>
      <c r="AZ1534" s="98" t="s">
        <v>415</v>
      </c>
      <c r="BA1534" s="24"/>
    </row>
    <row r="1535" spans="1:53" ht="84.75" customHeight="1">
      <c r="A1535" s="23" t="str">
        <f>+IFERROR(VLOOKUP(R1535,'[2]Listas niveles'!$D$2:$E$11,2,FALSE),"")</f>
        <v>DTAO</v>
      </c>
      <c r="B1535" s="23" t="str">
        <f>+IFERROR(VLOOKUP(AS1535,'[2]Listas anexo 1'!$A$7:$B$8,2,FALSE),"")</f>
        <v>ADMIN</v>
      </c>
      <c r="C1535" s="23" t="str">
        <f>+IFERROR(VLOOKUP(AT1535,'[2]Listas anexo 1'!$A$13:$B$15,2,FALSE),"")</f>
        <v>ADMINYCOOR</v>
      </c>
      <c r="D1535" s="23" t="str">
        <f>+IFERROR(VLOOKUP(AT1535,'[2]Listas anexo 1'!$A$13:$C$15,3,FALSE),"")</f>
        <v>CONTRIBUIR</v>
      </c>
      <c r="E1535" s="23" t="str">
        <f>+IFERROR(VLOOKUP(AT1535,'[2]Listas anexo 1'!$A$19:$B$21,2,FALSE),"")</f>
        <v>ADMINOB</v>
      </c>
      <c r="F1535" s="23" t="str">
        <f>+IFERROR(VLOOKUP(AV1535,'[2]Listas anexo 1'!$J$13:$K$21,2,FALSE),"")</f>
        <v>ADOBIV</v>
      </c>
      <c r="G1535" s="23" t="str">
        <f>+IFERROR(VLOOKUP(AW1535,'[2]LISTAS ANEXO 1. 2'!$A$9:$B$38,2,FALSE),"")</f>
        <v>AXVI</v>
      </c>
      <c r="H1535" s="23" t="str">
        <f>+IFERROR(IF(C1535="ADMINYCOOR",VLOOKUP(AY1535,'[2]LISTAS ANEXO 1. 3'!$B$13:$C$42,2,FALSE),IF(C1535="TASAS",VLOOKUP(AY1535,'[2]LISTAS ANEXO 1. 3'!$B$43:$C$51,2,FALSE),IF(C1535="FORTALECIMIENTO",VLOOKUP(AY1535,'[2]LISTAS ANEXO 1. 3'!$B$52:$C$58,2,FALSE),""))),"")</f>
        <v>CD</v>
      </c>
      <c r="I1535" s="23" t="str">
        <f>+IFERROR(VLOOKUP(#REF!,'[2]LISTAS ANEXO 1. 4'!$B$74:$C$90,2,FALSE),"")</f>
        <v/>
      </c>
      <c r="J1535" s="23" t="str">
        <f>+IFERROR(VLOOKUP(X1535,[2]ORDINALES!$B$2:$C$5,2,FALSE),"")</f>
        <v>CTADOS</v>
      </c>
      <c r="K1535" s="23" t="str">
        <f>+IFERROR(VLOOKUP(#REF!,[2]REGION!$G$2:$I$1125,2,FALSE),"")</f>
        <v/>
      </c>
      <c r="L1535" s="23" t="str">
        <f>+IFERROR(VLOOKUP(AI1535,[2]REGION!$G$2:$I$1125,2,FALSE),"")</f>
        <v/>
      </c>
      <c r="M1535" s="23" t="str">
        <f>+IFERROR(VLOOKUP(#REF!,[2]ORDINALES!$H$2:$I$382,2,FALSE),"")</f>
        <v/>
      </c>
      <c r="N1535" s="23" t="str">
        <f>IFERROR(VLOOKUP(U1535,'[2]Lista Willy'!$B$11:$D$14,3,FALSE),"")</f>
        <v>REC_11</v>
      </c>
      <c r="O1535" s="24"/>
      <c r="P1535" s="90">
        <v>47052</v>
      </c>
      <c r="Q1535" s="90" t="s">
        <v>540</v>
      </c>
      <c r="R1535" s="90" t="s">
        <v>1386</v>
      </c>
      <c r="S1535" s="90" t="s">
        <v>1533</v>
      </c>
      <c r="T1535" s="90" t="s">
        <v>1386</v>
      </c>
      <c r="U1535" s="90" t="s">
        <v>52</v>
      </c>
      <c r="V1535" s="94" t="s">
        <v>53</v>
      </c>
      <c r="W1535" s="90" t="s">
        <v>54</v>
      </c>
      <c r="X1535" s="90" t="s">
        <v>55</v>
      </c>
      <c r="Y1535" s="90" t="s">
        <v>71</v>
      </c>
      <c r="Z1535" s="88">
        <v>2100000</v>
      </c>
      <c r="AA1535" s="120"/>
      <c r="AB1535" s="88"/>
      <c r="AC1535" s="88"/>
      <c r="AD1535" s="88"/>
      <c r="AE1535" s="120">
        <v>2100000</v>
      </c>
      <c r="AF1535" s="88"/>
      <c r="AG1535" s="89"/>
      <c r="AH1535" s="90" t="s">
        <v>57</v>
      </c>
      <c r="AI1535" s="90"/>
      <c r="AJ1535" s="90"/>
      <c r="AK1535" s="90"/>
      <c r="AL1535" s="90" t="s">
        <v>57</v>
      </c>
      <c r="AM1535" s="90"/>
      <c r="AN1535" s="90" t="s">
        <v>57</v>
      </c>
      <c r="AO1535" s="90"/>
      <c r="AP1535" s="90" t="s">
        <v>57</v>
      </c>
      <c r="AQ1535" s="90"/>
      <c r="AR1535" s="90" t="s">
        <v>57</v>
      </c>
      <c r="AS1535" s="90" t="s">
        <v>60</v>
      </c>
      <c r="AT1535" s="90" t="s">
        <v>61</v>
      </c>
      <c r="AU1535" s="97" t="s">
        <v>62</v>
      </c>
      <c r="AV1535" s="98" t="s">
        <v>63</v>
      </c>
      <c r="AW1535" s="98" t="s">
        <v>64</v>
      </c>
      <c r="AX1535" s="97">
        <v>3202008</v>
      </c>
      <c r="AY1535" s="98" t="s">
        <v>65</v>
      </c>
      <c r="AZ1535" s="98" t="s">
        <v>175</v>
      </c>
      <c r="BA1535" s="24"/>
    </row>
    <row r="1536" spans="1:53" ht="84.75" customHeight="1">
      <c r="A1536" s="23" t="str">
        <f>+IFERROR(VLOOKUP(R1536,'[2]Listas niveles'!$D$2:$E$11,2,FALSE),"")</f>
        <v>DTAO</v>
      </c>
      <c r="B1536" s="23" t="str">
        <f>+IFERROR(VLOOKUP(AS1536,'[2]Listas anexo 1'!$A$7:$B$8,2,FALSE),"")</f>
        <v>ADMIN</v>
      </c>
      <c r="C1536" s="23" t="str">
        <f>+IFERROR(VLOOKUP(AT1536,'[2]Listas anexo 1'!$A$13:$B$15,2,FALSE),"")</f>
        <v>ADMINYCOOR</v>
      </c>
      <c r="D1536" s="23" t="str">
        <f>+IFERROR(VLOOKUP(AT1536,'[2]Listas anexo 1'!$A$13:$C$15,3,FALSE),"")</f>
        <v>CONTRIBUIR</v>
      </c>
      <c r="E1536" s="23" t="str">
        <f>+IFERROR(VLOOKUP(AT1536,'[2]Listas anexo 1'!$A$19:$B$21,2,FALSE),"")</f>
        <v>ADMINOB</v>
      </c>
      <c r="F1536" s="23" t="str">
        <f>+IFERROR(VLOOKUP(AV1536,'[2]Listas anexo 1'!$J$13:$K$21,2,FALSE),"")</f>
        <v>ADOBIV</v>
      </c>
      <c r="G1536" s="23" t="str">
        <f>+IFERROR(VLOOKUP(AW1536,'[2]LISTAS ANEXO 1. 2'!$A$9:$B$38,2,FALSE),"")</f>
        <v>AXVI</v>
      </c>
      <c r="H1536" s="23" t="str">
        <f>+IFERROR(IF(C1536="ADMINYCOOR",VLOOKUP(AY1536,'[2]LISTAS ANEXO 1. 3'!$B$13:$C$42,2,FALSE),IF(C1536="TASAS",VLOOKUP(AY1536,'[2]LISTAS ANEXO 1. 3'!$B$43:$C$51,2,FALSE),IF(C1536="FORTALECIMIENTO",VLOOKUP(AY1536,'[2]LISTAS ANEXO 1. 3'!$B$52:$C$58,2,FALSE),""))),"")</f>
        <v>CD</v>
      </c>
      <c r="I1536" s="23" t="str">
        <f>+IFERROR(VLOOKUP(#REF!,'[2]LISTAS ANEXO 1. 4'!$B$74:$C$90,2,FALSE),"")</f>
        <v/>
      </c>
      <c r="J1536" s="23" t="str">
        <f>+IFERROR(VLOOKUP(X1536,[2]ORDINALES!$B$2:$C$5,2,FALSE),"")</f>
        <v>CTADOS</v>
      </c>
      <c r="K1536" s="23" t="str">
        <f>+IFERROR(VLOOKUP(#REF!,[2]REGION!$G$2:$I$1125,2,FALSE),"")</f>
        <v/>
      </c>
      <c r="L1536" s="23" t="str">
        <f>+IFERROR(VLOOKUP(AI1536,[2]REGION!$G$2:$I$1125,2,FALSE),"")</f>
        <v/>
      </c>
      <c r="M1536" s="23" t="str">
        <f>+IFERROR(VLOOKUP(#REF!,[2]ORDINALES!$H$2:$I$382,2,FALSE),"")</f>
        <v/>
      </c>
      <c r="N1536" s="23" t="str">
        <f>IFERROR(VLOOKUP(U1536,'[2]Lista Willy'!$B$11:$D$14,3,FALSE),"")</f>
        <v>REC_20</v>
      </c>
      <c r="O1536" s="24"/>
      <c r="P1536" s="90">
        <v>47053</v>
      </c>
      <c r="Q1536" s="90" t="s">
        <v>540</v>
      </c>
      <c r="R1536" s="90" t="s">
        <v>1386</v>
      </c>
      <c r="S1536" s="90" t="s">
        <v>1533</v>
      </c>
      <c r="T1536" s="90" t="s">
        <v>1386</v>
      </c>
      <c r="U1536" s="90" t="s">
        <v>153</v>
      </c>
      <c r="V1536" s="94" t="s">
        <v>154</v>
      </c>
      <c r="W1536" s="90" t="s">
        <v>54</v>
      </c>
      <c r="X1536" s="90" t="s">
        <v>55</v>
      </c>
      <c r="Y1536" s="90" t="s">
        <v>1555</v>
      </c>
      <c r="Z1536" s="88">
        <v>200000000</v>
      </c>
      <c r="AA1536" s="120"/>
      <c r="AB1536" s="88"/>
      <c r="AC1536" s="88"/>
      <c r="AD1536" s="88"/>
      <c r="AE1536" s="120">
        <v>200000000</v>
      </c>
      <c r="AF1536" s="88"/>
      <c r="AG1536" s="89"/>
      <c r="AH1536" s="90" t="s">
        <v>57</v>
      </c>
      <c r="AI1536" s="90"/>
      <c r="AJ1536" s="90"/>
      <c r="AK1536" s="90"/>
      <c r="AL1536" s="90" t="s">
        <v>57</v>
      </c>
      <c r="AM1536" s="90"/>
      <c r="AN1536" s="90" t="s">
        <v>57</v>
      </c>
      <c r="AO1536" s="90"/>
      <c r="AP1536" s="90" t="s">
        <v>57</v>
      </c>
      <c r="AQ1536" s="90"/>
      <c r="AR1536" s="90" t="s">
        <v>57</v>
      </c>
      <c r="AS1536" s="90" t="s">
        <v>60</v>
      </c>
      <c r="AT1536" s="90" t="s">
        <v>61</v>
      </c>
      <c r="AU1536" s="97" t="s">
        <v>62</v>
      </c>
      <c r="AV1536" s="98" t="s">
        <v>63</v>
      </c>
      <c r="AW1536" s="98" t="s">
        <v>64</v>
      </c>
      <c r="AX1536" s="97">
        <v>3202008</v>
      </c>
      <c r="AY1536" s="98" t="s">
        <v>65</v>
      </c>
      <c r="AZ1536" s="98" t="s">
        <v>175</v>
      </c>
      <c r="BA1536" s="24"/>
    </row>
    <row r="1537" spans="1:53" ht="84.75" customHeight="1">
      <c r="A1537" s="23" t="str">
        <f>+IFERROR(VLOOKUP(R1537,'[2]Listas niveles'!$D$2:$E$11,2,FALSE),"")</f>
        <v>DTAO</v>
      </c>
      <c r="B1537" s="23" t="str">
        <f>+IFERROR(VLOOKUP(AS1537,'[2]Listas anexo 1'!$A$7:$B$8,2,FALSE),"")</f>
        <v>ADMIN</v>
      </c>
      <c r="C1537" s="23" t="str">
        <f>+IFERROR(VLOOKUP(AT1537,'[2]Listas anexo 1'!$A$13:$B$15,2,FALSE),"")</f>
        <v>ADMINYCOOR</v>
      </c>
      <c r="D1537" s="23" t="str">
        <f>+IFERROR(VLOOKUP(AT1537,'[2]Listas anexo 1'!$A$13:$C$15,3,FALSE),"")</f>
        <v>CONTRIBUIR</v>
      </c>
      <c r="E1537" s="23" t="str">
        <f>+IFERROR(VLOOKUP(AT1537,'[2]Listas anexo 1'!$A$19:$B$21,2,FALSE),"")</f>
        <v>ADMINOB</v>
      </c>
      <c r="F1537" s="23" t="str">
        <f>+IFERROR(VLOOKUP(AV1537,'[2]Listas anexo 1'!$J$13:$K$21,2,FALSE),"")</f>
        <v>ADOBIII</v>
      </c>
      <c r="G1537" s="23" t="str">
        <f>+IFERROR(VLOOKUP(AW1537,'[2]LISTAS ANEXO 1. 2'!$A$9:$B$38,2,FALSE),"")</f>
        <v>AX</v>
      </c>
      <c r="H1537" s="23" t="str">
        <f>+IFERROR(IF(C1537="ADMINYCOOR",VLOOKUP(AY1537,'[2]LISTAS ANEXO 1. 3'!$B$13:$C$42,2,FALSE),IF(C1537="TASAS",VLOOKUP(AY1537,'[2]LISTAS ANEXO 1. 3'!$B$43:$C$51,2,FALSE),IF(C1537="FORTALECIMIENTO",VLOOKUP(AY1537,'[2]LISTAS ANEXO 1. 3'!$B$52:$C$58,2,FALSE),""))),"")</f>
        <v>OO</v>
      </c>
      <c r="I1537" s="23" t="str">
        <f>+IFERROR(VLOOKUP(#REF!,'[2]LISTAS ANEXO 1. 4'!$B$74:$C$90,2,FALSE),"")</f>
        <v/>
      </c>
      <c r="J1537" s="23" t="str">
        <f>+IFERROR(VLOOKUP(X1537,[2]ORDINALES!$B$2:$C$5,2,FALSE),"")</f>
        <v>CTADOS</v>
      </c>
      <c r="K1537" s="23" t="str">
        <f>+IFERROR(VLOOKUP(#REF!,[2]REGION!$G$2:$I$1125,2,FALSE),"")</f>
        <v/>
      </c>
      <c r="L1537" s="23" t="str">
        <f>+IFERROR(VLOOKUP(AI1537,[2]REGION!$G$2:$I$1125,2,FALSE),"")</f>
        <v/>
      </c>
      <c r="M1537" s="23" t="str">
        <f>+IFERROR(VLOOKUP(#REF!,[2]ORDINALES!$H$2:$I$382,2,FALSE),"")</f>
        <v/>
      </c>
      <c r="N1537" s="23" t="str">
        <f>IFERROR(VLOOKUP(U1537,'[2]Lista Willy'!$B$11:$D$14,3,FALSE),"")</f>
        <v>REC_11</v>
      </c>
      <c r="O1537" s="24"/>
      <c r="P1537" s="90">
        <v>47054</v>
      </c>
      <c r="Q1537" s="90" t="s">
        <v>540</v>
      </c>
      <c r="R1537" s="90" t="s">
        <v>1386</v>
      </c>
      <c r="S1537" s="90" t="s">
        <v>1533</v>
      </c>
      <c r="T1537" s="90" t="s">
        <v>1386</v>
      </c>
      <c r="U1537" s="90" t="s">
        <v>52</v>
      </c>
      <c r="V1537" s="94" t="s">
        <v>53</v>
      </c>
      <c r="W1537" s="90" t="s">
        <v>54</v>
      </c>
      <c r="X1537" s="90" t="s">
        <v>55</v>
      </c>
      <c r="Y1537" s="90" t="s">
        <v>71</v>
      </c>
      <c r="Z1537" s="88">
        <v>2600000</v>
      </c>
      <c r="AA1537" s="120"/>
      <c r="AB1537" s="88"/>
      <c r="AC1537" s="88"/>
      <c r="AD1537" s="88"/>
      <c r="AE1537" s="120">
        <v>2600000</v>
      </c>
      <c r="AF1537" s="88"/>
      <c r="AG1537" s="89"/>
      <c r="AH1537" s="90" t="s">
        <v>57</v>
      </c>
      <c r="AI1537" s="90"/>
      <c r="AJ1537" s="90"/>
      <c r="AK1537" s="90"/>
      <c r="AL1537" s="90" t="s">
        <v>57</v>
      </c>
      <c r="AM1537" s="90"/>
      <c r="AN1537" s="90" t="s">
        <v>57</v>
      </c>
      <c r="AO1537" s="90"/>
      <c r="AP1537" s="90" t="s">
        <v>57</v>
      </c>
      <c r="AQ1537" s="90"/>
      <c r="AR1537" s="90" t="s">
        <v>57</v>
      </c>
      <c r="AS1537" s="90" t="s">
        <v>60</v>
      </c>
      <c r="AT1537" s="90" t="s">
        <v>61</v>
      </c>
      <c r="AU1537" s="97" t="s">
        <v>62</v>
      </c>
      <c r="AV1537" s="98" t="s">
        <v>272</v>
      </c>
      <c r="AW1537" s="98" t="s">
        <v>335</v>
      </c>
      <c r="AX1537" s="97">
        <v>3202004</v>
      </c>
      <c r="AY1537" s="98" t="s">
        <v>336</v>
      </c>
      <c r="AZ1537" s="98" t="s">
        <v>888</v>
      </c>
      <c r="BA1537" s="24"/>
    </row>
    <row r="1538" spans="1:53" ht="84.75" customHeight="1">
      <c r="A1538" s="23" t="str">
        <f>+IFERROR(VLOOKUP(R1538,'[2]Listas niveles'!$D$2:$E$11,2,FALSE),"")</f>
        <v>DTAO</v>
      </c>
      <c r="B1538" s="23" t="str">
        <f>+IFERROR(VLOOKUP(AS1538,'[2]Listas anexo 1'!$A$7:$B$8,2,FALSE),"")</f>
        <v>ADMIN</v>
      </c>
      <c r="C1538" s="23" t="str">
        <f>+IFERROR(VLOOKUP(AT1538,'[2]Listas anexo 1'!$A$13:$B$15,2,FALSE),"")</f>
        <v>ADMINYCOOR</v>
      </c>
      <c r="D1538" s="23" t="str">
        <f>+IFERROR(VLOOKUP(AT1538,'[2]Listas anexo 1'!$A$13:$C$15,3,FALSE),"")</f>
        <v>CONTRIBUIR</v>
      </c>
      <c r="E1538" s="23" t="str">
        <f>+IFERROR(VLOOKUP(AT1538,'[2]Listas anexo 1'!$A$19:$B$21,2,FALSE),"")</f>
        <v>ADMINOB</v>
      </c>
      <c r="F1538" s="23" t="str">
        <f>+IFERROR(VLOOKUP(AV1538,'[2]Listas anexo 1'!$J$13:$K$21,2,FALSE),"")</f>
        <v>ADOBIII</v>
      </c>
      <c r="G1538" s="23" t="str">
        <f>+IFERROR(VLOOKUP(AW1538,'[2]LISTAS ANEXO 1. 2'!$A$9:$B$38,2,FALSE),"")</f>
        <v>AX</v>
      </c>
      <c r="H1538" s="23" t="str">
        <f>+IFERROR(IF(C1538="ADMINYCOOR",VLOOKUP(AY1538,'[2]LISTAS ANEXO 1. 3'!$B$13:$C$42,2,FALSE),IF(C1538="TASAS",VLOOKUP(AY1538,'[2]LISTAS ANEXO 1. 3'!$B$43:$C$51,2,FALSE),IF(C1538="FORTALECIMIENTO",VLOOKUP(AY1538,'[2]LISTAS ANEXO 1. 3'!$B$52:$C$58,2,FALSE),""))),"")</f>
        <v>OO</v>
      </c>
      <c r="I1538" s="23" t="str">
        <f>+IFERROR(VLOOKUP(#REF!,'[2]LISTAS ANEXO 1. 4'!$B$74:$C$90,2,FALSE),"")</f>
        <v/>
      </c>
      <c r="J1538" s="23" t="str">
        <f>+IFERROR(VLOOKUP(X1538,[2]ORDINALES!$B$2:$C$5,2,FALSE),"")</f>
        <v>CTADOS</v>
      </c>
      <c r="K1538" s="23" t="str">
        <f>+IFERROR(VLOOKUP(#REF!,[2]REGION!$G$2:$I$1125,2,FALSE),"")</f>
        <v/>
      </c>
      <c r="L1538" s="23" t="str">
        <f>+IFERROR(VLOOKUP(AI1538,[2]REGION!$G$2:$I$1125,2,FALSE),"")</f>
        <v/>
      </c>
      <c r="M1538" s="23" t="str">
        <f>+IFERROR(VLOOKUP(#REF!,[2]ORDINALES!$H$2:$I$382,2,FALSE),"")</f>
        <v/>
      </c>
      <c r="N1538" s="23" t="str">
        <f>IFERROR(VLOOKUP(U1538,'[2]Lista Willy'!$B$11:$D$14,3,FALSE),"")</f>
        <v>REC_11</v>
      </c>
      <c r="O1538" s="24"/>
      <c r="P1538" s="90">
        <v>47055</v>
      </c>
      <c r="Q1538" s="90" t="s">
        <v>540</v>
      </c>
      <c r="R1538" s="90" t="s">
        <v>1386</v>
      </c>
      <c r="S1538" s="90" t="s">
        <v>1533</v>
      </c>
      <c r="T1538" s="90" t="s">
        <v>1386</v>
      </c>
      <c r="U1538" s="90" t="s">
        <v>52</v>
      </c>
      <c r="V1538" s="94" t="s">
        <v>53</v>
      </c>
      <c r="W1538" s="90" t="s">
        <v>54</v>
      </c>
      <c r="X1538" s="90" t="s">
        <v>55</v>
      </c>
      <c r="Y1538" s="90" t="s">
        <v>1556</v>
      </c>
      <c r="Z1538" s="88">
        <v>5000000</v>
      </c>
      <c r="AA1538" s="120"/>
      <c r="AB1538" s="88"/>
      <c r="AC1538" s="88"/>
      <c r="AD1538" s="88"/>
      <c r="AE1538" s="120">
        <v>5000000</v>
      </c>
      <c r="AF1538" s="88"/>
      <c r="AG1538" s="89"/>
      <c r="AH1538" s="90" t="s">
        <v>57</v>
      </c>
      <c r="AI1538" s="90"/>
      <c r="AJ1538" s="90"/>
      <c r="AK1538" s="90"/>
      <c r="AL1538" s="90" t="s">
        <v>57</v>
      </c>
      <c r="AM1538" s="90"/>
      <c r="AN1538" s="90" t="s">
        <v>57</v>
      </c>
      <c r="AO1538" s="90"/>
      <c r="AP1538" s="90" t="s">
        <v>57</v>
      </c>
      <c r="AQ1538" s="90"/>
      <c r="AR1538" s="90" t="s">
        <v>57</v>
      </c>
      <c r="AS1538" s="90" t="s">
        <v>60</v>
      </c>
      <c r="AT1538" s="90" t="s">
        <v>61</v>
      </c>
      <c r="AU1538" s="97" t="s">
        <v>62</v>
      </c>
      <c r="AV1538" s="98" t="s">
        <v>272</v>
      </c>
      <c r="AW1538" s="98" t="s">
        <v>335</v>
      </c>
      <c r="AX1538" s="97">
        <v>3202004</v>
      </c>
      <c r="AY1538" s="98" t="s">
        <v>336</v>
      </c>
      <c r="AZ1538" s="98" t="s">
        <v>888</v>
      </c>
      <c r="BA1538" s="24"/>
    </row>
    <row r="1539" spans="1:53" ht="84.75" customHeight="1">
      <c r="A1539" s="23" t="str">
        <f>+IFERROR(VLOOKUP(R1539,'[2]Listas niveles'!$D$2:$E$11,2,FALSE),"")</f>
        <v>DTAO</v>
      </c>
      <c r="B1539" s="23" t="str">
        <f>+IFERROR(VLOOKUP(AS1539,'[2]Listas anexo 1'!$A$7:$B$8,2,FALSE),"")</f>
        <v>ADMIN</v>
      </c>
      <c r="C1539" s="23" t="str">
        <f>+IFERROR(VLOOKUP(AT1539,'[2]Listas anexo 1'!$A$13:$B$15,2,FALSE),"")</f>
        <v>ADMINYCOOR</v>
      </c>
      <c r="D1539" s="23" t="str">
        <f>+IFERROR(VLOOKUP(AT1539,'[2]Listas anexo 1'!$A$13:$C$15,3,FALSE),"")</f>
        <v>CONTRIBUIR</v>
      </c>
      <c r="E1539" s="23" t="str">
        <f>+IFERROR(VLOOKUP(AT1539,'[2]Listas anexo 1'!$A$19:$B$21,2,FALSE),"")</f>
        <v>ADMINOB</v>
      </c>
      <c r="F1539" s="23" t="str">
        <f>+IFERROR(VLOOKUP(AV1539,'[2]Listas anexo 1'!$J$13:$K$21,2,FALSE),"")</f>
        <v>ADOBI</v>
      </c>
      <c r="G1539" s="23" t="str">
        <f>+IFERROR(VLOOKUP(AW1539,'[2]LISTAS ANEXO 1. 2'!$A$9:$B$38,2,FALSE),"")</f>
        <v>AI</v>
      </c>
      <c r="H1539" s="23" t="str">
        <f>+IFERROR(IF(C1539="ADMINYCOOR",VLOOKUP(AY1539,'[2]LISTAS ANEXO 1. 3'!$B$13:$C$42,2,FALSE),IF(C1539="TASAS",VLOOKUP(AY1539,'[2]LISTAS ANEXO 1. 3'!$B$43:$C$51,2,FALSE),IF(C1539="FORTALECIMIENTO",VLOOKUP(AY1539,'[2]LISTAS ANEXO 1. 3'!$B$52:$C$58,2,FALSE),""))),"")</f>
        <v>AA</v>
      </c>
      <c r="I1539" s="23" t="str">
        <f>+IFERROR(VLOOKUP(#REF!,'[2]LISTAS ANEXO 1. 4'!$B$74:$C$90,2,FALSE),"")</f>
        <v/>
      </c>
      <c r="J1539" s="23" t="str">
        <f>+IFERROR(VLOOKUP(X1539,[2]ORDINALES!$B$2:$C$5,2,FALSE),"")</f>
        <v>CTADOS</v>
      </c>
      <c r="K1539" s="23" t="str">
        <f>+IFERROR(VLOOKUP(#REF!,[2]REGION!$G$2:$I$1125,2,FALSE),"")</f>
        <v/>
      </c>
      <c r="L1539" s="23" t="str">
        <f>+IFERROR(VLOOKUP(AI1539,[2]REGION!$G$2:$I$1125,2,FALSE),"")</f>
        <v/>
      </c>
      <c r="M1539" s="23" t="str">
        <f>+IFERROR(VLOOKUP(#REF!,[2]ORDINALES!$H$2:$I$382,2,FALSE),"")</f>
        <v/>
      </c>
      <c r="N1539" s="23" t="str">
        <f>IFERROR(VLOOKUP(U1539,'[2]Lista Willy'!$B$11:$D$14,3,FALSE),"")</f>
        <v>REC_11</v>
      </c>
      <c r="O1539" s="24"/>
      <c r="P1539" s="90">
        <v>47056</v>
      </c>
      <c r="Q1539" s="90" t="s">
        <v>540</v>
      </c>
      <c r="R1539" s="90" t="s">
        <v>1386</v>
      </c>
      <c r="S1539" s="90" t="s">
        <v>1533</v>
      </c>
      <c r="T1539" s="90" t="s">
        <v>1386</v>
      </c>
      <c r="U1539" s="90" t="s">
        <v>52</v>
      </c>
      <c r="V1539" s="94" t="s">
        <v>53</v>
      </c>
      <c r="W1539" s="90" t="s">
        <v>54</v>
      </c>
      <c r="X1539" s="90" t="s">
        <v>55</v>
      </c>
      <c r="Y1539" s="90" t="s">
        <v>1416</v>
      </c>
      <c r="Z1539" s="88">
        <v>824000</v>
      </c>
      <c r="AA1539" s="120"/>
      <c r="AB1539" s="88"/>
      <c r="AC1539" s="88"/>
      <c r="AD1539" s="88"/>
      <c r="AE1539" s="120">
        <v>824000</v>
      </c>
      <c r="AF1539" s="88"/>
      <c r="AG1539" s="89"/>
      <c r="AH1539" s="90" t="s">
        <v>57</v>
      </c>
      <c r="AI1539" s="90"/>
      <c r="AJ1539" s="90"/>
      <c r="AK1539" s="90"/>
      <c r="AL1539" s="90" t="s">
        <v>57</v>
      </c>
      <c r="AM1539" s="90"/>
      <c r="AN1539" s="90" t="s">
        <v>57</v>
      </c>
      <c r="AO1539" s="90"/>
      <c r="AP1539" s="90" t="s">
        <v>57</v>
      </c>
      <c r="AQ1539" s="90"/>
      <c r="AR1539" s="90" t="s">
        <v>57</v>
      </c>
      <c r="AS1539" s="90" t="s">
        <v>60</v>
      </c>
      <c r="AT1539" s="90" t="s">
        <v>61</v>
      </c>
      <c r="AU1539" s="97" t="s">
        <v>62</v>
      </c>
      <c r="AV1539" s="98" t="s">
        <v>125</v>
      </c>
      <c r="AW1539" s="98" t="s">
        <v>126</v>
      </c>
      <c r="AX1539" s="97">
        <v>3202032</v>
      </c>
      <c r="AY1539" s="98" t="s">
        <v>127</v>
      </c>
      <c r="AZ1539" s="98" t="s">
        <v>293</v>
      </c>
      <c r="BA1539" s="24"/>
    </row>
    <row r="1540" spans="1:53" ht="84.75" customHeight="1">
      <c r="A1540" s="23" t="str">
        <f>+IFERROR(VLOOKUP(R1540,'[2]Listas niveles'!$D$2:$E$11,2,FALSE),"")</f>
        <v>DTAO</v>
      </c>
      <c r="B1540" s="23" t="str">
        <f>+IFERROR(VLOOKUP(AS1540,'[2]Listas anexo 1'!$A$7:$B$8,2,FALSE),"")</f>
        <v>ADMIN</v>
      </c>
      <c r="C1540" s="23" t="str">
        <f>+IFERROR(VLOOKUP(AT1540,'[2]Listas anexo 1'!$A$13:$B$15,2,FALSE),"")</f>
        <v>ADMINYCOOR</v>
      </c>
      <c r="D1540" s="23" t="str">
        <f>+IFERROR(VLOOKUP(AT1540,'[2]Listas anexo 1'!$A$13:$C$15,3,FALSE),"")</f>
        <v>CONTRIBUIR</v>
      </c>
      <c r="E1540" s="23" t="str">
        <f>+IFERROR(VLOOKUP(AT1540,'[2]Listas anexo 1'!$A$19:$B$21,2,FALSE),"")</f>
        <v>ADMINOB</v>
      </c>
      <c r="F1540" s="23" t="str">
        <f>+IFERROR(VLOOKUP(AV1540,'[2]Listas anexo 1'!$J$13:$K$21,2,FALSE),"")</f>
        <v>ADOBIV</v>
      </c>
      <c r="G1540" s="23" t="str">
        <f>+IFERROR(VLOOKUP(AW1540,'[2]LISTAS ANEXO 1. 2'!$A$9:$B$38,2,FALSE),"")</f>
        <v>AXVI</v>
      </c>
      <c r="H1540" s="23" t="str">
        <f>+IFERROR(IF(C1540="ADMINYCOOR",VLOOKUP(AY1540,'[2]LISTAS ANEXO 1. 3'!$B$13:$C$42,2,FALSE),IF(C1540="TASAS",VLOOKUP(AY1540,'[2]LISTAS ANEXO 1. 3'!$B$43:$C$51,2,FALSE),IF(C1540="FORTALECIMIENTO",VLOOKUP(AY1540,'[2]LISTAS ANEXO 1. 3'!$B$52:$C$58,2,FALSE),""))),"")</f>
        <v>CD</v>
      </c>
      <c r="I1540" s="23" t="str">
        <f>+IFERROR(VLOOKUP(#REF!,'[2]LISTAS ANEXO 1. 4'!$B$74:$C$90,2,FALSE),"")</f>
        <v/>
      </c>
      <c r="J1540" s="23" t="str">
        <f>+IFERROR(VLOOKUP(X1540,[2]ORDINALES!$B$2:$C$5,2,FALSE),"")</f>
        <v>CTADOS</v>
      </c>
      <c r="K1540" s="23" t="str">
        <f>+IFERROR(VLOOKUP(#REF!,[2]REGION!$G$2:$I$1125,2,FALSE),"")</f>
        <v/>
      </c>
      <c r="L1540" s="23" t="str">
        <f>+IFERROR(VLOOKUP(AI1540,[2]REGION!$G$2:$I$1125,2,FALSE),"")</f>
        <v/>
      </c>
      <c r="M1540" s="23" t="str">
        <f>+IFERROR(VLOOKUP(#REF!,[2]ORDINALES!$H$2:$I$382,2,FALSE),"")</f>
        <v/>
      </c>
      <c r="N1540" s="23" t="str">
        <f>IFERROR(VLOOKUP(U1540,'[2]Lista Willy'!$B$11:$D$14,3,FALSE),"")</f>
        <v>REC_11</v>
      </c>
      <c r="O1540" s="24"/>
      <c r="P1540" s="90">
        <v>47057</v>
      </c>
      <c r="Q1540" s="90" t="s">
        <v>540</v>
      </c>
      <c r="R1540" s="90" t="s">
        <v>1386</v>
      </c>
      <c r="S1540" s="90" t="s">
        <v>1533</v>
      </c>
      <c r="T1540" s="90" t="s">
        <v>1386</v>
      </c>
      <c r="U1540" s="90" t="s">
        <v>52</v>
      </c>
      <c r="V1540" s="94" t="s">
        <v>53</v>
      </c>
      <c r="W1540" s="90" t="s">
        <v>54</v>
      </c>
      <c r="X1540" s="90" t="s">
        <v>55</v>
      </c>
      <c r="Y1540" s="90" t="s">
        <v>1416</v>
      </c>
      <c r="Z1540" s="88">
        <v>1942503</v>
      </c>
      <c r="AA1540" s="120"/>
      <c r="AB1540" s="88"/>
      <c r="AC1540" s="88"/>
      <c r="AD1540" s="88"/>
      <c r="AE1540" s="120">
        <v>1942503</v>
      </c>
      <c r="AF1540" s="88"/>
      <c r="AG1540" s="89"/>
      <c r="AH1540" s="90" t="s">
        <v>57</v>
      </c>
      <c r="AI1540" s="90"/>
      <c r="AJ1540" s="90"/>
      <c r="AK1540" s="90"/>
      <c r="AL1540" s="90" t="s">
        <v>57</v>
      </c>
      <c r="AM1540" s="90"/>
      <c r="AN1540" s="90" t="s">
        <v>57</v>
      </c>
      <c r="AO1540" s="90"/>
      <c r="AP1540" s="90" t="s">
        <v>57</v>
      </c>
      <c r="AQ1540" s="90"/>
      <c r="AR1540" s="90" t="s">
        <v>57</v>
      </c>
      <c r="AS1540" s="90" t="s">
        <v>60</v>
      </c>
      <c r="AT1540" s="90" t="s">
        <v>61</v>
      </c>
      <c r="AU1540" s="97" t="s">
        <v>62</v>
      </c>
      <c r="AV1540" s="98" t="s">
        <v>63</v>
      </c>
      <c r="AW1540" s="98" t="s">
        <v>64</v>
      </c>
      <c r="AX1540" s="97">
        <v>3202008</v>
      </c>
      <c r="AY1540" s="98" t="s">
        <v>65</v>
      </c>
      <c r="AZ1540" s="98" t="s">
        <v>66</v>
      </c>
      <c r="BA1540" s="24"/>
    </row>
    <row r="1541" spans="1:53" ht="84.75" customHeight="1">
      <c r="A1541" s="23" t="str">
        <f>+IFERROR(VLOOKUP(R1541,'[2]Listas niveles'!$D$2:$E$11,2,FALSE),"")</f>
        <v>DTAO</v>
      </c>
      <c r="B1541" s="23" t="str">
        <f>+IFERROR(VLOOKUP(AS1541,'[2]Listas anexo 1'!$A$7:$B$8,2,FALSE),"")</f>
        <v>ADMIN</v>
      </c>
      <c r="C1541" s="23" t="str">
        <f>+IFERROR(VLOOKUP(AT1541,'[2]Listas anexo 1'!$A$13:$B$15,2,FALSE),"")</f>
        <v>ADMINYCOOR</v>
      </c>
      <c r="D1541" s="23" t="str">
        <f>+IFERROR(VLOOKUP(AT1541,'[2]Listas anexo 1'!$A$13:$C$15,3,FALSE),"")</f>
        <v>CONTRIBUIR</v>
      </c>
      <c r="E1541" s="23" t="str">
        <f>+IFERROR(VLOOKUP(AT1541,'[2]Listas anexo 1'!$A$19:$B$21,2,FALSE),"")</f>
        <v>ADMINOB</v>
      </c>
      <c r="F1541" s="23" t="str">
        <f>+IFERROR(VLOOKUP(AV1541,'[2]Listas anexo 1'!$J$13:$K$21,2,FALSE),"")</f>
        <v>ADOBIV</v>
      </c>
      <c r="G1541" s="23" t="str">
        <f>+IFERROR(VLOOKUP(AW1541,'[2]LISTAS ANEXO 1. 2'!$A$9:$B$38,2,FALSE),"")</f>
        <v>AXVI</v>
      </c>
      <c r="H1541" s="23" t="str">
        <f>+IFERROR(IF(C1541="ADMINYCOOR",VLOOKUP(AY1541,'[2]LISTAS ANEXO 1. 3'!$B$13:$C$42,2,FALSE),IF(C1541="TASAS",VLOOKUP(AY1541,'[2]LISTAS ANEXO 1. 3'!$B$43:$C$51,2,FALSE),IF(C1541="FORTALECIMIENTO",VLOOKUP(AY1541,'[2]LISTAS ANEXO 1. 3'!$B$52:$C$58,2,FALSE),""))),"")</f>
        <v>CD</v>
      </c>
      <c r="I1541" s="23" t="str">
        <f>+IFERROR(VLOOKUP(#REF!,'[2]LISTAS ANEXO 1. 4'!$B$74:$C$90,2,FALSE),"")</f>
        <v/>
      </c>
      <c r="J1541" s="23" t="str">
        <f>+IFERROR(VLOOKUP(X1541,[2]ORDINALES!$B$2:$C$5,2,FALSE),"")</f>
        <v>CTADOS</v>
      </c>
      <c r="K1541" s="23" t="str">
        <f>+IFERROR(VLOOKUP(#REF!,[2]REGION!$G$2:$I$1125,2,FALSE),"")</f>
        <v/>
      </c>
      <c r="L1541" s="23" t="str">
        <f>+IFERROR(VLOOKUP(AI1541,[2]REGION!$G$2:$I$1125,2,FALSE),"")</f>
        <v/>
      </c>
      <c r="M1541" s="23" t="str">
        <f>+IFERROR(VLOOKUP(#REF!,[2]ORDINALES!$H$2:$I$382,2,FALSE),"")</f>
        <v/>
      </c>
      <c r="N1541" s="23" t="str">
        <f>IFERROR(VLOOKUP(U1541,'[2]Lista Willy'!$B$11:$D$14,3,FALSE),"")</f>
        <v>REC_11</v>
      </c>
      <c r="O1541" s="24"/>
      <c r="P1541" s="90">
        <v>47058</v>
      </c>
      <c r="Q1541" s="90" t="s">
        <v>540</v>
      </c>
      <c r="R1541" s="90" t="s">
        <v>1386</v>
      </c>
      <c r="S1541" s="90" t="s">
        <v>1533</v>
      </c>
      <c r="T1541" s="90" t="s">
        <v>1386</v>
      </c>
      <c r="U1541" s="90" t="s">
        <v>52</v>
      </c>
      <c r="V1541" s="94" t="s">
        <v>53</v>
      </c>
      <c r="W1541" s="90" t="s">
        <v>54</v>
      </c>
      <c r="X1541" s="90" t="s">
        <v>55</v>
      </c>
      <c r="Y1541" s="90" t="s">
        <v>294</v>
      </c>
      <c r="Z1541" s="88">
        <v>1154280</v>
      </c>
      <c r="AA1541" s="120"/>
      <c r="AB1541" s="88"/>
      <c r="AC1541" s="88"/>
      <c r="AD1541" s="88"/>
      <c r="AE1541" s="120">
        <v>1154280</v>
      </c>
      <c r="AF1541" s="88"/>
      <c r="AG1541" s="89"/>
      <c r="AH1541" s="90" t="s">
        <v>57</v>
      </c>
      <c r="AI1541" s="90"/>
      <c r="AJ1541" s="90"/>
      <c r="AK1541" s="90"/>
      <c r="AL1541" s="90" t="s">
        <v>57</v>
      </c>
      <c r="AM1541" s="90"/>
      <c r="AN1541" s="90" t="s">
        <v>57</v>
      </c>
      <c r="AO1541" s="90"/>
      <c r="AP1541" s="90" t="s">
        <v>57</v>
      </c>
      <c r="AQ1541" s="90"/>
      <c r="AR1541" s="90" t="s">
        <v>57</v>
      </c>
      <c r="AS1541" s="90" t="s">
        <v>60</v>
      </c>
      <c r="AT1541" s="90" t="s">
        <v>61</v>
      </c>
      <c r="AU1541" s="97" t="s">
        <v>62</v>
      </c>
      <c r="AV1541" s="98" t="s">
        <v>63</v>
      </c>
      <c r="AW1541" s="98" t="s">
        <v>64</v>
      </c>
      <c r="AX1541" s="97">
        <v>3202008</v>
      </c>
      <c r="AY1541" s="98" t="s">
        <v>65</v>
      </c>
      <c r="AZ1541" s="98" t="s">
        <v>66</v>
      </c>
      <c r="BA1541" s="24"/>
    </row>
    <row r="1542" spans="1:53" ht="84.75" customHeight="1">
      <c r="A1542" s="23" t="str">
        <f>+IFERROR(VLOOKUP(R1542,'[2]Listas niveles'!$D$2:$E$11,2,FALSE),"")</f>
        <v>DTAO</v>
      </c>
      <c r="B1542" s="23" t="str">
        <f>+IFERROR(VLOOKUP(AS1542,'[2]Listas anexo 1'!$A$7:$B$8,2,FALSE),"")</f>
        <v>ADMIN</v>
      </c>
      <c r="C1542" s="23" t="str">
        <f>+IFERROR(VLOOKUP(AT1542,'[2]Listas anexo 1'!$A$13:$B$15,2,FALSE),"")</f>
        <v>ADMINYCOOR</v>
      </c>
      <c r="D1542" s="23" t="str">
        <f>+IFERROR(VLOOKUP(AT1542,'[2]Listas anexo 1'!$A$13:$C$15,3,FALSE),"")</f>
        <v>CONTRIBUIR</v>
      </c>
      <c r="E1542" s="23" t="str">
        <f>+IFERROR(VLOOKUP(AT1542,'[2]Listas anexo 1'!$A$19:$B$21,2,FALSE),"")</f>
        <v>ADMINOB</v>
      </c>
      <c r="F1542" s="23" t="str">
        <f>+IFERROR(VLOOKUP(AV1542,'[2]Listas anexo 1'!$J$13:$K$21,2,FALSE),"")</f>
        <v>ADOBIV</v>
      </c>
      <c r="G1542" s="23" t="str">
        <f>+IFERROR(VLOOKUP(AW1542,'[2]LISTAS ANEXO 1. 2'!$A$9:$B$38,2,FALSE),"")</f>
        <v>AXVI</v>
      </c>
      <c r="H1542" s="23" t="str">
        <f>+IFERROR(IF(C1542="ADMINYCOOR",VLOOKUP(AY1542,'[2]LISTAS ANEXO 1. 3'!$B$13:$C$42,2,FALSE),IF(C1542="TASAS",VLOOKUP(AY1542,'[2]LISTAS ANEXO 1. 3'!$B$43:$C$51,2,FALSE),IF(C1542="FORTALECIMIENTO",VLOOKUP(AY1542,'[2]LISTAS ANEXO 1. 3'!$B$52:$C$58,2,FALSE),""))),"")</f>
        <v>CD</v>
      </c>
      <c r="I1542" s="23" t="str">
        <f>+IFERROR(VLOOKUP(#REF!,'[2]LISTAS ANEXO 1. 4'!$B$74:$C$90,2,FALSE),"")</f>
        <v/>
      </c>
      <c r="J1542" s="23" t="str">
        <f>+IFERROR(VLOOKUP(X1542,[2]ORDINALES!$B$2:$C$5,2,FALSE),"")</f>
        <v>CTADOS</v>
      </c>
      <c r="K1542" s="23" t="str">
        <f>+IFERROR(VLOOKUP(#REF!,[2]REGION!$G$2:$I$1125,2,FALSE),"")</f>
        <v/>
      </c>
      <c r="L1542" s="23" t="str">
        <f>+IFERROR(VLOOKUP(AI1542,[2]REGION!$G$2:$I$1125,2,FALSE),"")</f>
        <v/>
      </c>
      <c r="M1542" s="23" t="str">
        <f>+IFERROR(VLOOKUP(#REF!,[2]ORDINALES!$H$2:$I$382,2,FALSE),"")</f>
        <v/>
      </c>
      <c r="N1542" s="23" t="str">
        <f>IFERROR(VLOOKUP(U1542,'[2]Lista Willy'!$B$11:$D$14,3,FALSE),"")</f>
        <v>REC_11</v>
      </c>
      <c r="O1542" s="24"/>
      <c r="P1542" s="90">
        <v>47059</v>
      </c>
      <c r="Q1542" s="90" t="s">
        <v>540</v>
      </c>
      <c r="R1542" s="90" t="s">
        <v>1386</v>
      </c>
      <c r="S1542" s="90" t="s">
        <v>1533</v>
      </c>
      <c r="T1542" s="90" t="s">
        <v>1386</v>
      </c>
      <c r="U1542" s="90" t="s">
        <v>52</v>
      </c>
      <c r="V1542" s="94" t="s">
        <v>53</v>
      </c>
      <c r="W1542" s="90" t="s">
        <v>54</v>
      </c>
      <c r="X1542" s="90" t="s">
        <v>55</v>
      </c>
      <c r="Y1542" s="90" t="s">
        <v>294</v>
      </c>
      <c r="Z1542" s="88">
        <v>719764</v>
      </c>
      <c r="AA1542" s="120"/>
      <c r="AB1542" s="88"/>
      <c r="AC1542" s="88"/>
      <c r="AD1542" s="88"/>
      <c r="AE1542" s="120">
        <v>719764</v>
      </c>
      <c r="AF1542" s="88"/>
      <c r="AG1542" s="89"/>
      <c r="AH1542" s="90" t="s">
        <v>57</v>
      </c>
      <c r="AI1542" s="90"/>
      <c r="AJ1542" s="90"/>
      <c r="AK1542" s="90"/>
      <c r="AL1542" s="90" t="s">
        <v>57</v>
      </c>
      <c r="AM1542" s="90"/>
      <c r="AN1542" s="90" t="s">
        <v>57</v>
      </c>
      <c r="AO1542" s="90"/>
      <c r="AP1542" s="90" t="s">
        <v>57</v>
      </c>
      <c r="AQ1542" s="90"/>
      <c r="AR1542" s="90" t="s">
        <v>57</v>
      </c>
      <c r="AS1542" s="90" t="s">
        <v>60</v>
      </c>
      <c r="AT1542" s="90" t="s">
        <v>61</v>
      </c>
      <c r="AU1542" s="97" t="s">
        <v>62</v>
      </c>
      <c r="AV1542" s="98" t="s">
        <v>63</v>
      </c>
      <c r="AW1542" s="98" t="s">
        <v>64</v>
      </c>
      <c r="AX1542" s="97">
        <v>3202008</v>
      </c>
      <c r="AY1542" s="98" t="s">
        <v>65</v>
      </c>
      <c r="AZ1542" s="98" t="s">
        <v>66</v>
      </c>
      <c r="BA1542" s="24"/>
    </row>
    <row r="1543" spans="1:53" ht="84.75" customHeight="1">
      <c r="A1543" s="23" t="str">
        <f>+IFERROR(VLOOKUP(R1543,'[2]Listas niveles'!$D$2:$E$11,2,FALSE),"")</f>
        <v>DTAO</v>
      </c>
      <c r="B1543" s="23" t="str">
        <f>+IFERROR(VLOOKUP(AS1543,'[2]Listas anexo 1'!$A$7:$B$8,2,FALSE),"")</f>
        <v>ADMIN</v>
      </c>
      <c r="C1543" s="23" t="str">
        <f>+IFERROR(VLOOKUP(AT1543,'[2]Listas anexo 1'!$A$13:$B$15,2,FALSE),"")</f>
        <v>ADMINYCOOR</v>
      </c>
      <c r="D1543" s="23" t="str">
        <f>+IFERROR(VLOOKUP(AT1543,'[2]Listas anexo 1'!$A$13:$C$15,3,FALSE),"")</f>
        <v>CONTRIBUIR</v>
      </c>
      <c r="E1543" s="23" t="str">
        <f>+IFERROR(VLOOKUP(AT1543,'[2]Listas anexo 1'!$A$19:$B$21,2,FALSE),"")</f>
        <v>ADMINOB</v>
      </c>
      <c r="F1543" s="23" t="str">
        <f>+IFERROR(VLOOKUP(AV1543,'[2]Listas anexo 1'!$J$13:$K$21,2,FALSE),"")</f>
        <v>ADOBI</v>
      </c>
      <c r="G1543" s="23" t="str">
        <f>+IFERROR(VLOOKUP(AW1543,'[2]LISTAS ANEXO 1. 2'!$A$9:$B$38,2,FALSE),"")</f>
        <v>AIII</v>
      </c>
      <c r="H1543" s="23" t="str">
        <f>+IFERROR(IF(C1543="ADMINYCOOR",VLOOKUP(AY1543,'[2]LISTAS ANEXO 1. 3'!$B$13:$C$42,2,FALSE),IF(C1543="TASAS",VLOOKUP(AY1543,'[2]LISTAS ANEXO 1. 3'!$B$43:$C$51,2,FALSE),IF(C1543="FORTALECIMIENTO",VLOOKUP(AY1543,'[2]LISTAS ANEXO 1. 3'!$B$52:$C$58,2,FALSE),""))),"")</f>
        <v>DD</v>
      </c>
      <c r="I1543" s="23" t="str">
        <f>+IFERROR(VLOOKUP(#REF!,'[2]LISTAS ANEXO 1. 4'!$B$74:$C$90,2,FALSE),"")</f>
        <v/>
      </c>
      <c r="J1543" s="23" t="str">
        <f>+IFERROR(VLOOKUP(X1543,[2]ORDINALES!$B$2:$C$5,2,FALSE),"")</f>
        <v>CTADOS</v>
      </c>
      <c r="K1543" s="23" t="str">
        <f>+IFERROR(VLOOKUP(#REF!,[2]REGION!$G$2:$I$1125,2,FALSE),"")</f>
        <v/>
      </c>
      <c r="L1543" s="23" t="str">
        <f>+IFERROR(VLOOKUP(AI1543,[2]REGION!$G$2:$I$1125,2,FALSE),"")</f>
        <v/>
      </c>
      <c r="M1543" s="23" t="str">
        <f>+IFERROR(VLOOKUP(#REF!,[2]ORDINALES!$H$2:$I$382,2,FALSE),"")</f>
        <v/>
      </c>
      <c r="N1543" s="23" t="str">
        <f>IFERROR(VLOOKUP(U1543,'[2]Lista Willy'!$B$11:$D$14,3,FALSE),"")</f>
        <v>REC_11</v>
      </c>
      <c r="O1543" s="24"/>
      <c r="P1543" s="90">
        <v>47060</v>
      </c>
      <c r="Q1543" s="90" t="s">
        <v>540</v>
      </c>
      <c r="R1543" s="90" t="s">
        <v>1386</v>
      </c>
      <c r="S1543" s="90" t="s">
        <v>1533</v>
      </c>
      <c r="T1543" s="90" t="s">
        <v>1386</v>
      </c>
      <c r="U1543" s="90" t="s">
        <v>52</v>
      </c>
      <c r="V1543" s="94" t="s">
        <v>53</v>
      </c>
      <c r="W1543" s="90" t="s">
        <v>54</v>
      </c>
      <c r="X1543" s="90" t="s">
        <v>55</v>
      </c>
      <c r="Y1543" s="90" t="s">
        <v>1557</v>
      </c>
      <c r="Z1543" s="88">
        <v>37389000</v>
      </c>
      <c r="AA1543" s="120"/>
      <c r="AB1543" s="88"/>
      <c r="AC1543" s="88"/>
      <c r="AD1543" s="88"/>
      <c r="AE1543" s="120">
        <v>37389000</v>
      </c>
      <c r="AF1543" s="88"/>
      <c r="AG1543" s="89"/>
      <c r="AH1543" s="90" t="s">
        <v>57</v>
      </c>
      <c r="AI1543" s="90"/>
      <c r="AJ1543" s="90"/>
      <c r="AK1543" s="90"/>
      <c r="AL1543" s="90"/>
      <c r="AM1543" s="90"/>
      <c r="AN1543" s="90"/>
      <c r="AO1543" s="90"/>
      <c r="AP1543" s="90"/>
      <c r="AQ1543" s="90"/>
      <c r="AR1543" s="90"/>
      <c r="AS1543" s="90" t="s">
        <v>60</v>
      </c>
      <c r="AT1543" s="90" t="s">
        <v>61</v>
      </c>
      <c r="AU1543" s="97" t="s">
        <v>62</v>
      </c>
      <c r="AV1543" s="98" t="s">
        <v>125</v>
      </c>
      <c r="AW1543" s="98" t="s">
        <v>324</v>
      </c>
      <c r="AX1543" s="97">
        <v>3202005</v>
      </c>
      <c r="AY1543" s="98" t="s">
        <v>325</v>
      </c>
      <c r="AZ1543" s="98" t="s">
        <v>389</v>
      </c>
      <c r="BA1543" s="24"/>
    </row>
    <row r="1544" spans="1:53" ht="84.75" customHeight="1">
      <c r="A1544" s="23" t="str">
        <f>+IFERROR(VLOOKUP(R1544,'[2]Listas niveles'!$D$2:$E$11,2,FALSE),"")</f>
        <v>DTAO</v>
      </c>
      <c r="B1544" s="23" t="str">
        <f>+IFERROR(VLOOKUP(AS1544,'[2]Listas anexo 1'!$A$7:$B$8,2,FALSE),"")</f>
        <v>FORTA</v>
      </c>
      <c r="C1544" s="23" t="str">
        <f>+IFERROR(VLOOKUP(AT1544,'[2]Listas anexo 1'!$A$13:$B$15,2,FALSE),"")</f>
        <v>FORTALECIMIENTO</v>
      </c>
      <c r="D1544" s="23" t="str">
        <f>+IFERROR(VLOOKUP(AT1544,'[2]Listas anexo 1'!$A$13:$C$15,3,FALSE),"")</f>
        <v>FORTALECER</v>
      </c>
      <c r="E1544" s="23" t="str">
        <f>+IFERROR(VLOOKUP(AT1544,'[2]Listas anexo 1'!$A$19:$B$21,2,FALSE),"")</f>
        <v>FORTOB</v>
      </c>
      <c r="F1544" s="23" t="str">
        <f>+IFERROR(VLOOKUP(AV1544,'[2]Listas anexo 1'!$J$13:$K$21,2,FALSE),"")</f>
        <v>FORTOBI</v>
      </c>
      <c r="G1544" s="23" t="str">
        <f>+IFERROR(VLOOKUP(AW1544,'[2]LISTAS ANEXO 1. 2'!$A$9:$B$38,2,FALSE),"")</f>
        <v>TII</v>
      </c>
      <c r="H1544" s="23" t="str">
        <f>+IFERROR(IF(C1544="ADMINYCOOR",VLOOKUP(AY1544,'[2]LISTAS ANEXO 1. 3'!$B$13:$C$42,2,FALSE),IF(C1544="TASAS",VLOOKUP(AY1544,'[2]LISTAS ANEXO 1. 3'!$B$43:$C$51,2,FALSE),IF(C1544="FORTALECIMIENTO",VLOOKUP(AY1544,'[2]LISTAS ANEXO 1. 3'!$B$52:$C$58,2,FALSE),""))),"")</f>
        <v>BBBB</v>
      </c>
      <c r="I1544" s="23" t="str">
        <f>+IFERROR(VLOOKUP(#REF!,'[2]LISTAS ANEXO 1. 4'!$B$74:$C$90,2,FALSE),"")</f>
        <v/>
      </c>
      <c r="J1544" s="23" t="str">
        <f>+IFERROR(VLOOKUP(X1544,[2]ORDINALES!$B$2:$C$5,2,FALSE),"")</f>
        <v>CTADOS</v>
      </c>
      <c r="K1544" s="23" t="str">
        <f>+IFERROR(VLOOKUP(#REF!,[2]REGION!$G$2:$I$1125,2,FALSE),"")</f>
        <v/>
      </c>
      <c r="L1544" s="23" t="str">
        <f>+IFERROR(VLOOKUP(AI1544,[2]REGION!$G$2:$I$1125,2,FALSE),"")</f>
        <v>ANTIOQUIA</v>
      </c>
      <c r="M1544" s="23" t="str">
        <f>+IFERROR(VLOOKUP(#REF!,[2]ORDINALES!$H$2:$I$382,2,FALSE),"")</f>
        <v/>
      </c>
      <c r="N1544" s="23" t="str">
        <f>IFERROR(VLOOKUP(U1544,'[2]Lista Willy'!$B$11:$D$14,3,FALSE),"")</f>
        <v>REC_11</v>
      </c>
      <c r="O1544" s="24"/>
      <c r="P1544" s="90">
        <v>47061</v>
      </c>
      <c r="Q1544" s="90" t="s">
        <v>540</v>
      </c>
      <c r="R1544" s="90" t="s">
        <v>1386</v>
      </c>
      <c r="S1544" s="90" t="s">
        <v>1533</v>
      </c>
      <c r="T1544" s="90" t="s">
        <v>1386</v>
      </c>
      <c r="U1544" s="90" t="s">
        <v>52</v>
      </c>
      <c r="V1544" s="94" t="s">
        <v>53</v>
      </c>
      <c r="W1544" s="90" t="s">
        <v>54</v>
      </c>
      <c r="X1544" s="90" t="s">
        <v>55</v>
      </c>
      <c r="Y1544" s="90" t="s">
        <v>1558</v>
      </c>
      <c r="Z1544" s="88">
        <v>31859960</v>
      </c>
      <c r="AA1544" s="120"/>
      <c r="AB1544" s="88"/>
      <c r="AC1544" s="88"/>
      <c r="AD1544" s="88"/>
      <c r="AE1544" s="120">
        <v>31859960</v>
      </c>
      <c r="AF1544" s="88"/>
      <c r="AG1544" s="89"/>
      <c r="AH1544" s="90" t="s">
        <v>57</v>
      </c>
      <c r="AI1544" s="90" t="s">
        <v>1388</v>
      </c>
      <c r="AJ1544" s="90" t="s">
        <v>1535</v>
      </c>
      <c r="AK1544" s="90"/>
      <c r="AL1544" s="90" t="s">
        <v>57</v>
      </c>
      <c r="AM1544" s="90"/>
      <c r="AN1544" s="90" t="s">
        <v>57</v>
      </c>
      <c r="AO1544" s="90"/>
      <c r="AP1544" s="90" t="s">
        <v>57</v>
      </c>
      <c r="AQ1544" s="90"/>
      <c r="AR1544" s="90" t="s">
        <v>57</v>
      </c>
      <c r="AS1544" s="90" t="s">
        <v>73</v>
      </c>
      <c r="AT1544" s="90" t="s">
        <v>74</v>
      </c>
      <c r="AU1544" s="97" t="s">
        <v>75</v>
      </c>
      <c r="AV1544" s="98" t="s">
        <v>76</v>
      </c>
      <c r="AW1544" s="98" t="s">
        <v>77</v>
      </c>
      <c r="AX1544" s="97">
        <v>3299060</v>
      </c>
      <c r="AY1544" s="98" t="s">
        <v>78</v>
      </c>
      <c r="AZ1544" s="98" t="s">
        <v>201</v>
      </c>
      <c r="BA1544" s="24"/>
    </row>
    <row r="1545" spans="1:53" ht="84.75" customHeight="1">
      <c r="A1545" s="23" t="str">
        <f>+IFERROR(VLOOKUP(R1545,'[2]Listas niveles'!$D$2:$E$11,2,FALSE),"")</f>
        <v>DTAO</v>
      </c>
      <c r="B1545" s="23" t="str">
        <f>+IFERROR(VLOOKUP(AS1545,'[2]Listas anexo 1'!$A$7:$B$8,2,FALSE),"")</f>
        <v>FORTA</v>
      </c>
      <c r="C1545" s="23" t="str">
        <f>+IFERROR(VLOOKUP(AT1545,'[2]Listas anexo 1'!$A$13:$B$15,2,FALSE),"")</f>
        <v>FORTALECIMIENTO</v>
      </c>
      <c r="D1545" s="23" t="str">
        <f>+IFERROR(VLOOKUP(AT1545,'[2]Listas anexo 1'!$A$13:$C$15,3,FALSE),"")</f>
        <v>FORTALECER</v>
      </c>
      <c r="E1545" s="23" t="str">
        <f>+IFERROR(VLOOKUP(AT1545,'[2]Listas anexo 1'!$A$19:$B$21,2,FALSE),"")</f>
        <v>FORTOB</v>
      </c>
      <c r="F1545" s="23" t="str">
        <f>+IFERROR(VLOOKUP(AV1545,'[2]Listas anexo 1'!$J$13:$K$21,2,FALSE),"")</f>
        <v>FORTOBIII</v>
      </c>
      <c r="G1545" s="23" t="str">
        <f>+IFERROR(VLOOKUP(AW1545,'[2]LISTAS ANEXO 1. 2'!$A$9:$B$38,2,FALSE),"")</f>
        <v>TVI</v>
      </c>
      <c r="H1545" s="23" t="str">
        <f>+IFERROR(IF(C1545="ADMINYCOOR",VLOOKUP(AY1545,'[2]LISTAS ANEXO 1. 3'!$B$13:$C$42,2,FALSE),IF(C1545="TASAS",VLOOKUP(AY1545,'[2]LISTAS ANEXO 1. 3'!$B$43:$C$51,2,FALSE),IF(C1545="FORTALECIMIENTO",VLOOKUP(AY1545,'[2]LISTAS ANEXO 1. 3'!$B$52:$C$58,2,FALSE),""))),"")</f>
        <v>FFFF</v>
      </c>
      <c r="I1545" s="23" t="str">
        <f>+IFERROR(VLOOKUP(#REF!,'[2]LISTAS ANEXO 1. 4'!$B$74:$C$90,2,FALSE),"")</f>
        <v/>
      </c>
      <c r="J1545" s="23" t="str">
        <f>+IFERROR(VLOOKUP(X1545,[2]ORDINALES!$B$2:$C$5,2,FALSE),"")</f>
        <v>CTADOS</v>
      </c>
      <c r="K1545" s="23" t="str">
        <f>+IFERROR(VLOOKUP(#REF!,[2]REGION!$G$2:$I$1125,2,FALSE),"")</f>
        <v/>
      </c>
      <c r="L1545" s="23" t="str">
        <f>+IFERROR(VLOOKUP(AI1545,[2]REGION!$G$2:$I$1125,2,FALSE),"")</f>
        <v/>
      </c>
      <c r="M1545" s="23" t="str">
        <f>+IFERROR(VLOOKUP(#REF!,[2]ORDINALES!$H$2:$I$382,2,FALSE),"")</f>
        <v/>
      </c>
      <c r="N1545" s="23" t="str">
        <f>IFERROR(VLOOKUP(U1545,'[2]Lista Willy'!$B$11:$D$14,3,FALSE),"")</f>
        <v>REC_11</v>
      </c>
      <c r="O1545" s="24"/>
      <c r="P1545" s="90">
        <v>47063</v>
      </c>
      <c r="Q1545" s="90" t="s">
        <v>540</v>
      </c>
      <c r="R1545" s="90" t="s">
        <v>1386</v>
      </c>
      <c r="S1545" s="90" t="s">
        <v>1533</v>
      </c>
      <c r="T1545" s="90" t="s">
        <v>1386</v>
      </c>
      <c r="U1545" s="90" t="s">
        <v>52</v>
      </c>
      <c r="V1545" s="94" t="s">
        <v>53</v>
      </c>
      <c r="W1545" s="90" t="s">
        <v>54</v>
      </c>
      <c r="X1545" s="90" t="s">
        <v>55</v>
      </c>
      <c r="Y1545" s="90" t="s">
        <v>1559</v>
      </c>
      <c r="Z1545" s="88">
        <v>600000</v>
      </c>
      <c r="AA1545" s="120"/>
      <c r="AB1545" s="88"/>
      <c r="AC1545" s="88"/>
      <c r="AD1545" s="88"/>
      <c r="AE1545" s="120">
        <v>600000</v>
      </c>
      <c r="AF1545" s="88"/>
      <c r="AG1545" s="89"/>
      <c r="AH1545" s="90" t="s">
        <v>57</v>
      </c>
      <c r="AI1545" s="90"/>
      <c r="AJ1545" s="90"/>
      <c r="AK1545" s="90"/>
      <c r="AL1545" s="90" t="s">
        <v>57</v>
      </c>
      <c r="AM1545" s="90"/>
      <c r="AN1545" s="90" t="s">
        <v>57</v>
      </c>
      <c r="AO1545" s="90"/>
      <c r="AP1545" s="90" t="s">
        <v>57</v>
      </c>
      <c r="AQ1545" s="90"/>
      <c r="AR1545" s="90" t="s">
        <v>57</v>
      </c>
      <c r="AS1545" s="90" t="s">
        <v>73</v>
      </c>
      <c r="AT1545" s="90" t="s">
        <v>74</v>
      </c>
      <c r="AU1545" s="97" t="s">
        <v>75</v>
      </c>
      <c r="AV1545" s="98" t="s">
        <v>109</v>
      </c>
      <c r="AW1545" s="98" t="s">
        <v>110</v>
      </c>
      <c r="AX1545" s="97">
        <v>3299065</v>
      </c>
      <c r="AY1545" s="98" t="s">
        <v>111</v>
      </c>
      <c r="AZ1545" s="98" t="s">
        <v>136</v>
      </c>
      <c r="BA1545" s="24"/>
    </row>
    <row r="1546" spans="1:53" ht="84.75" customHeight="1">
      <c r="A1546" s="23" t="str">
        <f>+IFERROR(VLOOKUP(R1546,'[2]Listas niveles'!$D$2:$E$11,2,FALSE),"")</f>
        <v>DTAO</v>
      </c>
      <c r="B1546" s="23" t="str">
        <f>+IFERROR(VLOOKUP(AS1546,'[2]Listas anexo 1'!$A$7:$B$8,2,FALSE),"")</f>
        <v>ADMIN</v>
      </c>
      <c r="C1546" s="23" t="str">
        <f>+IFERROR(VLOOKUP(AT1546,'[2]Listas anexo 1'!$A$13:$B$15,2,FALSE),"")</f>
        <v>ADMINYCOOR</v>
      </c>
      <c r="D1546" s="23" t="str">
        <f>+IFERROR(VLOOKUP(AT1546,'[2]Listas anexo 1'!$A$13:$C$15,3,FALSE),"")</f>
        <v>CONTRIBUIR</v>
      </c>
      <c r="E1546" s="23" t="str">
        <f>+IFERROR(VLOOKUP(AT1546,'[2]Listas anexo 1'!$A$19:$B$21,2,FALSE),"")</f>
        <v>ADMINOB</v>
      </c>
      <c r="F1546" s="23" t="str">
        <f>+IFERROR(VLOOKUP(AV1546,'[2]Listas anexo 1'!$J$13:$K$21,2,FALSE),"")</f>
        <v>ADOBIII</v>
      </c>
      <c r="G1546" s="23" t="str">
        <f>+IFERROR(VLOOKUP(AW1546,'[2]LISTAS ANEXO 1. 2'!$A$9:$B$38,2,FALSE),"")</f>
        <v>AVI</v>
      </c>
      <c r="H1546" s="23" t="str">
        <f>+IFERROR(IF(C1546="ADMINYCOOR",VLOOKUP(AY1546,'[2]LISTAS ANEXO 1. 3'!$B$13:$C$42,2,FALSE),IF(C1546="TASAS",VLOOKUP(AY1546,'[2]LISTAS ANEXO 1. 3'!$B$43:$C$51,2,FALSE),IF(C1546="FORTALECIMIENTO",VLOOKUP(AY1546,'[2]LISTAS ANEXO 1. 3'!$B$52:$C$58,2,FALSE),""))),"")</f>
        <v>HH</v>
      </c>
      <c r="I1546" s="23" t="str">
        <f>+IFERROR(VLOOKUP(#REF!,'[2]LISTAS ANEXO 1. 4'!$B$74:$C$90,2,FALSE),"")</f>
        <v/>
      </c>
      <c r="J1546" s="23" t="str">
        <f>+IFERROR(VLOOKUP(X1546,[2]ORDINALES!$B$2:$C$5,2,FALSE),"")</f>
        <v>CTADOS</v>
      </c>
      <c r="K1546" s="23" t="str">
        <f>+IFERROR(VLOOKUP(#REF!,[2]REGION!$G$2:$I$1125,2,FALSE),"")</f>
        <v/>
      </c>
      <c r="L1546" s="23" t="str">
        <f>+IFERROR(VLOOKUP(AI1546,[2]REGION!$G$2:$I$1125,2,FALSE),"")</f>
        <v>CALDAS</v>
      </c>
      <c r="M1546" s="23" t="str">
        <f>+IFERROR(VLOOKUP(#REF!,[2]ORDINALES!$H$2:$I$382,2,FALSE),"")</f>
        <v/>
      </c>
      <c r="N1546" s="23" t="str">
        <f>IFERROR(VLOOKUP(U1546,'[2]Lista Willy'!$B$11:$D$14,3,FALSE),"")</f>
        <v>REC_11</v>
      </c>
      <c r="O1546" s="24"/>
      <c r="P1546" s="90">
        <v>48000</v>
      </c>
      <c r="Q1546" s="90" t="s">
        <v>540</v>
      </c>
      <c r="R1546" s="90" t="s">
        <v>1386</v>
      </c>
      <c r="S1546" s="90" t="s">
        <v>1560</v>
      </c>
      <c r="T1546" s="90" t="s">
        <v>1386</v>
      </c>
      <c r="U1546" s="90" t="s">
        <v>52</v>
      </c>
      <c r="V1546" s="94" t="s">
        <v>53</v>
      </c>
      <c r="W1546" s="90" t="s">
        <v>54</v>
      </c>
      <c r="X1546" s="90" t="s">
        <v>55</v>
      </c>
      <c r="Y1546" s="90" t="s">
        <v>1561</v>
      </c>
      <c r="Z1546" s="88">
        <v>18702420</v>
      </c>
      <c r="AA1546" s="120"/>
      <c r="AB1546" s="88"/>
      <c r="AC1546" s="88"/>
      <c r="AD1546" s="88"/>
      <c r="AE1546" s="120">
        <v>18702420</v>
      </c>
      <c r="AF1546" s="88"/>
      <c r="AG1546" s="89"/>
      <c r="AH1546" s="90" t="s">
        <v>57</v>
      </c>
      <c r="AI1546" s="90" t="s">
        <v>1562</v>
      </c>
      <c r="AJ1546" s="90" t="s">
        <v>1563</v>
      </c>
      <c r="AK1546" s="90"/>
      <c r="AL1546" s="90" t="s">
        <v>57</v>
      </c>
      <c r="AM1546" s="90" t="s">
        <v>161</v>
      </c>
      <c r="AN1546" s="90" t="s">
        <v>57</v>
      </c>
      <c r="AO1546" s="90"/>
      <c r="AP1546" s="90" t="s">
        <v>57</v>
      </c>
      <c r="AQ1546" s="90"/>
      <c r="AR1546" s="90" t="s">
        <v>57</v>
      </c>
      <c r="AS1546" s="90" t="s">
        <v>60</v>
      </c>
      <c r="AT1546" s="90" t="s">
        <v>61</v>
      </c>
      <c r="AU1546" s="97" t="s">
        <v>62</v>
      </c>
      <c r="AV1546" s="98" t="s">
        <v>272</v>
      </c>
      <c r="AW1546" s="98" t="s">
        <v>273</v>
      </c>
      <c r="AX1546" s="97">
        <v>3202010</v>
      </c>
      <c r="AY1546" s="98" t="s">
        <v>274</v>
      </c>
      <c r="AZ1546" s="98" t="s">
        <v>407</v>
      </c>
      <c r="BA1546" s="24"/>
    </row>
    <row r="1547" spans="1:53" ht="84.75" customHeight="1">
      <c r="A1547" s="23" t="str">
        <f>+IFERROR(VLOOKUP(R1547,'[2]Listas niveles'!$D$2:$E$11,2,FALSE),"")</f>
        <v>DTAO</v>
      </c>
      <c r="B1547" s="23" t="str">
        <f>+IFERROR(VLOOKUP(AS1547,'[2]Listas anexo 1'!$A$7:$B$8,2,FALSE),"")</f>
        <v>ADMIN</v>
      </c>
      <c r="C1547" s="23" t="str">
        <f>+IFERROR(VLOOKUP(AT1547,'[2]Listas anexo 1'!$A$13:$B$15,2,FALSE),"")</f>
        <v>ADMINYCOOR</v>
      </c>
      <c r="D1547" s="23" t="str">
        <f>+IFERROR(VLOOKUP(AT1547,'[2]Listas anexo 1'!$A$13:$C$15,3,FALSE),"")</f>
        <v>CONTRIBUIR</v>
      </c>
      <c r="E1547" s="23" t="str">
        <f>+IFERROR(VLOOKUP(AT1547,'[2]Listas anexo 1'!$A$19:$B$21,2,FALSE),"")</f>
        <v>ADMINOB</v>
      </c>
      <c r="F1547" s="23" t="str">
        <f>+IFERROR(VLOOKUP(AV1547,'[2]Listas anexo 1'!$J$13:$K$21,2,FALSE),"")</f>
        <v>ADOBIII</v>
      </c>
      <c r="G1547" s="23" t="str">
        <f>+IFERROR(VLOOKUP(AW1547,'[2]LISTAS ANEXO 1. 2'!$A$9:$B$38,2,FALSE),"")</f>
        <v>AVI</v>
      </c>
      <c r="H1547" s="23" t="str">
        <f>+IFERROR(IF(C1547="ADMINYCOOR",VLOOKUP(AY1547,'[2]LISTAS ANEXO 1. 3'!$B$13:$C$42,2,FALSE),IF(C1547="TASAS",VLOOKUP(AY1547,'[2]LISTAS ANEXO 1. 3'!$B$43:$C$51,2,FALSE),IF(C1547="FORTALECIMIENTO",VLOOKUP(AY1547,'[2]LISTAS ANEXO 1. 3'!$B$52:$C$58,2,FALSE),""))),"")</f>
        <v>HH</v>
      </c>
      <c r="I1547" s="23" t="str">
        <f>+IFERROR(VLOOKUP(#REF!,'[2]LISTAS ANEXO 1. 4'!$B$74:$C$90,2,FALSE),"")</f>
        <v/>
      </c>
      <c r="J1547" s="23" t="str">
        <f>+IFERROR(VLOOKUP(X1547,[2]ORDINALES!$B$2:$C$5,2,FALSE),"")</f>
        <v>CTADOS</v>
      </c>
      <c r="K1547" s="23" t="str">
        <f>+IFERROR(VLOOKUP(#REF!,[2]REGION!$G$2:$I$1125,2,FALSE),"")</f>
        <v/>
      </c>
      <c r="L1547" s="23" t="str">
        <f>+IFERROR(VLOOKUP(AI1547,[2]REGION!$G$2:$I$1125,2,FALSE),"")</f>
        <v>CALDAS</v>
      </c>
      <c r="M1547" s="23" t="str">
        <f>+IFERROR(VLOOKUP(#REF!,[2]ORDINALES!$H$2:$I$382,2,FALSE),"")</f>
        <v/>
      </c>
      <c r="N1547" s="23" t="str">
        <f>IFERROR(VLOOKUP(U1547,'[2]Lista Willy'!$B$11:$D$14,3,FALSE),"")</f>
        <v>REC_11</v>
      </c>
      <c r="O1547" s="24"/>
      <c r="P1547" s="90">
        <v>48001</v>
      </c>
      <c r="Q1547" s="90" t="s">
        <v>540</v>
      </c>
      <c r="R1547" s="90" t="s">
        <v>1386</v>
      </c>
      <c r="S1547" s="90" t="s">
        <v>1560</v>
      </c>
      <c r="T1547" s="90" t="s">
        <v>1386</v>
      </c>
      <c r="U1547" s="90" t="s">
        <v>52</v>
      </c>
      <c r="V1547" s="94" t="s">
        <v>53</v>
      </c>
      <c r="W1547" s="90" t="s">
        <v>54</v>
      </c>
      <c r="X1547" s="90" t="s">
        <v>55</v>
      </c>
      <c r="Y1547" s="90" t="s">
        <v>1561</v>
      </c>
      <c r="Z1547" s="88">
        <v>18702420</v>
      </c>
      <c r="AA1547" s="120"/>
      <c r="AB1547" s="88"/>
      <c r="AC1547" s="88"/>
      <c r="AD1547" s="88"/>
      <c r="AE1547" s="120">
        <v>18702420</v>
      </c>
      <c r="AF1547" s="88"/>
      <c r="AG1547" s="89"/>
      <c r="AH1547" s="90" t="s">
        <v>57</v>
      </c>
      <c r="AI1547" s="90" t="s">
        <v>1562</v>
      </c>
      <c r="AJ1547" s="90" t="s">
        <v>1563</v>
      </c>
      <c r="AK1547" s="90"/>
      <c r="AL1547" s="90" t="s">
        <v>57</v>
      </c>
      <c r="AM1547" s="90" t="s">
        <v>161</v>
      </c>
      <c r="AN1547" s="90" t="s">
        <v>57</v>
      </c>
      <c r="AO1547" s="90"/>
      <c r="AP1547" s="90" t="s">
        <v>57</v>
      </c>
      <c r="AQ1547" s="90"/>
      <c r="AR1547" s="90" t="s">
        <v>57</v>
      </c>
      <c r="AS1547" s="90" t="s">
        <v>60</v>
      </c>
      <c r="AT1547" s="90" t="s">
        <v>61</v>
      </c>
      <c r="AU1547" s="97" t="s">
        <v>62</v>
      </c>
      <c r="AV1547" s="98" t="s">
        <v>272</v>
      </c>
      <c r="AW1547" s="98" t="s">
        <v>273</v>
      </c>
      <c r="AX1547" s="97">
        <v>3202010</v>
      </c>
      <c r="AY1547" s="98" t="s">
        <v>274</v>
      </c>
      <c r="AZ1547" s="98" t="s">
        <v>407</v>
      </c>
      <c r="BA1547" s="24"/>
    </row>
    <row r="1548" spans="1:53" ht="84.75" customHeight="1">
      <c r="A1548" s="23" t="str">
        <f>+IFERROR(VLOOKUP(R1548,'[2]Listas niveles'!$D$2:$E$11,2,FALSE),"")</f>
        <v>DTAO</v>
      </c>
      <c r="B1548" s="23" t="str">
        <f>+IFERROR(VLOOKUP(AS1548,'[2]Listas anexo 1'!$A$7:$B$8,2,FALSE),"")</f>
        <v>ADMIN</v>
      </c>
      <c r="C1548" s="23" t="str">
        <f>+IFERROR(VLOOKUP(AT1548,'[2]Listas anexo 1'!$A$13:$B$15,2,FALSE),"")</f>
        <v>ADMINYCOOR</v>
      </c>
      <c r="D1548" s="23" t="str">
        <f>+IFERROR(VLOOKUP(AT1548,'[2]Listas anexo 1'!$A$13:$C$15,3,FALSE),"")</f>
        <v>CONTRIBUIR</v>
      </c>
      <c r="E1548" s="23" t="str">
        <f>+IFERROR(VLOOKUP(AT1548,'[2]Listas anexo 1'!$A$19:$B$21,2,FALSE),"")</f>
        <v>ADMINOB</v>
      </c>
      <c r="F1548" s="23" t="str">
        <f>+IFERROR(VLOOKUP(AV1548,'[2]Listas anexo 1'!$J$13:$K$21,2,FALSE),"")</f>
        <v>ADOBIII</v>
      </c>
      <c r="G1548" s="23" t="str">
        <f>+IFERROR(VLOOKUP(AW1548,'[2]LISTAS ANEXO 1. 2'!$A$9:$B$38,2,FALSE),"")</f>
        <v>AVI</v>
      </c>
      <c r="H1548" s="23" t="str">
        <f>+IFERROR(IF(C1548="ADMINYCOOR",VLOOKUP(AY1548,'[2]LISTAS ANEXO 1. 3'!$B$13:$C$42,2,FALSE),IF(C1548="TASAS",VLOOKUP(AY1548,'[2]LISTAS ANEXO 1. 3'!$B$43:$C$51,2,FALSE),IF(C1548="FORTALECIMIENTO",VLOOKUP(AY1548,'[2]LISTAS ANEXO 1. 3'!$B$52:$C$58,2,FALSE),""))),"")</f>
        <v>HH</v>
      </c>
      <c r="I1548" s="23" t="str">
        <f>+IFERROR(VLOOKUP(#REF!,'[2]LISTAS ANEXO 1. 4'!$B$74:$C$90,2,FALSE),"")</f>
        <v/>
      </c>
      <c r="J1548" s="23" t="str">
        <f>+IFERROR(VLOOKUP(X1548,[2]ORDINALES!$B$2:$C$5,2,FALSE),"")</f>
        <v>CTADOS</v>
      </c>
      <c r="K1548" s="23" t="str">
        <f>+IFERROR(VLOOKUP(#REF!,[2]REGION!$G$2:$I$1125,2,FALSE),"")</f>
        <v/>
      </c>
      <c r="L1548" s="23" t="str">
        <f>+IFERROR(VLOOKUP(AI1548,[2]REGION!$G$2:$I$1125,2,FALSE),"")</f>
        <v>CALDAS</v>
      </c>
      <c r="M1548" s="23" t="str">
        <f>+IFERROR(VLOOKUP(#REF!,[2]ORDINALES!$H$2:$I$382,2,FALSE),"")</f>
        <v/>
      </c>
      <c r="N1548" s="23" t="str">
        <f>IFERROR(VLOOKUP(U1548,'[2]Lista Willy'!$B$11:$D$14,3,FALSE),"")</f>
        <v>REC_11</v>
      </c>
      <c r="O1548" s="24"/>
      <c r="P1548" s="90">
        <v>48002</v>
      </c>
      <c r="Q1548" s="90" t="s">
        <v>540</v>
      </c>
      <c r="R1548" s="90" t="s">
        <v>1386</v>
      </c>
      <c r="S1548" s="90" t="s">
        <v>1560</v>
      </c>
      <c r="T1548" s="90" t="s">
        <v>1386</v>
      </c>
      <c r="U1548" s="90" t="s">
        <v>52</v>
      </c>
      <c r="V1548" s="94" t="s">
        <v>53</v>
      </c>
      <c r="W1548" s="90" t="s">
        <v>54</v>
      </c>
      <c r="X1548" s="90" t="s">
        <v>55</v>
      </c>
      <c r="Y1548" s="90" t="s">
        <v>1561</v>
      </c>
      <c r="Z1548" s="88">
        <v>18702420</v>
      </c>
      <c r="AA1548" s="120"/>
      <c r="AB1548" s="88"/>
      <c r="AC1548" s="88"/>
      <c r="AD1548" s="88"/>
      <c r="AE1548" s="120">
        <v>18702420</v>
      </c>
      <c r="AF1548" s="88"/>
      <c r="AG1548" s="89"/>
      <c r="AH1548" s="90" t="s">
        <v>57</v>
      </c>
      <c r="AI1548" s="90" t="s">
        <v>1562</v>
      </c>
      <c r="AJ1548" s="90" t="s">
        <v>1563</v>
      </c>
      <c r="AK1548" s="90"/>
      <c r="AL1548" s="90" t="s">
        <v>57</v>
      </c>
      <c r="AM1548" s="90" t="s">
        <v>161</v>
      </c>
      <c r="AN1548" s="90" t="s">
        <v>57</v>
      </c>
      <c r="AO1548" s="90"/>
      <c r="AP1548" s="90" t="s">
        <v>57</v>
      </c>
      <c r="AQ1548" s="90"/>
      <c r="AR1548" s="90" t="s">
        <v>57</v>
      </c>
      <c r="AS1548" s="90" t="s">
        <v>60</v>
      </c>
      <c r="AT1548" s="90" t="s">
        <v>61</v>
      </c>
      <c r="AU1548" s="97" t="s">
        <v>62</v>
      </c>
      <c r="AV1548" s="98" t="s">
        <v>272</v>
      </c>
      <c r="AW1548" s="98" t="s">
        <v>273</v>
      </c>
      <c r="AX1548" s="97">
        <v>3202010</v>
      </c>
      <c r="AY1548" s="98" t="s">
        <v>274</v>
      </c>
      <c r="AZ1548" s="98" t="s">
        <v>407</v>
      </c>
      <c r="BA1548" s="24"/>
    </row>
    <row r="1549" spans="1:53" ht="84.75" customHeight="1">
      <c r="A1549" s="23" t="str">
        <f>+IFERROR(VLOOKUP(R1549,'[2]Listas niveles'!$D$2:$E$11,2,FALSE),"")</f>
        <v>DTAO</v>
      </c>
      <c r="B1549" s="23" t="str">
        <f>+IFERROR(VLOOKUP(AS1549,'[2]Listas anexo 1'!$A$7:$B$8,2,FALSE),"")</f>
        <v>ADMIN</v>
      </c>
      <c r="C1549" s="23" t="str">
        <f>+IFERROR(VLOOKUP(AT1549,'[2]Listas anexo 1'!$A$13:$B$15,2,FALSE),"")</f>
        <v>ADMINYCOOR</v>
      </c>
      <c r="D1549" s="23" t="str">
        <f>+IFERROR(VLOOKUP(AT1549,'[2]Listas anexo 1'!$A$13:$C$15,3,FALSE),"")</f>
        <v>CONTRIBUIR</v>
      </c>
      <c r="E1549" s="23" t="str">
        <f>+IFERROR(VLOOKUP(AT1549,'[2]Listas anexo 1'!$A$19:$B$21,2,FALSE),"")</f>
        <v>ADMINOB</v>
      </c>
      <c r="F1549" s="23" t="str">
        <f>+IFERROR(VLOOKUP(AV1549,'[2]Listas anexo 1'!$J$13:$K$21,2,FALSE),"")</f>
        <v>ADOBIII</v>
      </c>
      <c r="G1549" s="23" t="str">
        <f>+IFERROR(VLOOKUP(AW1549,'[2]LISTAS ANEXO 1. 2'!$A$9:$B$38,2,FALSE),"")</f>
        <v>AVI</v>
      </c>
      <c r="H1549" s="23" t="str">
        <f>+IFERROR(IF(C1549="ADMINYCOOR",VLOOKUP(AY1549,'[2]LISTAS ANEXO 1. 3'!$B$13:$C$42,2,FALSE),IF(C1549="TASAS",VLOOKUP(AY1549,'[2]LISTAS ANEXO 1. 3'!$B$43:$C$51,2,FALSE),IF(C1549="FORTALECIMIENTO",VLOOKUP(AY1549,'[2]LISTAS ANEXO 1. 3'!$B$52:$C$58,2,FALSE),""))),"")</f>
        <v>HH</v>
      </c>
      <c r="I1549" s="23" t="str">
        <f>+IFERROR(VLOOKUP(#REF!,'[2]LISTAS ANEXO 1. 4'!$B$74:$C$90,2,FALSE),"")</f>
        <v/>
      </c>
      <c r="J1549" s="23" t="str">
        <f>+IFERROR(VLOOKUP(X1549,[2]ORDINALES!$B$2:$C$5,2,FALSE),"")</f>
        <v>CTADOS</v>
      </c>
      <c r="K1549" s="23" t="str">
        <f>+IFERROR(VLOOKUP(#REF!,[2]REGION!$G$2:$I$1125,2,FALSE),"")</f>
        <v/>
      </c>
      <c r="L1549" s="23" t="str">
        <f>+IFERROR(VLOOKUP(AI1549,[2]REGION!$G$2:$I$1125,2,FALSE),"")</f>
        <v>CALDAS</v>
      </c>
      <c r="M1549" s="23" t="str">
        <f>+IFERROR(VLOOKUP(#REF!,[2]ORDINALES!$H$2:$I$382,2,FALSE),"")</f>
        <v/>
      </c>
      <c r="N1549" s="23" t="str">
        <f>IFERROR(VLOOKUP(U1549,'[2]Lista Willy'!$B$11:$D$14,3,FALSE),"")</f>
        <v>REC_11</v>
      </c>
      <c r="O1549" s="24"/>
      <c r="P1549" s="90">
        <v>48003</v>
      </c>
      <c r="Q1549" s="90" t="s">
        <v>540</v>
      </c>
      <c r="R1549" s="90" t="s">
        <v>1386</v>
      </c>
      <c r="S1549" s="90" t="s">
        <v>1560</v>
      </c>
      <c r="T1549" s="90" t="s">
        <v>1386</v>
      </c>
      <c r="U1549" s="90" t="s">
        <v>52</v>
      </c>
      <c r="V1549" s="94" t="s">
        <v>53</v>
      </c>
      <c r="W1549" s="90" t="s">
        <v>54</v>
      </c>
      <c r="X1549" s="90" t="s">
        <v>55</v>
      </c>
      <c r="Y1549" s="90" t="s">
        <v>1561</v>
      </c>
      <c r="Z1549" s="88">
        <v>18702420</v>
      </c>
      <c r="AA1549" s="120"/>
      <c r="AB1549" s="88"/>
      <c r="AC1549" s="88"/>
      <c r="AD1549" s="88"/>
      <c r="AE1549" s="120">
        <v>18702420</v>
      </c>
      <c r="AF1549" s="88"/>
      <c r="AG1549" s="89"/>
      <c r="AH1549" s="90" t="s">
        <v>57</v>
      </c>
      <c r="AI1549" s="90" t="s">
        <v>1562</v>
      </c>
      <c r="AJ1549" s="90" t="s">
        <v>1563</v>
      </c>
      <c r="AK1549" s="90"/>
      <c r="AL1549" s="90" t="s">
        <v>57</v>
      </c>
      <c r="AM1549" s="90" t="s">
        <v>161</v>
      </c>
      <c r="AN1549" s="90" t="s">
        <v>57</v>
      </c>
      <c r="AO1549" s="90"/>
      <c r="AP1549" s="90" t="s">
        <v>57</v>
      </c>
      <c r="AQ1549" s="90"/>
      <c r="AR1549" s="90" t="s">
        <v>57</v>
      </c>
      <c r="AS1549" s="90" t="s">
        <v>60</v>
      </c>
      <c r="AT1549" s="90" t="s">
        <v>61</v>
      </c>
      <c r="AU1549" s="97" t="s">
        <v>62</v>
      </c>
      <c r="AV1549" s="98" t="s">
        <v>272</v>
      </c>
      <c r="AW1549" s="98" t="s">
        <v>273</v>
      </c>
      <c r="AX1549" s="97">
        <v>3202010</v>
      </c>
      <c r="AY1549" s="98" t="s">
        <v>274</v>
      </c>
      <c r="AZ1549" s="98" t="s">
        <v>407</v>
      </c>
      <c r="BA1549" s="24"/>
    </row>
    <row r="1550" spans="1:53" ht="84.75" customHeight="1">
      <c r="A1550" s="23" t="str">
        <f>+IFERROR(VLOOKUP(R1550,'[2]Listas niveles'!$D$2:$E$11,2,FALSE),"")</f>
        <v>DTAO</v>
      </c>
      <c r="B1550" s="23" t="str">
        <f>+IFERROR(VLOOKUP(AS1550,'[2]Listas anexo 1'!$A$7:$B$8,2,FALSE),"")</f>
        <v>ADMIN</v>
      </c>
      <c r="C1550" s="23" t="str">
        <f>+IFERROR(VLOOKUP(AT1550,'[2]Listas anexo 1'!$A$13:$B$15,2,FALSE),"")</f>
        <v>ADMINYCOOR</v>
      </c>
      <c r="D1550" s="23" t="str">
        <f>+IFERROR(VLOOKUP(AT1550,'[2]Listas anexo 1'!$A$13:$C$15,3,FALSE),"")</f>
        <v>CONTRIBUIR</v>
      </c>
      <c r="E1550" s="23" t="str">
        <f>+IFERROR(VLOOKUP(AT1550,'[2]Listas anexo 1'!$A$19:$B$21,2,FALSE),"")</f>
        <v>ADMINOB</v>
      </c>
      <c r="F1550" s="23" t="str">
        <f>+IFERROR(VLOOKUP(AV1550,'[2]Listas anexo 1'!$J$13:$K$21,2,FALSE),"")</f>
        <v>ADOBI</v>
      </c>
      <c r="G1550" s="23" t="str">
        <f>+IFERROR(VLOOKUP(AW1550,'[2]LISTAS ANEXO 1. 2'!$A$9:$B$38,2,FALSE),"")</f>
        <v>AI</v>
      </c>
      <c r="H1550" s="23" t="str">
        <f>+IFERROR(IF(C1550="ADMINYCOOR",VLOOKUP(AY1550,'[2]LISTAS ANEXO 1. 3'!$B$13:$C$42,2,FALSE),IF(C1550="TASAS",VLOOKUP(AY1550,'[2]LISTAS ANEXO 1. 3'!$B$43:$C$51,2,FALSE),IF(C1550="FORTALECIMIENTO",VLOOKUP(AY1550,'[2]LISTAS ANEXO 1. 3'!$B$52:$C$58,2,FALSE),""))),"")</f>
        <v>AA</v>
      </c>
      <c r="I1550" s="23" t="str">
        <f>+IFERROR(VLOOKUP(#REF!,'[2]LISTAS ANEXO 1. 4'!$B$74:$C$90,2,FALSE),"")</f>
        <v/>
      </c>
      <c r="J1550" s="23" t="str">
        <f>+IFERROR(VLOOKUP(X1550,[2]ORDINALES!$B$2:$C$5,2,FALSE),"")</f>
        <v>CTADOS</v>
      </c>
      <c r="K1550" s="23" t="str">
        <f>+IFERROR(VLOOKUP(#REF!,[2]REGION!$G$2:$I$1125,2,FALSE),"")</f>
        <v/>
      </c>
      <c r="L1550" s="23" t="str">
        <f>+IFERROR(VLOOKUP(AI1550,[2]REGION!$G$2:$I$1125,2,FALSE),"")</f>
        <v>CALDAS</v>
      </c>
      <c r="M1550" s="23" t="str">
        <f>+IFERROR(VLOOKUP(#REF!,[2]ORDINALES!$H$2:$I$382,2,FALSE),"")</f>
        <v/>
      </c>
      <c r="N1550" s="23" t="str">
        <f>IFERROR(VLOOKUP(U1550,'[2]Lista Willy'!$B$11:$D$14,3,FALSE),"")</f>
        <v>REC_11</v>
      </c>
      <c r="O1550" s="24"/>
      <c r="P1550" s="90">
        <v>48004</v>
      </c>
      <c r="Q1550" s="90" t="s">
        <v>540</v>
      </c>
      <c r="R1550" s="90" t="s">
        <v>1386</v>
      </c>
      <c r="S1550" s="90" t="s">
        <v>1560</v>
      </c>
      <c r="T1550" s="90" t="s">
        <v>1386</v>
      </c>
      <c r="U1550" s="90" t="s">
        <v>52</v>
      </c>
      <c r="V1550" s="94" t="s">
        <v>53</v>
      </c>
      <c r="W1550" s="90" t="s">
        <v>54</v>
      </c>
      <c r="X1550" s="90" t="s">
        <v>55</v>
      </c>
      <c r="Y1550" s="90" t="s">
        <v>1564</v>
      </c>
      <c r="Z1550" s="89">
        <v>14543600</v>
      </c>
      <c r="AA1550" s="120"/>
      <c r="AB1550" s="89"/>
      <c r="AC1550" s="89"/>
      <c r="AD1550" s="89"/>
      <c r="AE1550" s="120">
        <v>14543600</v>
      </c>
      <c r="AF1550" s="89">
        <v>14543600</v>
      </c>
      <c r="AG1550" s="89">
        <v>19263492.600000001</v>
      </c>
      <c r="AH1550" s="90" t="s">
        <v>57</v>
      </c>
      <c r="AI1550" s="90" t="s">
        <v>1562</v>
      </c>
      <c r="AJ1550" s="90" t="s">
        <v>1563</v>
      </c>
      <c r="AK1550" s="90"/>
      <c r="AL1550" s="90" t="s">
        <v>57</v>
      </c>
      <c r="AM1550" s="90"/>
      <c r="AN1550" s="90" t="s">
        <v>57</v>
      </c>
      <c r="AO1550" s="90"/>
      <c r="AP1550" s="90" t="s">
        <v>57</v>
      </c>
      <c r="AQ1550" s="90"/>
      <c r="AR1550" s="90" t="s">
        <v>57</v>
      </c>
      <c r="AS1550" s="90" t="s">
        <v>60</v>
      </c>
      <c r="AT1550" s="90" t="s">
        <v>61</v>
      </c>
      <c r="AU1550" s="97" t="s">
        <v>62</v>
      </c>
      <c r="AV1550" s="98" t="s">
        <v>125</v>
      </c>
      <c r="AW1550" s="98" t="s">
        <v>126</v>
      </c>
      <c r="AX1550" s="97">
        <v>3202032</v>
      </c>
      <c r="AY1550" s="98" t="s">
        <v>127</v>
      </c>
      <c r="AZ1550" s="98" t="s">
        <v>293</v>
      </c>
      <c r="BA1550" s="24"/>
    </row>
    <row r="1551" spans="1:53" ht="84.75" customHeight="1">
      <c r="A1551" s="23" t="str">
        <f>+IFERROR(VLOOKUP(R1551,'[2]Listas niveles'!$D$2:$E$11,2,FALSE),"")</f>
        <v>DTAO</v>
      </c>
      <c r="B1551" s="23" t="str">
        <f>+IFERROR(VLOOKUP(AS1551,'[2]Listas anexo 1'!$A$7:$B$8,2,FALSE),"")</f>
        <v>ADMIN</v>
      </c>
      <c r="C1551" s="23" t="str">
        <f>+IFERROR(VLOOKUP(AT1551,'[2]Listas anexo 1'!$A$13:$B$15,2,FALSE),"")</f>
        <v>ADMINYCOOR</v>
      </c>
      <c r="D1551" s="23" t="str">
        <f>+IFERROR(VLOOKUP(AT1551,'[2]Listas anexo 1'!$A$13:$C$15,3,FALSE),"")</f>
        <v>CONTRIBUIR</v>
      </c>
      <c r="E1551" s="23" t="str">
        <f>+IFERROR(VLOOKUP(AT1551,'[2]Listas anexo 1'!$A$19:$B$21,2,FALSE),"")</f>
        <v>ADMINOB</v>
      </c>
      <c r="F1551" s="23" t="str">
        <f>+IFERROR(VLOOKUP(AV1551,'[2]Listas anexo 1'!$J$13:$K$21,2,FALSE),"")</f>
        <v>ADOBI</v>
      </c>
      <c r="G1551" s="23" t="str">
        <f>+IFERROR(VLOOKUP(AW1551,'[2]LISTAS ANEXO 1. 2'!$A$9:$B$38,2,FALSE),"")</f>
        <v>AI</v>
      </c>
      <c r="H1551" s="23" t="str">
        <f>+IFERROR(IF(C1551="ADMINYCOOR",VLOOKUP(AY1551,'[2]LISTAS ANEXO 1. 3'!$B$13:$C$42,2,FALSE),IF(C1551="TASAS",VLOOKUP(AY1551,'[2]LISTAS ANEXO 1. 3'!$B$43:$C$51,2,FALSE),IF(C1551="FORTALECIMIENTO",VLOOKUP(AY1551,'[2]LISTAS ANEXO 1. 3'!$B$52:$C$58,2,FALSE),""))),"")</f>
        <v>AA</v>
      </c>
      <c r="I1551" s="23" t="str">
        <f>+IFERROR(VLOOKUP(#REF!,'[2]LISTAS ANEXO 1. 4'!$B$74:$C$90,2,FALSE),"")</f>
        <v/>
      </c>
      <c r="J1551" s="23" t="str">
        <f>+IFERROR(VLOOKUP(X1551,[2]ORDINALES!$B$2:$C$5,2,FALSE),"")</f>
        <v>CTADOS</v>
      </c>
      <c r="K1551" s="23" t="str">
        <f>+IFERROR(VLOOKUP(#REF!,[2]REGION!$G$2:$I$1125,2,FALSE),"")</f>
        <v/>
      </c>
      <c r="L1551" s="23" t="str">
        <f>+IFERROR(VLOOKUP(AI1551,[2]REGION!$G$2:$I$1125,2,FALSE),"")</f>
        <v>CALDAS</v>
      </c>
      <c r="M1551" s="23" t="str">
        <f>+IFERROR(VLOOKUP(#REF!,[2]ORDINALES!$H$2:$I$382,2,FALSE),"")</f>
        <v/>
      </c>
      <c r="N1551" s="23" t="str">
        <f>IFERROR(VLOOKUP(U1551,'[2]Lista Willy'!$B$11:$D$14,3,FALSE),"")</f>
        <v>REC_11</v>
      </c>
      <c r="O1551" s="24"/>
      <c r="P1551" s="90">
        <v>48005</v>
      </c>
      <c r="Q1551" s="90" t="s">
        <v>540</v>
      </c>
      <c r="R1551" s="90" t="s">
        <v>1386</v>
      </c>
      <c r="S1551" s="90" t="s">
        <v>1560</v>
      </c>
      <c r="T1551" s="90" t="s">
        <v>1386</v>
      </c>
      <c r="U1551" s="90" t="s">
        <v>52</v>
      </c>
      <c r="V1551" s="94" t="s">
        <v>53</v>
      </c>
      <c r="W1551" s="90" t="s">
        <v>54</v>
      </c>
      <c r="X1551" s="90" t="s">
        <v>55</v>
      </c>
      <c r="Y1551" s="90" t="s">
        <v>1565</v>
      </c>
      <c r="Z1551" s="89">
        <v>14543600</v>
      </c>
      <c r="AA1551" s="120"/>
      <c r="AB1551" s="89"/>
      <c r="AC1551" s="89"/>
      <c r="AD1551" s="89"/>
      <c r="AE1551" s="120">
        <v>14543600</v>
      </c>
      <c r="AF1551" s="89">
        <v>14543600</v>
      </c>
      <c r="AG1551" s="89">
        <v>19263492.600000001</v>
      </c>
      <c r="AH1551" s="90" t="s">
        <v>57</v>
      </c>
      <c r="AI1551" s="90" t="s">
        <v>1562</v>
      </c>
      <c r="AJ1551" s="90" t="s">
        <v>1563</v>
      </c>
      <c r="AK1551" s="90"/>
      <c r="AL1551" s="90" t="s">
        <v>57</v>
      </c>
      <c r="AM1551" s="90"/>
      <c r="AN1551" s="90" t="s">
        <v>57</v>
      </c>
      <c r="AO1551" s="90"/>
      <c r="AP1551" s="90" t="s">
        <v>57</v>
      </c>
      <c r="AQ1551" s="90"/>
      <c r="AR1551" s="90" t="s">
        <v>57</v>
      </c>
      <c r="AS1551" s="90" t="s">
        <v>60</v>
      </c>
      <c r="AT1551" s="90" t="s">
        <v>61</v>
      </c>
      <c r="AU1551" s="97" t="s">
        <v>62</v>
      </c>
      <c r="AV1551" s="98" t="s">
        <v>125</v>
      </c>
      <c r="AW1551" s="98" t="s">
        <v>126</v>
      </c>
      <c r="AX1551" s="97">
        <v>3202032</v>
      </c>
      <c r="AY1551" s="98" t="s">
        <v>127</v>
      </c>
      <c r="AZ1551" s="98" t="s">
        <v>293</v>
      </c>
      <c r="BA1551" s="24"/>
    </row>
    <row r="1552" spans="1:53" ht="84.75" customHeight="1">
      <c r="A1552" s="23" t="str">
        <f>+IFERROR(VLOOKUP(R1552,'[2]Listas niveles'!$D$2:$E$11,2,FALSE),"")</f>
        <v>DTAO</v>
      </c>
      <c r="B1552" s="23" t="str">
        <f>+IFERROR(VLOOKUP(AS1552,'[2]Listas anexo 1'!$A$7:$B$8,2,FALSE),"")</f>
        <v>ADMIN</v>
      </c>
      <c r="C1552" s="23" t="str">
        <f>+IFERROR(VLOOKUP(AT1552,'[2]Listas anexo 1'!$A$13:$B$15,2,FALSE),"")</f>
        <v>ADMINYCOOR</v>
      </c>
      <c r="D1552" s="23" t="str">
        <f>+IFERROR(VLOOKUP(AT1552,'[2]Listas anexo 1'!$A$13:$C$15,3,FALSE),"")</f>
        <v>CONTRIBUIR</v>
      </c>
      <c r="E1552" s="23" t="str">
        <f>+IFERROR(VLOOKUP(AT1552,'[2]Listas anexo 1'!$A$19:$B$21,2,FALSE),"")</f>
        <v>ADMINOB</v>
      </c>
      <c r="F1552" s="23" t="str">
        <f>+IFERROR(VLOOKUP(AV1552,'[2]Listas anexo 1'!$J$13:$K$21,2,FALSE),"")</f>
        <v>ADOBI</v>
      </c>
      <c r="G1552" s="23" t="str">
        <f>+IFERROR(VLOOKUP(AW1552,'[2]LISTAS ANEXO 1. 2'!$A$9:$B$38,2,FALSE),"")</f>
        <v>AI</v>
      </c>
      <c r="H1552" s="23" t="str">
        <f>+IFERROR(IF(C1552="ADMINYCOOR",VLOOKUP(AY1552,'[2]LISTAS ANEXO 1. 3'!$B$13:$C$42,2,FALSE),IF(C1552="TASAS",VLOOKUP(AY1552,'[2]LISTAS ANEXO 1. 3'!$B$43:$C$51,2,FALSE),IF(C1552="FORTALECIMIENTO",VLOOKUP(AY1552,'[2]LISTAS ANEXO 1. 3'!$B$52:$C$58,2,FALSE),""))),"")</f>
        <v>AA</v>
      </c>
      <c r="I1552" s="23" t="str">
        <f>+IFERROR(VLOOKUP(#REF!,'[2]LISTAS ANEXO 1. 4'!$B$74:$C$90,2,FALSE),"")</f>
        <v/>
      </c>
      <c r="J1552" s="23" t="str">
        <f>+IFERROR(VLOOKUP(X1552,[2]ORDINALES!$B$2:$C$5,2,FALSE),"")</f>
        <v>CTADOS</v>
      </c>
      <c r="K1552" s="23" t="str">
        <f>+IFERROR(VLOOKUP(#REF!,[2]REGION!$G$2:$I$1125,2,FALSE),"")</f>
        <v/>
      </c>
      <c r="L1552" s="23" t="str">
        <f>+IFERROR(VLOOKUP(AI1552,[2]REGION!$G$2:$I$1125,2,FALSE),"")</f>
        <v>CALDAS</v>
      </c>
      <c r="M1552" s="23" t="str">
        <f>+IFERROR(VLOOKUP(#REF!,[2]ORDINALES!$H$2:$I$382,2,FALSE),"")</f>
        <v/>
      </c>
      <c r="N1552" s="23" t="str">
        <f>IFERROR(VLOOKUP(U1552,'[2]Lista Willy'!$B$11:$D$14,3,FALSE),"")</f>
        <v>REC_11</v>
      </c>
      <c r="O1552" s="24"/>
      <c r="P1552" s="90">
        <v>48006</v>
      </c>
      <c r="Q1552" s="90" t="s">
        <v>540</v>
      </c>
      <c r="R1552" s="90" t="s">
        <v>1386</v>
      </c>
      <c r="S1552" s="90" t="s">
        <v>1560</v>
      </c>
      <c r="T1552" s="90" t="s">
        <v>1386</v>
      </c>
      <c r="U1552" s="90" t="s">
        <v>52</v>
      </c>
      <c r="V1552" s="94" t="s">
        <v>53</v>
      </c>
      <c r="W1552" s="90" t="s">
        <v>54</v>
      </c>
      <c r="X1552" s="90" t="s">
        <v>55</v>
      </c>
      <c r="Y1552" s="90" t="s">
        <v>1565</v>
      </c>
      <c r="Z1552" s="89">
        <v>14543600</v>
      </c>
      <c r="AA1552" s="120"/>
      <c r="AB1552" s="89"/>
      <c r="AC1552" s="89"/>
      <c r="AD1552" s="89"/>
      <c r="AE1552" s="120">
        <v>14543600</v>
      </c>
      <c r="AF1552" s="89">
        <v>14543600</v>
      </c>
      <c r="AG1552" s="89">
        <v>19263492.600000001</v>
      </c>
      <c r="AH1552" s="90" t="s">
        <v>57</v>
      </c>
      <c r="AI1552" s="90" t="s">
        <v>1562</v>
      </c>
      <c r="AJ1552" s="90" t="s">
        <v>1563</v>
      </c>
      <c r="AK1552" s="90"/>
      <c r="AL1552" s="90" t="s">
        <v>57</v>
      </c>
      <c r="AM1552" s="90"/>
      <c r="AN1552" s="90" t="s">
        <v>57</v>
      </c>
      <c r="AO1552" s="90"/>
      <c r="AP1552" s="90" t="s">
        <v>57</v>
      </c>
      <c r="AQ1552" s="90"/>
      <c r="AR1552" s="90" t="s">
        <v>57</v>
      </c>
      <c r="AS1552" s="90" t="s">
        <v>60</v>
      </c>
      <c r="AT1552" s="90" t="s">
        <v>61</v>
      </c>
      <c r="AU1552" s="97" t="s">
        <v>62</v>
      </c>
      <c r="AV1552" s="98" t="s">
        <v>125</v>
      </c>
      <c r="AW1552" s="98" t="s">
        <v>126</v>
      </c>
      <c r="AX1552" s="97">
        <v>3202032</v>
      </c>
      <c r="AY1552" s="98" t="s">
        <v>127</v>
      </c>
      <c r="AZ1552" s="98" t="s">
        <v>293</v>
      </c>
      <c r="BA1552" s="24"/>
    </row>
    <row r="1553" spans="1:53" ht="84.75" customHeight="1">
      <c r="A1553" s="23" t="str">
        <f>+IFERROR(VLOOKUP(R1553,'[2]Listas niveles'!$D$2:$E$11,2,FALSE),"")</f>
        <v>DTAO</v>
      </c>
      <c r="B1553" s="23" t="str">
        <f>+IFERROR(VLOOKUP(AS1553,'[2]Listas anexo 1'!$A$7:$B$8,2,FALSE),"")</f>
        <v>ADMIN</v>
      </c>
      <c r="C1553" s="23" t="str">
        <f>+IFERROR(VLOOKUP(AT1553,'[2]Listas anexo 1'!$A$13:$B$15,2,FALSE),"")</f>
        <v>ADMINYCOOR</v>
      </c>
      <c r="D1553" s="23" t="str">
        <f>+IFERROR(VLOOKUP(AT1553,'[2]Listas anexo 1'!$A$13:$C$15,3,FALSE),"")</f>
        <v>CONTRIBUIR</v>
      </c>
      <c r="E1553" s="23" t="str">
        <f>+IFERROR(VLOOKUP(AT1553,'[2]Listas anexo 1'!$A$19:$B$21,2,FALSE),"")</f>
        <v>ADMINOB</v>
      </c>
      <c r="F1553" s="23" t="str">
        <f>+IFERROR(VLOOKUP(AV1553,'[2]Listas anexo 1'!$J$13:$K$21,2,FALSE),"")</f>
        <v>ADOBI</v>
      </c>
      <c r="G1553" s="23" t="str">
        <f>+IFERROR(VLOOKUP(AW1553,'[2]LISTAS ANEXO 1. 2'!$A$9:$B$38,2,FALSE),"")</f>
        <v>AI</v>
      </c>
      <c r="H1553" s="23" t="str">
        <f>+IFERROR(IF(C1553="ADMINYCOOR",VLOOKUP(AY1553,'[2]LISTAS ANEXO 1. 3'!$B$13:$C$42,2,FALSE),IF(C1553="TASAS",VLOOKUP(AY1553,'[2]LISTAS ANEXO 1. 3'!$B$43:$C$51,2,FALSE),IF(C1553="FORTALECIMIENTO",VLOOKUP(AY1553,'[2]LISTAS ANEXO 1. 3'!$B$52:$C$58,2,FALSE),""))),"")</f>
        <v>AA</v>
      </c>
      <c r="I1553" s="23" t="str">
        <f>+IFERROR(VLOOKUP(#REF!,'[2]LISTAS ANEXO 1. 4'!$B$74:$C$90,2,FALSE),"")</f>
        <v/>
      </c>
      <c r="J1553" s="23" t="str">
        <f>+IFERROR(VLOOKUP(X1553,[2]ORDINALES!$B$2:$C$5,2,FALSE),"")</f>
        <v>CTADOS</v>
      </c>
      <c r="K1553" s="23" t="str">
        <f>+IFERROR(VLOOKUP(#REF!,[2]REGION!$G$2:$I$1125,2,FALSE),"")</f>
        <v/>
      </c>
      <c r="L1553" s="23" t="str">
        <f>+IFERROR(VLOOKUP(AI1553,[2]REGION!$G$2:$I$1125,2,FALSE),"")</f>
        <v>CALDAS</v>
      </c>
      <c r="M1553" s="23" t="str">
        <f>+IFERROR(VLOOKUP(#REF!,[2]ORDINALES!$H$2:$I$382,2,FALSE),"")</f>
        <v/>
      </c>
      <c r="N1553" s="23" t="str">
        <f>IFERROR(VLOOKUP(U1553,'[2]Lista Willy'!$B$11:$D$14,3,FALSE),"")</f>
        <v>REC_11</v>
      </c>
      <c r="O1553" s="24"/>
      <c r="P1553" s="90">
        <v>48007</v>
      </c>
      <c r="Q1553" s="90" t="s">
        <v>540</v>
      </c>
      <c r="R1553" s="90" t="s">
        <v>1386</v>
      </c>
      <c r="S1553" s="90" t="s">
        <v>1560</v>
      </c>
      <c r="T1553" s="90" t="s">
        <v>1386</v>
      </c>
      <c r="U1553" s="90" t="s">
        <v>52</v>
      </c>
      <c r="V1553" s="94" t="s">
        <v>53</v>
      </c>
      <c r="W1553" s="90" t="s">
        <v>54</v>
      </c>
      <c r="X1553" s="90" t="s">
        <v>55</v>
      </c>
      <c r="Y1553" s="90" t="s">
        <v>1566</v>
      </c>
      <c r="Z1553" s="89">
        <v>14543600</v>
      </c>
      <c r="AA1553" s="120"/>
      <c r="AB1553" s="89"/>
      <c r="AC1553" s="89"/>
      <c r="AD1553" s="89"/>
      <c r="AE1553" s="120">
        <v>14543600</v>
      </c>
      <c r="AF1553" s="89">
        <v>14543600</v>
      </c>
      <c r="AG1553" s="89">
        <v>19263492.600000001</v>
      </c>
      <c r="AH1553" s="90" t="s">
        <v>57</v>
      </c>
      <c r="AI1553" s="90" t="s">
        <v>1562</v>
      </c>
      <c r="AJ1553" s="90" t="s">
        <v>1563</v>
      </c>
      <c r="AK1553" s="90"/>
      <c r="AL1553" s="90" t="s">
        <v>57</v>
      </c>
      <c r="AM1553" s="90"/>
      <c r="AN1553" s="90" t="s">
        <v>57</v>
      </c>
      <c r="AO1553" s="90"/>
      <c r="AP1553" s="90" t="s">
        <v>57</v>
      </c>
      <c r="AQ1553" s="90"/>
      <c r="AR1553" s="90" t="s">
        <v>57</v>
      </c>
      <c r="AS1553" s="90" t="s">
        <v>60</v>
      </c>
      <c r="AT1553" s="90" t="s">
        <v>61</v>
      </c>
      <c r="AU1553" s="97" t="s">
        <v>62</v>
      </c>
      <c r="AV1553" s="98" t="s">
        <v>125</v>
      </c>
      <c r="AW1553" s="98" t="s">
        <v>126</v>
      </c>
      <c r="AX1553" s="97">
        <v>3202032</v>
      </c>
      <c r="AY1553" s="98" t="s">
        <v>127</v>
      </c>
      <c r="AZ1553" s="98" t="s">
        <v>293</v>
      </c>
      <c r="BA1553" s="24"/>
    </row>
    <row r="1554" spans="1:53" ht="84.75" customHeight="1">
      <c r="A1554" s="23" t="str">
        <f>+IFERROR(VLOOKUP(R1554,'[2]Listas niveles'!$D$2:$E$11,2,FALSE),"")</f>
        <v>DTAO</v>
      </c>
      <c r="B1554" s="23" t="str">
        <f>+IFERROR(VLOOKUP(AS1554,'[2]Listas anexo 1'!$A$7:$B$8,2,FALSE),"")</f>
        <v>ADMIN</v>
      </c>
      <c r="C1554" s="23" t="str">
        <f>+IFERROR(VLOOKUP(AT1554,'[2]Listas anexo 1'!$A$13:$B$15,2,FALSE),"")</f>
        <v>ADMINYCOOR</v>
      </c>
      <c r="D1554" s="23" t="str">
        <f>+IFERROR(VLOOKUP(AT1554,'[2]Listas anexo 1'!$A$13:$C$15,3,FALSE),"")</f>
        <v>CONTRIBUIR</v>
      </c>
      <c r="E1554" s="23" t="str">
        <f>+IFERROR(VLOOKUP(AT1554,'[2]Listas anexo 1'!$A$19:$B$21,2,FALSE),"")</f>
        <v>ADMINOB</v>
      </c>
      <c r="F1554" s="23" t="str">
        <f>+IFERROR(VLOOKUP(AV1554,'[2]Listas anexo 1'!$J$13:$K$21,2,FALSE),"")</f>
        <v>ADOBIII</v>
      </c>
      <c r="G1554" s="23" t="str">
        <f>+IFERROR(VLOOKUP(AW1554,'[2]LISTAS ANEXO 1. 2'!$A$9:$B$38,2,FALSE),"")</f>
        <v>AVI</v>
      </c>
      <c r="H1554" s="23" t="str">
        <f>+IFERROR(IF(C1554="ADMINYCOOR",VLOOKUP(AY1554,'[2]LISTAS ANEXO 1. 3'!$B$13:$C$42,2,FALSE),IF(C1554="TASAS",VLOOKUP(AY1554,'[2]LISTAS ANEXO 1. 3'!$B$43:$C$51,2,FALSE),IF(C1554="FORTALECIMIENTO",VLOOKUP(AY1554,'[2]LISTAS ANEXO 1. 3'!$B$52:$C$58,2,FALSE),""))),"")</f>
        <v>HH</v>
      </c>
      <c r="I1554" s="23" t="str">
        <f>+IFERROR(VLOOKUP(#REF!,'[2]LISTAS ANEXO 1. 4'!$B$74:$C$90,2,FALSE),"")</f>
        <v/>
      </c>
      <c r="J1554" s="23" t="str">
        <f>+IFERROR(VLOOKUP(X1554,[2]ORDINALES!$B$2:$C$5,2,FALSE),"")</f>
        <v>CTADOS</v>
      </c>
      <c r="K1554" s="23" t="str">
        <f>+IFERROR(VLOOKUP(#REF!,[2]REGION!$G$2:$I$1125,2,FALSE),"")</f>
        <v/>
      </c>
      <c r="L1554" s="23" t="str">
        <f>+IFERROR(VLOOKUP(AI1554,[2]REGION!$G$2:$I$1125,2,FALSE),"")</f>
        <v>CALDAS</v>
      </c>
      <c r="M1554" s="23" t="str">
        <f>+IFERROR(VLOOKUP(#REF!,[2]ORDINALES!$H$2:$I$382,2,FALSE),"")</f>
        <v/>
      </c>
      <c r="N1554" s="23" t="str">
        <f>IFERROR(VLOOKUP(U1554,'[2]Lista Willy'!$B$11:$D$14,3,FALSE),"")</f>
        <v>REC_11</v>
      </c>
      <c r="O1554" s="24"/>
      <c r="P1554" s="90">
        <v>48008</v>
      </c>
      <c r="Q1554" s="90" t="s">
        <v>540</v>
      </c>
      <c r="R1554" s="90" t="s">
        <v>1386</v>
      </c>
      <c r="S1554" s="90" t="s">
        <v>1560</v>
      </c>
      <c r="T1554" s="90" t="s">
        <v>1386</v>
      </c>
      <c r="U1554" s="90" t="s">
        <v>52</v>
      </c>
      <c r="V1554" s="94" t="s">
        <v>53</v>
      </c>
      <c r="W1554" s="90" t="s">
        <v>54</v>
      </c>
      <c r="X1554" s="90" t="s">
        <v>55</v>
      </c>
      <c r="Y1554" s="90" t="s">
        <v>1566</v>
      </c>
      <c r="Z1554" s="89">
        <v>14543600</v>
      </c>
      <c r="AA1554" s="120"/>
      <c r="AB1554" s="89"/>
      <c r="AC1554" s="89"/>
      <c r="AD1554" s="89"/>
      <c r="AE1554" s="120">
        <v>14543600</v>
      </c>
      <c r="AF1554" s="89">
        <v>14543600</v>
      </c>
      <c r="AG1554" s="89">
        <v>19263492.600000001</v>
      </c>
      <c r="AH1554" s="90" t="s">
        <v>57</v>
      </c>
      <c r="AI1554" s="90" t="s">
        <v>1562</v>
      </c>
      <c r="AJ1554" s="90" t="s">
        <v>1563</v>
      </c>
      <c r="AK1554" s="90"/>
      <c r="AL1554" s="90" t="s">
        <v>57</v>
      </c>
      <c r="AM1554" s="90"/>
      <c r="AN1554" s="90" t="s">
        <v>57</v>
      </c>
      <c r="AO1554" s="90"/>
      <c r="AP1554" s="90" t="s">
        <v>57</v>
      </c>
      <c r="AQ1554" s="90"/>
      <c r="AR1554" s="90" t="s">
        <v>57</v>
      </c>
      <c r="AS1554" s="90" t="s">
        <v>60</v>
      </c>
      <c r="AT1554" s="90" t="s">
        <v>61</v>
      </c>
      <c r="AU1554" s="97" t="s">
        <v>62</v>
      </c>
      <c r="AV1554" s="98" t="s">
        <v>272</v>
      </c>
      <c r="AW1554" s="98" t="s">
        <v>273</v>
      </c>
      <c r="AX1554" s="97">
        <v>3202010</v>
      </c>
      <c r="AY1554" s="98" t="s">
        <v>274</v>
      </c>
      <c r="AZ1554" s="98" t="s">
        <v>407</v>
      </c>
      <c r="BA1554" s="24"/>
    </row>
    <row r="1555" spans="1:53" ht="84.75" customHeight="1">
      <c r="A1555" s="23" t="str">
        <f>+IFERROR(VLOOKUP(R1555,'[2]Listas niveles'!$D$2:$E$11,2,FALSE),"")</f>
        <v>DTAO</v>
      </c>
      <c r="B1555" s="23" t="str">
        <f>+IFERROR(VLOOKUP(AS1555,'[2]Listas anexo 1'!$A$7:$B$8,2,FALSE),"")</f>
        <v>ADMIN</v>
      </c>
      <c r="C1555" s="23" t="str">
        <f>+IFERROR(VLOOKUP(AT1555,'[2]Listas anexo 1'!$A$13:$B$15,2,FALSE),"")</f>
        <v>ADMINYCOOR</v>
      </c>
      <c r="D1555" s="23" t="str">
        <f>+IFERROR(VLOOKUP(AT1555,'[2]Listas anexo 1'!$A$13:$C$15,3,FALSE),"")</f>
        <v>CONTRIBUIR</v>
      </c>
      <c r="E1555" s="23" t="str">
        <f>+IFERROR(VLOOKUP(AT1555,'[2]Listas anexo 1'!$A$19:$B$21,2,FALSE),"")</f>
        <v>ADMINOB</v>
      </c>
      <c r="F1555" s="23" t="str">
        <f>+IFERROR(VLOOKUP(AV1555,'[2]Listas anexo 1'!$J$13:$K$21,2,FALSE),"")</f>
        <v>ADOBIII</v>
      </c>
      <c r="G1555" s="23" t="str">
        <f>+IFERROR(VLOOKUP(AW1555,'[2]LISTAS ANEXO 1. 2'!$A$9:$B$38,2,FALSE),"")</f>
        <v>AVI</v>
      </c>
      <c r="H1555" s="23" t="str">
        <f>+IFERROR(IF(C1555="ADMINYCOOR",VLOOKUP(AY1555,'[2]LISTAS ANEXO 1. 3'!$B$13:$C$42,2,FALSE),IF(C1555="TASAS",VLOOKUP(AY1555,'[2]LISTAS ANEXO 1. 3'!$B$43:$C$51,2,FALSE),IF(C1555="FORTALECIMIENTO",VLOOKUP(AY1555,'[2]LISTAS ANEXO 1. 3'!$B$52:$C$58,2,FALSE),""))),"")</f>
        <v>HH</v>
      </c>
      <c r="I1555" s="23" t="str">
        <f>+IFERROR(VLOOKUP(#REF!,'[2]LISTAS ANEXO 1. 4'!$B$74:$C$90,2,FALSE),"")</f>
        <v/>
      </c>
      <c r="J1555" s="23" t="str">
        <f>+IFERROR(VLOOKUP(X1555,[2]ORDINALES!$B$2:$C$5,2,FALSE),"")</f>
        <v>CTADOS</v>
      </c>
      <c r="K1555" s="23" t="str">
        <f>+IFERROR(VLOOKUP(#REF!,[2]REGION!$G$2:$I$1125,2,FALSE),"")</f>
        <v/>
      </c>
      <c r="L1555" s="23" t="str">
        <f>+IFERROR(VLOOKUP(AI1555,[2]REGION!$G$2:$I$1125,2,FALSE),"")</f>
        <v>CALDAS</v>
      </c>
      <c r="M1555" s="23" t="str">
        <f>+IFERROR(VLOOKUP(#REF!,[2]ORDINALES!$H$2:$I$382,2,FALSE),"")</f>
        <v/>
      </c>
      <c r="N1555" s="23" t="str">
        <f>IFERROR(VLOOKUP(U1555,'[2]Lista Willy'!$B$11:$D$14,3,FALSE),"")</f>
        <v>REC_11</v>
      </c>
      <c r="O1555" s="24"/>
      <c r="P1555" s="90">
        <v>48009</v>
      </c>
      <c r="Q1555" s="90" t="s">
        <v>540</v>
      </c>
      <c r="R1555" s="90" t="s">
        <v>1386</v>
      </c>
      <c r="S1555" s="90" t="s">
        <v>1560</v>
      </c>
      <c r="T1555" s="90" t="s">
        <v>1386</v>
      </c>
      <c r="U1555" s="90" t="s">
        <v>52</v>
      </c>
      <c r="V1555" s="94" t="s">
        <v>53</v>
      </c>
      <c r="W1555" s="90" t="s">
        <v>54</v>
      </c>
      <c r="X1555" s="90" t="s">
        <v>55</v>
      </c>
      <c r="Y1555" s="90" t="s">
        <v>1566</v>
      </c>
      <c r="Z1555" s="89">
        <v>14543600</v>
      </c>
      <c r="AA1555" s="120"/>
      <c r="AB1555" s="89"/>
      <c r="AC1555" s="89"/>
      <c r="AD1555" s="89"/>
      <c r="AE1555" s="120">
        <v>14543600</v>
      </c>
      <c r="AF1555" s="89">
        <v>14543600</v>
      </c>
      <c r="AG1555" s="89">
        <v>19263492.600000001</v>
      </c>
      <c r="AH1555" s="90" t="s">
        <v>57</v>
      </c>
      <c r="AI1555" s="90" t="s">
        <v>1562</v>
      </c>
      <c r="AJ1555" s="90" t="s">
        <v>1563</v>
      </c>
      <c r="AK1555" s="90"/>
      <c r="AL1555" s="90" t="s">
        <v>57</v>
      </c>
      <c r="AM1555" s="90"/>
      <c r="AN1555" s="90" t="s">
        <v>57</v>
      </c>
      <c r="AO1555" s="90"/>
      <c r="AP1555" s="90" t="s">
        <v>57</v>
      </c>
      <c r="AQ1555" s="90"/>
      <c r="AR1555" s="90" t="s">
        <v>57</v>
      </c>
      <c r="AS1555" s="90" t="s">
        <v>60</v>
      </c>
      <c r="AT1555" s="90" t="s">
        <v>61</v>
      </c>
      <c r="AU1555" s="97" t="s">
        <v>62</v>
      </c>
      <c r="AV1555" s="98" t="s">
        <v>272</v>
      </c>
      <c r="AW1555" s="98" t="s">
        <v>273</v>
      </c>
      <c r="AX1555" s="97">
        <v>3202010</v>
      </c>
      <c r="AY1555" s="98" t="s">
        <v>274</v>
      </c>
      <c r="AZ1555" s="98" t="s">
        <v>407</v>
      </c>
      <c r="BA1555" s="24"/>
    </row>
    <row r="1556" spans="1:53" ht="84.75" customHeight="1">
      <c r="A1556" s="23" t="str">
        <f>+IFERROR(VLOOKUP(R1556,'[2]Listas niveles'!$D$2:$E$11,2,FALSE),"")</f>
        <v>DTAO</v>
      </c>
      <c r="B1556" s="23" t="str">
        <f>+IFERROR(VLOOKUP(AS1556,'[2]Listas anexo 1'!$A$7:$B$8,2,FALSE),"")</f>
        <v>ADMIN</v>
      </c>
      <c r="C1556" s="23" t="str">
        <f>+IFERROR(VLOOKUP(AT1556,'[2]Listas anexo 1'!$A$13:$B$15,2,FALSE),"")</f>
        <v>ADMINYCOOR</v>
      </c>
      <c r="D1556" s="23" t="str">
        <f>+IFERROR(VLOOKUP(AT1556,'[2]Listas anexo 1'!$A$13:$C$15,3,FALSE),"")</f>
        <v>CONTRIBUIR</v>
      </c>
      <c r="E1556" s="23" t="str">
        <f>+IFERROR(VLOOKUP(AT1556,'[2]Listas anexo 1'!$A$19:$B$21,2,FALSE),"")</f>
        <v>ADMINOB</v>
      </c>
      <c r="F1556" s="23" t="str">
        <f>+IFERROR(VLOOKUP(AV1556,'[2]Listas anexo 1'!$J$13:$K$21,2,FALSE),"")</f>
        <v>ADOBI</v>
      </c>
      <c r="G1556" s="23" t="str">
        <f>+IFERROR(VLOOKUP(AW1556,'[2]LISTAS ANEXO 1. 2'!$A$9:$B$38,2,FALSE),"")</f>
        <v>AI</v>
      </c>
      <c r="H1556" s="23" t="str">
        <f>+IFERROR(IF(C1556="ADMINYCOOR",VLOOKUP(AY1556,'[2]LISTAS ANEXO 1. 3'!$B$13:$C$42,2,FALSE),IF(C1556="TASAS",VLOOKUP(AY1556,'[2]LISTAS ANEXO 1. 3'!$B$43:$C$51,2,FALSE),IF(C1556="FORTALECIMIENTO",VLOOKUP(AY1556,'[2]LISTAS ANEXO 1. 3'!$B$52:$C$58,2,FALSE),""))),"")</f>
        <v>AA</v>
      </c>
      <c r="I1556" s="23" t="str">
        <f>+IFERROR(VLOOKUP(#REF!,'[2]LISTAS ANEXO 1. 4'!$B$74:$C$90,2,FALSE),"")</f>
        <v/>
      </c>
      <c r="J1556" s="23" t="str">
        <f>+IFERROR(VLOOKUP(X1556,[2]ORDINALES!$B$2:$C$5,2,FALSE),"")</f>
        <v>CTADOS</v>
      </c>
      <c r="K1556" s="23" t="str">
        <f>+IFERROR(VLOOKUP(#REF!,[2]REGION!$G$2:$I$1125,2,FALSE),"")</f>
        <v/>
      </c>
      <c r="L1556" s="23" t="str">
        <f>+IFERROR(VLOOKUP(AI1556,[2]REGION!$G$2:$I$1125,2,FALSE),"")</f>
        <v>CALDAS</v>
      </c>
      <c r="M1556" s="23" t="str">
        <f>+IFERROR(VLOOKUP(#REF!,[2]ORDINALES!$H$2:$I$382,2,FALSE),"")</f>
        <v/>
      </c>
      <c r="N1556" s="23" t="str">
        <f>IFERROR(VLOOKUP(U1556,'[2]Lista Willy'!$B$11:$D$14,3,FALSE),"")</f>
        <v>REC_11</v>
      </c>
      <c r="O1556" s="24"/>
      <c r="P1556" s="90">
        <v>48010</v>
      </c>
      <c r="Q1556" s="90" t="s">
        <v>540</v>
      </c>
      <c r="R1556" s="90" t="s">
        <v>1386</v>
      </c>
      <c r="S1556" s="90" t="s">
        <v>1560</v>
      </c>
      <c r="T1556" s="90" t="s">
        <v>1386</v>
      </c>
      <c r="U1556" s="90" t="s">
        <v>52</v>
      </c>
      <c r="V1556" s="94" t="s">
        <v>53</v>
      </c>
      <c r="W1556" s="90" t="s">
        <v>54</v>
      </c>
      <c r="X1556" s="90" t="s">
        <v>55</v>
      </c>
      <c r="Y1556" s="90" t="s">
        <v>1567</v>
      </c>
      <c r="Z1556" s="88">
        <v>24815703</v>
      </c>
      <c r="AA1556" s="120"/>
      <c r="AB1556" s="88"/>
      <c r="AC1556" s="88"/>
      <c r="AD1556" s="88"/>
      <c r="AE1556" s="120">
        <v>24815703</v>
      </c>
      <c r="AF1556" s="88"/>
      <c r="AG1556" s="89"/>
      <c r="AH1556" s="90" t="s">
        <v>57</v>
      </c>
      <c r="AI1556" s="90" t="s">
        <v>1562</v>
      </c>
      <c r="AJ1556" s="90" t="s">
        <v>1563</v>
      </c>
      <c r="AK1556" s="90"/>
      <c r="AL1556" s="90" t="s">
        <v>57</v>
      </c>
      <c r="AM1556" s="90"/>
      <c r="AN1556" s="90" t="s">
        <v>57</v>
      </c>
      <c r="AO1556" s="90"/>
      <c r="AP1556" s="90" t="s">
        <v>57</v>
      </c>
      <c r="AQ1556" s="90"/>
      <c r="AR1556" s="90" t="s">
        <v>57</v>
      </c>
      <c r="AS1556" s="90" t="s">
        <v>60</v>
      </c>
      <c r="AT1556" s="90" t="s">
        <v>61</v>
      </c>
      <c r="AU1556" s="97" t="s">
        <v>62</v>
      </c>
      <c r="AV1556" s="98" t="s">
        <v>125</v>
      </c>
      <c r="AW1556" s="98" t="s">
        <v>126</v>
      </c>
      <c r="AX1556" s="97">
        <v>3202032</v>
      </c>
      <c r="AY1556" s="98" t="s">
        <v>127</v>
      </c>
      <c r="AZ1556" s="98" t="s">
        <v>293</v>
      </c>
      <c r="BA1556" s="24"/>
    </row>
    <row r="1557" spans="1:53" ht="84.75" customHeight="1">
      <c r="A1557" s="23" t="str">
        <f>+IFERROR(VLOOKUP(R1557,'[2]Listas niveles'!$D$2:$E$11,2,FALSE),"")</f>
        <v>DTAO</v>
      </c>
      <c r="B1557" s="23" t="str">
        <f>+IFERROR(VLOOKUP(AS1557,'[2]Listas anexo 1'!$A$7:$B$8,2,FALSE),"")</f>
        <v>ADMIN</v>
      </c>
      <c r="C1557" s="23" t="str">
        <f>+IFERROR(VLOOKUP(AT1557,'[2]Listas anexo 1'!$A$13:$B$15,2,FALSE),"")</f>
        <v>ADMINYCOOR</v>
      </c>
      <c r="D1557" s="23" t="str">
        <f>+IFERROR(VLOOKUP(AT1557,'[2]Listas anexo 1'!$A$13:$C$15,3,FALSE),"")</f>
        <v>CONTRIBUIR</v>
      </c>
      <c r="E1557" s="23" t="str">
        <f>+IFERROR(VLOOKUP(AT1557,'[2]Listas anexo 1'!$A$19:$B$21,2,FALSE),"")</f>
        <v>ADMINOB</v>
      </c>
      <c r="F1557" s="23" t="str">
        <f>+IFERROR(VLOOKUP(AV1557,'[2]Listas anexo 1'!$J$13:$K$21,2,FALSE),"")</f>
        <v>ADOBI</v>
      </c>
      <c r="G1557" s="23" t="str">
        <f>+IFERROR(VLOOKUP(AW1557,'[2]LISTAS ANEXO 1. 2'!$A$9:$B$38,2,FALSE),"")</f>
        <v>AI</v>
      </c>
      <c r="H1557" s="23" t="str">
        <f>+IFERROR(IF(C1557="ADMINYCOOR",VLOOKUP(AY1557,'[2]LISTAS ANEXO 1. 3'!$B$13:$C$42,2,FALSE),IF(C1557="TASAS",VLOOKUP(AY1557,'[2]LISTAS ANEXO 1. 3'!$B$43:$C$51,2,FALSE),IF(C1557="FORTALECIMIENTO",VLOOKUP(AY1557,'[2]LISTAS ANEXO 1. 3'!$B$52:$C$58,2,FALSE),""))),"")</f>
        <v>AA</v>
      </c>
      <c r="I1557" s="23" t="str">
        <f>+IFERROR(VLOOKUP(#REF!,'[2]LISTAS ANEXO 1. 4'!$B$74:$C$90,2,FALSE),"")</f>
        <v/>
      </c>
      <c r="J1557" s="23" t="str">
        <f>+IFERROR(VLOOKUP(X1557,[2]ORDINALES!$B$2:$C$5,2,FALSE),"")</f>
        <v>CTADOS</v>
      </c>
      <c r="K1557" s="23" t="str">
        <f>+IFERROR(VLOOKUP(#REF!,[2]REGION!$G$2:$I$1125,2,FALSE),"")</f>
        <v/>
      </c>
      <c r="L1557" s="23" t="str">
        <f>+IFERROR(VLOOKUP(AI1557,[2]REGION!$G$2:$I$1125,2,FALSE),"")</f>
        <v>CALDAS</v>
      </c>
      <c r="M1557" s="23" t="str">
        <f>+IFERROR(VLOOKUP(#REF!,[2]ORDINALES!$H$2:$I$382,2,FALSE),"")</f>
        <v/>
      </c>
      <c r="N1557" s="23" t="str">
        <f>IFERROR(VLOOKUP(U1557,'[2]Lista Willy'!$B$11:$D$14,3,FALSE),"")</f>
        <v>REC_11</v>
      </c>
      <c r="O1557" s="24"/>
      <c r="P1557" s="90">
        <v>48011</v>
      </c>
      <c r="Q1557" s="90" t="s">
        <v>540</v>
      </c>
      <c r="R1557" s="90" t="s">
        <v>1386</v>
      </c>
      <c r="S1557" s="90" t="s">
        <v>1560</v>
      </c>
      <c r="T1557" s="90" t="s">
        <v>1386</v>
      </c>
      <c r="U1557" s="90" t="s">
        <v>52</v>
      </c>
      <c r="V1557" s="94" t="s">
        <v>53</v>
      </c>
      <c r="W1557" s="90" t="s">
        <v>54</v>
      </c>
      <c r="X1557" s="90" t="s">
        <v>55</v>
      </c>
      <c r="Y1557" s="90" t="s">
        <v>1568</v>
      </c>
      <c r="Z1557" s="88">
        <v>42785358</v>
      </c>
      <c r="AA1557" s="120"/>
      <c r="AB1557" s="88"/>
      <c r="AC1557" s="88"/>
      <c r="AD1557" s="88"/>
      <c r="AE1557" s="120">
        <v>42785358</v>
      </c>
      <c r="AF1557" s="88"/>
      <c r="AG1557" s="89"/>
      <c r="AH1557" s="90" t="s">
        <v>57</v>
      </c>
      <c r="AI1557" s="90" t="s">
        <v>1562</v>
      </c>
      <c r="AJ1557" s="90" t="s">
        <v>1563</v>
      </c>
      <c r="AK1557" s="90"/>
      <c r="AL1557" s="90" t="s">
        <v>57</v>
      </c>
      <c r="AM1557" s="90"/>
      <c r="AN1557" s="90" t="s">
        <v>57</v>
      </c>
      <c r="AO1557" s="90"/>
      <c r="AP1557" s="90" t="s">
        <v>57</v>
      </c>
      <c r="AQ1557" s="90"/>
      <c r="AR1557" s="90" t="s">
        <v>57</v>
      </c>
      <c r="AS1557" s="90" t="s">
        <v>60</v>
      </c>
      <c r="AT1557" s="90" t="s">
        <v>61</v>
      </c>
      <c r="AU1557" s="97" t="s">
        <v>62</v>
      </c>
      <c r="AV1557" s="98" t="s">
        <v>125</v>
      </c>
      <c r="AW1557" s="98" t="s">
        <v>126</v>
      </c>
      <c r="AX1557" s="97">
        <v>3202032</v>
      </c>
      <c r="AY1557" s="98" t="s">
        <v>127</v>
      </c>
      <c r="AZ1557" s="98" t="s">
        <v>293</v>
      </c>
      <c r="BA1557" s="24"/>
    </row>
    <row r="1558" spans="1:53" ht="84.75" customHeight="1">
      <c r="A1558" s="23" t="str">
        <f>+IFERROR(VLOOKUP(R1558,'[2]Listas niveles'!$D$2:$E$11,2,FALSE),"")</f>
        <v>DTAO</v>
      </c>
      <c r="B1558" s="23" t="str">
        <f>+IFERROR(VLOOKUP(AS1558,'[2]Listas anexo 1'!$A$7:$B$8,2,FALSE),"")</f>
        <v>ADMIN</v>
      </c>
      <c r="C1558" s="23" t="str">
        <f>+IFERROR(VLOOKUP(AT1558,'[2]Listas anexo 1'!$A$13:$B$15,2,FALSE),"")</f>
        <v>ADMINYCOOR</v>
      </c>
      <c r="D1558" s="23" t="str">
        <f>+IFERROR(VLOOKUP(AT1558,'[2]Listas anexo 1'!$A$13:$C$15,3,FALSE),"")</f>
        <v>CONTRIBUIR</v>
      </c>
      <c r="E1558" s="23" t="str">
        <f>+IFERROR(VLOOKUP(AT1558,'[2]Listas anexo 1'!$A$19:$B$21,2,FALSE),"")</f>
        <v>ADMINOB</v>
      </c>
      <c r="F1558" s="23" t="str">
        <f>+IFERROR(VLOOKUP(AV1558,'[2]Listas anexo 1'!$J$13:$K$21,2,FALSE),"")</f>
        <v>ADOBI</v>
      </c>
      <c r="G1558" s="23" t="str">
        <f>+IFERROR(VLOOKUP(AW1558,'[2]LISTAS ANEXO 1. 2'!$A$9:$B$38,2,FALSE),"")</f>
        <v>AI</v>
      </c>
      <c r="H1558" s="23" t="str">
        <f>+IFERROR(IF(C1558="ADMINYCOOR",VLOOKUP(AY1558,'[2]LISTAS ANEXO 1. 3'!$B$13:$C$42,2,FALSE),IF(C1558="TASAS",VLOOKUP(AY1558,'[2]LISTAS ANEXO 1. 3'!$B$43:$C$51,2,FALSE),IF(C1558="FORTALECIMIENTO",VLOOKUP(AY1558,'[2]LISTAS ANEXO 1. 3'!$B$52:$C$58,2,FALSE),""))),"")</f>
        <v>AA</v>
      </c>
      <c r="I1558" s="23" t="str">
        <f>+IFERROR(VLOOKUP(#REF!,'[2]LISTAS ANEXO 1. 4'!$B$74:$C$90,2,FALSE),"")</f>
        <v/>
      </c>
      <c r="J1558" s="23" t="str">
        <f>+IFERROR(VLOOKUP(X1558,[2]ORDINALES!$B$2:$C$5,2,FALSE),"")</f>
        <v>CTADOS</v>
      </c>
      <c r="K1558" s="23" t="str">
        <f>+IFERROR(VLOOKUP(#REF!,[2]REGION!$G$2:$I$1125,2,FALSE),"")</f>
        <v/>
      </c>
      <c r="L1558" s="23" t="str">
        <f>+IFERROR(VLOOKUP(AI1558,[2]REGION!$G$2:$I$1125,2,FALSE),"")</f>
        <v>CALDAS</v>
      </c>
      <c r="M1558" s="23" t="str">
        <f>+IFERROR(VLOOKUP(#REF!,[2]ORDINALES!$H$2:$I$382,2,FALSE),"")</f>
        <v/>
      </c>
      <c r="N1558" s="23" t="str">
        <f>IFERROR(VLOOKUP(U1558,'[2]Lista Willy'!$B$11:$D$14,3,FALSE),"")</f>
        <v>REC_11</v>
      </c>
      <c r="O1558" s="24"/>
      <c r="P1558" s="90">
        <v>48012</v>
      </c>
      <c r="Q1558" s="90" t="s">
        <v>540</v>
      </c>
      <c r="R1558" s="90" t="s">
        <v>1386</v>
      </c>
      <c r="S1558" s="90" t="s">
        <v>1560</v>
      </c>
      <c r="T1558" s="90" t="s">
        <v>1386</v>
      </c>
      <c r="U1558" s="90" t="s">
        <v>52</v>
      </c>
      <c r="V1558" s="94" t="s">
        <v>53</v>
      </c>
      <c r="W1558" s="90" t="s">
        <v>54</v>
      </c>
      <c r="X1558" s="90" t="s">
        <v>55</v>
      </c>
      <c r="Y1558" s="90" t="s">
        <v>1569</v>
      </c>
      <c r="Z1558" s="88">
        <v>21227239</v>
      </c>
      <c r="AA1558" s="120"/>
      <c r="AB1558" s="88"/>
      <c r="AC1558" s="88"/>
      <c r="AD1558" s="88"/>
      <c r="AE1558" s="120">
        <v>21227239</v>
      </c>
      <c r="AF1558" s="88"/>
      <c r="AG1558" s="89"/>
      <c r="AH1558" s="90" t="s">
        <v>57</v>
      </c>
      <c r="AI1558" s="90" t="s">
        <v>1562</v>
      </c>
      <c r="AJ1558" s="90" t="s">
        <v>1563</v>
      </c>
      <c r="AK1558" s="90"/>
      <c r="AL1558" s="90" t="s">
        <v>57</v>
      </c>
      <c r="AM1558" s="90"/>
      <c r="AN1558" s="90" t="s">
        <v>57</v>
      </c>
      <c r="AO1558" s="90"/>
      <c r="AP1558" s="90" t="s">
        <v>57</v>
      </c>
      <c r="AQ1558" s="90"/>
      <c r="AR1558" s="90" t="s">
        <v>57</v>
      </c>
      <c r="AS1558" s="90" t="s">
        <v>60</v>
      </c>
      <c r="AT1558" s="90" t="s">
        <v>61</v>
      </c>
      <c r="AU1558" s="97" t="s">
        <v>62</v>
      </c>
      <c r="AV1558" s="98" t="s">
        <v>125</v>
      </c>
      <c r="AW1558" s="98" t="s">
        <v>126</v>
      </c>
      <c r="AX1558" s="97">
        <v>3202032</v>
      </c>
      <c r="AY1558" s="98" t="s">
        <v>127</v>
      </c>
      <c r="AZ1558" s="98" t="s">
        <v>293</v>
      </c>
      <c r="BA1558" s="24"/>
    </row>
    <row r="1559" spans="1:53" ht="84.75" customHeight="1">
      <c r="A1559" s="23" t="str">
        <f>+IFERROR(VLOOKUP(R1559,'[2]Listas niveles'!$D$2:$E$11,2,FALSE),"")</f>
        <v>DTAO</v>
      </c>
      <c r="B1559" s="23" t="str">
        <f>+IFERROR(VLOOKUP(AS1559,'[2]Listas anexo 1'!$A$7:$B$8,2,FALSE),"")</f>
        <v>ADMIN</v>
      </c>
      <c r="C1559" s="23" t="str">
        <f>+IFERROR(VLOOKUP(AT1559,'[2]Listas anexo 1'!$A$13:$B$15,2,FALSE),"")</f>
        <v>ADMINYCOOR</v>
      </c>
      <c r="D1559" s="23" t="str">
        <f>+IFERROR(VLOOKUP(AT1559,'[2]Listas anexo 1'!$A$13:$C$15,3,FALSE),"")</f>
        <v>CONTRIBUIR</v>
      </c>
      <c r="E1559" s="23" t="str">
        <f>+IFERROR(VLOOKUP(AT1559,'[2]Listas anexo 1'!$A$19:$B$21,2,FALSE),"")</f>
        <v>ADMINOB</v>
      </c>
      <c r="F1559" s="23" t="str">
        <f>+IFERROR(VLOOKUP(AV1559,'[2]Listas anexo 1'!$J$13:$K$21,2,FALSE),"")</f>
        <v>ADOBI</v>
      </c>
      <c r="G1559" s="23" t="str">
        <f>+IFERROR(VLOOKUP(AW1559,'[2]LISTAS ANEXO 1. 2'!$A$9:$B$38,2,FALSE),"")</f>
        <v>AI</v>
      </c>
      <c r="H1559" s="23" t="str">
        <f>+IFERROR(IF(C1559="ADMINYCOOR",VLOOKUP(AY1559,'[2]LISTAS ANEXO 1. 3'!$B$13:$C$42,2,FALSE),IF(C1559="TASAS",VLOOKUP(AY1559,'[2]LISTAS ANEXO 1. 3'!$B$43:$C$51,2,FALSE),IF(C1559="FORTALECIMIENTO",VLOOKUP(AY1559,'[2]LISTAS ANEXO 1. 3'!$B$52:$C$58,2,FALSE),""))),"")</f>
        <v>AA</v>
      </c>
      <c r="I1559" s="23" t="str">
        <f>+IFERROR(VLOOKUP(#REF!,'[2]LISTAS ANEXO 1. 4'!$B$74:$C$90,2,FALSE),"")</f>
        <v/>
      </c>
      <c r="J1559" s="23" t="str">
        <f>+IFERROR(VLOOKUP(X1559,[2]ORDINALES!$B$2:$C$5,2,FALSE),"")</f>
        <v>CTADOS</v>
      </c>
      <c r="K1559" s="23" t="str">
        <f>+IFERROR(VLOOKUP(#REF!,[2]REGION!$G$2:$I$1125,2,FALSE),"")</f>
        <v/>
      </c>
      <c r="L1559" s="23" t="str">
        <f>+IFERROR(VLOOKUP(AI1559,[2]REGION!$G$2:$I$1125,2,FALSE),"")</f>
        <v>CALDAS</v>
      </c>
      <c r="M1559" s="23" t="str">
        <f>+IFERROR(VLOOKUP(#REF!,[2]ORDINALES!$H$2:$I$382,2,FALSE),"")</f>
        <v/>
      </c>
      <c r="N1559" s="23" t="str">
        <f>IFERROR(VLOOKUP(U1559,'[2]Lista Willy'!$B$11:$D$14,3,FALSE),"")</f>
        <v>REC_11</v>
      </c>
      <c r="O1559" s="24"/>
      <c r="P1559" s="90">
        <v>48013</v>
      </c>
      <c r="Q1559" s="90" t="s">
        <v>540</v>
      </c>
      <c r="R1559" s="90" t="s">
        <v>1386</v>
      </c>
      <c r="S1559" s="90" t="s">
        <v>1560</v>
      </c>
      <c r="T1559" s="90" t="s">
        <v>1386</v>
      </c>
      <c r="U1559" s="90" t="s">
        <v>52</v>
      </c>
      <c r="V1559" s="94" t="s">
        <v>53</v>
      </c>
      <c r="W1559" s="90" t="s">
        <v>54</v>
      </c>
      <c r="X1559" s="90" t="s">
        <v>55</v>
      </c>
      <c r="Y1559" s="90" t="s">
        <v>1570</v>
      </c>
      <c r="Z1559" s="88">
        <v>27297281</v>
      </c>
      <c r="AA1559" s="120"/>
      <c r="AB1559" s="88"/>
      <c r="AC1559" s="88"/>
      <c r="AD1559" s="88"/>
      <c r="AE1559" s="120">
        <v>27297281</v>
      </c>
      <c r="AF1559" s="88"/>
      <c r="AG1559" s="89"/>
      <c r="AH1559" s="90" t="s">
        <v>57</v>
      </c>
      <c r="AI1559" s="90" t="s">
        <v>1562</v>
      </c>
      <c r="AJ1559" s="90" t="s">
        <v>1563</v>
      </c>
      <c r="AK1559" s="90"/>
      <c r="AL1559" s="90" t="s">
        <v>57</v>
      </c>
      <c r="AM1559" s="90"/>
      <c r="AN1559" s="90" t="s">
        <v>57</v>
      </c>
      <c r="AO1559" s="90"/>
      <c r="AP1559" s="90" t="s">
        <v>57</v>
      </c>
      <c r="AQ1559" s="90"/>
      <c r="AR1559" s="90" t="s">
        <v>57</v>
      </c>
      <c r="AS1559" s="90" t="s">
        <v>60</v>
      </c>
      <c r="AT1559" s="90" t="s">
        <v>61</v>
      </c>
      <c r="AU1559" s="97" t="s">
        <v>62</v>
      </c>
      <c r="AV1559" s="98" t="s">
        <v>125</v>
      </c>
      <c r="AW1559" s="98" t="s">
        <v>126</v>
      </c>
      <c r="AX1559" s="97">
        <v>3202032</v>
      </c>
      <c r="AY1559" s="98" t="s">
        <v>127</v>
      </c>
      <c r="AZ1559" s="98" t="s">
        <v>293</v>
      </c>
      <c r="BA1559" s="24"/>
    </row>
    <row r="1560" spans="1:53" ht="84.75" customHeight="1">
      <c r="A1560" s="23" t="str">
        <f>+IFERROR(VLOOKUP(R1560,'[2]Listas niveles'!$D$2:$E$11,2,FALSE),"")</f>
        <v>DTAO</v>
      </c>
      <c r="B1560" s="23" t="str">
        <f>+IFERROR(VLOOKUP(AS1560,'[2]Listas anexo 1'!$A$7:$B$8,2,FALSE),"")</f>
        <v>ADMIN</v>
      </c>
      <c r="C1560" s="23" t="str">
        <f>+IFERROR(VLOOKUP(AT1560,'[2]Listas anexo 1'!$A$13:$B$15,2,FALSE),"")</f>
        <v>ADMINYCOOR</v>
      </c>
      <c r="D1560" s="23" t="str">
        <f>+IFERROR(VLOOKUP(AT1560,'[2]Listas anexo 1'!$A$13:$C$15,3,FALSE),"")</f>
        <v>CONTRIBUIR</v>
      </c>
      <c r="E1560" s="23" t="str">
        <f>+IFERROR(VLOOKUP(AT1560,'[2]Listas anexo 1'!$A$19:$B$21,2,FALSE),"")</f>
        <v>ADMINOB</v>
      </c>
      <c r="F1560" s="23" t="str">
        <f>+IFERROR(VLOOKUP(AV1560,'[2]Listas anexo 1'!$J$13:$K$21,2,FALSE),"")</f>
        <v>ADOBI</v>
      </c>
      <c r="G1560" s="23" t="str">
        <f>+IFERROR(VLOOKUP(AW1560,'[2]LISTAS ANEXO 1. 2'!$A$9:$B$38,2,FALSE),"")</f>
        <v>AII</v>
      </c>
      <c r="H1560" s="23" t="str">
        <f>+IFERROR(IF(C1560="ADMINYCOOR",VLOOKUP(AY1560,'[2]LISTAS ANEXO 1. 3'!$B$13:$C$42,2,FALSE),IF(C1560="TASAS",VLOOKUP(AY1560,'[2]LISTAS ANEXO 1. 3'!$B$43:$C$51,2,FALSE),IF(C1560="FORTALECIMIENTO",VLOOKUP(AY1560,'[2]LISTAS ANEXO 1. 3'!$B$52:$C$58,2,FALSE),""))),"")</f>
        <v>CC</v>
      </c>
      <c r="I1560" s="23" t="str">
        <f>+IFERROR(VLOOKUP(#REF!,'[2]LISTAS ANEXO 1. 4'!$B$74:$C$90,2,FALSE),"")</f>
        <v/>
      </c>
      <c r="J1560" s="23" t="str">
        <f>+IFERROR(VLOOKUP(X1560,[2]ORDINALES!$B$2:$C$5,2,FALSE),"")</f>
        <v>CTADOS</v>
      </c>
      <c r="K1560" s="23" t="str">
        <f>+IFERROR(VLOOKUP(#REF!,[2]REGION!$G$2:$I$1125,2,FALSE),"")</f>
        <v/>
      </c>
      <c r="L1560" s="23" t="str">
        <f>+IFERROR(VLOOKUP(AI1560,[2]REGION!$G$2:$I$1125,2,FALSE),"")</f>
        <v>CALDAS</v>
      </c>
      <c r="M1560" s="23" t="str">
        <f>+IFERROR(VLOOKUP(#REF!,[2]ORDINALES!$H$2:$I$382,2,FALSE),"")</f>
        <v/>
      </c>
      <c r="N1560" s="23" t="str">
        <f>IFERROR(VLOOKUP(U1560,'[2]Lista Willy'!$B$11:$D$14,3,FALSE),"")</f>
        <v>REC_11</v>
      </c>
      <c r="O1560" s="24"/>
      <c r="P1560" s="90">
        <v>48014</v>
      </c>
      <c r="Q1560" s="90" t="s">
        <v>540</v>
      </c>
      <c r="R1560" s="90" t="s">
        <v>1386</v>
      </c>
      <c r="S1560" s="90" t="s">
        <v>1560</v>
      </c>
      <c r="T1560" s="90" t="s">
        <v>1386</v>
      </c>
      <c r="U1560" s="90" t="s">
        <v>52</v>
      </c>
      <c r="V1560" s="94" t="s">
        <v>53</v>
      </c>
      <c r="W1560" s="90" t="s">
        <v>54</v>
      </c>
      <c r="X1560" s="90" t="s">
        <v>55</v>
      </c>
      <c r="Y1560" s="90" t="s">
        <v>1571</v>
      </c>
      <c r="Z1560" s="88">
        <v>31859960</v>
      </c>
      <c r="AA1560" s="120"/>
      <c r="AB1560" s="88"/>
      <c r="AC1560" s="88"/>
      <c r="AD1560" s="88"/>
      <c r="AE1560" s="120">
        <v>31859960</v>
      </c>
      <c r="AF1560" s="88"/>
      <c r="AG1560" s="89"/>
      <c r="AH1560" s="90" t="s">
        <v>57</v>
      </c>
      <c r="AI1560" s="90" t="s">
        <v>1562</v>
      </c>
      <c r="AJ1560" s="90" t="s">
        <v>1563</v>
      </c>
      <c r="AK1560" s="90"/>
      <c r="AL1560" s="90" t="s">
        <v>57</v>
      </c>
      <c r="AM1560" s="90"/>
      <c r="AN1560" s="90" t="s">
        <v>57</v>
      </c>
      <c r="AO1560" s="90"/>
      <c r="AP1560" s="90" t="s">
        <v>57</v>
      </c>
      <c r="AQ1560" s="90"/>
      <c r="AR1560" s="90" t="s">
        <v>57</v>
      </c>
      <c r="AS1560" s="90" t="s">
        <v>60</v>
      </c>
      <c r="AT1560" s="90" t="s">
        <v>61</v>
      </c>
      <c r="AU1560" s="97" t="s">
        <v>62</v>
      </c>
      <c r="AV1560" s="98" t="s">
        <v>125</v>
      </c>
      <c r="AW1560" s="98" t="s">
        <v>168</v>
      </c>
      <c r="AX1560" s="97">
        <v>3202031</v>
      </c>
      <c r="AY1560" s="98" t="s">
        <v>169</v>
      </c>
      <c r="AZ1560" s="98" t="s">
        <v>549</v>
      </c>
      <c r="BA1560" s="24"/>
    </row>
    <row r="1561" spans="1:53" ht="84.75" customHeight="1">
      <c r="A1561" s="23" t="str">
        <f>+IFERROR(VLOOKUP(R1561,'[2]Listas niveles'!$D$2:$E$11,2,FALSE),"")</f>
        <v>DTAO</v>
      </c>
      <c r="B1561" s="23" t="str">
        <f>+IFERROR(VLOOKUP(AS1561,'[2]Listas anexo 1'!$A$7:$B$8,2,FALSE),"")</f>
        <v>ADMIN</v>
      </c>
      <c r="C1561" s="23" t="str">
        <f>+IFERROR(VLOOKUP(AT1561,'[2]Listas anexo 1'!$A$13:$B$15,2,FALSE),"")</f>
        <v>ADMINYCOOR</v>
      </c>
      <c r="D1561" s="23" t="str">
        <f>+IFERROR(VLOOKUP(AT1561,'[2]Listas anexo 1'!$A$13:$C$15,3,FALSE),"")</f>
        <v>CONTRIBUIR</v>
      </c>
      <c r="E1561" s="23" t="str">
        <f>+IFERROR(VLOOKUP(AT1561,'[2]Listas anexo 1'!$A$19:$B$21,2,FALSE),"")</f>
        <v>ADMINOB</v>
      </c>
      <c r="F1561" s="23" t="str">
        <f>+IFERROR(VLOOKUP(AV1561,'[2]Listas anexo 1'!$J$13:$K$21,2,FALSE),"")</f>
        <v>ADOBI</v>
      </c>
      <c r="G1561" s="23" t="str">
        <f>+IFERROR(VLOOKUP(AW1561,'[2]LISTAS ANEXO 1. 2'!$A$9:$B$38,2,FALSE),"")</f>
        <v>AII</v>
      </c>
      <c r="H1561" s="23" t="str">
        <f>+IFERROR(IF(C1561="ADMINYCOOR",VLOOKUP(AY1561,'[2]LISTAS ANEXO 1. 3'!$B$13:$C$42,2,FALSE),IF(C1561="TASAS",VLOOKUP(AY1561,'[2]LISTAS ANEXO 1. 3'!$B$43:$C$51,2,FALSE),IF(C1561="FORTALECIMIENTO",VLOOKUP(AY1561,'[2]LISTAS ANEXO 1. 3'!$B$52:$C$58,2,FALSE),""))),"")</f>
        <v>CC</v>
      </c>
      <c r="I1561" s="23" t="str">
        <f>+IFERROR(VLOOKUP(#REF!,'[2]LISTAS ANEXO 1. 4'!$B$74:$C$90,2,FALSE),"")</f>
        <v/>
      </c>
      <c r="J1561" s="23" t="str">
        <f>+IFERROR(VLOOKUP(X1561,[2]ORDINALES!$B$2:$C$5,2,FALSE),"")</f>
        <v>CTADOS</v>
      </c>
      <c r="K1561" s="23" t="str">
        <f>+IFERROR(VLOOKUP(#REF!,[2]REGION!$G$2:$I$1125,2,FALSE),"")</f>
        <v/>
      </c>
      <c r="L1561" s="23" t="str">
        <f>+IFERROR(VLOOKUP(AI1561,[2]REGION!$G$2:$I$1125,2,FALSE),"")</f>
        <v>CALDAS</v>
      </c>
      <c r="M1561" s="23" t="str">
        <f>+IFERROR(VLOOKUP(#REF!,[2]ORDINALES!$H$2:$I$382,2,FALSE),"")</f>
        <v/>
      </c>
      <c r="N1561" s="23" t="str">
        <f>IFERROR(VLOOKUP(U1561,'[2]Lista Willy'!$B$11:$D$14,3,FALSE),"")</f>
        <v>REC_11</v>
      </c>
      <c r="O1561" s="24"/>
      <c r="P1561" s="90">
        <v>48015</v>
      </c>
      <c r="Q1561" s="90" t="s">
        <v>540</v>
      </c>
      <c r="R1561" s="90" t="s">
        <v>1386</v>
      </c>
      <c r="S1561" s="90" t="s">
        <v>1560</v>
      </c>
      <c r="T1561" s="90" t="s">
        <v>1386</v>
      </c>
      <c r="U1561" s="90" t="s">
        <v>52</v>
      </c>
      <c r="V1561" s="94" t="s">
        <v>53</v>
      </c>
      <c r="W1561" s="90" t="s">
        <v>54</v>
      </c>
      <c r="X1561" s="90" t="s">
        <v>55</v>
      </c>
      <c r="Y1561" s="90" t="s">
        <v>1572</v>
      </c>
      <c r="Z1561" s="88">
        <v>37127790</v>
      </c>
      <c r="AA1561" s="120"/>
      <c r="AB1561" s="88"/>
      <c r="AC1561" s="88"/>
      <c r="AD1561" s="88"/>
      <c r="AE1561" s="120">
        <v>37127790</v>
      </c>
      <c r="AF1561" s="88"/>
      <c r="AG1561" s="89"/>
      <c r="AH1561" s="90" t="s">
        <v>57</v>
      </c>
      <c r="AI1561" s="90" t="s">
        <v>1562</v>
      </c>
      <c r="AJ1561" s="90" t="s">
        <v>1563</v>
      </c>
      <c r="AK1561" s="90"/>
      <c r="AL1561" s="90" t="s">
        <v>57</v>
      </c>
      <c r="AM1561" s="90"/>
      <c r="AN1561" s="90" t="s">
        <v>57</v>
      </c>
      <c r="AO1561" s="90"/>
      <c r="AP1561" s="90" t="s">
        <v>57</v>
      </c>
      <c r="AQ1561" s="90"/>
      <c r="AR1561" s="90" t="s">
        <v>57</v>
      </c>
      <c r="AS1561" s="90" t="s">
        <v>60</v>
      </c>
      <c r="AT1561" s="90" t="s">
        <v>61</v>
      </c>
      <c r="AU1561" s="97" t="s">
        <v>62</v>
      </c>
      <c r="AV1561" s="98" t="s">
        <v>125</v>
      </c>
      <c r="AW1561" s="98" t="s">
        <v>168</v>
      </c>
      <c r="AX1561" s="97">
        <v>3202031</v>
      </c>
      <c r="AY1561" s="98" t="s">
        <v>169</v>
      </c>
      <c r="AZ1561" s="98" t="s">
        <v>549</v>
      </c>
      <c r="BA1561" s="24"/>
    </row>
    <row r="1562" spans="1:53" ht="84.75" customHeight="1">
      <c r="A1562" s="23" t="str">
        <f>+IFERROR(VLOOKUP(R1562,'[2]Listas niveles'!$D$2:$E$11,2,FALSE),"")</f>
        <v>DTAO</v>
      </c>
      <c r="B1562" s="23" t="str">
        <f>+IFERROR(VLOOKUP(AS1562,'[2]Listas anexo 1'!$A$7:$B$8,2,FALSE),"")</f>
        <v>ADMIN</v>
      </c>
      <c r="C1562" s="23" t="str">
        <f>+IFERROR(VLOOKUP(AT1562,'[2]Listas anexo 1'!$A$13:$B$15,2,FALSE),"")</f>
        <v>ADMINYCOOR</v>
      </c>
      <c r="D1562" s="23" t="str">
        <f>+IFERROR(VLOOKUP(AT1562,'[2]Listas anexo 1'!$A$13:$C$15,3,FALSE),"")</f>
        <v>CONTRIBUIR</v>
      </c>
      <c r="E1562" s="23" t="str">
        <f>+IFERROR(VLOOKUP(AT1562,'[2]Listas anexo 1'!$A$19:$B$21,2,FALSE),"")</f>
        <v>ADMINOB</v>
      </c>
      <c r="F1562" s="23" t="str">
        <f>+IFERROR(VLOOKUP(AV1562,'[2]Listas anexo 1'!$J$13:$K$21,2,FALSE),"")</f>
        <v>ADOBI</v>
      </c>
      <c r="G1562" s="23" t="str">
        <f>+IFERROR(VLOOKUP(AW1562,'[2]LISTAS ANEXO 1. 2'!$A$9:$B$38,2,FALSE),"")</f>
        <v>AIII</v>
      </c>
      <c r="H1562" s="23" t="str">
        <f>+IFERROR(IF(C1562="ADMINYCOOR",VLOOKUP(AY1562,'[2]LISTAS ANEXO 1. 3'!$B$13:$C$42,2,FALSE),IF(C1562="TASAS",VLOOKUP(AY1562,'[2]LISTAS ANEXO 1. 3'!$B$43:$C$51,2,FALSE),IF(C1562="FORTALECIMIENTO",VLOOKUP(AY1562,'[2]LISTAS ANEXO 1. 3'!$B$52:$C$58,2,FALSE),""))),"")</f>
        <v>DD</v>
      </c>
      <c r="I1562" s="23" t="str">
        <f>+IFERROR(VLOOKUP(#REF!,'[2]LISTAS ANEXO 1. 4'!$B$74:$C$90,2,FALSE),"")</f>
        <v/>
      </c>
      <c r="J1562" s="23" t="str">
        <f>+IFERROR(VLOOKUP(X1562,[2]ORDINALES!$B$2:$C$5,2,FALSE),"")</f>
        <v>CTADOS</v>
      </c>
      <c r="K1562" s="23" t="str">
        <f>+IFERROR(VLOOKUP(#REF!,[2]REGION!$G$2:$I$1125,2,FALSE),"")</f>
        <v/>
      </c>
      <c r="L1562" s="23" t="str">
        <f>+IFERROR(VLOOKUP(AI1562,[2]REGION!$G$2:$I$1125,2,FALSE),"")</f>
        <v>CALDAS</v>
      </c>
      <c r="M1562" s="23" t="str">
        <f>+IFERROR(VLOOKUP(#REF!,[2]ORDINALES!$H$2:$I$382,2,FALSE),"")</f>
        <v/>
      </c>
      <c r="N1562" s="23" t="str">
        <f>IFERROR(VLOOKUP(U1562,'[2]Lista Willy'!$B$11:$D$14,3,FALSE),"")</f>
        <v>REC_11</v>
      </c>
      <c r="O1562" s="24"/>
      <c r="P1562" s="90">
        <v>48016</v>
      </c>
      <c r="Q1562" s="90" t="s">
        <v>540</v>
      </c>
      <c r="R1562" s="90" t="s">
        <v>1386</v>
      </c>
      <c r="S1562" s="90" t="s">
        <v>1560</v>
      </c>
      <c r="T1562" s="90" t="s">
        <v>1386</v>
      </c>
      <c r="U1562" s="90" t="s">
        <v>52</v>
      </c>
      <c r="V1562" s="94" t="s">
        <v>53</v>
      </c>
      <c r="W1562" s="90" t="s">
        <v>54</v>
      </c>
      <c r="X1562" s="90" t="s">
        <v>55</v>
      </c>
      <c r="Y1562" s="90" t="s">
        <v>1573</v>
      </c>
      <c r="Z1562" s="88">
        <v>18702420</v>
      </c>
      <c r="AA1562" s="120"/>
      <c r="AB1562" s="88"/>
      <c r="AC1562" s="88"/>
      <c r="AD1562" s="88"/>
      <c r="AE1562" s="120">
        <v>18702420</v>
      </c>
      <c r="AF1562" s="88"/>
      <c r="AG1562" s="89"/>
      <c r="AH1562" s="90" t="s">
        <v>57</v>
      </c>
      <c r="AI1562" s="90" t="s">
        <v>1562</v>
      </c>
      <c r="AJ1562" s="90" t="s">
        <v>1563</v>
      </c>
      <c r="AK1562" s="90"/>
      <c r="AL1562" s="90" t="s">
        <v>57</v>
      </c>
      <c r="AM1562" s="90"/>
      <c r="AN1562" s="90" t="s">
        <v>57</v>
      </c>
      <c r="AO1562" s="90"/>
      <c r="AP1562" s="90" t="s">
        <v>57</v>
      </c>
      <c r="AQ1562" s="90"/>
      <c r="AR1562" s="90" t="s">
        <v>57</v>
      </c>
      <c r="AS1562" s="90" t="s">
        <v>60</v>
      </c>
      <c r="AT1562" s="90" t="s">
        <v>61</v>
      </c>
      <c r="AU1562" s="97" t="s">
        <v>62</v>
      </c>
      <c r="AV1562" s="98" t="s">
        <v>125</v>
      </c>
      <c r="AW1562" s="98" t="s">
        <v>324</v>
      </c>
      <c r="AX1562" s="97">
        <v>3202005</v>
      </c>
      <c r="AY1562" s="98" t="s">
        <v>325</v>
      </c>
      <c r="AZ1562" s="98" t="s">
        <v>389</v>
      </c>
      <c r="BA1562" s="24"/>
    </row>
    <row r="1563" spans="1:53" ht="84.75" customHeight="1">
      <c r="A1563" s="23" t="str">
        <f>+IFERROR(VLOOKUP(R1563,'[2]Listas niveles'!$D$2:$E$11,2,FALSE),"")</f>
        <v>DTAO</v>
      </c>
      <c r="B1563" s="23" t="str">
        <f>+IFERROR(VLOOKUP(AS1563,'[2]Listas anexo 1'!$A$7:$B$8,2,FALSE),"")</f>
        <v>ADMIN</v>
      </c>
      <c r="C1563" s="23" t="str">
        <f>+IFERROR(VLOOKUP(AT1563,'[2]Listas anexo 1'!$A$13:$B$15,2,FALSE),"")</f>
        <v>ADMINYCOOR</v>
      </c>
      <c r="D1563" s="23" t="str">
        <f>+IFERROR(VLOOKUP(AT1563,'[2]Listas anexo 1'!$A$13:$C$15,3,FALSE),"")</f>
        <v>CONTRIBUIR</v>
      </c>
      <c r="E1563" s="23" t="str">
        <f>+IFERROR(VLOOKUP(AT1563,'[2]Listas anexo 1'!$A$19:$B$21,2,FALSE),"")</f>
        <v>ADMINOB</v>
      </c>
      <c r="F1563" s="23" t="str">
        <f>+IFERROR(VLOOKUP(AV1563,'[2]Listas anexo 1'!$J$13:$K$21,2,FALSE),"")</f>
        <v>ADOBI</v>
      </c>
      <c r="G1563" s="23" t="str">
        <f>+IFERROR(VLOOKUP(AW1563,'[2]LISTAS ANEXO 1. 2'!$A$9:$B$38,2,FALSE),"")</f>
        <v>AIII</v>
      </c>
      <c r="H1563" s="23" t="str">
        <f>+IFERROR(IF(C1563="ADMINYCOOR",VLOOKUP(AY1563,'[2]LISTAS ANEXO 1. 3'!$B$13:$C$42,2,FALSE),IF(C1563="TASAS",VLOOKUP(AY1563,'[2]LISTAS ANEXO 1. 3'!$B$43:$C$51,2,FALSE),IF(C1563="FORTALECIMIENTO",VLOOKUP(AY1563,'[2]LISTAS ANEXO 1. 3'!$B$52:$C$58,2,FALSE),""))),"")</f>
        <v>DD</v>
      </c>
      <c r="I1563" s="23" t="str">
        <f>+IFERROR(VLOOKUP(#REF!,'[2]LISTAS ANEXO 1. 4'!$B$74:$C$90,2,FALSE),"")</f>
        <v/>
      </c>
      <c r="J1563" s="23" t="str">
        <f>+IFERROR(VLOOKUP(X1563,[2]ORDINALES!$B$2:$C$5,2,FALSE),"")</f>
        <v>CTADOS</v>
      </c>
      <c r="K1563" s="23" t="str">
        <f>+IFERROR(VLOOKUP(#REF!,[2]REGION!$G$2:$I$1125,2,FALSE),"")</f>
        <v/>
      </c>
      <c r="L1563" s="23" t="str">
        <f>+IFERROR(VLOOKUP(AI1563,[2]REGION!$G$2:$I$1125,2,FALSE),"")</f>
        <v>CALDAS</v>
      </c>
      <c r="M1563" s="23" t="str">
        <f>+IFERROR(VLOOKUP(#REF!,[2]ORDINALES!$H$2:$I$382,2,FALSE),"")</f>
        <v/>
      </c>
      <c r="N1563" s="23" t="str">
        <f>IFERROR(VLOOKUP(U1563,'[2]Lista Willy'!$B$11:$D$14,3,FALSE),"")</f>
        <v>REC_11</v>
      </c>
      <c r="O1563" s="24"/>
      <c r="P1563" s="90">
        <v>48017</v>
      </c>
      <c r="Q1563" s="90" t="s">
        <v>540</v>
      </c>
      <c r="R1563" s="90" t="s">
        <v>1386</v>
      </c>
      <c r="S1563" s="90" t="s">
        <v>1560</v>
      </c>
      <c r="T1563" s="90" t="s">
        <v>1386</v>
      </c>
      <c r="U1563" s="90" t="s">
        <v>52</v>
      </c>
      <c r="V1563" s="94" t="s">
        <v>53</v>
      </c>
      <c r="W1563" s="90" t="s">
        <v>54</v>
      </c>
      <c r="X1563" s="90" t="s">
        <v>55</v>
      </c>
      <c r="Y1563" s="90" t="s">
        <v>1573</v>
      </c>
      <c r="Z1563" s="88">
        <v>18702420</v>
      </c>
      <c r="AA1563" s="120"/>
      <c r="AB1563" s="88"/>
      <c r="AC1563" s="88"/>
      <c r="AD1563" s="88"/>
      <c r="AE1563" s="120">
        <v>18702420</v>
      </c>
      <c r="AF1563" s="88"/>
      <c r="AG1563" s="89"/>
      <c r="AH1563" s="90" t="s">
        <v>57</v>
      </c>
      <c r="AI1563" s="90" t="s">
        <v>1562</v>
      </c>
      <c r="AJ1563" s="90" t="s">
        <v>1563</v>
      </c>
      <c r="AK1563" s="90"/>
      <c r="AL1563" s="90" t="s">
        <v>57</v>
      </c>
      <c r="AM1563" s="90"/>
      <c r="AN1563" s="90" t="s">
        <v>57</v>
      </c>
      <c r="AO1563" s="90"/>
      <c r="AP1563" s="90" t="s">
        <v>57</v>
      </c>
      <c r="AQ1563" s="90"/>
      <c r="AR1563" s="90" t="s">
        <v>57</v>
      </c>
      <c r="AS1563" s="90" t="s">
        <v>60</v>
      </c>
      <c r="AT1563" s="90" t="s">
        <v>61</v>
      </c>
      <c r="AU1563" s="97" t="s">
        <v>62</v>
      </c>
      <c r="AV1563" s="98" t="s">
        <v>125</v>
      </c>
      <c r="AW1563" s="98" t="s">
        <v>324</v>
      </c>
      <c r="AX1563" s="97">
        <v>3202005</v>
      </c>
      <c r="AY1563" s="98" t="s">
        <v>325</v>
      </c>
      <c r="AZ1563" s="98" t="s">
        <v>389</v>
      </c>
      <c r="BA1563" s="24"/>
    </row>
    <row r="1564" spans="1:53" ht="84.75" customHeight="1">
      <c r="A1564" s="23" t="str">
        <f>+IFERROR(VLOOKUP(R1564,'[2]Listas niveles'!$D$2:$E$11,2,FALSE),"")</f>
        <v>DTAO</v>
      </c>
      <c r="B1564" s="23" t="str">
        <f>+IFERROR(VLOOKUP(AS1564,'[2]Listas anexo 1'!$A$7:$B$8,2,FALSE),"")</f>
        <v>ADMIN</v>
      </c>
      <c r="C1564" s="23" t="str">
        <f>+IFERROR(VLOOKUP(AT1564,'[2]Listas anexo 1'!$A$13:$B$15,2,FALSE),"")</f>
        <v>ADMINYCOOR</v>
      </c>
      <c r="D1564" s="23" t="str">
        <f>+IFERROR(VLOOKUP(AT1564,'[2]Listas anexo 1'!$A$13:$C$15,3,FALSE),"")</f>
        <v>CONTRIBUIR</v>
      </c>
      <c r="E1564" s="23" t="str">
        <f>+IFERROR(VLOOKUP(AT1564,'[2]Listas anexo 1'!$A$19:$B$21,2,FALSE),"")</f>
        <v>ADMINOB</v>
      </c>
      <c r="F1564" s="23" t="str">
        <f>+IFERROR(VLOOKUP(AV1564,'[2]Listas anexo 1'!$J$13:$K$21,2,FALSE),"")</f>
        <v>ADOBI</v>
      </c>
      <c r="G1564" s="23" t="str">
        <f>+IFERROR(VLOOKUP(AW1564,'[2]LISTAS ANEXO 1. 2'!$A$9:$B$38,2,FALSE),"")</f>
        <v>AIII</v>
      </c>
      <c r="H1564" s="23" t="str">
        <f>+IFERROR(IF(C1564="ADMINYCOOR",VLOOKUP(AY1564,'[2]LISTAS ANEXO 1. 3'!$B$13:$C$42,2,FALSE),IF(C1564="TASAS",VLOOKUP(AY1564,'[2]LISTAS ANEXO 1. 3'!$B$43:$C$51,2,FALSE),IF(C1564="FORTALECIMIENTO",VLOOKUP(AY1564,'[2]LISTAS ANEXO 1. 3'!$B$52:$C$58,2,FALSE),""))),"")</f>
        <v>DD</v>
      </c>
      <c r="I1564" s="23" t="str">
        <f>+IFERROR(VLOOKUP(#REF!,'[2]LISTAS ANEXO 1. 4'!$B$74:$C$90,2,FALSE),"")</f>
        <v/>
      </c>
      <c r="J1564" s="23" t="str">
        <f>+IFERROR(VLOOKUP(X1564,[2]ORDINALES!$B$2:$C$5,2,FALSE),"")</f>
        <v>CTADOS</v>
      </c>
      <c r="K1564" s="23" t="str">
        <f>+IFERROR(VLOOKUP(#REF!,[2]REGION!$G$2:$I$1125,2,FALSE),"")</f>
        <v/>
      </c>
      <c r="L1564" s="23" t="str">
        <f>+IFERROR(VLOOKUP(AI1564,[2]REGION!$G$2:$I$1125,2,FALSE),"")</f>
        <v>CALDAS</v>
      </c>
      <c r="M1564" s="23" t="str">
        <f>+IFERROR(VLOOKUP(#REF!,[2]ORDINALES!$H$2:$I$382,2,FALSE),"")</f>
        <v/>
      </c>
      <c r="N1564" s="23" t="str">
        <f>IFERROR(VLOOKUP(U1564,'[2]Lista Willy'!$B$11:$D$14,3,FALSE),"")</f>
        <v>REC_11</v>
      </c>
      <c r="O1564" s="24"/>
      <c r="P1564" s="90">
        <v>48018</v>
      </c>
      <c r="Q1564" s="90" t="s">
        <v>540</v>
      </c>
      <c r="R1564" s="90" t="s">
        <v>1386</v>
      </c>
      <c r="S1564" s="90" t="s">
        <v>1560</v>
      </c>
      <c r="T1564" s="90" t="s">
        <v>1386</v>
      </c>
      <c r="U1564" s="90" t="s">
        <v>52</v>
      </c>
      <c r="V1564" s="94" t="s">
        <v>53</v>
      </c>
      <c r="W1564" s="90" t="s">
        <v>54</v>
      </c>
      <c r="X1564" s="90" t="s">
        <v>55</v>
      </c>
      <c r="Y1564" s="90" t="s">
        <v>1573</v>
      </c>
      <c r="Z1564" s="88">
        <v>18702420</v>
      </c>
      <c r="AA1564" s="120"/>
      <c r="AB1564" s="88"/>
      <c r="AC1564" s="88"/>
      <c r="AD1564" s="88"/>
      <c r="AE1564" s="120">
        <v>18702420</v>
      </c>
      <c r="AF1564" s="88"/>
      <c r="AG1564" s="89"/>
      <c r="AH1564" s="90" t="s">
        <v>57</v>
      </c>
      <c r="AI1564" s="90" t="s">
        <v>1562</v>
      </c>
      <c r="AJ1564" s="90" t="s">
        <v>1563</v>
      </c>
      <c r="AK1564" s="90"/>
      <c r="AL1564" s="90" t="s">
        <v>57</v>
      </c>
      <c r="AM1564" s="90"/>
      <c r="AN1564" s="90" t="s">
        <v>57</v>
      </c>
      <c r="AO1564" s="90"/>
      <c r="AP1564" s="90" t="s">
        <v>57</v>
      </c>
      <c r="AQ1564" s="90"/>
      <c r="AR1564" s="90" t="s">
        <v>57</v>
      </c>
      <c r="AS1564" s="90" t="s">
        <v>60</v>
      </c>
      <c r="AT1564" s="90" t="s">
        <v>61</v>
      </c>
      <c r="AU1564" s="97" t="s">
        <v>62</v>
      </c>
      <c r="AV1564" s="98" t="s">
        <v>125</v>
      </c>
      <c r="AW1564" s="98" t="s">
        <v>324</v>
      </c>
      <c r="AX1564" s="97">
        <v>3202005</v>
      </c>
      <c r="AY1564" s="98" t="s">
        <v>325</v>
      </c>
      <c r="AZ1564" s="98" t="s">
        <v>389</v>
      </c>
      <c r="BA1564" s="24"/>
    </row>
    <row r="1565" spans="1:53" ht="84.75" customHeight="1">
      <c r="A1565" s="23" t="str">
        <f>+IFERROR(VLOOKUP(R1565,'[2]Listas niveles'!$D$2:$E$11,2,FALSE),"")</f>
        <v>DTAO</v>
      </c>
      <c r="B1565" s="23" t="str">
        <f>+IFERROR(VLOOKUP(AS1565,'[2]Listas anexo 1'!$A$7:$B$8,2,FALSE),"")</f>
        <v>ADMIN</v>
      </c>
      <c r="C1565" s="23" t="str">
        <f>+IFERROR(VLOOKUP(AT1565,'[2]Listas anexo 1'!$A$13:$B$15,2,FALSE),"")</f>
        <v>ADMINYCOOR</v>
      </c>
      <c r="D1565" s="23" t="str">
        <f>+IFERROR(VLOOKUP(AT1565,'[2]Listas anexo 1'!$A$13:$C$15,3,FALSE),"")</f>
        <v>CONTRIBUIR</v>
      </c>
      <c r="E1565" s="23" t="str">
        <f>+IFERROR(VLOOKUP(AT1565,'[2]Listas anexo 1'!$A$19:$B$21,2,FALSE),"")</f>
        <v>ADMINOB</v>
      </c>
      <c r="F1565" s="23" t="str">
        <f>+IFERROR(VLOOKUP(AV1565,'[2]Listas anexo 1'!$J$13:$K$21,2,FALSE),"")</f>
        <v>ADOBI</v>
      </c>
      <c r="G1565" s="23" t="str">
        <f>+IFERROR(VLOOKUP(AW1565,'[2]LISTAS ANEXO 1. 2'!$A$9:$B$38,2,FALSE),"")</f>
        <v>AIII</v>
      </c>
      <c r="H1565" s="23" t="str">
        <f>+IFERROR(IF(C1565="ADMINYCOOR",VLOOKUP(AY1565,'[2]LISTAS ANEXO 1. 3'!$B$13:$C$42,2,FALSE),IF(C1565="TASAS",VLOOKUP(AY1565,'[2]LISTAS ANEXO 1. 3'!$B$43:$C$51,2,FALSE),IF(C1565="FORTALECIMIENTO",VLOOKUP(AY1565,'[2]LISTAS ANEXO 1. 3'!$B$52:$C$58,2,FALSE),""))),"")</f>
        <v>DD</v>
      </c>
      <c r="I1565" s="23" t="str">
        <f>+IFERROR(VLOOKUP(#REF!,'[2]LISTAS ANEXO 1. 4'!$B$74:$C$90,2,FALSE),"")</f>
        <v/>
      </c>
      <c r="J1565" s="23" t="str">
        <f>+IFERROR(VLOOKUP(X1565,[2]ORDINALES!$B$2:$C$5,2,FALSE),"")</f>
        <v>CTADOS</v>
      </c>
      <c r="K1565" s="23" t="str">
        <f>+IFERROR(VLOOKUP(#REF!,[2]REGION!$G$2:$I$1125,2,FALSE),"")</f>
        <v/>
      </c>
      <c r="L1565" s="23" t="str">
        <f>+IFERROR(VLOOKUP(AI1565,[2]REGION!$G$2:$I$1125,2,FALSE),"")</f>
        <v>CALDAS</v>
      </c>
      <c r="M1565" s="23" t="str">
        <f>+IFERROR(VLOOKUP(#REF!,[2]ORDINALES!$H$2:$I$382,2,FALSE),"")</f>
        <v/>
      </c>
      <c r="N1565" s="23" t="str">
        <f>IFERROR(VLOOKUP(U1565,'[2]Lista Willy'!$B$11:$D$14,3,FALSE),"")</f>
        <v>REC_11</v>
      </c>
      <c r="O1565" s="24"/>
      <c r="P1565" s="90">
        <v>48019</v>
      </c>
      <c r="Q1565" s="90" t="s">
        <v>540</v>
      </c>
      <c r="R1565" s="90" t="s">
        <v>1386</v>
      </c>
      <c r="S1565" s="90" t="s">
        <v>1560</v>
      </c>
      <c r="T1565" s="90" t="s">
        <v>1386</v>
      </c>
      <c r="U1565" s="90" t="s">
        <v>52</v>
      </c>
      <c r="V1565" s="94" t="s">
        <v>53</v>
      </c>
      <c r="W1565" s="90" t="s">
        <v>54</v>
      </c>
      <c r="X1565" s="90" t="s">
        <v>55</v>
      </c>
      <c r="Y1565" s="90" t="s">
        <v>1574</v>
      </c>
      <c r="Z1565" s="88">
        <v>31859960</v>
      </c>
      <c r="AA1565" s="120"/>
      <c r="AB1565" s="88"/>
      <c r="AC1565" s="88"/>
      <c r="AD1565" s="88"/>
      <c r="AE1565" s="120">
        <v>31859960</v>
      </c>
      <c r="AF1565" s="88"/>
      <c r="AG1565" s="89"/>
      <c r="AH1565" s="90" t="s">
        <v>57</v>
      </c>
      <c r="AI1565" s="90" t="s">
        <v>1562</v>
      </c>
      <c r="AJ1565" s="90" t="s">
        <v>1563</v>
      </c>
      <c r="AK1565" s="90"/>
      <c r="AL1565" s="90" t="s">
        <v>57</v>
      </c>
      <c r="AM1565" s="90"/>
      <c r="AN1565" s="90" t="s">
        <v>57</v>
      </c>
      <c r="AO1565" s="90"/>
      <c r="AP1565" s="90" t="s">
        <v>57</v>
      </c>
      <c r="AQ1565" s="90"/>
      <c r="AR1565" s="90" t="s">
        <v>57</v>
      </c>
      <c r="AS1565" s="90" t="s">
        <v>60</v>
      </c>
      <c r="AT1565" s="90" t="s">
        <v>61</v>
      </c>
      <c r="AU1565" s="97" t="s">
        <v>62</v>
      </c>
      <c r="AV1565" s="98" t="s">
        <v>125</v>
      </c>
      <c r="AW1565" s="98" t="s">
        <v>324</v>
      </c>
      <c r="AX1565" s="97">
        <v>3202005</v>
      </c>
      <c r="AY1565" s="98" t="s">
        <v>325</v>
      </c>
      <c r="AZ1565" s="98" t="s">
        <v>389</v>
      </c>
      <c r="BA1565" s="24"/>
    </row>
    <row r="1566" spans="1:53" ht="84.75" customHeight="1">
      <c r="A1566" s="23" t="str">
        <f>+IFERROR(VLOOKUP(R1566,'[2]Listas niveles'!$D$2:$E$11,2,FALSE),"")</f>
        <v>DTAO</v>
      </c>
      <c r="B1566" s="23" t="str">
        <f>+IFERROR(VLOOKUP(AS1566,'[2]Listas anexo 1'!$A$7:$B$8,2,FALSE),"")</f>
        <v>ADMIN</v>
      </c>
      <c r="C1566" s="23" t="str">
        <f>+IFERROR(VLOOKUP(AT1566,'[2]Listas anexo 1'!$A$13:$B$15,2,FALSE),"")</f>
        <v>ADMINYCOOR</v>
      </c>
      <c r="D1566" s="23" t="str">
        <f>+IFERROR(VLOOKUP(AT1566,'[2]Listas anexo 1'!$A$13:$C$15,3,FALSE),"")</f>
        <v>CONTRIBUIR</v>
      </c>
      <c r="E1566" s="23" t="str">
        <f>+IFERROR(VLOOKUP(AT1566,'[2]Listas anexo 1'!$A$19:$B$21,2,FALSE),"")</f>
        <v>ADMINOB</v>
      </c>
      <c r="F1566" s="23" t="str">
        <f>+IFERROR(VLOOKUP(AV1566,'[2]Listas anexo 1'!$J$13:$K$21,2,FALSE),"")</f>
        <v>ADOBI</v>
      </c>
      <c r="G1566" s="23" t="str">
        <f>+IFERROR(VLOOKUP(AW1566,'[2]LISTAS ANEXO 1. 2'!$A$9:$B$38,2,FALSE),"")</f>
        <v>AIII</v>
      </c>
      <c r="H1566" s="23" t="str">
        <f>+IFERROR(IF(C1566="ADMINYCOOR",VLOOKUP(AY1566,'[2]LISTAS ANEXO 1. 3'!$B$13:$C$42,2,FALSE),IF(C1566="TASAS",VLOOKUP(AY1566,'[2]LISTAS ANEXO 1. 3'!$B$43:$C$51,2,FALSE),IF(C1566="FORTALECIMIENTO",VLOOKUP(AY1566,'[2]LISTAS ANEXO 1. 3'!$B$52:$C$58,2,FALSE),""))),"")</f>
        <v>DD</v>
      </c>
      <c r="I1566" s="23" t="str">
        <f>+IFERROR(VLOOKUP(#REF!,'[2]LISTAS ANEXO 1. 4'!$B$74:$C$90,2,FALSE),"")</f>
        <v/>
      </c>
      <c r="J1566" s="23" t="str">
        <f>+IFERROR(VLOOKUP(X1566,[2]ORDINALES!$B$2:$C$5,2,FALSE),"")</f>
        <v>CTADOS</v>
      </c>
      <c r="K1566" s="23" t="str">
        <f>+IFERROR(VLOOKUP(#REF!,[2]REGION!$G$2:$I$1125,2,FALSE),"")</f>
        <v/>
      </c>
      <c r="L1566" s="23" t="str">
        <f>+IFERROR(VLOOKUP(AI1566,[2]REGION!$G$2:$I$1125,2,FALSE),"")</f>
        <v>CALDAS</v>
      </c>
      <c r="M1566" s="23" t="str">
        <f>+IFERROR(VLOOKUP(#REF!,[2]ORDINALES!$H$2:$I$382,2,FALSE),"")</f>
        <v/>
      </c>
      <c r="N1566" s="23" t="str">
        <f>IFERROR(VLOOKUP(U1566,'[2]Lista Willy'!$B$11:$D$14,3,FALSE),"")</f>
        <v>REC_11</v>
      </c>
      <c r="O1566" s="24"/>
      <c r="P1566" s="90">
        <v>48020</v>
      </c>
      <c r="Q1566" s="90" t="s">
        <v>540</v>
      </c>
      <c r="R1566" s="90" t="s">
        <v>1386</v>
      </c>
      <c r="S1566" s="90" t="s">
        <v>1560</v>
      </c>
      <c r="T1566" s="90" t="s">
        <v>1386</v>
      </c>
      <c r="U1566" s="90" t="s">
        <v>52</v>
      </c>
      <c r="V1566" s="94" t="s">
        <v>53</v>
      </c>
      <c r="W1566" s="90" t="s">
        <v>54</v>
      </c>
      <c r="X1566" s="90" t="s">
        <v>55</v>
      </c>
      <c r="Y1566" s="90" t="s">
        <v>1575</v>
      </c>
      <c r="Z1566" s="88">
        <v>57986247</v>
      </c>
      <c r="AA1566" s="120"/>
      <c r="AB1566" s="88"/>
      <c r="AC1566" s="88"/>
      <c r="AD1566" s="88"/>
      <c r="AE1566" s="120">
        <v>57986247</v>
      </c>
      <c r="AF1566" s="88"/>
      <c r="AG1566" s="89"/>
      <c r="AH1566" s="90" t="s">
        <v>57</v>
      </c>
      <c r="AI1566" s="90" t="s">
        <v>1562</v>
      </c>
      <c r="AJ1566" s="90" t="s">
        <v>1563</v>
      </c>
      <c r="AK1566" s="90"/>
      <c r="AL1566" s="90" t="s">
        <v>57</v>
      </c>
      <c r="AM1566" s="90"/>
      <c r="AN1566" s="90" t="s">
        <v>57</v>
      </c>
      <c r="AO1566" s="90"/>
      <c r="AP1566" s="90" t="s">
        <v>57</v>
      </c>
      <c r="AQ1566" s="90"/>
      <c r="AR1566" s="90" t="s">
        <v>57</v>
      </c>
      <c r="AS1566" s="90" t="s">
        <v>60</v>
      </c>
      <c r="AT1566" s="90" t="s">
        <v>61</v>
      </c>
      <c r="AU1566" s="97" t="s">
        <v>62</v>
      </c>
      <c r="AV1566" s="98" t="s">
        <v>125</v>
      </c>
      <c r="AW1566" s="98" t="s">
        <v>324</v>
      </c>
      <c r="AX1566" s="97">
        <v>3202005</v>
      </c>
      <c r="AY1566" s="98" t="s">
        <v>325</v>
      </c>
      <c r="AZ1566" s="98" t="s">
        <v>389</v>
      </c>
      <c r="BA1566" s="24"/>
    </row>
    <row r="1567" spans="1:53" ht="84.75" customHeight="1">
      <c r="A1567" s="23" t="str">
        <f>+IFERROR(VLOOKUP(R1567,'[2]Listas niveles'!$D$2:$E$11,2,FALSE),"")</f>
        <v>DTAO</v>
      </c>
      <c r="B1567" s="23" t="str">
        <f>+IFERROR(VLOOKUP(AS1567,'[2]Listas anexo 1'!$A$7:$B$8,2,FALSE),"")</f>
        <v>ADMIN</v>
      </c>
      <c r="C1567" s="23" t="str">
        <f>+IFERROR(VLOOKUP(AT1567,'[2]Listas anexo 1'!$A$13:$B$15,2,FALSE),"")</f>
        <v>ADMINYCOOR</v>
      </c>
      <c r="D1567" s="23" t="str">
        <f>+IFERROR(VLOOKUP(AT1567,'[2]Listas anexo 1'!$A$13:$C$15,3,FALSE),"")</f>
        <v>CONTRIBUIR</v>
      </c>
      <c r="E1567" s="23" t="str">
        <f>+IFERROR(VLOOKUP(AT1567,'[2]Listas anexo 1'!$A$19:$B$21,2,FALSE),"")</f>
        <v>ADMINOB</v>
      </c>
      <c r="F1567" s="23" t="str">
        <f>+IFERROR(VLOOKUP(AV1567,'[2]Listas anexo 1'!$J$13:$K$21,2,FALSE),"")</f>
        <v>ADOBI</v>
      </c>
      <c r="G1567" s="23" t="str">
        <f>+IFERROR(VLOOKUP(AW1567,'[2]LISTAS ANEXO 1. 2'!$A$9:$B$38,2,FALSE),"")</f>
        <v>AIII</v>
      </c>
      <c r="H1567" s="23" t="str">
        <f>+IFERROR(IF(C1567="ADMINYCOOR",VLOOKUP(AY1567,'[2]LISTAS ANEXO 1. 3'!$B$13:$C$42,2,FALSE),IF(C1567="TASAS",VLOOKUP(AY1567,'[2]LISTAS ANEXO 1. 3'!$B$43:$C$51,2,FALSE),IF(C1567="FORTALECIMIENTO",VLOOKUP(AY1567,'[2]LISTAS ANEXO 1. 3'!$B$52:$C$58,2,FALSE),""))),"")</f>
        <v>DD</v>
      </c>
      <c r="I1567" s="23" t="str">
        <f>+IFERROR(VLOOKUP(#REF!,'[2]LISTAS ANEXO 1. 4'!$B$74:$C$90,2,FALSE),"")</f>
        <v/>
      </c>
      <c r="J1567" s="23" t="str">
        <f>+IFERROR(VLOOKUP(X1567,[2]ORDINALES!$B$2:$C$5,2,FALSE),"")</f>
        <v>CTADOS</v>
      </c>
      <c r="K1567" s="23" t="str">
        <f>+IFERROR(VLOOKUP(#REF!,[2]REGION!$G$2:$I$1125,2,FALSE),"")</f>
        <v/>
      </c>
      <c r="L1567" s="23" t="str">
        <f>+IFERROR(VLOOKUP(AI1567,[2]REGION!$G$2:$I$1125,2,FALSE),"")</f>
        <v>CALDAS</v>
      </c>
      <c r="M1567" s="23" t="str">
        <f>+IFERROR(VLOOKUP(#REF!,[2]ORDINALES!$H$2:$I$382,2,FALSE),"")</f>
        <v/>
      </c>
      <c r="N1567" s="23" t="str">
        <f>IFERROR(VLOOKUP(U1567,'[2]Lista Willy'!$B$11:$D$14,3,FALSE),"")</f>
        <v>REC_11</v>
      </c>
      <c r="O1567" s="24"/>
      <c r="P1567" s="90">
        <v>48021</v>
      </c>
      <c r="Q1567" s="90" t="s">
        <v>540</v>
      </c>
      <c r="R1567" s="90" t="s">
        <v>1386</v>
      </c>
      <c r="S1567" s="90" t="s">
        <v>1560</v>
      </c>
      <c r="T1567" s="90" t="s">
        <v>1386</v>
      </c>
      <c r="U1567" s="90" t="s">
        <v>52</v>
      </c>
      <c r="V1567" s="94" t="s">
        <v>53</v>
      </c>
      <c r="W1567" s="90" t="s">
        <v>54</v>
      </c>
      <c r="X1567" s="90" t="s">
        <v>55</v>
      </c>
      <c r="Y1567" s="90" t="s">
        <v>1576</v>
      </c>
      <c r="Z1567" s="88">
        <v>57986247</v>
      </c>
      <c r="AA1567" s="120"/>
      <c r="AB1567" s="88"/>
      <c r="AC1567" s="88"/>
      <c r="AD1567" s="88"/>
      <c r="AE1567" s="120">
        <v>57986247</v>
      </c>
      <c r="AF1567" s="88"/>
      <c r="AG1567" s="89"/>
      <c r="AH1567" s="90" t="s">
        <v>57</v>
      </c>
      <c r="AI1567" s="90" t="s">
        <v>1562</v>
      </c>
      <c r="AJ1567" s="90" t="s">
        <v>1563</v>
      </c>
      <c r="AK1567" s="90"/>
      <c r="AL1567" s="90" t="s">
        <v>57</v>
      </c>
      <c r="AM1567" s="90"/>
      <c r="AN1567" s="90" t="s">
        <v>57</v>
      </c>
      <c r="AO1567" s="90"/>
      <c r="AP1567" s="90" t="s">
        <v>57</v>
      </c>
      <c r="AQ1567" s="90"/>
      <c r="AR1567" s="90" t="s">
        <v>57</v>
      </c>
      <c r="AS1567" s="90" t="s">
        <v>60</v>
      </c>
      <c r="AT1567" s="90" t="s">
        <v>61</v>
      </c>
      <c r="AU1567" s="97" t="s">
        <v>62</v>
      </c>
      <c r="AV1567" s="98" t="s">
        <v>125</v>
      </c>
      <c r="AW1567" s="98" t="s">
        <v>324</v>
      </c>
      <c r="AX1567" s="97">
        <v>3202005</v>
      </c>
      <c r="AY1567" s="98" t="s">
        <v>325</v>
      </c>
      <c r="AZ1567" s="98" t="s">
        <v>389</v>
      </c>
      <c r="BA1567" s="24"/>
    </row>
    <row r="1568" spans="1:53" ht="84.75" customHeight="1">
      <c r="A1568" s="23" t="str">
        <f>+IFERROR(VLOOKUP(R1568,'[2]Listas niveles'!$D$2:$E$11,2,FALSE),"")</f>
        <v>DTAO</v>
      </c>
      <c r="B1568" s="23" t="str">
        <f>+IFERROR(VLOOKUP(AS1568,'[2]Listas anexo 1'!$A$7:$B$8,2,FALSE),"")</f>
        <v>ADMIN</v>
      </c>
      <c r="C1568" s="23" t="str">
        <f>+IFERROR(VLOOKUP(AT1568,'[2]Listas anexo 1'!$A$13:$B$15,2,FALSE),"")</f>
        <v>ADMINYCOOR</v>
      </c>
      <c r="D1568" s="23" t="str">
        <f>+IFERROR(VLOOKUP(AT1568,'[2]Listas anexo 1'!$A$13:$C$15,3,FALSE),"")</f>
        <v>CONTRIBUIR</v>
      </c>
      <c r="E1568" s="23" t="str">
        <f>+IFERROR(VLOOKUP(AT1568,'[2]Listas anexo 1'!$A$19:$B$21,2,FALSE),"")</f>
        <v>ADMINOB</v>
      </c>
      <c r="F1568" s="23" t="str">
        <f>+IFERROR(VLOOKUP(AV1568,'[2]Listas anexo 1'!$J$13:$K$21,2,FALSE),"")</f>
        <v>ADOBIII</v>
      </c>
      <c r="G1568" s="23" t="str">
        <f>+IFERROR(VLOOKUP(AW1568,'[2]LISTAS ANEXO 1. 2'!$A$9:$B$38,2,FALSE),"")</f>
        <v>AVI</v>
      </c>
      <c r="H1568" s="23" t="str">
        <f>+IFERROR(IF(C1568="ADMINYCOOR",VLOOKUP(AY1568,'[2]LISTAS ANEXO 1. 3'!$B$13:$C$42,2,FALSE),IF(C1568="TASAS",VLOOKUP(AY1568,'[2]LISTAS ANEXO 1. 3'!$B$43:$C$51,2,FALSE),IF(C1568="FORTALECIMIENTO",VLOOKUP(AY1568,'[2]LISTAS ANEXO 1. 3'!$B$52:$C$58,2,FALSE),""))),"")</f>
        <v>HH</v>
      </c>
      <c r="I1568" s="23" t="str">
        <f>+IFERROR(VLOOKUP(#REF!,'[2]LISTAS ANEXO 1. 4'!$B$74:$C$90,2,FALSE),"")</f>
        <v/>
      </c>
      <c r="J1568" s="23" t="str">
        <f>+IFERROR(VLOOKUP(X1568,[2]ORDINALES!$B$2:$C$5,2,FALSE),"")</f>
        <v>CTADOS</v>
      </c>
      <c r="K1568" s="23" t="str">
        <f>+IFERROR(VLOOKUP(#REF!,[2]REGION!$G$2:$I$1125,2,FALSE),"")</f>
        <v/>
      </c>
      <c r="L1568" s="23" t="str">
        <f>+IFERROR(VLOOKUP(AI1568,[2]REGION!$G$2:$I$1125,2,FALSE),"")</f>
        <v>CALDAS</v>
      </c>
      <c r="M1568" s="23" t="str">
        <f>+IFERROR(VLOOKUP(#REF!,[2]ORDINALES!$H$2:$I$382,2,FALSE),"")</f>
        <v/>
      </c>
      <c r="N1568" s="23" t="str">
        <f>IFERROR(VLOOKUP(U1568,'[2]Lista Willy'!$B$11:$D$14,3,FALSE),"")</f>
        <v>REC_11</v>
      </c>
      <c r="O1568" s="24"/>
      <c r="P1568" s="90">
        <v>48022</v>
      </c>
      <c r="Q1568" s="90" t="s">
        <v>540</v>
      </c>
      <c r="R1568" s="90" t="s">
        <v>1386</v>
      </c>
      <c r="S1568" s="90" t="s">
        <v>1560</v>
      </c>
      <c r="T1568" s="90" t="s">
        <v>1386</v>
      </c>
      <c r="U1568" s="90" t="s">
        <v>52</v>
      </c>
      <c r="V1568" s="94" t="s">
        <v>53</v>
      </c>
      <c r="W1568" s="90" t="s">
        <v>54</v>
      </c>
      <c r="X1568" s="90" t="s">
        <v>55</v>
      </c>
      <c r="Y1568" s="90" t="s">
        <v>1577</v>
      </c>
      <c r="Z1568" s="88">
        <v>31859960</v>
      </c>
      <c r="AA1568" s="120"/>
      <c r="AB1568" s="88"/>
      <c r="AC1568" s="88"/>
      <c r="AD1568" s="88"/>
      <c r="AE1568" s="120">
        <v>31859960</v>
      </c>
      <c r="AF1568" s="88"/>
      <c r="AG1568" s="89"/>
      <c r="AH1568" s="90" t="s">
        <v>57</v>
      </c>
      <c r="AI1568" s="90" t="s">
        <v>1562</v>
      </c>
      <c r="AJ1568" s="90" t="s">
        <v>1563</v>
      </c>
      <c r="AK1568" s="90"/>
      <c r="AL1568" s="90" t="s">
        <v>57</v>
      </c>
      <c r="AM1568" s="90"/>
      <c r="AN1568" s="90" t="s">
        <v>57</v>
      </c>
      <c r="AO1568" s="90"/>
      <c r="AP1568" s="90" t="s">
        <v>57</v>
      </c>
      <c r="AQ1568" s="90"/>
      <c r="AR1568" s="90" t="s">
        <v>57</v>
      </c>
      <c r="AS1568" s="90" t="s">
        <v>60</v>
      </c>
      <c r="AT1568" s="90" t="s">
        <v>61</v>
      </c>
      <c r="AU1568" s="97" t="s">
        <v>62</v>
      </c>
      <c r="AV1568" s="98" t="s">
        <v>272</v>
      </c>
      <c r="AW1568" s="98" t="s">
        <v>273</v>
      </c>
      <c r="AX1568" s="97">
        <v>3202010</v>
      </c>
      <c r="AY1568" s="98" t="s">
        <v>274</v>
      </c>
      <c r="AZ1568" s="98" t="s">
        <v>407</v>
      </c>
      <c r="BA1568" s="24"/>
    </row>
    <row r="1569" spans="1:53" ht="84.75" customHeight="1">
      <c r="A1569" s="23" t="str">
        <f>+IFERROR(VLOOKUP(R1569,'[2]Listas niveles'!$D$2:$E$11,2,FALSE),"")</f>
        <v>DTAO</v>
      </c>
      <c r="B1569" s="23" t="str">
        <f>+IFERROR(VLOOKUP(AS1569,'[2]Listas anexo 1'!$A$7:$B$8,2,FALSE),"")</f>
        <v>ADMIN</v>
      </c>
      <c r="C1569" s="23" t="str">
        <f>+IFERROR(VLOOKUP(AT1569,'[2]Listas anexo 1'!$A$13:$B$15,2,FALSE),"")</f>
        <v>ADMINYCOOR</v>
      </c>
      <c r="D1569" s="23" t="str">
        <f>+IFERROR(VLOOKUP(AT1569,'[2]Listas anexo 1'!$A$13:$C$15,3,FALSE),"")</f>
        <v>CONTRIBUIR</v>
      </c>
      <c r="E1569" s="23" t="str">
        <f>+IFERROR(VLOOKUP(AT1569,'[2]Listas anexo 1'!$A$19:$B$21,2,FALSE),"")</f>
        <v>ADMINOB</v>
      </c>
      <c r="F1569" s="23" t="str">
        <f>+IFERROR(VLOOKUP(AV1569,'[2]Listas anexo 1'!$J$13:$K$21,2,FALSE),"")</f>
        <v>ADOBIII</v>
      </c>
      <c r="G1569" s="23" t="str">
        <f>+IFERROR(VLOOKUP(AW1569,'[2]LISTAS ANEXO 1. 2'!$A$9:$B$38,2,FALSE),"")</f>
        <v>AVI</v>
      </c>
      <c r="H1569" s="23" t="str">
        <f>+IFERROR(IF(C1569="ADMINYCOOR",VLOOKUP(AY1569,'[2]LISTAS ANEXO 1. 3'!$B$13:$C$42,2,FALSE),IF(C1569="TASAS",VLOOKUP(AY1569,'[2]LISTAS ANEXO 1. 3'!$B$43:$C$51,2,FALSE),IF(C1569="FORTALECIMIENTO",VLOOKUP(AY1569,'[2]LISTAS ANEXO 1. 3'!$B$52:$C$58,2,FALSE),""))),"")</f>
        <v>HH</v>
      </c>
      <c r="I1569" s="23" t="str">
        <f>+IFERROR(VLOOKUP(#REF!,'[2]LISTAS ANEXO 1. 4'!$B$74:$C$90,2,FALSE),"")</f>
        <v/>
      </c>
      <c r="J1569" s="23" t="str">
        <f>+IFERROR(VLOOKUP(X1569,[2]ORDINALES!$B$2:$C$5,2,FALSE),"")</f>
        <v>CTADOS</v>
      </c>
      <c r="K1569" s="23" t="str">
        <f>+IFERROR(VLOOKUP(#REF!,[2]REGION!$G$2:$I$1125,2,FALSE),"")</f>
        <v/>
      </c>
      <c r="L1569" s="23" t="str">
        <f>+IFERROR(VLOOKUP(AI1569,[2]REGION!$G$2:$I$1125,2,FALSE),"")</f>
        <v>CALDAS</v>
      </c>
      <c r="M1569" s="23" t="str">
        <f>+IFERROR(VLOOKUP(#REF!,[2]ORDINALES!$H$2:$I$382,2,FALSE),"")</f>
        <v/>
      </c>
      <c r="N1569" s="23" t="str">
        <f>IFERROR(VLOOKUP(U1569,'[2]Lista Willy'!$B$11:$D$14,3,FALSE),"")</f>
        <v>REC_11</v>
      </c>
      <c r="O1569" s="24"/>
      <c r="P1569" s="90">
        <v>48023</v>
      </c>
      <c r="Q1569" s="90" t="s">
        <v>540</v>
      </c>
      <c r="R1569" s="90" t="s">
        <v>1386</v>
      </c>
      <c r="S1569" s="90" t="s">
        <v>1560</v>
      </c>
      <c r="T1569" s="90" t="s">
        <v>1386</v>
      </c>
      <c r="U1569" s="90" t="s">
        <v>52</v>
      </c>
      <c r="V1569" s="94" t="s">
        <v>53</v>
      </c>
      <c r="W1569" s="90" t="s">
        <v>54</v>
      </c>
      <c r="X1569" s="90" t="s">
        <v>55</v>
      </c>
      <c r="Y1569" s="90" t="s">
        <v>1578</v>
      </c>
      <c r="Z1569" s="89">
        <v>28963600</v>
      </c>
      <c r="AA1569" s="120"/>
      <c r="AB1569" s="89"/>
      <c r="AC1569" s="89"/>
      <c r="AD1569" s="89"/>
      <c r="AE1569" s="120">
        <v>28963600</v>
      </c>
      <c r="AF1569" s="89">
        <v>28963600</v>
      </c>
      <c r="AG1569" s="89">
        <v>32815758.800000001</v>
      </c>
      <c r="AH1569" s="90" t="s">
        <v>57</v>
      </c>
      <c r="AI1569" s="90" t="s">
        <v>1562</v>
      </c>
      <c r="AJ1569" s="90" t="s">
        <v>1563</v>
      </c>
      <c r="AK1569" s="90"/>
      <c r="AL1569" s="90" t="s">
        <v>57</v>
      </c>
      <c r="AM1569" s="90"/>
      <c r="AN1569" s="90" t="s">
        <v>57</v>
      </c>
      <c r="AO1569" s="90"/>
      <c r="AP1569" s="90" t="s">
        <v>57</v>
      </c>
      <c r="AQ1569" s="90"/>
      <c r="AR1569" s="90" t="s">
        <v>57</v>
      </c>
      <c r="AS1569" s="90" t="s">
        <v>60</v>
      </c>
      <c r="AT1569" s="90" t="s">
        <v>61</v>
      </c>
      <c r="AU1569" s="97" t="s">
        <v>62</v>
      </c>
      <c r="AV1569" s="98" t="s">
        <v>272</v>
      </c>
      <c r="AW1569" s="98" t="s">
        <v>273</v>
      </c>
      <c r="AX1569" s="97">
        <v>3202010</v>
      </c>
      <c r="AY1569" s="98" t="s">
        <v>274</v>
      </c>
      <c r="AZ1569" s="98" t="s">
        <v>407</v>
      </c>
      <c r="BA1569" s="24"/>
    </row>
    <row r="1570" spans="1:53" ht="84.75" customHeight="1">
      <c r="A1570" s="23" t="str">
        <f>+IFERROR(VLOOKUP(R1570,'[2]Listas niveles'!$D$2:$E$11,2,FALSE),"")</f>
        <v>DTAO</v>
      </c>
      <c r="B1570" s="23" t="str">
        <f>+IFERROR(VLOOKUP(AS1570,'[2]Listas anexo 1'!$A$7:$B$8,2,FALSE),"")</f>
        <v>ADMIN</v>
      </c>
      <c r="C1570" s="23" t="str">
        <f>+IFERROR(VLOOKUP(AT1570,'[2]Listas anexo 1'!$A$13:$B$15,2,FALSE),"")</f>
        <v>ADMINYCOOR</v>
      </c>
      <c r="D1570" s="23" t="str">
        <f>+IFERROR(VLOOKUP(AT1570,'[2]Listas anexo 1'!$A$13:$C$15,3,FALSE),"")</f>
        <v>CONTRIBUIR</v>
      </c>
      <c r="E1570" s="23" t="str">
        <f>+IFERROR(VLOOKUP(AT1570,'[2]Listas anexo 1'!$A$19:$B$21,2,FALSE),"")</f>
        <v>ADMINOB</v>
      </c>
      <c r="F1570" s="23" t="str">
        <f>+IFERROR(VLOOKUP(AV1570,'[2]Listas anexo 1'!$J$13:$K$21,2,FALSE),"")</f>
        <v>ADOBIII</v>
      </c>
      <c r="G1570" s="23" t="str">
        <f>+IFERROR(VLOOKUP(AW1570,'[2]LISTAS ANEXO 1. 2'!$A$9:$B$38,2,FALSE),"")</f>
        <v>AVI</v>
      </c>
      <c r="H1570" s="23" t="str">
        <f>+IFERROR(IF(C1570="ADMINYCOOR",VLOOKUP(AY1570,'[2]LISTAS ANEXO 1. 3'!$B$13:$C$42,2,FALSE),IF(C1570="TASAS",VLOOKUP(AY1570,'[2]LISTAS ANEXO 1. 3'!$B$43:$C$51,2,FALSE),IF(C1570="FORTALECIMIENTO",VLOOKUP(AY1570,'[2]LISTAS ANEXO 1. 3'!$B$52:$C$58,2,FALSE),""))),"")</f>
        <v>HH</v>
      </c>
      <c r="I1570" s="23" t="str">
        <f>+IFERROR(VLOOKUP(#REF!,'[2]LISTAS ANEXO 1. 4'!$B$74:$C$90,2,FALSE),"")</f>
        <v/>
      </c>
      <c r="J1570" s="23" t="str">
        <f>+IFERROR(VLOOKUP(X1570,[2]ORDINALES!$B$2:$C$5,2,FALSE),"")</f>
        <v>CTADOS</v>
      </c>
      <c r="K1570" s="23" t="str">
        <f>+IFERROR(VLOOKUP(#REF!,[2]REGION!$G$2:$I$1125,2,FALSE),"")</f>
        <v/>
      </c>
      <c r="L1570" s="23" t="str">
        <f>+IFERROR(VLOOKUP(AI1570,[2]REGION!$G$2:$I$1125,2,FALSE),"")</f>
        <v>CALDAS</v>
      </c>
      <c r="M1570" s="23" t="str">
        <f>+IFERROR(VLOOKUP(#REF!,[2]ORDINALES!$H$2:$I$382,2,FALSE),"")</f>
        <v/>
      </c>
      <c r="N1570" s="23" t="str">
        <f>IFERROR(VLOOKUP(U1570,'[2]Lista Willy'!$B$11:$D$14,3,FALSE),"")</f>
        <v>REC_11</v>
      </c>
      <c r="O1570" s="24"/>
      <c r="P1570" s="90">
        <v>48024</v>
      </c>
      <c r="Q1570" s="90" t="s">
        <v>540</v>
      </c>
      <c r="R1570" s="90" t="s">
        <v>1386</v>
      </c>
      <c r="S1570" s="90" t="s">
        <v>1560</v>
      </c>
      <c r="T1570" s="90" t="s">
        <v>1386</v>
      </c>
      <c r="U1570" s="90" t="s">
        <v>52</v>
      </c>
      <c r="V1570" s="94" t="s">
        <v>53</v>
      </c>
      <c r="W1570" s="90" t="s">
        <v>54</v>
      </c>
      <c r="X1570" s="90" t="s">
        <v>55</v>
      </c>
      <c r="Y1570" s="90" t="s">
        <v>1579</v>
      </c>
      <c r="Z1570" s="88">
        <v>42785358</v>
      </c>
      <c r="AA1570" s="120"/>
      <c r="AB1570" s="88"/>
      <c r="AC1570" s="88"/>
      <c r="AD1570" s="88"/>
      <c r="AE1570" s="120">
        <v>42785358</v>
      </c>
      <c r="AF1570" s="88"/>
      <c r="AG1570" s="89"/>
      <c r="AH1570" s="90" t="s">
        <v>57</v>
      </c>
      <c r="AI1570" s="90" t="s">
        <v>1562</v>
      </c>
      <c r="AJ1570" s="90" t="s">
        <v>1563</v>
      </c>
      <c r="AK1570" s="90"/>
      <c r="AL1570" s="90" t="s">
        <v>57</v>
      </c>
      <c r="AM1570" s="90"/>
      <c r="AN1570" s="90" t="s">
        <v>57</v>
      </c>
      <c r="AO1570" s="90"/>
      <c r="AP1570" s="90" t="s">
        <v>57</v>
      </c>
      <c r="AQ1570" s="90"/>
      <c r="AR1570" s="90" t="s">
        <v>57</v>
      </c>
      <c r="AS1570" s="90" t="s">
        <v>60</v>
      </c>
      <c r="AT1570" s="90" t="s">
        <v>61</v>
      </c>
      <c r="AU1570" s="97" t="s">
        <v>62</v>
      </c>
      <c r="AV1570" s="98" t="s">
        <v>272</v>
      </c>
      <c r="AW1570" s="98" t="s">
        <v>273</v>
      </c>
      <c r="AX1570" s="97">
        <v>3202010</v>
      </c>
      <c r="AY1570" s="98" t="s">
        <v>274</v>
      </c>
      <c r="AZ1570" s="98" t="s">
        <v>407</v>
      </c>
      <c r="BA1570" s="24"/>
    </row>
    <row r="1571" spans="1:53" ht="84.75" customHeight="1">
      <c r="A1571" s="23" t="str">
        <f>+IFERROR(VLOOKUP(R1571,'[2]Listas niveles'!$D$2:$E$11,2,FALSE),"")</f>
        <v>DTAO</v>
      </c>
      <c r="B1571" s="23" t="str">
        <f>+IFERROR(VLOOKUP(AS1571,'[2]Listas anexo 1'!$A$7:$B$8,2,FALSE),"")</f>
        <v>ADMIN</v>
      </c>
      <c r="C1571" s="23" t="str">
        <f>+IFERROR(VLOOKUP(AT1571,'[2]Listas anexo 1'!$A$13:$B$15,2,FALSE),"")</f>
        <v>ADMINYCOOR</v>
      </c>
      <c r="D1571" s="23" t="str">
        <f>+IFERROR(VLOOKUP(AT1571,'[2]Listas anexo 1'!$A$13:$C$15,3,FALSE),"")</f>
        <v>CONTRIBUIR</v>
      </c>
      <c r="E1571" s="23" t="str">
        <f>+IFERROR(VLOOKUP(AT1571,'[2]Listas anexo 1'!$A$19:$B$21,2,FALSE),"")</f>
        <v>ADMINOB</v>
      </c>
      <c r="F1571" s="23" t="str">
        <f>+IFERROR(VLOOKUP(AV1571,'[2]Listas anexo 1'!$J$13:$K$21,2,FALSE),"")</f>
        <v>ADOBIII</v>
      </c>
      <c r="G1571" s="23" t="str">
        <f>+IFERROR(VLOOKUP(AW1571,'[2]LISTAS ANEXO 1. 2'!$A$9:$B$38,2,FALSE),"")</f>
        <v>AVI</v>
      </c>
      <c r="H1571" s="23" t="str">
        <f>+IFERROR(IF(C1571="ADMINYCOOR",VLOOKUP(AY1571,'[2]LISTAS ANEXO 1. 3'!$B$13:$C$42,2,FALSE),IF(C1571="TASAS",VLOOKUP(AY1571,'[2]LISTAS ANEXO 1. 3'!$B$43:$C$51,2,FALSE),IF(C1571="FORTALECIMIENTO",VLOOKUP(AY1571,'[2]LISTAS ANEXO 1. 3'!$B$52:$C$58,2,FALSE),""))),"")</f>
        <v>HH</v>
      </c>
      <c r="I1571" s="23" t="str">
        <f>+IFERROR(VLOOKUP(#REF!,'[2]LISTAS ANEXO 1. 4'!$B$74:$C$90,2,FALSE),"")</f>
        <v/>
      </c>
      <c r="J1571" s="23" t="str">
        <f>+IFERROR(VLOOKUP(X1571,[2]ORDINALES!$B$2:$C$5,2,FALSE),"")</f>
        <v>CTADOS</v>
      </c>
      <c r="K1571" s="23" t="str">
        <f>+IFERROR(VLOOKUP(#REF!,[2]REGION!$G$2:$I$1125,2,FALSE),"")</f>
        <v/>
      </c>
      <c r="L1571" s="23" t="str">
        <f>+IFERROR(VLOOKUP(AI1571,[2]REGION!$G$2:$I$1125,2,FALSE),"")</f>
        <v>CALDAS</v>
      </c>
      <c r="M1571" s="23" t="str">
        <f>+IFERROR(VLOOKUP(#REF!,[2]ORDINALES!$H$2:$I$382,2,FALSE),"")</f>
        <v/>
      </c>
      <c r="N1571" s="23" t="str">
        <f>IFERROR(VLOOKUP(U1571,'[2]Lista Willy'!$B$11:$D$14,3,FALSE),"")</f>
        <v>REC_11</v>
      </c>
      <c r="O1571" s="24"/>
      <c r="P1571" s="90">
        <v>48025</v>
      </c>
      <c r="Q1571" s="90" t="s">
        <v>540</v>
      </c>
      <c r="R1571" s="90" t="s">
        <v>1386</v>
      </c>
      <c r="S1571" s="90" t="s">
        <v>1560</v>
      </c>
      <c r="T1571" s="90" t="s">
        <v>1386</v>
      </c>
      <c r="U1571" s="90" t="s">
        <v>52</v>
      </c>
      <c r="V1571" s="94" t="s">
        <v>53</v>
      </c>
      <c r="W1571" s="90" t="s">
        <v>54</v>
      </c>
      <c r="X1571" s="90" t="s">
        <v>55</v>
      </c>
      <c r="Y1571" s="90" t="s">
        <v>1580</v>
      </c>
      <c r="Z1571" s="88">
        <v>18702420</v>
      </c>
      <c r="AA1571" s="120"/>
      <c r="AB1571" s="88"/>
      <c r="AC1571" s="88"/>
      <c r="AD1571" s="88"/>
      <c r="AE1571" s="120">
        <v>18702420</v>
      </c>
      <c r="AF1571" s="88"/>
      <c r="AG1571" s="89"/>
      <c r="AH1571" s="90" t="s">
        <v>57</v>
      </c>
      <c r="AI1571" s="90" t="s">
        <v>1562</v>
      </c>
      <c r="AJ1571" s="90" t="s">
        <v>1563</v>
      </c>
      <c r="AK1571" s="90"/>
      <c r="AL1571" s="90" t="s">
        <v>57</v>
      </c>
      <c r="AM1571" s="90"/>
      <c r="AN1571" s="90" t="s">
        <v>57</v>
      </c>
      <c r="AO1571" s="90"/>
      <c r="AP1571" s="90" t="s">
        <v>57</v>
      </c>
      <c r="AQ1571" s="90"/>
      <c r="AR1571" s="90" t="s">
        <v>57</v>
      </c>
      <c r="AS1571" s="90" t="s">
        <v>60</v>
      </c>
      <c r="AT1571" s="90" t="s">
        <v>61</v>
      </c>
      <c r="AU1571" s="97" t="s">
        <v>62</v>
      </c>
      <c r="AV1571" s="98" t="s">
        <v>272</v>
      </c>
      <c r="AW1571" s="98" t="s">
        <v>273</v>
      </c>
      <c r="AX1571" s="97">
        <v>3202010</v>
      </c>
      <c r="AY1571" s="98" t="s">
        <v>274</v>
      </c>
      <c r="AZ1571" s="98" t="s">
        <v>407</v>
      </c>
      <c r="BA1571" s="24"/>
    </row>
    <row r="1572" spans="1:53" ht="84.75" customHeight="1">
      <c r="A1572" s="23" t="str">
        <f>+IFERROR(VLOOKUP(R1572,'[2]Listas niveles'!$D$2:$E$11,2,FALSE),"")</f>
        <v>DTAO</v>
      </c>
      <c r="B1572" s="23" t="str">
        <f>+IFERROR(VLOOKUP(AS1572,'[2]Listas anexo 1'!$A$7:$B$8,2,FALSE),"")</f>
        <v>ADMIN</v>
      </c>
      <c r="C1572" s="23" t="str">
        <f>+IFERROR(VLOOKUP(AT1572,'[2]Listas anexo 1'!$A$13:$B$15,2,FALSE),"")</f>
        <v>ADMINYCOOR</v>
      </c>
      <c r="D1572" s="23" t="str">
        <f>+IFERROR(VLOOKUP(AT1572,'[2]Listas anexo 1'!$A$13:$C$15,3,FALSE),"")</f>
        <v>CONTRIBUIR</v>
      </c>
      <c r="E1572" s="23" t="str">
        <f>+IFERROR(VLOOKUP(AT1572,'[2]Listas anexo 1'!$A$19:$B$21,2,FALSE),"")</f>
        <v>ADMINOB</v>
      </c>
      <c r="F1572" s="23" t="str">
        <f>+IFERROR(VLOOKUP(AV1572,'[2]Listas anexo 1'!$J$13:$K$21,2,FALSE),"")</f>
        <v>ADOBIII</v>
      </c>
      <c r="G1572" s="23" t="str">
        <f>+IFERROR(VLOOKUP(AW1572,'[2]LISTAS ANEXO 1. 2'!$A$9:$B$38,2,FALSE),"")</f>
        <v>AVI</v>
      </c>
      <c r="H1572" s="23" t="str">
        <f>+IFERROR(IF(C1572="ADMINYCOOR",VLOOKUP(AY1572,'[2]LISTAS ANEXO 1. 3'!$B$13:$C$42,2,FALSE),IF(C1572="TASAS",VLOOKUP(AY1572,'[2]LISTAS ANEXO 1. 3'!$B$43:$C$51,2,FALSE),IF(C1572="FORTALECIMIENTO",VLOOKUP(AY1572,'[2]LISTAS ANEXO 1. 3'!$B$52:$C$58,2,FALSE),""))),"")</f>
        <v>HH</v>
      </c>
      <c r="I1572" s="23" t="str">
        <f>+IFERROR(VLOOKUP(#REF!,'[2]LISTAS ANEXO 1. 4'!$B$74:$C$90,2,FALSE),"")</f>
        <v/>
      </c>
      <c r="J1572" s="23" t="str">
        <f>+IFERROR(VLOOKUP(X1572,[2]ORDINALES!$B$2:$C$5,2,FALSE),"")</f>
        <v>CTADOS</v>
      </c>
      <c r="K1572" s="23" t="str">
        <f>+IFERROR(VLOOKUP(#REF!,[2]REGION!$G$2:$I$1125,2,FALSE),"")</f>
        <v/>
      </c>
      <c r="L1572" s="23" t="str">
        <f>+IFERROR(VLOOKUP(AI1572,[2]REGION!$G$2:$I$1125,2,FALSE),"")</f>
        <v>CALDAS</v>
      </c>
      <c r="M1572" s="23" t="str">
        <f>+IFERROR(VLOOKUP(#REF!,[2]ORDINALES!$H$2:$I$382,2,FALSE),"")</f>
        <v/>
      </c>
      <c r="N1572" s="23" t="str">
        <f>IFERROR(VLOOKUP(U1572,'[2]Lista Willy'!$B$11:$D$14,3,FALSE),"")</f>
        <v>REC_11</v>
      </c>
      <c r="O1572" s="24"/>
      <c r="P1572" s="90">
        <v>48026</v>
      </c>
      <c r="Q1572" s="90" t="s">
        <v>540</v>
      </c>
      <c r="R1572" s="90" t="s">
        <v>1386</v>
      </c>
      <c r="S1572" s="90" t="s">
        <v>1560</v>
      </c>
      <c r="T1572" s="90" t="s">
        <v>1386</v>
      </c>
      <c r="U1572" s="90" t="s">
        <v>52</v>
      </c>
      <c r="V1572" s="94" t="s">
        <v>53</v>
      </c>
      <c r="W1572" s="90" t="s">
        <v>54</v>
      </c>
      <c r="X1572" s="90" t="s">
        <v>55</v>
      </c>
      <c r="Y1572" s="90" t="s">
        <v>1580</v>
      </c>
      <c r="Z1572" s="88">
        <v>18702420</v>
      </c>
      <c r="AA1572" s="120"/>
      <c r="AB1572" s="88"/>
      <c r="AC1572" s="88"/>
      <c r="AD1572" s="88"/>
      <c r="AE1572" s="120">
        <v>18702420</v>
      </c>
      <c r="AF1572" s="88"/>
      <c r="AG1572" s="89"/>
      <c r="AH1572" s="90" t="s">
        <v>57</v>
      </c>
      <c r="AI1572" s="90" t="s">
        <v>1562</v>
      </c>
      <c r="AJ1572" s="90" t="s">
        <v>1563</v>
      </c>
      <c r="AK1572" s="90"/>
      <c r="AL1572" s="90" t="s">
        <v>57</v>
      </c>
      <c r="AM1572" s="90"/>
      <c r="AN1572" s="90" t="s">
        <v>57</v>
      </c>
      <c r="AO1572" s="90"/>
      <c r="AP1572" s="90" t="s">
        <v>57</v>
      </c>
      <c r="AQ1572" s="90"/>
      <c r="AR1572" s="90" t="s">
        <v>57</v>
      </c>
      <c r="AS1572" s="90" t="s">
        <v>60</v>
      </c>
      <c r="AT1572" s="90" t="s">
        <v>61</v>
      </c>
      <c r="AU1572" s="97" t="s">
        <v>62</v>
      </c>
      <c r="AV1572" s="98" t="s">
        <v>272</v>
      </c>
      <c r="AW1572" s="98" t="s">
        <v>273</v>
      </c>
      <c r="AX1572" s="97">
        <v>3202010</v>
      </c>
      <c r="AY1572" s="98" t="s">
        <v>274</v>
      </c>
      <c r="AZ1572" s="98" t="s">
        <v>407</v>
      </c>
      <c r="BA1572" s="24"/>
    </row>
    <row r="1573" spans="1:53" ht="84.75" customHeight="1">
      <c r="A1573" s="23" t="str">
        <f>+IFERROR(VLOOKUP(R1573,'[2]Listas niveles'!$D$2:$E$11,2,FALSE),"")</f>
        <v>DTAO</v>
      </c>
      <c r="B1573" s="23" t="str">
        <f>+IFERROR(VLOOKUP(AS1573,'[2]Listas anexo 1'!$A$7:$B$8,2,FALSE),"")</f>
        <v>ADMIN</v>
      </c>
      <c r="C1573" s="23" t="str">
        <f>+IFERROR(VLOOKUP(AT1573,'[2]Listas anexo 1'!$A$13:$B$15,2,FALSE),"")</f>
        <v>ADMINYCOOR</v>
      </c>
      <c r="D1573" s="23" t="str">
        <f>+IFERROR(VLOOKUP(AT1573,'[2]Listas anexo 1'!$A$13:$C$15,3,FALSE),"")</f>
        <v>CONTRIBUIR</v>
      </c>
      <c r="E1573" s="23" t="str">
        <f>+IFERROR(VLOOKUP(AT1573,'[2]Listas anexo 1'!$A$19:$B$21,2,FALSE),"")</f>
        <v>ADMINOB</v>
      </c>
      <c r="F1573" s="23" t="str">
        <f>+IFERROR(VLOOKUP(AV1573,'[2]Listas anexo 1'!$J$13:$K$21,2,FALSE),"")</f>
        <v>ADOBIII</v>
      </c>
      <c r="G1573" s="23" t="str">
        <f>+IFERROR(VLOOKUP(AW1573,'[2]LISTAS ANEXO 1. 2'!$A$9:$B$38,2,FALSE),"")</f>
        <v>AVI</v>
      </c>
      <c r="H1573" s="23" t="str">
        <f>+IFERROR(IF(C1573="ADMINYCOOR",VLOOKUP(AY1573,'[2]LISTAS ANEXO 1. 3'!$B$13:$C$42,2,FALSE),IF(C1573="TASAS",VLOOKUP(AY1573,'[2]LISTAS ANEXO 1. 3'!$B$43:$C$51,2,FALSE),IF(C1573="FORTALECIMIENTO",VLOOKUP(AY1573,'[2]LISTAS ANEXO 1. 3'!$B$52:$C$58,2,FALSE),""))),"")</f>
        <v>HH</v>
      </c>
      <c r="I1573" s="23" t="str">
        <f>+IFERROR(VLOOKUP(#REF!,'[2]LISTAS ANEXO 1. 4'!$B$74:$C$90,2,FALSE),"")</f>
        <v/>
      </c>
      <c r="J1573" s="23" t="str">
        <f>+IFERROR(VLOOKUP(X1573,[2]ORDINALES!$B$2:$C$5,2,FALSE),"")</f>
        <v>CTADOS</v>
      </c>
      <c r="K1573" s="23" t="str">
        <f>+IFERROR(VLOOKUP(#REF!,[2]REGION!$G$2:$I$1125,2,FALSE),"")</f>
        <v/>
      </c>
      <c r="L1573" s="23" t="str">
        <f>+IFERROR(VLOOKUP(AI1573,[2]REGION!$G$2:$I$1125,2,FALSE),"")</f>
        <v>CALDAS</v>
      </c>
      <c r="M1573" s="23" t="str">
        <f>+IFERROR(VLOOKUP(#REF!,[2]ORDINALES!$H$2:$I$382,2,FALSE),"")</f>
        <v/>
      </c>
      <c r="N1573" s="23" t="str">
        <f>IFERROR(VLOOKUP(U1573,'[2]Lista Willy'!$B$11:$D$14,3,FALSE),"")</f>
        <v>REC_11</v>
      </c>
      <c r="O1573" s="24"/>
      <c r="P1573" s="90">
        <v>48027</v>
      </c>
      <c r="Q1573" s="90" t="s">
        <v>540</v>
      </c>
      <c r="R1573" s="90" t="s">
        <v>1386</v>
      </c>
      <c r="S1573" s="90" t="s">
        <v>1560</v>
      </c>
      <c r="T1573" s="90" t="s">
        <v>1386</v>
      </c>
      <c r="U1573" s="90" t="s">
        <v>52</v>
      </c>
      <c r="V1573" s="94" t="s">
        <v>53</v>
      </c>
      <c r="W1573" s="90" t="s">
        <v>54</v>
      </c>
      <c r="X1573" s="90" t="s">
        <v>55</v>
      </c>
      <c r="Y1573" s="90" t="s">
        <v>1580</v>
      </c>
      <c r="Z1573" s="88">
        <v>18702420</v>
      </c>
      <c r="AA1573" s="120"/>
      <c r="AB1573" s="88"/>
      <c r="AC1573" s="88"/>
      <c r="AD1573" s="88"/>
      <c r="AE1573" s="120">
        <v>18702420</v>
      </c>
      <c r="AF1573" s="88"/>
      <c r="AG1573" s="89"/>
      <c r="AH1573" s="90" t="s">
        <v>57</v>
      </c>
      <c r="AI1573" s="90" t="s">
        <v>1562</v>
      </c>
      <c r="AJ1573" s="90" t="s">
        <v>1563</v>
      </c>
      <c r="AK1573" s="90"/>
      <c r="AL1573" s="90" t="s">
        <v>57</v>
      </c>
      <c r="AM1573" s="90"/>
      <c r="AN1573" s="90" t="s">
        <v>57</v>
      </c>
      <c r="AO1573" s="90"/>
      <c r="AP1573" s="90" t="s">
        <v>57</v>
      </c>
      <c r="AQ1573" s="90"/>
      <c r="AR1573" s="90" t="s">
        <v>57</v>
      </c>
      <c r="AS1573" s="90" t="s">
        <v>60</v>
      </c>
      <c r="AT1573" s="90" t="s">
        <v>61</v>
      </c>
      <c r="AU1573" s="97" t="s">
        <v>62</v>
      </c>
      <c r="AV1573" s="98" t="s">
        <v>272</v>
      </c>
      <c r="AW1573" s="98" t="s">
        <v>273</v>
      </c>
      <c r="AX1573" s="97">
        <v>3202010</v>
      </c>
      <c r="AY1573" s="98" t="s">
        <v>274</v>
      </c>
      <c r="AZ1573" s="98" t="s">
        <v>407</v>
      </c>
      <c r="BA1573" s="24"/>
    </row>
    <row r="1574" spans="1:53" ht="84.75" customHeight="1">
      <c r="A1574" s="23" t="str">
        <f>+IFERROR(VLOOKUP(R1574,'[2]Listas niveles'!$D$2:$E$11,2,FALSE),"")</f>
        <v>DTAO</v>
      </c>
      <c r="B1574" s="23" t="str">
        <f>+IFERROR(VLOOKUP(AS1574,'[2]Listas anexo 1'!$A$7:$B$8,2,FALSE),"")</f>
        <v>ADMIN</v>
      </c>
      <c r="C1574" s="23" t="str">
        <f>+IFERROR(VLOOKUP(AT1574,'[2]Listas anexo 1'!$A$13:$B$15,2,FALSE),"")</f>
        <v>ADMINYCOOR</v>
      </c>
      <c r="D1574" s="23" t="str">
        <f>+IFERROR(VLOOKUP(AT1574,'[2]Listas anexo 1'!$A$13:$C$15,3,FALSE),"")</f>
        <v>CONTRIBUIR</v>
      </c>
      <c r="E1574" s="23" t="str">
        <f>+IFERROR(VLOOKUP(AT1574,'[2]Listas anexo 1'!$A$19:$B$21,2,FALSE),"")</f>
        <v>ADMINOB</v>
      </c>
      <c r="F1574" s="23" t="str">
        <f>+IFERROR(VLOOKUP(AV1574,'[2]Listas anexo 1'!$J$13:$K$21,2,FALSE),"")</f>
        <v>ADOBIII</v>
      </c>
      <c r="G1574" s="23" t="str">
        <f>+IFERROR(VLOOKUP(AW1574,'[2]LISTAS ANEXO 1. 2'!$A$9:$B$38,2,FALSE),"")</f>
        <v>AVI</v>
      </c>
      <c r="H1574" s="23" t="str">
        <f>+IFERROR(IF(C1574="ADMINYCOOR",VLOOKUP(AY1574,'[2]LISTAS ANEXO 1. 3'!$B$13:$C$42,2,FALSE),IF(C1574="TASAS",VLOOKUP(AY1574,'[2]LISTAS ANEXO 1. 3'!$B$43:$C$51,2,FALSE),IF(C1574="FORTALECIMIENTO",VLOOKUP(AY1574,'[2]LISTAS ANEXO 1. 3'!$B$52:$C$58,2,FALSE),""))),"")</f>
        <v>HH</v>
      </c>
      <c r="I1574" s="23" t="str">
        <f>+IFERROR(VLOOKUP(#REF!,'[2]LISTAS ANEXO 1. 4'!$B$74:$C$90,2,FALSE),"")</f>
        <v/>
      </c>
      <c r="J1574" s="23" t="str">
        <f>+IFERROR(VLOOKUP(X1574,[2]ORDINALES!$B$2:$C$5,2,FALSE),"")</f>
        <v>CTADOS</v>
      </c>
      <c r="K1574" s="23" t="str">
        <f>+IFERROR(VLOOKUP(#REF!,[2]REGION!$G$2:$I$1125,2,FALSE),"")</f>
        <v/>
      </c>
      <c r="L1574" s="23" t="str">
        <f>+IFERROR(VLOOKUP(AI1574,[2]REGION!$G$2:$I$1125,2,FALSE),"")</f>
        <v>CALDAS</v>
      </c>
      <c r="M1574" s="23" t="str">
        <f>+IFERROR(VLOOKUP(#REF!,[2]ORDINALES!$H$2:$I$382,2,FALSE),"")</f>
        <v/>
      </c>
      <c r="N1574" s="23" t="str">
        <f>IFERROR(VLOOKUP(U1574,'[2]Lista Willy'!$B$11:$D$14,3,FALSE),"")</f>
        <v>REC_11</v>
      </c>
      <c r="O1574" s="24"/>
      <c r="P1574" s="90">
        <v>48028</v>
      </c>
      <c r="Q1574" s="90" t="s">
        <v>540</v>
      </c>
      <c r="R1574" s="90" t="s">
        <v>1386</v>
      </c>
      <c r="S1574" s="90" t="s">
        <v>1560</v>
      </c>
      <c r="T1574" s="90" t="s">
        <v>1386</v>
      </c>
      <c r="U1574" s="90" t="s">
        <v>52</v>
      </c>
      <c r="V1574" s="94" t="s">
        <v>53</v>
      </c>
      <c r="W1574" s="90" t="s">
        <v>54</v>
      </c>
      <c r="X1574" s="90" t="s">
        <v>55</v>
      </c>
      <c r="Y1574" s="90" t="s">
        <v>1581</v>
      </c>
      <c r="Z1574" s="88">
        <v>21227239</v>
      </c>
      <c r="AA1574" s="120"/>
      <c r="AB1574" s="88"/>
      <c r="AC1574" s="88"/>
      <c r="AD1574" s="88"/>
      <c r="AE1574" s="120">
        <v>21227239</v>
      </c>
      <c r="AF1574" s="88"/>
      <c r="AG1574" s="89"/>
      <c r="AH1574" s="90" t="s">
        <v>57</v>
      </c>
      <c r="AI1574" s="90" t="s">
        <v>1562</v>
      </c>
      <c r="AJ1574" s="90" t="s">
        <v>1563</v>
      </c>
      <c r="AK1574" s="90"/>
      <c r="AL1574" s="90" t="s">
        <v>57</v>
      </c>
      <c r="AM1574" s="90"/>
      <c r="AN1574" s="90" t="s">
        <v>57</v>
      </c>
      <c r="AO1574" s="90"/>
      <c r="AP1574" s="90" t="s">
        <v>57</v>
      </c>
      <c r="AQ1574" s="90"/>
      <c r="AR1574" s="90" t="s">
        <v>57</v>
      </c>
      <c r="AS1574" s="90" t="s">
        <v>60</v>
      </c>
      <c r="AT1574" s="90" t="s">
        <v>61</v>
      </c>
      <c r="AU1574" s="97" t="s">
        <v>62</v>
      </c>
      <c r="AV1574" s="98" t="s">
        <v>272</v>
      </c>
      <c r="AW1574" s="98" t="s">
        <v>273</v>
      </c>
      <c r="AX1574" s="97">
        <v>3202010</v>
      </c>
      <c r="AY1574" s="98" t="s">
        <v>274</v>
      </c>
      <c r="AZ1574" s="98" t="s">
        <v>407</v>
      </c>
      <c r="BA1574" s="24"/>
    </row>
    <row r="1575" spans="1:53" ht="84.75" customHeight="1">
      <c r="A1575" s="23" t="str">
        <f>+IFERROR(VLOOKUP(R1575,'[2]Listas niveles'!$D$2:$E$11,2,FALSE),"")</f>
        <v>DTAO</v>
      </c>
      <c r="B1575" s="23" t="str">
        <f>+IFERROR(VLOOKUP(AS1575,'[2]Listas anexo 1'!$A$7:$B$8,2,FALSE),"")</f>
        <v>ADMIN</v>
      </c>
      <c r="C1575" s="23" t="str">
        <f>+IFERROR(VLOOKUP(AT1575,'[2]Listas anexo 1'!$A$13:$B$15,2,FALSE),"")</f>
        <v>ADMINYCOOR</v>
      </c>
      <c r="D1575" s="23" t="str">
        <f>+IFERROR(VLOOKUP(AT1575,'[2]Listas anexo 1'!$A$13:$C$15,3,FALSE),"")</f>
        <v>CONTRIBUIR</v>
      </c>
      <c r="E1575" s="23" t="str">
        <f>+IFERROR(VLOOKUP(AT1575,'[2]Listas anexo 1'!$A$19:$B$21,2,FALSE),"")</f>
        <v>ADMINOB</v>
      </c>
      <c r="F1575" s="23" t="str">
        <f>+IFERROR(VLOOKUP(AV1575,'[2]Listas anexo 1'!$J$13:$K$21,2,FALSE),"")</f>
        <v>ADOBIII</v>
      </c>
      <c r="G1575" s="23" t="str">
        <f>+IFERROR(VLOOKUP(AW1575,'[2]LISTAS ANEXO 1. 2'!$A$9:$B$38,2,FALSE),"")</f>
        <v>AVI</v>
      </c>
      <c r="H1575" s="23" t="str">
        <f>+IFERROR(IF(C1575="ADMINYCOOR",VLOOKUP(AY1575,'[2]LISTAS ANEXO 1. 3'!$B$13:$C$42,2,FALSE),IF(C1575="TASAS",VLOOKUP(AY1575,'[2]LISTAS ANEXO 1. 3'!$B$43:$C$51,2,FALSE),IF(C1575="FORTALECIMIENTO",VLOOKUP(AY1575,'[2]LISTAS ANEXO 1. 3'!$B$52:$C$58,2,FALSE),""))),"")</f>
        <v>HH</v>
      </c>
      <c r="I1575" s="23" t="str">
        <f>+IFERROR(VLOOKUP(#REF!,'[2]LISTAS ANEXO 1. 4'!$B$74:$C$90,2,FALSE),"")</f>
        <v/>
      </c>
      <c r="J1575" s="23" t="str">
        <f>+IFERROR(VLOOKUP(X1575,[2]ORDINALES!$B$2:$C$5,2,FALSE),"")</f>
        <v>CTADOS</v>
      </c>
      <c r="K1575" s="23" t="str">
        <f>+IFERROR(VLOOKUP(#REF!,[2]REGION!$G$2:$I$1125,2,FALSE),"")</f>
        <v/>
      </c>
      <c r="L1575" s="23" t="str">
        <f>+IFERROR(VLOOKUP(AI1575,[2]REGION!$G$2:$I$1125,2,FALSE),"")</f>
        <v>CALDAS</v>
      </c>
      <c r="M1575" s="23" t="str">
        <f>+IFERROR(VLOOKUP(#REF!,[2]ORDINALES!$H$2:$I$382,2,FALSE),"")</f>
        <v/>
      </c>
      <c r="N1575" s="23" t="str">
        <f>IFERROR(VLOOKUP(U1575,'[2]Lista Willy'!$B$11:$D$14,3,FALSE),"")</f>
        <v>REC_11</v>
      </c>
      <c r="O1575" s="24"/>
      <c r="P1575" s="90">
        <v>48029</v>
      </c>
      <c r="Q1575" s="90" t="s">
        <v>540</v>
      </c>
      <c r="R1575" s="90" t="s">
        <v>1386</v>
      </c>
      <c r="S1575" s="90" t="s">
        <v>1560</v>
      </c>
      <c r="T1575" s="90" t="s">
        <v>1386</v>
      </c>
      <c r="U1575" s="90" t="s">
        <v>52</v>
      </c>
      <c r="V1575" s="94" t="s">
        <v>53</v>
      </c>
      <c r="W1575" s="90" t="s">
        <v>54</v>
      </c>
      <c r="X1575" s="90" t="s">
        <v>55</v>
      </c>
      <c r="Y1575" s="90" t="s">
        <v>1582</v>
      </c>
      <c r="Z1575" s="88">
        <v>31859960</v>
      </c>
      <c r="AA1575" s="120"/>
      <c r="AB1575" s="88"/>
      <c r="AC1575" s="88"/>
      <c r="AD1575" s="88"/>
      <c r="AE1575" s="120">
        <v>31859960</v>
      </c>
      <c r="AF1575" s="88"/>
      <c r="AG1575" s="89"/>
      <c r="AH1575" s="90" t="s">
        <v>57</v>
      </c>
      <c r="AI1575" s="90" t="s">
        <v>1562</v>
      </c>
      <c r="AJ1575" s="90" t="s">
        <v>1563</v>
      </c>
      <c r="AK1575" s="90"/>
      <c r="AL1575" s="90" t="s">
        <v>57</v>
      </c>
      <c r="AM1575" s="90"/>
      <c r="AN1575" s="90" t="s">
        <v>57</v>
      </c>
      <c r="AO1575" s="90"/>
      <c r="AP1575" s="90" t="s">
        <v>57</v>
      </c>
      <c r="AQ1575" s="90"/>
      <c r="AR1575" s="90" t="s">
        <v>57</v>
      </c>
      <c r="AS1575" s="90" t="s">
        <v>60</v>
      </c>
      <c r="AT1575" s="90" t="s">
        <v>61</v>
      </c>
      <c r="AU1575" s="97" t="s">
        <v>62</v>
      </c>
      <c r="AV1575" s="98" t="s">
        <v>272</v>
      </c>
      <c r="AW1575" s="98" t="s">
        <v>273</v>
      </c>
      <c r="AX1575" s="97">
        <v>3202010</v>
      </c>
      <c r="AY1575" s="98" t="s">
        <v>274</v>
      </c>
      <c r="AZ1575" s="98" t="s">
        <v>407</v>
      </c>
      <c r="BA1575" s="24"/>
    </row>
    <row r="1576" spans="1:53" ht="84.75" customHeight="1">
      <c r="A1576" s="23" t="str">
        <f>+IFERROR(VLOOKUP(R1576,'[2]Listas niveles'!$D$2:$E$11,2,FALSE),"")</f>
        <v>DTAO</v>
      </c>
      <c r="B1576" s="23" t="str">
        <f>+IFERROR(VLOOKUP(AS1576,'[2]Listas anexo 1'!$A$7:$B$8,2,FALSE),"")</f>
        <v>ADMIN</v>
      </c>
      <c r="C1576" s="23" t="str">
        <f>+IFERROR(VLOOKUP(AT1576,'[2]Listas anexo 1'!$A$13:$B$15,2,FALSE),"")</f>
        <v>ADMINYCOOR</v>
      </c>
      <c r="D1576" s="23" t="str">
        <f>+IFERROR(VLOOKUP(AT1576,'[2]Listas anexo 1'!$A$13:$C$15,3,FALSE),"")</f>
        <v>CONTRIBUIR</v>
      </c>
      <c r="E1576" s="23" t="str">
        <f>+IFERROR(VLOOKUP(AT1576,'[2]Listas anexo 1'!$A$19:$B$21,2,FALSE),"")</f>
        <v>ADMINOB</v>
      </c>
      <c r="F1576" s="23" t="str">
        <f>+IFERROR(VLOOKUP(AV1576,'[2]Listas anexo 1'!$J$13:$K$21,2,FALSE),"")</f>
        <v>ADOBIII</v>
      </c>
      <c r="G1576" s="23" t="str">
        <f>+IFERROR(VLOOKUP(AW1576,'[2]LISTAS ANEXO 1. 2'!$A$9:$B$38,2,FALSE),"")</f>
        <v>AVI</v>
      </c>
      <c r="H1576" s="23" t="str">
        <f>+IFERROR(IF(C1576="ADMINYCOOR",VLOOKUP(AY1576,'[2]LISTAS ANEXO 1. 3'!$B$13:$C$42,2,FALSE),IF(C1576="TASAS",VLOOKUP(AY1576,'[2]LISTAS ANEXO 1. 3'!$B$43:$C$51,2,FALSE),IF(C1576="FORTALECIMIENTO",VLOOKUP(AY1576,'[2]LISTAS ANEXO 1. 3'!$B$52:$C$58,2,FALSE),""))),"")</f>
        <v>HH</v>
      </c>
      <c r="I1576" s="23" t="str">
        <f>+IFERROR(VLOOKUP(#REF!,'[2]LISTAS ANEXO 1. 4'!$B$74:$C$90,2,FALSE),"")</f>
        <v/>
      </c>
      <c r="J1576" s="23" t="str">
        <f>+IFERROR(VLOOKUP(X1576,[2]ORDINALES!$B$2:$C$5,2,FALSE),"")</f>
        <v>CTADOS</v>
      </c>
      <c r="K1576" s="23" t="str">
        <f>+IFERROR(VLOOKUP(#REF!,[2]REGION!$G$2:$I$1125,2,FALSE),"")</f>
        <v/>
      </c>
      <c r="L1576" s="23" t="str">
        <f>+IFERROR(VLOOKUP(AI1576,[2]REGION!$G$2:$I$1125,2,FALSE),"")</f>
        <v>CALDAS</v>
      </c>
      <c r="M1576" s="23" t="str">
        <f>+IFERROR(VLOOKUP(#REF!,[2]ORDINALES!$H$2:$I$382,2,FALSE),"")</f>
        <v/>
      </c>
      <c r="N1576" s="23" t="str">
        <f>IFERROR(VLOOKUP(U1576,'[2]Lista Willy'!$B$11:$D$14,3,FALSE),"")</f>
        <v>REC_11</v>
      </c>
      <c r="O1576" s="24"/>
      <c r="P1576" s="90">
        <v>48030</v>
      </c>
      <c r="Q1576" s="90" t="s">
        <v>540</v>
      </c>
      <c r="R1576" s="90" t="s">
        <v>1386</v>
      </c>
      <c r="S1576" s="90" t="s">
        <v>1560</v>
      </c>
      <c r="T1576" s="90" t="s">
        <v>1386</v>
      </c>
      <c r="U1576" s="90" t="s">
        <v>52</v>
      </c>
      <c r="V1576" s="94" t="s">
        <v>53</v>
      </c>
      <c r="W1576" s="90" t="s">
        <v>54</v>
      </c>
      <c r="X1576" s="90" t="s">
        <v>55</v>
      </c>
      <c r="Y1576" s="90" t="s">
        <v>1582</v>
      </c>
      <c r="Z1576" s="88">
        <v>31859960</v>
      </c>
      <c r="AA1576" s="120"/>
      <c r="AB1576" s="88"/>
      <c r="AC1576" s="88"/>
      <c r="AD1576" s="88"/>
      <c r="AE1576" s="120">
        <v>31859960</v>
      </c>
      <c r="AF1576" s="88"/>
      <c r="AG1576" s="89"/>
      <c r="AH1576" s="90" t="s">
        <v>57</v>
      </c>
      <c r="AI1576" s="90" t="s">
        <v>1562</v>
      </c>
      <c r="AJ1576" s="90" t="s">
        <v>1563</v>
      </c>
      <c r="AK1576" s="90"/>
      <c r="AL1576" s="90" t="s">
        <v>57</v>
      </c>
      <c r="AM1576" s="90"/>
      <c r="AN1576" s="90" t="s">
        <v>57</v>
      </c>
      <c r="AO1576" s="90"/>
      <c r="AP1576" s="90" t="s">
        <v>57</v>
      </c>
      <c r="AQ1576" s="90"/>
      <c r="AR1576" s="90" t="s">
        <v>57</v>
      </c>
      <c r="AS1576" s="90" t="s">
        <v>60</v>
      </c>
      <c r="AT1576" s="90" t="s">
        <v>61</v>
      </c>
      <c r="AU1576" s="97" t="s">
        <v>62</v>
      </c>
      <c r="AV1576" s="98" t="s">
        <v>272</v>
      </c>
      <c r="AW1576" s="98" t="s">
        <v>273</v>
      </c>
      <c r="AX1576" s="97">
        <v>3202010</v>
      </c>
      <c r="AY1576" s="98" t="s">
        <v>274</v>
      </c>
      <c r="AZ1576" s="98" t="s">
        <v>407</v>
      </c>
      <c r="BA1576" s="24"/>
    </row>
    <row r="1577" spans="1:53" ht="84.75" customHeight="1">
      <c r="A1577" s="23" t="str">
        <f>+IFERROR(VLOOKUP(R1577,'[2]Listas niveles'!$D$2:$E$11,2,FALSE),"")</f>
        <v>DTAO</v>
      </c>
      <c r="B1577" s="23" t="str">
        <f>+IFERROR(VLOOKUP(AS1577,'[2]Listas anexo 1'!$A$7:$B$8,2,FALSE),"")</f>
        <v>ADMIN</v>
      </c>
      <c r="C1577" s="23" t="str">
        <f>+IFERROR(VLOOKUP(AT1577,'[2]Listas anexo 1'!$A$13:$B$15,2,FALSE),"")</f>
        <v>ADMINYCOOR</v>
      </c>
      <c r="D1577" s="23" t="str">
        <f>+IFERROR(VLOOKUP(AT1577,'[2]Listas anexo 1'!$A$13:$C$15,3,FALSE),"")</f>
        <v>CONTRIBUIR</v>
      </c>
      <c r="E1577" s="23" t="str">
        <f>+IFERROR(VLOOKUP(AT1577,'[2]Listas anexo 1'!$A$19:$B$21,2,FALSE),"")</f>
        <v>ADMINOB</v>
      </c>
      <c r="F1577" s="23" t="str">
        <f>+IFERROR(VLOOKUP(AV1577,'[2]Listas anexo 1'!$J$13:$K$21,2,FALSE),"")</f>
        <v>ADOBIII</v>
      </c>
      <c r="G1577" s="23" t="str">
        <f>+IFERROR(VLOOKUP(AW1577,'[2]LISTAS ANEXO 1. 2'!$A$9:$B$38,2,FALSE),"")</f>
        <v>AVI</v>
      </c>
      <c r="H1577" s="23" t="str">
        <f>+IFERROR(IF(C1577="ADMINYCOOR",VLOOKUP(AY1577,'[2]LISTAS ANEXO 1. 3'!$B$13:$C$42,2,FALSE),IF(C1577="TASAS",VLOOKUP(AY1577,'[2]LISTAS ANEXO 1. 3'!$B$43:$C$51,2,FALSE),IF(C1577="FORTALECIMIENTO",VLOOKUP(AY1577,'[2]LISTAS ANEXO 1. 3'!$B$52:$C$58,2,FALSE),""))),"")</f>
        <v>HH</v>
      </c>
      <c r="I1577" s="23" t="str">
        <f>+IFERROR(VLOOKUP(#REF!,'[2]LISTAS ANEXO 1. 4'!$B$74:$C$90,2,FALSE),"")</f>
        <v/>
      </c>
      <c r="J1577" s="23" t="str">
        <f>+IFERROR(VLOOKUP(X1577,[2]ORDINALES!$B$2:$C$5,2,FALSE),"")</f>
        <v>CTADOS</v>
      </c>
      <c r="K1577" s="23" t="str">
        <f>+IFERROR(VLOOKUP(#REF!,[2]REGION!$G$2:$I$1125,2,FALSE),"")</f>
        <v/>
      </c>
      <c r="L1577" s="23" t="str">
        <f>+IFERROR(VLOOKUP(AI1577,[2]REGION!$G$2:$I$1125,2,FALSE),"")</f>
        <v>CALDAS</v>
      </c>
      <c r="M1577" s="23" t="str">
        <f>+IFERROR(VLOOKUP(#REF!,[2]ORDINALES!$H$2:$I$382,2,FALSE),"")</f>
        <v/>
      </c>
      <c r="N1577" s="23" t="str">
        <f>IFERROR(VLOOKUP(U1577,'[2]Lista Willy'!$B$11:$D$14,3,FALSE),"")</f>
        <v>REC_11</v>
      </c>
      <c r="O1577" s="24"/>
      <c r="P1577" s="90">
        <v>48031</v>
      </c>
      <c r="Q1577" s="90" t="s">
        <v>540</v>
      </c>
      <c r="R1577" s="90" t="s">
        <v>1386</v>
      </c>
      <c r="S1577" s="90" t="s">
        <v>1560</v>
      </c>
      <c r="T1577" s="90" t="s">
        <v>1386</v>
      </c>
      <c r="U1577" s="90" t="s">
        <v>52</v>
      </c>
      <c r="V1577" s="94" t="s">
        <v>53</v>
      </c>
      <c r="W1577" s="90" t="s">
        <v>54</v>
      </c>
      <c r="X1577" s="90" t="s">
        <v>55</v>
      </c>
      <c r="Y1577" s="90" t="s">
        <v>1583</v>
      </c>
      <c r="Z1577" s="88">
        <v>31859960</v>
      </c>
      <c r="AA1577" s="120"/>
      <c r="AB1577" s="88"/>
      <c r="AC1577" s="88"/>
      <c r="AD1577" s="88"/>
      <c r="AE1577" s="120">
        <v>31859960</v>
      </c>
      <c r="AF1577" s="88"/>
      <c r="AG1577" s="89"/>
      <c r="AH1577" s="90" t="s">
        <v>57</v>
      </c>
      <c r="AI1577" s="90" t="s">
        <v>1562</v>
      </c>
      <c r="AJ1577" s="90" t="s">
        <v>1563</v>
      </c>
      <c r="AK1577" s="90"/>
      <c r="AL1577" s="90" t="s">
        <v>57</v>
      </c>
      <c r="AM1577" s="90"/>
      <c r="AN1577" s="90" t="s">
        <v>57</v>
      </c>
      <c r="AO1577" s="90"/>
      <c r="AP1577" s="90" t="s">
        <v>57</v>
      </c>
      <c r="AQ1577" s="90"/>
      <c r="AR1577" s="90" t="s">
        <v>57</v>
      </c>
      <c r="AS1577" s="90" t="s">
        <v>60</v>
      </c>
      <c r="AT1577" s="90" t="s">
        <v>61</v>
      </c>
      <c r="AU1577" s="97" t="s">
        <v>62</v>
      </c>
      <c r="AV1577" s="98" t="s">
        <v>272</v>
      </c>
      <c r="AW1577" s="98" t="s">
        <v>273</v>
      </c>
      <c r="AX1577" s="97">
        <v>3202010</v>
      </c>
      <c r="AY1577" s="98" t="s">
        <v>274</v>
      </c>
      <c r="AZ1577" s="98" t="s">
        <v>407</v>
      </c>
      <c r="BA1577" s="24"/>
    </row>
    <row r="1578" spans="1:53" ht="84.75" customHeight="1">
      <c r="A1578" s="23" t="str">
        <f>+IFERROR(VLOOKUP(R1578,'[2]Listas niveles'!$D$2:$E$11,2,FALSE),"")</f>
        <v>DTAO</v>
      </c>
      <c r="B1578" s="23" t="str">
        <f>+IFERROR(VLOOKUP(AS1578,'[2]Listas anexo 1'!$A$7:$B$8,2,FALSE),"")</f>
        <v>ADMIN</v>
      </c>
      <c r="C1578" s="23" t="str">
        <f>+IFERROR(VLOOKUP(AT1578,'[2]Listas anexo 1'!$A$13:$B$15,2,FALSE),"")</f>
        <v>ADMINYCOOR</v>
      </c>
      <c r="D1578" s="23" t="str">
        <f>+IFERROR(VLOOKUP(AT1578,'[2]Listas anexo 1'!$A$13:$C$15,3,FALSE),"")</f>
        <v>CONTRIBUIR</v>
      </c>
      <c r="E1578" s="23" t="str">
        <f>+IFERROR(VLOOKUP(AT1578,'[2]Listas anexo 1'!$A$19:$B$21,2,FALSE),"")</f>
        <v>ADMINOB</v>
      </c>
      <c r="F1578" s="23" t="str">
        <f>+IFERROR(VLOOKUP(AV1578,'[2]Listas anexo 1'!$J$13:$K$21,2,FALSE),"")</f>
        <v>ADOBIII</v>
      </c>
      <c r="G1578" s="23" t="str">
        <f>+IFERROR(VLOOKUP(AW1578,'[2]LISTAS ANEXO 1. 2'!$A$9:$B$38,2,FALSE),"")</f>
        <v>AVI</v>
      </c>
      <c r="H1578" s="23" t="str">
        <f>+IFERROR(IF(C1578="ADMINYCOOR",VLOOKUP(AY1578,'[2]LISTAS ANEXO 1. 3'!$B$13:$C$42,2,FALSE),IF(C1578="TASAS",VLOOKUP(AY1578,'[2]LISTAS ANEXO 1. 3'!$B$43:$C$51,2,FALSE),IF(C1578="FORTALECIMIENTO",VLOOKUP(AY1578,'[2]LISTAS ANEXO 1. 3'!$B$52:$C$58,2,FALSE),""))),"")</f>
        <v>HH</v>
      </c>
      <c r="I1578" s="23" t="str">
        <f>+IFERROR(VLOOKUP(#REF!,'[2]LISTAS ANEXO 1. 4'!$B$74:$C$90,2,FALSE),"")</f>
        <v/>
      </c>
      <c r="J1578" s="23" t="str">
        <f>+IFERROR(VLOOKUP(X1578,[2]ORDINALES!$B$2:$C$5,2,FALSE),"")</f>
        <v>CTADOS</v>
      </c>
      <c r="K1578" s="23" t="str">
        <f>+IFERROR(VLOOKUP(#REF!,[2]REGION!$G$2:$I$1125,2,FALSE),"")</f>
        <v/>
      </c>
      <c r="L1578" s="23" t="str">
        <f>+IFERROR(VLOOKUP(AI1578,[2]REGION!$G$2:$I$1125,2,FALSE),"")</f>
        <v>CALDAS</v>
      </c>
      <c r="M1578" s="23" t="str">
        <f>+IFERROR(VLOOKUP(#REF!,[2]ORDINALES!$H$2:$I$382,2,FALSE),"")</f>
        <v/>
      </c>
      <c r="N1578" s="23" t="str">
        <f>IFERROR(VLOOKUP(U1578,'[2]Lista Willy'!$B$11:$D$14,3,FALSE),"")</f>
        <v>REC_11</v>
      </c>
      <c r="O1578" s="24"/>
      <c r="P1578" s="90">
        <v>48032</v>
      </c>
      <c r="Q1578" s="90" t="s">
        <v>540</v>
      </c>
      <c r="R1578" s="90" t="s">
        <v>1386</v>
      </c>
      <c r="S1578" s="90" t="s">
        <v>1560</v>
      </c>
      <c r="T1578" s="90" t="s">
        <v>1386</v>
      </c>
      <c r="U1578" s="90" t="s">
        <v>52</v>
      </c>
      <c r="V1578" s="94" t="s">
        <v>53</v>
      </c>
      <c r="W1578" s="90" t="s">
        <v>54</v>
      </c>
      <c r="X1578" s="90" t="s">
        <v>55</v>
      </c>
      <c r="Y1578" s="90" t="s">
        <v>1583</v>
      </c>
      <c r="Z1578" s="88">
        <v>31859960</v>
      </c>
      <c r="AA1578" s="120"/>
      <c r="AB1578" s="88"/>
      <c r="AC1578" s="88"/>
      <c r="AD1578" s="88"/>
      <c r="AE1578" s="120">
        <v>31859960</v>
      </c>
      <c r="AF1578" s="88"/>
      <c r="AG1578" s="89"/>
      <c r="AH1578" s="90" t="s">
        <v>57</v>
      </c>
      <c r="AI1578" s="90" t="s">
        <v>1562</v>
      </c>
      <c r="AJ1578" s="90" t="s">
        <v>1563</v>
      </c>
      <c r="AK1578" s="90"/>
      <c r="AL1578" s="90" t="s">
        <v>57</v>
      </c>
      <c r="AM1578" s="90"/>
      <c r="AN1578" s="90" t="s">
        <v>57</v>
      </c>
      <c r="AO1578" s="90"/>
      <c r="AP1578" s="90" t="s">
        <v>57</v>
      </c>
      <c r="AQ1578" s="90"/>
      <c r="AR1578" s="90" t="s">
        <v>57</v>
      </c>
      <c r="AS1578" s="90" t="s">
        <v>60</v>
      </c>
      <c r="AT1578" s="90" t="s">
        <v>61</v>
      </c>
      <c r="AU1578" s="97" t="s">
        <v>62</v>
      </c>
      <c r="AV1578" s="98" t="s">
        <v>272</v>
      </c>
      <c r="AW1578" s="98" t="s">
        <v>273</v>
      </c>
      <c r="AX1578" s="97">
        <v>3202010</v>
      </c>
      <c r="AY1578" s="98" t="s">
        <v>274</v>
      </c>
      <c r="AZ1578" s="98" t="s">
        <v>407</v>
      </c>
      <c r="BA1578" s="24"/>
    </row>
    <row r="1579" spans="1:53" ht="84.75" customHeight="1">
      <c r="A1579" s="23" t="str">
        <f>+IFERROR(VLOOKUP(R1579,'[2]Listas niveles'!$D$2:$E$11,2,FALSE),"")</f>
        <v>DTAO</v>
      </c>
      <c r="B1579" s="23" t="str">
        <f>+IFERROR(VLOOKUP(AS1579,'[2]Listas anexo 1'!$A$7:$B$8,2,FALSE),"")</f>
        <v>ADMIN</v>
      </c>
      <c r="C1579" s="23" t="str">
        <f>+IFERROR(VLOOKUP(AT1579,'[2]Listas anexo 1'!$A$13:$B$15,2,FALSE),"")</f>
        <v>ADMINYCOOR</v>
      </c>
      <c r="D1579" s="23" t="str">
        <f>+IFERROR(VLOOKUP(AT1579,'[2]Listas anexo 1'!$A$13:$C$15,3,FALSE),"")</f>
        <v>CONTRIBUIR</v>
      </c>
      <c r="E1579" s="23" t="str">
        <f>+IFERROR(VLOOKUP(AT1579,'[2]Listas anexo 1'!$A$19:$B$21,2,FALSE),"")</f>
        <v>ADMINOB</v>
      </c>
      <c r="F1579" s="23" t="str">
        <f>+IFERROR(VLOOKUP(AV1579,'[2]Listas anexo 1'!$J$13:$K$21,2,FALSE),"")</f>
        <v>ADOBI</v>
      </c>
      <c r="G1579" s="23" t="str">
        <f>+IFERROR(VLOOKUP(AW1579,'[2]LISTAS ANEXO 1. 2'!$A$9:$B$38,2,FALSE),"")</f>
        <v>AIII</v>
      </c>
      <c r="H1579" s="23" t="str">
        <f>+IFERROR(IF(C1579="ADMINYCOOR",VLOOKUP(AY1579,'[2]LISTAS ANEXO 1. 3'!$B$13:$C$42,2,FALSE),IF(C1579="TASAS",VLOOKUP(AY1579,'[2]LISTAS ANEXO 1. 3'!$B$43:$C$51,2,FALSE),IF(C1579="FORTALECIMIENTO",VLOOKUP(AY1579,'[2]LISTAS ANEXO 1. 3'!$B$52:$C$58,2,FALSE),""))),"")</f>
        <v>DD</v>
      </c>
      <c r="I1579" s="23" t="str">
        <f>+IFERROR(VLOOKUP(#REF!,'[2]LISTAS ANEXO 1. 4'!$B$74:$C$90,2,FALSE),"")</f>
        <v/>
      </c>
      <c r="J1579" s="23" t="str">
        <f>+IFERROR(VLOOKUP(X1579,[2]ORDINALES!$B$2:$C$5,2,FALSE),"")</f>
        <v>CTADOS</v>
      </c>
      <c r="K1579" s="23" t="str">
        <f>+IFERROR(VLOOKUP(#REF!,[2]REGION!$G$2:$I$1125,2,FALSE),"")</f>
        <v/>
      </c>
      <c r="L1579" s="23" t="str">
        <f>+IFERROR(VLOOKUP(AI1579,[2]REGION!$G$2:$I$1125,2,FALSE),"")</f>
        <v>CALDAS</v>
      </c>
      <c r="M1579" s="23" t="str">
        <f>+IFERROR(VLOOKUP(#REF!,[2]ORDINALES!$H$2:$I$382,2,FALSE),"")</f>
        <v/>
      </c>
      <c r="N1579" s="23" t="str">
        <f>IFERROR(VLOOKUP(U1579,'[2]Lista Willy'!$B$11:$D$14,3,FALSE),"")</f>
        <v>REC_11</v>
      </c>
      <c r="O1579" s="24"/>
      <c r="P1579" s="90">
        <v>48033</v>
      </c>
      <c r="Q1579" s="90" t="s">
        <v>540</v>
      </c>
      <c r="R1579" s="90" t="s">
        <v>1386</v>
      </c>
      <c r="S1579" s="90" t="s">
        <v>1560</v>
      </c>
      <c r="T1579" s="90" t="s">
        <v>1386</v>
      </c>
      <c r="U1579" s="90" t="s">
        <v>52</v>
      </c>
      <c r="V1579" s="94" t="s">
        <v>53</v>
      </c>
      <c r="W1579" s="90" t="s">
        <v>54</v>
      </c>
      <c r="X1579" s="90" t="s">
        <v>55</v>
      </c>
      <c r="Y1579" s="90" t="s">
        <v>71</v>
      </c>
      <c r="Z1579" s="88">
        <v>3800000</v>
      </c>
      <c r="AA1579" s="120"/>
      <c r="AB1579" s="88"/>
      <c r="AC1579" s="88"/>
      <c r="AD1579" s="88"/>
      <c r="AE1579" s="120">
        <v>3800000</v>
      </c>
      <c r="AF1579" s="88"/>
      <c r="AG1579" s="89"/>
      <c r="AH1579" s="90" t="s">
        <v>57</v>
      </c>
      <c r="AI1579" s="90" t="s">
        <v>1562</v>
      </c>
      <c r="AJ1579" s="90" t="s">
        <v>1563</v>
      </c>
      <c r="AK1579" s="90"/>
      <c r="AL1579" s="90" t="s">
        <v>57</v>
      </c>
      <c r="AM1579" s="90"/>
      <c r="AN1579" s="90" t="s">
        <v>57</v>
      </c>
      <c r="AO1579" s="90"/>
      <c r="AP1579" s="90" t="s">
        <v>57</v>
      </c>
      <c r="AQ1579" s="90"/>
      <c r="AR1579" s="90" t="s">
        <v>57</v>
      </c>
      <c r="AS1579" s="90" t="s">
        <v>60</v>
      </c>
      <c r="AT1579" s="90" t="s">
        <v>61</v>
      </c>
      <c r="AU1579" s="97" t="s">
        <v>62</v>
      </c>
      <c r="AV1579" s="98" t="s">
        <v>125</v>
      </c>
      <c r="AW1579" s="98" t="s">
        <v>324</v>
      </c>
      <c r="AX1579" s="97">
        <v>3202005</v>
      </c>
      <c r="AY1579" s="98" t="s">
        <v>325</v>
      </c>
      <c r="AZ1579" s="98" t="s">
        <v>389</v>
      </c>
      <c r="BA1579" s="24"/>
    </row>
    <row r="1580" spans="1:53" ht="84.75" customHeight="1">
      <c r="A1580" s="23" t="str">
        <f>+IFERROR(VLOOKUP(R1580,'[2]Listas niveles'!$D$2:$E$11,2,FALSE),"")</f>
        <v>DTAO</v>
      </c>
      <c r="B1580" s="23" t="str">
        <f>+IFERROR(VLOOKUP(AS1580,'[2]Listas anexo 1'!$A$7:$B$8,2,FALSE),"")</f>
        <v>ADMIN</v>
      </c>
      <c r="C1580" s="23" t="str">
        <f>+IFERROR(VLOOKUP(AT1580,'[2]Listas anexo 1'!$A$13:$B$15,2,FALSE),"")</f>
        <v>ADMINYCOOR</v>
      </c>
      <c r="D1580" s="23" t="str">
        <f>+IFERROR(VLOOKUP(AT1580,'[2]Listas anexo 1'!$A$13:$C$15,3,FALSE),"")</f>
        <v>CONTRIBUIR</v>
      </c>
      <c r="E1580" s="23" t="str">
        <f>+IFERROR(VLOOKUP(AT1580,'[2]Listas anexo 1'!$A$19:$B$21,2,FALSE),"")</f>
        <v>ADMINOB</v>
      </c>
      <c r="F1580" s="23" t="str">
        <f>+IFERROR(VLOOKUP(AV1580,'[2]Listas anexo 1'!$J$13:$K$21,2,FALSE),"")</f>
        <v>ADOBI</v>
      </c>
      <c r="G1580" s="23" t="str">
        <f>+IFERROR(VLOOKUP(AW1580,'[2]LISTAS ANEXO 1. 2'!$A$9:$B$38,2,FALSE),"")</f>
        <v>AIII</v>
      </c>
      <c r="H1580" s="23" t="str">
        <f>+IFERROR(IF(C1580="ADMINYCOOR",VLOOKUP(AY1580,'[2]LISTAS ANEXO 1. 3'!$B$13:$C$42,2,FALSE),IF(C1580="TASAS",VLOOKUP(AY1580,'[2]LISTAS ANEXO 1. 3'!$B$43:$C$51,2,FALSE),IF(C1580="FORTALECIMIENTO",VLOOKUP(AY1580,'[2]LISTAS ANEXO 1. 3'!$B$52:$C$58,2,FALSE),""))),"")</f>
        <v>DD</v>
      </c>
      <c r="I1580" s="23" t="str">
        <f>+IFERROR(VLOOKUP(#REF!,'[2]LISTAS ANEXO 1. 4'!$B$74:$C$90,2,FALSE),"")</f>
        <v/>
      </c>
      <c r="J1580" s="23" t="str">
        <f>+IFERROR(VLOOKUP(X1580,[2]ORDINALES!$B$2:$C$5,2,FALSE),"")</f>
        <v>CTADOS</v>
      </c>
      <c r="K1580" s="23" t="str">
        <f>+IFERROR(VLOOKUP(#REF!,[2]REGION!$G$2:$I$1125,2,FALSE),"")</f>
        <v/>
      </c>
      <c r="L1580" s="23" t="str">
        <f>+IFERROR(VLOOKUP(AI1580,[2]REGION!$G$2:$I$1125,2,FALSE),"")</f>
        <v>CALDAS</v>
      </c>
      <c r="M1580" s="23" t="str">
        <f>+IFERROR(VLOOKUP(#REF!,[2]ORDINALES!$H$2:$I$382,2,FALSE),"")</f>
        <v/>
      </c>
      <c r="N1580" s="23" t="str">
        <f>IFERROR(VLOOKUP(U1580,'[2]Lista Willy'!$B$11:$D$14,3,FALSE),"")</f>
        <v>REC_11</v>
      </c>
      <c r="O1580" s="24"/>
      <c r="P1580" s="90">
        <v>48034</v>
      </c>
      <c r="Q1580" s="90" t="s">
        <v>540</v>
      </c>
      <c r="R1580" s="90" t="s">
        <v>1386</v>
      </c>
      <c r="S1580" s="90" t="s">
        <v>1560</v>
      </c>
      <c r="T1580" s="90" t="s">
        <v>1386</v>
      </c>
      <c r="U1580" s="90" t="s">
        <v>52</v>
      </c>
      <c r="V1580" s="94" t="s">
        <v>53</v>
      </c>
      <c r="W1580" s="90" t="s">
        <v>54</v>
      </c>
      <c r="X1580" s="90" t="s">
        <v>55</v>
      </c>
      <c r="Y1580" s="90" t="s">
        <v>1584</v>
      </c>
      <c r="Z1580" s="88">
        <v>11000000</v>
      </c>
      <c r="AA1580" s="120"/>
      <c r="AB1580" s="88"/>
      <c r="AC1580" s="88"/>
      <c r="AD1580" s="88"/>
      <c r="AE1580" s="120">
        <v>11000000</v>
      </c>
      <c r="AF1580" s="88"/>
      <c r="AG1580" s="89"/>
      <c r="AH1580" s="90" t="s">
        <v>57</v>
      </c>
      <c r="AI1580" s="90" t="s">
        <v>1562</v>
      </c>
      <c r="AJ1580" s="90" t="s">
        <v>1563</v>
      </c>
      <c r="AK1580" s="90"/>
      <c r="AL1580" s="90" t="s">
        <v>57</v>
      </c>
      <c r="AM1580" s="90"/>
      <c r="AN1580" s="90" t="s">
        <v>57</v>
      </c>
      <c r="AO1580" s="90"/>
      <c r="AP1580" s="90" t="s">
        <v>57</v>
      </c>
      <c r="AQ1580" s="90"/>
      <c r="AR1580" s="90" t="s">
        <v>57</v>
      </c>
      <c r="AS1580" s="90" t="s">
        <v>60</v>
      </c>
      <c r="AT1580" s="90" t="s">
        <v>61</v>
      </c>
      <c r="AU1580" s="97" t="s">
        <v>62</v>
      </c>
      <c r="AV1580" s="98" t="s">
        <v>125</v>
      </c>
      <c r="AW1580" s="98" t="s">
        <v>324</v>
      </c>
      <c r="AX1580" s="97">
        <v>3202005</v>
      </c>
      <c r="AY1580" s="98" t="s">
        <v>325</v>
      </c>
      <c r="AZ1580" s="98" t="s">
        <v>389</v>
      </c>
      <c r="BA1580" s="24"/>
    </row>
    <row r="1581" spans="1:53" ht="84.75" customHeight="1">
      <c r="A1581" s="23" t="str">
        <f>+IFERROR(VLOOKUP(R1581,'[2]Listas niveles'!$D$2:$E$11,2,FALSE),"")</f>
        <v>DTAO</v>
      </c>
      <c r="B1581" s="23" t="str">
        <f>+IFERROR(VLOOKUP(AS1581,'[2]Listas anexo 1'!$A$7:$B$8,2,FALSE),"")</f>
        <v>ADMIN</v>
      </c>
      <c r="C1581" s="23" t="str">
        <f>+IFERROR(VLOOKUP(AT1581,'[2]Listas anexo 1'!$A$13:$B$15,2,FALSE),"")</f>
        <v>ADMINYCOOR</v>
      </c>
      <c r="D1581" s="23" t="str">
        <f>+IFERROR(VLOOKUP(AT1581,'[2]Listas anexo 1'!$A$13:$C$15,3,FALSE),"")</f>
        <v>CONTRIBUIR</v>
      </c>
      <c r="E1581" s="23" t="str">
        <f>+IFERROR(VLOOKUP(AT1581,'[2]Listas anexo 1'!$A$19:$B$21,2,FALSE),"")</f>
        <v>ADMINOB</v>
      </c>
      <c r="F1581" s="23" t="str">
        <f>+IFERROR(VLOOKUP(AV1581,'[2]Listas anexo 1'!$J$13:$K$21,2,FALSE),"")</f>
        <v>ADOBI</v>
      </c>
      <c r="G1581" s="23" t="str">
        <f>+IFERROR(VLOOKUP(AW1581,'[2]LISTAS ANEXO 1. 2'!$A$9:$B$38,2,FALSE),"")</f>
        <v>AIII</v>
      </c>
      <c r="H1581" s="23" t="str">
        <f>+IFERROR(IF(C1581="ADMINYCOOR",VLOOKUP(AY1581,'[2]LISTAS ANEXO 1. 3'!$B$13:$C$42,2,FALSE),IF(C1581="TASAS",VLOOKUP(AY1581,'[2]LISTAS ANEXO 1. 3'!$B$43:$C$51,2,FALSE),IF(C1581="FORTALECIMIENTO",VLOOKUP(AY1581,'[2]LISTAS ANEXO 1. 3'!$B$52:$C$58,2,FALSE),""))),"")</f>
        <v>DD</v>
      </c>
      <c r="I1581" s="23" t="str">
        <f>+IFERROR(VLOOKUP(#REF!,'[2]LISTAS ANEXO 1. 4'!$B$74:$C$90,2,FALSE),"")</f>
        <v/>
      </c>
      <c r="J1581" s="23" t="str">
        <f>+IFERROR(VLOOKUP(X1581,[2]ORDINALES!$B$2:$C$5,2,FALSE),"")</f>
        <v>CTADOS</v>
      </c>
      <c r="K1581" s="23" t="str">
        <f>+IFERROR(VLOOKUP(#REF!,[2]REGION!$G$2:$I$1125,2,FALSE),"")</f>
        <v/>
      </c>
      <c r="L1581" s="23" t="str">
        <f>+IFERROR(VLOOKUP(AI1581,[2]REGION!$G$2:$I$1125,2,FALSE),"")</f>
        <v>CALDAS</v>
      </c>
      <c r="M1581" s="23" t="str">
        <f>+IFERROR(VLOOKUP(#REF!,[2]ORDINALES!$H$2:$I$382,2,FALSE),"")</f>
        <v/>
      </c>
      <c r="N1581" s="23" t="str">
        <f>IFERROR(VLOOKUP(U1581,'[2]Lista Willy'!$B$11:$D$14,3,FALSE),"")</f>
        <v>REC_11</v>
      </c>
      <c r="O1581" s="24"/>
      <c r="P1581" s="90">
        <v>48035</v>
      </c>
      <c r="Q1581" s="90" t="s">
        <v>540</v>
      </c>
      <c r="R1581" s="90" t="s">
        <v>1386</v>
      </c>
      <c r="S1581" s="90" t="s">
        <v>1560</v>
      </c>
      <c r="T1581" s="90" t="s">
        <v>1386</v>
      </c>
      <c r="U1581" s="90" t="s">
        <v>52</v>
      </c>
      <c r="V1581" s="94" t="s">
        <v>53</v>
      </c>
      <c r="W1581" s="90" t="s">
        <v>54</v>
      </c>
      <c r="X1581" s="90" t="s">
        <v>55</v>
      </c>
      <c r="Y1581" s="90" t="s">
        <v>1585</v>
      </c>
      <c r="Z1581" s="88">
        <v>300000000</v>
      </c>
      <c r="AA1581" s="120"/>
      <c r="AB1581" s="88"/>
      <c r="AC1581" s="88"/>
      <c r="AD1581" s="88"/>
      <c r="AE1581" s="120">
        <v>300000000</v>
      </c>
      <c r="AF1581" s="88"/>
      <c r="AG1581" s="89"/>
      <c r="AH1581" s="90" t="s">
        <v>57</v>
      </c>
      <c r="AI1581" s="90" t="s">
        <v>1562</v>
      </c>
      <c r="AJ1581" s="90" t="s">
        <v>1563</v>
      </c>
      <c r="AK1581" s="90"/>
      <c r="AL1581" s="90" t="s">
        <v>57</v>
      </c>
      <c r="AM1581" s="90"/>
      <c r="AN1581" s="90" t="s">
        <v>57</v>
      </c>
      <c r="AO1581" s="90"/>
      <c r="AP1581" s="90" t="s">
        <v>57</v>
      </c>
      <c r="AQ1581" s="90"/>
      <c r="AR1581" s="90" t="s">
        <v>57</v>
      </c>
      <c r="AS1581" s="90" t="s">
        <v>60</v>
      </c>
      <c r="AT1581" s="90" t="s">
        <v>61</v>
      </c>
      <c r="AU1581" s="97" t="s">
        <v>62</v>
      </c>
      <c r="AV1581" s="98" t="s">
        <v>125</v>
      </c>
      <c r="AW1581" s="98" t="s">
        <v>324</v>
      </c>
      <c r="AX1581" s="97">
        <v>3202005</v>
      </c>
      <c r="AY1581" s="98" t="s">
        <v>325</v>
      </c>
      <c r="AZ1581" s="98" t="s">
        <v>389</v>
      </c>
      <c r="BA1581" s="24"/>
    </row>
    <row r="1582" spans="1:53" ht="84.75" customHeight="1">
      <c r="A1582" s="23" t="str">
        <f>+IFERROR(VLOOKUP(R1582,'[2]Listas niveles'!$D$2:$E$11,2,FALSE),"")</f>
        <v>DTAO</v>
      </c>
      <c r="B1582" s="23" t="str">
        <f>+IFERROR(VLOOKUP(AS1582,'[2]Listas anexo 1'!$A$7:$B$8,2,FALSE),"")</f>
        <v>ADMIN</v>
      </c>
      <c r="C1582" s="23" t="str">
        <f>+IFERROR(VLOOKUP(AT1582,'[2]Listas anexo 1'!$A$13:$B$15,2,FALSE),"")</f>
        <v>ADMINYCOOR</v>
      </c>
      <c r="D1582" s="23" t="str">
        <f>+IFERROR(VLOOKUP(AT1582,'[2]Listas anexo 1'!$A$13:$C$15,3,FALSE),"")</f>
        <v>CONTRIBUIR</v>
      </c>
      <c r="E1582" s="23" t="str">
        <f>+IFERROR(VLOOKUP(AT1582,'[2]Listas anexo 1'!$A$19:$B$21,2,FALSE),"")</f>
        <v>ADMINOB</v>
      </c>
      <c r="F1582" s="23" t="str">
        <f>+IFERROR(VLOOKUP(AV1582,'[2]Listas anexo 1'!$J$13:$K$21,2,FALSE),"")</f>
        <v>ADOBIII</v>
      </c>
      <c r="G1582" s="23" t="str">
        <f>+IFERROR(VLOOKUP(AW1582,'[2]LISTAS ANEXO 1. 2'!$A$9:$B$38,2,FALSE),"")</f>
        <v>AVI</v>
      </c>
      <c r="H1582" s="23" t="str">
        <f>+IFERROR(IF(C1582="ADMINYCOOR",VLOOKUP(AY1582,'[2]LISTAS ANEXO 1. 3'!$B$13:$C$42,2,FALSE),IF(C1582="TASAS",VLOOKUP(AY1582,'[2]LISTAS ANEXO 1. 3'!$B$43:$C$51,2,FALSE),IF(C1582="FORTALECIMIENTO",VLOOKUP(AY1582,'[2]LISTAS ANEXO 1. 3'!$B$52:$C$58,2,FALSE),""))),"")</f>
        <v>HH</v>
      </c>
      <c r="I1582" s="23" t="str">
        <f>+IFERROR(VLOOKUP(#REF!,'[2]LISTAS ANEXO 1. 4'!$B$74:$C$90,2,FALSE),"")</f>
        <v/>
      </c>
      <c r="J1582" s="23" t="str">
        <f>+IFERROR(VLOOKUP(X1582,[2]ORDINALES!$B$2:$C$5,2,FALSE),"")</f>
        <v>CTADOS</v>
      </c>
      <c r="K1582" s="23" t="str">
        <f>+IFERROR(VLOOKUP(#REF!,[2]REGION!$G$2:$I$1125,2,FALSE),"")</f>
        <v/>
      </c>
      <c r="L1582" s="23" t="str">
        <f>+IFERROR(VLOOKUP(AI1582,[2]REGION!$G$2:$I$1125,2,FALSE),"")</f>
        <v/>
      </c>
      <c r="M1582" s="23" t="str">
        <f>+IFERROR(VLOOKUP(#REF!,[2]ORDINALES!$H$2:$I$382,2,FALSE),"")</f>
        <v/>
      </c>
      <c r="N1582" s="23" t="str">
        <f>IFERROR(VLOOKUP(U1582,'[2]Lista Willy'!$B$11:$D$14,3,FALSE),"")</f>
        <v>REC_11</v>
      </c>
      <c r="O1582" s="24"/>
      <c r="P1582" s="90">
        <v>48037</v>
      </c>
      <c r="Q1582" s="90" t="s">
        <v>540</v>
      </c>
      <c r="R1582" s="90" t="s">
        <v>1386</v>
      </c>
      <c r="S1582" s="90" t="s">
        <v>1560</v>
      </c>
      <c r="T1582" s="90" t="s">
        <v>1386</v>
      </c>
      <c r="U1582" s="90" t="s">
        <v>52</v>
      </c>
      <c r="V1582" s="94" t="s">
        <v>53</v>
      </c>
      <c r="W1582" s="90" t="s">
        <v>54</v>
      </c>
      <c r="X1582" s="90" t="s">
        <v>55</v>
      </c>
      <c r="Y1582" s="90" t="s">
        <v>71</v>
      </c>
      <c r="Z1582" s="88">
        <v>4200000</v>
      </c>
      <c r="AA1582" s="120"/>
      <c r="AB1582" s="88"/>
      <c r="AC1582" s="88"/>
      <c r="AD1582" s="88"/>
      <c r="AE1582" s="120">
        <v>4200000</v>
      </c>
      <c r="AF1582" s="88"/>
      <c r="AG1582" s="89"/>
      <c r="AH1582" s="90" t="s">
        <v>57</v>
      </c>
      <c r="AI1582" s="90"/>
      <c r="AJ1582" s="90"/>
      <c r="AK1582" s="90"/>
      <c r="AL1582" s="90" t="s">
        <v>57</v>
      </c>
      <c r="AM1582" s="90"/>
      <c r="AN1582" s="90" t="s">
        <v>57</v>
      </c>
      <c r="AO1582" s="90"/>
      <c r="AP1582" s="90" t="s">
        <v>57</v>
      </c>
      <c r="AQ1582" s="90"/>
      <c r="AR1582" s="90" t="s">
        <v>57</v>
      </c>
      <c r="AS1582" s="90" t="s">
        <v>60</v>
      </c>
      <c r="AT1582" s="90" t="s">
        <v>61</v>
      </c>
      <c r="AU1582" s="97" t="s">
        <v>62</v>
      </c>
      <c r="AV1582" s="98" t="s">
        <v>272</v>
      </c>
      <c r="AW1582" s="98" t="s">
        <v>273</v>
      </c>
      <c r="AX1582" s="97">
        <v>3202010</v>
      </c>
      <c r="AY1582" s="98" t="s">
        <v>274</v>
      </c>
      <c r="AZ1582" s="98" t="s">
        <v>407</v>
      </c>
      <c r="BA1582" s="24"/>
    </row>
    <row r="1583" spans="1:53" ht="84.75" customHeight="1">
      <c r="A1583" s="23" t="str">
        <f>+IFERROR(VLOOKUP(R1583,'[2]Listas niveles'!$D$2:$E$11,2,FALSE),"")</f>
        <v>DTAO</v>
      </c>
      <c r="B1583" s="23" t="str">
        <f>+IFERROR(VLOOKUP(AS1583,'[2]Listas anexo 1'!$A$7:$B$8,2,FALSE),"")</f>
        <v>ADMIN</v>
      </c>
      <c r="C1583" s="23" t="str">
        <f>+IFERROR(VLOOKUP(AT1583,'[2]Listas anexo 1'!$A$13:$B$15,2,FALSE),"")</f>
        <v>ADMINYCOOR</v>
      </c>
      <c r="D1583" s="23" t="str">
        <f>+IFERROR(VLOOKUP(AT1583,'[2]Listas anexo 1'!$A$13:$C$15,3,FALSE),"")</f>
        <v>CONTRIBUIR</v>
      </c>
      <c r="E1583" s="23" t="str">
        <f>+IFERROR(VLOOKUP(AT1583,'[2]Listas anexo 1'!$A$19:$B$21,2,FALSE),"")</f>
        <v>ADMINOB</v>
      </c>
      <c r="F1583" s="23" t="str">
        <f>+IFERROR(VLOOKUP(AV1583,'[2]Listas anexo 1'!$J$13:$K$21,2,FALSE),"")</f>
        <v>ADOBIII</v>
      </c>
      <c r="G1583" s="23" t="str">
        <f>+IFERROR(VLOOKUP(AW1583,'[2]LISTAS ANEXO 1. 2'!$A$9:$B$38,2,FALSE),"")</f>
        <v>AVI</v>
      </c>
      <c r="H1583" s="23" t="str">
        <f>+IFERROR(IF(C1583="ADMINYCOOR",VLOOKUP(AY1583,'[2]LISTAS ANEXO 1. 3'!$B$13:$C$42,2,FALSE),IF(C1583="TASAS",VLOOKUP(AY1583,'[2]LISTAS ANEXO 1. 3'!$B$43:$C$51,2,FALSE),IF(C1583="FORTALECIMIENTO",VLOOKUP(AY1583,'[2]LISTAS ANEXO 1. 3'!$B$52:$C$58,2,FALSE),""))),"")</f>
        <v>HH</v>
      </c>
      <c r="I1583" s="23" t="str">
        <f>+IFERROR(VLOOKUP(#REF!,'[2]LISTAS ANEXO 1. 4'!$B$74:$C$90,2,FALSE),"")</f>
        <v/>
      </c>
      <c r="J1583" s="23" t="str">
        <f>+IFERROR(VLOOKUP(X1583,[2]ORDINALES!$B$2:$C$5,2,FALSE),"")</f>
        <v>CTADOS</v>
      </c>
      <c r="K1583" s="23" t="str">
        <f>+IFERROR(VLOOKUP(#REF!,[2]REGION!$G$2:$I$1125,2,FALSE),"")</f>
        <v/>
      </c>
      <c r="L1583" s="23" t="str">
        <f>+IFERROR(VLOOKUP(AI1583,[2]REGION!$G$2:$I$1125,2,FALSE),"")</f>
        <v/>
      </c>
      <c r="M1583" s="23" t="str">
        <f>+IFERROR(VLOOKUP(#REF!,[2]ORDINALES!$H$2:$I$382,2,FALSE),"")</f>
        <v/>
      </c>
      <c r="N1583" s="23" t="str">
        <f>IFERROR(VLOOKUP(U1583,'[2]Lista Willy'!$B$11:$D$14,3,FALSE),"")</f>
        <v>REC_20</v>
      </c>
      <c r="O1583" s="24"/>
      <c r="P1583" s="90">
        <v>48038</v>
      </c>
      <c r="Q1583" s="90" t="s">
        <v>540</v>
      </c>
      <c r="R1583" s="90" t="s">
        <v>1386</v>
      </c>
      <c r="S1583" s="90" t="s">
        <v>1560</v>
      </c>
      <c r="T1583" s="90" t="s">
        <v>1386</v>
      </c>
      <c r="U1583" s="90" t="s">
        <v>153</v>
      </c>
      <c r="V1583" s="94" t="s">
        <v>154</v>
      </c>
      <c r="W1583" s="90" t="s">
        <v>54</v>
      </c>
      <c r="X1583" s="90" t="s">
        <v>55</v>
      </c>
      <c r="Y1583" s="90" t="s">
        <v>1586</v>
      </c>
      <c r="Z1583" s="88">
        <v>5000000</v>
      </c>
      <c r="AA1583" s="120"/>
      <c r="AB1583" s="88"/>
      <c r="AC1583" s="88"/>
      <c r="AD1583" s="88"/>
      <c r="AE1583" s="120">
        <v>5000000</v>
      </c>
      <c r="AF1583" s="88"/>
      <c r="AG1583" s="89"/>
      <c r="AH1583" s="90" t="s">
        <v>57</v>
      </c>
      <c r="AI1583" s="90"/>
      <c r="AJ1583" s="90"/>
      <c r="AK1583" s="90"/>
      <c r="AL1583" s="90" t="s">
        <v>57</v>
      </c>
      <c r="AM1583" s="90"/>
      <c r="AN1583" s="90" t="s">
        <v>57</v>
      </c>
      <c r="AO1583" s="90"/>
      <c r="AP1583" s="90" t="s">
        <v>57</v>
      </c>
      <c r="AQ1583" s="90"/>
      <c r="AR1583" s="90" t="s">
        <v>57</v>
      </c>
      <c r="AS1583" s="90" t="s">
        <v>60</v>
      </c>
      <c r="AT1583" s="90" t="s">
        <v>61</v>
      </c>
      <c r="AU1583" s="97" t="s">
        <v>62</v>
      </c>
      <c r="AV1583" s="98" t="s">
        <v>272</v>
      </c>
      <c r="AW1583" s="98" t="s">
        <v>273</v>
      </c>
      <c r="AX1583" s="97">
        <v>3202010</v>
      </c>
      <c r="AY1583" s="98" t="s">
        <v>274</v>
      </c>
      <c r="AZ1583" s="98" t="s">
        <v>407</v>
      </c>
      <c r="BA1583" s="24"/>
    </row>
    <row r="1584" spans="1:53" ht="84.75" customHeight="1">
      <c r="A1584" s="23" t="str">
        <f>+IFERROR(VLOOKUP(R1584,'[2]Listas niveles'!$D$2:$E$11,2,FALSE),"")</f>
        <v>DTAO</v>
      </c>
      <c r="B1584" s="23" t="str">
        <f>+IFERROR(VLOOKUP(AS1584,'[2]Listas anexo 1'!$A$7:$B$8,2,FALSE),"")</f>
        <v>ADMIN</v>
      </c>
      <c r="C1584" s="23" t="str">
        <f>+IFERROR(VLOOKUP(AT1584,'[2]Listas anexo 1'!$A$13:$B$15,2,FALSE),"")</f>
        <v>ADMINYCOOR</v>
      </c>
      <c r="D1584" s="23" t="str">
        <f>+IFERROR(VLOOKUP(AT1584,'[2]Listas anexo 1'!$A$13:$C$15,3,FALSE),"")</f>
        <v>CONTRIBUIR</v>
      </c>
      <c r="E1584" s="23" t="str">
        <f>+IFERROR(VLOOKUP(AT1584,'[2]Listas anexo 1'!$A$19:$B$21,2,FALSE),"")</f>
        <v>ADMINOB</v>
      </c>
      <c r="F1584" s="23" t="str">
        <f>+IFERROR(VLOOKUP(AV1584,'[2]Listas anexo 1'!$J$13:$K$21,2,FALSE),"")</f>
        <v>ADOBIII</v>
      </c>
      <c r="G1584" s="23" t="str">
        <f>+IFERROR(VLOOKUP(AW1584,'[2]LISTAS ANEXO 1. 2'!$A$9:$B$38,2,FALSE),"")</f>
        <v>AVI</v>
      </c>
      <c r="H1584" s="23" t="str">
        <f>+IFERROR(IF(C1584="ADMINYCOOR",VLOOKUP(AY1584,'[2]LISTAS ANEXO 1. 3'!$B$13:$C$42,2,FALSE),IF(C1584="TASAS",VLOOKUP(AY1584,'[2]LISTAS ANEXO 1. 3'!$B$43:$C$51,2,FALSE),IF(C1584="FORTALECIMIENTO",VLOOKUP(AY1584,'[2]LISTAS ANEXO 1. 3'!$B$52:$C$58,2,FALSE),""))),"")</f>
        <v>HH</v>
      </c>
      <c r="I1584" s="23" t="str">
        <f>+IFERROR(VLOOKUP(#REF!,'[2]LISTAS ANEXO 1. 4'!$B$74:$C$90,2,FALSE),"")</f>
        <v/>
      </c>
      <c r="J1584" s="23" t="str">
        <f>+IFERROR(VLOOKUP(X1584,[2]ORDINALES!$B$2:$C$5,2,FALSE),"")</f>
        <v>CTADOS</v>
      </c>
      <c r="K1584" s="23" t="str">
        <f>+IFERROR(VLOOKUP(#REF!,[2]REGION!$G$2:$I$1125,2,FALSE),"")</f>
        <v/>
      </c>
      <c r="L1584" s="23" t="str">
        <f>+IFERROR(VLOOKUP(AI1584,[2]REGION!$G$2:$I$1125,2,FALSE),"")</f>
        <v/>
      </c>
      <c r="M1584" s="23" t="str">
        <f>+IFERROR(VLOOKUP(#REF!,[2]ORDINALES!$H$2:$I$382,2,FALSE),"")</f>
        <v/>
      </c>
      <c r="N1584" s="23" t="str">
        <f>IFERROR(VLOOKUP(U1584,'[2]Lista Willy'!$B$11:$D$14,3,FALSE),"")</f>
        <v>REC_20</v>
      </c>
      <c r="O1584" s="24"/>
      <c r="P1584" s="90">
        <v>48041</v>
      </c>
      <c r="Q1584" s="90" t="s">
        <v>540</v>
      </c>
      <c r="R1584" s="90" t="s">
        <v>1386</v>
      </c>
      <c r="S1584" s="90" t="s">
        <v>1560</v>
      </c>
      <c r="T1584" s="90" t="s">
        <v>1386</v>
      </c>
      <c r="U1584" s="90" t="s">
        <v>153</v>
      </c>
      <c r="V1584" s="94" t="s">
        <v>154</v>
      </c>
      <c r="W1584" s="90" t="s">
        <v>54</v>
      </c>
      <c r="X1584" s="90" t="s">
        <v>55</v>
      </c>
      <c r="Y1584" s="90" t="s">
        <v>1587</v>
      </c>
      <c r="Z1584" s="88">
        <v>150000000</v>
      </c>
      <c r="AA1584" s="120"/>
      <c r="AB1584" s="88"/>
      <c r="AC1584" s="88"/>
      <c r="AD1584" s="88"/>
      <c r="AE1584" s="120">
        <v>150000000</v>
      </c>
      <c r="AF1584" s="88"/>
      <c r="AG1584" s="89"/>
      <c r="AH1584" s="90" t="s">
        <v>57</v>
      </c>
      <c r="AI1584" s="90"/>
      <c r="AJ1584" s="90"/>
      <c r="AK1584" s="90"/>
      <c r="AL1584" s="90" t="s">
        <v>57</v>
      </c>
      <c r="AM1584" s="90"/>
      <c r="AN1584" s="90" t="s">
        <v>57</v>
      </c>
      <c r="AO1584" s="90"/>
      <c r="AP1584" s="90" t="s">
        <v>57</v>
      </c>
      <c r="AQ1584" s="90"/>
      <c r="AR1584" s="90" t="s">
        <v>57</v>
      </c>
      <c r="AS1584" s="90" t="s">
        <v>60</v>
      </c>
      <c r="AT1584" s="90" t="s">
        <v>61</v>
      </c>
      <c r="AU1584" s="97" t="s">
        <v>62</v>
      </c>
      <c r="AV1584" s="98" t="s">
        <v>272</v>
      </c>
      <c r="AW1584" s="98" t="s">
        <v>273</v>
      </c>
      <c r="AX1584" s="97">
        <v>3202010</v>
      </c>
      <c r="AY1584" s="98" t="s">
        <v>274</v>
      </c>
      <c r="AZ1584" s="98" t="s">
        <v>407</v>
      </c>
      <c r="BA1584" s="24"/>
    </row>
    <row r="1585" spans="1:53" ht="84.75" customHeight="1">
      <c r="A1585" s="23" t="str">
        <f>+IFERROR(VLOOKUP(R1585,'[2]Listas niveles'!$D$2:$E$11,2,FALSE),"")</f>
        <v>DTAO</v>
      </c>
      <c r="B1585" s="23" t="str">
        <f>+IFERROR(VLOOKUP(AS1585,'[2]Listas anexo 1'!$A$7:$B$8,2,FALSE),"")</f>
        <v>ADMIN</v>
      </c>
      <c r="C1585" s="23" t="str">
        <f>+IFERROR(VLOOKUP(AT1585,'[2]Listas anexo 1'!$A$13:$B$15,2,FALSE),"")</f>
        <v>ADMINYCOOR</v>
      </c>
      <c r="D1585" s="23" t="str">
        <f>+IFERROR(VLOOKUP(AT1585,'[2]Listas anexo 1'!$A$13:$C$15,3,FALSE),"")</f>
        <v>CONTRIBUIR</v>
      </c>
      <c r="E1585" s="23" t="str">
        <f>+IFERROR(VLOOKUP(AT1585,'[2]Listas anexo 1'!$A$19:$B$21,2,FALSE),"")</f>
        <v>ADMINOB</v>
      </c>
      <c r="F1585" s="23" t="str">
        <f>+IFERROR(VLOOKUP(AV1585,'[2]Listas anexo 1'!$J$13:$K$21,2,FALSE),"")</f>
        <v>ADOBIII</v>
      </c>
      <c r="G1585" s="23" t="str">
        <f>+IFERROR(VLOOKUP(AW1585,'[2]LISTAS ANEXO 1. 2'!$A$9:$B$38,2,FALSE),"")</f>
        <v>AVI</v>
      </c>
      <c r="H1585" s="23" t="str">
        <f>+IFERROR(IF(C1585="ADMINYCOOR",VLOOKUP(AY1585,'[2]LISTAS ANEXO 1. 3'!$B$13:$C$42,2,FALSE),IF(C1585="TASAS",VLOOKUP(AY1585,'[2]LISTAS ANEXO 1. 3'!$B$43:$C$51,2,FALSE),IF(C1585="FORTALECIMIENTO",VLOOKUP(AY1585,'[2]LISTAS ANEXO 1. 3'!$B$52:$C$58,2,FALSE),""))),"")</f>
        <v>HH</v>
      </c>
      <c r="I1585" s="23" t="str">
        <f>+IFERROR(VLOOKUP(#REF!,'[2]LISTAS ANEXO 1. 4'!$B$74:$C$90,2,FALSE),"")</f>
        <v/>
      </c>
      <c r="J1585" s="23" t="str">
        <f>+IFERROR(VLOOKUP(X1585,[2]ORDINALES!$B$2:$C$5,2,FALSE),"")</f>
        <v>CTADOS</v>
      </c>
      <c r="K1585" s="23" t="str">
        <f>+IFERROR(VLOOKUP(#REF!,[2]REGION!$G$2:$I$1125,2,FALSE),"")</f>
        <v/>
      </c>
      <c r="L1585" s="23" t="str">
        <f>+IFERROR(VLOOKUP(AI1585,[2]REGION!$G$2:$I$1125,2,FALSE),"")</f>
        <v/>
      </c>
      <c r="M1585" s="23" t="str">
        <f>+IFERROR(VLOOKUP(#REF!,[2]ORDINALES!$H$2:$I$382,2,FALSE),"")</f>
        <v/>
      </c>
      <c r="N1585" s="23" t="str">
        <f>IFERROR(VLOOKUP(U1585,'[2]Lista Willy'!$B$11:$D$14,3,FALSE),"")</f>
        <v>REC_11</v>
      </c>
      <c r="O1585" s="24"/>
      <c r="P1585" s="90">
        <v>48042</v>
      </c>
      <c r="Q1585" s="90" t="s">
        <v>540</v>
      </c>
      <c r="R1585" s="90" t="s">
        <v>1386</v>
      </c>
      <c r="S1585" s="90" t="s">
        <v>1560</v>
      </c>
      <c r="T1585" s="90" t="s">
        <v>1386</v>
      </c>
      <c r="U1585" s="90" t="s">
        <v>52</v>
      </c>
      <c r="V1585" s="94" t="s">
        <v>53</v>
      </c>
      <c r="W1585" s="90" t="s">
        <v>54</v>
      </c>
      <c r="X1585" s="90" t="s">
        <v>55</v>
      </c>
      <c r="Y1585" s="90" t="s">
        <v>1588</v>
      </c>
      <c r="Z1585" s="88">
        <v>4500000</v>
      </c>
      <c r="AA1585" s="120"/>
      <c r="AB1585" s="88"/>
      <c r="AC1585" s="88"/>
      <c r="AD1585" s="88"/>
      <c r="AE1585" s="120">
        <v>4500000</v>
      </c>
      <c r="AF1585" s="88"/>
      <c r="AG1585" s="89"/>
      <c r="AH1585" s="90" t="s">
        <v>57</v>
      </c>
      <c r="AI1585" s="90"/>
      <c r="AJ1585" s="90"/>
      <c r="AK1585" s="90"/>
      <c r="AL1585" s="90" t="s">
        <v>57</v>
      </c>
      <c r="AM1585" s="90"/>
      <c r="AN1585" s="90" t="s">
        <v>57</v>
      </c>
      <c r="AO1585" s="90"/>
      <c r="AP1585" s="90" t="s">
        <v>57</v>
      </c>
      <c r="AQ1585" s="90"/>
      <c r="AR1585" s="90" t="s">
        <v>57</v>
      </c>
      <c r="AS1585" s="90" t="s">
        <v>60</v>
      </c>
      <c r="AT1585" s="90" t="s">
        <v>61</v>
      </c>
      <c r="AU1585" s="97" t="s">
        <v>62</v>
      </c>
      <c r="AV1585" s="98" t="s">
        <v>272</v>
      </c>
      <c r="AW1585" s="98" t="s">
        <v>273</v>
      </c>
      <c r="AX1585" s="97">
        <v>3202010</v>
      </c>
      <c r="AY1585" s="98" t="s">
        <v>274</v>
      </c>
      <c r="AZ1585" s="98" t="s">
        <v>407</v>
      </c>
      <c r="BA1585" s="24"/>
    </row>
    <row r="1586" spans="1:53" ht="84.75" customHeight="1">
      <c r="A1586" s="23" t="str">
        <f>+IFERROR(VLOOKUP(R1586,'[2]Listas niveles'!$D$2:$E$11,2,FALSE),"")</f>
        <v>DTAO</v>
      </c>
      <c r="B1586" s="23" t="str">
        <f>+IFERROR(VLOOKUP(AS1586,'[2]Listas anexo 1'!$A$7:$B$8,2,FALSE),"")</f>
        <v>ADMIN</v>
      </c>
      <c r="C1586" s="23" t="str">
        <f>+IFERROR(VLOOKUP(AT1586,'[2]Listas anexo 1'!$A$13:$B$15,2,FALSE),"")</f>
        <v>ADMINYCOOR</v>
      </c>
      <c r="D1586" s="23" t="str">
        <f>+IFERROR(VLOOKUP(AT1586,'[2]Listas anexo 1'!$A$13:$C$15,3,FALSE),"")</f>
        <v>CONTRIBUIR</v>
      </c>
      <c r="E1586" s="23" t="str">
        <f>+IFERROR(VLOOKUP(AT1586,'[2]Listas anexo 1'!$A$19:$B$21,2,FALSE),"")</f>
        <v>ADMINOB</v>
      </c>
      <c r="F1586" s="23" t="str">
        <f>+IFERROR(VLOOKUP(AV1586,'[2]Listas anexo 1'!$J$13:$K$21,2,FALSE),"")</f>
        <v>ADOBIII</v>
      </c>
      <c r="G1586" s="23" t="str">
        <f>+IFERROR(VLOOKUP(AW1586,'[2]LISTAS ANEXO 1. 2'!$A$9:$B$38,2,FALSE),"")</f>
        <v>AVI</v>
      </c>
      <c r="H1586" s="23" t="str">
        <f>+IFERROR(IF(C1586="ADMINYCOOR",VLOOKUP(AY1586,'[2]LISTAS ANEXO 1. 3'!$B$13:$C$42,2,FALSE),IF(C1586="TASAS",VLOOKUP(AY1586,'[2]LISTAS ANEXO 1. 3'!$B$43:$C$51,2,FALSE),IF(C1586="FORTALECIMIENTO",VLOOKUP(AY1586,'[2]LISTAS ANEXO 1. 3'!$B$52:$C$58,2,FALSE),""))),"")</f>
        <v>HH</v>
      </c>
      <c r="I1586" s="23" t="str">
        <f>+IFERROR(VLOOKUP(#REF!,'[2]LISTAS ANEXO 1. 4'!$B$74:$C$90,2,FALSE),"")</f>
        <v/>
      </c>
      <c r="J1586" s="23" t="str">
        <f>+IFERROR(VLOOKUP(X1586,[2]ORDINALES!$B$2:$C$5,2,FALSE),"")</f>
        <v>CTADOS</v>
      </c>
      <c r="K1586" s="23" t="str">
        <f>+IFERROR(VLOOKUP(#REF!,[2]REGION!$G$2:$I$1125,2,FALSE),"")</f>
        <v/>
      </c>
      <c r="L1586" s="23" t="str">
        <f>+IFERROR(VLOOKUP(AI1586,[2]REGION!$G$2:$I$1125,2,FALSE),"")</f>
        <v/>
      </c>
      <c r="M1586" s="23" t="str">
        <f>+IFERROR(VLOOKUP(#REF!,[2]ORDINALES!$H$2:$I$382,2,FALSE),"")</f>
        <v/>
      </c>
      <c r="N1586" s="23" t="str">
        <f>IFERROR(VLOOKUP(U1586,'[2]Lista Willy'!$B$11:$D$14,3,FALSE),"")</f>
        <v>REC_20</v>
      </c>
      <c r="O1586" s="24"/>
      <c r="P1586" s="90">
        <v>48043</v>
      </c>
      <c r="Q1586" s="90" t="s">
        <v>540</v>
      </c>
      <c r="R1586" s="90" t="s">
        <v>1386</v>
      </c>
      <c r="S1586" s="90" t="s">
        <v>1560</v>
      </c>
      <c r="T1586" s="90" t="s">
        <v>1386</v>
      </c>
      <c r="U1586" s="90" t="s">
        <v>153</v>
      </c>
      <c r="V1586" s="94" t="s">
        <v>154</v>
      </c>
      <c r="W1586" s="90" t="s">
        <v>54</v>
      </c>
      <c r="X1586" s="90" t="s">
        <v>55</v>
      </c>
      <c r="Y1586" s="90" t="s">
        <v>1589</v>
      </c>
      <c r="Z1586" s="88">
        <v>25000000</v>
      </c>
      <c r="AA1586" s="120"/>
      <c r="AB1586" s="88"/>
      <c r="AC1586" s="88"/>
      <c r="AD1586" s="88"/>
      <c r="AE1586" s="120">
        <v>25000000</v>
      </c>
      <c r="AF1586" s="88"/>
      <c r="AG1586" s="89"/>
      <c r="AH1586" s="90" t="s">
        <v>57</v>
      </c>
      <c r="AI1586" s="90"/>
      <c r="AJ1586" s="90"/>
      <c r="AK1586" s="90"/>
      <c r="AL1586" s="90" t="s">
        <v>57</v>
      </c>
      <c r="AM1586" s="90"/>
      <c r="AN1586" s="90" t="s">
        <v>57</v>
      </c>
      <c r="AO1586" s="90"/>
      <c r="AP1586" s="90" t="s">
        <v>57</v>
      </c>
      <c r="AQ1586" s="90"/>
      <c r="AR1586" s="90" t="s">
        <v>57</v>
      </c>
      <c r="AS1586" s="90" t="s">
        <v>60</v>
      </c>
      <c r="AT1586" s="90" t="s">
        <v>61</v>
      </c>
      <c r="AU1586" s="97" t="s">
        <v>62</v>
      </c>
      <c r="AV1586" s="98" t="s">
        <v>272</v>
      </c>
      <c r="AW1586" s="98" t="s">
        <v>273</v>
      </c>
      <c r="AX1586" s="97">
        <v>3202010</v>
      </c>
      <c r="AY1586" s="98" t="s">
        <v>274</v>
      </c>
      <c r="AZ1586" s="98" t="s">
        <v>407</v>
      </c>
      <c r="BA1586" s="24"/>
    </row>
    <row r="1587" spans="1:53" ht="84.75" customHeight="1">
      <c r="A1587" s="23" t="str">
        <f>+IFERROR(VLOOKUP(R1587,'[2]Listas niveles'!$D$2:$E$11,2,FALSE),"")</f>
        <v>DTAO</v>
      </c>
      <c r="B1587" s="23" t="str">
        <f>+IFERROR(VLOOKUP(AS1587,'[2]Listas anexo 1'!$A$7:$B$8,2,FALSE),"")</f>
        <v>ADMIN</v>
      </c>
      <c r="C1587" s="23" t="str">
        <f>+IFERROR(VLOOKUP(AT1587,'[2]Listas anexo 1'!$A$13:$B$15,2,FALSE),"")</f>
        <v>ADMINYCOOR</v>
      </c>
      <c r="D1587" s="23" t="str">
        <f>+IFERROR(VLOOKUP(AT1587,'[2]Listas anexo 1'!$A$13:$C$15,3,FALSE),"")</f>
        <v>CONTRIBUIR</v>
      </c>
      <c r="E1587" s="23" t="str">
        <f>+IFERROR(VLOOKUP(AT1587,'[2]Listas anexo 1'!$A$19:$B$21,2,FALSE),"")</f>
        <v>ADMINOB</v>
      </c>
      <c r="F1587" s="23" t="str">
        <f>+IFERROR(VLOOKUP(AV1587,'[2]Listas anexo 1'!$J$13:$K$21,2,FALSE),"")</f>
        <v>ADOBIII</v>
      </c>
      <c r="G1587" s="23" t="str">
        <f>+IFERROR(VLOOKUP(AW1587,'[2]LISTAS ANEXO 1. 2'!$A$9:$B$38,2,FALSE),"")</f>
        <v>AVI</v>
      </c>
      <c r="H1587" s="23" t="str">
        <f>+IFERROR(IF(C1587="ADMINYCOOR",VLOOKUP(AY1587,'[2]LISTAS ANEXO 1. 3'!$B$13:$C$42,2,FALSE),IF(C1587="TASAS",VLOOKUP(AY1587,'[2]LISTAS ANEXO 1. 3'!$B$43:$C$51,2,FALSE),IF(C1587="FORTALECIMIENTO",VLOOKUP(AY1587,'[2]LISTAS ANEXO 1. 3'!$B$52:$C$58,2,FALSE),""))),"")</f>
        <v>HH</v>
      </c>
      <c r="I1587" s="23" t="str">
        <f>+IFERROR(VLOOKUP(#REF!,'[2]LISTAS ANEXO 1. 4'!$B$74:$C$90,2,FALSE),"")</f>
        <v/>
      </c>
      <c r="J1587" s="23" t="str">
        <f>+IFERROR(VLOOKUP(X1587,[2]ORDINALES!$B$2:$C$5,2,FALSE),"")</f>
        <v>CTADOS</v>
      </c>
      <c r="K1587" s="23" t="str">
        <f>+IFERROR(VLOOKUP(#REF!,[2]REGION!$G$2:$I$1125,2,FALSE),"")</f>
        <v/>
      </c>
      <c r="L1587" s="23" t="str">
        <f>+IFERROR(VLOOKUP(AI1587,[2]REGION!$G$2:$I$1125,2,FALSE),"")</f>
        <v/>
      </c>
      <c r="M1587" s="23" t="str">
        <f>+IFERROR(VLOOKUP(#REF!,[2]ORDINALES!$H$2:$I$382,2,FALSE),"")</f>
        <v/>
      </c>
      <c r="N1587" s="23" t="str">
        <f>IFERROR(VLOOKUP(U1587,'[2]Lista Willy'!$B$11:$D$14,3,FALSE),"")</f>
        <v>REC_11</v>
      </c>
      <c r="O1587" s="24"/>
      <c r="P1587" s="90">
        <v>48044</v>
      </c>
      <c r="Q1587" s="90" t="s">
        <v>540</v>
      </c>
      <c r="R1587" s="90" t="s">
        <v>1386</v>
      </c>
      <c r="S1587" s="90" t="s">
        <v>1560</v>
      </c>
      <c r="T1587" s="90" t="s">
        <v>1386</v>
      </c>
      <c r="U1587" s="90" t="s">
        <v>52</v>
      </c>
      <c r="V1587" s="94" t="s">
        <v>53</v>
      </c>
      <c r="W1587" s="90" t="s">
        <v>54</v>
      </c>
      <c r="X1587" s="90" t="s">
        <v>55</v>
      </c>
      <c r="Y1587" s="90" t="s">
        <v>1590</v>
      </c>
      <c r="Z1587" s="88">
        <v>50000000</v>
      </c>
      <c r="AA1587" s="120"/>
      <c r="AB1587" s="88"/>
      <c r="AC1587" s="88"/>
      <c r="AD1587" s="88"/>
      <c r="AE1587" s="120">
        <v>50000000</v>
      </c>
      <c r="AF1587" s="88"/>
      <c r="AG1587" s="89"/>
      <c r="AH1587" s="90" t="s">
        <v>57</v>
      </c>
      <c r="AI1587" s="90"/>
      <c r="AJ1587" s="90"/>
      <c r="AK1587" s="90"/>
      <c r="AL1587" s="90" t="s">
        <v>57</v>
      </c>
      <c r="AM1587" s="90"/>
      <c r="AN1587" s="90" t="s">
        <v>57</v>
      </c>
      <c r="AO1587" s="90"/>
      <c r="AP1587" s="90" t="s">
        <v>57</v>
      </c>
      <c r="AQ1587" s="90"/>
      <c r="AR1587" s="90" t="s">
        <v>57</v>
      </c>
      <c r="AS1587" s="90" t="s">
        <v>60</v>
      </c>
      <c r="AT1587" s="90" t="s">
        <v>61</v>
      </c>
      <c r="AU1587" s="97" t="s">
        <v>62</v>
      </c>
      <c r="AV1587" s="98" t="s">
        <v>272</v>
      </c>
      <c r="AW1587" s="98" t="s">
        <v>273</v>
      </c>
      <c r="AX1587" s="97">
        <v>3202010</v>
      </c>
      <c r="AY1587" s="98" t="s">
        <v>274</v>
      </c>
      <c r="AZ1587" s="98" t="s">
        <v>407</v>
      </c>
      <c r="BA1587" s="24"/>
    </row>
    <row r="1588" spans="1:53" ht="84.75" customHeight="1">
      <c r="A1588" s="23" t="str">
        <f>+IFERROR(VLOOKUP(R1588,'[2]Listas niveles'!$D$2:$E$11,2,FALSE),"")</f>
        <v>DTAO</v>
      </c>
      <c r="B1588" s="23" t="str">
        <f>+IFERROR(VLOOKUP(AS1588,'[2]Listas anexo 1'!$A$7:$B$8,2,FALSE),"")</f>
        <v>ADMIN</v>
      </c>
      <c r="C1588" s="23" t="str">
        <f>+IFERROR(VLOOKUP(AT1588,'[2]Listas anexo 1'!$A$13:$B$15,2,FALSE),"")</f>
        <v>ADMINYCOOR</v>
      </c>
      <c r="D1588" s="23" t="str">
        <f>+IFERROR(VLOOKUP(AT1588,'[2]Listas anexo 1'!$A$13:$C$15,3,FALSE),"")</f>
        <v>CONTRIBUIR</v>
      </c>
      <c r="E1588" s="23" t="str">
        <f>+IFERROR(VLOOKUP(AT1588,'[2]Listas anexo 1'!$A$19:$B$21,2,FALSE),"")</f>
        <v>ADMINOB</v>
      </c>
      <c r="F1588" s="23" t="str">
        <f>+IFERROR(VLOOKUP(AV1588,'[2]Listas anexo 1'!$J$13:$K$21,2,FALSE),"")</f>
        <v>ADOBI</v>
      </c>
      <c r="G1588" s="23" t="str">
        <f>+IFERROR(VLOOKUP(AW1588,'[2]LISTAS ANEXO 1. 2'!$A$9:$B$38,2,FALSE),"")</f>
        <v>AI</v>
      </c>
      <c r="H1588" s="23" t="str">
        <f>+IFERROR(IF(C1588="ADMINYCOOR",VLOOKUP(AY1588,'[2]LISTAS ANEXO 1. 3'!$B$13:$C$42,2,FALSE),IF(C1588="TASAS",VLOOKUP(AY1588,'[2]LISTAS ANEXO 1. 3'!$B$43:$C$51,2,FALSE),IF(C1588="FORTALECIMIENTO",VLOOKUP(AY1588,'[2]LISTAS ANEXO 1. 3'!$B$52:$C$58,2,FALSE),""))),"")</f>
        <v>AA</v>
      </c>
      <c r="I1588" s="23" t="str">
        <f>+IFERROR(VLOOKUP(#REF!,'[2]LISTAS ANEXO 1. 4'!$B$74:$C$90,2,FALSE),"")</f>
        <v/>
      </c>
      <c r="J1588" s="23" t="str">
        <f>+IFERROR(VLOOKUP(X1588,[2]ORDINALES!$B$2:$C$5,2,FALSE),"")</f>
        <v>CTADOS</v>
      </c>
      <c r="K1588" s="23" t="str">
        <f>+IFERROR(VLOOKUP(#REF!,[2]REGION!$G$2:$I$1125,2,FALSE),"")</f>
        <v/>
      </c>
      <c r="L1588" s="23" t="str">
        <f>+IFERROR(VLOOKUP(AI1588,[2]REGION!$G$2:$I$1125,2,FALSE),"")</f>
        <v/>
      </c>
      <c r="M1588" s="23" t="str">
        <f>+IFERROR(VLOOKUP(#REF!,[2]ORDINALES!$H$2:$I$382,2,FALSE),"")</f>
        <v/>
      </c>
      <c r="N1588" s="23" t="str">
        <f>IFERROR(VLOOKUP(U1588,'[2]Lista Willy'!$B$11:$D$14,3,FALSE),"")</f>
        <v>REC_11</v>
      </c>
      <c r="O1588" s="24"/>
      <c r="P1588" s="90">
        <v>48046</v>
      </c>
      <c r="Q1588" s="90" t="s">
        <v>540</v>
      </c>
      <c r="R1588" s="90" t="s">
        <v>1386</v>
      </c>
      <c r="S1588" s="90" t="s">
        <v>1560</v>
      </c>
      <c r="T1588" s="90" t="s">
        <v>1386</v>
      </c>
      <c r="U1588" s="90" t="s">
        <v>52</v>
      </c>
      <c r="V1588" s="94" t="s">
        <v>53</v>
      </c>
      <c r="W1588" s="90" t="s">
        <v>54</v>
      </c>
      <c r="X1588" s="90" t="s">
        <v>55</v>
      </c>
      <c r="Y1588" s="90" t="s">
        <v>71</v>
      </c>
      <c r="Z1588" s="88">
        <v>9000000</v>
      </c>
      <c r="AA1588" s="120"/>
      <c r="AB1588" s="88"/>
      <c r="AC1588" s="88"/>
      <c r="AD1588" s="88"/>
      <c r="AE1588" s="120">
        <v>9000000</v>
      </c>
      <c r="AF1588" s="88"/>
      <c r="AG1588" s="89"/>
      <c r="AH1588" s="90" t="s">
        <v>57</v>
      </c>
      <c r="AI1588" s="90"/>
      <c r="AJ1588" s="90"/>
      <c r="AK1588" s="90"/>
      <c r="AL1588" s="90" t="s">
        <v>57</v>
      </c>
      <c r="AM1588" s="90"/>
      <c r="AN1588" s="90" t="s">
        <v>57</v>
      </c>
      <c r="AO1588" s="90"/>
      <c r="AP1588" s="90" t="s">
        <v>57</v>
      </c>
      <c r="AQ1588" s="90"/>
      <c r="AR1588" s="90" t="s">
        <v>57</v>
      </c>
      <c r="AS1588" s="90" t="s">
        <v>60</v>
      </c>
      <c r="AT1588" s="90" t="s">
        <v>61</v>
      </c>
      <c r="AU1588" s="97" t="s">
        <v>62</v>
      </c>
      <c r="AV1588" s="98" t="s">
        <v>125</v>
      </c>
      <c r="AW1588" s="98" t="s">
        <v>126</v>
      </c>
      <c r="AX1588" s="97">
        <v>3202032</v>
      </c>
      <c r="AY1588" s="98" t="s">
        <v>127</v>
      </c>
      <c r="AZ1588" s="98" t="s">
        <v>293</v>
      </c>
      <c r="BA1588" s="24"/>
    </row>
    <row r="1589" spans="1:53" ht="84.75" customHeight="1">
      <c r="A1589" s="23" t="str">
        <f>+IFERROR(VLOOKUP(R1589,'[2]Listas niveles'!$D$2:$E$11,2,FALSE),"")</f>
        <v>DTAO</v>
      </c>
      <c r="B1589" s="23" t="str">
        <f>+IFERROR(VLOOKUP(AS1589,'[2]Listas anexo 1'!$A$7:$B$8,2,FALSE),"")</f>
        <v>ADMIN</v>
      </c>
      <c r="C1589" s="23" t="str">
        <f>+IFERROR(VLOOKUP(AT1589,'[2]Listas anexo 1'!$A$13:$B$15,2,FALSE),"")</f>
        <v>ADMINYCOOR</v>
      </c>
      <c r="D1589" s="23" t="str">
        <f>+IFERROR(VLOOKUP(AT1589,'[2]Listas anexo 1'!$A$13:$C$15,3,FALSE),"")</f>
        <v>CONTRIBUIR</v>
      </c>
      <c r="E1589" s="23" t="str">
        <f>+IFERROR(VLOOKUP(AT1589,'[2]Listas anexo 1'!$A$19:$B$21,2,FALSE),"")</f>
        <v>ADMINOB</v>
      </c>
      <c r="F1589" s="23" t="str">
        <f>+IFERROR(VLOOKUP(AV1589,'[2]Listas anexo 1'!$J$13:$K$21,2,FALSE),"")</f>
        <v>ADOBI</v>
      </c>
      <c r="G1589" s="23" t="str">
        <f>+IFERROR(VLOOKUP(AW1589,'[2]LISTAS ANEXO 1. 2'!$A$9:$B$38,2,FALSE),"")</f>
        <v>AI</v>
      </c>
      <c r="H1589" s="23" t="str">
        <f>+IFERROR(IF(C1589="ADMINYCOOR",VLOOKUP(AY1589,'[2]LISTAS ANEXO 1. 3'!$B$13:$C$42,2,FALSE),IF(C1589="TASAS",VLOOKUP(AY1589,'[2]LISTAS ANEXO 1. 3'!$B$43:$C$51,2,FALSE),IF(C1589="FORTALECIMIENTO",VLOOKUP(AY1589,'[2]LISTAS ANEXO 1. 3'!$B$52:$C$58,2,FALSE),""))),"")</f>
        <v>AA</v>
      </c>
      <c r="I1589" s="23" t="str">
        <f>+IFERROR(VLOOKUP(#REF!,'[2]LISTAS ANEXO 1. 4'!$B$74:$C$90,2,FALSE),"")</f>
        <v/>
      </c>
      <c r="J1589" s="23" t="str">
        <f>+IFERROR(VLOOKUP(X1589,[2]ORDINALES!$B$2:$C$5,2,FALSE),"")</f>
        <v>CTADOS</v>
      </c>
      <c r="K1589" s="23" t="str">
        <f>+IFERROR(VLOOKUP(#REF!,[2]REGION!$G$2:$I$1125,2,FALSE),"")</f>
        <v/>
      </c>
      <c r="L1589" s="23" t="str">
        <f>+IFERROR(VLOOKUP(AI1589,[2]REGION!$G$2:$I$1125,2,FALSE),"")</f>
        <v/>
      </c>
      <c r="M1589" s="23" t="str">
        <f>+IFERROR(VLOOKUP(#REF!,[2]ORDINALES!$H$2:$I$382,2,FALSE),"")</f>
        <v/>
      </c>
      <c r="N1589" s="23" t="str">
        <f>IFERROR(VLOOKUP(U1589,'[2]Lista Willy'!$B$11:$D$14,3,FALSE),"")</f>
        <v>REC_20</v>
      </c>
      <c r="O1589" s="24"/>
      <c r="P1589" s="90">
        <v>48047</v>
      </c>
      <c r="Q1589" s="90" t="s">
        <v>540</v>
      </c>
      <c r="R1589" s="90" t="s">
        <v>1386</v>
      </c>
      <c r="S1589" s="90" t="s">
        <v>1560</v>
      </c>
      <c r="T1589" s="90" t="s">
        <v>1386</v>
      </c>
      <c r="U1589" s="90" t="s">
        <v>153</v>
      </c>
      <c r="V1589" s="94" t="s">
        <v>154</v>
      </c>
      <c r="W1589" s="90" t="s">
        <v>54</v>
      </c>
      <c r="X1589" s="90" t="s">
        <v>55</v>
      </c>
      <c r="Y1589" s="90" t="s">
        <v>1591</v>
      </c>
      <c r="Z1589" s="88">
        <v>10000000</v>
      </c>
      <c r="AA1589" s="120"/>
      <c r="AB1589" s="88"/>
      <c r="AC1589" s="88"/>
      <c r="AD1589" s="88"/>
      <c r="AE1589" s="120">
        <v>10000000</v>
      </c>
      <c r="AF1589" s="88"/>
      <c r="AG1589" s="89"/>
      <c r="AH1589" s="90" t="s">
        <v>57</v>
      </c>
      <c r="AI1589" s="90"/>
      <c r="AJ1589" s="90"/>
      <c r="AK1589" s="90"/>
      <c r="AL1589" s="90" t="s">
        <v>57</v>
      </c>
      <c r="AM1589" s="90"/>
      <c r="AN1589" s="90" t="s">
        <v>57</v>
      </c>
      <c r="AO1589" s="90"/>
      <c r="AP1589" s="90" t="s">
        <v>57</v>
      </c>
      <c r="AQ1589" s="90"/>
      <c r="AR1589" s="90" t="s">
        <v>57</v>
      </c>
      <c r="AS1589" s="90" t="s">
        <v>60</v>
      </c>
      <c r="AT1589" s="90" t="s">
        <v>61</v>
      </c>
      <c r="AU1589" s="97" t="s">
        <v>62</v>
      </c>
      <c r="AV1589" s="98" t="s">
        <v>125</v>
      </c>
      <c r="AW1589" s="98" t="s">
        <v>126</v>
      </c>
      <c r="AX1589" s="97">
        <v>3202032</v>
      </c>
      <c r="AY1589" s="98" t="s">
        <v>127</v>
      </c>
      <c r="AZ1589" s="98" t="s">
        <v>293</v>
      </c>
      <c r="BA1589" s="24"/>
    </row>
    <row r="1590" spans="1:53" ht="84.75" customHeight="1">
      <c r="A1590" s="23" t="str">
        <f>+IFERROR(VLOOKUP(R1590,'[2]Listas niveles'!$D$2:$E$11,2,FALSE),"")</f>
        <v>DTAO</v>
      </c>
      <c r="B1590" s="23" t="str">
        <f>+IFERROR(VLOOKUP(AS1590,'[2]Listas anexo 1'!$A$7:$B$8,2,FALSE),"")</f>
        <v>ADMIN</v>
      </c>
      <c r="C1590" s="23" t="str">
        <f>+IFERROR(VLOOKUP(AT1590,'[2]Listas anexo 1'!$A$13:$B$15,2,FALSE),"")</f>
        <v>ADMINYCOOR</v>
      </c>
      <c r="D1590" s="23" t="str">
        <f>+IFERROR(VLOOKUP(AT1590,'[2]Listas anexo 1'!$A$13:$C$15,3,FALSE),"")</f>
        <v>CONTRIBUIR</v>
      </c>
      <c r="E1590" s="23" t="str">
        <f>+IFERROR(VLOOKUP(AT1590,'[2]Listas anexo 1'!$A$19:$B$21,2,FALSE),"")</f>
        <v>ADMINOB</v>
      </c>
      <c r="F1590" s="23" t="str">
        <f>+IFERROR(VLOOKUP(AV1590,'[2]Listas anexo 1'!$J$13:$K$21,2,FALSE),"")</f>
        <v>ADOBI</v>
      </c>
      <c r="G1590" s="23" t="str">
        <f>+IFERROR(VLOOKUP(AW1590,'[2]LISTAS ANEXO 1. 2'!$A$9:$B$38,2,FALSE),"")</f>
        <v>AI</v>
      </c>
      <c r="H1590" s="23" t="str">
        <f>+IFERROR(IF(C1590="ADMINYCOOR",VLOOKUP(AY1590,'[2]LISTAS ANEXO 1. 3'!$B$13:$C$42,2,FALSE),IF(C1590="TASAS",VLOOKUP(AY1590,'[2]LISTAS ANEXO 1. 3'!$B$43:$C$51,2,FALSE),IF(C1590="FORTALECIMIENTO",VLOOKUP(AY1590,'[2]LISTAS ANEXO 1. 3'!$B$52:$C$58,2,FALSE),""))),"")</f>
        <v>AA</v>
      </c>
      <c r="I1590" s="23" t="str">
        <f>+IFERROR(VLOOKUP(#REF!,'[2]LISTAS ANEXO 1. 4'!$B$74:$C$90,2,FALSE),"")</f>
        <v/>
      </c>
      <c r="J1590" s="23" t="str">
        <f>+IFERROR(VLOOKUP(X1590,[2]ORDINALES!$B$2:$C$5,2,FALSE),"")</f>
        <v>CTADOS</v>
      </c>
      <c r="K1590" s="23" t="str">
        <f>+IFERROR(VLOOKUP(#REF!,[2]REGION!$G$2:$I$1125,2,FALSE),"")</f>
        <v/>
      </c>
      <c r="L1590" s="23" t="str">
        <f>+IFERROR(VLOOKUP(AI1590,[2]REGION!$G$2:$I$1125,2,FALSE),"")</f>
        <v/>
      </c>
      <c r="M1590" s="23" t="str">
        <f>+IFERROR(VLOOKUP(#REF!,[2]ORDINALES!$H$2:$I$382,2,FALSE),"")</f>
        <v/>
      </c>
      <c r="N1590" s="23" t="str">
        <f>IFERROR(VLOOKUP(U1590,'[2]Lista Willy'!$B$11:$D$14,3,FALSE),"")</f>
        <v>REC_11</v>
      </c>
      <c r="O1590" s="24"/>
      <c r="P1590" s="90">
        <v>48048</v>
      </c>
      <c r="Q1590" s="90" t="s">
        <v>540</v>
      </c>
      <c r="R1590" s="90" t="s">
        <v>1386</v>
      </c>
      <c r="S1590" s="90" t="s">
        <v>1560</v>
      </c>
      <c r="T1590" s="90" t="s">
        <v>1386</v>
      </c>
      <c r="U1590" s="90" t="s">
        <v>52</v>
      </c>
      <c r="V1590" s="94" t="s">
        <v>53</v>
      </c>
      <c r="W1590" s="90" t="s">
        <v>54</v>
      </c>
      <c r="X1590" s="90" t="s">
        <v>55</v>
      </c>
      <c r="Y1590" s="90" t="s">
        <v>1592</v>
      </c>
      <c r="Z1590" s="88">
        <v>5100000</v>
      </c>
      <c r="AA1590" s="120"/>
      <c r="AB1590" s="88"/>
      <c r="AC1590" s="88"/>
      <c r="AD1590" s="88"/>
      <c r="AE1590" s="120">
        <v>5100000</v>
      </c>
      <c r="AF1590" s="88"/>
      <c r="AG1590" s="89"/>
      <c r="AH1590" s="90" t="s">
        <v>57</v>
      </c>
      <c r="AI1590" s="90"/>
      <c r="AJ1590" s="90"/>
      <c r="AK1590" s="90"/>
      <c r="AL1590" s="90" t="s">
        <v>57</v>
      </c>
      <c r="AM1590" s="90"/>
      <c r="AN1590" s="90" t="s">
        <v>57</v>
      </c>
      <c r="AO1590" s="90"/>
      <c r="AP1590" s="90" t="s">
        <v>57</v>
      </c>
      <c r="AQ1590" s="90"/>
      <c r="AR1590" s="90" t="s">
        <v>57</v>
      </c>
      <c r="AS1590" s="90" t="s">
        <v>60</v>
      </c>
      <c r="AT1590" s="90" t="s">
        <v>61</v>
      </c>
      <c r="AU1590" s="97" t="s">
        <v>62</v>
      </c>
      <c r="AV1590" s="98" t="s">
        <v>125</v>
      </c>
      <c r="AW1590" s="98" t="s">
        <v>126</v>
      </c>
      <c r="AX1590" s="97">
        <v>3202032</v>
      </c>
      <c r="AY1590" s="98" t="s">
        <v>127</v>
      </c>
      <c r="AZ1590" s="98" t="s">
        <v>293</v>
      </c>
      <c r="BA1590" s="24"/>
    </row>
    <row r="1591" spans="1:53" ht="84.75" customHeight="1">
      <c r="A1591" s="23" t="str">
        <f>+IFERROR(VLOOKUP(R1591,'[2]Listas niveles'!$D$2:$E$11,2,FALSE),"")</f>
        <v>DTAO</v>
      </c>
      <c r="B1591" s="23" t="str">
        <f>+IFERROR(VLOOKUP(AS1591,'[2]Listas anexo 1'!$A$7:$B$8,2,FALSE),"")</f>
        <v>ADMIN</v>
      </c>
      <c r="C1591" s="23" t="str">
        <f>+IFERROR(VLOOKUP(AT1591,'[2]Listas anexo 1'!$A$13:$B$15,2,FALSE),"")</f>
        <v>ADMINYCOOR</v>
      </c>
      <c r="D1591" s="23" t="str">
        <f>+IFERROR(VLOOKUP(AT1591,'[2]Listas anexo 1'!$A$13:$C$15,3,FALSE),"")</f>
        <v>CONTRIBUIR</v>
      </c>
      <c r="E1591" s="23" t="str">
        <f>+IFERROR(VLOOKUP(AT1591,'[2]Listas anexo 1'!$A$19:$B$21,2,FALSE),"")</f>
        <v>ADMINOB</v>
      </c>
      <c r="F1591" s="23" t="str">
        <f>+IFERROR(VLOOKUP(AV1591,'[2]Listas anexo 1'!$J$13:$K$21,2,FALSE),"")</f>
        <v>ADOBI</v>
      </c>
      <c r="G1591" s="23" t="str">
        <f>+IFERROR(VLOOKUP(AW1591,'[2]LISTAS ANEXO 1. 2'!$A$9:$B$38,2,FALSE),"")</f>
        <v>AI</v>
      </c>
      <c r="H1591" s="23" t="str">
        <f>+IFERROR(IF(C1591="ADMINYCOOR",VLOOKUP(AY1591,'[2]LISTAS ANEXO 1. 3'!$B$13:$C$42,2,FALSE),IF(C1591="TASAS",VLOOKUP(AY1591,'[2]LISTAS ANEXO 1. 3'!$B$43:$C$51,2,FALSE),IF(C1591="FORTALECIMIENTO",VLOOKUP(AY1591,'[2]LISTAS ANEXO 1. 3'!$B$52:$C$58,2,FALSE),""))),"")</f>
        <v>AA</v>
      </c>
      <c r="I1591" s="23" t="str">
        <f>+IFERROR(VLOOKUP(#REF!,'[2]LISTAS ANEXO 1. 4'!$B$74:$C$90,2,FALSE),"")</f>
        <v/>
      </c>
      <c r="J1591" s="23" t="str">
        <f>+IFERROR(VLOOKUP(X1591,[2]ORDINALES!$B$2:$C$5,2,FALSE),"")</f>
        <v>CTADOS</v>
      </c>
      <c r="K1591" s="23" t="str">
        <f>+IFERROR(VLOOKUP(#REF!,[2]REGION!$G$2:$I$1125,2,FALSE),"")</f>
        <v/>
      </c>
      <c r="L1591" s="23" t="str">
        <f>+IFERROR(VLOOKUP(AI1591,[2]REGION!$G$2:$I$1125,2,FALSE),"")</f>
        <v/>
      </c>
      <c r="M1591" s="23" t="str">
        <f>+IFERROR(VLOOKUP(#REF!,[2]ORDINALES!$H$2:$I$382,2,FALSE),"")</f>
        <v/>
      </c>
      <c r="N1591" s="23" t="str">
        <f>IFERROR(VLOOKUP(U1591,'[2]Lista Willy'!$B$11:$D$14,3,FALSE),"")</f>
        <v>REC_11</v>
      </c>
      <c r="O1591" s="24"/>
      <c r="P1591" s="90">
        <v>48050</v>
      </c>
      <c r="Q1591" s="90" t="s">
        <v>540</v>
      </c>
      <c r="R1591" s="90" t="s">
        <v>1386</v>
      </c>
      <c r="S1591" s="90" t="s">
        <v>1560</v>
      </c>
      <c r="T1591" s="90" t="s">
        <v>1386</v>
      </c>
      <c r="U1591" s="90" t="s">
        <v>52</v>
      </c>
      <c r="V1591" s="94" t="s">
        <v>53</v>
      </c>
      <c r="W1591" s="90" t="s">
        <v>54</v>
      </c>
      <c r="X1591" s="90" t="s">
        <v>55</v>
      </c>
      <c r="Y1591" s="90" t="s">
        <v>1593</v>
      </c>
      <c r="Z1591" s="88">
        <v>100000000</v>
      </c>
      <c r="AA1591" s="120"/>
      <c r="AB1591" s="88"/>
      <c r="AC1591" s="88"/>
      <c r="AD1591" s="88"/>
      <c r="AE1591" s="120">
        <v>100000000</v>
      </c>
      <c r="AF1591" s="88"/>
      <c r="AG1591" s="89"/>
      <c r="AH1591" s="90" t="s">
        <v>57</v>
      </c>
      <c r="AI1591" s="90"/>
      <c r="AJ1591" s="90"/>
      <c r="AK1591" s="90"/>
      <c r="AL1591" s="90" t="s">
        <v>57</v>
      </c>
      <c r="AM1591" s="90"/>
      <c r="AN1591" s="90" t="s">
        <v>57</v>
      </c>
      <c r="AO1591" s="90"/>
      <c r="AP1591" s="90" t="s">
        <v>57</v>
      </c>
      <c r="AQ1591" s="90"/>
      <c r="AR1591" s="90" t="s">
        <v>57</v>
      </c>
      <c r="AS1591" s="90" t="s">
        <v>60</v>
      </c>
      <c r="AT1591" s="90" t="s">
        <v>61</v>
      </c>
      <c r="AU1591" s="97" t="s">
        <v>62</v>
      </c>
      <c r="AV1591" s="98" t="s">
        <v>125</v>
      </c>
      <c r="AW1591" s="98" t="s">
        <v>126</v>
      </c>
      <c r="AX1591" s="97">
        <v>3202032</v>
      </c>
      <c r="AY1591" s="98" t="s">
        <v>127</v>
      </c>
      <c r="AZ1591" s="98" t="s">
        <v>293</v>
      </c>
      <c r="BA1591" s="24"/>
    </row>
    <row r="1592" spans="1:53" ht="84.75" customHeight="1">
      <c r="A1592" s="23" t="str">
        <f>+IFERROR(VLOOKUP(R1592,'[2]Listas niveles'!$D$2:$E$11,2,FALSE),"")</f>
        <v>DTAO</v>
      </c>
      <c r="B1592" s="23" t="str">
        <f>+IFERROR(VLOOKUP(AS1592,'[2]Listas anexo 1'!$A$7:$B$8,2,FALSE),"")</f>
        <v>ADMIN</v>
      </c>
      <c r="C1592" s="23" t="str">
        <f>+IFERROR(VLOOKUP(AT1592,'[2]Listas anexo 1'!$A$13:$B$15,2,FALSE),"")</f>
        <v>ADMINYCOOR</v>
      </c>
      <c r="D1592" s="23" t="str">
        <f>+IFERROR(VLOOKUP(AT1592,'[2]Listas anexo 1'!$A$13:$C$15,3,FALSE),"")</f>
        <v>CONTRIBUIR</v>
      </c>
      <c r="E1592" s="23" t="str">
        <f>+IFERROR(VLOOKUP(AT1592,'[2]Listas anexo 1'!$A$19:$B$21,2,FALSE),"")</f>
        <v>ADMINOB</v>
      </c>
      <c r="F1592" s="23" t="str">
        <f>+IFERROR(VLOOKUP(AV1592,'[2]Listas anexo 1'!$J$13:$K$21,2,FALSE),"")</f>
        <v>ADOBI</v>
      </c>
      <c r="G1592" s="23" t="str">
        <f>+IFERROR(VLOOKUP(AW1592,'[2]LISTAS ANEXO 1. 2'!$A$9:$B$38,2,FALSE),"")</f>
        <v>AI</v>
      </c>
      <c r="H1592" s="23" t="str">
        <f>+IFERROR(IF(C1592="ADMINYCOOR",VLOOKUP(AY1592,'[2]LISTAS ANEXO 1. 3'!$B$13:$C$42,2,FALSE),IF(C1592="TASAS",VLOOKUP(AY1592,'[2]LISTAS ANEXO 1. 3'!$B$43:$C$51,2,FALSE),IF(C1592="FORTALECIMIENTO",VLOOKUP(AY1592,'[2]LISTAS ANEXO 1. 3'!$B$52:$C$58,2,FALSE),""))),"")</f>
        <v>AA</v>
      </c>
      <c r="I1592" s="23" t="str">
        <f>+IFERROR(VLOOKUP(#REF!,'[2]LISTAS ANEXO 1. 4'!$B$74:$C$90,2,FALSE),"")</f>
        <v/>
      </c>
      <c r="J1592" s="23" t="str">
        <f>+IFERROR(VLOOKUP(X1592,[2]ORDINALES!$B$2:$C$5,2,FALSE),"")</f>
        <v>CTADOS</v>
      </c>
      <c r="K1592" s="23" t="str">
        <f>+IFERROR(VLOOKUP(#REF!,[2]REGION!$G$2:$I$1125,2,FALSE),"")</f>
        <v/>
      </c>
      <c r="L1592" s="23" t="str">
        <f>+IFERROR(VLOOKUP(AI1592,[2]REGION!$G$2:$I$1125,2,FALSE),"")</f>
        <v/>
      </c>
      <c r="M1592" s="23" t="str">
        <f>+IFERROR(VLOOKUP(#REF!,[2]ORDINALES!$H$2:$I$382,2,FALSE),"")</f>
        <v/>
      </c>
      <c r="N1592" s="23" t="str">
        <f>IFERROR(VLOOKUP(U1592,'[2]Lista Willy'!$B$11:$D$14,3,FALSE),"")</f>
        <v>REC_20</v>
      </c>
      <c r="O1592" s="24"/>
      <c r="P1592" s="90">
        <v>48053</v>
      </c>
      <c r="Q1592" s="90" t="s">
        <v>540</v>
      </c>
      <c r="R1592" s="90" t="s">
        <v>1386</v>
      </c>
      <c r="S1592" s="90" t="s">
        <v>1560</v>
      </c>
      <c r="T1592" s="90" t="s">
        <v>1386</v>
      </c>
      <c r="U1592" s="90" t="s">
        <v>153</v>
      </c>
      <c r="V1592" s="94" t="s">
        <v>154</v>
      </c>
      <c r="W1592" s="90" t="s">
        <v>54</v>
      </c>
      <c r="X1592" s="90" t="s">
        <v>55</v>
      </c>
      <c r="Y1592" s="90" t="s">
        <v>1594</v>
      </c>
      <c r="Z1592" s="88">
        <v>3000000</v>
      </c>
      <c r="AA1592" s="120"/>
      <c r="AB1592" s="88"/>
      <c r="AC1592" s="88"/>
      <c r="AD1592" s="88"/>
      <c r="AE1592" s="120">
        <v>3000000</v>
      </c>
      <c r="AF1592" s="88"/>
      <c r="AG1592" s="89"/>
      <c r="AH1592" s="90" t="s">
        <v>57</v>
      </c>
      <c r="AI1592" s="90"/>
      <c r="AJ1592" s="90"/>
      <c r="AK1592" s="90"/>
      <c r="AL1592" s="90" t="s">
        <v>57</v>
      </c>
      <c r="AM1592" s="90"/>
      <c r="AN1592" s="90" t="s">
        <v>57</v>
      </c>
      <c r="AO1592" s="90"/>
      <c r="AP1592" s="90" t="s">
        <v>57</v>
      </c>
      <c r="AQ1592" s="90"/>
      <c r="AR1592" s="90" t="s">
        <v>57</v>
      </c>
      <c r="AS1592" s="90" t="s">
        <v>60</v>
      </c>
      <c r="AT1592" s="90" t="s">
        <v>61</v>
      </c>
      <c r="AU1592" s="97" t="s">
        <v>62</v>
      </c>
      <c r="AV1592" s="98" t="s">
        <v>125</v>
      </c>
      <c r="AW1592" s="98" t="s">
        <v>126</v>
      </c>
      <c r="AX1592" s="97">
        <v>3202032</v>
      </c>
      <c r="AY1592" s="98" t="s">
        <v>127</v>
      </c>
      <c r="AZ1592" s="98" t="s">
        <v>293</v>
      </c>
      <c r="BA1592" s="24"/>
    </row>
    <row r="1593" spans="1:53" ht="84.75" customHeight="1">
      <c r="A1593" s="23" t="str">
        <f>+IFERROR(VLOOKUP(R1593,'[2]Listas niveles'!$D$2:$E$11,2,FALSE),"")</f>
        <v>DTAO</v>
      </c>
      <c r="B1593" s="23" t="str">
        <f>+IFERROR(VLOOKUP(AS1593,'[2]Listas anexo 1'!$A$7:$B$8,2,FALSE),"")</f>
        <v>ADMIN</v>
      </c>
      <c r="C1593" s="23" t="str">
        <f>+IFERROR(VLOOKUP(AT1593,'[2]Listas anexo 1'!$A$13:$B$15,2,FALSE),"")</f>
        <v>ADMINYCOOR</v>
      </c>
      <c r="D1593" s="23" t="str">
        <f>+IFERROR(VLOOKUP(AT1593,'[2]Listas anexo 1'!$A$13:$C$15,3,FALSE),"")</f>
        <v>CONTRIBUIR</v>
      </c>
      <c r="E1593" s="23" t="str">
        <f>+IFERROR(VLOOKUP(AT1593,'[2]Listas anexo 1'!$A$19:$B$21,2,FALSE),"")</f>
        <v>ADMINOB</v>
      </c>
      <c r="F1593" s="23" t="str">
        <f>+IFERROR(VLOOKUP(AV1593,'[2]Listas anexo 1'!$J$13:$K$21,2,FALSE),"")</f>
        <v>ADOBI</v>
      </c>
      <c r="G1593" s="23" t="str">
        <f>+IFERROR(VLOOKUP(AW1593,'[2]LISTAS ANEXO 1. 2'!$A$9:$B$38,2,FALSE),"")</f>
        <v>AI</v>
      </c>
      <c r="H1593" s="23" t="str">
        <f>+IFERROR(IF(C1593="ADMINYCOOR",VLOOKUP(AY1593,'[2]LISTAS ANEXO 1. 3'!$B$13:$C$42,2,FALSE),IF(C1593="TASAS",VLOOKUP(AY1593,'[2]LISTAS ANEXO 1. 3'!$B$43:$C$51,2,FALSE),IF(C1593="FORTALECIMIENTO",VLOOKUP(AY1593,'[2]LISTAS ANEXO 1. 3'!$B$52:$C$58,2,FALSE),""))),"")</f>
        <v>AA</v>
      </c>
      <c r="I1593" s="23" t="str">
        <f>+IFERROR(VLOOKUP(#REF!,'[2]LISTAS ANEXO 1. 4'!$B$74:$C$90,2,FALSE),"")</f>
        <v/>
      </c>
      <c r="J1593" s="23" t="str">
        <f>+IFERROR(VLOOKUP(X1593,[2]ORDINALES!$B$2:$C$5,2,FALSE),"")</f>
        <v>CTADOS</v>
      </c>
      <c r="K1593" s="23" t="str">
        <f>+IFERROR(VLOOKUP(#REF!,[2]REGION!$G$2:$I$1125,2,FALSE),"")</f>
        <v/>
      </c>
      <c r="L1593" s="23" t="str">
        <f>+IFERROR(VLOOKUP(AI1593,[2]REGION!$G$2:$I$1125,2,FALSE),"")</f>
        <v/>
      </c>
      <c r="M1593" s="23" t="str">
        <f>+IFERROR(VLOOKUP(#REF!,[2]ORDINALES!$H$2:$I$382,2,FALSE),"")</f>
        <v/>
      </c>
      <c r="N1593" s="23" t="str">
        <f>IFERROR(VLOOKUP(U1593,'[2]Lista Willy'!$B$11:$D$14,3,FALSE),"")</f>
        <v>REC_11</v>
      </c>
      <c r="O1593" s="24"/>
      <c r="P1593" s="90">
        <v>48054</v>
      </c>
      <c r="Q1593" s="90" t="s">
        <v>540</v>
      </c>
      <c r="R1593" s="90" t="s">
        <v>1386</v>
      </c>
      <c r="S1593" s="90" t="s">
        <v>1560</v>
      </c>
      <c r="T1593" s="90" t="s">
        <v>1386</v>
      </c>
      <c r="U1593" s="90" t="s">
        <v>52</v>
      </c>
      <c r="V1593" s="94" t="s">
        <v>53</v>
      </c>
      <c r="W1593" s="90" t="s">
        <v>54</v>
      </c>
      <c r="X1593" s="90" t="s">
        <v>55</v>
      </c>
      <c r="Y1593" s="90" t="s">
        <v>1595</v>
      </c>
      <c r="Z1593" s="88">
        <v>8500000</v>
      </c>
      <c r="AA1593" s="120"/>
      <c r="AB1593" s="88"/>
      <c r="AC1593" s="88"/>
      <c r="AD1593" s="88"/>
      <c r="AE1593" s="120">
        <v>8500000</v>
      </c>
      <c r="AF1593" s="88"/>
      <c r="AG1593" s="89"/>
      <c r="AH1593" s="90" t="s">
        <v>57</v>
      </c>
      <c r="AI1593" s="90"/>
      <c r="AJ1593" s="90"/>
      <c r="AK1593" s="90"/>
      <c r="AL1593" s="90" t="s">
        <v>57</v>
      </c>
      <c r="AM1593" s="90"/>
      <c r="AN1593" s="90" t="s">
        <v>57</v>
      </c>
      <c r="AO1593" s="90"/>
      <c r="AP1593" s="90" t="s">
        <v>57</v>
      </c>
      <c r="AQ1593" s="90"/>
      <c r="AR1593" s="90" t="s">
        <v>57</v>
      </c>
      <c r="AS1593" s="90" t="s">
        <v>60</v>
      </c>
      <c r="AT1593" s="90" t="s">
        <v>61</v>
      </c>
      <c r="AU1593" s="97" t="s">
        <v>62</v>
      </c>
      <c r="AV1593" s="98" t="s">
        <v>125</v>
      </c>
      <c r="AW1593" s="98" t="s">
        <v>126</v>
      </c>
      <c r="AX1593" s="97">
        <v>3202032</v>
      </c>
      <c r="AY1593" s="98" t="s">
        <v>127</v>
      </c>
      <c r="AZ1593" s="98" t="s">
        <v>293</v>
      </c>
      <c r="BA1593" s="24"/>
    </row>
    <row r="1594" spans="1:53" ht="84.75" customHeight="1">
      <c r="A1594" s="23" t="str">
        <f>+IFERROR(VLOOKUP(R1594,'[2]Listas niveles'!$D$2:$E$11,2,FALSE),"")</f>
        <v>DTAO</v>
      </c>
      <c r="B1594" s="23" t="str">
        <f>+IFERROR(VLOOKUP(AS1594,'[2]Listas anexo 1'!$A$7:$B$8,2,FALSE),"")</f>
        <v>ADMIN</v>
      </c>
      <c r="C1594" s="23" t="str">
        <f>+IFERROR(VLOOKUP(AT1594,'[2]Listas anexo 1'!$A$13:$B$15,2,FALSE),"")</f>
        <v>ADMINYCOOR</v>
      </c>
      <c r="D1594" s="23" t="str">
        <f>+IFERROR(VLOOKUP(AT1594,'[2]Listas anexo 1'!$A$13:$C$15,3,FALSE),"")</f>
        <v>CONTRIBUIR</v>
      </c>
      <c r="E1594" s="23" t="str">
        <f>+IFERROR(VLOOKUP(AT1594,'[2]Listas anexo 1'!$A$19:$B$21,2,FALSE),"")</f>
        <v>ADMINOB</v>
      </c>
      <c r="F1594" s="23" t="str">
        <f>+IFERROR(VLOOKUP(AV1594,'[2]Listas anexo 1'!$J$13:$K$21,2,FALSE),"")</f>
        <v>ADOBI</v>
      </c>
      <c r="G1594" s="23" t="str">
        <f>+IFERROR(VLOOKUP(AW1594,'[2]LISTAS ANEXO 1. 2'!$A$9:$B$38,2,FALSE),"")</f>
        <v>AI</v>
      </c>
      <c r="H1594" s="23" t="str">
        <f>+IFERROR(IF(C1594="ADMINYCOOR",VLOOKUP(AY1594,'[2]LISTAS ANEXO 1. 3'!$B$13:$C$42,2,FALSE),IF(C1594="TASAS",VLOOKUP(AY1594,'[2]LISTAS ANEXO 1. 3'!$B$43:$C$51,2,FALSE),IF(C1594="FORTALECIMIENTO",VLOOKUP(AY1594,'[2]LISTAS ANEXO 1. 3'!$B$52:$C$58,2,FALSE),""))),"")</f>
        <v>AA</v>
      </c>
      <c r="I1594" s="23" t="str">
        <f>+IFERROR(VLOOKUP(#REF!,'[2]LISTAS ANEXO 1. 4'!$B$74:$C$90,2,FALSE),"")</f>
        <v/>
      </c>
      <c r="J1594" s="23" t="str">
        <f>+IFERROR(VLOOKUP(X1594,[2]ORDINALES!$B$2:$C$5,2,FALSE),"")</f>
        <v>CTADOS</v>
      </c>
      <c r="K1594" s="23" t="str">
        <f>+IFERROR(VLOOKUP(#REF!,[2]REGION!$G$2:$I$1125,2,FALSE),"")</f>
        <v/>
      </c>
      <c r="L1594" s="23" t="str">
        <f>+IFERROR(VLOOKUP(AI1594,[2]REGION!$G$2:$I$1125,2,FALSE),"")</f>
        <v/>
      </c>
      <c r="M1594" s="23" t="str">
        <f>+IFERROR(VLOOKUP(#REF!,[2]ORDINALES!$H$2:$I$382,2,FALSE),"")</f>
        <v/>
      </c>
      <c r="N1594" s="23" t="str">
        <f>IFERROR(VLOOKUP(U1594,'[2]Lista Willy'!$B$11:$D$14,3,FALSE),"")</f>
        <v>REC_11</v>
      </c>
      <c r="O1594" s="24"/>
      <c r="P1594" s="90">
        <v>48055</v>
      </c>
      <c r="Q1594" s="90" t="s">
        <v>540</v>
      </c>
      <c r="R1594" s="90" t="s">
        <v>1386</v>
      </c>
      <c r="S1594" s="90" t="s">
        <v>1560</v>
      </c>
      <c r="T1594" s="90" t="s">
        <v>1386</v>
      </c>
      <c r="U1594" s="90" t="s">
        <v>52</v>
      </c>
      <c r="V1594" s="94" t="s">
        <v>53</v>
      </c>
      <c r="W1594" s="90" t="s">
        <v>54</v>
      </c>
      <c r="X1594" s="90" t="s">
        <v>55</v>
      </c>
      <c r="Y1594" s="90" t="s">
        <v>1596</v>
      </c>
      <c r="Z1594" s="88">
        <v>5000000</v>
      </c>
      <c r="AA1594" s="120"/>
      <c r="AB1594" s="88"/>
      <c r="AC1594" s="88"/>
      <c r="AD1594" s="88"/>
      <c r="AE1594" s="120">
        <v>5000000</v>
      </c>
      <c r="AF1594" s="88"/>
      <c r="AG1594" s="89"/>
      <c r="AH1594" s="90" t="s">
        <v>57</v>
      </c>
      <c r="AI1594" s="90"/>
      <c r="AJ1594" s="90"/>
      <c r="AK1594" s="90"/>
      <c r="AL1594" s="90" t="s">
        <v>57</v>
      </c>
      <c r="AM1594" s="90"/>
      <c r="AN1594" s="90" t="s">
        <v>57</v>
      </c>
      <c r="AO1594" s="90"/>
      <c r="AP1594" s="90" t="s">
        <v>57</v>
      </c>
      <c r="AQ1594" s="90"/>
      <c r="AR1594" s="90" t="s">
        <v>57</v>
      </c>
      <c r="AS1594" s="90" t="s">
        <v>60</v>
      </c>
      <c r="AT1594" s="90" t="s">
        <v>61</v>
      </c>
      <c r="AU1594" s="97" t="s">
        <v>62</v>
      </c>
      <c r="AV1594" s="98" t="s">
        <v>125</v>
      </c>
      <c r="AW1594" s="98" t="s">
        <v>126</v>
      </c>
      <c r="AX1594" s="97">
        <v>3202032</v>
      </c>
      <c r="AY1594" s="98" t="s">
        <v>127</v>
      </c>
      <c r="AZ1594" s="98" t="s">
        <v>293</v>
      </c>
      <c r="BA1594" s="24"/>
    </row>
    <row r="1595" spans="1:53" ht="84.75" customHeight="1">
      <c r="A1595" s="23" t="str">
        <f>+IFERROR(VLOOKUP(R1595,'[2]Listas niveles'!$D$2:$E$11,2,FALSE),"")</f>
        <v>DTAO</v>
      </c>
      <c r="B1595" s="23" t="str">
        <f>+IFERROR(VLOOKUP(AS1595,'[2]Listas anexo 1'!$A$7:$B$8,2,FALSE),"")</f>
        <v>ADMIN</v>
      </c>
      <c r="C1595" s="23" t="str">
        <f>+IFERROR(VLOOKUP(AT1595,'[2]Listas anexo 1'!$A$13:$B$15,2,FALSE),"")</f>
        <v>ADMINYCOOR</v>
      </c>
      <c r="D1595" s="23" t="str">
        <f>+IFERROR(VLOOKUP(AT1595,'[2]Listas anexo 1'!$A$13:$C$15,3,FALSE),"")</f>
        <v>CONTRIBUIR</v>
      </c>
      <c r="E1595" s="23" t="str">
        <f>+IFERROR(VLOOKUP(AT1595,'[2]Listas anexo 1'!$A$19:$B$21,2,FALSE),"")</f>
        <v>ADMINOB</v>
      </c>
      <c r="F1595" s="23" t="str">
        <f>+IFERROR(VLOOKUP(AV1595,'[2]Listas anexo 1'!$J$13:$K$21,2,FALSE),"")</f>
        <v>ADOBI</v>
      </c>
      <c r="G1595" s="23" t="str">
        <f>+IFERROR(VLOOKUP(AW1595,'[2]LISTAS ANEXO 1. 2'!$A$9:$B$38,2,FALSE),"")</f>
        <v>AI</v>
      </c>
      <c r="H1595" s="23" t="str">
        <f>+IFERROR(IF(C1595="ADMINYCOOR",VLOOKUP(AY1595,'[2]LISTAS ANEXO 1. 3'!$B$13:$C$42,2,FALSE),IF(C1595="TASAS",VLOOKUP(AY1595,'[2]LISTAS ANEXO 1. 3'!$B$43:$C$51,2,FALSE),IF(C1595="FORTALECIMIENTO",VLOOKUP(AY1595,'[2]LISTAS ANEXO 1. 3'!$B$52:$C$58,2,FALSE),""))),"")</f>
        <v>AA</v>
      </c>
      <c r="I1595" s="23" t="str">
        <f>+IFERROR(VLOOKUP(#REF!,'[2]LISTAS ANEXO 1. 4'!$B$74:$C$90,2,FALSE),"")</f>
        <v/>
      </c>
      <c r="J1595" s="23" t="str">
        <f>+IFERROR(VLOOKUP(X1595,[2]ORDINALES!$B$2:$C$5,2,FALSE),"")</f>
        <v>CTADOS</v>
      </c>
      <c r="K1595" s="23" t="str">
        <f>+IFERROR(VLOOKUP(#REF!,[2]REGION!$G$2:$I$1125,2,FALSE),"")</f>
        <v/>
      </c>
      <c r="L1595" s="23" t="str">
        <f>+IFERROR(VLOOKUP(AI1595,[2]REGION!$G$2:$I$1125,2,FALSE),"")</f>
        <v/>
      </c>
      <c r="M1595" s="23" t="str">
        <f>+IFERROR(VLOOKUP(#REF!,[2]ORDINALES!$H$2:$I$382,2,FALSE),"")</f>
        <v/>
      </c>
      <c r="N1595" s="23" t="str">
        <f>IFERROR(VLOOKUP(U1595,'[2]Lista Willy'!$B$11:$D$14,3,FALSE),"")</f>
        <v>REC_20</v>
      </c>
      <c r="O1595" s="24"/>
      <c r="P1595" s="90">
        <v>48056</v>
      </c>
      <c r="Q1595" s="90" t="s">
        <v>540</v>
      </c>
      <c r="R1595" s="90" t="s">
        <v>1386</v>
      </c>
      <c r="S1595" s="90" t="s">
        <v>1560</v>
      </c>
      <c r="T1595" s="90" t="s">
        <v>1386</v>
      </c>
      <c r="U1595" s="90" t="s">
        <v>153</v>
      </c>
      <c r="V1595" s="94" t="s">
        <v>154</v>
      </c>
      <c r="W1595" s="90" t="s">
        <v>54</v>
      </c>
      <c r="X1595" s="90" t="s">
        <v>55</v>
      </c>
      <c r="Y1595" s="90" t="s">
        <v>1597</v>
      </c>
      <c r="Z1595" s="88">
        <v>26000000</v>
      </c>
      <c r="AA1595" s="120"/>
      <c r="AB1595" s="88"/>
      <c r="AC1595" s="88"/>
      <c r="AD1595" s="88"/>
      <c r="AE1595" s="120">
        <v>26000000</v>
      </c>
      <c r="AF1595" s="88"/>
      <c r="AG1595" s="89"/>
      <c r="AH1595" s="90" t="s">
        <v>57</v>
      </c>
      <c r="AI1595" s="90"/>
      <c r="AJ1595" s="90"/>
      <c r="AK1595" s="90"/>
      <c r="AL1595" s="90" t="s">
        <v>57</v>
      </c>
      <c r="AM1595" s="90"/>
      <c r="AN1595" s="90" t="s">
        <v>57</v>
      </c>
      <c r="AO1595" s="90"/>
      <c r="AP1595" s="90" t="s">
        <v>57</v>
      </c>
      <c r="AQ1595" s="90"/>
      <c r="AR1595" s="90" t="s">
        <v>57</v>
      </c>
      <c r="AS1595" s="90" t="s">
        <v>60</v>
      </c>
      <c r="AT1595" s="90" t="s">
        <v>61</v>
      </c>
      <c r="AU1595" s="97" t="s">
        <v>62</v>
      </c>
      <c r="AV1595" s="98" t="s">
        <v>125</v>
      </c>
      <c r="AW1595" s="98" t="s">
        <v>126</v>
      </c>
      <c r="AX1595" s="97">
        <v>3202032</v>
      </c>
      <c r="AY1595" s="98" t="s">
        <v>127</v>
      </c>
      <c r="AZ1595" s="98" t="s">
        <v>293</v>
      </c>
      <c r="BA1595" s="24"/>
    </row>
    <row r="1596" spans="1:53" ht="84.75" customHeight="1">
      <c r="A1596" s="23" t="str">
        <f>+IFERROR(VLOOKUP(R1596,'[2]Listas niveles'!$D$2:$E$11,2,FALSE),"")</f>
        <v>DTAO</v>
      </c>
      <c r="B1596" s="23" t="str">
        <f>+IFERROR(VLOOKUP(AS1596,'[2]Listas anexo 1'!$A$7:$B$8,2,FALSE),"")</f>
        <v>ADMIN</v>
      </c>
      <c r="C1596" s="23" t="str">
        <f>+IFERROR(VLOOKUP(AT1596,'[2]Listas anexo 1'!$A$13:$B$15,2,FALSE),"")</f>
        <v>ADMINYCOOR</v>
      </c>
      <c r="D1596" s="23" t="str">
        <f>+IFERROR(VLOOKUP(AT1596,'[2]Listas anexo 1'!$A$13:$C$15,3,FALSE),"")</f>
        <v>CONTRIBUIR</v>
      </c>
      <c r="E1596" s="23" t="str">
        <f>+IFERROR(VLOOKUP(AT1596,'[2]Listas anexo 1'!$A$19:$B$21,2,FALSE),"")</f>
        <v>ADMINOB</v>
      </c>
      <c r="F1596" s="23" t="str">
        <f>+IFERROR(VLOOKUP(AV1596,'[2]Listas anexo 1'!$J$13:$K$21,2,FALSE),"")</f>
        <v>ADOBI</v>
      </c>
      <c r="G1596" s="23" t="str">
        <f>+IFERROR(VLOOKUP(AW1596,'[2]LISTAS ANEXO 1. 2'!$A$9:$B$38,2,FALSE),"")</f>
        <v>AI</v>
      </c>
      <c r="H1596" s="23" t="str">
        <f>+IFERROR(IF(C1596="ADMINYCOOR",VLOOKUP(AY1596,'[2]LISTAS ANEXO 1. 3'!$B$13:$C$42,2,FALSE),IF(C1596="TASAS",VLOOKUP(AY1596,'[2]LISTAS ANEXO 1. 3'!$B$43:$C$51,2,FALSE),IF(C1596="FORTALECIMIENTO",VLOOKUP(AY1596,'[2]LISTAS ANEXO 1. 3'!$B$52:$C$58,2,FALSE),""))),"")</f>
        <v>AA</v>
      </c>
      <c r="I1596" s="23" t="str">
        <f>+IFERROR(VLOOKUP(#REF!,'[2]LISTAS ANEXO 1. 4'!$B$74:$C$90,2,FALSE),"")</f>
        <v/>
      </c>
      <c r="J1596" s="23" t="str">
        <f>+IFERROR(VLOOKUP(X1596,[2]ORDINALES!$B$2:$C$5,2,FALSE),"")</f>
        <v>CTADOS</v>
      </c>
      <c r="K1596" s="23" t="str">
        <f>+IFERROR(VLOOKUP(#REF!,[2]REGION!$G$2:$I$1125,2,FALSE),"")</f>
        <v/>
      </c>
      <c r="L1596" s="23" t="str">
        <f>+IFERROR(VLOOKUP(AI1596,[2]REGION!$G$2:$I$1125,2,FALSE),"")</f>
        <v/>
      </c>
      <c r="M1596" s="23" t="str">
        <f>+IFERROR(VLOOKUP(#REF!,[2]ORDINALES!$H$2:$I$382,2,FALSE),"")</f>
        <v/>
      </c>
      <c r="N1596" s="23" t="str">
        <f>IFERROR(VLOOKUP(U1596,'[2]Lista Willy'!$B$11:$D$14,3,FALSE),"")</f>
        <v>REC_11</v>
      </c>
      <c r="O1596" s="24"/>
      <c r="P1596" s="90">
        <v>48057</v>
      </c>
      <c r="Q1596" s="90" t="s">
        <v>540</v>
      </c>
      <c r="R1596" s="90" t="s">
        <v>1386</v>
      </c>
      <c r="S1596" s="90" t="s">
        <v>1560</v>
      </c>
      <c r="T1596" s="90" t="s">
        <v>1386</v>
      </c>
      <c r="U1596" s="90" t="s">
        <v>52</v>
      </c>
      <c r="V1596" s="94" t="s">
        <v>53</v>
      </c>
      <c r="W1596" s="90" t="s">
        <v>54</v>
      </c>
      <c r="X1596" s="90" t="s">
        <v>55</v>
      </c>
      <c r="Y1596" s="90" t="s">
        <v>1598</v>
      </c>
      <c r="Z1596" s="88">
        <v>3000000</v>
      </c>
      <c r="AA1596" s="120"/>
      <c r="AB1596" s="88"/>
      <c r="AC1596" s="88"/>
      <c r="AD1596" s="88"/>
      <c r="AE1596" s="120">
        <v>3000000</v>
      </c>
      <c r="AF1596" s="88"/>
      <c r="AG1596" s="89"/>
      <c r="AH1596" s="90" t="s">
        <v>57</v>
      </c>
      <c r="AI1596" s="90"/>
      <c r="AJ1596" s="90"/>
      <c r="AK1596" s="90"/>
      <c r="AL1596" s="90" t="s">
        <v>57</v>
      </c>
      <c r="AM1596" s="90"/>
      <c r="AN1596" s="90" t="s">
        <v>57</v>
      </c>
      <c r="AO1596" s="90"/>
      <c r="AP1596" s="90" t="s">
        <v>57</v>
      </c>
      <c r="AQ1596" s="90"/>
      <c r="AR1596" s="90" t="s">
        <v>57</v>
      </c>
      <c r="AS1596" s="90" t="s">
        <v>60</v>
      </c>
      <c r="AT1596" s="90" t="s">
        <v>61</v>
      </c>
      <c r="AU1596" s="97" t="s">
        <v>62</v>
      </c>
      <c r="AV1596" s="98" t="s">
        <v>125</v>
      </c>
      <c r="AW1596" s="98" t="s">
        <v>126</v>
      </c>
      <c r="AX1596" s="97">
        <v>3202032</v>
      </c>
      <c r="AY1596" s="98" t="s">
        <v>127</v>
      </c>
      <c r="AZ1596" s="98" t="s">
        <v>293</v>
      </c>
      <c r="BA1596" s="24"/>
    </row>
    <row r="1597" spans="1:53" ht="84.75" customHeight="1">
      <c r="A1597" s="23" t="str">
        <f>+IFERROR(VLOOKUP(R1597,'[2]Listas niveles'!$D$2:$E$11,2,FALSE),"")</f>
        <v>DTAO</v>
      </c>
      <c r="B1597" s="23" t="str">
        <f>+IFERROR(VLOOKUP(AS1597,'[2]Listas anexo 1'!$A$7:$B$8,2,FALSE),"")</f>
        <v>ADMIN</v>
      </c>
      <c r="C1597" s="23" t="str">
        <f>+IFERROR(VLOOKUP(AT1597,'[2]Listas anexo 1'!$A$13:$B$15,2,FALSE),"")</f>
        <v>ADMINYCOOR</v>
      </c>
      <c r="D1597" s="23" t="str">
        <f>+IFERROR(VLOOKUP(AT1597,'[2]Listas anexo 1'!$A$13:$C$15,3,FALSE),"")</f>
        <v>CONTRIBUIR</v>
      </c>
      <c r="E1597" s="23" t="str">
        <f>+IFERROR(VLOOKUP(AT1597,'[2]Listas anexo 1'!$A$19:$B$21,2,FALSE),"")</f>
        <v>ADMINOB</v>
      </c>
      <c r="F1597" s="23" t="str">
        <f>+IFERROR(VLOOKUP(AV1597,'[2]Listas anexo 1'!$J$13:$K$21,2,FALSE),"")</f>
        <v>ADOBI</v>
      </c>
      <c r="G1597" s="23" t="str">
        <f>+IFERROR(VLOOKUP(AW1597,'[2]LISTAS ANEXO 1. 2'!$A$9:$B$38,2,FALSE),"")</f>
        <v>AI</v>
      </c>
      <c r="H1597" s="23" t="str">
        <f>+IFERROR(IF(C1597="ADMINYCOOR",VLOOKUP(AY1597,'[2]LISTAS ANEXO 1. 3'!$B$13:$C$42,2,FALSE),IF(C1597="TASAS",VLOOKUP(AY1597,'[2]LISTAS ANEXO 1. 3'!$B$43:$C$51,2,FALSE),IF(C1597="FORTALECIMIENTO",VLOOKUP(AY1597,'[2]LISTAS ANEXO 1. 3'!$B$52:$C$58,2,FALSE),""))),"")</f>
        <v>AA</v>
      </c>
      <c r="I1597" s="23" t="str">
        <f>+IFERROR(VLOOKUP(#REF!,'[2]LISTAS ANEXO 1. 4'!$B$74:$C$90,2,FALSE),"")</f>
        <v/>
      </c>
      <c r="J1597" s="23" t="str">
        <f>+IFERROR(VLOOKUP(X1597,[2]ORDINALES!$B$2:$C$5,2,FALSE),"")</f>
        <v>CTADOS</v>
      </c>
      <c r="K1597" s="23" t="str">
        <f>+IFERROR(VLOOKUP(#REF!,[2]REGION!$G$2:$I$1125,2,FALSE),"")</f>
        <v/>
      </c>
      <c r="L1597" s="23" t="str">
        <f>+IFERROR(VLOOKUP(AI1597,[2]REGION!$G$2:$I$1125,2,FALSE),"")</f>
        <v/>
      </c>
      <c r="M1597" s="23" t="str">
        <f>+IFERROR(VLOOKUP(#REF!,[2]ORDINALES!$H$2:$I$382,2,FALSE),"")</f>
        <v/>
      </c>
      <c r="N1597" s="23" t="str">
        <f>IFERROR(VLOOKUP(U1597,'[2]Lista Willy'!$B$11:$D$14,3,FALSE),"")</f>
        <v>REC_20</v>
      </c>
      <c r="O1597" s="24"/>
      <c r="P1597" s="90">
        <v>48058</v>
      </c>
      <c r="Q1597" s="90" t="s">
        <v>540</v>
      </c>
      <c r="R1597" s="90" t="s">
        <v>1386</v>
      </c>
      <c r="S1597" s="90" t="s">
        <v>1560</v>
      </c>
      <c r="T1597" s="90" t="s">
        <v>1386</v>
      </c>
      <c r="U1597" s="90" t="s">
        <v>153</v>
      </c>
      <c r="V1597" s="94" t="s">
        <v>154</v>
      </c>
      <c r="W1597" s="90" t="s">
        <v>54</v>
      </c>
      <c r="X1597" s="90" t="s">
        <v>55</v>
      </c>
      <c r="Y1597" s="90" t="s">
        <v>1599</v>
      </c>
      <c r="Z1597" s="88">
        <v>1100000</v>
      </c>
      <c r="AA1597" s="120"/>
      <c r="AB1597" s="88"/>
      <c r="AC1597" s="88"/>
      <c r="AD1597" s="88"/>
      <c r="AE1597" s="120">
        <v>1100000</v>
      </c>
      <c r="AF1597" s="88"/>
      <c r="AG1597" s="89"/>
      <c r="AH1597" s="90" t="s">
        <v>57</v>
      </c>
      <c r="AI1597" s="90"/>
      <c r="AJ1597" s="90"/>
      <c r="AK1597" s="90"/>
      <c r="AL1597" s="90" t="s">
        <v>57</v>
      </c>
      <c r="AM1597" s="90"/>
      <c r="AN1597" s="90" t="s">
        <v>57</v>
      </c>
      <c r="AO1597" s="90"/>
      <c r="AP1597" s="90" t="s">
        <v>57</v>
      </c>
      <c r="AQ1597" s="90"/>
      <c r="AR1597" s="90" t="s">
        <v>57</v>
      </c>
      <c r="AS1597" s="90" t="s">
        <v>60</v>
      </c>
      <c r="AT1597" s="90" t="s">
        <v>61</v>
      </c>
      <c r="AU1597" s="97" t="s">
        <v>62</v>
      </c>
      <c r="AV1597" s="98" t="s">
        <v>125</v>
      </c>
      <c r="AW1597" s="98" t="s">
        <v>126</v>
      </c>
      <c r="AX1597" s="97">
        <v>3202032</v>
      </c>
      <c r="AY1597" s="98" t="s">
        <v>127</v>
      </c>
      <c r="AZ1597" s="98" t="s">
        <v>293</v>
      </c>
      <c r="BA1597" s="24"/>
    </row>
    <row r="1598" spans="1:53" ht="84.75" customHeight="1">
      <c r="A1598" s="23" t="str">
        <f>+IFERROR(VLOOKUP(R1598,'[2]Listas niveles'!$D$2:$E$11,2,FALSE),"")</f>
        <v>DTAO</v>
      </c>
      <c r="B1598" s="23" t="str">
        <f>+IFERROR(VLOOKUP(AS1598,'[2]Listas anexo 1'!$A$7:$B$8,2,FALSE),"")</f>
        <v>ADMIN</v>
      </c>
      <c r="C1598" s="23" t="str">
        <f>+IFERROR(VLOOKUP(AT1598,'[2]Listas anexo 1'!$A$13:$B$15,2,FALSE),"")</f>
        <v>ADMINYCOOR</v>
      </c>
      <c r="D1598" s="23" t="str">
        <f>+IFERROR(VLOOKUP(AT1598,'[2]Listas anexo 1'!$A$13:$C$15,3,FALSE),"")</f>
        <v>CONTRIBUIR</v>
      </c>
      <c r="E1598" s="23" t="str">
        <f>+IFERROR(VLOOKUP(AT1598,'[2]Listas anexo 1'!$A$19:$B$21,2,FALSE),"")</f>
        <v>ADMINOB</v>
      </c>
      <c r="F1598" s="23" t="str">
        <f>+IFERROR(VLOOKUP(AV1598,'[2]Listas anexo 1'!$J$13:$K$21,2,FALSE),"")</f>
        <v>ADOBI</v>
      </c>
      <c r="G1598" s="23" t="str">
        <f>+IFERROR(VLOOKUP(AW1598,'[2]LISTAS ANEXO 1. 2'!$A$9:$B$38,2,FALSE),"")</f>
        <v>AI</v>
      </c>
      <c r="H1598" s="23" t="str">
        <f>+IFERROR(IF(C1598="ADMINYCOOR",VLOOKUP(AY1598,'[2]LISTAS ANEXO 1. 3'!$B$13:$C$42,2,FALSE),IF(C1598="TASAS",VLOOKUP(AY1598,'[2]LISTAS ANEXO 1. 3'!$B$43:$C$51,2,FALSE),IF(C1598="FORTALECIMIENTO",VLOOKUP(AY1598,'[2]LISTAS ANEXO 1. 3'!$B$52:$C$58,2,FALSE),""))),"")</f>
        <v>AA</v>
      </c>
      <c r="I1598" s="23" t="str">
        <f>+IFERROR(VLOOKUP(#REF!,'[2]LISTAS ANEXO 1. 4'!$B$74:$C$90,2,FALSE),"")</f>
        <v/>
      </c>
      <c r="J1598" s="23" t="str">
        <f>+IFERROR(VLOOKUP(X1598,[2]ORDINALES!$B$2:$C$5,2,FALSE),"")</f>
        <v>CTADOS</v>
      </c>
      <c r="K1598" s="23" t="str">
        <f>+IFERROR(VLOOKUP(#REF!,[2]REGION!$G$2:$I$1125,2,FALSE),"")</f>
        <v/>
      </c>
      <c r="L1598" s="23" t="str">
        <f>+IFERROR(VLOOKUP(AI1598,[2]REGION!$G$2:$I$1125,2,FALSE),"")</f>
        <v/>
      </c>
      <c r="M1598" s="23" t="str">
        <f>+IFERROR(VLOOKUP(#REF!,[2]ORDINALES!$H$2:$I$382,2,FALSE),"")</f>
        <v/>
      </c>
      <c r="N1598" s="23" t="str">
        <f>IFERROR(VLOOKUP(U1598,'[2]Lista Willy'!$B$11:$D$14,3,FALSE),"")</f>
        <v>REC_11</v>
      </c>
      <c r="O1598" s="24"/>
      <c r="P1598" s="90">
        <v>48059</v>
      </c>
      <c r="Q1598" s="90" t="s">
        <v>540</v>
      </c>
      <c r="R1598" s="90" t="s">
        <v>1386</v>
      </c>
      <c r="S1598" s="90" t="s">
        <v>1560</v>
      </c>
      <c r="T1598" s="90" t="s">
        <v>1386</v>
      </c>
      <c r="U1598" s="90" t="s">
        <v>52</v>
      </c>
      <c r="V1598" s="94" t="s">
        <v>53</v>
      </c>
      <c r="W1598" s="90" t="s">
        <v>54</v>
      </c>
      <c r="X1598" s="90" t="s">
        <v>55</v>
      </c>
      <c r="Y1598" s="90" t="s">
        <v>1600</v>
      </c>
      <c r="Z1598" s="88">
        <v>2000000</v>
      </c>
      <c r="AA1598" s="120"/>
      <c r="AB1598" s="88"/>
      <c r="AC1598" s="88"/>
      <c r="AD1598" s="88"/>
      <c r="AE1598" s="120">
        <v>2000000</v>
      </c>
      <c r="AF1598" s="88"/>
      <c r="AG1598" s="89"/>
      <c r="AH1598" s="90" t="s">
        <v>57</v>
      </c>
      <c r="AI1598" s="90"/>
      <c r="AJ1598" s="90"/>
      <c r="AK1598" s="90"/>
      <c r="AL1598" s="90" t="s">
        <v>57</v>
      </c>
      <c r="AM1598" s="90"/>
      <c r="AN1598" s="90" t="s">
        <v>57</v>
      </c>
      <c r="AO1598" s="90"/>
      <c r="AP1598" s="90" t="s">
        <v>57</v>
      </c>
      <c r="AQ1598" s="90"/>
      <c r="AR1598" s="90" t="s">
        <v>57</v>
      </c>
      <c r="AS1598" s="90" t="s">
        <v>60</v>
      </c>
      <c r="AT1598" s="90" t="s">
        <v>61</v>
      </c>
      <c r="AU1598" s="97" t="s">
        <v>62</v>
      </c>
      <c r="AV1598" s="98" t="s">
        <v>125</v>
      </c>
      <c r="AW1598" s="98" t="s">
        <v>126</v>
      </c>
      <c r="AX1598" s="97">
        <v>3202032</v>
      </c>
      <c r="AY1598" s="98" t="s">
        <v>127</v>
      </c>
      <c r="AZ1598" s="98" t="s">
        <v>293</v>
      </c>
      <c r="BA1598" s="24"/>
    </row>
    <row r="1599" spans="1:53" ht="84.75" customHeight="1">
      <c r="A1599" s="23" t="str">
        <f>+IFERROR(VLOOKUP(R1599,'[2]Listas niveles'!$D$2:$E$11,2,FALSE),"")</f>
        <v>DTAO</v>
      </c>
      <c r="B1599" s="23" t="str">
        <f>+IFERROR(VLOOKUP(AS1599,'[2]Listas anexo 1'!$A$7:$B$8,2,FALSE),"")</f>
        <v>ADMIN</v>
      </c>
      <c r="C1599" s="23" t="str">
        <f>+IFERROR(VLOOKUP(AT1599,'[2]Listas anexo 1'!$A$13:$B$15,2,FALSE),"")</f>
        <v>ADMINYCOOR</v>
      </c>
      <c r="D1599" s="23" t="str">
        <f>+IFERROR(VLOOKUP(AT1599,'[2]Listas anexo 1'!$A$13:$C$15,3,FALSE),"")</f>
        <v>CONTRIBUIR</v>
      </c>
      <c r="E1599" s="23" t="str">
        <f>+IFERROR(VLOOKUP(AT1599,'[2]Listas anexo 1'!$A$19:$B$21,2,FALSE),"")</f>
        <v>ADMINOB</v>
      </c>
      <c r="F1599" s="23" t="str">
        <f>+IFERROR(VLOOKUP(AV1599,'[2]Listas anexo 1'!$J$13:$K$21,2,FALSE),"")</f>
        <v>ADOBI</v>
      </c>
      <c r="G1599" s="23" t="str">
        <f>+IFERROR(VLOOKUP(AW1599,'[2]LISTAS ANEXO 1. 2'!$A$9:$B$38,2,FALSE),"")</f>
        <v>AI</v>
      </c>
      <c r="H1599" s="23" t="str">
        <f>+IFERROR(IF(C1599="ADMINYCOOR",VLOOKUP(AY1599,'[2]LISTAS ANEXO 1. 3'!$B$13:$C$42,2,FALSE),IF(C1599="TASAS",VLOOKUP(AY1599,'[2]LISTAS ANEXO 1. 3'!$B$43:$C$51,2,FALSE),IF(C1599="FORTALECIMIENTO",VLOOKUP(AY1599,'[2]LISTAS ANEXO 1. 3'!$B$52:$C$58,2,FALSE),""))),"")</f>
        <v>AA</v>
      </c>
      <c r="I1599" s="23" t="str">
        <f>+IFERROR(VLOOKUP(#REF!,'[2]LISTAS ANEXO 1. 4'!$B$74:$C$90,2,FALSE),"")</f>
        <v/>
      </c>
      <c r="J1599" s="23" t="str">
        <f>+IFERROR(VLOOKUP(X1599,[2]ORDINALES!$B$2:$C$5,2,FALSE),"")</f>
        <v>CTADOS</v>
      </c>
      <c r="K1599" s="23" t="str">
        <f>+IFERROR(VLOOKUP(#REF!,[2]REGION!$G$2:$I$1125,2,FALSE),"")</f>
        <v/>
      </c>
      <c r="L1599" s="23" t="str">
        <f>+IFERROR(VLOOKUP(AI1599,[2]REGION!$G$2:$I$1125,2,FALSE),"")</f>
        <v/>
      </c>
      <c r="M1599" s="23" t="str">
        <f>+IFERROR(VLOOKUP(#REF!,[2]ORDINALES!$H$2:$I$382,2,FALSE),"")</f>
        <v/>
      </c>
      <c r="N1599" s="23" t="str">
        <f>IFERROR(VLOOKUP(U1599,'[2]Lista Willy'!$B$11:$D$14,3,FALSE),"")</f>
        <v>REC_11</v>
      </c>
      <c r="O1599" s="24"/>
      <c r="P1599" s="90">
        <v>48060</v>
      </c>
      <c r="Q1599" s="90" t="s">
        <v>540</v>
      </c>
      <c r="R1599" s="90" t="s">
        <v>1386</v>
      </c>
      <c r="S1599" s="90" t="s">
        <v>1560</v>
      </c>
      <c r="T1599" s="90" t="s">
        <v>1386</v>
      </c>
      <c r="U1599" s="90" t="s">
        <v>52</v>
      </c>
      <c r="V1599" s="94" t="s">
        <v>53</v>
      </c>
      <c r="W1599" s="90" t="s">
        <v>54</v>
      </c>
      <c r="X1599" s="90" t="s">
        <v>55</v>
      </c>
      <c r="Y1599" s="90" t="s">
        <v>1601</v>
      </c>
      <c r="Z1599" s="88">
        <v>3500000</v>
      </c>
      <c r="AA1599" s="120"/>
      <c r="AB1599" s="88"/>
      <c r="AC1599" s="88"/>
      <c r="AD1599" s="88"/>
      <c r="AE1599" s="120">
        <v>3500000</v>
      </c>
      <c r="AF1599" s="88"/>
      <c r="AG1599" s="89"/>
      <c r="AH1599" s="90" t="s">
        <v>57</v>
      </c>
      <c r="AI1599" s="90"/>
      <c r="AJ1599" s="90"/>
      <c r="AK1599" s="90"/>
      <c r="AL1599" s="90" t="s">
        <v>57</v>
      </c>
      <c r="AM1599" s="90"/>
      <c r="AN1599" s="90" t="s">
        <v>57</v>
      </c>
      <c r="AO1599" s="90"/>
      <c r="AP1599" s="90" t="s">
        <v>57</v>
      </c>
      <c r="AQ1599" s="90"/>
      <c r="AR1599" s="90" t="s">
        <v>57</v>
      </c>
      <c r="AS1599" s="90" t="s">
        <v>60</v>
      </c>
      <c r="AT1599" s="90" t="s">
        <v>61</v>
      </c>
      <c r="AU1599" s="97" t="s">
        <v>62</v>
      </c>
      <c r="AV1599" s="98" t="s">
        <v>125</v>
      </c>
      <c r="AW1599" s="98" t="s">
        <v>126</v>
      </c>
      <c r="AX1599" s="97">
        <v>3202032</v>
      </c>
      <c r="AY1599" s="98" t="s">
        <v>127</v>
      </c>
      <c r="AZ1599" s="98" t="s">
        <v>293</v>
      </c>
      <c r="BA1599" s="24"/>
    </row>
    <row r="1600" spans="1:53" ht="84.75" customHeight="1">
      <c r="A1600" s="23" t="str">
        <f>+IFERROR(VLOOKUP(R1600,'[2]Listas niveles'!$D$2:$E$11,2,FALSE),"")</f>
        <v>DTAO</v>
      </c>
      <c r="B1600" s="23" t="str">
        <f>+IFERROR(VLOOKUP(AS1600,'[2]Listas anexo 1'!$A$7:$B$8,2,FALSE),"")</f>
        <v>ADMIN</v>
      </c>
      <c r="C1600" s="23" t="str">
        <f>+IFERROR(VLOOKUP(AT1600,'[2]Listas anexo 1'!$A$13:$B$15,2,FALSE),"")</f>
        <v>ADMINYCOOR</v>
      </c>
      <c r="D1600" s="23" t="str">
        <f>+IFERROR(VLOOKUP(AT1600,'[2]Listas anexo 1'!$A$13:$C$15,3,FALSE),"")</f>
        <v>CONTRIBUIR</v>
      </c>
      <c r="E1600" s="23" t="str">
        <f>+IFERROR(VLOOKUP(AT1600,'[2]Listas anexo 1'!$A$19:$B$21,2,FALSE),"")</f>
        <v>ADMINOB</v>
      </c>
      <c r="F1600" s="23" t="str">
        <f>+IFERROR(VLOOKUP(AV1600,'[2]Listas anexo 1'!$J$13:$K$21,2,FALSE),"")</f>
        <v>ADOBI</v>
      </c>
      <c r="G1600" s="23" t="str">
        <f>+IFERROR(VLOOKUP(AW1600,'[2]LISTAS ANEXO 1. 2'!$A$9:$B$38,2,FALSE),"")</f>
        <v>AI</v>
      </c>
      <c r="H1600" s="23" t="str">
        <f>+IFERROR(IF(C1600="ADMINYCOOR",VLOOKUP(AY1600,'[2]LISTAS ANEXO 1. 3'!$B$13:$C$42,2,FALSE),IF(C1600="TASAS",VLOOKUP(AY1600,'[2]LISTAS ANEXO 1. 3'!$B$43:$C$51,2,FALSE),IF(C1600="FORTALECIMIENTO",VLOOKUP(AY1600,'[2]LISTAS ANEXO 1. 3'!$B$52:$C$58,2,FALSE),""))),"")</f>
        <v>AA</v>
      </c>
      <c r="I1600" s="23" t="str">
        <f>+IFERROR(VLOOKUP(#REF!,'[2]LISTAS ANEXO 1. 4'!$B$74:$C$90,2,FALSE),"")</f>
        <v/>
      </c>
      <c r="J1600" s="23" t="str">
        <f>+IFERROR(VLOOKUP(X1600,[2]ORDINALES!$B$2:$C$5,2,FALSE),"")</f>
        <v>CTADOS</v>
      </c>
      <c r="K1600" s="23" t="str">
        <f>+IFERROR(VLOOKUP(#REF!,[2]REGION!$G$2:$I$1125,2,FALSE),"")</f>
        <v/>
      </c>
      <c r="L1600" s="23" t="str">
        <f>+IFERROR(VLOOKUP(AI1600,[2]REGION!$G$2:$I$1125,2,FALSE),"")</f>
        <v/>
      </c>
      <c r="M1600" s="23" t="str">
        <f>+IFERROR(VLOOKUP(#REF!,[2]ORDINALES!$H$2:$I$382,2,FALSE),"")</f>
        <v/>
      </c>
      <c r="N1600" s="23" t="str">
        <f>IFERROR(VLOOKUP(U1600,'[2]Lista Willy'!$B$11:$D$14,3,FALSE),"")</f>
        <v>REC_20</v>
      </c>
      <c r="O1600" s="24"/>
      <c r="P1600" s="90">
        <v>48061</v>
      </c>
      <c r="Q1600" s="90" t="s">
        <v>540</v>
      </c>
      <c r="R1600" s="90" t="s">
        <v>1386</v>
      </c>
      <c r="S1600" s="90" t="s">
        <v>1560</v>
      </c>
      <c r="T1600" s="90" t="s">
        <v>1386</v>
      </c>
      <c r="U1600" s="90" t="s">
        <v>153</v>
      </c>
      <c r="V1600" s="94" t="s">
        <v>154</v>
      </c>
      <c r="W1600" s="90" t="s">
        <v>54</v>
      </c>
      <c r="X1600" s="90" t="s">
        <v>55</v>
      </c>
      <c r="Y1600" s="90" t="s">
        <v>1602</v>
      </c>
      <c r="Z1600" s="88">
        <v>50000000</v>
      </c>
      <c r="AA1600" s="120"/>
      <c r="AB1600" s="88"/>
      <c r="AC1600" s="88"/>
      <c r="AD1600" s="88"/>
      <c r="AE1600" s="120">
        <v>50000000</v>
      </c>
      <c r="AF1600" s="88"/>
      <c r="AG1600" s="89"/>
      <c r="AH1600" s="90" t="s">
        <v>57</v>
      </c>
      <c r="AI1600" s="90"/>
      <c r="AJ1600" s="90"/>
      <c r="AK1600" s="90"/>
      <c r="AL1600" s="90" t="s">
        <v>57</v>
      </c>
      <c r="AM1600" s="90"/>
      <c r="AN1600" s="90" t="s">
        <v>57</v>
      </c>
      <c r="AO1600" s="90"/>
      <c r="AP1600" s="90" t="s">
        <v>57</v>
      </c>
      <c r="AQ1600" s="90"/>
      <c r="AR1600" s="90" t="s">
        <v>57</v>
      </c>
      <c r="AS1600" s="90" t="s">
        <v>60</v>
      </c>
      <c r="AT1600" s="90" t="s">
        <v>61</v>
      </c>
      <c r="AU1600" s="97" t="s">
        <v>62</v>
      </c>
      <c r="AV1600" s="98" t="s">
        <v>125</v>
      </c>
      <c r="AW1600" s="98" t="s">
        <v>126</v>
      </c>
      <c r="AX1600" s="97">
        <v>3202032</v>
      </c>
      <c r="AY1600" s="98" t="s">
        <v>127</v>
      </c>
      <c r="AZ1600" s="98" t="s">
        <v>293</v>
      </c>
      <c r="BA1600" s="24"/>
    </row>
    <row r="1601" spans="1:53" ht="84.75" customHeight="1">
      <c r="A1601" s="23" t="str">
        <f>+IFERROR(VLOOKUP(R1601,'[2]Listas niveles'!$D$2:$E$11,2,FALSE),"")</f>
        <v>DTAO</v>
      </c>
      <c r="B1601" s="23" t="str">
        <f>+IFERROR(VLOOKUP(AS1601,'[2]Listas anexo 1'!$A$7:$B$8,2,FALSE),"")</f>
        <v>ADMIN</v>
      </c>
      <c r="C1601" s="23" t="str">
        <f>+IFERROR(VLOOKUP(AT1601,'[2]Listas anexo 1'!$A$13:$B$15,2,FALSE),"")</f>
        <v>ADMINYCOOR</v>
      </c>
      <c r="D1601" s="23" t="str">
        <f>+IFERROR(VLOOKUP(AT1601,'[2]Listas anexo 1'!$A$13:$C$15,3,FALSE),"")</f>
        <v>CONTRIBUIR</v>
      </c>
      <c r="E1601" s="23" t="str">
        <f>+IFERROR(VLOOKUP(AT1601,'[2]Listas anexo 1'!$A$19:$B$21,2,FALSE),"")</f>
        <v>ADMINOB</v>
      </c>
      <c r="F1601" s="23" t="str">
        <f>+IFERROR(VLOOKUP(AV1601,'[2]Listas anexo 1'!$J$13:$K$21,2,FALSE),"")</f>
        <v>ADOBI</v>
      </c>
      <c r="G1601" s="23" t="str">
        <f>+IFERROR(VLOOKUP(AW1601,'[2]LISTAS ANEXO 1. 2'!$A$9:$B$38,2,FALSE),"")</f>
        <v>AII</v>
      </c>
      <c r="H1601" s="23" t="str">
        <f>+IFERROR(IF(C1601="ADMINYCOOR",VLOOKUP(AY1601,'[2]LISTAS ANEXO 1. 3'!$B$13:$C$42,2,FALSE),IF(C1601="TASAS",VLOOKUP(AY1601,'[2]LISTAS ANEXO 1. 3'!$B$43:$C$51,2,FALSE),IF(C1601="FORTALECIMIENTO",VLOOKUP(AY1601,'[2]LISTAS ANEXO 1. 3'!$B$52:$C$58,2,FALSE),""))),"")</f>
        <v>CC</v>
      </c>
      <c r="I1601" s="23" t="str">
        <f>+IFERROR(VLOOKUP(#REF!,'[2]LISTAS ANEXO 1. 4'!$B$74:$C$90,2,FALSE),"")</f>
        <v/>
      </c>
      <c r="J1601" s="23" t="str">
        <f>+IFERROR(VLOOKUP(X1601,[2]ORDINALES!$B$2:$C$5,2,FALSE),"")</f>
        <v>CTADOS</v>
      </c>
      <c r="K1601" s="23" t="str">
        <f>+IFERROR(VLOOKUP(#REF!,[2]REGION!$G$2:$I$1125,2,FALSE),"")</f>
        <v/>
      </c>
      <c r="L1601" s="23" t="str">
        <f>+IFERROR(VLOOKUP(AI1601,[2]REGION!$G$2:$I$1125,2,FALSE),"")</f>
        <v/>
      </c>
      <c r="M1601" s="23" t="str">
        <f>+IFERROR(VLOOKUP(#REF!,[2]ORDINALES!$H$2:$I$382,2,FALSE),"")</f>
        <v/>
      </c>
      <c r="N1601" s="23" t="str">
        <f>IFERROR(VLOOKUP(U1601,'[2]Lista Willy'!$B$11:$D$14,3,FALSE),"")</f>
        <v>REC_11</v>
      </c>
      <c r="O1601" s="24"/>
      <c r="P1601" s="90">
        <v>48062</v>
      </c>
      <c r="Q1601" s="90" t="s">
        <v>540</v>
      </c>
      <c r="R1601" s="90" t="s">
        <v>1386</v>
      </c>
      <c r="S1601" s="90" t="s">
        <v>1560</v>
      </c>
      <c r="T1601" s="90" t="s">
        <v>1386</v>
      </c>
      <c r="U1601" s="90" t="s">
        <v>52</v>
      </c>
      <c r="V1601" s="94" t="s">
        <v>53</v>
      </c>
      <c r="W1601" s="90" t="s">
        <v>54</v>
      </c>
      <c r="X1601" s="90" t="s">
        <v>55</v>
      </c>
      <c r="Y1601" s="90" t="s">
        <v>71</v>
      </c>
      <c r="Z1601" s="88">
        <v>4000000</v>
      </c>
      <c r="AA1601" s="120"/>
      <c r="AB1601" s="88"/>
      <c r="AC1601" s="88"/>
      <c r="AD1601" s="88"/>
      <c r="AE1601" s="120">
        <v>4000000</v>
      </c>
      <c r="AF1601" s="88"/>
      <c r="AG1601" s="89"/>
      <c r="AH1601" s="90" t="s">
        <v>57</v>
      </c>
      <c r="AI1601" s="90"/>
      <c r="AJ1601" s="90"/>
      <c r="AK1601" s="90"/>
      <c r="AL1601" s="90" t="s">
        <v>57</v>
      </c>
      <c r="AM1601" s="90"/>
      <c r="AN1601" s="90" t="s">
        <v>57</v>
      </c>
      <c r="AO1601" s="90"/>
      <c r="AP1601" s="90" t="s">
        <v>57</v>
      </c>
      <c r="AQ1601" s="90"/>
      <c r="AR1601" s="90" t="s">
        <v>57</v>
      </c>
      <c r="AS1601" s="90" t="s">
        <v>60</v>
      </c>
      <c r="AT1601" s="90" t="s">
        <v>61</v>
      </c>
      <c r="AU1601" s="97" t="s">
        <v>62</v>
      </c>
      <c r="AV1601" s="98" t="s">
        <v>125</v>
      </c>
      <c r="AW1601" s="98" t="s">
        <v>168</v>
      </c>
      <c r="AX1601" s="97">
        <v>3202031</v>
      </c>
      <c r="AY1601" s="98" t="s">
        <v>169</v>
      </c>
      <c r="AZ1601" s="98" t="s">
        <v>170</v>
      </c>
      <c r="BA1601" s="24"/>
    </row>
    <row r="1602" spans="1:53" ht="84.75" customHeight="1">
      <c r="A1602" s="23" t="str">
        <f>+IFERROR(VLOOKUP(R1602,'[2]Listas niveles'!$D$2:$E$11,2,FALSE),"")</f>
        <v>DTAO</v>
      </c>
      <c r="B1602" s="23" t="str">
        <f>+IFERROR(VLOOKUP(AS1602,'[2]Listas anexo 1'!$A$7:$B$8,2,FALSE),"")</f>
        <v>ADMIN</v>
      </c>
      <c r="C1602" s="23" t="str">
        <f>+IFERROR(VLOOKUP(AT1602,'[2]Listas anexo 1'!$A$13:$B$15,2,FALSE),"")</f>
        <v>ADMINYCOOR</v>
      </c>
      <c r="D1602" s="23" t="str">
        <f>+IFERROR(VLOOKUP(AT1602,'[2]Listas anexo 1'!$A$13:$C$15,3,FALSE),"")</f>
        <v>CONTRIBUIR</v>
      </c>
      <c r="E1602" s="23" t="str">
        <f>+IFERROR(VLOOKUP(AT1602,'[2]Listas anexo 1'!$A$19:$B$21,2,FALSE),"")</f>
        <v>ADMINOB</v>
      </c>
      <c r="F1602" s="23" t="str">
        <f>+IFERROR(VLOOKUP(AV1602,'[2]Listas anexo 1'!$J$13:$K$21,2,FALSE),"")</f>
        <v>ADOBIII</v>
      </c>
      <c r="G1602" s="23" t="str">
        <f>+IFERROR(VLOOKUP(AW1602,'[2]LISTAS ANEXO 1. 2'!$A$9:$B$38,2,FALSE),"")</f>
        <v>AIX</v>
      </c>
      <c r="H1602" s="23" t="str">
        <f>+IFERROR(IF(C1602="ADMINYCOOR",VLOOKUP(AY1602,'[2]LISTAS ANEXO 1. 3'!$B$13:$C$42,2,FALSE),IF(C1602="TASAS",VLOOKUP(AY1602,'[2]LISTAS ANEXO 1. 3'!$B$43:$C$51,2,FALSE),IF(C1602="FORTALECIMIENTO",VLOOKUP(AY1602,'[2]LISTAS ANEXO 1. 3'!$B$52:$C$58,2,FALSE),""))),"")</f>
        <v>NN</v>
      </c>
      <c r="I1602" s="23" t="str">
        <f>+IFERROR(VLOOKUP(#REF!,'[2]LISTAS ANEXO 1. 4'!$B$74:$C$90,2,FALSE),"")</f>
        <v/>
      </c>
      <c r="J1602" s="23" t="str">
        <f>+IFERROR(VLOOKUP(X1602,[2]ORDINALES!$B$2:$C$5,2,FALSE),"")</f>
        <v>CTADOS</v>
      </c>
      <c r="K1602" s="23" t="str">
        <f>+IFERROR(VLOOKUP(#REF!,[2]REGION!$G$2:$I$1125,2,FALSE),"")</f>
        <v/>
      </c>
      <c r="L1602" s="23" t="str">
        <f>+IFERROR(VLOOKUP(AI1602,[2]REGION!$G$2:$I$1125,2,FALSE),"")</f>
        <v/>
      </c>
      <c r="M1602" s="23" t="str">
        <f>+IFERROR(VLOOKUP(#REF!,[2]ORDINALES!$H$2:$I$382,2,FALSE),"")</f>
        <v/>
      </c>
      <c r="N1602" s="23" t="str">
        <f>IFERROR(VLOOKUP(U1602,'[2]Lista Willy'!$B$11:$D$14,3,FALSE),"")</f>
        <v>REC_11</v>
      </c>
      <c r="O1602" s="24"/>
      <c r="P1602" s="90">
        <v>48064</v>
      </c>
      <c r="Q1602" s="90" t="s">
        <v>540</v>
      </c>
      <c r="R1602" s="90" t="s">
        <v>1386</v>
      </c>
      <c r="S1602" s="90" t="s">
        <v>1560</v>
      </c>
      <c r="T1602" s="90" t="s">
        <v>1386</v>
      </c>
      <c r="U1602" s="90" t="s">
        <v>52</v>
      </c>
      <c r="V1602" s="94" t="s">
        <v>53</v>
      </c>
      <c r="W1602" s="90" t="s">
        <v>54</v>
      </c>
      <c r="X1602" s="90" t="s">
        <v>55</v>
      </c>
      <c r="Y1602" s="90" t="s">
        <v>71</v>
      </c>
      <c r="Z1602" s="88">
        <v>2000000</v>
      </c>
      <c r="AA1602" s="120"/>
      <c r="AB1602" s="88"/>
      <c r="AC1602" s="88"/>
      <c r="AD1602" s="88"/>
      <c r="AE1602" s="120">
        <v>2000000</v>
      </c>
      <c r="AF1602" s="88"/>
      <c r="AG1602" s="89"/>
      <c r="AH1602" s="90" t="s">
        <v>57</v>
      </c>
      <c r="AI1602" s="90"/>
      <c r="AJ1602" s="90"/>
      <c r="AK1602" s="90"/>
      <c r="AL1602" s="90" t="s">
        <v>57</v>
      </c>
      <c r="AM1602" s="90"/>
      <c r="AN1602" s="90" t="s">
        <v>57</v>
      </c>
      <c r="AO1602" s="90"/>
      <c r="AP1602" s="90" t="s">
        <v>57</v>
      </c>
      <c r="AQ1602" s="90"/>
      <c r="AR1602" s="90" t="s">
        <v>57</v>
      </c>
      <c r="AS1602" s="90" t="s">
        <v>60</v>
      </c>
      <c r="AT1602" s="90" t="s">
        <v>61</v>
      </c>
      <c r="AU1602" s="97" t="s">
        <v>62</v>
      </c>
      <c r="AV1602" s="98" t="s">
        <v>272</v>
      </c>
      <c r="AW1602" s="98" t="s">
        <v>413</v>
      </c>
      <c r="AX1602" s="97">
        <v>3202014</v>
      </c>
      <c r="AY1602" s="98" t="s">
        <v>418</v>
      </c>
      <c r="AZ1602" s="98" t="s">
        <v>415</v>
      </c>
      <c r="BA1602" s="24"/>
    </row>
    <row r="1603" spans="1:53" ht="84.75" customHeight="1">
      <c r="A1603" s="23" t="str">
        <f>+IFERROR(VLOOKUP(R1603,'[2]Listas niveles'!$D$2:$E$11,2,FALSE),"")</f>
        <v>DTAO</v>
      </c>
      <c r="B1603" s="23" t="str">
        <f>+IFERROR(VLOOKUP(AS1603,'[2]Listas anexo 1'!$A$7:$B$8,2,FALSE),"")</f>
        <v>ADMIN</v>
      </c>
      <c r="C1603" s="23" t="str">
        <f>+IFERROR(VLOOKUP(AT1603,'[2]Listas anexo 1'!$A$13:$B$15,2,FALSE),"")</f>
        <v>ADMINYCOOR</v>
      </c>
      <c r="D1603" s="23" t="str">
        <f>+IFERROR(VLOOKUP(AT1603,'[2]Listas anexo 1'!$A$13:$C$15,3,FALSE),"")</f>
        <v>CONTRIBUIR</v>
      </c>
      <c r="E1603" s="23" t="str">
        <f>+IFERROR(VLOOKUP(AT1603,'[2]Listas anexo 1'!$A$19:$B$21,2,FALSE),"")</f>
        <v>ADMINOB</v>
      </c>
      <c r="F1603" s="23" t="str">
        <f>+IFERROR(VLOOKUP(AV1603,'[2]Listas anexo 1'!$J$13:$K$21,2,FALSE),"")</f>
        <v>ADOBIII</v>
      </c>
      <c r="G1603" s="23" t="str">
        <f>+IFERROR(VLOOKUP(AW1603,'[2]LISTAS ANEXO 1. 2'!$A$9:$B$38,2,FALSE),"")</f>
        <v>AX</v>
      </c>
      <c r="H1603" s="23" t="str">
        <f>+IFERROR(IF(C1603="ADMINYCOOR",VLOOKUP(AY1603,'[2]LISTAS ANEXO 1. 3'!$B$13:$C$42,2,FALSE),IF(C1603="TASAS",VLOOKUP(AY1603,'[2]LISTAS ANEXO 1. 3'!$B$43:$C$51,2,FALSE),IF(C1603="FORTALECIMIENTO",VLOOKUP(AY1603,'[2]LISTAS ANEXO 1. 3'!$B$52:$C$58,2,FALSE),""))),"")</f>
        <v>OO</v>
      </c>
      <c r="I1603" s="23" t="str">
        <f>+IFERROR(VLOOKUP(#REF!,'[2]LISTAS ANEXO 1. 4'!$B$74:$C$90,2,FALSE),"")</f>
        <v/>
      </c>
      <c r="J1603" s="23" t="str">
        <f>+IFERROR(VLOOKUP(X1603,[2]ORDINALES!$B$2:$C$5,2,FALSE),"")</f>
        <v>CTADOS</v>
      </c>
      <c r="K1603" s="23" t="str">
        <f>+IFERROR(VLOOKUP(#REF!,[2]REGION!$G$2:$I$1125,2,FALSE),"")</f>
        <v/>
      </c>
      <c r="L1603" s="23" t="str">
        <f>+IFERROR(VLOOKUP(AI1603,[2]REGION!$G$2:$I$1125,2,FALSE),"")</f>
        <v/>
      </c>
      <c r="M1603" s="23" t="str">
        <f>+IFERROR(VLOOKUP(#REF!,[2]ORDINALES!$H$2:$I$382,2,FALSE),"")</f>
        <v/>
      </c>
      <c r="N1603" s="23" t="str">
        <f>IFERROR(VLOOKUP(U1603,'[2]Lista Willy'!$B$11:$D$14,3,FALSE),"")</f>
        <v>REC_11</v>
      </c>
      <c r="O1603" s="24"/>
      <c r="P1603" s="90">
        <v>48066</v>
      </c>
      <c r="Q1603" s="90" t="s">
        <v>540</v>
      </c>
      <c r="R1603" s="90" t="s">
        <v>1386</v>
      </c>
      <c r="S1603" s="90" t="s">
        <v>1560</v>
      </c>
      <c r="T1603" s="90" t="s">
        <v>1386</v>
      </c>
      <c r="U1603" s="90" t="s">
        <v>52</v>
      </c>
      <c r="V1603" s="94" t="s">
        <v>53</v>
      </c>
      <c r="W1603" s="90" t="s">
        <v>54</v>
      </c>
      <c r="X1603" s="90" t="s">
        <v>55</v>
      </c>
      <c r="Y1603" s="90" t="s">
        <v>71</v>
      </c>
      <c r="Z1603" s="88">
        <v>3600000</v>
      </c>
      <c r="AA1603" s="120"/>
      <c r="AB1603" s="88"/>
      <c r="AC1603" s="88"/>
      <c r="AD1603" s="88"/>
      <c r="AE1603" s="120">
        <v>3600000</v>
      </c>
      <c r="AF1603" s="88"/>
      <c r="AG1603" s="89"/>
      <c r="AH1603" s="90" t="s">
        <v>57</v>
      </c>
      <c r="AI1603" s="90"/>
      <c r="AJ1603" s="90"/>
      <c r="AK1603" s="90"/>
      <c r="AL1603" s="90" t="s">
        <v>57</v>
      </c>
      <c r="AM1603" s="90"/>
      <c r="AN1603" s="90" t="s">
        <v>57</v>
      </c>
      <c r="AO1603" s="90"/>
      <c r="AP1603" s="90" t="s">
        <v>57</v>
      </c>
      <c r="AQ1603" s="90"/>
      <c r="AR1603" s="90" t="s">
        <v>57</v>
      </c>
      <c r="AS1603" s="90" t="s">
        <v>60</v>
      </c>
      <c r="AT1603" s="90" t="s">
        <v>61</v>
      </c>
      <c r="AU1603" s="97" t="s">
        <v>62</v>
      </c>
      <c r="AV1603" s="98" t="s">
        <v>272</v>
      </c>
      <c r="AW1603" s="98" t="s">
        <v>335</v>
      </c>
      <c r="AX1603" s="97">
        <v>3202004</v>
      </c>
      <c r="AY1603" s="98" t="s">
        <v>336</v>
      </c>
      <c r="AZ1603" s="98" t="s">
        <v>888</v>
      </c>
      <c r="BA1603" s="24"/>
    </row>
    <row r="1604" spans="1:53" ht="84.75" customHeight="1">
      <c r="A1604" s="23" t="str">
        <f>+IFERROR(VLOOKUP(R1604,'[2]Listas niveles'!$D$2:$E$11,2,FALSE),"")</f>
        <v>DTAO</v>
      </c>
      <c r="B1604" s="23" t="str">
        <f>+IFERROR(VLOOKUP(AS1604,'[2]Listas anexo 1'!$A$7:$B$8,2,FALSE),"")</f>
        <v>ADMIN</v>
      </c>
      <c r="C1604" s="23" t="str">
        <f>+IFERROR(VLOOKUP(AT1604,'[2]Listas anexo 1'!$A$13:$B$15,2,FALSE),"")</f>
        <v>ADMINYCOOR</v>
      </c>
      <c r="D1604" s="23" t="str">
        <f>+IFERROR(VLOOKUP(AT1604,'[2]Listas anexo 1'!$A$13:$C$15,3,FALSE),"")</f>
        <v>CONTRIBUIR</v>
      </c>
      <c r="E1604" s="23" t="str">
        <f>+IFERROR(VLOOKUP(AT1604,'[2]Listas anexo 1'!$A$19:$B$21,2,FALSE),"")</f>
        <v>ADMINOB</v>
      </c>
      <c r="F1604" s="23" t="str">
        <f>+IFERROR(VLOOKUP(AV1604,'[2]Listas anexo 1'!$J$13:$K$21,2,FALSE),"")</f>
        <v>ADOBIII</v>
      </c>
      <c r="G1604" s="23" t="str">
        <f>+IFERROR(VLOOKUP(AW1604,'[2]LISTAS ANEXO 1. 2'!$A$9:$B$38,2,FALSE),"")</f>
        <v>AX</v>
      </c>
      <c r="H1604" s="23" t="str">
        <f>+IFERROR(IF(C1604="ADMINYCOOR",VLOOKUP(AY1604,'[2]LISTAS ANEXO 1. 3'!$B$13:$C$42,2,FALSE),IF(C1604="TASAS",VLOOKUP(AY1604,'[2]LISTAS ANEXO 1. 3'!$B$43:$C$51,2,FALSE),IF(C1604="FORTALECIMIENTO",VLOOKUP(AY1604,'[2]LISTAS ANEXO 1. 3'!$B$52:$C$58,2,FALSE),""))),"")</f>
        <v>OO</v>
      </c>
      <c r="I1604" s="23" t="str">
        <f>+IFERROR(VLOOKUP(#REF!,'[2]LISTAS ANEXO 1. 4'!$B$74:$C$90,2,FALSE),"")</f>
        <v/>
      </c>
      <c r="J1604" s="23" t="str">
        <f>+IFERROR(VLOOKUP(X1604,[2]ORDINALES!$B$2:$C$5,2,FALSE),"")</f>
        <v>CTADOS</v>
      </c>
      <c r="K1604" s="23" t="str">
        <f>+IFERROR(VLOOKUP(#REF!,[2]REGION!$G$2:$I$1125,2,FALSE),"")</f>
        <v/>
      </c>
      <c r="L1604" s="23" t="str">
        <f>+IFERROR(VLOOKUP(AI1604,[2]REGION!$G$2:$I$1125,2,FALSE),"")</f>
        <v/>
      </c>
      <c r="M1604" s="23" t="str">
        <f>+IFERROR(VLOOKUP(#REF!,[2]ORDINALES!$H$2:$I$382,2,FALSE),"")</f>
        <v/>
      </c>
      <c r="N1604" s="23" t="str">
        <f>IFERROR(VLOOKUP(U1604,'[2]Lista Willy'!$B$11:$D$14,3,FALSE),"")</f>
        <v>REC_20</v>
      </c>
      <c r="O1604" s="24"/>
      <c r="P1604" s="90">
        <v>48069</v>
      </c>
      <c r="Q1604" s="90" t="s">
        <v>540</v>
      </c>
      <c r="R1604" s="90" t="s">
        <v>1386</v>
      </c>
      <c r="S1604" s="90" t="s">
        <v>1560</v>
      </c>
      <c r="T1604" s="90" t="s">
        <v>1386</v>
      </c>
      <c r="U1604" s="90" t="s">
        <v>153</v>
      </c>
      <c r="V1604" s="94" t="s">
        <v>154</v>
      </c>
      <c r="W1604" s="90" t="s">
        <v>54</v>
      </c>
      <c r="X1604" s="90" t="s">
        <v>55</v>
      </c>
      <c r="Y1604" s="90" t="s">
        <v>1603</v>
      </c>
      <c r="Z1604" s="88">
        <v>3750000</v>
      </c>
      <c r="AA1604" s="120"/>
      <c r="AB1604" s="88"/>
      <c r="AC1604" s="88"/>
      <c r="AD1604" s="88"/>
      <c r="AE1604" s="120">
        <v>3750000</v>
      </c>
      <c r="AF1604" s="88"/>
      <c r="AG1604" s="89"/>
      <c r="AH1604" s="90" t="s">
        <v>57</v>
      </c>
      <c r="AI1604" s="90"/>
      <c r="AJ1604" s="90"/>
      <c r="AK1604" s="90"/>
      <c r="AL1604" s="90" t="s">
        <v>57</v>
      </c>
      <c r="AM1604" s="90"/>
      <c r="AN1604" s="90" t="s">
        <v>57</v>
      </c>
      <c r="AO1604" s="90"/>
      <c r="AP1604" s="90" t="s">
        <v>57</v>
      </c>
      <c r="AQ1604" s="90"/>
      <c r="AR1604" s="90" t="s">
        <v>57</v>
      </c>
      <c r="AS1604" s="90" t="s">
        <v>60</v>
      </c>
      <c r="AT1604" s="90" t="s">
        <v>61</v>
      </c>
      <c r="AU1604" s="97" t="s">
        <v>62</v>
      </c>
      <c r="AV1604" s="98" t="s">
        <v>272</v>
      </c>
      <c r="AW1604" s="98" t="s">
        <v>335</v>
      </c>
      <c r="AX1604" s="97">
        <v>3202004</v>
      </c>
      <c r="AY1604" s="98" t="s">
        <v>336</v>
      </c>
      <c r="AZ1604" s="98" t="s">
        <v>888</v>
      </c>
      <c r="BA1604" s="24"/>
    </row>
    <row r="1605" spans="1:53" ht="84.75" customHeight="1">
      <c r="A1605" s="23" t="str">
        <f>+IFERROR(VLOOKUP(R1605,'[2]Listas niveles'!$D$2:$E$11,2,FALSE),"")</f>
        <v>DTAO</v>
      </c>
      <c r="B1605" s="23" t="str">
        <f>+IFERROR(VLOOKUP(AS1605,'[2]Listas anexo 1'!$A$7:$B$8,2,FALSE),"")</f>
        <v>ADMIN</v>
      </c>
      <c r="C1605" s="23" t="str">
        <f>+IFERROR(VLOOKUP(AT1605,'[2]Listas anexo 1'!$A$13:$B$15,2,FALSE),"")</f>
        <v>ADMINYCOOR</v>
      </c>
      <c r="D1605" s="23" t="str">
        <f>+IFERROR(VLOOKUP(AT1605,'[2]Listas anexo 1'!$A$13:$C$15,3,FALSE),"")</f>
        <v>CONTRIBUIR</v>
      </c>
      <c r="E1605" s="23" t="str">
        <f>+IFERROR(VLOOKUP(AT1605,'[2]Listas anexo 1'!$A$19:$B$21,2,FALSE),"")</f>
        <v>ADMINOB</v>
      </c>
      <c r="F1605" s="23" t="str">
        <f>+IFERROR(VLOOKUP(AV1605,'[2]Listas anexo 1'!$J$13:$K$21,2,FALSE),"")</f>
        <v>ADOBIV</v>
      </c>
      <c r="G1605" s="23" t="str">
        <f>+IFERROR(VLOOKUP(AW1605,'[2]LISTAS ANEXO 1. 2'!$A$9:$B$38,2,FALSE),"")</f>
        <v>AXVI</v>
      </c>
      <c r="H1605" s="23" t="str">
        <f>+IFERROR(IF(C1605="ADMINYCOOR",VLOOKUP(AY1605,'[2]LISTAS ANEXO 1. 3'!$B$13:$C$42,2,FALSE),IF(C1605="TASAS",VLOOKUP(AY1605,'[2]LISTAS ANEXO 1. 3'!$B$43:$C$51,2,FALSE),IF(C1605="FORTALECIMIENTO",VLOOKUP(AY1605,'[2]LISTAS ANEXO 1. 3'!$B$52:$C$58,2,FALSE),""))),"")</f>
        <v>CD</v>
      </c>
      <c r="I1605" s="23" t="str">
        <f>+IFERROR(VLOOKUP(#REF!,'[2]LISTAS ANEXO 1. 4'!$B$74:$C$90,2,FALSE),"")</f>
        <v/>
      </c>
      <c r="J1605" s="23" t="str">
        <f>+IFERROR(VLOOKUP(X1605,[2]ORDINALES!$B$2:$C$5,2,FALSE),"")</f>
        <v>CTADOS</v>
      </c>
      <c r="K1605" s="23" t="str">
        <f>+IFERROR(VLOOKUP(#REF!,[2]REGION!$G$2:$I$1125,2,FALSE),"")</f>
        <v/>
      </c>
      <c r="L1605" s="23" t="str">
        <f>+IFERROR(VLOOKUP(AI1605,[2]REGION!$G$2:$I$1125,2,FALSE),"")</f>
        <v/>
      </c>
      <c r="M1605" s="23" t="str">
        <f>+IFERROR(VLOOKUP(#REF!,[2]ORDINALES!$H$2:$I$382,2,FALSE),"")</f>
        <v/>
      </c>
      <c r="N1605" s="23" t="str">
        <f>IFERROR(VLOOKUP(U1605,'[2]Lista Willy'!$B$11:$D$14,3,FALSE),"")</f>
        <v>REC_11</v>
      </c>
      <c r="O1605" s="24"/>
      <c r="P1605" s="90">
        <v>48070</v>
      </c>
      <c r="Q1605" s="90" t="s">
        <v>540</v>
      </c>
      <c r="R1605" s="90" t="s">
        <v>1386</v>
      </c>
      <c r="S1605" s="90" t="s">
        <v>1560</v>
      </c>
      <c r="T1605" s="90" t="s">
        <v>1386</v>
      </c>
      <c r="U1605" s="90" t="s">
        <v>52</v>
      </c>
      <c r="V1605" s="94" t="s">
        <v>53</v>
      </c>
      <c r="W1605" s="90" t="s">
        <v>54</v>
      </c>
      <c r="X1605" s="90" t="s">
        <v>55</v>
      </c>
      <c r="Y1605" s="90" t="s">
        <v>71</v>
      </c>
      <c r="Z1605" s="88">
        <v>6000000</v>
      </c>
      <c r="AA1605" s="120"/>
      <c r="AB1605" s="88"/>
      <c r="AC1605" s="88"/>
      <c r="AD1605" s="88"/>
      <c r="AE1605" s="120">
        <v>6000000</v>
      </c>
      <c r="AF1605" s="88"/>
      <c r="AG1605" s="89"/>
      <c r="AH1605" s="90" t="s">
        <v>57</v>
      </c>
      <c r="AI1605" s="90"/>
      <c r="AJ1605" s="90"/>
      <c r="AK1605" s="90"/>
      <c r="AL1605" s="90" t="s">
        <v>57</v>
      </c>
      <c r="AM1605" s="90"/>
      <c r="AN1605" s="90" t="s">
        <v>57</v>
      </c>
      <c r="AO1605" s="90"/>
      <c r="AP1605" s="90" t="s">
        <v>57</v>
      </c>
      <c r="AQ1605" s="90"/>
      <c r="AR1605" s="90" t="s">
        <v>57</v>
      </c>
      <c r="AS1605" s="90" t="s">
        <v>60</v>
      </c>
      <c r="AT1605" s="90" t="s">
        <v>61</v>
      </c>
      <c r="AU1605" s="97" t="s">
        <v>62</v>
      </c>
      <c r="AV1605" s="98" t="s">
        <v>63</v>
      </c>
      <c r="AW1605" s="98" t="s">
        <v>64</v>
      </c>
      <c r="AX1605" s="97">
        <v>3202008</v>
      </c>
      <c r="AY1605" s="98" t="s">
        <v>65</v>
      </c>
      <c r="AZ1605" s="98" t="s">
        <v>66</v>
      </c>
      <c r="BA1605" s="24"/>
    </row>
    <row r="1606" spans="1:53" ht="84.75" customHeight="1">
      <c r="A1606" s="23" t="str">
        <f>+IFERROR(VLOOKUP(R1606,'[2]Listas niveles'!$D$2:$E$11,2,FALSE),"")</f>
        <v>DTAO</v>
      </c>
      <c r="B1606" s="23" t="str">
        <f>+IFERROR(VLOOKUP(AS1606,'[2]Listas anexo 1'!$A$7:$B$8,2,FALSE),"")</f>
        <v>ADMIN</v>
      </c>
      <c r="C1606" s="23" t="str">
        <f>+IFERROR(VLOOKUP(AT1606,'[2]Listas anexo 1'!$A$13:$B$15,2,FALSE),"")</f>
        <v>ADMINYCOOR</v>
      </c>
      <c r="D1606" s="23" t="str">
        <f>+IFERROR(VLOOKUP(AT1606,'[2]Listas anexo 1'!$A$13:$C$15,3,FALSE),"")</f>
        <v>CONTRIBUIR</v>
      </c>
      <c r="E1606" s="23" t="str">
        <f>+IFERROR(VLOOKUP(AT1606,'[2]Listas anexo 1'!$A$19:$B$21,2,FALSE),"")</f>
        <v>ADMINOB</v>
      </c>
      <c r="F1606" s="23" t="str">
        <f>+IFERROR(VLOOKUP(AV1606,'[2]Listas anexo 1'!$J$13:$K$21,2,FALSE),"")</f>
        <v>ADOBI</v>
      </c>
      <c r="G1606" s="23" t="str">
        <f>+IFERROR(VLOOKUP(AW1606,'[2]LISTAS ANEXO 1. 2'!$A$9:$B$38,2,FALSE),"")</f>
        <v>AI</v>
      </c>
      <c r="H1606" s="23" t="str">
        <f>+IFERROR(IF(C1606="ADMINYCOOR",VLOOKUP(AY1606,'[2]LISTAS ANEXO 1. 3'!$B$13:$C$42,2,FALSE),IF(C1606="TASAS",VLOOKUP(AY1606,'[2]LISTAS ANEXO 1. 3'!$B$43:$C$51,2,FALSE),IF(C1606="FORTALECIMIENTO",VLOOKUP(AY1606,'[2]LISTAS ANEXO 1. 3'!$B$52:$C$58,2,FALSE),""))),"")</f>
        <v>AA</v>
      </c>
      <c r="I1606" s="23" t="str">
        <f>+IFERROR(VLOOKUP(#REF!,'[2]LISTAS ANEXO 1. 4'!$B$74:$C$90,2,FALSE),"")</f>
        <v/>
      </c>
      <c r="J1606" s="23" t="str">
        <f>+IFERROR(VLOOKUP(X1606,[2]ORDINALES!$B$2:$C$5,2,FALSE),"")</f>
        <v>CTADOS</v>
      </c>
      <c r="K1606" s="23" t="str">
        <f>+IFERROR(VLOOKUP(#REF!,[2]REGION!$G$2:$I$1125,2,FALSE),"")</f>
        <v/>
      </c>
      <c r="L1606" s="23" t="str">
        <f>+IFERROR(VLOOKUP(AI1606,[2]REGION!$G$2:$I$1125,2,FALSE),"")</f>
        <v/>
      </c>
      <c r="M1606" s="23" t="str">
        <f>+IFERROR(VLOOKUP(#REF!,[2]ORDINALES!$H$2:$I$382,2,FALSE),"")</f>
        <v/>
      </c>
      <c r="N1606" s="23" t="str">
        <f>IFERROR(VLOOKUP(U1606,'[2]Lista Willy'!$B$11:$D$14,3,FALSE),"")</f>
        <v>REC_20</v>
      </c>
      <c r="O1606" s="24"/>
      <c r="P1606" s="90">
        <v>48071</v>
      </c>
      <c r="Q1606" s="90" t="s">
        <v>540</v>
      </c>
      <c r="R1606" s="90" t="s">
        <v>1386</v>
      </c>
      <c r="S1606" s="90" t="s">
        <v>1560</v>
      </c>
      <c r="T1606" s="90" t="s">
        <v>1386</v>
      </c>
      <c r="U1606" s="90" t="s">
        <v>153</v>
      </c>
      <c r="V1606" s="94" t="s">
        <v>154</v>
      </c>
      <c r="W1606" s="90" t="s">
        <v>54</v>
      </c>
      <c r="X1606" s="90" t="s">
        <v>55</v>
      </c>
      <c r="Y1606" s="90" t="s">
        <v>292</v>
      </c>
      <c r="Z1606" s="88">
        <v>2393390</v>
      </c>
      <c r="AA1606" s="120"/>
      <c r="AB1606" s="88"/>
      <c r="AC1606" s="88"/>
      <c r="AD1606" s="88"/>
      <c r="AE1606" s="120">
        <v>2393390</v>
      </c>
      <c r="AF1606" s="88"/>
      <c r="AG1606" s="89"/>
      <c r="AH1606" s="90" t="s">
        <v>57</v>
      </c>
      <c r="AI1606" s="90"/>
      <c r="AJ1606" s="90"/>
      <c r="AK1606" s="90"/>
      <c r="AL1606" s="90" t="s">
        <v>57</v>
      </c>
      <c r="AM1606" s="90"/>
      <c r="AN1606" s="90" t="s">
        <v>57</v>
      </c>
      <c r="AO1606" s="90"/>
      <c r="AP1606" s="90" t="s">
        <v>57</v>
      </c>
      <c r="AQ1606" s="90"/>
      <c r="AR1606" s="90" t="s">
        <v>57</v>
      </c>
      <c r="AS1606" s="90" t="s">
        <v>60</v>
      </c>
      <c r="AT1606" s="90" t="s">
        <v>61</v>
      </c>
      <c r="AU1606" s="97" t="s">
        <v>62</v>
      </c>
      <c r="AV1606" s="98" t="s">
        <v>125</v>
      </c>
      <c r="AW1606" s="98" t="s">
        <v>126</v>
      </c>
      <c r="AX1606" s="97">
        <v>3202032</v>
      </c>
      <c r="AY1606" s="98" t="s">
        <v>127</v>
      </c>
      <c r="AZ1606" s="98" t="s">
        <v>293</v>
      </c>
      <c r="BA1606" s="24"/>
    </row>
    <row r="1607" spans="1:53" ht="84.75" customHeight="1">
      <c r="A1607" s="23" t="str">
        <f>+IFERROR(VLOOKUP(R1607,'[2]Listas niveles'!$D$2:$E$11,2,FALSE),"")</f>
        <v>DTAO</v>
      </c>
      <c r="B1607" s="23" t="str">
        <f>+IFERROR(VLOOKUP(AS1607,'[2]Listas anexo 1'!$A$7:$B$8,2,FALSE),"")</f>
        <v>ADMIN</v>
      </c>
      <c r="C1607" s="23" t="str">
        <f>+IFERROR(VLOOKUP(AT1607,'[2]Listas anexo 1'!$A$13:$B$15,2,FALSE),"")</f>
        <v>ADMINYCOOR</v>
      </c>
      <c r="D1607" s="23" t="str">
        <f>+IFERROR(VLOOKUP(AT1607,'[2]Listas anexo 1'!$A$13:$C$15,3,FALSE),"")</f>
        <v>CONTRIBUIR</v>
      </c>
      <c r="E1607" s="23" t="str">
        <f>+IFERROR(VLOOKUP(AT1607,'[2]Listas anexo 1'!$A$19:$B$21,2,FALSE),"")</f>
        <v>ADMINOB</v>
      </c>
      <c r="F1607" s="23" t="str">
        <f>+IFERROR(VLOOKUP(AV1607,'[2]Listas anexo 1'!$J$13:$K$21,2,FALSE),"")</f>
        <v>ADOBIV</v>
      </c>
      <c r="G1607" s="23" t="str">
        <f>+IFERROR(VLOOKUP(AW1607,'[2]LISTAS ANEXO 1. 2'!$A$9:$B$38,2,FALSE),"")</f>
        <v>AXVI</v>
      </c>
      <c r="H1607" s="23" t="str">
        <f>+IFERROR(IF(C1607="ADMINYCOOR",VLOOKUP(AY1607,'[2]LISTAS ANEXO 1. 3'!$B$13:$C$42,2,FALSE),IF(C1607="TASAS",VLOOKUP(AY1607,'[2]LISTAS ANEXO 1. 3'!$B$43:$C$51,2,FALSE),IF(C1607="FORTALECIMIENTO",VLOOKUP(AY1607,'[2]LISTAS ANEXO 1. 3'!$B$52:$C$58,2,FALSE),""))),"")</f>
        <v>CD</v>
      </c>
      <c r="I1607" s="23" t="str">
        <f>+IFERROR(VLOOKUP(#REF!,'[2]LISTAS ANEXO 1. 4'!$B$74:$C$90,2,FALSE),"")</f>
        <v/>
      </c>
      <c r="J1607" s="23" t="str">
        <f>+IFERROR(VLOOKUP(X1607,[2]ORDINALES!$B$2:$C$5,2,FALSE),"")</f>
        <v>CTADOS</v>
      </c>
      <c r="K1607" s="23" t="str">
        <f>+IFERROR(VLOOKUP(#REF!,[2]REGION!$G$2:$I$1125,2,FALSE),"")</f>
        <v/>
      </c>
      <c r="L1607" s="23" t="str">
        <f>+IFERROR(VLOOKUP(AI1607,[2]REGION!$G$2:$I$1125,2,FALSE),"")</f>
        <v/>
      </c>
      <c r="M1607" s="23" t="str">
        <f>+IFERROR(VLOOKUP(#REF!,[2]ORDINALES!$H$2:$I$382,2,FALSE),"")</f>
        <v/>
      </c>
      <c r="N1607" s="23" t="str">
        <f>IFERROR(VLOOKUP(U1607,'[2]Lista Willy'!$B$11:$D$14,3,FALSE),"")</f>
        <v>REC_11</v>
      </c>
      <c r="O1607" s="24"/>
      <c r="P1607" s="90">
        <v>48072</v>
      </c>
      <c r="Q1607" s="90" t="s">
        <v>540</v>
      </c>
      <c r="R1607" s="90" t="s">
        <v>1386</v>
      </c>
      <c r="S1607" s="90" t="s">
        <v>1560</v>
      </c>
      <c r="T1607" s="90" t="s">
        <v>1386</v>
      </c>
      <c r="U1607" s="90" t="s">
        <v>52</v>
      </c>
      <c r="V1607" s="94" t="s">
        <v>53</v>
      </c>
      <c r="W1607" s="90" t="s">
        <v>54</v>
      </c>
      <c r="X1607" s="90" t="s">
        <v>55</v>
      </c>
      <c r="Y1607" s="90" t="s">
        <v>1416</v>
      </c>
      <c r="Z1607" s="88">
        <v>4637706</v>
      </c>
      <c r="AA1607" s="120"/>
      <c r="AB1607" s="88"/>
      <c r="AC1607" s="88"/>
      <c r="AD1607" s="88"/>
      <c r="AE1607" s="120">
        <v>4637706</v>
      </c>
      <c r="AF1607" s="88"/>
      <c r="AG1607" s="89"/>
      <c r="AH1607" s="90" t="s">
        <v>57</v>
      </c>
      <c r="AI1607" s="90"/>
      <c r="AJ1607" s="90"/>
      <c r="AK1607" s="90"/>
      <c r="AL1607" s="90" t="s">
        <v>57</v>
      </c>
      <c r="AM1607" s="90"/>
      <c r="AN1607" s="90" t="s">
        <v>57</v>
      </c>
      <c r="AO1607" s="90"/>
      <c r="AP1607" s="90" t="s">
        <v>57</v>
      </c>
      <c r="AQ1607" s="90"/>
      <c r="AR1607" s="90" t="s">
        <v>57</v>
      </c>
      <c r="AS1607" s="90" t="s">
        <v>60</v>
      </c>
      <c r="AT1607" s="90" t="s">
        <v>61</v>
      </c>
      <c r="AU1607" s="97" t="s">
        <v>62</v>
      </c>
      <c r="AV1607" s="98" t="s">
        <v>63</v>
      </c>
      <c r="AW1607" s="98" t="s">
        <v>64</v>
      </c>
      <c r="AX1607" s="97">
        <v>3202008</v>
      </c>
      <c r="AY1607" s="98" t="s">
        <v>65</v>
      </c>
      <c r="AZ1607" s="98" t="s">
        <v>66</v>
      </c>
      <c r="BA1607" s="24"/>
    </row>
    <row r="1608" spans="1:53" ht="84.75" customHeight="1">
      <c r="A1608" s="23" t="str">
        <f>+IFERROR(VLOOKUP(R1608,'[2]Listas niveles'!$D$2:$E$11,2,FALSE),"")</f>
        <v>DTAO</v>
      </c>
      <c r="B1608" s="23" t="str">
        <f>+IFERROR(VLOOKUP(AS1608,'[2]Listas anexo 1'!$A$7:$B$8,2,FALSE),"")</f>
        <v>ADMIN</v>
      </c>
      <c r="C1608" s="23" t="str">
        <f>+IFERROR(VLOOKUP(AT1608,'[2]Listas anexo 1'!$A$13:$B$15,2,FALSE),"")</f>
        <v>ADMINYCOOR</v>
      </c>
      <c r="D1608" s="23" t="str">
        <f>+IFERROR(VLOOKUP(AT1608,'[2]Listas anexo 1'!$A$13:$C$15,3,FALSE),"")</f>
        <v>CONTRIBUIR</v>
      </c>
      <c r="E1608" s="23" t="str">
        <f>+IFERROR(VLOOKUP(AT1608,'[2]Listas anexo 1'!$A$19:$B$21,2,FALSE),"")</f>
        <v>ADMINOB</v>
      </c>
      <c r="F1608" s="23" t="str">
        <f>+IFERROR(VLOOKUP(AV1608,'[2]Listas anexo 1'!$J$13:$K$21,2,FALSE),"")</f>
        <v>ADOBIV</v>
      </c>
      <c r="G1608" s="23" t="str">
        <f>+IFERROR(VLOOKUP(AW1608,'[2]LISTAS ANEXO 1. 2'!$A$9:$B$38,2,FALSE),"")</f>
        <v>AXVI</v>
      </c>
      <c r="H1608" s="23" t="str">
        <f>+IFERROR(IF(C1608="ADMINYCOOR",VLOOKUP(AY1608,'[2]LISTAS ANEXO 1. 3'!$B$13:$C$42,2,FALSE),IF(C1608="TASAS",VLOOKUP(AY1608,'[2]LISTAS ANEXO 1. 3'!$B$43:$C$51,2,FALSE),IF(C1608="FORTALECIMIENTO",VLOOKUP(AY1608,'[2]LISTAS ANEXO 1. 3'!$B$52:$C$58,2,FALSE),""))),"")</f>
        <v>CD</v>
      </c>
      <c r="I1608" s="23" t="str">
        <f>+IFERROR(VLOOKUP(#REF!,'[2]LISTAS ANEXO 1. 4'!$B$74:$C$90,2,FALSE),"")</f>
        <v/>
      </c>
      <c r="J1608" s="23" t="str">
        <f>+IFERROR(VLOOKUP(X1608,[2]ORDINALES!$B$2:$C$5,2,FALSE),"")</f>
        <v>CTADOS</v>
      </c>
      <c r="K1608" s="23" t="str">
        <f>+IFERROR(VLOOKUP(#REF!,[2]REGION!$G$2:$I$1125,2,FALSE),"")</f>
        <v/>
      </c>
      <c r="L1608" s="23" t="str">
        <f>+IFERROR(VLOOKUP(AI1608,[2]REGION!$G$2:$I$1125,2,FALSE),"")</f>
        <v/>
      </c>
      <c r="M1608" s="23" t="str">
        <f>+IFERROR(VLOOKUP(#REF!,[2]ORDINALES!$H$2:$I$382,2,FALSE),"")</f>
        <v/>
      </c>
      <c r="N1608" s="23" t="str">
        <f>IFERROR(VLOOKUP(U1608,'[2]Lista Willy'!$B$11:$D$14,3,FALSE),"")</f>
        <v>REC_11</v>
      </c>
      <c r="O1608" s="24"/>
      <c r="P1608" s="90">
        <v>48073</v>
      </c>
      <c r="Q1608" s="90" t="s">
        <v>540</v>
      </c>
      <c r="R1608" s="90" t="s">
        <v>1386</v>
      </c>
      <c r="S1608" s="90" t="s">
        <v>1560</v>
      </c>
      <c r="T1608" s="90" t="s">
        <v>1386</v>
      </c>
      <c r="U1608" s="90" t="s">
        <v>52</v>
      </c>
      <c r="V1608" s="94" t="s">
        <v>53</v>
      </c>
      <c r="W1608" s="90" t="s">
        <v>54</v>
      </c>
      <c r="X1608" s="90" t="s">
        <v>55</v>
      </c>
      <c r="Y1608" s="90" t="s">
        <v>294</v>
      </c>
      <c r="Z1608" s="88">
        <v>2544102</v>
      </c>
      <c r="AA1608" s="120"/>
      <c r="AB1608" s="88"/>
      <c r="AC1608" s="88"/>
      <c r="AD1608" s="88"/>
      <c r="AE1608" s="120">
        <v>2544102</v>
      </c>
      <c r="AF1608" s="88"/>
      <c r="AG1608" s="89"/>
      <c r="AH1608" s="90" t="s">
        <v>57</v>
      </c>
      <c r="AI1608" s="90"/>
      <c r="AJ1608" s="90"/>
      <c r="AK1608" s="90"/>
      <c r="AL1608" s="90" t="s">
        <v>57</v>
      </c>
      <c r="AM1608" s="90"/>
      <c r="AN1608" s="90" t="s">
        <v>57</v>
      </c>
      <c r="AO1608" s="90"/>
      <c r="AP1608" s="90" t="s">
        <v>57</v>
      </c>
      <c r="AQ1608" s="90"/>
      <c r="AR1608" s="90" t="s">
        <v>57</v>
      </c>
      <c r="AS1608" s="90" t="s">
        <v>60</v>
      </c>
      <c r="AT1608" s="90" t="s">
        <v>61</v>
      </c>
      <c r="AU1608" s="97" t="s">
        <v>62</v>
      </c>
      <c r="AV1608" s="98" t="s">
        <v>63</v>
      </c>
      <c r="AW1608" s="98" t="s">
        <v>64</v>
      </c>
      <c r="AX1608" s="97">
        <v>3202008</v>
      </c>
      <c r="AY1608" s="98" t="s">
        <v>65</v>
      </c>
      <c r="AZ1608" s="98" t="s">
        <v>66</v>
      </c>
      <c r="BA1608" s="24"/>
    </row>
    <row r="1609" spans="1:53" ht="84.75" customHeight="1">
      <c r="A1609" s="23" t="str">
        <f>+IFERROR(VLOOKUP(R1609,'[2]Listas niveles'!$D$2:$E$11,2,FALSE),"")</f>
        <v>DTAO</v>
      </c>
      <c r="B1609" s="23" t="str">
        <f>+IFERROR(VLOOKUP(AS1609,'[2]Listas anexo 1'!$A$7:$B$8,2,FALSE),"")</f>
        <v>ADMIN</v>
      </c>
      <c r="C1609" s="23" t="str">
        <f>+IFERROR(VLOOKUP(AT1609,'[2]Listas anexo 1'!$A$13:$B$15,2,FALSE),"")</f>
        <v>ADMINYCOOR</v>
      </c>
      <c r="D1609" s="23" t="str">
        <f>+IFERROR(VLOOKUP(AT1609,'[2]Listas anexo 1'!$A$13:$C$15,3,FALSE),"")</f>
        <v>CONTRIBUIR</v>
      </c>
      <c r="E1609" s="23" t="str">
        <f>+IFERROR(VLOOKUP(AT1609,'[2]Listas anexo 1'!$A$19:$B$21,2,FALSE),"")</f>
        <v>ADMINOB</v>
      </c>
      <c r="F1609" s="23" t="str">
        <f>+IFERROR(VLOOKUP(AV1609,'[2]Listas anexo 1'!$J$13:$K$21,2,FALSE),"")</f>
        <v>ADOBIV</v>
      </c>
      <c r="G1609" s="23" t="str">
        <f>+IFERROR(VLOOKUP(AW1609,'[2]LISTAS ANEXO 1. 2'!$A$9:$B$38,2,FALSE),"")</f>
        <v>AXVI</v>
      </c>
      <c r="H1609" s="23" t="str">
        <f>+IFERROR(IF(C1609="ADMINYCOOR",VLOOKUP(AY1609,'[2]LISTAS ANEXO 1. 3'!$B$13:$C$42,2,FALSE),IF(C1609="TASAS",VLOOKUP(AY1609,'[2]LISTAS ANEXO 1. 3'!$B$43:$C$51,2,FALSE),IF(C1609="FORTALECIMIENTO",VLOOKUP(AY1609,'[2]LISTAS ANEXO 1. 3'!$B$52:$C$58,2,FALSE),""))),"")</f>
        <v>CD</v>
      </c>
      <c r="I1609" s="23" t="str">
        <f>+IFERROR(VLOOKUP(#REF!,'[2]LISTAS ANEXO 1. 4'!$B$74:$C$90,2,FALSE),"")</f>
        <v/>
      </c>
      <c r="J1609" s="23" t="str">
        <f>+IFERROR(VLOOKUP(X1609,[2]ORDINALES!$B$2:$C$5,2,FALSE),"")</f>
        <v>CTADOS</v>
      </c>
      <c r="K1609" s="23" t="str">
        <f>+IFERROR(VLOOKUP(#REF!,[2]REGION!$G$2:$I$1125,2,FALSE),"")</f>
        <v/>
      </c>
      <c r="L1609" s="23" t="str">
        <f>+IFERROR(VLOOKUP(AI1609,[2]REGION!$G$2:$I$1125,2,FALSE),"")</f>
        <v/>
      </c>
      <c r="M1609" s="23" t="str">
        <f>+IFERROR(VLOOKUP(#REF!,[2]ORDINALES!$H$2:$I$382,2,FALSE),"")</f>
        <v/>
      </c>
      <c r="N1609" s="23" t="str">
        <f>IFERROR(VLOOKUP(U1609,'[2]Lista Willy'!$B$11:$D$14,3,FALSE),"")</f>
        <v>REC_11</v>
      </c>
      <c r="O1609" s="24"/>
      <c r="P1609" s="90">
        <v>48074</v>
      </c>
      <c r="Q1609" s="90" t="s">
        <v>540</v>
      </c>
      <c r="R1609" s="90" t="s">
        <v>1386</v>
      </c>
      <c r="S1609" s="90" t="s">
        <v>1560</v>
      </c>
      <c r="T1609" s="90" t="s">
        <v>1386</v>
      </c>
      <c r="U1609" s="90" t="s">
        <v>52</v>
      </c>
      <c r="V1609" s="94" t="s">
        <v>53</v>
      </c>
      <c r="W1609" s="90" t="s">
        <v>54</v>
      </c>
      <c r="X1609" s="90" t="s">
        <v>55</v>
      </c>
      <c r="Y1609" s="90" t="s">
        <v>294</v>
      </c>
      <c r="Z1609" s="88">
        <v>2049696</v>
      </c>
      <c r="AA1609" s="120"/>
      <c r="AB1609" s="88"/>
      <c r="AC1609" s="88"/>
      <c r="AD1609" s="88"/>
      <c r="AE1609" s="120">
        <v>2049696</v>
      </c>
      <c r="AF1609" s="88"/>
      <c r="AG1609" s="89"/>
      <c r="AH1609" s="90" t="s">
        <v>57</v>
      </c>
      <c r="AI1609" s="90"/>
      <c r="AJ1609" s="90"/>
      <c r="AK1609" s="90"/>
      <c r="AL1609" s="90" t="s">
        <v>57</v>
      </c>
      <c r="AM1609" s="90"/>
      <c r="AN1609" s="90" t="s">
        <v>57</v>
      </c>
      <c r="AO1609" s="90"/>
      <c r="AP1609" s="90" t="s">
        <v>57</v>
      </c>
      <c r="AQ1609" s="90"/>
      <c r="AR1609" s="90" t="s">
        <v>57</v>
      </c>
      <c r="AS1609" s="90" t="s">
        <v>60</v>
      </c>
      <c r="AT1609" s="90" t="s">
        <v>61</v>
      </c>
      <c r="AU1609" s="97" t="s">
        <v>62</v>
      </c>
      <c r="AV1609" s="98" t="s">
        <v>63</v>
      </c>
      <c r="AW1609" s="98" t="s">
        <v>64</v>
      </c>
      <c r="AX1609" s="97">
        <v>3202008</v>
      </c>
      <c r="AY1609" s="98" t="s">
        <v>65</v>
      </c>
      <c r="AZ1609" s="98" t="s">
        <v>66</v>
      </c>
      <c r="BA1609" s="24"/>
    </row>
    <row r="1610" spans="1:53" ht="84.75" customHeight="1">
      <c r="A1610" s="23" t="str">
        <f>+IFERROR(VLOOKUP(R1610,'[2]Listas niveles'!$D$2:$E$11,2,FALSE),"")</f>
        <v>DTAO</v>
      </c>
      <c r="B1610" s="23" t="str">
        <f>+IFERROR(VLOOKUP(AS1610,'[2]Listas anexo 1'!$A$7:$B$8,2,FALSE),"")</f>
        <v>ADMIN</v>
      </c>
      <c r="C1610" s="23" t="str">
        <f>+IFERROR(VLOOKUP(AT1610,'[2]Listas anexo 1'!$A$13:$B$15,2,FALSE),"")</f>
        <v>ADMINYCOOR</v>
      </c>
      <c r="D1610" s="23" t="str">
        <f>+IFERROR(VLOOKUP(AT1610,'[2]Listas anexo 1'!$A$13:$C$15,3,FALSE),"")</f>
        <v>CONTRIBUIR</v>
      </c>
      <c r="E1610" s="23" t="str">
        <f>+IFERROR(VLOOKUP(AT1610,'[2]Listas anexo 1'!$A$19:$B$21,2,FALSE),"")</f>
        <v>ADMINOB</v>
      </c>
      <c r="F1610" s="23" t="str">
        <f>+IFERROR(VLOOKUP(AV1610,'[2]Listas anexo 1'!$J$13:$K$21,2,FALSE),"")</f>
        <v>ADOBIV</v>
      </c>
      <c r="G1610" s="23" t="str">
        <f>+IFERROR(VLOOKUP(AW1610,'[2]LISTAS ANEXO 1. 2'!$A$9:$B$38,2,FALSE),"")</f>
        <v>AXVI</v>
      </c>
      <c r="H1610" s="23" t="str">
        <f>+IFERROR(IF(C1610="ADMINYCOOR",VLOOKUP(AY1610,'[2]LISTAS ANEXO 1. 3'!$B$13:$C$42,2,FALSE),IF(C1610="TASAS",VLOOKUP(AY1610,'[2]LISTAS ANEXO 1. 3'!$B$43:$C$51,2,FALSE),IF(C1610="FORTALECIMIENTO",VLOOKUP(AY1610,'[2]LISTAS ANEXO 1. 3'!$B$52:$C$58,2,FALSE),""))),"")</f>
        <v>CD</v>
      </c>
      <c r="I1610" s="23" t="str">
        <f>+IFERROR(VLOOKUP(#REF!,'[2]LISTAS ANEXO 1. 4'!$B$74:$C$90,2,FALSE),"")</f>
        <v/>
      </c>
      <c r="J1610" s="23" t="str">
        <f>+IFERROR(VLOOKUP(X1610,[2]ORDINALES!$B$2:$C$5,2,FALSE),"")</f>
        <v>CTADOS</v>
      </c>
      <c r="K1610" s="23" t="str">
        <f>+IFERROR(VLOOKUP(#REF!,[2]REGION!$G$2:$I$1125,2,FALSE),"")</f>
        <v/>
      </c>
      <c r="L1610" s="23" t="str">
        <f>+IFERROR(VLOOKUP(AI1610,[2]REGION!$G$2:$I$1125,2,FALSE),"")</f>
        <v/>
      </c>
      <c r="M1610" s="23" t="str">
        <f>+IFERROR(VLOOKUP(#REF!,[2]ORDINALES!$H$2:$I$382,2,FALSE),"")</f>
        <v/>
      </c>
      <c r="N1610" s="23" t="str">
        <f>IFERROR(VLOOKUP(U1610,'[2]Lista Willy'!$B$11:$D$14,3,FALSE),"")</f>
        <v>REC_11</v>
      </c>
      <c r="O1610" s="24"/>
      <c r="P1610" s="90">
        <v>48075</v>
      </c>
      <c r="Q1610" s="90" t="s">
        <v>540</v>
      </c>
      <c r="R1610" s="90" t="s">
        <v>1386</v>
      </c>
      <c r="S1610" s="90" t="s">
        <v>1560</v>
      </c>
      <c r="T1610" s="90" t="s">
        <v>1386</v>
      </c>
      <c r="U1610" s="90" t="s">
        <v>52</v>
      </c>
      <c r="V1610" s="94" t="s">
        <v>53</v>
      </c>
      <c r="W1610" s="90" t="s">
        <v>54</v>
      </c>
      <c r="X1610" s="90" t="s">
        <v>55</v>
      </c>
      <c r="Y1610" s="90" t="s">
        <v>294</v>
      </c>
      <c r="Z1610" s="88">
        <v>24857863</v>
      </c>
      <c r="AA1610" s="120"/>
      <c r="AB1610" s="88"/>
      <c r="AC1610" s="88"/>
      <c r="AD1610" s="88"/>
      <c r="AE1610" s="120">
        <v>24857863</v>
      </c>
      <c r="AF1610" s="88"/>
      <c r="AG1610" s="89"/>
      <c r="AH1610" s="90" t="s">
        <v>57</v>
      </c>
      <c r="AI1610" s="90"/>
      <c r="AJ1610" s="90"/>
      <c r="AK1610" s="90"/>
      <c r="AL1610" s="90" t="s">
        <v>57</v>
      </c>
      <c r="AM1610" s="90"/>
      <c r="AN1610" s="90" t="s">
        <v>57</v>
      </c>
      <c r="AO1610" s="90"/>
      <c r="AP1610" s="90" t="s">
        <v>57</v>
      </c>
      <c r="AQ1610" s="90"/>
      <c r="AR1610" s="90" t="s">
        <v>57</v>
      </c>
      <c r="AS1610" s="90" t="s">
        <v>60</v>
      </c>
      <c r="AT1610" s="90" t="s">
        <v>61</v>
      </c>
      <c r="AU1610" s="97" t="s">
        <v>62</v>
      </c>
      <c r="AV1610" s="98" t="s">
        <v>63</v>
      </c>
      <c r="AW1610" s="98" t="s">
        <v>64</v>
      </c>
      <c r="AX1610" s="97">
        <v>3202008</v>
      </c>
      <c r="AY1610" s="98" t="s">
        <v>65</v>
      </c>
      <c r="AZ1610" s="98" t="s">
        <v>66</v>
      </c>
      <c r="BA1610" s="24"/>
    </row>
    <row r="1611" spans="1:53" ht="84.75" customHeight="1">
      <c r="A1611" s="23" t="str">
        <f>+IFERROR(VLOOKUP(R1611,'[2]Listas niveles'!$D$2:$E$11,2,FALSE),"")</f>
        <v>DTAO</v>
      </c>
      <c r="B1611" s="23" t="str">
        <f>+IFERROR(VLOOKUP(AS1611,'[2]Listas anexo 1'!$A$7:$B$8,2,FALSE),"")</f>
        <v>FORTA</v>
      </c>
      <c r="C1611" s="23" t="str">
        <f>+IFERROR(VLOOKUP(AT1611,'[2]Listas anexo 1'!$A$13:$B$15,2,FALSE),"")</f>
        <v>FORTALECIMIENTO</v>
      </c>
      <c r="D1611" s="23" t="str">
        <f>+IFERROR(VLOOKUP(AT1611,'[2]Listas anexo 1'!$A$13:$C$15,3,FALSE),"")</f>
        <v>FORTALECER</v>
      </c>
      <c r="E1611" s="23" t="str">
        <f>+IFERROR(VLOOKUP(AT1611,'[2]Listas anexo 1'!$A$19:$B$21,2,FALSE),"")</f>
        <v>FORTOB</v>
      </c>
      <c r="F1611" s="23" t="str">
        <f>+IFERROR(VLOOKUP(AV1611,'[2]Listas anexo 1'!$J$13:$K$21,2,FALSE),"")</f>
        <v>FORTOBI</v>
      </c>
      <c r="G1611" s="23" t="str">
        <f>+IFERROR(VLOOKUP(AW1611,'[2]LISTAS ANEXO 1. 2'!$A$9:$B$38,2,FALSE),"")</f>
        <v>TII</v>
      </c>
      <c r="H1611" s="23" t="str">
        <f>+IFERROR(IF(C1611="ADMINYCOOR",VLOOKUP(AY1611,'[2]LISTAS ANEXO 1. 3'!$B$13:$C$42,2,FALSE),IF(C1611="TASAS",VLOOKUP(AY1611,'[2]LISTAS ANEXO 1. 3'!$B$43:$C$51,2,FALSE),IF(C1611="FORTALECIMIENTO",VLOOKUP(AY1611,'[2]LISTAS ANEXO 1. 3'!$B$52:$C$58,2,FALSE),""))),"")</f>
        <v>BBBB</v>
      </c>
      <c r="I1611" s="23" t="str">
        <f>+IFERROR(VLOOKUP(#REF!,'[2]LISTAS ANEXO 1. 4'!$B$74:$C$90,2,FALSE),"")</f>
        <v/>
      </c>
      <c r="J1611" s="23" t="str">
        <f>+IFERROR(VLOOKUP(X1611,[2]ORDINALES!$B$2:$C$5,2,FALSE),"")</f>
        <v>CTADOS</v>
      </c>
      <c r="K1611" s="23" t="str">
        <f>+IFERROR(VLOOKUP(#REF!,[2]REGION!$G$2:$I$1125,2,FALSE),"")</f>
        <v/>
      </c>
      <c r="L1611" s="23" t="str">
        <f>+IFERROR(VLOOKUP(AI1611,[2]REGION!$G$2:$I$1125,2,FALSE),"")</f>
        <v>CALDAS</v>
      </c>
      <c r="M1611" s="23" t="str">
        <f>+IFERROR(VLOOKUP(#REF!,[2]ORDINALES!$H$2:$I$382,2,FALSE),"")</f>
        <v/>
      </c>
      <c r="N1611" s="23" t="str">
        <f>IFERROR(VLOOKUP(U1611,'[2]Lista Willy'!$B$11:$D$14,3,FALSE),"")</f>
        <v>REC_11</v>
      </c>
      <c r="O1611" s="24"/>
      <c r="P1611" s="90">
        <v>48076</v>
      </c>
      <c r="Q1611" s="90" t="s">
        <v>540</v>
      </c>
      <c r="R1611" s="90" t="s">
        <v>1386</v>
      </c>
      <c r="S1611" s="90" t="s">
        <v>1560</v>
      </c>
      <c r="T1611" s="90" t="s">
        <v>1386</v>
      </c>
      <c r="U1611" s="90" t="s">
        <v>52</v>
      </c>
      <c r="V1611" s="94" t="s">
        <v>53</v>
      </c>
      <c r="W1611" s="90" t="s">
        <v>54</v>
      </c>
      <c r="X1611" s="90" t="s">
        <v>55</v>
      </c>
      <c r="Y1611" s="90" t="s">
        <v>1604</v>
      </c>
      <c r="Z1611" s="88">
        <v>31859960</v>
      </c>
      <c r="AA1611" s="120"/>
      <c r="AB1611" s="88"/>
      <c r="AC1611" s="88"/>
      <c r="AD1611" s="88"/>
      <c r="AE1611" s="120">
        <v>31859960</v>
      </c>
      <c r="AF1611" s="88"/>
      <c r="AG1611" s="89"/>
      <c r="AH1611" s="90" t="s">
        <v>57</v>
      </c>
      <c r="AI1611" s="90" t="s">
        <v>1562</v>
      </c>
      <c r="AJ1611" s="90" t="s">
        <v>1563</v>
      </c>
      <c r="AK1611" s="90"/>
      <c r="AL1611" s="90" t="s">
        <v>57</v>
      </c>
      <c r="AM1611" s="90"/>
      <c r="AN1611" s="90" t="s">
        <v>57</v>
      </c>
      <c r="AO1611" s="90"/>
      <c r="AP1611" s="90" t="s">
        <v>57</v>
      </c>
      <c r="AQ1611" s="90"/>
      <c r="AR1611" s="90" t="s">
        <v>57</v>
      </c>
      <c r="AS1611" s="90" t="s">
        <v>73</v>
      </c>
      <c r="AT1611" s="90" t="s">
        <v>74</v>
      </c>
      <c r="AU1611" s="97" t="s">
        <v>75</v>
      </c>
      <c r="AV1611" s="98" t="s">
        <v>76</v>
      </c>
      <c r="AW1611" s="98" t="s">
        <v>77</v>
      </c>
      <c r="AX1611" s="97">
        <v>3299060</v>
      </c>
      <c r="AY1611" s="98" t="s">
        <v>78</v>
      </c>
      <c r="AZ1611" s="98" t="s">
        <v>201</v>
      </c>
      <c r="BA1611" s="24"/>
    </row>
    <row r="1612" spans="1:53" ht="84.75" customHeight="1">
      <c r="A1612" s="23" t="str">
        <f>+IFERROR(VLOOKUP(R1612,'[2]Listas niveles'!$D$2:$E$11,2,FALSE),"")</f>
        <v>DTAO</v>
      </c>
      <c r="B1612" s="23" t="str">
        <f>+IFERROR(VLOOKUP(AS1612,'[2]Listas anexo 1'!$A$7:$B$8,2,FALSE),"")</f>
        <v>ADMIN</v>
      </c>
      <c r="C1612" s="23" t="str">
        <f>+IFERROR(VLOOKUP(AT1612,'[2]Listas anexo 1'!$A$13:$B$15,2,FALSE),"")</f>
        <v>ADMINYCOOR</v>
      </c>
      <c r="D1612" s="23" t="str">
        <f>+IFERROR(VLOOKUP(AT1612,'[2]Listas anexo 1'!$A$13:$C$15,3,FALSE),"")</f>
        <v>CONTRIBUIR</v>
      </c>
      <c r="E1612" s="23" t="str">
        <f>+IFERROR(VLOOKUP(AT1612,'[2]Listas anexo 1'!$A$19:$B$21,2,FALSE),"")</f>
        <v>ADMINOB</v>
      </c>
      <c r="F1612" s="23" t="str">
        <f>+IFERROR(VLOOKUP(AV1612,'[2]Listas anexo 1'!$J$13:$K$21,2,FALSE),"")</f>
        <v>ADOBI</v>
      </c>
      <c r="G1612" s="23" t="str">
        <f>+IFERROR(VLOOKUP(AW1612,'[2]LISTAS ANEXO 1. 2'!$A$9:$B$38,2,FALSE),"")</f>
        <v>AI</v>
      </c>
      <c r="H1612" s="23" t="str">
        <f>+IFERROR(IF(C1612="ADMINYCOOR",VLOOKUP(AY1612,'[2]LISTAS ANEXO 1. 3'!$B$13:$C$42,2,FALSE),IF(C1612="TASAS",VLOOKUP(AY1612,'[2]LISTAS ANEXO 1. 3'!$B$43:$C$51,2,FALSE),IF(C1612="FORTALECIMIENTO",VLOOKUP(AY1612,'[2]LISTAS ANEXO 1. 3'!$B$52:$C$58,2,FALSE),""))),"")</f>
        <v>AA</v>
      </c>
      <c r="I1612" s="23" t="str">
        <f>+IFERROR(VLOOKUP(#REF!,'[2]LISTAS ANEXO 1. 4'!$B$74:$C$90,2,FALSE),"")</f>
        <v/>
      </c>
      <c r="J1612" s="23" t="str">
        <f>+IFERROR(VLOOKUP(X1612,[2]ORDINALES!$B$2:$C$5,2,FALSE),"")</f>
        <v>CTADOS</v>
      </c>
      <c r="K1612" s="23" t="str">
        <f>+IFERROR(VLOOKUP(#REF!,[2]REGION!$G$2:$I$1125,2,FALSE),"")</f>
        <v/>
      </c>
      <c r="L1612" s="23" t="str">
        <f>+IFERROR(VLOOKUP(AI1612,[2]REGION!$G$2:$I$1125,2,FALSE),"")</f>
        <v>TOLIMA</v>
      </c>
      <c r="M1612" s="23" t="str">
        <f>+IFERROR(VLOOKUP(#REF!,[2]ORDINALES!$H$2:$I$382,2,FALSE),"")</f>
        <v/>
      </c>
      <c r="N1612" s="23" t="str">
        <f>IFERROR(VLOOKUP(U1612,'[2]Lista Willy'!$B$11:$D$14,3,FALSE),"")</f>
        <v>REC_11</v>
      </c>
      <c r="O1612" s="24"/>
      <c r="P1612" s="90">
        <v>49000</v>
      </c>
      <c r="Q1612" s="90" t="s">
        <v>540</v>
      </c>
      <c r="R1612" s="90" t="s">
        <v>1386</v>
      </c>
      <c r="S1612" s="90" t="s">
        <v>1605</v>
      </c>
      <c r="T1612" s="90" t="s">
        <v>1386</v>
      </c>
      <c r="U1612" s="90" t="s">
        <v>52</v>
      </c>
      <c r="V1612" s="94" t="s">
        <v>53</v>
      </c>
      <c r="W1612" s="90" t="s">
        <v>54</v>
      </c>
      <c r="X1612" s="90" t="s">
        <v>55</v>
      </c>
      <c r="Y1612" s="90" t="s">
        <v>1606</v>
      </c>
      <c r="Z1612" s="88">
        <v>16477901</v>
      </c>
      <c r="AA1612" s="120"/>
      <c r="AB1612" s="88"/>
      <c r="AC1612" s="88"/>
      <c r="AD1612" s="88"/>
      <c r="AE1612" s="120">
        <v>16477901</v>
      </c>
      <c r="AF1612" s="88"/>
      <c r="AG1612" s="89"/>
      <c r="AH1612" s="90" t="s">
        <v>57</v>
      </c>
      <c r="AI1612" s="90" t="s">
        <v>1607</v>
      </c>
      <c r="AJ1612" s="90" t="s">
        <v>1608</v>
      </c>
      <c r="AK1612" s="90"/>
      <c r="AL1612" s="90" t="s">
        <v>57</v>
      </c>
      <c r="AM1612" s="90"/>
      <c r="AN1612" s="90" t="s">
        <v>57</v>
      </c>
      <c r="AO1612" s="90"/>
      <c r="AP1612" s="90" t="s">
        <v>57</v>
      </c>
      <c r="AQ1612" s="90"/>
      <c r="AR1612" s="90" t="s">
        <v>57</v>
      </c>
      <c r="AS1612" s="90" t="s">
        <v>60</v>
      </c>
      <c r="AT1612" s="90" t="s">
        <v>61</v>
      </c>
      <c r="AU1612" s="97" t="s">
        <v>62</v>
      </c>
      <c r="AV1612" s="98" t="s">
        <v>125</v>
      </c>
      <c r="AW1612" s="98" t="s">
        <v>126</v>
      </c>
      <c r="AX1612" s="97">
        <v>3202032</v>
      </c>
      <c r="AY1612" s="98" t="s">
        <v>127</v>
      </c>
      <c r="AZ1612" s="98" t="s">
        <v>293</v>
      </c>
      <c r="BA1612" s="24"/>
    </row>
    <row r="1613" spans="1:53" ht="84.75" customHeight="1">
      <c r="A1613" s="23" t="str">
        <f>+IFERROR(VLOOKUP(R1613,'[2]Listas niveles'!$D$2:$E$11,2,FALSE),"")</f>
        <v>DTAO</v>
      </c>
      <c r="B1613" s="23" t="str">
        <f>+IFERROR(VLOOKUP(AS1613,'[2]Listas anexo 1'!$A$7:$B$8,2,FALSE),"")</f>
        <v>ADMIN</v>
      </c>
      <c r="C1613" s="23" t="str">
        <f>+IFERROR(VLOOKUP(AT1613,'[2]Listas anexo 1'!$A$13:$B$15,2,FALSE),"")</f>
        <v>ADMINYCOOR</v>
      </c>
      <c r="D1613" s="23" t="str">
        <f>+IFERROR(VLOOKUP(AT1613,'[2]Listas anexo 1'!$A$13:$C$15,3,FALSE),"")</f>
        <v>CONTRIBUIR</v>
      </c>
      <c r="E1613" s="23" t="str">
        <f>+IFERROR(VLOOKUP(AT1613,'[2]Listas anexo 1'!$A$19:$B$21,2,FALSE),"")</f>
        <v>ADMINOB</v>
      </c>
      <c r="F1613" s="23" t="str">
        <f>+IFERROR(VLOOKUP(AV1613,'[2]Listas anexo 1'!$J$13:$K$21,2,FALSE),"")</f>
        <v>ADOBI</v>
      </c>
      <c r="G1613" s="23" t="str">
        <f>+IFERROR(VLOOKUP(AW1613,'[2]LISTAS ANEXO 1. 2'!$A$9:$B$38,2,FALSE),"")</f>
        <v>AI</v>
      </c>
      <c r="H1613" s="23" t="str">
        <f>+IFERROR(IF(C1613="ADMINYCOOR",VLOOKUP(AY1613,'[2]LISTAS ANEXO 1. 3'!$B$13:$C$42,2,FALSE),IF(C1613="TASAS",VLOOKUP(AY1613,'[2]LISTAS ANEXO 1. 3'!$B$43:$C$51,2,FALSE),IF(C1613="FORTALECIMIENTO",VLOOKUP(AY1613,'[2]LISTAS ANEXO 1. 3'!$B$52:$C$58,2,FALSE),""))),"")</f>
        <v>AA</v>
      </c>
      <c r="I1613" s="23" t="str">
        <f>+IFERROR(VLOOKUP(#REF!,'[2]LISTAS ANEXO 1. 4'!$B$74:$C$90,2,FALSE),"")</f>
        <v/>
      </c>
      <c r="J1613" s="23" t="str">
        <f>+IFERROR(VLOOKUP(X1613,[2]ORDINALES!$B$2:$C$5,2,FALSE),"")</f>
        <v>CTADOS</v>
      </c>
      <c r="K1613" s="23" t="str">
        <f>+IFERROR(VLOOKUP(#REF!,[2]REGION!$G$2:$I$1125,2,FALSE),"")</f>
        <v/>
      </c>
      <c r="L1613" s="23" t="str">
        <f>+IFERROR(VLOOKUP(AI1613,[2]REGION!$G$2:$I$1125,2,FALSE),"")</f>
        <v>TOLIMA</v>
      </c>
      <c r="M1613" s="23" t="str">
        <f>+IFERROR(VLOOKUP(#REF!,[2]ORDINALES!$H$2:$I$382,2,FALSE),"")</f>
        <v/>
      </c>
      <c r="N1613" s="23" t="str">
        <f>IFERROR(VLOOKUP(U1613,'[2]Lista Willy'!$B$11:$D$14,3,FALSE),"")</f>
        <v>REC_11</v>
      </c>
      <c r="O1613" s="24"/>
      <c r="P1613" s="90">
        <v>49001</v>
      </c>
      <c r="Q1613" s="90" t="s">
        <v>540</v>
      </c>
      <c r="R1613" s="90" t="s">
        <v>1386</v>
      </c>
      <c r="S1613" s="90" t="s">
        <v>1605</v>
      </c>
      <c r="T1613" s="90" t="s">
        <v>1386</v>
      </c>
      <c r="U1613" s="90" t="s">
        <v>52</v>
      </c>
      <c r="V1613" s="94" t="s">
        <v>53</v>
      </c>
      <c r="W1613" s="90" t="s">
        <v>54</v>
      </c>
      <c r="X1613" s="90" t="s">
        <v>55</v>
      </c>
      <c r="Y1613" s="90" t="s">
        <v>1606</v>
      </c>
      <c r="Z1613" s="88">
        <v>16477901</v>
      </c>
      <c r="AA1613" s="120"/>
      <c r="AB1613" s="88"/>
      <c r="AC1613" s="88"/>
      <c r="AD1613" s="88"/>
      <c r="AE1613" s="120">
        <v>16477901</v>
      </c>
      <c r="AF1613" s="88"/>
      <c r="AG1613" s="89"/>
      <c r="AH1613" s="90" t="s">
        <v>57</v>
      </c>
      <c r="AI1613" s="90" t="s">
        <v>1607</v>
      </c>
      <c r="AJ1613" s="90" t="s">
        <v>1608</v>
      </c>
      <c r="AK1613" s="90"/>
      <c r="AL1613" s="90" t="s">
        <v>57</v>
      </c>
      <c r="AM1613" s="90"/>
      <c r="AN1613" s="90" t="s">
        <v>57</v>
      </c>
      <c r="AO1613" s="90"/>
      <c r="AP1613" s="90" t="s">
        <v>57</v>
      </c>
      <c r="AQ1613" s="90"/>
      <c r="AR1613" s="90" t="s">
        <v>57</v>
      </c>
      <c r="AS1613" s="90" t="s">
        <v>60</v>
      </c>
      <c r="AT1613" s="90" t="s">
        <v>61</v>
      </c>
      <c r="AU1613" s="97" t="s">
        <v>62</v>
      </c>
      <c r="AV1613" s="98" t="s">
        <v>125</v>
      </c>
      <c r="AW1613" s="98" t="s">
        <v>126</v>
      </c>
      <c r="AX1613" s="97">
        <v>3202032</v>
      </c>
      <c r="AY1613" s="98" t="s">
        <v>127</v>
      </c>
      <c r="AZ1613" s="98" t="s">
        <v>293</v>
      </c>
      <c r="BA1613" s="24"/>
    </row>
    <row r="1614" spans="1:53" ht="84.75" customHeight="1">
      <c r="A1614" s="23" t="str">
        <f>+IFERROR(VLOOKUP(R1614,'[2]Listas niveles'!$D$2:$E$11,2,FALSE),"")</f>
        <v>DTAO</v>
      </c>
      <c r="B1614" s="23" t="str">
        <f>+IFERROR(VLOOKUP(AS1614,'[2]Listas anexo 1'!$A$7:$B$8,2,FALSE),"")</f>
        <v>ADMIN</v>
      </c>
      <c r="C1614" s="23" t="str">
        <f>+IFERROR(VLOOKUP(AT1614,'[2]Listas anexo 1'!$A$13:$B$15,2,FALSE),"")</f>
        <v>ADMINYCOOR</v>
      </c>
      <c r="D1614" s="23" t="str">
        <f>+IFERROR(VLOOKUP(AT1614,'[2]Listas anexo 1'!$A$13:$C$15,3,FALSE),"")</f>
        <v>CONTRIBUIR</v>
      </c>
      <c r="E1614" s="23" t="str">
        <f>+IFERROR(VLOOKUP(AT1614,'[2]Listas anexo 1'!$A$19:$B$21,2,FALSE),"")</f>
        <v>ADMINOB</v>
      </c>
      <c r="F1614" s="23" t="str">
        <f>+IFERROR(VLOOKUP(AV1614,'[2]Listas anexo 1'!$J$13:$K$21,2,FALSE),"")</f>
        <v>ADOBI</v>
      </c>
      <c r="G1614" s="23" t="str">
        <f>+IFERROR(VLOOKUP(AW1614,'[2]LISTAS ANEXO 1. 2'!$A$9:$B$38,2,FALSE),"")</f>
        <v>AIII</v>
      </c>
      <c r="H1614" s="23" t="str">
        <f>+IFERROR(IF(C1614="ADMINYCOOR",VLOOKUP(AY1614,'[2]LISTAS ANEXO 1. 3'!$B$13:$C$42,2,FALSE),IF(C1614="TASAS",VLOOKUP(AY1614,'[2]LISTAS ANEXO 1. 3'!$B$43:$C$51,2,FALSE),IF(C1614="FORTALECIMIENTO",VLOOKUP(AY1614,'[2]LISTAS ANEXO 1. 3'!$B$52:$C$58,2,FALSE),""))),"")</f>
        <v>DD</v>
      </c>
      <c r="I1614" s="23" t="str">
        <f>+IFERROR(VLOOKUP(#REF!,'[2]LISTAS ANEXO 1. 4'!$B$74:$C$90,2,FALSE),"")</f>
        <v/>
      </c>
      <c r="J1614" s="23" t="str">
        <f>+IFERROR(VLOOKUP(X1614,[2]ORDINALES!$B$2:$C$5,2,FALSE),"")</f>
        <v>CTADOS</v>
      </c>
      <c r="K1614" s="23" t="str">
        <f>+IFERROR(VLOOKUP(#REF!,[2]REGION!$G$2:$I$1125,2,FALSE),"")</f>
        <v/>
      </c>
      <c r="L1614" s="23" t="str">
        <f>+IFERROR(VLOOKUP(AI1614,[2]REGION!$G$2:$I$1125,2,FALSE),"")</f>
        <v>TOLIMA</v>
      </c>
      <c r="M1614" s="23" t="str">
        <f>+IFERROR(VLOOKUP(#REF!,[2]ORDINALES!$H$2:$I$382,2,FALSE),"")</f>
        <v/>
      </c>
      <c r="N1614" s="23" t="str">
        <f>IFERROR(VLOOKUP(U1614,'[2]Lista Willy'!$B$11:$D$14,3,FALSE),"")</f>
        <v>REC_11</v>
      </c>
      <c r="O1614" s="24"/>
      <c r="P1614" s="90">
        <v>49002</v>
      </c>
      <c r="Q1614" s="90" t="s">
        <v>540</v>
      </c>
      <c r="R1614" s="90" t="s">
        <v>1386</v>
      </c>
      <c r="S1614" s="90" t="s">
        <v>1605</v>
      </c>
      <c r="T1614" s="90" t="s">
        <v>1386</v>
      </c>
      <c r="U1614" s="90" t="s">
        <v>52</v>
      </c>
      <c r="V1614" s="94" t="s">
        <v>53</v>
      </c>
      <c r="W1614" s="90" t="s">
        <v>54</v>
      </c>
      <c r="X1614" s="90" t="s">
        <v>55</v>
      </c>
      <c r="Y1614" s="90" t="s">
        <v>1609</v>
      </c>
      <c r="Z1614" s="88">
        <v>40840569</v>
      </c>
      <c r="AA1614" s="120"/>
      <c r="AB1614" s="88"/>
      <c r="AC1614" s="88"/>
      <c r="AD1614" s="88"/>
      <c r="AE1614" s="120">
        <v>40840569</v>
      </c>
      <c r="AF1614" s="88"/>
      <c r="AG1614" s="89"/>
      <c r="AH1614" s="90" t="s">
        <v>57</v>
      </c>
      <c r="AI1614" s="90" t="s">
        <v>1607</v>
      </c>
      <c r="AJ1614" s="90" t="s">
        <v>1608</v>
      </c>
      <c r="AK1614" s="90"/>
      <c r="AL1614" s="90" t="s">
        <v>57</v>
      </c>
      <c r="AM1614" s="90"/>
      <c r="AN1614" s="90" t="s">
        <v>57</v>
      </c>
      <c r="AO1614" s="90"/>
      <c r="AP1614" s="90" t="s">
        <v>57</v>
      </c>
      <c r="AQ1614" s="90"/>
      <c r="AR1614" s="90" t="s">
        <v>57</v>
      </c>
      <c r="AS1614" s="90" t="s">
        <v>60</v>
      </c>
      <c r="AT1614" s="90" t="s">
        <v>61</v>
      </c>
      <c r="AU1614" s="97" t="s">
        <v>62</v>
      </c>
      <c r="AV1614" s="98" t="s">
        <v>125</v>
      </c>
      <c r="AW1614" s="98" t="s">
        <v>324</v>
      </c>
      <c r="AX1614" s="97">
        <v>3202005</v>
      </c>
      <c r="AY1614" s="98" t="s">
        <v>325</v>
      </c>
      <c r="AZ1614" s="98" t="s">
        <v>389</v>
      </c>
      <c r="BA1614" s="24"/>
    </row>
    <row r="1615" spans="1:53" ht="84.75" customHeight="1">
      <c r="A1615" s="23" t="str">
        <f>+IFERROR(VLOOKUP(R1615,'[2]Listas niveles'!$D$2:$E$11,2,FALSE),"")</f>
        <v>DTAO</v>
      </c>
      <c r="B1615" s="23" t="str">
        <f>+IFERROR(VLOOKUP(AS1615,'[2]Listas anexo 1'!$A$7:$B$8,2,FALSE),"")</f>
        <v>ADMIN</v>
      </c>
      <c r="C1615" s="23" t="str">
        <f>+IFERROR(VLOOKUP(AT1615,'[2]Listas anexo 1'!$A$13:$B$15,2,FALSE),"")</f>
        <v>ADMINYCOOR</v>
      </c>
      <c r="D1615" s="23" t="str">
        <f>+IFERROR(VLOOKUP(AT1615,'[2]Listas anexo 1'!$A$13:$C$15,3,FALSE),"")</f>
        <v>CONTRIBUIR</v>
      </c>
      <c r="E1615" s="23" t="str">
        <f>+IFERROR(VLOOKUP(AT1615,'[2]Listas anexo 1'!$A$19:$B$21,2,FALSE),"")</f>
        <v>ADMINOB</v>
      </c>
      <c r="F1615" s="23" t="str">
        <f>+IFERROR(VLOOKUP(AV1615,'[2]Listas anexo 1'!$J$13:$K$21,2,FALSE),"")</f>
        <v>ADOBI</v>
      </c>
      <c r="G1615" s="23" t="str">
        <f>+IFERROR(VLOOKUP(AW1615,'[2]LISTAS ANEXO 1. 2'!$A$9:$B$38,2,FALSE),"")</f>
        <v>AIII</v>
      </c>
      <c r="H1615" s="23" t="str">
        <f>+IFERROR(IF(C1615="ADMINYCOOR",VLOOKUP(AY1615,'[2]LISTAS ANEXO 1. 3'!$B$13:$C$42,2,FALSE),IF(C1615="TASAS",VLOOKUP(AY1615,'[2]LISTAS ANEXO 1. 3'!$B$43:$C$51,2,FALSE),IF(C1615="FORTALECIMIENTO",VLOOKUP(AY1615,'[2]LISTAS ANEXO 1. 3'!$B$52:$C$58,2,FALSE),""))),"")</f>
        <v>DD</v>
      </c>
      <c r="I1615" s="23" t="str">
        <f>+IFERROR(VLOOKUP(#REF!,'[2]LISTAS ANEXO 1. 4'!$B$74:$C$90,2,FALSE),"")</f>
        <v/>
      </c>
      <c r="J1615" s="23" t="str">
        <f>+IFERROR(VLOOKUP(X1615,[2]ORDINALES!$B$2:$C$5,2,FALSE),"")</f>
        <v>CTADOS</v>
      </c>
      <c r="K1615" s="23" t="str">
        <f>+IFERROR(VLOOKUP(#REF!,[2]REGION!$G$2:$I$1125,2,FALSE),"")</f>
        <v/>
      </c>
      <c r="L1615" s="23" t="str">
        <f>+IFERROR(VLOOKUP(AI1615,[2]REGION!$G$2:$I$1125,2,FALSE),"")</f>
        <v>TOLIMA</v>
      </c>
      <c r="M1615" s="23" t="str">
        <f>+IFERROR(VLOOKUP(#REF!,[2]ORDINALES!$H$2:$I$382,2,FALSE),"")</f>
        <v/>
      </c>
      <c r="N1615" s="23" t="str">
        <f>IFERROR(VLOOKUP(U1615,'[2]Lista Willy'!$B$11:$D$14,3,FALSE),"")</f>
        <v>REC_11</v>
      </c>
      <c r="O1615" s="24"/>
      <c r="P1615" s="90">
        <v>49003</v>
      </c>
      <c r="Q1615" s="90" t="s">
        <v>540</v>
      </c>
      <c r="R1615" s="90" t="s">
        <v>1386</v>
      </c>
      <c r="S1615" s="90" t="s">
        <v>1605</v>
      </c>
      <c r="T1615" s="90" t="s">
        <v>1386</v>
      </c>
      <c r="U1615" s="90" t="s">
        <v>52</v>
      </c>
      <c r="V1615" s="94" t="s">
        <v>53</v>
      </c>
      <c r="W1615" s="90" t="s">
        <v>54</v>
      </c>
      <c r="X1615" s="90" t="s">
        <v>55</v>
      </c>
      <c r="Y1615" s="90" t="s">
        <v>1610</v>
      </c>
      <c r="Z1615" s="88">
        <v>31859960</v>
      </c>
      <c r="AA1615" s="120"/>
      <c r="AB1615" s="88"/>
      <c r="AC1615" s="88"/>
      <c r="AD1615" s="88"/>
      <c r="AE1615" s="120">
        <v>31859960</v>
      </c>
      <c r="AF1615" s="88"/>
      <c r="AG1615" s="89"/>
      <c r="AH1615" s="90" t="s">
        <v>57</v>
      </c>
      <c r="AI1615" s="90" t="s">
        <v>1607</v>
      </c>
      <c r="AJ1615" s="90" t="s">
        <v>1608</v>
      </c>
      <c r="AK1615" s="90"/>
      <c r="AL1615" s="90" t="s">
        <v>57</v>
      </c>
      <c r="AM1615" s="90"/>
      <c r="AN1615" s="90" t="s">
        <v>57</v>
      </c>
      <c r="AO1615" s="90"/>
      <c r="AP1615" s="90" t="s">
        <v>57</v>
      </c>
      <c r="AQ1615" s="90"/>
      <c r="AR1615" s="90" t="s">
        <v>57</v>
      </c>
      <c r="AS1615" s="90" t="s">
        <v>60</v>
      </c>
      <c r="AT1615" s="90" t="s">
        <v>61</v>
      </c>
      <c r="AU1615" s="97" t="s">
        <v>62</v>
      </c>
      <c r="AV1615" s="98" t="s">
        <v>125</v>
      </c>
      <c r="AW1615" s="98" t="s">
        <v>324</v>
      </c>
      <c r="AX1615" s="97">
        <v>3202005</v>
      </c>
      <c r="AY1615" s="98" t="s">
        <v>325</v>
      </c>
      <c r="AZ1615" s="98" t="s">
        <v>389</v>
      </c>
      <c r="BA1615" s="24"/>
    </row>
    <row r="1616" spans="1:53" ht="84.75" customHeight="1">
      <c r="A1616" s="23" t="str">
        <f>+IFERROR(VLOOKUP(R1616,'[2]Listas niveles'!$D$2:$E$11,2,FALSE),"")</f>
        <v>DTAO</v>
      </c>
      <c r="B1616" s="23" t="str">
        <f>+IFERROR(VLOOKUP(AS1616,'[2]Listas anexo 1'!$A$7:$B$8,2,FALSE),"")</f>
        <v>ADMIN</v>
      </c>
      <c r="C1616" s="23" t="str">
        <f>+IFERROR(VLOOKUP(AT1616,'[2]Listas anexo 1'!$A$13:$B$15,2,FALSE),"")</f>
        <v>ADMINYCOOR</v>
      </c>
      <c r="D1616" s="23" t="str">
        <f>+IFERROR(VLOOKUP(AT1616,'[2]Listas anexo 1'!$A$13:$C$15,3,FALSE),"")</f>
        <v>CONTRIBUIR</v>
      </c>
      <c r="E1616" s="23" t="str">
        <f>+IFERROR(VLOOKUP(AT1616,'[2]Listas anexo 1'!$A$19:$B$21,2,FALSE),"")</f>
        <v>ADMINOB</v>
      </c>
      <c r="F1616" s="23" t="str">
        <f>+IFERROR(VLOOKUP(AV1616,'[2]Listas anexo 1'!$J$13:$K$21,2,FALSE),"")</f>
        <v>ADOBI</v>
      </c>
      <c r="G1616" s="23" t="str">
        <f>+IFERROR(VLOOKUP(AW1616,'[2]LISTAS ANEXO 1. 2'!$A$9:$B$38,2,FALSE),"")</f>
        <v>AIII</v>
      </c>
      <c r="H1616" s="23" t="str">
        <f>+IFERROR(IF(C1616="ADMINYCOOR",VLOOKUP(AY1616,'[2]LISTAS ANEXO 1. 3'!$B$13:$C$42,2,FALSE),IF(C1616="TASAS",VLOOKUP(AY1616,'[2]LISTAS ANEXO 1. 3'!$B$43:$C$51,2,FALSE),IF(C1616="FORTALECIMIENTO",VLOOKUP(AY1616,'[2]LISTAS ANEXO 1. 3'!$B$52:$C$58,2,FALSE),""))),"")</f>
        <v>DD</v>
      </c>
      <c r="I1616" s="23" t="str">
        <f>+IFERROR(VLOOKUP(#REF!,'[2]LISTAS ANEXO 1. 4'!$B$74:$C$90,2,FALSE),"")</f>
        <v/>
      </c>
      <c r="J1616" s="23" t="str">
        <f>+IFERROR(VLOOKUP(X1616,[2]ORDINALES!$B$2:$C$5,2,FALSE),"")</f>
        <v>CTADOS</v>
      </c>
      <c r="K1616" s="23" t="str">
        <f>+IFERROR(VLOOKUP(#REF!,[2]REGION!$G$2:$I$1125,2,FALSE),"")</f>
        <v/>
      </c>
      <c r="L1616" s="23" t="str">
        <f>+IFERROR(VLOOKUP(AI1616,[2]REGION!$G$2:$I$1125,2,FALSE),"")</f>
        <v>TOLIMA</v>
      </c>
      <c r="M1616" s="23" t="str">
        <f>+IFERROR(VLOOKUP(#REF!,[2]ORDINALES!$H$2:$I$382,2,FALSE),"")</f>
        <v/>
      </c>
      <c r="N1616" s="23" t="str">
        <f>IFERROR(VLOOKUP(U1616,'[2]Lista Willy'!$B$11:$D$14,3,FALSE),"")</f>
        <v>REC_11</v>
      </c>
      <c r="O1616" s="24"/>
      <c r="P1616" s="90">
        <v>49004</v>
      </c>
      <c r="Q1616" s="90" t="s">
        <v>540</v>
      </c>
      <c r="R1616" s="90" t="s">
        <v>1386</v>
      </c>
      <c r="S1616" s="90" t="s">
        <v>1605</v>
      </c>
      <c r="T1616" s="90" t="s">
        <v>1386</v>
      </c>
      <c r="U1616" s="90" t="s">
        <v>52</v>
      </c>
      <c r="V1616" s="94" t="s">
        <v>53</v>
      </c>
      <c r="W1616" s="90" t="s">
        <v>54</v>
      </c>
      <c r="X1616" s="90" t="s">
        <v>55</v>
      </c>
      <c r="Y1616" s="90" t="s">
        <v>1611</v>
      </c>
      <c r="Z1616" s="88">
        <v>18702420</v>
      </c>
      <c r="AA1616" s="120"/>
      <c r="AB1616" s="88"/>
      <c r="AC1616" s="88"/>
      <c r="AD1616" s="88"/>
      <c r="AE1616" s="120">
        <v>18702420</v>
      </c>
      <c r="AF1616" s="88"/>
      <c r="AG1616" s="89"/>
      <c r="AH1616" s="90" t="s">
        <v>57</v>
      </c>
      <c r="AI1616" s="90" t="s">
        <v>1607</v>
      </c>
      <c r="AJ1616" s="90" t="s">
        <v>1608</v>
      </c>
      <c r="AK1616" s="90"/>
      <c r="AL1616" s="90" t="s">
        <v>57</v>
      </c>
      <c r="AM1616" s="90"/>
      <c r="AN1616" s="90" t="s">
        <v>57</v>
      </c>
      <c r="AO1616" s="90"/>
      <c r="AP1616" s="90" t="s">
        <v>57</v>
      </c>
      <c r="AQ1616" s="90"/>
      <c r="AR1616" s="90" t="s">
        <v>57</v>
      </c>
      <c r="AS1616" s="90" t="s">
        <v>60</v>
      </c>
      <c r="AT1616" s="90" t="s">
        <v>61</v>
      </c>
      <c r="AU1616" s="97" t="s">
        <v>62</v>
      </c>
      <c r="AV1616" s="98" t="s">
        <v>125</v>
      </c>
      <c r="AW1616" s="98" t="s">
        <v>324</v>
      </c>
      <c r="AX1616" s="97">
        <v>3202005</v>
      </c>
      <c r="AY1616" s="98" t="s">
        <v>325</v>
      </c>
      <c r="AZ1616" s="98" t="s">
        <v>389</v>
      </c>
      <c r="BA1616" s="24"/>
    </row>
    <row r="1617" spans="1:53" ht="84.75" customHeight="1">
      <c r="A1617" s="23" t="str">
        <f>+IFERROR(VLOOKUP(R1617,'[2]Listas niveles'!$D$2:$E$11,2,FALSE),"")</f>
        <v>DTAO</v>
      </c>
      <c r="B1617" s="23" t="str">
        <f>+IFERROR(VLOOKUP(AS1617,'[2]Listas anexo 1'!$A$7:$B$8,2,FALSE),"")</f>
        <v>ADMIN</v>
      </c>
      <c r="C1617" s="23" t="str">
        <f>+IFERROR(VLOOKUP(AT1617,'[2]Listas anexo 1'!$A$13:$B$15,2,FALSE),"")</f>
        <v>ADMINYCOOR</v>
      </c>
      <c r="D1617" s="23" t="str">
        <f>+IFERROR(VLOOKUP(AT1617,'[2]Listas anexo 1'!$A$13:$C$15,3,FALSE),"")</f>
        <v>CONTRIBUIR</v>
      </c>
      <c r="E1617" s="23" t="str">
        <f>+IFERROR(VLOOKUP(AT1617,'[2]Listas anexo 1'!$A$19:$B$21,2,FALSE),"")</f>
        <v>ADMINOB</v>
      </c>
      <c r="F1617" s="23" t="str">
        <f>+IFERROR(VLOOKUP(AV1617,'[2]Listas anexo 1'!$J$13:$K$21,2,FALSE),"")</f>
        <v>ADOBI</v>
      </c>
      <c r="G1617" s="23" t="str">
        <f>+IFERROR(VLOOKUP(AW1617,'[2]LISTAS ANEXO 1. 2'!$A$9:$B$38,2,FALSE),"")</f>
        <v>AIII</v>
      </c>
      <c r="H1617" s="23" t="str">
        <f>+IFERROR(IF(C1617="ADMINYCOOR",VLOOKUP(AY1617,'[2]LISTAS ANEXO 1. 3'!$B$13:$C$42,2,FALSE),IF(C1617="TASAS",VLOOKUP(AY1617,'[2]LISTAS ANEXO 1. 3'!$B$43:$C$51,2,FALSE),IF(C1617="FORTALECIMIENTO",VLOOKUP(AY1617,'[2]LISTAS ANEXO 1. 3'!$B$52:$C$58,2,FALSE),""))),"")</f>
        <v>DD</v>
      </c>
      <c r="I1617" s="23" t="str">
        <f>+IFERROR(VLOOKUP(#REF!,'[2]LISTAS ANEXO 1. 4'!$B$74:$C$90,2,FALSE),"")</f>
        <v/>
      </c>
      <c r="J1617" s="23" t="str">
        <f>+IFERROR(VLOOKUP(X1617,[2]ORDINALES!$B$2:$C$5,2,FALSE),"")</f>
        <v>CTADOS</v>
      </c>
      <c r="K1617" s="23" t="str">
        <f>+IFERROR(VLOOKUP(#REF!,[2]REGION!$G$2:$I$1125,2,FALSE),"")</f>
        <v/>
      </c>
      <c r="L1617" s="23" t="str">
        <f>+IFERROR(VLOOKUP(AI1617,[2]REGION!$G$2:$I$1125,2,FALSE),"")</f>
        <v>TOLIMA</v>
      </c>
      <c r="M1617" s="23" t="str">
        <f>+IFERROR(VLOOKUP(#REF!,[2]ORDINALES!$H$2:$I$382,2,FALSE),"")</f>
        <v/>
      </c>
      <c r="N1617" s="23" t="str">
        <f>IFERROR(VLOOKUP(U1617,'[2]Lista Willy'!$B$11:$D$14,3,FALSE),"")</f>
        <v>REC_11</v>
      </c>
      <c r="O1617" s="24"/>
      <c r="P1617" s="90">
        <v>49005</v>
      </c>
      <c r="Q1617" s="90" t="s">
        <v>540</v>
      </c>
      <c r="R1617" s="90" t="s">
        <v>1386</v>
      </c>
      <c r="S1617" s="90" t="s">
        <v>1605</v>
      </c>
      <c r="T1617" s="90" t="s">
        <v>1386</v>
      </c>
      <c r="U1617" s="90" t="s">
        <v>52</v>
      </c>
      <c r="V1617" s="94" t="s">
        <v>53</v>
      </c>
      <c r="W1617" s="90" t="s">
        <v>54</v>
      </c>
      <c r="X1617" s="90" t="s">
        <v>55</v>
      </c>
      <c r="Y1617" s="90" t="s">
        <v>1611</v>
      </c>
      <c r="Z1617" s="88">
        <v>18702420</v>
      </c>
      <c r="AA1617" s="120"/>
      <c r="AB1617" s="88"/>
      <c r="AC1617" s="88"/>
      <c r="AD1617" s="88"/>
      <c r="AE1617" s="120">
        <v>18702420</v>
      </c>
      <c r="AF1617" s="88"/>
      <c r="AG1617" s="89"/>
      <c r="AH1617" s="90" t="s">
        <v>57</v>
      </c>
      <c r="AI1617" s="90" t="s">
        <v>1607</v>
      </c>
      <c r="AJ1617" s="90" t="s">
        <v>1608</v>
      </c>
      <c r="AK1617" s="90"/>
      <c r="AL1617" s="90" t="s">
        <v>57</v>
      </c>
      <c r="AM1617" s="90"/>
      <c r="AN1617" s="90" t="s">
        <v>57</v>
      </c>
      <c r="AO1617" s="90"/>
      <c r="AP1617" s="90" t="s">
        <v>57</v>
      </c>
      <c r="AQ1617" s="90"/>
      <c r="AR1617" s="90" t="s">
        <v>57</v>
      </c>
      <c r="AS1617" s="90" t="s">
        <v>60</v>
      </c>
      <c r="AT1617" s="90" t="s">
        <v>61</v>
      </c>
      <c r="AU1617" s="97" t="s">
        <v>62</v>
      </c>
      <c r="AV1617" s="98" t="s">
        <v>125</v>
      </c>
      <c r="AW1617" s="98" t="s">
        <v>324</v>
      </c>
      <c r="AX1617" s="97">
        <v>3202005</v>
      </c>
      <c r="AY1617" s="98" t="s">
        <v>325</v>
      </c>
      <c r="AZ1617" s="98" t="s">
        <v>389</v>
      </c>
      <c r="BA1617" s="24"/>
    </row>
    <row r="1618" spans="1:53" ht="84.75" customHeight="1">
      <c r="A1618" s="23" t="str">
        <f>+IFERROR(VLOOKUP(R1618,'[2]Listas niveles'!$D$2:$E$11,2,FALSE),"")</f>
        <v>DTAO</v>
      </c>
      <c r="B1618" s="23" t="str">
        <f>+IFERROR(VLOOKUP(AS1618,'[2]Listas anexo 1'!$A$7:$B$8,2,FALSE),"")</f>
        <v>ADMIN</v>
      </c>
      <c r="C1618" s="23" t="str">
        <f>+IFERROR(VLOOKUP(AT1618,'[2]Listas anexo 1'!$A$13:$B$15,2,FALSE),"")</f>
        <v>ADMINYCOOR</v>
      </c>
      <c r="D1618" s="23" t="str">
        <f>+IFERROR(VLOOKUP(AT1618,'[2]Listas anexo 1'!$A$13:$C$15,3,FALSE),"")</f>
        <v>CONTRIBUIR</v>
      </c>
      <c r="E1618" s="23" t="str">
        <f>+IFERROR(VLOOKUP(AT1618,'[2]Listas anexo 1'!$A$19:$B$21,2,FALSE),"")</f>
        <v>ADMINOB</v>
      </c>
      <c r="F1618" s="23" t="str">
        <f>+IFERROR(VLOOKUP(AV1618,'[2]Listas anexo 1'!$J$13:$K$21,2,FALSE),"")</f>
        <v>ADOBIV</v>
      </c>
      <c r="G1618" s="23" t="str">
        <f>+IFERROR(VLOOKUP(AW1618,'[2]LISTAS ANEXO 1. 2'!$A$9:$B$38,2,FALSE),"")</f>
        <v>AXVI</v>
      </c>
      <c r="H1618" s="23" t="str">
        <f>+IFERROR(IF(C1618="ADMINYCOOR",VLOOKUP(AY1618,'[2]LISTAS ANEXO 1. 3'!$B$13:$C$42,2,FALSE),IF(C1618="TASAS",VLOOKUP(AY1618,'[2]LISTAS ANEXO 1. 3'!$B$43:$C$51,2,FALSE),IF(C1618="FORTALECIMIENTO",VLOOKUP(AY1618,'[2]LISTAS ANEXO 1. 3'!$B$52:$C$58,2,FALSE),""))),"")</f>
        <v>CD</v>
      </c>
      <c r="I1618" s="23" t="str">
        <f>+IFERROR(VLOOKUP(#REF!,'[2]LISTAS ANEXO 1. 4'!$B$74:$C$90,2,FALSE),"")</f>
        <v/>
      </c>
      <c r="J1618" s="23" t="str">
        <f>+IFERROR(VLOOKUP(X1618,[2]ORDINALES!$B$2:$C$5,2,FALSE),"")</f>
        <v>CTADOS</v>
      </c>
      <c r="K1618" s="23" t="str">
        <f>+IFERROR(VLOOKUP(#REF!,[2]REGION!$G$2:$I$1125,2,FALSE),"")</f>
        <v/>
      </c>
      <c r="L1618" s="23" t="str">
        <f>+IFERROR(VLOOKUP(AI1618,[2]REGION!$G$2:$I$1125,2,FALSE),"")</f>
        <v>TOLIMA</v>
      </c>
      <c r="M1618" s="23" t="str">
        <f>+IFERROR(VLOOKUP(#REF!,[2]ORDINALES!$H$2:$I$382,2,FALSE),"")</f>
        <v/>
      </c>
      <c r="N1618" s="23" t="str">
        <f>IFERROR(VLOOKUP(U1618,'[2]Lista Willy'!$B$11:$D$14,3,FALSE),"")</f>
        <v>REC_11</v>
      </c>
      <c r="O1618" s="24"/>
      <c r="P1618" s="90">
        <v>49006</v>
      </c>
      <c r="Q1618" s="90" t="s">
        <v>540</v>
      </c>
      <c r="R1618" s="90" t="s">
        <v>1386</v>
      </c>
      <c r="S1618" s="90" t="s">
        <v>1605</v>
      </c>
      <c r="T1618" s="90" t="s">
        <v>1386</v>
      </c>
      <c r="U1618" s="90" t="s">
        <v>52</v>
      </c>
      <c r="V1618" s="94" t="s">
        <v>53</v>
      </c>
      <c r="W1618" s="90" t="s">
        <v>54</v>
      </c>
      <c r="X1618" s="90" t="s">
        <v>55</v>
      </c>
      <c r="Y1618" s="90" t="s">
        <v>1612</v>
      </c>
      <c r="Z1618" s="88">
        <v>40840569</v>
      </c>
      <c r="AA1618" s="120"/>
      <c r="AB1618" s="88"/>
      <c r="AC1618" s="88"/>
      <c r="AD1618" s="88"/>
      <c r="AE1618" s="120">
        <v>40840569</v>
      </c>
      <c r="AF1618" s="88"/>
      <c r="AG1618" s="89"/>
      <c r="AH1618" s="90" t="s">
        <v>57</v>
      </c>
      <c r="AI1618" s="90" t="s">
        <v>1607</v>
      </c>
      <c r="AJ1618" s="90" t="s">
        <v>1608</v>
      </c>
      <c r="AK1618" s="90"/>
      <c r="AL1618" s="90" t="s">
        <v>57</v>
      </c>
      <c r="AM1618" s="90"/>
      <c r="AN1618" s="90" t="s">
        <v>57</v>
      </c>
      <c r="AO1618" s="90"/>
      <c r="AP1618" s="90" t="s">
        <v>57</v>
      </c>
      <c r="AQ1618" s="90"/>
      <c r="AR1618" s="90" t="s">
        <v>57</v>
      </c>
      <c r="AS1618" s="90" t="s">
        <v>60</v>
      </c>
      <c r="AT1618" s="90" t="s">
        <v>61</v>
      </c>
      <c r="AU1618" s="97" t="s">
        <v>62</v>
      </c>
      <c r="AV1618" s="98" t="s">
        <v>63</v>
      </c>
      <c r="AW1618" s="98" t="s">
        <v>64</v>
      </c>
      <c r="AX1618" s="97">
        <v>3202008</v>
      </c>
      <c r="AY1618" s="98" t="s">
        <v>65</v>
      </c>
      <c r="AZ1618" s="98" t="s">
        <v>175</v>
      </c>
      <c r="BA1618" s="24"/>
    </row>
    <row r="1619" spans="1:53" ht="84.75" customHeight="1">
      <c r="A1619" s="23" t="str">
        <f>+IFERROR(VLOOKUP(R1619,'[2]Listas niveles'!$D$2:$E$11,2,FALSE),"")</f>
        <v>DTAO</v>
      </c>
      <c r="B1619" s="23" t="str">
        <f>+IFERROR(VLOOKUP(AS1619,'[2]Listas anexo 1'!$A$7:$B$8,2,FALSE),"")</f>
        <v>ADMIN</v>
      </c>
      <c r="C1619" s="23" t="str">
        <f>+IFERROR(VLOOKUP(AT1619,'[2]Listas anexo 1'!$A$13:$B$15,2,FALSE),"")</f>
        <v>ADMINYCOOR</v>
      </c>
      <c r="D1619" s="23" t="str">
        <f>+IFERROR(VLOOKUP(AT1619,'[2]Listas anexo 1'!$A$13:$C$15,3,FALSE),"")</f>
        <v>CONTRIBUIR</v>
      </c>
      <c r="E1619" s="23" t="str">
        <f>+IFERROR(VLOOKUP(AT1619,'[2]Listas anexo 1'!$A$19:$B$21,2,FALSE),"")</f>
        <v>ADMINOB</v>
      </c>
      <c r="F1619" s="23" t="str">
        <f>+IFERROR(VLOOKUP(AV1619,'[2]Listas anexo 1'!$J$13:$K$21,2,FALSE),"")</f>
        <v>ADOBIV</v>
      </c>
      <c r="G1619" s="23" t="str">
        <f>+IFERROR(VLOOKUP(AW1619,'[2]LISTAS ANEXO 1. 2'!$A$9:$B$38,2,FALSE),"")</f>
        <v>AXVI</v>
      </c>
      <c r="H1619" s="23" t="str">
        <f>+IFERROR(IF(C1619="ADMINYCOOR",VLOOKUP(AY1619,'[2]LISTAS ANEXO 1. 3'!$B$13:$C$42,2,FALSE),IF(C1619="TASAS",VLOOKUP(AY1619,'[2]LISTAS ANEXO 1. 3'!$B$43:$C$51,2,FALSE),IF(C1619="FORTALECIMIENTO",VLOOKUP(AY1619,'[2]LISTAS ANEXO 1. 3'!$B$52:$C$58,2,FALSE),""))),"")</f>
        <v>CD</v>
      </c>
      <c r="I1619" s="23" t="str">
        <f>+IFERROR(VLOOKUP(#REF!,'[2]LISTAS ANEXO 1. 4'!$B$74:$C$90,2,FALSE),"")</f>
        <v/>
      </c>
      <c r="J1619" s="23" t="str">
        <f>+IFERROR(VLOOKUP(X1619,[2]ORDINALES!$B$2:$C$5,2,FALSE),"")</f>
        <v>CTADOS</v>
      </c>
      <c r="K1619" s="23" t="str">
        <f>+IFERROR(VLOOKUP(#REF!,[2]REGION!$G$2:$I$1125,2,FALSE),"")</f>
        <v/>
      </c>
      <c r="L1619" s="23" t="str">
        <f>+IFERROR(VLOOKUP(AI1619,[2]REGION!$G$2:$I$1125,2,FALSE),"")</f>
        <v>TOLIMA</v>
      </c>
      <c r="M1619" s="23" t="str">
        <f>+IFERROR(VLOOKUP(#REF!,[2]ORDINALES!$H$2:$I$382,2,FALSE),"")</f>
        <v/>
      </c>
      <c r="N1619" s="23" t="str">
        <f>IFERROR(VLOOKUP(U1619,'[2]Lista Willy'!$B$11:$D$14,3,FALSE),"")</f>
        <v>REC_11</v>
      </c>
      <c r="O1619" s="24"/>
      <c r="P1619" s="90">
        <v>49007</v>
      </c>
      <c r="Q1619" s="90" t="s">
        <v>540</v>
      </c>
      <c r="R1619" s="90" t="s">
        <v>1386</v>
      </c>
      <c r="S1619" s="90" t="s">
        <v>1605</v>
      </c>
      <c r="T1619" s="90" t="s">
        <v>1386</v>
      </c>
      <c r="U1619" s="90" t="s">
        <v>52</v>
      </c>
      <c r="V1619" s="94" t="s">
        <v>53</v>
      </c>
      <c r="W1619" s="90" t="s">
        <v>54</v>
      </c>
      <c r="X1619" s="90" t="s">
        <v>55</v>
      </c>
      <c r="Y1619" s="90" t="s">
        <v>1613</v>
      </c>
      <c r="Z1619" s="88">
        <v>16477901</v>
      </c>
      <c r="AA1619" s="120"/>
      <c r="AB1619" s="88"/>
      <c r="AC1619" s="88"/>
      <c r="AD1619" s="88"/>
      <c r="AE1619" s="120">
        <v>16477901</v>
      </c>
      <c r="AF1619" s="88"/>
      <c r="AG1619" s="89"/>
      <c r="AH1619" s="90" t="s">
        <v>57</v>
      </c>
      <c r="AI1619" s="90" t="s">
        <v>1607</v>
      </c>
      <c r="AJ1619" s="90" t="s">
        <v>1608</v>
      </c>
      <c r="AK1619" s="90"/>
      <c r="AL1619" s="90" t="s">
        <v>57</v>
      </c>
      <c r="AM1619" s="90"/>
      <c r="AN1619" s="90" t="s">
        <v>57</v>
      </c>
      <c r="AO1619" s="90"/>
      <c r="AP1619" s="90" t="s">
        <v>57</v>
      </c>
      <c r="AQ1619" s="90"/>
      <c r="AR1619" s="90" t="s">
        <v>57</v>
      </c>
      <c r="AS1619" s="90" t="s">
        <v>60</v>
      </c>
      <c r="AT1619" s="90" t="s">
        <v>61</v>
      </c>
      <c r="AU1619" s="97" t="s">
        <v>62</v>
      </c>
      <c r="AV1619" s="98" t="s">
        <v>63</v>
      </c>
      <c r="AW1619" s="98" t="s">
        <v>64</v>
      </c>
      <c r="AX1619" s="97">
        <v>3202008</v>
      </c>
      <c r="AY1619" s="98" t="s">
        <v>65</v>
      </c>
      <c r="AZ1619" s="98" t="s">
        <v>433</v>
      </c>
      <c r="BA1619" s="24"/>
    </row>
    <row r="1620" spans="1:53" ht="84.75" customHeight="1">
      <c r="A1620" s="23" t="str">
        <f>+IFERROR(VLOOKUP(R1620,'[2]Listas niveles'!$D$2:$E$11,2,FALSE),"")</f>
        <v>DTAO</v>
      </c>
      <c r="B1620" s="23" t="str">
        <f>+IFERROR(VLOOKUP(AS1620,'[2]Listas anexo 1'!$A$7:$B$8,2,FALSE),"")</f>
        <v>ADMIN</v>
      </c>
      <c r="C1620" s="23" t="str">
        <f>+IFERROR(VLOOKUP(AT1620,'[2]Listas anexo 1'!$A$13:$B$15,2,FALSE),"")</f>
        <v>ADMINYCOOR</v>
      </c>
      <c r="D1620" s="23" t="str">
        <f>+IFERROR(VLOOKUP(AT1620,'[2]Listas anexo 1'!$A$13:$C$15,3,FALSE),"")</f>
        <v>CONTRIBUIR</v>
      </c>
      <c r="E1620" s="23" t="str">
        <f>+IFERROR(VLOOKUP(AT1620,'[2]Listas anexo 1'!$A$19:$B$21,2,FALSE),"")</f>
        <v>ADMINOB</v>
      </c>
      <c r="F1620" s="23" t="str">
        <f>+IFERROR(VLOOKUP(AV1620,'[2]Listas anexo 1'!$J$13:$K$21,2,FALSE),"")</f>
        <v>ADOBIV</v>
      </c>
      <c r="G1620" s="23" t="str">
        <f>+IFERROR(VLOOKUP(AW1620,'[2]LISTAS ANEXO 1. 2'!$A$9:$B$38,2,FALSE),"")</f>
        <v>AXVI</v>
      </c>
      <c r="H1620" s="23" t="str">
        <f>+IFERROR(IF(C1620="ADMINYCOOR",VLOOKUP(AY1620,'[2]LISTAS ANEXO 1. 3'!$B$13:$C$42,2,FALSE),IF(C1620="TASAS",VLOOKUP(AY1620,'[2]LISTAS ANEXO 1. 3'!$B$43:$C$51,2,FALSE),IF(C1620="FORTALECIMIENTO",VLOOKUP(AY1620,'[2]LISTAS ANEXO 1. 3'!$B$52:$C$58,2,FALSE),""))),"")</f>
        <v>CD</v>
      </c>
      <c r="I1620" s="23" t="str">
        <f>+IFERROR(VLOOKUP(#REF!,'[2]LISTAS ANEXO 1. 4'!$B$74:$C$90,2,FALSE),"")</f>
        <v/>
      </c>
      <c r="J1620" s="23" t="str">
        <f>+IFERROR(VLOOKUP(X1620,[2]ORDINALES!$B$2:$C$5,2,FALSE),"")</f>
        <v>CTADOS</v>
      </c>
      <c r="K1620" s="23" t="str">
        <f>+IFERROR(VLOOKUP(#REF!,[2]REGION!$G$2:$I$1125,2,FALSE),"")</f>
        <v/>
      </c>
      <c r="L1620" s="23" t="str">
        <f>+IFERROR(VLOOKUP(AI1620,[2]REGION!$G$2:$I$1125,2,FALSE),"")</f>
        <v>TOLIMA</v>
      </c>
      <c r="M1620" s="23" t="str">
        <f>+IFERROR(VLOOKUP(#REF!,[2]ORDINALES!$H$2:$I$382,2,FALSE),"")</f>
        <v/>
      </c>
      <c r="N1620" s="23" t="str">
        <f>IFERROR(VLOOKUP(U1620,'[2]Lista Willy'!$B$11:$D$14,3,FALSE),"")</f>
        <v>REC_11</v>
      </c>
      <c r="O1620" s="24"/>
      <c r="P1620" s="90">
        <v>49008</v>
      </c>
      <c r="Q1620" s="90" t="s">
        <v>540</v>
      </c>
      <c r="R1620" s="90" t="s">
        <v>1386</v>
      </c>
      <c r="S1620" s="90" t="s">
        <v>1605</v>
      </c>
      <c r="T1620" s="90" t="s">
        <v>1386</v>
      </c>
      <c r="U1620" s="90" t="s">
        <v>52</v>
      </c>
      <c r="V1620" s="94" t="s">
        <v>53</v>
      </c>
      <c r="W1620" s="90" t="s">
        <v>54</v>
      </c>
      <c r="X1620" s="90" t="s">
        <v>55</v>
      </c>
      <c r="Y1620" s="90" t="s">
        <v>1613</v>
      </c>
      <c r="Z1620" s="88">
        <v>16477901</v>
      </c>
      <c r="AA1620" s="120"/>
      <c r="AB1620" s="88"/>
      <c r="AC1620" s="88"/>
      <c r="AD1620" s="88"/>
      <c r="AE1620" s="120">
        <v>16477901</v>
      </c>
      <c r="AF1620" s="88"/>
      <c r="AG1620" s="89"/>
      <c r="AH1620" s="90" t="s">
        <v>57</v>
      </c>
      <c r="AI1620" s="90" t="s">
        <v>1607</v>
      </c>
      <c r="AJ1620" s="90" t="s">
        <v>1608</v>
      </c>
      <c r="AK1620" s="90"/>
      <c r="AL1620" s="90" t="s">
        <v>57</v>
      </c>
      <c r="AM1620" s="90"/>
      <c r="AN1620" s="90" t="s">
        <v>57</v>
      </c>
      <c r="AO1620" s="90"/>
      <c r="AP1620" s="90" t="s">
        <v>57</v>
      </c>
      <c r="AQ1620" s="90"/>
      <c r="AR1620" s="90" t="s">
        <v>57</v>
      </c>
      <c r="AS1620" s="90" t="s">
        <v>60</v>
      </c>
      <c r="AT1620" s="90" t="s">
        <v>61</v>
      </c>
      <c r="AU1620" s="97" t="s">
        <v>62</v>
      </c>
      <c r="AV1620" s="98" t="s">
        <v>63</v>
      </c>
      <c r="AW1620" s="98" t="s">
        <v>64</v>
      </c>
      <c r="AX1620" s="97">
        <v>3202008</v>
      </c>
      <c r="AY1620" s="98" t="s">
        <v>65</v>
      </c>
      <c r="AZ1620" s="98" t="s">
        <v>433</v>
      </c>
      <c r="BA1620" s="24"/>
    </row>
    <row r="1621" spans="1:53" ht="84.75" customHeight="1">
      <c r="A1621" s="23" t="str">
        <f>+IFERROR(VLOOKUP(R1621,'[2]Listas niveles'!$D$2:$E$11,2,FALSE),"")</f>
        <v>DTAO</v>
      </c>
      <c r="B1621" s="23" t="str">
        <f>+IFERROR(VLOOKUP(AS1621,'[2]Listas anexo 1'!$A$7:$B$8,2,FALSE),"")</f>
        <v>ADMIN</v>
      </c>
      <c r="C1621" s="23" t="str">
        <f>+IFERROR(VLOOKUP(AT1621,'[2]Listas anexo 1'!$A$13:$B$15,2,FALSE),"")</f>
        <v>ADMINYCOOR</v>
      </c>
      <c r="D1621" s="23" t="str">
        <f>+IFERROR(VLOOKUP(AT1621,'[2]Listas anexo 1'!$A$13:$C$15,3,FALSE),"")</f>
        <v>CONTRIBUIR</v>
      </c>
      <c r="E1621" s="23" t="str">
        <f>+IFERROR(VLOOKUP(AT1621,'[2]Listas anexo 1'!$A$19:$B$21,2,FALSE),"")</f>
        <v>ADMINOB</v>
      </c>
      <c r="F1621" s="23" t="str">
        <f>+IFERROR(VLOOKUP(AV1621,'[2]Listas anexo 1'!$J$13:$K$21,2,FALSE),"")</f>
        <v>ADOBIV</v>
      </c>
      <c r="G1621" s="23" t="str">
        <f>+IFERROR(VLOOKUP(AW1621,'[2]LISTAS ANEXO 1. 2'!$A$9:$B$38,2,FALSE),"")</f>
        <v>AXV</v>
      </c>
      <c r="H1621" s="23" t="str">
        <f>+IFERROR(IF(C1621="ADMINYCOOR",VLOOKUP(AY1621,'[2]LISTAS ANEXO 1. 3'!$B$13:$C$42,2,FALSE),IF(C1621="TASAS",VLOOKUP(AY1621,'[2]LISTAS ANEXO 1. 3'!$B$43:$C$51,2,FALSE),IF(C1621="FORTALECIMIENTO",VLOOKUP(AY1621,'[2]LISTAS ANEXO 1. 3'!$B$52:$C$58,2,FALSE),""))),"")</f>
        <v>BC</v>
      </c>
      <c r="I1621" s="23" t="str">
        <f>+IFERROR(VLOOKUP(#REF!,'[2]LISTAS ANEXO 1. 4'!$B$74:$C$90,2,FALSE),"")</f>
        <v/>
      </c>
      <c r="J1621" s="23" t="str">
        <f>+IFERROR(VLOOKUP(X1621,[2]ORDINALES!$B$2:$C$5,2,FALSE),"")</f>
        <v>CTADOS</v>
      </c>
      <c r="K1621" s="23" t="str">
        <f>+IFERROR(VLOOKUP(#REF!,[2]REGION!$G$2:$I$1125,2,FALSE),"")</f>
        <v/>
      </c>
      <c r="L1621" s="23" t="str">
        <f>+IFERROR(VLOOKUP(AI1621,[2]REGION!$G$2:$I$1125,2,FALSE),"")</f>
        <v/>
      </c>
      <c r="M1621" s="23" t="str">
        <f>+IFERROR(VLOOKUP(#REF!,[2]ORDINALES!$H$2:$I$382,2,FALSE),"")</f>
        <v/>
      </c>
      <c r="N1621" s="23" t="str">
        <f>IFERROR(VLOOKUP(U1621,'[2]Lista Willy'!$B$11:$D$14,3,FALSE),"")</f>
        <v>REC_11</v>
      </c>
      <c r="O1621" s="24"/>
      <c r="P1621" s="90">
        <v>49009</v>
      </c>
      <c r="Q1621" s="90" t="s">
        <v>540</v>
      </c>
      <c r="R1621" s="90" t="s">
        <v>1386</v>
      </c>
      <c r="S1621" s="90" t="s">
        <v>1605</v>
      </c>
      <c r="T1621" s="90" t="s">
        <v>1386</v>
      </c>
      <c r="U1621" s="90" t="s">
        <v>52</v>
      </c>
      <c r="V1621" s="94" t="s">
        <v>53</v>
      </c>
      <c r="W1621" s="90" t="s">
        <v>54</v>
      </c>
      <c r="X1621" s="90" t="s">
        <v>55</v>
      </c>
      <c r="Y1621" s="90" t="s">
        <v>1486</v>
      </c>
      <c r="Z1621" s="88">
        <v>239141764</v>
      </c>
      <c r="AA1621" s="120"/>
      <c r="AB1621" s="88"/>
      <c r="AC1621" s="88"/>
      <c r="AD1621" s="88"/>
      <c r="AE1621" s="120">
        <v>239141764</v>
      </c>
      <c r="AF1621" s="88"/>
      <c r="AG1621" s="89"/>
      <c r="AH1621" s="90" t="s">
        <v>57</v>
      </c>
      <c r="AI1621" s="90"/>
      <c r="AJ1621" s="90"/>
      <c r="AK1621" s="90"/>
      <c r="AL1621" s="90" t="s">
        <v>57</v>
      </c>
      <c r="AM1621" s="90"/>
      <c r="AN1621" s="90" t="s">
        <v>57</v>
      </c>
      <c r="AO1621" s="90"/>
      <c r="AP1621" s="90" t="s">
        <v>57</v>
      </c>
      <c r="AQ1621" s="90"/>
      <c r="AR1621" s="90" t="s">
        <v>57</v>
      </c>
      <c r="AS1621" s="90" t="s">
        <v>60</v>
      </c>
      <c r="AT1621" s="90" t="s">
        <v>61</v>
      </c>
      <c r="AU1621" s="97" t="s">
        <v>62</v>
      </c>
      <c r="AV1621" s="98" t="s">
        <v>63</v>
      </c>
      <c r="AW1621" s="98" t="s">
        <v>288</v>
      </c>
      <c r="AX1621" s="97">
        <v>3202036</v>
      </c>
      <c r="AY1621" s="98" t="s">
        <v>289</v>
      </c>
      <c r="AZ1621" s="98" t="s">
        <v>290</v>
      </c>
      <c r="BA1621" s="24"/>
    </row>
    <row r="1622" spans="1:53" ht="84.75" customHeight="1">
      <c r="A1622" s="23" t="str">
        <f>+IFERROR(VLOOKUP(R1622,'[2]Listas niveles'!$D$2:$E$11,2,FALSE),"")</f>
        <v>DTAO</v>
      </c>
      <c r="B1622" s="23" t="str">
        <f>+IFERROR(VLOOKUP(AS1622,'[2]Listas anexo 1'!$A$7:$B$8,2,FALSE),"")</f>
        <v>ADMIN</v>
      </c>
      <c r="C1622" s="23" t="str">
        <f>+IFERROR(VLOOKUP(AT1622,'[2]Listas anexo 1'!$A$13:$B$15,2,FALSE),"")</f>
        <v>ADMINYCOOR</v>
      </c>
      <c r="D1622" s="23" t="str">
        <f>+IFERROR(VLOOKUP(AT1622,'[2]Listas anexo 1'!$A$13:$C$15,3,FALSE),"")</f>
        <v>CONTRIBUIR</v>
      </c>
      <c r="E1622" s="23" t="str">
        <f>+IFERROR(VLOOKUP(AT1622,'[2]Listas anexo 1'!$A$19:$B$21,2,FALSE),"")</f>
        <v>ADMINOB</v>
      </c>
      <c r="F1622" s="23" t="str">
        <f>+IFERROR(VLOOKUP(AV1622,'[2]Listas anexo 1'!$J$13:$K$21,2,FALSE),"")</f>
        <v>ADOBI</v>
      </c>
      <c r="G1622" s="23" t="str">
        <f>+IFERROR(VLOOKUP(AW1622,'[2]LISTAS ANEXO 1. 2'!$A$9:$B$38,2,FALSE),"")</f>
        <v>AIII</v>
      </c>
      <c r="H1622" s="23" t="str">
        <f>+IFERROR(IF(C1622="ADMINYCOOR",VLOOKUP(AY1622,'[2]LISTAS ANEXO 1. 3'!$B$13:$C$42,2,FALSE),IF(C1622="TASAS",VLOOKUP(AY1622,'[2]LISTAS ANEXO 1. 3'!$B$43:$C$51,2,FALSE),IF(C1622="FORTALECIMIENTO",VLOOKUP(AY1622,'[2]LISTAS ANEXO 1. 3'!$B$52:$C$58,2,FALSE),""))),"")</f>
        <v>DD</v>
      </c>
      <c r="I1622" s="23" t="str">
        <f>+IFERROR(VLOOKUP(#REF!,'[2]LISTAS ANEXO 1. 4'!$B$74:$C$90,2,FALSE),"")</f>
        <v/>
      </c>
      <c r="J1622" s="23" t="str">
        <f>+IFERROR(VLOOKUP(X1622,[2]ORDINALES!$B$2:$C$5,2,FALSE),"")</f>
        <v>CTADOS</v>
      </c>
      <c r="K1622" s="23" t="str">
        <f>+IFERROR(VLOOKUP(#REF!,[2]REGION!$G$2:$I$1125,2,FALSE),"")</f>
        <v/>
      </c>
      <c r="L1622" s="23" t="str">
        <f>+IFERROR(VLOOKUP(AI1622,[2]REGION!$G$2:$I$1125,2,FALSE),"")</f>
        <v/>
      </c>
      <c r="M1622" s="23" t="str">
        <f>+IFERROR(VLOOKUP(#REF!,[2]ORDINALES!$H$2:$I$382,2,FALSE),"")</f>
        <v/>
      </c>
      <c r="N1622" s="23" t="str">
        <f>IFERROR(VLOOKUP(U1622,'[2]Lista Willy'!$B$11:$D$14,3,FALSE),"")</f>
        <v>REC_11</v>
      </c>
      <c r="O1622" s="24"/>
      <c r="P1622" s="90">
        <v>49010</v>
      </c>
      <c r="Q1622" s="90" t="s">
        <v>540</v>
      </c>
      <c r="R1622" s="90" t="s">
        <v>1386</v>
      </c>
      <c r="S1622" s="90" t="s">
        <v>1605</v>
      </c>
      <c r="T1622" s="90" t="s">
        <v>1386</v>
      </c>
      <c r="U1622" s="90" t="s">
        <v>52</v>
      </c>
      <c r="V1622" s="94" t="s">
        <v>53</v>
      </c>
      <c r="W1622" s="90" t="s">
        <v>54</v>
      </c>
      <c r="X1622" s="90" t="s">
        <v>55</v>
      </c>
      <c r="Y1622" s="90" t="s">
        <v>71</v>
      </c>
      <c r="Z1622" s="88">
        <v>4000000</v>
      </c>
      <c r="AA1622" s="120"/>
      <c r="AB1622" s="88"/>
      <c r="AC1622" s="88"/>
      <c r="AD1622" s="88"/>
      <c r="AE1622" s="120">
        <v>4000000</v>
      </c>
      <c r="AF1622" s="88"/>
      <c r="AG1622" s="89"/>
      <c r="AH1622" s="90" t="s">
        <v>57</v>
      </c>
      <c r="AI1622" s="90"/>
      <c r="AJ1622" s="90"/>
      <c r="AK1622" s="90"/>
      <c r="AL1622" s="90" t="s">
        <v>57</v>
      </c>
      <c r="AM1622" s="90"/>
      <c r="AN1622" s="90" t="s">
        <v>57</v>
      </c>
      <c r="AO1622" s="90"/>
      <c r="AP1622" s="90" t="s">
        <v>57</v>
      </c>
      <c r="AQ1622" s="90"/>
      <c r="AR1622" s="90" t="s">
        <v>57</v>
      </c>
      <c r="AS1622" s="90" t="s">
        <v>60</v>
      </c>
      <c r="AT1622" s="90" t="s">
        <v>61</v>
      </c>
      <c r="AU1622" s="97" t="s">
        <v>62</v>
      </c>
      <c r="AV1622" s="98" t="s">
        <v>125</v>
      </c>
      <c r="AW1622" s="98" t="s">
        <v>324</v>
      </c>
      <c r="AX1622" s="97">
        <v>3202005</v>
      </c>
      <c r="AY1622" s="98" t="s">
        <v>325</v>
      </c>
      <c r="AZ1622" s="98" t="s">
        <v>389</v>
      </c>
      <c r="BA1622" s="24"/>
    </row>
    <row r="1623" spans="1:53" ht="84.75" customHeight="1">
      <c r="A1623" s="23" t="str">
        <f>+IFERROR(VLOOKUP(R1623,'[2]Listas niveles'!$D$2:$E$11,2,FALSE),"")</f>
        <v>DTAO</v>
      </c>
      <c r="B1623" s="23" t="str">
        <f>+IFERROR(VLOOKUP(AS1623,'[2]Listas anexo 1'!$A$7:$B$8,2,FALSE),"")</f>
        <v>ADMIN</v>
      </c>
      <c r="C1623" s="23" t="str">
        <f>+IFERROR(VLOOKUP(AT1623,'[2]Listas anexo 1'!$A$13:$B$15,2,FALSE),"")</f>
        <v>ADMINYCOOR</v>
      </c>
      <c r="D1623" s="23" t="str">
        <f>+IFERROR(VLOOKUP(AT1623,'[2]Listas anexo 1'!$A$13:$C$15,3,FALSE),"")</f>
        <v>CONTRIBUIR</v>
      </c>
      <c r="E1623" s="23" t="str">
        <f>+IFERROR(VLOOKUP(AT1623,'[2]Listas anexo 1'!$A$19:$B$21,2,FALSE),"")</f>
        <v>ADMINOB</v>
      </c>
      <c r="F1623" s="23" t="str">
        <f>+IFERROR(VLOOKUP(AV1623,'[2]Listas anexo 1'!$J$13:$K$21,2,FALSE),"")</f>
        <v>ADOBI</v>
      </c>
      <c r="G1623" s="23" t="str">
        <f>+IFERROR(VLOOKUP(AW1623,'[2]LISTAS ANEXO 1. 2'!$A$9:$B$38,2,FALSE),"")</f>
        <v>AIII</v>
      </c>
      <c r="H1623" s="23" t="str">
        <f>+IFERROR(IF(C1623="ADMINYCOOR",VLOOKUP(AY1623,'[2]LISTAS ANEXO 1. 3'!$B$13:$C$42,2,FALSE),IF(C1623="TASAS",VLOOKUP(AY1623,'[2]LISTAS ANEXO 1. 3'!$B$43:$C$51,2,FALSE),IF(C1623="FORTALECIMIENTO",VLOOKUP(AY1623,'[2]LISTAS ANEXO 1. 3'!$B$52:$C$58,2,FALSE),""))),"")</f>
        <v>DD</v>
      </c>
      <c r="I1623" s="23" t="str">
        <f>+IFERROR(VLOOKUP(#REF!,'[2]LISTAS ANEXO 1. 4'!$B$74:$C$90,2,FALSE),"")</f>
        <v/>
      </c>
      <c r="J1623" s="23" t="str">
        <f>+IFERROR(VLOOKUP(X1623,[2]ORDINALES!$B$2:$C$5,2,FALSE),"")</f>
        <v>CTADOS</v>
      </c>
      <c r="K1623" s="23" t="str">
        <f>+IFERROR(VLOOKUP(#REF!,[2]REGION!$G$2:$I$1125,2,FALSE),"")</f>
        <v/>
      </c>
      <c r="L1623" s="23" t="str">
        <f>+IFERROR(VLOOKUP(AI1623,[2]REGION!$G$2:$I$1125,2,FALSE),"")</f>
        <v/>
      </c>
      <c r="M1623" s="23" t="str">
        <f>+IFERROR(VLOOKUP(#REF!,[2]ORDINALES!$H$2:$I$382,2,FALSE),"")</f>
        <v/>
      </c>
      <c r="N1623" s="23" t="str">
        <f>IFERROR(VLOOKUP(U1623,'[2]Lista Willy'!$B$11:$D$14,3,FALSE),"")</f>
        <v>REC_11</v>
      </c>
      <c r="O1623" s="24"/>
      <c r="P1623" s="90">
        <v>49011</v>
      </c>
      <c r="Q1623" s="90" t="s">
        <v>540</v>
      </c>
      <c r="R1623" s="90" t="s">
        <v>1386</v>
      </c>
      <c r="S1623" s="90" t="s">
        <v>1605</v>
      </c>
      <c r="T1623" s="90" t="s">
        <v>1386</v>
      </c>
      <c r="U1623" s="90" t="s">
        <v>52</v>
      </c>
      <c r="V1623" s="94" t="s">
        <v>53</v>
      </c>
      <c r="W1623" s="90" t="s">
        <v>54</v>
      </c>
      <c r="X1623" s="90" t="s">
        <v>55</v>
      </c>
      <c r="Y1623" s="90" t="s">
        <v>1614</v>
      </c>
      <c r="Z1623" s="88">
        <v>25000000</v>
      </c>
      <c r="AA1623" s="120"/>
      <c r="AB1623" s="88"/>
      <c r="AC1623" s="88"/>
      <c r="AD1623" s="88"/>
      <c r="AE1623" s="120">
        <v>25000000</v>
      </c>
      <c r="AF1623" s="88"/>
      <c r="AG1623" s="89"/>
      <c r="AH1623" s="90" t="s">
        <v>57</v>
      </c>
      <c r="AI1623" s="90"/>
      <c r="AJ1623" s="90"/>
      <c r="AK1623" s="90"/>
      <c r="AL1623" s="90" t="s">
        <v>57</v>
      </c>
      <c r="AM1623" s="90"/>
      <c r="AN1623" s="90" t="s">
        <v>57</v>
      </c>
      <c r="AO1623" s="90"/>
      <c r="AP1623" s="90" t="s">
        <v>57</v>
      </c>
      <c r="AQ1623" s="90"/>
      <c r="AR1623" s="90" t="s">
        <v>57</v>
      </c>
      <c r="AS1623" s="90" t="s">
        <v>60</v>
      </c>
      <c r="AT1623" s="90" t="s">
        <v>61</v>
      </c>
      <c r="AU1623" s="97" t="s">
        <v>62</v>
      </c>
      <c r="AV1623" s="98" t="s">
        <v>125</v>
      </c>
      <c r="AW1623" s="98" t="s">
        <v>324</v>
      </c>
      <c r="AX1623" s="97">
        <v>3202005</v>
      </c>
      <c r="AY1623" s="98" t="s">
        <v>325</v>
      </c>
      <c r="AZ1623" s="98" t="s">
        <v>389</v>
      </c>
      <c r="BA1623" s="24"/>
    </row>
    <row r="1624" spans="1:53" ht="84.75" customHeight="1">
      <c r="A1624" s="23" t="str">
        <f>+IFERROR(VLOOKUP(R1624,'[2]Listas niveles'!$D$2:$E$11,2,FALSE),"")</f>
        <v>DTAO</v>
      </c>
      <c r="B1624" s="23" t="str">
        <f>+IFERROR(VLOOKUP(AS1624,'[2]Listas anexo 1'!$A$7:$B$8,2,FALSE),"")</f>
        <v>ADMIN</v>
      </c>
      <c r="C1624" s="23" t="str">
        <f>+IFERROR(VLOOKUP(AT1624,'[2]Listas anexo 1'!$A$13:$B$15,2,FALSE),"")</f>
        <v>ADMINYCOOR</v>
      </c>
      <c r="D1624" s="23" t="str">
        <f>+IFERROR(VLOOKUP(AT1624,'[2]Listas anexo 1'!$A$13:$C$15,3,FALSE),"")</f>
        <v>CONTRIBUIR</v>
      </c>
      <c r="E1624" s="23" t="str">
        <f>+IFERROR(VLOOKUP(AT1624,'[2]Listas anexo 1'!$A$19:$B$21,2,FALSE),"")</f>
        <v>ADMINOB</v>
      </c>
      <c r="F1624" s="23" t="str">
        <f>+IFERROR(VLOOKUP(AV1624,'[2]Listas anexo 1'!$J$13:$K$21,2,FALSE),"")</f>
        <v>ADOBI</v>
      </c>
      <c r="G1624" s="23" t="str">
        <f>+IFERROR(VLOOKUP(AW1624,'[2]LISTAS ANEXO 1. 2'!$A$9:$B$38,2,FALSE),"")</f>
        <v>AIII</v>
      </c>
      <c r="H1624" s="23" t="str">
        <f>+IFERROR(IF(C1624="ADMINYCOOR",VLOOKUP(AY1624,'[2]LISTAS ANEXO 1. 3'!$B$13:$C$42,2,FALSE),IF(C1624="TASAS",VLOOKUP(AY1624,'[2]LISTAS ANEXO 1. 3'!$B$43:$C$51,2,FALSE),IF(C1624="FORTALECIMIENTO",VLOOKUP(AY1624,'[2]LISTAS ANEXO 1. 3'!$B$52:$C$58,2,FALSE),""))),"")</f>
        <v>DD</v>
      </c>
      <c r="I1624" s="23" t="str">
        <f>+IFERROR(VLOOKUP(#REF!,'[2]LISTAS ANEXO 1. 4'!$B$74:$C$90,2,FALSE),"")</f>
        <v/>
      </c>
      <c r="J1624" s="23" t="str">
        <f>+IFERROR(VLOOKUP(X1624,[2]ORDINALES!$B$2:$C$5,2,FALSE),"")</f>
        <v>CTADOS</v>
      </c>
      <c r="K1624" s="23" t="str">
        <f>+IFERROR(VLOOKUP(#REF!,[2]REGION!$G$2:$I$1125,2,FALSE),"")</f>
        <v/>
      </c>
      <c r="L1624" s="23" t="str">
        <f>+IFERROR(VLOOKUP(AI1624,[2]REGION!$G$2:$I$1125,2,FALSE),"")</f>
        <v/>
      </c>
      <c r="M1624" s="23" t="str">
        <f>+IFERROR(VLOOKUP(#REF!,[2]ORDINALES!$H$2:$I$382,2,FALSE),"")</f>
        <v/>
      </c>
      <c r="N1624" s="23" t="str">
        <f>IFERROR(VLOOKUP(U1624,'[2]Lista Willy'!$B$11:$D$14,3,FALSE),"")</f>
        <v>REC_11</v>
      </c>
      <c r="O1624" s="24"/>
      <c r="P1624" s="90">
        <v>49012</v>
      </c>
      <c r="Q1624" s="90" t="s">
        <v>540</v>
      </c>
      <c r="R1624" s="90" t="s">
        <v>1386</v>
      </c>
      <c r="S1624" s="90" t="s">
        <v>1605</v>
      </c>
      <c r="T1624" s="90" t="s">
        <v>1386</v>
      </c>
      <c r="U1624" s="90" t="s">
        <v>52</v>
      </c>
      <c r="V1624" s="94" t="s">
        <v>53</v>
      </c>
      <c r="W1624" s="90" t="s">
        <v>54</v>
      </c>
      <c r="X1624" s="90" t="s">
        <v>55</v>
      </c>
      <c r="Y1624" s="90" t="s">
        <v>1615</v>
      </c>
      <c r="Z1624" s="88">
        <v>40000000</v>
      </c>
      <c r="AA1624" s="120"/>
      <c r="AB1624" s="88"/>
      <c r="AC1624" s="88"/>
      <c r="AD1624" s="88"/>
      <c r="AE1624" s="120">
        <v>40000000</v>
      </c>
      <c r="AF1624" s="88"/>
      <c r="AG1624" s="89"/>
      <c r="AH1624" s="90" t="s">
        <v>57</v>
      </c>
      <c r="AI1624" s="90"/>
      <c r="AJ1624" s="90"/>
      <c r="AK1624" s="90"/>
      <c r="AL1624" s="90" t="s">
        <v>57</v>
      </c>
      <c r="AM1624" s="90"/>
      <c r="AN1624" s="90" t="s">
        <v>57</v>
      </c>
      <c r="AO1624" s="90"/>
      <c r="AP1624" s="90" t="s">
        <v>57</v>
      </c>
      <c r="AQ1624" s="90"/>
      <c r="AR1624" s="90" t="s">
        <v>57</v>
      </c>
      <c r="AS1624" s="90" t="s">
        <v>60</v>
      </c>
      <c r="AT1624" s="90" t="s">
        <v>61</v>
      </c>
      <c r="AU1624" s="97" t="s">
        <v>62</v>
      </c>
      <c r="AV1624" s="98" t="s">
        <v>125</v>
      </c>
      <c r="AW1624" s="98" t="s">
        <v>324</v>
      </c>
      <c r="AX1624" s="97">
        <v>3202005</v>
      </c>
      <c r="AY1624" s="98" t="s">
        <v>325</v>
      </c>
      <c r="AZ1624" s="98" t="s">
        <v>389</v>
      </c>
      <c r="BA1624" s="24"/>
    </row>
    <row r="1625" spans="1:53" ht="84.75" customHeight="1">
      <c r="A1625" s="23" t="str">
        <f>+IFERROR(VLOOKUP(R1625,'[2]Listas niveles'!$D$2:$E$11,2,FALSE),"")</f>
        <v>DTAO</v>
      </c>
      <c r="B1625" s="23" t="str">
        <f>+IFERROR(VLOOKUP(AS1625,'[2]Listas anexo 1'!$A$7:$B$8,2,FALSE),"")</f>
        <v>ADMIN</v>
      </c>
      <c r="C1625" s="23" t="str">
        <f>+IFERROR(VLOOKUP(AT1625,'[2]Listas anexo 1'!$A$13:$B$15,2,FALSE),"")</f>
        <v>ADMINYCOOR</v>
      </c>
      <c r="D1625" s="23" t="str">
        <f>+IFERROR(VLOOKUP(AT1625,'[2]Listas anexo 1'!$A$13:$C$15,3,FALSE),"")</f>
        <v>CONTRIBUIR</v>
      </c>
      <c r="E1625" s="23" t="str">
        <f>+IFERROR(VLOOKUP(AT1625,'[2]Listas anexo 1'!$A$19:$B$21,2,FALSE),"")</f>
        <v>ADMINOB</v>
      </c>
      <c r="F1625" s="23" t="str">
        <f>+IFERROR(VLOOKUP(AV1625,'[2]Listas anexo 1'!$J$13:$K$21,2,FALSE),"")</f>
        <v>ADOBI</v>
      </c>
      <c r="G1625" s="23" t="str">
        <f>+IFERROR(VLOOKUP(AW1625,'[2]LISTAS ANEXO 1. 2'!$A$9:$B$38,2,FALSE),"")</f>
        <v>AIII</v>
      </c>
      <c r="H1625" s="23" t="str">
        <f>+IFERROR(IF(C1625="ADMINYCOOR",VLOOKUP(AY1625,'[2]LISTAS ANEXO 1. 3'!$B$13:$C$42,2,FALSE),IF(C1625="TASAS",VLOOKUP(AY1625,'[2]LISTAS ANEXO 1. 3'!$B$43:$C$51,2,FALSE),IF(C1625="FORTALECIMIENTO",VLOOKUP(AY1625,'[2]LISTAS ANEXO 1. 3'!$B$52:$C$58,2,FALSE),""))),"")</f>
        <v>DD</v>
      </c>
      <c r="I1625" s="23" t="str">
        <f>+IFERROR(VLOOKUP(#REF!,'[2]LISTAS ANEXO 1. 4'!$B$74:$C$90,2,FALSE),"")</f>
        <v/>
      </c>
      <c r="J1625" s="23" t="str">
        <f>+IFERROR(VLOOKUP(X1625,[2]ORDINALES!$B$2:$C$5,2,FALSE),"")</f>
        <v>CTADOS</v>
      </c>
      <c r="K1625" s="23" t="str">
        <f>+IFERROR(VLOOKUP(#REF!,[2]REGION!$G$2:$I$1125,2,FALSE),"")</f>
        <v/>
      </c>
      <c r="L1625" s="23" t="str">
        <f>+IFERROR(VLOOKUP(AI1625,[2]REGION!$G$2:$I$1125,2,FALSE),"")</f>
        <v/>
      </c>
      <c r="M1625" s="23" t="str">
        <f>+IFERROR(VLOOKUP(#REF!,[2]ORDINALES!$H$2:$I$382,2,FALSE),"")</f>
        <v/>
      </c>
      <c r="N1625" s="23" t="str">
        <f>IFERROR(VLOOKUP(U1625,'[2]Lista Willy'!$B$11:$D$14,3,FALSE),"")</f>
        <v>REC_11</v>
      </c>
      <c r="O1625" s="24"/>
      <c r="P1625" s="90">
        <v>49013</v>
      </c>
      <c r="Q1625" s="90" t="s">
        <v>540</v>
      </c>
      <c r="R1625" s="90" t="s">
        <v>1386</v>
      </c>
      <c r="S1625" s="90" t="s">
        <v>1605</v>
      </c>
      <c r="T1625" s="90" t="s">
        <v>1386</v>
      </c>
      <c r="U1625" s="90" t="s">
        <v>52</v>
      </c>
      <c r="V1625" s="94" t="s">
        <v>53</v>
      </c>
      <c r="W1625" s="90" t="s">
        <v>54</v>
      </c>
      <c r="X1625" s="90" t="s">
        <v>55</v>
      </c>
      <c r="Y1625" s="90" t="s">
        <v>1616</v>
      </c>
      <c r="Z1625" s="88">
        <v>160000000</v>
      </c>
      <c r="AA1625" s="120"/>
      <c r="AB1625" s="88"/>
      <c r="AC1625" s="88"/>
      <c r="AD1625" s="88"/>
      <c r="AE1625" s="120">
        <v>160000000</v>
      </c>
      <c r="AF1625" s="88"/>
      <c r="AG1625" s="89"/>
      <c r="AH1625" s="90" t="s">
        <v>57</v>
      </c>
      <c r="AI1625" s="90"/>
      <c r="AJ1625" s="90"/>
      <c r="AK1625" s="90"/>
      <c r="AL1625" s="90" t="s">
        <v>57</v>
      </c>
      <c r="AM1625" s="90"/>
      <c r="AN1625" s="90" t="s">
        <v>57</v>
      </c>
      <c r="AO1625" s="90"/>
      <c r="AP1625" s="90" t="s">
        <v>57</v>
      </c>
      <c r="AQ1625" s="90"/>
      <c r="AR1625" s="90" t="s">
        <v>57</v>
      </c>
      <c r="AS1625" s="90" t="s">
        <v>60</v>
      </c>
      <c r="AT1625" s="90" t="s">
        <v>61</v>
      </c>
      <c r="AU1625" s="97" t="s">
        <v>62</v>
      </c>
      <c r="AV1625" s="98" t="s">
        <v>125</v>
      </c>
      <c r="AW1625" s="98" t="s">
        <v>324</v>
      </c>
      <c r="AX1625" s="97">
        <v>3202005</v>
      </c>
      <c r="AY1625" s="98" t="s">
        <v>325</v>
      </c>
      <c r="AZ1625" s="98" t="s">
        <v>389</v>
      </c>
      <c r="BA1625" s="24"/>
    </row>
    <row r="1626" spans="1:53" ht="84.75" customHeight="1">
      <c r="A1626" s="23" t="str">
        <f>+IFERROR(VLOOKUP(R1626,'[2]Listas niveles'!$D$2:$E$11,2,FALSE),"")</f>
        <v>DTAO</v>
      </c>
      <c r="B1626" s="23" t="str">
        <f>+IFERROR(VLOOKUP(AS1626,'[2]Listas anexo 1'!$A$7:$B$8,2,FALSE),"")</f>
        <v>ADMIN</v>
      </c>
      <c r="C1626" s="23" t="str">
        <f>+IFERROR(VLOOKUP(AT1626,'[2]Listas anexo 1'!$A$13:$B$15,2,FALSE),"")</f>
        <v>ADMINYCOOR</v>
      </c>
      <c r="D1626" s="23" t="str">
        <f>+IFERROR(VLOOKUP(AT1626,'[2]Listas anexo 1'!$A$13:$C$15,3,FALSE),"")</f>
        <v>CONTRIBUIR</v>
      </c>
      <c r="E1626" s="23" t="str">
        <f>+IFERROR(VLOOKUP(AT1626,'[2]Listas anexo 1'!$A$19:$B$21,2,FALSE),"")</f>
        <v>ADMINOB</v>
      </c>
      <c r="F1626" s="23" t="str">
        <f>+IFERROR(VLOOKUP(AV1626,'[2]Listas anexo 1'!$J$13:$K$21,2,FALSE),"")</f>
        <v>ADOBI</v>
      </c>
      <c r="G1626" s="23" t="str">
        <f>+IFERROR(VLOOKUP(AW1626,'[2]LISTAS ANEXO 1. 2'!$A$9:$B$38,2,FALSE),"")</f>
        <v>AIII</v>
      </c>
      <c r="H1626" s="23" t="str">
        <f>+IFERROR(IF(C1626="ADMINYCOOR",VLOOKUP(AY1626,'[2]LISTAS ANEXO 1. 3'!$B$13:$C$42,2,FALSE),IF(C1626="TASAS",VLOOKUP(AY1626,'[2]LISTAS ANEXO 1. 3'!$B$43:$C$51,2,FALSE),IF(C1626="FORTALECIMIENTO",VLOOKUP(AY1626,'[2]LISTAS ANEXO 1. 3'!$B$52:$C$58,2,FALSE),""))),"")</f>
        <v>DD</v>
      </c>
      <c r="I1626" s="23" t="str">
        <f>+IFERROR(VLOOKUP(#REF!,'[2]LISTAS ANEXO 1. 4'!$B$74:$C$90,2,FALSE),"")</f>
        <v/>
      </c>
      <c r="J1626" s="23" t="str">
        <f>+IFERROR(VLOOKUP(X1626,[2]ORDINALES!$B$2:$C$5,2,FALSE),"")</f>
        <v>CTADOS</v>
      </c>
      <c r="K1626" s="23" t="str">
        <f>+IFERROR(VLOOKUP(#REF!,[2]REGION!$G$2:$I$1125,2,FALSE),"")</f>
        <v/>
      </c>
      <c r="L1626" s="23" t="str">
        <f>+IFERROR(VLOOKUP(AI1626,[2]REGION!$G$2:$I$1125,2,FALSE),"")</f>
        <v/>
      </c>
      <c r="M1626" s="23" t="str">
        <f>+IFERROR(VLOOKUP(#REF!,[2]ORDINALES!$H$2:$I$382,2,FALSE),"")</f>
        <v/>
      </c>
      <c r="N1626" s="23" t="str">
        <f>IFERROR(VLOOKUP(U1626,'[2]Lista Willy'!$B$11:$D$14,3,FALSE),"")</f>
        <v>REC_11</v>
      </c>
      <c r="O1626" s="24"/>
      <c r="P1626" s="90">
        <v>49014</v>
      </c>
      <c r="Q1626" s="90" t="s">
        <v>540</v>
      </c>
      <c r="R1626" s="90" t="s">
        <v>1386</v>
      </c>
      <c r="S1626" s="90" t="s">
        <v>1605</v>
      </c>
      <c r="T1626" s="90" t="s">
        <v>1386</v>
      </c>
      <c r="U1626" s="90" t="s">
        <v>52</v>
      </c>
      <c r="V1626" s="94" t="s">
        <v>53</v>
      </c>
      <c r="W1626" s="90" t="s">
        <v>54</v>
      </c>
      <c r="X1626" s="90" t="s">
        <v>55</v>
      </c>
      <c r="Y1626" s="90" t="s">
        <v>1617</v>
      </c>
      <c r="Z1626" s="88">
        <v>28000000</v>
      </c>
      <c r="AA1626" s="120"/>
      <c r="AB1626" s="88"/>
      <c r="AC1626" s="88"/>
      <c r="AD1626" s="88"/>
      <c r="AE1626" s="120">
        <v>28000000</v>
      </c>
      <c r="AF1626" s="88"/>
      <c r="AG1626" s="89"/>
      <c r="AH1626" s="90" t="s">
        <v>57</v>
      </c>
      <c r="AI1626" s="90"/>
      <c r="AJ1626" s="90"/>
      <c r="AK1626" s="90"/>
      <c r="AL1626" s="90" t="s">
        <v>57</v>
      </c>
      <c r="AM1626" s="90"/>
      <c r="AN1626" s="90" t="s">
        <v>57</v>
      </c>
      <c r="AO1626" s="90"/>
      <c r="AP1626" s="90" t="s">
        <v>57</v>
      </c>
      <c r="AQ1626" s="90"/>
      <c r="AR1626" s="90" t="s">
        <v>57</v>
      </c>
      <c r="AS1626" s="90" t="s">
        <v>60</v>
      </c>
      <c r="AT1626" s="90" t="s">
        <v>61</v>
      </c>
      <c r="AU1626" s="97" t="s">
        <v>62</v>
      </c>
      <c r="AV1626" s="98" t="s">
        <v>125</v>
      </c>
      <c r="AW1626" s="98" t="s">
        <v>324</v>
      </c>
      <c r="AX1626" s="97">
        <v>3202005</v>
      </c>
      <c r="AY1626" s="98" t="s">
        <v>325</v>
      </c>
      <c r="AZ1626" s="98" t="s">
        <v>389</v>
      </c>
      <c r="BA1626" s="24"/>
    </row>
    <row r="1627" spans="1:53" ht="84.75" customHeight="1">
      <c r="A1627" s="23" t="str">
        <f>+IFERROR(VLOOKUP(R1627,'[2]Listas niveles'!$D$2:$E$11,2,FALSE),"")</f>
        <v>DTAO</v>
      </c>
      <c r="B1627" s="23" t="str">
        <f>+IFERROR(VLOOKUP(AS1627,'[2]Listas anexo 1'!$A$7:$B$8,2,FALSE),"")</f>
        <v>ADMIN</v>
      </c>
      <c r="C1627" s="23" t="str">
        <f>+IFERROR(VLOOKUP(AT1627,'[2]Listas anexo 1'!$A$13:$B$15,2,FALSE),"")</f>
        <v>ADMINYCOOR</v>
      </c>
      <c r="D1627" s="23" t="str">
        <f>+IFERROR(VLOOKUP(AT1627,'[2]Listas anexo 1'!$A$13:$C$15,3,FALSE),"")</f>
        <v>CONTRIBUIR</v>
      </c>
      <c r="E1627" s="23" t="str">
        <f>+IFERROR(VLOOKUP(AT1627,'[2]Listas anexo 1'!$A$19:$B$21,2,FALSE),"")</f>
        <v>ADMINOB</v>
      </c>
      <c r="F1627" s="23" t="str">
        <f>+IFERROR(VLOOKUP(AV1627,'[2]Listas anexo 1'!$J$13:$K$21,2,FALSE),"")</f>
        <v>ADOBI</v>
      </c>
      <c r="G1627" s="23" t="str">
        <f>+IFERROR(VLOOKUP(AW1627,'[2]LISTAS ANEXO 1. 2'!$A$9:$B$38,2,FALSE),"")</f>
        <v>AIII</v>
      </c>
      <c r="H1627" s="23" t="str">
        <f>+IFERROR(IF(C1627="ADMINYCOOR",VLOOKUP(AY1627,'[2]LISTAS ANEXO 1. 3'!$B$13:$C$42,2,FALSE),IF(C1627="TASAS",VLOOKUP(AY1627,'[2]LISTAS ANEXO 1. 3'!$B$43:$C$51,2,FALSE),IF(C1627="FORTALECIMIENTO",VLOOKUP(AY1627,'[2]LISTAS ANEXO 1. 3'!$B$52:$C$58,2,FALSE),""))),"")</f>
        <v>DD</v>
      </c>
      <c r="I1627" s="23" t="str">
        <f>+IFERROR(VLOOKUP(#REF!,'[2]LISTAS ANEXO 1. 4'!$B$74:$C$90,2,FALSE),"")</f>
        <v/>
      </c>
      <c r="J1627" s="23" t="str">
        <f>+IFERROR(VLOOKUP(X1627,[2]ORDINALES!$B$2:$C$5,2,FALSE),"")</f>
        <v>CTADOS</v>
      </c>
      <c r="K1627" s="23" t="str">
        <f>+IFERROR(VLOOKUP(#REF!,[2]REGION!$G$2:$I$1125,2,FALSE),"")</f>
        <v/>
      </c>
      <c r="L1627" s="23" t="str">
        <f>+IFERROR(VLOOKUP(AI1627,[2]REGION!$G$2:$I$1125,2,FALSE),"")</f>
        <v/>
      </c>
      <c r="M1627" s="23" t="str">
        <f>+IFERROR(VLOOKUP(#REF!,[2]ORDINALES!$H$2:$I$382,2,FALSE),"")</f>
        <v/>
      </c>
      <c r="N1627" s="23" t="str">
        <f>IFERROR(VLOOKUP(U1627,'[2]Lista Willy'!$B$11:$D$14,3,FALSE),"")</f>
        <v>REC_11</v>
      </c>
      <c r="O1627" s="24"/>
      <c r="P1627" s="90">
        <v>49015</v>
      </c>
      <c r="Q1627" s="90" t="s">
        <v>540</v>
      </c>
      <c r="R1627" s="90" t="s">
        <v>1386</v>
      </c>
      <c r="S1627" s="90" t="s">
        <v>1605</v>
      </c>
      <c r="T1627" s="90" t="s">
        <v>1386</v>
      </c>
      <c r="U1627" s="90" t="s">
        <v>52</v>
      </c>
      <c r="V1627" s="94" t="s">
        <v>53</v>
      </c>
      <c r="W1627" s="90" t="s">
        <v>54</v>
      </c>
      <c r="X1627" s="90" t="s">
        <v>55</v>
      </c>
      <c r="Y1627" s="90" t="s">
        <v>1618</v>
      </c>
      <c r="Z1627" s="88">
        <v>130000000</v>
      </c>
      <c r="AA1627" s="120"/>
      <c r="AB1627" s="88"/>
      <c r="AC1627" s="88"/>
      <c r="AD1627" s="88"/>
      <c r="AE1627" s="120">
        <v>130000000</v>
      </c>
      <c r="AF1627" s="88"/>
      <c r="AG1627" s="89"/>
      <c r="AH1627" s="90" t="s">
        <v>57</v>
      </c>
      <c r="AI1627" s="90"/>
      <c r="AJ1627" s="90"/>
      <c r="AK1627" s="90"/>
      <c r="AL1627" s="90" t="s">
        <v>57</v>
      </c>
      <c r="AM1627" s="90"/>
      <c r="AN1627" s="90" t="s">
        <v>57</v>
      </c>
      <c r="AO1627" s="90"/>
      <c r="AP1627" s="90" t="s">
        <v>57</v>
      </c>
      <c r="AQ1627" s="90"/>
      <c r="AR1627" s="90" t="s">
        <v>57</v>
      </c>
      <c r="AS1627" s="90" t="s">
        <v>60</v>
      </c>
      <c r="AT1627" s="90" t="s">
        <v>61</v>
      </c>
      <c r="AU1627" s="97" t="s">
        <v>62</v>
      </c>
      <c r="AV1627" s="98" t="s">
        <v>125</v>
      </c>
      <c r="AW1627" s="98" t="s">
        <v>324</v>
      </c>
      <c r="AX1627" s="97">
        <v>3202005</v>
      </c>
      <c r="AY1627" s="98" t="s">
        <v>325</v>
      </c>
      <c r="AZ1627" s="98" t="s">
        <v>389</v>
      </c>
      <c r="BA1627" s="24"/>
    </row>
    <row r="1628" spans="1:53" ht="84.75" customHeight="1">
      <c r="A1628" s="23" t="str">
        <f>+IFERROR(VLOOKUP(R1628,'[2]Listas niveles'!$D$2:$E$11,2,FALSE),"")</f>
        <v>DTAO</v>
      </c>
      <c r="B1628" s="23" t="str">
        <f>+IFERROR(VLOOKUP(AS1628,'[2]Listas anexo 1'!$A$7:$B$8,2,FALSE),"")</f>
        <v>ADMIN</v>
      </c>
      <c r="C1628" s="23" t="str">
        <f>+IFERROR(VLOOKUP(AT1628,'[2]Listas anexo 1'!$A$13:$B$15,2,FALSE),"")</f>
        <v>ADMINYCOOR</v>
      </c>
      <c r="D1628" s="23" t="str">
        <f>+IFERROR(VLOOKUP(AT1628,'[2]Listas anexo 1'!$A$13:$C$15,3,FALSE),"")</f>
        <v>CONTRIBUIR</v>
      </c>
      <c r="E1628" s="23" t="str">
        <f>+IFERROR(VLOOKUP(AT1628,'[2]Listas anexo 1'!$A$19:$B$21,2,FALSE),"")</f>
        <v>ADMINOB</v>
      </c>
      <c r="F1628" s="23" t="str">
        <f>+IFERROR(VLOOKUP(AV1628,'[2]Listas anexo 1'!$J$13:$K$21,2,FALSE),"")</f>
        <v>ADOBI</v>
      </c>
      <c r="G1628" s="23" t="str">
        <f>+IFERROR(VLOOKUP(AW1628,'[2]LISTAS ANEXO 1. 2'!$A$9:$B$38,2,FALSE),"")</f>
        <v>AI</v>
      </c>
      <c r="H1628" s="23" t="str">
        <f>+IFERROR(IF(C1628="ADMINYCOOR",VLOOKUP(AY1628,'[2]LISTAS ANEXO 1. 3'!$B$13:$C$42,2,FALSE),IF(C1628="TASAS",VLOOKUP(AY1628,'[2]LISTAS ANEXO 1. 3'!$B$43:$C$51,2,FALSE),IF(C1628="FORTALECIMIENTO",VLOOKUP(AY1628,'[2]LISTAS ANEXO 1. 3'!$B$52:$C$58,2,FALSE),""))),"")</f>
        <v>AA</v>
      </c>
      <c r="I1628" s="23" t="str">
        <f>+IFERROR(VLOOKUP(#REF!,'[2]LISTAS ANEXO 1. 4'!$B$74:$C$90,2,FALSE),"")</f>
        <v/>
      </c>
      <c r="J1628" s="23" t="str">
        <f>+IFERROR(VLOOKUP(X1628,[2]ORDINALES!$B$2:$C$5,2,FALSE),"")</f>
        <v>CTADOS</v>
      </c>
      <c r="K1628" s="23" t="str">
        <f>+IFERROR(VLOOKUP(#REF!,[2]REGION!$G$2:$I$1125,2,FALSE),"")</f>
        <v/>
      </c>
      <c r="L1628" s="23" t="str">
        <f>+IFERROR(VLOOKUP(AI1628,[2]REGION!$G$2:$I$1125,2,FALSE),"")</f>
        <v/>
      </c>
      <c r="M1628" s="23" t="str">
        <f>+IFERROR(VLOOKUP(#REF!,[2]ORDINALES!$H$2:$I$382,2,FALSE),"")</f>
        <v/>
      </c>
      <c r="N1628" s="23" t="str">
        <f>IFERROR(VLOOKUP(U1628,'[2]Lista Willy'!$B$11:$D$14,3,FALSE),"")</f>
        <v>REC_11</v>
      </c>
      <c r="O1628" s="24"/>
      <c r="P1628" s="90">
        <v>49016</v>
      </c>
      <c r="Q1628" s="90" t="s">
        <v>540</v>
      </c>
      <c r="R1628" s="90" t="s">
        <v>1386</v>
      </c>
      <c r="S1628" s="90" t="s">
        <v>1605</v>
      </c>
      <c r="T1628" s="90" t="s">
        <v>1386</v>
      </c>
      <c r="U1628" s="90" t="s">
        <v>52</v>
      </c>
      <c r="V1628" s="94" t="s">
        <v>53</v>
      </c>
      <c r="W1628" s="90" t="s">
        <v>54</v>
      </c>
      <c r="X1628" s="90" t="s">
        <v>55</v>
      </c>
      <c r="Y1628" s="90" t="s">
        <v>71</v>
      </c>
      <c r="Z1628" s="88">
        <v>6000000</v>
      </c>
      <c r="AA1628" s="120"/>
      <c r="AB1628" s="88"/>
      <c r="AC1628" s="88"/>
      <c r="AD1628" s="88"/>
      <c r="AE1628" s="120">
        <v>6000000</v>
      </c>
      <c r="AF1628" s="88"/>
      <c r="AG1628" s="89"/>
      <c r="AH1628" s="90" t="s">
        <v>57</v>
      </c>
      <c r="AI1628" s="90"/>
      <c r="AJ1628" s="90"/>
      <c r="AK1628" s="90"/>
      <c r="AL1628" s="90" t="s">
        <v>57</v>
      </c>
      <c r="AM1628" s="90"/>
      <c r="AN1628" s="90" t="s">
        <v>57</v>
      </c>
      <c r="AO1628" s="90"/>
      <c r="AP1628" s="90" t="s">
        <v>57</v>
      </c>
      <c r="AQ1628" s="90"/>
      <c r="AR1628" s="90" t="s">
        <v>57</v>
      </c>
      <c r="AS1628" s="90" t="s">
        <v>60</v>
      </c>
      <c r="AT1628" s="90" t="s">
        <v>61</v>
      </c>
      <c r="AU1628" s="97" t="s">
        <v>62</v>
      </c>
      <c r="AV1628" s="98" t="s">
        <v>125</v>
      </c>
      <c r="AW1628" s="98" t="s">
        <v>126</v>
      </c>
      <c r="AX1628" s="97">
        <v>3202032</v>
      </c>
      <c r="AY1628" s="98" t="s">
        <v>127</v>
      </c>
      <c r="AZ1628" s="98" t="s">
        <v>293</v>
      </c>
      <c r="BA1628" s="24"/>
    </row>
    <row r="1629" spans="1:53" ht="84.75" customHeight="1">
      <c r="A1629" s="23" t="str">
        <f>+IFERROR(VLOOKUP(R1629,'[2]Listas niveles'!$D$2:$E$11,2,FALSE),"")</f>
        <v>DTAO</v>
      </c>
      <c r="B1629" s="23" t="str">
        <f>+IFERROR(VLOOKUP(AS1629,'[2]Listas anexo 1'!$A$7:$B$8,2,FALSE),"")</f>
        <v>ADMIN</v>
      </c>
      <c r="C1629" s="23" t="str">
        <f>+IFERROR(VLOOKUP(AT1629,'[2]Listas anexo 1'!$A$13:$B$15,2,FALSE),"")</f>
        <v>ADMINYCOOR</v>
      </c>
      <c r="D1629" s="23" t="str">
        <f>+IFERROR(VLOOKUP(AT1629,'[2]Listas anexo 1'!$A$13:$C$15,3,FALSE),"")</f>
        <v>CONTRIBUIR</v>
      </c>
      <c r="E1629" s="23" t="str">
        <f>+IFERROR(VLOOKUP(AT1629,'[2]Listas anexo 1'!$A$19:$B$21,2,FALSE),"")</f>
        <v>ADMINOB</v>
      </c>
      <c r="F1629" s="23" t="str">
        <f>+IFERROR(VLOOKUP(AV1629,'[2]Listas anexo 1'!$J$13:$K$21,2,FALSE),"")</f>
        <v>ADOBI</v>
      </c>
      <c r="G1629" s="23" t="str">
        <f>+IFERROR(VLOOKUP(AW1629,'[2]LISTAS ANEXO 1. 2'!$A$9:$B$38,2,FALSE),"")</f>
        <v>AI</v>
      </c>
      <c r="H1629" s="23" t="str">
        <f>+IFERROR(IF(C1629="ADMINYCOOR",VLOOKUP(AY1629,'[2]LISTAS ANEXO 1. 3'!$B$13:$C$42,2,FALSE),IF(C1629="TASAS",VLOOKUP(AY1629,'[2]LISTAS ANEXO 1. 3'!$B$43:$C$51,2,FALSE),IF(C1629="FORTALECIMIENTO",VLOOKUP(AY1629,'[2]LISTAS ANEXO 1. 3'!$B$52:$C$58,2,FALSE),""))),"")</f>
        <v>AA</v>
      </c>
      <c r="I1629" s="23" t="str">
        <f>+IFERROR(VLOOKUP(#REF!,'[2]LISTAS ANEXO 1. 4'!$B$74:$C$90,2,FALSE),"")</f>
        <v/>
      </c>
      <c r="J1629" s="23" t="str">
        <f>+IFERROR(VLOOKUP(X1629,[2]ORDINALES!$B$2:$C$5,2,FALSE),"")</f>
        <v>CTADOS</v>
      </c>
      <c r="K1629" s="23" t="str">
        <f>+IFERROR(VLOOKUP(#REF!,[2]REGION!$G$2:$I$1125,2,FALSE),"")</f>
        <v/>
      </c>
      <c r="L1629" s="23" t="str">
        <f>+IFERROR(VLOOKUP(AI1629,[2]REGION!$G$2:$I$1125,2,FALSE),"")</f>
        <v/>
      </c>
      <c r="M1629" s="23" t="str">
        <f>+IFERROR(VLOOKUP(#REF!,[2]ORDINALES!$H$2:$I$382,2,FALSE),"")</f>
        <v/>
      </c>
      <c r="N1629" s="23" t="str">
        <f>IFERROR(VLOOKUP(U1629,'[2]Lista Willy'!$B$11:$D$14,3,FALSE),"")</f>
        <v>REC_20</v>
      </c>
      <c r="O1629" s="24"/>
      <c r="P1629" s="90">
        <v>49017</v>
      </c>
      <c r="Q1629" s="90" t="s">
        <v>540</v>
      </c>
      <c r="R1629" s="90" t="s">
        <v>1386</v>
      </c>
      <c r="S1629" s="90" t="s">
        <v>1605</v>
      </c>
      <c r="T1629" s="90" t="s">
        <v>1386</v>
      </c>
      <c r="U1629" s="90" t="s">
        <v>153</v>
      </c>
      <c r="V1629" s="94" t="s">
        <v>154</v>
      </c>
      <c r="W1629" s="90" t="s">
        <v>54</v>
      </c>
      <c r="X1629" s="90" t="s">
        <v>55</v>
      </c>
      <c r="Y1629" s="90" t="s">
        <v>1619</v>
      </c>
      <c r="Z1629" s="88">
        <v>8000000</v>
      </c>
      <c r="AA1629" s="120"/>
      <c r="AB1629" s="88"/>
      <c r="AC1629" s="88"/>
      <c r="AD1629" s="88"/>
      <c r="AE1629" s="120">
        <v>8000000</v>
      </c>
      <c r="AF1629" s="88"/>
      <c r="AG1629" s="89"/>
      <c r="AH1629" s="90" t="s">
        <v>57</v>
      </c>
      <c r="AI1629" s="90"/>
      <c r="AJ1629" s="90"/>
      <c r="AK1629" s="90"/>
      <c r="AL1629" s="90" t="s">
        <v>57</v>
      </c>
      <c r="AM1629" s="90"/>
      <c r="AN1629" s="90" t="s">
        <v>57</v>
      </c>
      <c r="AO1629" s="90"/>
      <c r="AP1629" s="90" t="s">
        <v>57</v>
      </c>
      <c r="AQ1629" s="90"/>
      <c r="AR1629" s="90" t="s">
        <v>57</v>
      </c>
      <c r="AS1629" s="90" t="s">
        <v>60</v>
      </c>
      <c r="AT1629" s="90" t="s">
        <v>61</v>
      </c>
      <c r="AU1629" s="97" t="s">
        <v>62</v>
      </c>
      <c r="AV1629" s="98" t="s">
        <v>125</v>
      </c>
      <c r="AW1629" s="98" t="s">
        <v>126</v>
      </c>
      <c r="AX1629" s="97">
        <v>3202032</v>
      </c>
      <c r="AY1629" s="98" t="s">
        <v>127</v>
      </c>
      <c r="AZ1629" s="98" t="s">
        <v>293</v>
      </c>
      <c r="BA1629" s="24"/>
    </row>
    <row r="1630" spans="1:53" ht="84.75" customHeight="1">
      <c r="A1630" s="23" t="str">
        <f>+IFERROR(VLOOKUP(R1630,'[2]Listas niveles'!$D$2:$E$11,2,FALSE),"")</f>
        <v>DTAO</v>
      </c>
      <c r="B1630" s="23" t="str">
        <f>+IFERROR(VLOOKUP(AS1630,'[2]Listas anexo 1'!$A$7:$B$8,2,FALSE),"")</f>
        <v>ADMIN</v>
      </c>
      <c r="C1630" s="23" t="str">
        <f>+IFERROR(VLOOKUP(AT1630,'[2]Listas anexo 1'!$A$13:$B$15,2,FALSE),"")</f>
        <v>ADMINYCOOR</v>
      </c>
      <c r="D1630" s="23" t="str">
        <f>+IFERROR(VLOOKUP(AT1630,'[2]Listas anexo 1'!$A$13:$C$15,3,FALSE),"")</f>
        <v>CONTRIBUIR</v>
      </c>
      <c r="E1630" s="23" t="str">
        <f>+IFERROR(VLOOKUP(AT1630,'[2]Listas anexo 1'!$A$19:$B$21,2,FALSE),"")</f>
        <v>ADMINOB</v>
      </c>
      <c r="F1630" s="23" t="str">
        <f>+IFERROR(VLOOKUP(AV1630,'[2]Listas anexo 1'!$J$13:$K$21,2,FALSE),"")</f>
        <v>ADOBI</v>
      </c>
      <c r="G1630" s="23" t="str">
        <f>+IFERROR(VLOOKUP(AW1630,'[2]LISTAS ANEXO 1. 2'!$A$9:$B$38,2,FALSE),"")</f>
        <v>AI</v>
      </c>
      <c r="H1630" s="23" t="str">
        <f>+IFERROR(IF(C1630="ADMINYCOOR",VLOOKUP(AY1630,'[2]LISTAS ANEXO 1. 3'!$B$13:$C$42,2,FALSE),IF(C1630="TASAS",VLOOKUP(AY1630,'[2]LISTAS ANEXO 1. 3'!$B$43:$C$51,2,FALSE),IF(C1630="FORTALECIMIENTO",VLOOKUP(AY1630,'[2]LISTAS ANEXO 1. 3'!$B$52:$C$58,2,FALSE),""))),"")</f>
        <v>AA</v>
      </c>
      <c r="I1630" s="23" t="str">
        <f>+IFERROR(VLOOKUP(#REF!,'[2]LISTAS ANEXO 1. 4'!$B$74:$C$90,2,FALSE),"")</f>
        <v/>
      </c>
      <c r="J1630" s="23" t="str">
        <f>+IFERROR(VLOOKUP(X1630,[2]ORDINALES!$B$2:$C$5,2,FALSE),"")</f>
        <v>CTADOS</v>
      </c>
      <c r="K1630" s="23" t="str">
        <f>+IFERROR(VLOOKUP(#REF!,[2]REGION!$G$2:$I$1125,2,FALSE),"")</f>
        <v/>
      </c>
      <c r="L1630" s="23" t="str">
        <f>+IFERROR(VLOOKUP(AI1630,[2]REGION!$G$2:$I$1125,2,FALSE),"")</f>
        <v/>
      </c>
      <c r="M1630" s="23" t="str">
        <f>+IFERROR(VLOOKUP(#REF!,[2]ORDINALES!$H$2:$I$382,2,FALSE),"")</f>
        <v/>
      </c>
      <c r="N1630" s="23" t="str">
        <f>IFERROR(VLOOKUP(U1630,'[2]Lista Willy'!$B$11:$D$14,3,FALSE),"")</f>
        <v>REC_20</v>
      </c>
      <c r="O1630" s="24"/>
      <c r="P1630" s="90">
        <v>49018</v>
      </c>
      <c r="Q1630" s="90" t="s">
        <v>540</v>
      </c>
      <c r="R1630" s="90" t="s">
        <v>1386</v>
      </c>
      <c r="S1630" s="90" t="s">
        <v>1605</v>
      </c>
      <c r="T1630" s="90" t="s">
        <v>1386</v>
      </c>
      <c r="U1630" s="90" t="s">
        <v>153</v>
      </c>
      <c r="V1630" s="94" t="s">
        <v>154</v>
      </c>
      <c r="W1630" s="90" t="s">
        <v>54</v>
      </c>
      <c r="X1630" s="90" t="s">
        <v>55</v>
      </c>
      <c r="Y1630" s="90" t="s">
        <v>1487</v>
      </c>
      <c r="Z1630" s="88">
        <v>5000000</v>
      </c>
      <c r="AA1630" s="120"/>
      <c r="AB1630" s="88"/>
      <c r="AC1630" s="88"/>
      <c r="AD1630" s="88"/>
      <c r="AE1630" s="120">
        <v>5000000</v>
      </c>
      <c r="AF1630" s="88"/>
      <c r="AG1630" s="89"/>
      <c r="AH1630" s="90" t="s">
        <v>57</v>
      </c>
      <c r="AI1630" s="90"/>
      <c r="AJ1630" s="90"/>
      <c r="AK1630" s="90"/>
      <c r="AL1630" s="90" t="s">
        <v>57</v>
      </c>
      <c r="AM1630" s="90"/>
      <c r="AN1630" s="90" t="s">
        <v>57</v>
      </c>
      <c r="AO1630" s="90"/>
      <c r="AP1630" s="90" t="s">
        <v>57</v>
      </c>
      <c r="AQ1630" s="90"/>
      <c r="AR1630" s="90" t="s">
        <v>57</v>
      </c>
      <c r="AS1630" s="90" t="s">
        <v>60</v>
      </c>
      <c r="AT1630" s="90" t="s">
        <v>61</v>
      </c>
      <c r="AU1630" s="97" t="s">
        <v>62</v>
      </c>
      <c r="AV1630" s="98" t="s">
        <v>125</v>
      </c>
      <c r="AW1630" s="98" t="s">
        <v>126</v>
      </c>
      <c r="AX1630" s="97">
        <v>3202032</v>
      </c>
      <c r="AY1630" s="98" t="s">
        <v>127</v>
      </c>
      <c r="AZ1630" s="98" t="s">
        <v>293</v>
      </c>
      <c r="BA1630" s="24"/>
    </row>
    <row r="1631" spans="1:53" ht="84.75" customHeight="1">
      <c r="A1631" s="23" t="str">
        <f>+IFERROR(VLOOKUP(R1631,'[2]Listas niveles'!$D$2:$E$11,2,FALSE),"")</f>
        <v>DTAO</v>
      </c>
      <c r="B1631" s="23" t="str">
        <f>+IFERROR(VLOOKUP(AS1631,'[2]Listas anexo 1'!$A$7:$B$8,2,FALSE),"")</f>
        <v>ADMIN</v>
      </c>
      <c r="C1631" s="23" t="str">
        <f>+IFERROR(VLOOKUP(AT1631,'[2]Listas anexo 1'!$A$13:$B$15,2,FALSE),"")</f>
        <v>ADMINYCOOR</v>
      </c>
      <c r="D1631" s="23" t="str">
        <f>+IFERROR(VLOOKUP(AT1631,'[2]Listas anexo 1'!$A$13:$C$15,3,FALSE),"")</f>
        <v>CONTRIBUIR</v>
      </c>
      <c r="E1631" s="23" t="str">
        <f>+IFERROR(VLOOKUP(AT1631,'[2]Listas anexo 1'!$A$19:$B$21,2,FALSE),"")</f>
        <v>ADMINOB</v>
      </c>
      <c r="F1631" s="23" t="str">
        <f>+IFERROR(VLOOKUP(AV1631,'[2]Listas anexo 1'!$J$13:$K$21,2,FALSE),"")</f>
        <v>ADOBI</v>
      </c>
      <c r="G1631" s="23" t="str">
        <f>+IFERROR(VLOOKUP(AW1631,'[2]LISTAS ANEXO 1. 2'!$A$9:$B$38,2,FALSE),"")</f>
        <v>AI</v>
      </c>
      <c r="H1631" s="23" t="str">
        <f>+IFERROR(IF(C1631="ADMINYCOOR",VLOOKUP(AY1631,'[2]LISTAS ANEXO 1. 3'!$B$13:$C$42,2,FALSE),IF(C1631="TASAS",VLOOKUP(AY1631,'[2]LISTAS ANEXO 1. 3'!$B$43:$C$51,2,FALSE),IF(C1631="FORTALECIMIENTO",VLOOKUP(AY1631,'[2]LISTAS ANEXO 1. 3'!$B$52:$C$58,2,FALSE),""))),"")</f>
        <v>AA</v>
      </c>
      <c r="I1631" s="23" t="str">
        <f>+IFERROR(VLOOKUP(#REF!,'[2]LISTAS ANEXO 1. 4'!$B$74:$C$90,2,FALSE),"")</f>
        <v/>
      </c>
      <c r="J1631" s="23" t="str">
        <f>+IFERROR(VLOOKUP(X1631,[2]ORDINALES!$B$2:$C$5,2,FALSE),"")</f>
        <v>CTADOS</v>
      </c>
      <c r="K1631" s="23" t="str">
        <f>+IFERROR(VLOOKUP(#REF!,[2]REGION!$G$2:$I$1125,2,FALSE),"")</f>
        <v/>
      </c>
      <c r="L1631" s="23" t="str">
        <f>+IFERROR(VLOOKUP(AI1631,[2]REGION!$G$2:$I$1125,2,FALSE),"")</f>
        <v/>
      </c>
      <c r="M1631" s="23" t="str">
        <f>+IFERROR(VLOOKUP(#REF!,[2]ORDINALES!$H$2:$I$382,2,FALSE),"")</f>
        <v/>
      </c>
      <c r="N1631" s="23" t="str">
        <f>IFERROR(VLOOKUP(U1631,'[2]Lista Willy'!$B$11:$D$14,3,FALSE),"")</f>
        <v>REC_11</v>
      </c>
      <c r="O1631" s="24"/>
      <c r="P1631" s="90">
        <v>49020</v>
      </c>
      <c r="Q1631" s="90" t="s">
        <v>540</v>
      </c>
      <c r="R1631" s="90" t="s">
        <v>1386</v>
      </c>
      <c r="S1631" s="90" t="s">
        <v>1605</v>
      </c>
      <c r="T1631" s="90" t="s">
        <v>1386</v>
      </c>
      <c r="U1631" s="90" t="s">
        <v>52</v>
      </c>
      <c r="V1631" s="94" t="s">
        <v>53</v>
      </c>
      <c r="W1631" s="90" t="s">
        <v>54</v>
      </c>
      <c r="X1631" s="90" t="s">
        <v>55</v>
      </c>
      <c r="Y1631" s="90" t="s">
        <v>1620</v>
      </c>
      <c r="Z1631" s="88">
        <v>3000000</v>
      </c>
      <c r="AA1631" s="120"/>
      <c r="AB1631" s="88"/>
      <c r="AC1631" s="88"/>
      <c r="AD1631" s="88"/>
      <c r="AE1631" s="120">
        <v>3000000</v>
      </c>
      <c r="AF1631" s="88"/>
      <c r="AG1631" s="89"/>
      <c r="AH1631" s="90" t="s">
        <v>57</v>
      </c>
      <c r="AI1631" s="90"/>
      <c r="AJ1631" s="90"/>
      <c r="AK1631" s="90"/>
      <c r="AL1631" s="90" t="s">
        <v>57</v>
      </c>
      <c r="AM1631" s="90"/>
      <c r="AN1631" s="90" t="s">
        <v>57</v>
      </c>
      <c r="AO1631" s="90"/>
      <c r="AP1631" s="90" t="s">
        <v>57</v>
      </c>
      <c r="AQ1631" s="90"/>
      <c r="AR1631" s="90" t="s">
        <v>57</v>
      </c>
      <c r="AS1631" s="90" t="s">
        <v>60</v>
      </c>
      <c r="AT1631" s="90" t="s">
        <v>61</v>
      </c>
      <c r="AU1631" s="97" t="s">
        <v>62</v>
      </c>
      <c r="AV1631" s="98" t="s">
        <v>125</v>
      </c>
      <c r="AW1631" s="98" t="s">
        <v>126</v>
      </c>
      <c r="AX1631" s="97">
        <v>3202032</v>
      </c>
      <c r="AY1631" s="98" t="s">
        <v>127</v>
      </c>
      <c r="AZ1631" s="98" t="s">
        <v>293</v>
      </c>
      <c r="BA1631" s="24"/>
    </row>
    <row r="1632" spans="1:53" ht="84.75" customHeight="1">
      <c r="A1632" s="23" t="str">
        <f>+IFERROR(VLOOKUP(R1632,'[2]Listas niveles'!$D$2:$E$11,2,FALSE),"")</f>
        <v>DTAO</v>
      </c>
      <c r="B1632" s="23" t="str">
        <f>+IFERROR(VLOOKUP(AS1632,'[2]Listas anexo 1'!$A$7:$B$8,2,FALSE),"")</f>
        <v>ADMIN</v>
      </c>
      <c r="C1632" s="23" t="str">
        <f>+IFERROR(VLOOKUP(AT1632,'[2]Listas anexo 1'!$A$13:$B$15,2,FALSE),"")</f>
        <v>ADMINYCOOR</v>
      </c>
      <c r="D1632" s="23" t="str">
        <f>+IFERROR(VLOOKUP(AT1632,'[2]Listas anexo 1'!$A$13:$C$15,3,FALSE),"")</f>
        <v>CONTRIBUIR</v>
      </c>
      <c r="E1632" s="23" t="str">
        <f>+IFERROR(VLOOKUP(AT1632,'[2]Listas anexo 1'!$A$19:$B$21,2,FALSE),"")</f>
        <v>ADMINOB</v>
      </c>
      <c r="F1632" s="23" t="str">
        <f>+IFERROR(VLOOKUP(AV1632,'[2]Listas anexo 1'!$J$13:$K$21,2,FALSE),"")</f>
        <v>ADOBI</v>
      </c>
      <c r="G1632" s="23" t="str">
        <f>+IFERROR(VLOOKUP(AW1632,'[2]LISTAS ANEXO 1. 2'!$A$9:$B$38,2,FALSE),"")</f>
        <v>AI</v>
      </c>
      <c r="H1632" s="23" t="str">
        <f>+IFERROR(IF(C1632="ADMINYCOOR",VLOOKUP(AY1632,'[2]LISTAS ANEXO 1. 3'!$B$13:$C$42,2,FALSE),IF(C1632="TASAS",VLOOKUP(AY1632,'[2]LISTAS ANEXO 1. 3'!$B$43:$C$51,2,FALSE),IF(C1632="FORTALECIMIENTO",VLOOKUP(AY1632,'[2]LISTAS ANEXO 1. 3'!$B$52:$C$58,2,FALSE),""))),"")</f>
        <v>AA</v>
      </c>
      <c r="I1632" s="23" t="str">
        <f>+IFERROR(VLOOKUP(#REF!,'[2]LISTAS ANEXO 1. 4'!$B$74:$C$90,2,FALSE),"")</f>
        <v/>
      </c>
      <c r="J1632" s="23" t="str">
        <f>+IFERROR(VLOOKUP(X1632,[2]ORDINALES!$B$2:$C$5,2,FALSE),"")</f>
        <v>CTADOS</v>
      </c>
      <c r="K1632" s="23" t="str">
        <f>+IFERROR(VLOOKUP(#REF!,[2]REGION!$G$2:$I$1125,2,FALSE),"")</f>
        <v/>
      </c>
      <c r="L1632" s="23" t="str">
        <f>+IFERROR(VLOOKUP(AI1632,[2]REGION!$G$2:$I$1125,2,FALSE),"")</f>
        <v/>
      </c>
      <c r="M1632" s="23" t="str">
        <f>+IFERROR(VLOOKUP(#REF!,[2]ORDINALES!$H$2:$I$382,2,FALSE),"")</f>
        <v/>
      </c>
      <c r="N1632" s="23" t="str">
        <f>IFERROR(VLOOKUP(U1632,'[2]Lista Willy'!$B$11:$D$14,3,FALSE),"")</f>
        <v>REC_20</v>
      </c>
      <c r="O1632" s="24"/>
      <c r="P1632" s="90">
        <v>49021</v>
      </c>
      <c r="Q1632" s="90" t="s">
        <v>540</v>
      </c>
      <c r="R1632" s="90" t="s">
        <v>1386</v>
      </c>
      <c r="S1632" s="90" t="s">
        <v>1605</v>
      </c>
      <c r="T1632" s="90" t="s">
        <v>1386</v>
      </c>
      <c r="U1632" s="90" t="s">
        <v>153</v>
      </c>
      <c r="V1632" s="94" t="s">
        <v>154</v>
      </c>
      <c r="W1632" s="90" t="s">
        <v>54</v>
      </c>
      <c r="X1632" s="90" t="s">
        <v>55</v>
      </c>
      <c r="Y1632" s="90" t="s">
        <v>1621</v>
      </c>
      <c r="Z1632" s="88">
        <v>6000000</v>
      </c>
      <c r="AA1632" s="120"/>
      <c r="AB1632" s="88"/>
      <c r="AC1632" s="88"/>
      <c r="AD1632" s="88"/>
      <c r="AE1632" s="120">
        <v>6000000</v>
      </c>
      <c r="AF1632" s="88"/>
      <c r="AG1632" s="89"/>
      <c r="AH1632" s="90" t="s">
        <v>57</v>
      </c>
      <c r="AI1632" s="90"/>
      <c r="AJ1632" s="90"/>
      <c r="AK1632" s="90"/>
      <c r="AL1632" s="90" t="s">
        <v>57</v>
      </c>
      <c r="AM1632" s="90"/>
      <c r="AN1632" s="90" t="s">
        <v>57</v>
      </c>
      <c r="AO1632" s="90"/>
      <c r="AP1632" s="90" t="s">
        <v>57</v>
      </c>
      <c r="AQ1632" s="90"/>
      <c r="AR1632" s="90" t="s">
        <v>57</v>
      </c>
      <c r="AS1632" s="90" t="s">
        <v>60</v>
      </c>
      <c r="AT1632" s="90" t="s">
        <v>61</v>
      </c>
      <c r="AU1632" s="97" t="s">
        <v>62</v>
      </c>
      <c r="AV1632" s="98" t="s">
        <v>125</v>
      </c>
      <c r="AW1632" s="98" t="s">
        <v>126</v>
      </c>
      <c r="AX1632" s="97">
        <v>3202032</v>
      </c>
      <c r="AY1632" s="98" t="s">
        <v>127</v>
      </c>
      <c r="AZ1632" s="98" t="s">
        <v>293</v>
      </c>
      <c r="BA1632" s="24"/>
    </row>
    <row r="1633" spans="1:53" ht="84.75" customHeight="1">
      <c r="A1633" s="23" t="str">
        <f>+IFERROR(VLOOKUP(R1633,'[2]Listas niveles'!$D$2:$E$11,2,FALSE),"")</f>
        <v>DTAO</v>
      </c>
      <c r="B1633" s="23" t="str">
        <f>+IFERROR(VLOOKUP(AS1633,'[2]Listas anexo 1'!$A$7:$B$8,2,FALSE),"")</f>
        <v>ADMIN</v>
      </c>
      <c r="C1633" s="23" t="str">
        <f>+IFERROR(VLOOKUP(AT1633,'[2]Listas anexo 1'!$A$13:$B$15,2,FALSE),"")</f>
        <v>ADMINYCOOR</v>
      </c>
      <c r="D1633" s="23" t="str">
        <f>+IFERROR(VLOOKUP(AT1633,'[2]Listas anexo 1'!$A$13:$C$15,3,FALSE),"")</f>
        <v>CONTRIBUIR</v>
      </c>
      <c r="E1633" s="23" t="str">
        <f>+IFERROR(VLOOKUP(AT1633,'[2]Listas anexo 1'!$A$19:$B$21,2,FALSE),"")</f>
        <v>ADMINOB</v>
      </c>
      <c r="F1633" s="23" t="str">
        <f>+IFERROR(VLOOKUP(AV1633,'[2]Listas anexo 1'!$J$13:$K$21,2,FALSE),"")</f>
        <v>ADOBI</v>
      </c>
      <c r="G1633" s="23" t="str">
        <f>+IFERROR(VLOOKUP(AW1633,'[2]LISTAS ANEXO 1. 2'!$A$9:$B$38,2,FALSE),"")</f>
        <v>AI</v>
      </c>
      <c r="H1633" s="23" t="str">
        <f>+IFERROR(IF(C1633="ADMINYCOOR",VLOOKUP(AY1633,'[2]LISTAS ANEXO 1. 3'!$B$13:$C$42,2,FALSE),IF(C1633="TASAS",VLOOKUP(AY1633,'[2]LISTAS ANEXO 1. 3'!$B$43:$C$51,2,FALSE),IF(C1633="FORTALECIMIENTO",VLOOKUP(AY1633,'[2]LISTAS ANEXO 1. 3'!$B$52:$C$58,2,FALSE),""))),"")</f>
        <v>AA</v>
      </c>
      <c r="I1633" s="23" t="str">
        <f>+IFERROR(VLOOKUP(#REF!,'[2]LISTAS ANEXO 1. 4'!$B$74:$C$90,2,FALSE),"")</f>
        <v/>
      </c>
      <c r="J1633" s="23" t="str">
        <f>+IFERROR(VLOOKUP(X1633,[2]ORDINALES!$B$2:$C$5,2,FALSE),"")</f>
        <v>CTADOS</v>
      </c>
      <c r="K1633" s="23" t="str">
        <f>+IFERROR(VLOOKUP(#REF!,[2]REGION!$G$2:$I$1125,2,FALSE),"")</f>
        <v/>
      </c>
      <c r="L1633" s="23" t="str">
        <f>+IFERROR(VLOOKUP(AI1633,[2]REGION!$G$2:$I$1125,2,FALSE),"")</f>
        <v/>
      </c>
      <c r="M1633" s="23" t="str">
        <f>+IFERROR(VLOOKUP(#REF!,[2]ORDINALES!$H$2:$I$382,2,FALSE),"")</f>
        <v/>
      </c>
      <c r="N1633" s="23" t="str">
        <f>IFERROR(VLOOKUP(U1633,'[2]Lista Willy'!$B$11:$D$14,3,FALSE),"")</f>
        <v>REC_20</v>
      </c>
      <c r="O1633" s="24"/>
      <c r="P1633" s="90">
        <v>49022</v>
      </c>
      <c r="Q1633" s="90" t="s">
        <v>540</v>
      </c>
      <c r="R1633" s="90" t="s">
        <v>1386</v>
      </c>
      <c r="S1633" s="90" t="s">
        <v>1605</v>
      </c>
      <c r="T1633" s="90" t="s">
        <v>1386</v>
      </c>
      <c r="U1633" s="90" t="s">
        <v>153</v>
      </c>
      <c r="V1633" s="94" t="s">
        <v>154</v>
      </c>
      <c r="W1633" s="90" t="s">
        <v>54</v>
      </c>
      <c r="X1633" s="90" t="s">
        <v>55</v>
      </c>
      <c r="Y1633" s="90" t="s">
        <v>1622</v>
      </c>
      <c r="Z1633" s="88">
        <v>6000000</v>
      </c>
      <c r="AA1633" s="120"/>
      <c r="AB1633" s="88"/>
      <c r="AC1633" s="88"/>
      <c r="AD1633" s="88"/>
      <c r="AE1633" s="120">
        <v>6000000</v>
      </c>
      <c r="AF1633" s="88"/>
      <c r="AG1633" s="89"/>
      <c r="AH1633" s="90" t="s">
        <v>57</v>
      </c>
      <c r="AI1633" s="90"/>
      <c r="AJ1633" s="90"/>
      <c r="AK1633" s="90"/>
      <c r="AL1633" s="90" t="s">
        <v>57</v>
      </c>
      <c r="AM1633" s="90"/>
      <c r="AN1633" s="90" t="s">
        <v>57</v>
      </c>
      <c r="AO1633" s="90"/>
      <c r="AP1633" s="90" t="s">
        <v>57</v>
      </c>
      <c r="AQ1633" s="90"/>
      <c r="AR1633" s="90" t="s">
        <v>57</v>
      </c>
      <c r="AS1633" s="90" t="s">
        <v>60</v>
      </c>
      <c r="AT1633" s="90" t="s">
        <v>61</v>
      </c>
      <c r="AU1633" s="97" t="s">
        <v>62</v>
      </c>
      <c r="AV1633" s="98" t="s">
        <v>125</v>
      </c>
      <c r="AW1633" s="98" t="s">
        <v>126</v>
      </c>
      <c r="AX1633" s="97">
        <v>3202032</v>
      </c>
      <c r="AY1633" s="98" t="s">
        <v>127</v>
      </c>
      <c r="AZ1633" s="98" t="s">
        <v>293</v>
      </c>
      <c r="BA1633" s="24"/>
    </row>
    <row r="1634" spans="1:53" ht="84.75" customHeight="1">
      <c r="A1634" s="23" t="str">
        <f>+IFERROR(VLOOKUP(R1634,'[2]Listas niveles'!$D$2:$E$11,2,FALSE),"")</f>
        <v>DTAO</v>
      </c>
      <c r="B1634" s="23" t="str">
        <f>+IFERROR(VLOOKUP(AS1634,'[2]Listas anexo 1'!$A$7:$B$8,2,FALSE),"")</f>
        <v>ADMIN</v>
      </c>
      <c r="C1634" s="23" t="str">
        <f>+IFERROR(VLOOKUP(AT1634,'[2]Listas anexo 1'!$A$13:$B$15,2,FALSE),"")</f>
        <v>ADMINYCOOR</v>
      </c>
      <c r="D1634" s="23" t="str">
        <f>+IFERROR(VLOOKUP(AT1634,'[2]Listas anexo 1'!$A$13:$C$15,3,FALSE),"")</f>
        <v>CONTRIBUIR</v>
      </c>
      <c r="E1634" s="23" t="str">
        <f>+IFERROR(VLOOKUP(AT1634,'[2]Listas anexo 1'!$A$19:$B$21,2,FALSE),"")</f>
        <v>ADMINOB</v>
      </c>
      <c r="F1634" s="23" t="str">
        <f>+IFERROR(VLOOKUP(AV1634,'[2]Listas anexo 1'!$J$13:$K$21,2,FALSE),"")</f>
        <v>ADOBI</v>
      </c>
      <c r="G1634" s="23" t="str">
        <f>+IFERROR(VLOOKUP(AW1634,'[2]LISTAS ANEXO 1. 2'!$A$9:$B$38,2,FALSE),"")</f>
        <v>AI</v>
      </c>
      <c r="H1634" s="23" t="str">
        <f>+IFERROR(IF(C1634="ADMINYCOOR",VLOOKUP(AY1634,'[2]LISTAS ANEXO 1. 3'!$B$13:$C$42,2,FALSE),IF(C1634="TASAS",VLOOKUP(AY1634,'[2]LISTAS ANEXO 1. 3'!$B$43:$C$51,2,FALSE),IF(C1634="FORTALECIMIENTO",VLOOKUP(AY1634,'[2]LISTAS ANEXO 1. 3'!$B$52:$C$58,2,FALSE),""))),"")</f>
        <v>AA</v>
      </c>
      <c r="I1634" s="23" t="str">
        <f>+IFERROR(VLOOKUP(#REF!,'[2]LISTAS ANEXO 1. 4'!$B$74:$C$90,2,FALSE),"")</f>
        <v/>
      </c>
      <c r="J1634" s="23" t="str">
        <f>+IFERROR(VLOOKUP(X1634,[2]ORDINALES!$B$2:$C$5,2,FALSE),"")</f>
        <v>CTADOS</v>
      </c>
      <c r="K1634" s="23" t="str">
        <f>+IFERROR(VLOOKUP(#REF!,[2]REGION!$G$2:$I$1125,2,FALSE),"")</f>
        <v/>
      </c>
      <c r="L1634" s="23" t="str">
        <f>+IFERROR(VLOOKUP(AI1634,[2]REGION!$G$2:$I$1125,2,FALSE),"")</f>
        <v/>
      </c>
      <c r="M1634" s="23" t="str">
        <f>+IFERROR(VLOOKUP(#REF!,[2]ORDINALES!$H$2:$I$382,2,FALSE),"")</f>
        <v/>
      </c>
      <c r="N1634" s="23" t="str">
        <f>IFERROR(VLOOKUP(U1634,'[2]Lista Willy'!$B$11:$D$14,3,FALSE),"")</f>
        <v>REC_11</v>
      </c>
      <c r="O1634" s="24"/>
      <c r="P1634" s="90">
        <v>49024</v>
      </c>
      <c r="Q1634" s="90" t="s">
        <v>540</v>
      </c>
      <c r="R1634" s="90" t="s">
        <v>1386</v>
      </c>
      <c r="S1634" s="90" t="s">
        <v>1605</v>
      </c>
      <c r="T1634" s="90" t="s">
        <v>1386</v>
      </c>
      <c r="U1634" s="90" t="s">
        <v>52</v>
      </c>
      <c r="V1634" s="94" t="s">
        <v>53</v>
      </c>
      <c r="W1634" s="90" t="s">
        <v>54</v>
      </c>
      <c r="X1634" s="90" t="s">
        <v>55</v>
      </c>
      <c r="Y1634" s="90" t="s">
        <v>1623</v>
      </c>
      <c r="Z1634" s="88">
        <v>2000000</v>
      </c>
      <c r="AA1634" s="120"/>
      <c r="AB1634" s="88"/>
      <c r="AC1634" s="88"/>
      <c r="AD1634" s="88"/>
      <c r="AE1634" s="120">
        <v>2000000</v>
      </c>
      <c r="AF1634" s="88"/>
      <c r="AG1634" s="89"/>
      <c r="AH1634" s="90" t="s">
        <v>57</v>
      </c>
      <c r="AI1634" s="90"/>
      <c r="AJ1634" s="90"/>
      <c r="AK1634" s="90"/>
      <c r="AL1634" s="90" t="s">
        <v>57</v>
      </c>
      <c r="AM1634" s="90"/>
      <c r="AN1634" s="90" t="s">
        <v>57</v>
      </c>
      <c r="AO1634" s="90"/>
      <c r="AP1634" s="90" t="s">
        <v>57</v>
      </c>
      <c r="AQ1634" s="90"/>
      <c r="AR1634" s="90" t="s">
        <v>57</v>
      </c>
      <c r="AS1634" s="90" t="s">
        <v>60</v>
      </c>
      <c r="AT1634" s="90" t="s">
        <v>61</v>
      </c>
      <c r="AU1634" s="97" t="s">
        <v>62</v>
      </c>
      <c r="AV1634" s="98" t="s">
        <v>125</v>
      </c>
      <c r="AW1634" s="98" t="s">
        <v>126</v>
      </c>
      <c r="AX1634" s="97">
        <v>3202032</v>
      </c>
      <c r="AY1634" s="98" t="s">
        <v>127</v>
      </c>
      <c r="AZ1634" s="98" t="s">
        <v>293</v>
      </c>
      <c r="BA1634" s="24"/>
    </row>
    <row r="1635" spans="1:53" ht="84.75" customHeight="1">
      <c r="A1635" s="23" t="str">
        <f>+IFERROR(VLOOKUP(R1635,'[2]Listas niveles'!$D$2:$E$11,2,FALSE),"")</f>
        <v>DTAO</v>
      </c>
      <c r="B1635" s="23" t="str">
        <f>+IFERROR(VLOOKUP(AS1635,'[2]Listas anexo 1'!$A$7:$B$8,2,FALSE),"")</f>
        <v>ADMIN</v>
      </c>
      <c r="C1635" s="23" t="str">
        <f>+IFERROR(VLOOKUP(AT1635,'[2]Listas anexo 1'!$A$13:$B$15,2,FALSE),"")</f>
        <v>ADMINYCOOR</v>
      </c>
      <c r="D1635" s="23" t="str">
        <f>+IFERROR(VLOOKUP(AT1635,'[2]Listas anexo 1'!$A$13:$C$15,3,FALSE),"")</f>
        <v>CONTRIBUIR</v>
      </c>
      <c r="E1635" s="23" t="str">
        <f>+IFERROR(VLOOKUP(AT1635,'[2]Listas anexo 1'!$A$19:$B$21,2,FALSE),"")</f>
        <v>ADMINOB</v>
      </c>
      <c r="F1635" s="23" t="str">
        <f>+IFERROR(VLOOKUP(AV1635,'[2]Listas anexo 1'!$J$13:$K$21,2,FALSE),"")</f>
        <v>ADOBI</v>
      </c>
      <c r="G1635" s="23" t="str">
        <f>+IFERROR(VLOOKUP(AW1635,'[2]LISTAS ANEXO 1. 2'!$A$9:$B$38,2,FALSE),"")</f>
        <v>AI</v>
      </c>
      <c r="H1635" s="23" t="str">
        <f>+IFERROR(IF(C1635="ADMINYCOOR",VLOOKUP(AY1635,'[2]LISTAS ANEXO 1. 3'!$B$13:$C$42,2,FALSE),IF(C1635="TASAS",VLOOKUP(AY1635,'[2]LISTAS ANEXO 1. 3'!$B$43:$C$51,2,FALSE),IF(C1635="FORTALECIMIENTO",VLOOKUP(AY1635,'[2]LISTAS ANEXO 1. 3'!$B$52:$C$58,2,FALSE),""))),"")</f>
        <v>AA</v>
      </c>
      <c r="I1635" s="23" t="str">
        <f>+IFERROR(VLOOKUP(#REF!,'[2]LISTAS ANEXO 1. 4'!$B$74:$C$90,2,FALSE),"")</f>
        <v/>
      </c>
      <c r="J1635" s="23" t="str">
        <f>+IFERROR(VLOOKUP(X1635,[2]ORDINALES!$B$2:$C$5,2,FALSE),"")</f>
        <v>CTADOS</v>
      </c>
      <c r="K1635" s="23" t="str">
        <f>+IFERROR(VLOOKUP(#REF!,[2]REGION!$G$2:$I$1125,2,FALSE),"")</f>
        <v/>
      </c>
      <c r="L1635" s="23" t="str">
        <f>+IFERROR(VLOOKUP(AI1635,[2]REGION!$G$2:$I$1125,2,FALSE),"")</f>
        <v/>
      </c>
      <c r="M1635" s="23" t="str">
        <f>+IFERROR(VLOOKUP(#REF!,[2]ORDINALES!$H$2:$I$382,2,FALSE),"")</f>
        <v/>
      </c>
      <c r="N1635" s="23" t="str">
        <f>IFERROR(VLOOKUP(U1635,'[2]Lista Willy'!$B$11:$D$14,3,FALSE),"")</f>
        <v>REC_11</v>
      </c>
      <c r="O1635" s="24"/>
      <c r="P1635" s="90">
        <v>49025</v>
      </c>
      <c r="Q1635" s="90" t="s">
        <v>540</v>
      </c>
      <c r="R1635" s="90" t="s">
        <v>1386</v>
      </c>
      <c r="S1635" s="90" t="s">
        <v>1605</v>
      </c>
      <c r="T1635" s="90" t="s">
        <v>1386</v>
      </c>
      <c r="U1635" s="90" t="s">
        <v>52</v>
      </c>
      <c r="V1635" s="94" t="s">
        <v>53</v>
      </c>
      <c r="W1635" s="90" t="s">
        <v>54</v>
      </c>
      <c r="X1635" s="90" t="s">
        <v>55</v>
      </c>
      <c r="Y1635" s="90" t="s">
        <v>1624</v>
      </c>
      <c r="Z1635" s="88">
        <v>4000000</v>
      </c>
      <c r="AA1635" s="120"/>
      <c r="AB1635" s="88"/>
      <c r="AC1635" s="88"/>
      <c r="AD1635" s="88"/>
      <c r="AE1635" s="120">
        <v>4000000</v>
      </c>
      <c r="AF1635" s="88"/>
      <c r="AG1635" s="89"/>
      <c r="AH1635" s="90" t="s">
        <v>57</v>
      </c>
      <c r="AI1635" s="90"/>
      <c r="AJ1635" s="90"/>
      <c r="AK1635" s="90"/>
      <c r="AL1635" s="90" t="s">
        <v>57</v>
      </c>
      <c r="AM1635" s="90"/>
      <c r="AN1635" s="90" t="s">
        <v>57</v>
      </c>
      <c r="AO1635" s="90"/>
      <c r="AP1635" s="90" t="s">
        <v>57</v>
      </c>
      <c r="AQ1635" s="90"/>
      <c r="AR1635" s="90" t="s">
        <v>57</v>
      </c>
      <c r="AS1635" s="90" t="s">
        <v>60</v>
      </c>
      <c r="AT1635" s="90" t="s">
        <v>61</v>
      </c>
      <c r="AU1635" s="97" t="s">
        <v>62</v>
      </c>
      <c r="AV1635" s="98" t="s">
        <v>125</v>
      </c>
      <c r="AW1635" s="98" t="s">
        <v>126</v>
      </c>
      <c r="AX1635" s="97">
        <v>3202032</v>
      </c>
      <c r="AY1635" s="98" t="s">
        <v>127</v>
      </c>
      <c r="AZ1635" s="98" t="s">
        <v>293</v>
      </c>
      <c r="BA1635" s="24"/>
    </row>
    <row r="1636" spans="1:53" ht="84.75" customHeight="1">
      <c r="A1636" s="23" t="str">
        <f>+IFERROR(VLOOKUP(R1636,'[2]Listas niveles'!$D$2:$E$11,2,FALSE),"")</f>
        <v>DTAO</v>
      </c>
      <c r="B1636" s="23" t="str">
        <f>+IFERROR(VLOOKUP(AS1636,'[2]Listas anexo 1'!$A$7:$B$8,2,FALSE),"")</f>
        <v>ADMIN</v>
      </c>
      <c r="C1636" s="23" t="str">
        <f>+IFERROR(VLOOKUP(AT1636,'[2]Listas anexo 1'!$A$13:$B$15,2,FALSE),"")</f>
        <v>ADMINYCOOR</v>
      </c>
      <c r="D1636" s="23" t="str">
        <f>+IFERROR(VLOOKUP(AT1636,'[2]Listas anexo 1'!$A$13:$C$15,3,FALSE),"")</f>
        <v>CONTRIBUIR</v>
      </c>
      <c r="E1636" s="23" t="str">
        <f>+IFERROR(VLOOKUP(AT1636,'[2]Listas anexo 1'!$A$19:$B$21,2,FALSE),"")</f>
        <v>ADMINOB</v>
      </c>
      <c r="F1636" s="23" t="str">
        <f>+IFERROR(VLOOKUP(AV1636,'[2]Listas anexo 1'!$J$13:$K$21,2,FALSE),"")</f>
        <v>ADOBI</v>
      </c>
      <c r="G1636" s="23" t="str">
        <f>+IFERROR(VLOOKUP(AW1636,'[2]LISTAS ANEXO 1. 2'!$A$9:$B$38,2,FALSE),"")</f>
        <v>AI</v>
      </c>
      <c r="H1636" s="23" t="str">
        <f>+IFERROR(IF(C1636="ADMINYCOOR",VLOOKUP(AY1636,'[2]LISTAS ANEXO 1. 3'!$B$13:$C$42,2,FALSE),IF(C1636="TASAS",VLOOKUP(AY1636,'[2]LISTAS ANEXO 1. 3'!$B$43:$C$51,2,FALSE),IF(C1636="FORTALECIMIENTO",VLOOKUP(AY1636,'[2]LISTAS ANEXO 1. 3'!$B$52:$C$58,2,FALSE),""))),"")</f>
        <v>AA</v>
      </c>
      <c r="I1636" s="23" t="str">
        <f>+IFERROR(VLOOKUP(#REF!,'[2]LISTAS ANEXO 1. 4'!$B$74:$C$90,2,FALSE),"")</f>
        <v/>
      </c>
      <c r="J1636" s="23" t="str">
        <f>+IFERROR(VLOOKUP(X1636,[2]ORDINALES!$B$2:$C$5,2,FALSE),"")</f>
        <v>CTADOS</v>
      </c>
      <c r="K1636" s="23" t="str">
        <f>+IFERROR(VLOOKUP(#REF!,[2]REGION!$G$2:$I$1125,2,FALSE),"")</f>
        <v/>
      </c>
      <c r="L1636" s="23" t="str">
        <f>+IFERROR(VLOOKUP(AI1636,[2]REGION!$G$2:$I$1125,2,FALSE),"")</f>
        <v/>
      </c>
      <c r="M1636" s="23" t="str">
        <f>+IFERROR(VLOOKUP(#REF!,[2]ORDINALES!$H$2:$I$382,2,FALSE),"")</f>
        <v/>
      </c>
      <c r="N1636" s="23" t="str">
        <f>IFERROR(VLOOKUP(U1636,'[2]Lista Willy'!$B$11:$D$14,3,FALSE),"")</f>
        <v>REC_20</v>
      </c>
      <c r="O1636" s="24"/>
      <c r="P1636" s="90">
        <v>49026</v>
      </c>
      <c r="Q1636" s="90" t="s">
        <v>540</v>
      </c>
      <c r="R1636" s="90" t="s">
        <v>1386</v>
      </c>
      <c r="S1636" s="90" t="s">
        <v>1605</v>
      </c>
      <c r="T1636" s="90" t="s">
        <v>1386</v>
      </c>
      <c r="U1636" s="90" t="s">
        <v>153</v>
      </c>
      <c r="V1636" s="94" t="s">
        <v>154</v>
      </c>
      <c r="W1636" s="90" t="s">
        <v>54</v>
      </c>
      <c r="X1636" s="90" t="s">
        <v>55</v>
      </c>
      <c r="Y1636" s="90" t="s">
        <v>1625</v>
      </c>
      <c r="Z1636" s="88">
        <v>50000000</v>
      </c>
      <c r="AA1636" s="120"/>
      <c r="AB1636" s="88"/>
      <c r="AC1636" s="88"/>
      <c r="AD1636" s="88"/>
      <c r="AE1636" s="120">
        <v>50000000</v>
      </c>
      <c r="AF1636" s="88"/>
      <c r="AG1636" s="89"/>
      <c r="AH1636" s="90" t="s">
        <v>57</v>
      </c>
      <c r="AI1636" s="90"/>
      <c r="AJ1636" s="90"/>
      <c r="AK1636" s="90"/>
      <c r="AL1636" s="90" t="s">
        <v>57</v>
      </c>
      <c r="AM1636" s="90"/>
      <c r="AN1636" s="90" t="s">
        <v>57</v>
      </c>
      <c r="AO1636" s="90"/>
      <c r="AP1636" s="90" t="s">
        <v>57</v>
      </c>
      <c r="AQ1636" s="90"/>
      <c r="AR1636" s="90" t="s">
        <v>57</v>
      </c>
      <c r="AS1636" s="90" t="s">
        <v>60</v>
      </c>
      <c r="AT1636" s="90" t="s">
        <v>61</v>
      </c>
      <c r="AU1636" s="97" t="s">
        <v>62</v>
      </c>
      <c r="AV1636" s="98" t="s">
        <v>125</v>
      </c>
      <c r="AW1636" s="98" t="s">
        <v>126</v>
      </c>
      <c r="AX1636" s="97">
        <v>3202032</v>
      </c>
      <c r="AY1636" s="98" t="s">
        <v>127</v>
      </c>
      <c r="AZ1636" s="98" t="s">
        <v>293</v>
      </c>
      <c r="BA1636" s="24"/>
    </row>
    <row r="1637" spans="1:53" ht="84.75" customHeight="1">
      <c r="A1637" s="23" t="str">
        <f>+IFERROR(VLOOKUP(R1637,'[2]Listas niveles'!$D$2:$E$11,2,FALSE),"")</f>
        <v>DTAO</v>
      </c>
      <c r="B1637" s="23" t="str">
        <f>+IFERROR(VLOOKUP(AS1637,'[2]Listas anexo 1'!$A$7:$B$8,2,FALSE),"")</f>
        <v>ADMIN</v>
      </c>
      <c r="C1637" s="23" t="str">
        <f>+IFERROR(VLOOKUP(AT1637,'[2]Listas anexo 1'!$A$13:$B$15,2,FALSE),"")</f>
        <v>ADMINYCOOR</v>
      </c>
      <c r="D1637" s="23" t="str">
        <f>+IFERROR(VLOOKUP(AT1637,'[2]Listas anexo 1'!$A$13:$C$15,3,FALSE),"")</f>
        <v>CONTRIBUIR</v>
      </c>
      <c r="E1637" s="23" t="str">
        <f>+IFERROR(VLOOKUP(AT1637,'[2]Listas anexo 1'!$A$19:$B$21,2,FALSE),"")</f>
        <v>ADMINOB</v>
      </c>
      <c r="F1637" s="23" t="str">
        <f>+IFERROR(VLOOKUP(AV1637,'[2]Listas anexo 1'!$J$13:$K$21,2,FALSE),"")</f>
        <v>ADOBIII</v>
      </c>
      <c r="G1637" s="23" t="str">
        <f>+IFERROR(VLOOKUP(AW1637,'[2]LISTAS ANEXO 1. 2'!$A$9:$B$38,2,FALSE),"")</f>
        <v>AIX</v>
      </c>
      <c r="H1637" s="23" t="str">
        <f>+IFERROR(IF(C1637="ADMINYCOOR",VLOOKUP(AY1637,'[2]LISTAS ANEXO 1. 3'!$B$13:$C$42,2,FALSE),IF(C1637="TASAS",VLOOKUP(AY1637,'[2]LISTAS ANEXO 1. 3'!$B$43:$C$51,2,FALSE),IF(C1637="FORTALECIMIENTO",VLOOKUP(AY1637,'[2]LISTAS ANEXO 1. 3'!$B$52:$C$58,2,FALSE),""))),"")</f>
        <v>NN</v>
      </c>
      <c r="I1637" s="23" t="str">
        <f>+IFERROR(VLOOKUP(#REF!,'[2]LISTAS ANEXO 1. 4'!$B$74:$C$90,2,FALSE),"")</f>
        <v/>
      </c>
      <c r="J1637" s="23" t="str">
        <f>+IFERROR(VLOOKUP(X1637,[2]ORDINALES!$B$2:$C$5,2,FALSE),"")</f>
        <v>CTADOS</v>
      </c>
      <c r="K1637" s="23" t="str">
        <f>+IFERROR(VLOOKUP(#REF!,[2]REGION!$G$2:$I$1125,2,FALSE),"")</f>
        <v/>
      </c>
      <c r="L1637" s="23" t="str">
        <f>+IFERROR(VLOOKUP(AI1637,[2]REGION!$G$2:$I$1125,2,FALSE),"")</f>
        <v/>
      </c>
      <c r="M1637" s="23" t="str">
        <f>+IFERROR(VLOOKUP(#REF!,[2]ORDINALES!$H$2:$I$382,2,FALSE),"")</f>
        <v/>
      </c>
      <c r="N1637" s="23" t="str">
        <f>IFERROR(VLOOKUP(U1637,'[2]Lista Willy'!$B$11:$D$14,3,FALSE),"")</f>
        <v>REC_11</v>
      </c>
      <c r="O1637" s="24"/>
      <c r="P1637" s="90">
        <v>49027</v>
      </c>
      <c r="Q1637" s="90" t="s">
        <v>540</v>
      </c>
      <c r="R1637" s="90" t="s">
        <v>1386</v>
      </c>
      <c r="S1637" s="90" t="s">
        <v>1605</v>
      </c>
      <c r="T1637" s="90" t="s">
        <v>1386</v>
      </c>
      <c r="U1637" s="90" t="s">
        <v>52</v>
      </c>
      <c r="V1637" s="94" t="s">
        <v>53</v>
      </c>
      <c r="W1637" s="90" t="s">
        <v>54</v>
      </c>
      <c r="X1637" s="90" t="s">
        <v>55</v>
      </c>
      <c r="Y1637" s="90" t="s">
        <v>71</v>
      </c>
      <c r="Z1637" s="88">
        <v>4000000</v>
      </c>
      <c r="AA1637" s="120"/>
      <c r="AB1637" s="88"/>
      <c r="AC1637" s="88"/>
      <c r="AD1637" s="88"/>
      <c r="AE1637" s="120">
        <v>4000000</v>
      </c>
      <c r="AF1637" s="88"/>
      <c r="AG1637" s="89"/>
      <c r="AH1637" s="90" t="s">
        <v>57</v>
      </c>
      <c r="AI1637" s="90"/>
      <c r="AJ1637" s="90"/>
      <c r="AK1637" s="90"/>
      <c r="AL1637" s="90" t="s">
        <v>57</v>
      </c>
      <c r="AM1637" s="90"/>
      <c r="AN1637" s="90" t="s">
        <v>57</v>
      </c>
      <c r="AO1637" s="90"/>
      <c r="AP1637" s="90" t="s">
        <v>57</v>
      </c>
      <c r="AQ1637" s="90"/>
      <c r="AR1637" s="90" t="s">
        <v>57</v>
      </c>
      <c r="AS1637" s="90" t="s">
        <v>60</v>
      </c>
      <c r="AT1637" s="90" t="s">
        <v>61</v>
      </c>
      <c r="AU1637" s="97" t="s">
        <v>62</v>
      </c>
      <c r="AV1637" s="98" t="s">
        <v>272</v>
      </c>
      <c r="AW1637" s="98" t="s">
        <v>413</v>
      </c>
      <c r="AX1637" s="97">
        <v>3202014</v>
      </c>
      <c r="AY1637" s="98" t="s">
        <v>418</v>
      </c>
      <c r="AZ1637" s="98" t="s">
        <v>415</v>
      </c>
      <c r="BA1637" s="24"/>
    </row>
    <row r="1638" spans="1:53" ht="84.75" customHeight="1">
      <c r="A1638" s="23" t="str">
        <f>+IFERROR(VLOOKUP(R1638,'[2]Listas niveles'!$D$2:$E$11,2,FALSE),"")</f>
        <v>DTAO</v>
      </c>
      <c r="B1638" s="23" t="str">
        <f>+IFERROR(VLOOKUP(AS1638,'[2]Listas anexo 1'!$A$7:$B$8,2,FALSE),"")</f>
        <v>ADMIN</v>
      </c>
      <c r="C1638" s="23" t="str">
        <f>+IFERROR(VLOOKUP(AT1638,'[2]Listas anexo 1'!$A$13:$B$15,2,FALSE),"")</f>
        <v>ADMINYCOOR</v>
      </c>
      <c r="D1638" s="23" t="str">
        <f>+IFERROR(VLOOKUP(AT1638,'[2]Listas anexo 1'!$A$13:$C$15,3,FALSE),"")</f>
        <v>CONTRIBUIR</v>
      </c>
      <c r="E1638" s="23" t="str">
        <f>+IFERROR(VLOOKUP(AT1638,'[2]Listas anexo 1'!$A$19:$B$21,2,FALSE),"")</f>
        <v>ADMINOB</v>
      </c>
      <c r="F1638" s="23" t="str">
        <f>+IFERROR(VLOOKUP(AV1638,'[2]Listas anexo 1'!$J$13:$K$21,2,FALSE),"")</f>
        <v>ADOBIII</v>
      </c>
      <c r="G1638" s="23" t="str">
        <f>+IFERROR(VLOOKUP(AW1638,'[2]LISTAS ANEXO 1. 2'!$A$9:$B$38,2,FALSE),"")</f>
        <v>AIX</v>
      </c>
      <c r="H1638" s="23" t="str">
        <f>+IFERROR(IF(C1638="ADMINYCOOR",VLOOKUP(AY1638,'[2]LISTAS ANEXO 1. 3'!$B$13:$C$42,2,FALSE),IF(C1638="TASAS",VLOOKUP(AY1638,'[2]LISTAS ANEXO 1. 3'!$B$43:$C$51,2,FALSE),IF(C1638="FORTALECIMIENTO",VLOOKUP(AY1638,'[2]LISTAS ANEXO 1. 3'!$B$52:$C$58,2,FALSE),""))),"")</f>
        <v>NN</v>
      </c>
      <c r="I1638" s="23" t="str">
        <f>+IFERROR(VLOOKUP(#REF!,'[2]LISTAS ANEXO 1. 4'!$B$74:$C$90,2,FALSE),"")</f>
        <v/>
      </c>
      <c r="J1638" s="23" t="str">
        <f>+IFERROR(VLOOKUP(X1638,[2]ORDINALES!$B$2:$C$5,2,FALSE),"")</f>
        <v>CTADOS</v>
      </c>
      <c r="K1638" s="23" t="str">
        <f>+IFERROR(VLOOKUP(#REF!,[2]REGION!$G$2:$I$1125,2,FALSE),"")</f>
        <v/>
      </c>
      <c r="L1638" s="23" t="str">
        <f>+IFERROR(VLOOKUP(AI1638,[2]REGION!$G$2:$I$1125,2,FALSE),"")</f>
        <v/>
      </c>
      <c r="M1638" s="23" t="str">
        <f>+IFERROR(VLOOKUP(#REF!,[2]ORDINALES!$H$2:$I$382,2,FALSE),"")</f>
        <v/>
      </c>
      <c r="N1638" s="23" t="str">
        <f>IFERROR(VLOOKUP(U1638,'[2]Lista Willy'!$B$11:$D$14,3,FALSE),"")</f>
        <v>REC_20</v>
      </c>
      <c r="O1638" s="24"/>
      <c r="P1638" s="90">
        <v>49028</v>
      </c>
      <c r="Q1638" s="90" t="s">
        <v>540</v>
      </c>
      <c r="R1638" s="90" t="s">
        <v>1386</v>
      </c>
      <c r="S1638" s="90" t="s">
        <v>1605</v>
      </c>
      <c r="T1638" s="90" t="s">
        <v>1386</v>
      </c>
      <c r="U1638" s="90" t="s">
        <v>153</v>
      </c>
      <c r="V1638" s="94" t="s">
        <v>154</v>
      </c>
      <c r="W1638" s="90" t="s">
        <v>54</v>
      </c>
      <c r="X1638" s="90" t="s">
        <v>55</v>
      </c>
      <c r="Y1638" s="90" t="s">
        <v>1626</v>
      </c>
      <c r="Z1638" s="88">
        <v>12000000</v>
      </c>
      <c r="AA1638" s="120"/>
      <c r="AB1638" s="88"/>
      <c r="AC1638" s="88"/>
      <c r="AD1638" s="88"/>
      <c r="AE1638" s="120">
        <v>12000000</v>
      </c>
      <c r="AF1638" s="88"/>
      <c r="AG1638" s="89"/>
      <c r="AH1638" s="90" t="s">
        <v>57</v>
      </c>
      <c r="AI1638" s="90"/>
      <c r="AJ1638" s="90"/>
      <c r="AK1638" s="90"/>
      <c r="AL1638" s="90" t="s">
        <v>57</v>
      </c>
      <c r="AM1638" s="90"/>
      <c r="AN1638" s="90" t="s">
        <v>57</v>
      </c>
      <c r="AO1638" s="90"/>
      <c r="AP1638" s="90" t="s">
        <v>57</v>
      </c>
      <c r="AQ1638" s="90"/>
      <c r="AR1638" s="90" t="s">
        <v>57</v>
      </c>
      <c r="AS1638" s="90" t="s">
        <v>60</v>
      </c>
      <c r="AT1638" s="90" t="s">
        <v>61</v>
      </c>
      <c r="AU1638" s="97" t="s">
        <v>62</v>
      </c>
      <c r="AV1638" s="98" t="s">
        <v>272</v>
      </c>
      <c r="AW1638" s="98" t="s">
        <v>413</v>
      </c>
      <c r="AX1638" s="97">
        <v>3202014</v>
      </c>
      <c r="AY1638" s="98" t="s">
        <v>418</v>
      </c>
      <c r="AZ1638" s="98" t="s">
        <v>415</v>
      </c>
      <c r="BA1638" s="24"/>
    </row>
    <row r="1639" spans="1:53" ht="84.75" customHeight="1">
      <c r="A1639" s="23" t="str">
        <f>+IFERROR(VLOOKUP(R1639,'[2]Listas niveles'!$D$2:$E$11,2,FALSE),"")</f>
        <v>DTAO</v>
      </c>
      <c r="B1639" s="23" t="str">
        <f>+IFERROR(VLOOKUP(AS1639,'[2]Listas anexo 1'!$A$7:$B$8,2,FALSE),"")</f>
        <v>ADMIN</v>
      </c>
      <c r="C1639" s="23" t="str">
        <f>+IFERROR(VLOOKUP(AT1639,'[2]Listas anexo 1'!$A$13:$B$15,2,FALSE),"")</f>
        <v>ADMINYCOOR</v>
      </c>
      <c r="D1639" s="23" t="str">
        <f>+IFERROR(VLOOKUP(AT1639,'[2]Listas anexo 1'!$A$13:$C$15,3,FALSE),"")</f>
        <v>CONTRIBUIR</v>
      </c>
      <c r="E1639" s="23" t="str">
        <f>+IFERROR(VLOOKUP(AT1639,'[2]Listas anexo 1'!$A$19:$B$21,2,FALSE),"")</f>
        <v>ADMINOB</v>
      </c>
      <c r="F1639" s="23" t="str">
        <f>+IFERROR(VLOOKUP(AV1639,'[2]Listas anexo 1'!$J$13:$K$21,2,FALSE),"")</f>
        <v>ADOBIV</v>
      </c>
      <c r="G1639" s="23" t="str">
        <f>+IFERROR(VLOOKUP(AW1639,'[2]LISTAS ANEXO 1. 2'!$A$9:$B$38,2,FALSE),"")</f>
        <v>AXVI</v>
      </c>
      <c r="H1639" s="23" t="str">
        <f>+IFERROR(IF(C1639="ADMINYCOOR",VLOOKUP(AY1639,'[2]LISTAS ANEXO 1. 3'!$B$13:$C$42,2,FALSE),IF(C1639="TASAS",VLOOKUP(AY1639,'[2]LISTAS ANEXO 1. 3'!$B$43:$C$51,2,FALSE),IF(C1639="FORTALECIMIENTO",VLOOKUP(AY1639,'[2]LISTAS ANEXO 1. 3'!$B$52:$C$58,2,FALSE),""))),"")</f>
        <v>CD</v>
      </c>
      <c r="I1639" s="23" t="str">
        <f>+IFERROR(VLOOKUP(#REF!,'[2]LISTAS ANEXO 1. 4'!$B$74:$C$90,2,FALSE),"")</f>
        <v/>
      </c>
      <c r="J1639" s="23" t="str">
        <f>+IFERROR(VLOOKUP(X1639,[2]ORDINALES!$B$2:$C$5,2,FALSE),"")</f>
        <v>CTADOS</v>
      </c>
      <c r="K1639" s="23" t="str">
        <f>+IFERROR(VLOOKUP(#REF!,[2]REGION!$G$2:$I$1125,2,FALSE),"")</f>
        <v/>
      </c>
      <c r="L1639" s="23" t="str">
        <f>+IFERROR(VLOOKUP(AI1639,[2]REGION!$G$2:$I$1125,2,FALSE),"")</f>
        <v/>
      </c>
      <c r="M1639" s="23" t="str">
        <f>+IFERROR(VLOOKUP(#REF!,[2]ORDINALES!$H$2:$I$382,2,FALSE),"")</f>
        <v/>
      </c>
      <c r="N1639" s="23" t="str">
        <f>IFERROR(VLOOKUP(U1639,'[2]Lista Willy'!$B$11:$D$14,3,FALSE),"")</f>
        <v>REC_11</v>
      </c>
      <c r="O1639" s="24"/>
      <c r="P1639" s="90">
        <v>49030</v>
      </c>
      <c r="Q1639" s="90" t="s">
        <v>540</v>
      </c>
      <c r="R1639" s="90" t="s">
        <v>1386</v>
      </c>
      <c r="S1639" s="90" t="s">
        <v>1605</v>
      </c>
      <c r="T1639" s="90" t="s">
        <v>1386</v>
      </c>
      <c r="U1639" s="90" t="s">
        <v>52</v>
      </c>
      <c r="V1639" s="94" t="s">
        <v>53</v>
      </c>
      <c r="W1639" s="90" t="s">
        <v>54</v>
      </c>
      <c r="X1639" s="90" t="s">
        <v>55</v>
      </c>
      <c r="Y1639" s="90" t="s">
        <v>71</v>
      </c>
      <c r="Z1639" s="88">
        <v>6000000</v>
      </c>
      <c r="AA1639" s="120"/>
      <c r="AB1639" s="88"/>
      <c r="AC1639" s="88"/>
      <c r="AD1639" s="88"/>
      <c r="AE1639" s="120">
        <v>6000000</v>
      </c>
      <c r="AF1639" s="88"/>
      <c r="AG1639" s="89"/>
      <c r="AH1639" s="90" t="s">
        <v>57</v>
      </c>
      <c r="AI1639" s="90"/>
      <c r="AJ1639" s="90"/>
      <c r="AK1639" s="90"/>
      <c r="AL1639" s="90" t="s">
        <v>57</v>
      </c>
      <c r="AM1639" s="90"/>
      <c r="AN1639" s="90" t="s">
        <v>57</v>
      </c>
      <c r="AO1639" s="90"/>
      <c r="AP1639" s="90" t="s">
        <v>57</v>
      </c>
      <c r="AQ1639" s="90"/>
      <c r="AR1639" s="90" t="s">
        <v>57</v>
      </c>
      <c r="AS1639" s="90" t="s">
        <v>60</v>
      </c>
      <c r="AT1639" s="90" t="s">
        <v>61</v>
      </c>
      <c r="AU1639" s="97" t="s">
        <v>62</v>
      </c>
      <c r="AV1639" s="98" t="s">
        <v>63</v>
      </c>
      <c r="AW1639" s="98" t="s">
        <v>64</v>
      </c>
      <c r="AX1639" s="97">
        <v>3202008</v>
      </c>
      <c r="AY1639" s="98" t="s">
        <v>65</v>
      </c>
      <c r="AZ1639" s="98" t="s">
        <v>66</v>
      </c>
      <c r="BA1639" s="24"/>
    </row>
    <row r="1640" spans="1:53" ht="84.75" customHeight="1">
      <c r="A1640" s="23" t="str">
        <f>+IFERROR(VLOOKUP(R1640,'[2]Listas niveles'!$D$2:$E$11,2,FALSE),"")</f>
        <v>DTAO</v>
      </c>
      <c r="B1640" s="23" t="str">
        <f>+IFERROR(VLOOKUP(AS1640,'[2]Listas anexo 1'!$A$7:$B$8,2,FALSE),"")</f>
        <v>ADMIN</v>
      </c>
      <c r="C1640" s="23" t="str">
        <f>+IFERROR(VLOOKUP(AT1640,'[2]Listas anexo 1'!$A$13:$B$15,2,FALSE),"")</f>
        <v>ADMINYCOOR</v>
      </c>
      <c r="D1640" s="23" t="str">
        <f>+IFERROR(VLOOKUP(AT1640,'[2]Listas anexo 1'!$A$13:$C$15,3,FALSE),"")</f>
        <v>CONTRIBUIR</v>
      </c>
      <c r="E1640" s="23" t="str">
        <f>+IFERROR(VLOOKUP(AT1640,'[2]Listas anexo 1'!$A$19:$B$21,2,FALSE),"")</f>
        <v>ADMINOB</v>
      </c>
      <c r="F1640" s="23" t="str">
        <f>+IFERROR(VLOOKUP(AV1640,'[2]Listas anexo 1'!$J$13:$K$21,2,FALSE),"")</f>
        <v>ADOBIV</v>
      </c>
      <c r="G1640" s="23" t="str">
        <f>+IFERROR(VLOOKUP(AW1640,'[2]LISTAS ANEXO 1. 2'!$A$9:$B$38,2,FALSE),"")</f>
        <v>AXVI</v>
      </c>
      <c r="H1640" s="23" t="str">
        <f>+IFERROR(IF(C1640="ADMINYCOOR",VLOOKUP(AY1640,'[2]LISTAS ANEXO 1. 3'!$B$13:$C$42,2,FALSE),IF(C1640="TASAS",VLOOKUP(AY1640,'[2]LISTAS ANEXO 1. 3'!$B$43:$C$51,2,FALSE),IF(C1640="FORTALECIMIENTO",VLOOKUP(AY1640,'[2]LISTAS ANEXO 1. 3'!$B$52:$C$58,2,FALSE),""))),"")</f>
        <v>CD</v>
      </c>
      <c r="I1640" s="23" t="str">
        <f>+IFERROR(VLOOKUP(#REF!,'[2]LISTAS ANEXO 1. 4'!$B$74:$C$90,2,FALSE),"")</f>
        <v/>
      </c>
      <c r="J1640" s="23" t="str">
        <f>+IFERROR(VLOOKUP(X1640,[2]ORDINALES!$B$2:$C$5,2,FALSE),"")</f>
        <v>CTADOS</v>
      </c>
      <c r="K1640" s="23" t="str">
        <f>+IFERROR(VLOOKUP(#REF!,[2]REGION!$G$2:$I$1125,2,FALSE),"")</f>
        <v/>
      </c>
      <c r="L1640" s="23" t="str">
        <f>+IFERROR(VLOOKUP(AI1640,[2]REGION!$G$2:$I$1125,2,FALSE),"")</f>
        <v/>
      </c>
      <c r="M1640" s="23" t="str">
        <f>+IFERROR(VLOOKUP(#REF!,[2]ORDINALES!$H$2:$I$382,2,FALSE),"")</f>
        <v/>
      </c>
      <c r="N1640" s="23" t="str">
        <f>IFERROR(VLOOKUP(U1640,'[2]Lista Willy'!$B$11:$D$14,3,FALSE),"")</f>
        <v>REC_20</v>
      </c>
      <c r="O1640" s="24"/>
      <c r="P1640" s="90">
        <v>49031</v>
      </c>
      <c r="Q1640" s="90" t="s">
        <v>540</v>
      </c>
      <c r="R1640" s="90" t="s">
        <v>1386</v>
      </c>
      <c r="S1640" s="90" t="s">
        <v>1605</v>
      </c>
      <c r="T1640" s="90" t="s">
        <v>1386</v>
      </c>
      <c r="U1640" s="90" t="s">
        <v>153</v>
      </c>
      <c r="V1640" s="94" t="s">
        <v>154</v>
      </c>
      <c r="W1640" s="90" t="s">
        <v>54</v>
      </c>
      <c r="X1640" s="90" t="s">
        <v>55</v>
      </c>
      <c r="Y1640" s="90" t="s">
        <v>1627</v>
      </c>
      <c r="Z1640" s="88">
        <v>50000000</v>
      </c>
      <c r="AA1640" s="120"/>
      <c r="AB1640" s="88"/>
      <c r="AC1640" s="88"/>
      <c r="AD1640" s="88"/>
      <c r="AE1640" s="120">
        <v>50000000</v>
      </c>
      <c r="AF1640" s="88"/>
      <c r="AG1640" s="89"/>
      <c r="AH1640" s="90" t="s">
        <v>57</v>
      </c>
      <c r="AI1640" s="90"/>
      <c r="AJ1640" s="90"/>
      <c r="AK1640" s="90"/>
      <c r="AL1640" s="90" t="s">
        <v>57</v>
      </c>
      <c r="AM1640" s="90"/>
      <c r="AN1640" s="90" t="s">
        <v>57</v>
      </c>
      <c r="AO1640" s="90"/>
      <c r="AP1640" s="90" t="s">
        <v>57</v>
      </c>
      <c r="AQ1640" s="90"/>
      <c r="AR1640" s="90" t="s">
        <v>57</v>
      </c>
      <c r="AS1640" s="90" t="s">
        <v>60</v>
      </c>
      <c r="AT1640" s="90" t="s">
        <v>61</v>
      </c>
      <c r="AU1640" s="97" t="s">
        <v>62</v>
      </c>
      <c r="AV1640" s="98" t="s">
        <v>63</v>
      </c>
      <c r="AW1640" s="98" t="s">
        <v>64</v>
      </c>
      <c r="AX1640" s="97">
        <v>3202008</v>
      </c>
      <c r="AY1640" s="98" t="s">
        <v>65</v>
      </c>
      <c r="AZ1640" s="98" t="s">
        <v>433</v>
      </c>
      <c r="BA1640" s="24"/>
    </row>
    <row r="1641" spans="1:53" ht="84.75" customHeight="1">
      <c r="A1641" s="23" t="str">
        <f>+IFERROR(VLOOKUP(R1641,'[2]Listas niveles'!$D$2:$E$11,2,FALSE),"")</f>
        <v>DTAO</v>
      </c>
      <c r="B1641" s="23" t="str">
        <f>+IFERROR(VLOOKUP(AS1641,'[2]Listas anexo 1'!$A$7:$B$8,2,FALSE),"")</f>
        <v>ADMIN</v>
      </c>
      <c r="C1641" s="23" t="str">
        <f>+IFERROR(VLOOKUP(AT1641,'[2]Listas anexo 1'!$A$13:$B$15,2,FALSE),"")</f>
        <v>ADMINYCOOR</v>
      </c>
      <c r="D1641" s="23" t="str">
        <f>+IFERROR(VLOOKUP(AT1641,'[2]Listas anexo 1'!$A$13:$C$15,3,FALSE),"")</f>
        <v>CONTRIBUIR</v>
      </c>
      <c r="E1641" s="23" t="str">
        <f>+IFERROR(VLOOKUP(AT1641,'[2]Listas anexo 1'!$A$19:$B$21,2,FALSE),"")</f>
        <v>ADMINOB</v>
      </c>
      <c r="F1641" s="23" t="str">
        <f>+IFERROR(VLOOKUP(AV1641,'[2]Listas anexo 1'!$J$13:$K$21,2,FALSE),"")</f>
        <v>ADOBIII</v>
      </c>
      <c r="G1641" s="23" t="str">
        <f>+IFERROR(VLOOKUP(AW1641,'[2]LISTAS ANEXO 1. 2'!$A$9:$B$38,2,FALSE),"")</f>
        <v>AX</v>
      </c>
      <c r="H1641" s="23" t="str">
        <f>+IFERROR(IF(C1641="ADMINYCOOR",VLOOKUP(AY1641,'[2]LISTAS ANEXO 1. 3'!$B$13:$C$42,2,FALSE),IF(C1641="TASAS",VLOOKUP(AY1641,'[2]LISTAS ANEXO 1. 3'!$B$43:$C$51,2,FALSE),IF(C1641="FORTALECIMIENTO",VLOOKUP(AY1641,'[2]LISTAS ANEXO 1. 3'!$B$52:$C$58,2,FALSE),""))),"")</f>
        <v>OO</v>
      </c>
      <c r="I1641" s="23" t="str">
        <f>+IFERROR(VLOOKUP(#REF!,'[2]LISTAS ANEXO 1. 4'!$B$74:$C$90,2,FALSE),"")</f>
        <v/>
      </c>
      <c r="J1641" s="23" t="str">
        <f>+IFERROR(VLOOKUP(X1641,[2]ORDINALES!$B$2:$C$5,2,FALSE),"")</f>
        <v>CTADOS</v>
      </c>
      <c r="K1641" s="23" t="str">
        <f>+IFERROR(VLOOKUP(#REF!,[2]REGION!$G$2:$I$1125,2,FALSE),"")</f>
        <v/>
      </c>
      <c r="L1641" s="23" t="str">
        <f>+IFERROR(VLOOKUP(AI1641,[2]REGION!$G$2:$I$1125,2,FALSE),"")</f>
        <v/>
      </c>
      <c r="M1641" s="23" t="str">
        <f>+IFERROR(VLOOKUP(#REF!,[2]ORDINALES!$H$2:$I$382,2,FALSE),"")</f>
        <v/>
      </c>
      <c r="N1641" s="23" t="str">
        <f>IFERROR(VLOOKUP(U1641,'[2]Lista Willy'!$B$11:$D$14,3,FALSE),"")</f>
        <v>REC_11</v>
      </c>
      <c r="O1641" s="24"/>
      <c r="P1641" s="90">
        <v>49033</v>
      </c>
      <c r="Q1641" s="90" t="s">
        <v>540</v>
      </c>
      <c r="R1641" s="90" t="s">
        <v>1386</v>
      </c>
      <c r="S1641" s="90" t="s">
        <v>1605</v>
      </c>
      <c r="T1641" s="90" t="s">
        <v>1386</v>
      </c>
      <c r="U1641" s="90" t="s">
        <v>52</v>
      </c>
      <c r="V1641" s="94" t="s">
        <v>53</v>
      </c>
      <c r="W1641" s="90" t="s">
        <v>54</v>
      </c>
      <c r="X1641" s="90" t="s">
        <v>55</v>
      </c>
      <c r="Y1641" s="90" t="s">
        <v>71</v>
      </c>
      <c r="Z1641" s="88">
        <v>500000</v>
      </c>
      <c r="AA1641" s="120"/>
      <c r="AB1641" s="88"/>
      <c r="AC1641" s="88"/>
      <c r="AD1641" s="88"/>
      <c r="AE1641" s="120">
        <v>500000</v>
      </c>
      <c r="AF1641" s="88"/>
      <c r="AG1641" s="89"/>
      <c r="AH1641" s="90" t="s">
        <v>57</v>
      </c>
      <c r="AI1641" s="90"/>
      <c r="AJ1641" s="90"/>
      <c r="AK1641" s="90"/>
      <c r="AL1641" s="90" t="s">
        <v>57</v>
      </c>
      <c r="AM1641" s="90"/>
      <c r="AN1641" s="90" t="s">
        <v>57</v>
      </c>
      <c r="AO1641" s="90"/>
      <c r="AP1641" s="90" t="s">
        <v>57</v>
      </c>
      <c r="AQ1641" s="90"/>
      <c r="AR1641" s="90" t="s">
        <v>57</v>
      </c>
      <c r="AS1641" s="90" t="s">
        <v>60</v>
      </c>
      <c r="AT1641" s="90" t="s">
        <v>61</v>
      </c>
      <c r="AU1641" s="97" t="s">
        <v>62</v>
      </c>
      <c r="AV1641" s="98" t="s">
        <v>272</v>
      </c>
      <c r="AW1641" s="98" t="s">
        <v>335</v>
      </c>
      <c r="AX1641" s="97">
        <v>3202004</v>
      </c>
      <c r="AY1641" s="98" t="s">
        <v>336</v>
      </c>
      <c r="AZ1641" s="98" t="s">
        <v>888</v>
      </c>
      <c r="BA1641" s="24"/>
    </row>
    <row r="1642" spans="1:53" ht="84.75" customHeight="1">
      <c r="A1642" s="23" t="str">
        <f>+IFERROR(VLOOKUP(R1642,'[2]Listas niveles'!$D$2:$E$11,2,FALSE),"")</f>
        <v>DTAO</v>
      </c>
      <c r="B1642" s="23" t="str">
        <f>+IFERROR(VLOOKUP(AS1642,'[2]Listas anexo 1'!$A$7:$B$8,2,FALSE),"")</f>
        <v>ADMIN</v>
      </c>
      <c r="C1642" s="23" t="str">
        <f>+IFERROR(VLOOKUP(AT1642,'[2]Listas anexo 1'!$A$13:$B$15,2,FALSE),"")</f>
        <v>ADMINYCOOR</v>
      </c>
      <c r="D1642" s="23" t="str">
        <f>+IFERROR(VLOOKUP(AT1642,'[2]Listas anexo 1'!$A$13:$C$15,3,FALSE),"")</f>
        <v>CONTRIBUIR</v>
      </c>
      <c r="E1642" s="23" t="str">
        <f>+IFERROR(VLOOKUP(AT1642,'[2]Listas anexo 1'!$A$19:$B$21,2,FALSE),"")</f>
        <v>ADMINOB</v>
      </c>
      <c r="F1642" s="23" t="str">
        <f>+IFERROR(VLOOKUP(AV1642,'[2]Listas anexo 1'!$J$13:$K$21,2,FALSE),"")</f>
        <v>ADOBIII</v>
      </c>
      <c r="G1642" s="23" t="str">
        <f>+IFERROR(VLOOKUP(AW1642,'[2]LISTAS ANEXO 1. 2'!$A$9:$B$38,2,FALSE),"")</f>
        <v>AX</v>
      </c>
      <c r="H1642" s="23" t="str">
        <f>+IFERROR(IF(C1642="ADMINYCOOR",VLOOKUP(AY1642,'[2]LISTAS ANEXO 1. 3'!$B$13:$C$42,2,FALSE),IF(C1642="TASAS",VLOOKUP(AY1642,'[2]LISTAS ANEXO 1. 3'!$B$43:$C$51,2,FALSE),IF(C1642="FORTALECIMIENTO",VLOOKUP(AY1642,'[2]LISTAS ANEXO 1. 3'!$B$52:$C$58,2,FALSE),""))),"")</f>
        <v>OO</v>
      </c>
      <c r="I1642" s="23" t="str">
        <f>+IFERROR(VLOOKUP(#REF!,'[2]LISTAS ANEXO 1. 4'!$B$74:$C$90,2,FALSE),"")</f>
        <v/>
      </c>
      <c r="J1642" s="23" t="str">
        <f>+IFERROR(VLOOKUP(X1642,[2]ORDINALES!$B$2:$C$5,2,FALSE),"")</f>
        <v>CTADOS</v>
      </c>
      <c r="K1642" s="23" t="str">
        <f>+IFERROR(VLOOKUP(#REF!,[2]REGION!$G$2:$I$1125,2,FALSE),"")</f>
        <v/>
      </c>
      <c r="L1642" s="23" t="str">
        <f>+IFERROR(VLOOKUP(AI1642,[2]REGION!$G$2:$I$1125,2,FALSE),"")</f>
        <v/>
      </c>
      <c r="M1642" s="23" t="str">
        <f>+IFERROR(VLOOKUP(#REF!,[2]ORDINALES!$H$2:$I$382,2,FALSE),"")</f>
        <v/>
      </c>
      <c r="N1642" s="23" t="str">
        <f>IFERROR(VLOOKUP(U1642,'[2]Lista Willy'!$B$11:$D$14,3,FALSE),"")</f>
        <v>REC_20</v>
      </c>
      <c r="O1642" s="24"/>
      <c r="P1642" s="90">
        <v>49034</v>
      </c>
      <c r="Q1642" s="90" t="s">
        <v>540</v>
      </c>
      <c r="R1642" s="90" t="s">
        <v>1386</v>
      </c>
      <c r="S1642" s="90" t="s">
        <v>1605</v>
      </c>
      <c r="T1642" s="90" t="s">
        <v>1386</v>
      </c>
      <c r="U1642" s="90" t="s">
        <v>153</v>
      </c>
      <c r="V1642" s="94" t="s">
        <v>154</v>
      </c>
      <c r="W1642" s="90" t="s">
        <v>54</v>
      </c>
      <c r="X1642" s="90" t="s">
        <v>55</v>
      </c>
      <c r="Y1642" s="90" t="s">
        <v>1628</v>
      </c>
      <c r="Z1642" s="88">
        <v>11000000</v>
      </c>
      <c r="AA1642" s="120"/>
      <c r="AB1642" s="88"/>
      <c r="AC1642" s="88"/>
      <c r="AD1642" s="88"/>
      <c r="AE1642" s="120">
        <v>11000000</v>
      </c>
      <c r="AF1642" s="88"/>
      <c r="AG1642" s="89"/>
      <c r="AH1642" s="90" t="s">
        <v>57</v>
      </c>
      <c r="AI1642" s="90"/>
      <c r="AJ1642" s="90"/>
      <c r="AK1642" s="90"/>
      <c r="AL1642" s="90" t="s">
        <v>57</v>
      </c>
      <c r="AM1642" s="90"/>
      <c r="AN1642" s="90" t="s">
        <v>57</v>
      </c>
      <c r="AO1642" s="90"/>
      <c r="AP1642" s="90" t="s">
        <v>57</v>
      </c>
      <c r="AQ1642" s="90"/>
      <c r="AR1642" s="90" t="s">
        <v>57</v>
      </c>
      <c r="AS1642" s="90" t="s">
        <v>60</v>
      </c>
      <c r="AT1642" s="90" t="s">
        <v>61</v>
      </c>
      <c r="AU1642" s="97" t="s">
        <v>62</v>
      </c>
      <c r="AV1642" s="98" t="s">
        <v>272</v>
      </c>
      <c r="AW1642" s="98" t="s">
        <v>335</v>
      </c>
      <c r="AX1642" s="97">
        <v>3202004</v>
      </c>
      <c r="AY1642" s="98" t="s">
        <v>336</v>
      </c>
      <c r="AZ1642" s="98" t="s">
        <v>888</v>
      </c>
      <c r="BA1642" s="24"/>
    </row>
    <row r="1643" spans="1:53" ht="84.75" customHeight="1">
      <c r="A1643" s="23" t="str">
        <f>+IFERROR(VLOOKUP(R1643,'[2]Listas niveles'!$D$2:$E$11,2,FALSE),"")</f>
        <v>DTAO</v>
      </c>
      <c r="B1643" s="23" t="str">
        <f>+IFERROR(VLOOKUP(AS1643,'[2]Listas anexo 1'!$A$7:$B$8,2,FALSE),"")</f>
        <v>ADMIN</v>
      </c>
      <c r="C1643" s="23" t="str">
        <f>+IFERROR(VLOOKUP(AT1643,'[2]Listas anexo 1'!$A$13:$B$15,2,FALSE),"")</f>
        <v>ADMINYCOOR</v>
      </c>
      <c r="D1643" s="23" t="str">
        <f>+IFERROR(VLOOKUP(AT1643,'[2]Listas anexo 1'!$A$13:$C$15,3,FALSE),"")</f>
        <v>CONTRIBUIR</v>
      </c>
      <c r="E1643" s="23" t="str">
        <f>+IFERROR(VLOOKUP(AT1643,'[2]Listas anexo 1'!$A$19:$B$21,2,FALSE),"")</f>
        <v>ADMINOB</v>
      </c>
      <c r="F1643" s="23" t="str">
        <f>+IFERROR(VLOOKUP(AV1643,'[2]Listas anexo 1'!$J$13:$K$21,2,FALSE),"")</f>
        <v>ADOBIII</v>
      </c>
      <c r="G1643" s="23" t="str">
        <f>+IFERROR(VLOOKUP(AW1643,'[2]LISTAS ANEXO 1. 2'!$A$9:$B$38,2,FALSE),"")</f>
        <v>AX</v>
      </c>
      <c r="H1643" s="23" t="str">
        <f>+IFERROR(IF(C1643="ADMINYCOOR",VLOOKUP(AY1643,'[2]LISTAS ANEXO 1. 3'!$B$13:$C$42,2,FALSE),IF(C1643="TASAS",VLOOKUP(AY1643,'[2]LISTAS ANEXO 1. 3'!$B$43:$C$51,2,FALSE),IF(C1643="FORTALECIMIENTO",VLOOKUP(AY1643,'[2]LISTAS ANEXO 1. 3'!$B$52:$C$58,2,FALSE),""))),"")</f>
        <v>OO</v>
      </c>
      <c r="I1643" s="23" t="str">
        <f>+IFERROR(VLOOKUP(#REF!,'[2]LISTAS ANEXO 1. 4'!$B$74:$C$90,2,FALSE),"")</f>
        <v/>
      </c>
      <c r="J1643" s="23" t="str">
        <f>+IFERROR(VLOOKUP(X1643,[2]ORDINALES!$B$2:$C$5,2,FALSE),"")</f>
        <v>CTADOS</v>
      </c>
      <c r="K1643" s="23" t="str">
        <f>+IFERROR(VLOOKUP(#REF!,[2]REGION!$G$2:$I$1125,2,FALSE),"")</f>
        <v/>
      </c>
      <c r="L1643" s="23" t="str">
        <f>+IFERROR(VLOOKUP(AI1643,[2]REGION!$G$2:$I$1125,2,FALSE),"")</f>
        <v/>
      </c>
      <c r="M1643" s="23" t="str">
        <f>+IFERROR(VLOOKUP(#REF!,[2]ORDINALES!$H$2:$I$382,2,FALSE),"")</f>
        <v/>
      </c>
      <c r="N1643" s="23" t="str">
        <f>IFERROR(VLOOKUP(U1643,'[2]Lista Willy'!$B$11:$D$14,3,FALSE),"")</f>
        <v>REC_11</v>
      </c>
      <c r="O1643" s="24"/>
      <c r="P1643" s="90">
        <v>49036</v>
      </c>
      <c r="Q1643" s="90" t="s">
        <v>540</v>
      </c>
      <c r="R1643" s="90" t="s">
        <v>1386</v>
      </c>
      <c r="S1643" s="90" t="s">
        <v>1605</v>
      </c>
      <c r="T1643" s="90" t="s">
        <v>1386</v>
      </c>
      <c r="U1643" s="90" t="s">
        <v>52</v>
      </c>
      <c r="V1643" s="94" t="s">
        <v>53</v>
      </c>
      <c r="W1643" s="90" t="s">
        <v>54</v>
      </c>
      <c r="X1643" s="90" t="s">
        <v>55</v>
      </c>
      <c r="Y1643" s="90" t="s">
        <v>1629</v>
      </c>
      <c r="Z1643" s="88">
        <v>15000000</v>
      </c>
      <c r="AA1643" s="120"/>
      <c r="AB1643" s="88"/>
      <c r="AC1643" s="88"/>
      <c r="AD1643" s="88"/>
      <c r="AE1643" s="120">
        <v>15000000</v>
      </c>
      <c r="AF1643" s="88"/>
      <c r="AG1643" s="89"/>
      <c r="AH1643" s="90" t="s">
        <v>57</v>
      </c>
      <c r="AI1643" s="90"/>
      <c r="AJ1643" s="90"/>
      <c r="AK1643" s="90"/>
      <c r="AL1643" s="90" t="s">
        <v>57</v>
      </c>
      <c r="AM1643" s="90"/>
      <c r="AN1643" s="90" t="s">
        <v>57</v>
      </c>
      <c r="AO1643" s="90"/>
      <c r="AP1643" s="90" t="s">
        <v>57</v>
      </c>
      <c r="AQ1643" s="90"/>
      <c r="AR1643" s="90" t="s">
        <v>57</v>
      </c>
      <c r="AS1643" s="90" t="s">
        <v>60</v>
      </c>
      <c r="AT1643" s="90" t="s">
        <v>61</v>
      </c>
      <c r="AU1643" s="97" t="s">
        <v>62</v>
      </c>
      <c r="AV1643" s="98" t="s">
        <v>272</v>
      </c>
      <c r="AW1643" s="98" t="s">
        <v>335</v>
      </c>
      <c r="AX1643" s="97">
        <v>3202004</v>
      </c>
      <c r="AY1643" s="98" t="s">
        <v>336</v>
      </c>
      <c r="AZ1643" s="98" t="s">
        <v>888</v>
      </c>
      <c r="BA1643" s="24"/>
    </row>
    <row r="1644" spans="1:53" ht="84.75" customHeight="1">
      <c r="A1644" s="23" t="str">
        <f>+IFERROR(VLOOKUP(R1644,'[2]Listas niveles'!$D$2:$E$11,2,FALSE),"")</f>
        <v>DTAO</v>
      </c>
      <c r="B1644" s="23" t="str">
        <f>+IFERROR(VLOOKUP(AS1644,'[2]Listas anexo 1'!$A$7:$B$8,2,FALSE),"")</f>
        <v>ADMIN</v>
      </c>
      <c r="C1644" s="23" t="str">
        <f>+IFERROR(VLOOKUP(AT1644,'[2]Listas anexo 1'!$A$13:$B$15,2,FALSE),"")</f>
        <v>ADMINYCOOR</v>
      </c>
      <c r="D1644" s="23" t="str">
        <f>+IFERROR(VLOOKUP(AT1644,'[2]Listas anexo 1'!$A$13:$C$15,3,FALSE),"")</f>
        <v>CONTRIBUIR</v>
      </c>
      <c r="E1644" s="23" t="str">
        <f>+IFERROR(VLOOKUP(AT1644,'[2]Listas anexo 1'!$A$19:$B$21,2,FALSE),"")</f>
        <v>ADMINOB</v>
      </c>
      <c r="F1644" s="23" t="str">
        <f>+IFERROR(VLOOKUP(AV1644,'[2]Listas anexo 1'!$J$13:$K$21,2,FALSE),"")</f>
        <v>ADOBIV</v>
      </c>
      <c r="G1644" s="23" t="str">
        <f>+IFERROR(VLOOKUP(AW1644,'[2]LISTAS ANEXO 1. 2'!$A$9:$B$38,2,FALSE),"")</f>
        <v>AXVI</v>
      </c>
      <c r="H1644" s="23" t="str">
        <f>+IFERROR(IF(C1644="ADMINYCOOR",VLOOKUP(AY1644,'[2]LISTAS ANEXO 1. 3'!$B$13:$C$42,2,FALSE),IF(C1644="TASAS",VLOOKUP(AY1644,'[2]LISTAS ANEXO 1. 3'!$B$43:$C$51,2,FALSE),IF(C1644="FORTALECIMIENTO",VLOOKUP(AY1644,'[2]LISTAS ANEXO 1. 3'!$B$52:$C$58,2,FALSE),""))),"")</f>
        <v>CD</v>
      </c>
      <c r="I1644" s="23" t="str">
        <f>+IFERROR(VLOOKUP(#REF!,'[2]LISTAS ANEXO 1. 4'!$B$74:$C$90,2,FALSE),"")</f>
        <v/>
      </c>
      <c r="J1644" s="23" t="str">
        <f>+IFERROR(VLOOKUP(X1644,[2]ORDINALES!$B$2:$C$5,2,FALSE),"")</f>
        <v>CTADOS</v>
      </c>
      <c r="K1644" s="23" t="str">
        <f>+IFERROR(VLOOKUP(#REF!,[2]REGION!$G$2:$I$1125,2,FALSE),"")</f>
        <v/>
      </c>
      <c r="L1644" s="23" t="str">
        <f>+IFERROR(VLOOKUP(AI1644,[2]REGION!$G$2:$I$1125,2,FALSE),"")</f>
        <v/>
      </c>
      <c r="M1644" s="23" t="str">
        <f>+IFERROR(VLOOKUP(#REF!,[2]ORDINALES!$H$2:$I$382,2,FALSE),"")</f>
        <v/>
      </c>
      <c r="N1644" s="23" t="str">
        <f>IFERROR(VLOOKUP(U1644,'[2]Lista Willy'!$B$11:$D$14,3,FALSE),"")</f>
        <v>REC_11</v>
      </c>
      <c r="O1644" s="24"/>
      <c r="P1644" s="90">
        <v>49037</v>
      </c>
      <c r="Q1644" s="90" t="s">
        <v>540</v>
      </c>
      <c r="R1644" s="90" t="s">
        <v>1386</v>
      </c>
      <c r="S1644" s="90" t="s">
        <v>1605</v>
      </c>
      <c r="T1644" s="90" t="s">
        <v>1386</v>
      </c>
      <c r="U1644" s="90" t="s">
        <v>52</v>
      </c>
      <c r="V1644" s="94" t="s">
        <v>53</v>
      </c>
      <c r="W1644" s="90" t="s">
        <v>54</v>
      </c>
      <c r="X1644" s="90" t="s">
        <v>55</v>
      </c>
      <c r="Y1644" s="90" t="s">
        <v>1416</v>
      </c>
      <c r="Z1644" s="88">
        <v>674732</v>
      </c>
      <c r="AA1644" s="120"/>
      <c r="AB1644" s="88"/>
      <c r="AC1644" s="88"/>
      <c r="AD1644" s="88"/>
      <c r="AE1644" s="120">
        <v>674732</v>
      </c>
      <c r="AF1644" s="88"/>
      <c r="AG1644" s="89"/>
      <c r="AH1644" s="90" t="s">
        <v>57</v>
      </c>
      <c r="AI1644" s="90"/>
      <c r="AJ1644" s="90"/>
      <c r="AK1644" s="90"/>
      <c r="AL1644" s="90" t="s">
        <v>57</v>
      </c>
      <c r="AM1644" s="90"/>
      <c r="AN1644" s="90" t="s">
        <v>57</v>
      </c>
      <c r="AO1644" s="90"/>
      <c r="AP1644" s="90" t="s">
        <v>57</v>
      </c>
      <c r="AQ1644" s="90"/>
      <c r="AR1644" s="90" t="s">
        <v>57</v>
      </c>
      <c r="AS1644" s="90" t="s">
        <v>60</v>
      </c>
      <c r="AT1644" s="90" t="s">
        <v>61</v>
      </c>
      <c r="AU1644" s="97" t="s">
        <v>62</v>
      </c>
      <c r="AV1644" s="98" t="s">
        <v>63</v>
      </c>
      <c r="AW1644" s="98" t="s">
        <v>64</v>
      </c>
      <c r="AX1644" s="97">
        <v>3202008</v>
      </c>
      <c r="AY1644" s="98" t="s">
        <v>65</v>
      </c>
      <c r="AZ1644" s="98" t="s">
        <v>66</v>
      </c>
      <c r="BA1644" s="24"/>
    </row>
    <row r="1645" spans="1:53" ht="84.75" customHeight="1">
      <c r="A1645" s="23" t="str">
        <f>+IFERROR(VLOOKUP(R1645,'[2]Listas niveles'!$D$2:$E$11,2,FALSE),"")</f>
        <v>DTAO</v>
      </c>
      <c r="B1645" s="23" t="str">
        <f>+IFERROR(VLOOKUP(AS1645,'[2]Listas anexo 1'!$A$7:$B$8,2,FALSE),"")</f>
        <v>ADMIN</v>
      </c>
      <c r="C1645" s="23" t="str">
        <f>+IFERROR(VLOOKUP(AT1645,'[2]Listas anexo 1'!$A$13:$B$15,2,FALSE),"")</f>
        <v>ADMINYCOOR</v>
      </c>
      <c r="D1645" s="23" t="str">
        <f>+IFERROR(VLOOKUP(AT1645,'[2]Listas anexo 1'!$A$13:$C$15,3,FALSE),"")</f>
        <v>CONTRIBUIR</v>
      </c>
      <c r="E1645" s="23" t="str">
        <f>+IFERROR(VLOOKUP(AT1645,'[2]Listas anexo 1'!$A$19:$B$21,2,FALSE),"")</f>
        <v>ADMINOB</v>
      </c>
      <c r="F1645" s="23" t="str">
        <f>+IFERROR(VLOOKUP(AV1645,'[2]Listas anexo 1'!$J$13:$K$21,2,FALSE),"")</f>
        <v>ADOBIV</v>
      </c>
      <c r="G1645" s="23" t="str">
        <f>+IFERROR(VLOOKUP(AW1645,'[2]LISTAS ANEXO 1. 2'!$A$9:$B$38,2,FALSE),"")</f>
        <v>AXVI</v>
      </c>
      <c r="H1645" s="23" t="str">
        <f>+IFERROR(IF(C1645="ADMINYCOOR",VLOOKUP(AY1645,'[2]LISTAS ANEXO 1. 3'!$B$13:$C$42,2,FALSE),IF(C1645="TASAS",VLOOKUP(AY1645,'[2]LISTAS ANEXO 1. 3'!$B$43:$C$51,2,FALSE),IF(C1645="FORTALECIMIENTO",VLOOKUP(AY1645,'[2]LISTAS ANEXO 1. 3'!$B$52:$C$58,2,FALSE),""))),"")</f>
        <v>CD</v>
      </c>
      <c r="I1645" s="23" t="str">
        <f>+IFERROR(VLOOKUP(#REF!,'[2]LISTAS ANEXO 1. 4'!$B$74:$C$90,2,FALSE),"")</f>
        <v/>
      </c>
      <c r="J1645" s="23" t="str">
        <f>+IFERROR(VLOOKUP(X1645,[2]ORDINALES!$B$2:$C$5,2,FALSE),"")</f>
        <v>CTADOS</v>
      </c>
      <c r="K1645" s="23" t="str">
        <f>+IFERROR(VLOOKUP(#REF!,[2]REGION!$G$2:$I$1125,2,FALSE),"")</f>
        <v/>
      </c>
      <c r="L1645" s="23" t="str">
        <f>+IFERROR(VLOOKUP(AI1645,[2]REGION!$G$2:$I$1125,2,FALSE),"")</f>
        <v/>
      </c>
      <c r="M1645" s="23" t="str">
        <f>+IFERROR(VLOOKUP(#REF!,[2]ORDINALES!$H$2:$I$382,2,FALSE),"")</f>
        <v/>
      </c>
      <c r="N1645" s="23" t="str">
        <f>IFERROR(VLOOKUP(U1645,'[2]Lista Willy'!$B$11:$D$14,3,FALSE),"")</f>
        <v>REC_11</v>
      </c>
      <c r="O1645" s="24"/>
      <c r="P1645" s="90">
        <v>49038</v>
      </c>
      <c r="Q1645" s="90" t="s">
        <v>540</v>
      </c>
      <c r="R1645" s="90" t="s">
        <v>1386</v>
      </c>
      <c r="S1645" s="90" t="s">
        <v>1605</v>
      </c>
      <c r="T1645" s="90" t="s">
        <v>1386</v>
      </c>
      <c r="U1645" s="90" t="s">
        <v>52</v>
      </c>
      <c r="V1645" s="94" t="s">
        <v>53</v>
      </c>
      <c r="W1645" s="90" t="s">
        <v>54</v>
      </c>
      <c r="X1645" s="90" t="s">
        <v>55</v>
      </c>
      <c r="Y1645" s="90" t="s">
        <v>294</v>
      </c>
      <c r="Z1645" s="88">
        <v>927000</v>
      </c>
      <c r="AA1645" s="120"/>
      <c r="AB1645" s="88"/>
      <c r="AC1645" s="88"/>
      <c r="AD1645" s="88"/>
      <c r="AE1645" s="120">
        <v>927000</v>
      </c>
      <c r="AF1645" s="88"/>
      <c r="AG1645" s="89"/>
      <c r="AH1645" s="90" t="s">
        <v>57</v>
      </c>
      <c r="AI1645" s="90"/>
      <c r="AJ1645" s="90"/>
      <c r="AK1645" s="90"/>
      <c r="AL1645" s="90" t="s">
        <v>57</v>
      </c>
      <c r="AM1645" s="90"/>
      <c r="AN1645" s="90" t="s">
        <v>57</v>
      </c>
      <c r="AO1645" s="90"/>
      <c r="AP1645" s="90" t="s">
        <v>57</v>
      </c>
      <c r="AQ1645" s="90"/>
      <c r="AR1645" s="90" t="s">
        <v>57</v>
      </c>
      <c r="AS1645" s="90" t="s">
        <v>60</v>
      </c>
      <c r="AT1645" s="90" t="s">
        <v>61</v>
      </c>
      <c r="AU1645" s="97" t="s">
        <v>62</v>
      </c>
      <c r="AV1645" s="98" t="s">
        <v>63</v>
      </c>
      <c r="AW1645" s="98" t="s">
        <v>64</v>
      </c>
      <c r="AX1645" s="97">
        <v>3202008</v>
      </c>
      <c r="AY1645" s="98" t="s">
        <v>65</v>
      </c>
      <c r="AZ1645" s="98" t="s">
        <v>66</v>
      </c>
      <c r="BA1645" s="24"/>
    </row>
    <row r="1646" spans="1:53" ht="84.75" customHeight="1">
      <c r="A1646" s="23" t="str">
        <f>+IFERROR(VLOOKUP(R1646,'[2]Listas niveles'!$D$2:$E$11,2,FALSE),"")</f>
        <v>DTAO</v>
      </c>
      <c r="B1646" s="23" t="str">
        <f>+IFERROR(VLOOKUP(AS1646,'[2]Listas anexo 1'!$A$7:$B$8,2,FALSE),"")</f>
        <v>ADMIN</v>
      </c>
      <c r="C1646" s="23" t="str">
        <f>+IFERROR(VLOOKUP(AT1646,'[2]Listas anexo 1'!$A$13:$B$15,2,FALSE),"")</f>
        <v>ADMINYCOOR</v>
      </c>
      <c r="D1646" s="23" t="str">
        <f>+IFERROR(VLOOKUP(AT1646,'[2]Listas anexo 1'!$A$13:$C$15,3,FALSE),"")</f>
        <v>CONTRIBUIR</v>
      </c>
      <c r="E1646" s="23" t="str">
        <f>+IFERROR(VLOOKUP(AT1646,'[2]Listas anexo 1'!$A$19:$B$21,2,FALSE),"")</f>
        <v>ADMINOB</v>
      </c>
      <c r="F1646" s="23" t="str">
        <f>+IFERROR(VLOOKUP(AV1646,'[2]Listas anexo 1'!$J$13:$K$21,2,FALSE),"")</f>
        <v>ADOBIV</v>
      </c>
      <c r="G1646" s="23" t="str">
        <f>+IFERROR(VLOOKUP(AW1646,'[2]LISTAS ANEXO 1. 2'!$A$9:$B$38,2,FALSE),"")</f>
        <v>AXVI</v>
      </c>
      <c r="H1646" s="23" t="str">
        <f>+IFERROR(IF(C1646="ADMINYCOOR",VLOOKUP(AY1646,'[2]LISTAS ANEXO 1. 3'!$B$13:$C$42,2,FALSE),IF(C1646="TASAS",VLOOKUP(AY1646,'[2]LISTAS ANEXO 1. 3'!$B$43:$C$51,2,FALSE),IF(C1646="FORTALECIMIENTO",VLOOKUP(AY1646,'[2]LISTAS ANEXO 1. 3'!$B$52:$C$58,2,FALSE),""))),"")</f>
        <v>CD</v>
      </c>
      <c r="I1646" s="23" t="str">
        <f>+IFERROR(VLOOKUP(#REF!,'[2]LISTAS ANEXO 1. 4'!$B$74:$C$90,2,FALSE),"")</f>
        <v/>
      </c>
      <c r="J1646" s="23" t="str">
        <f>+IFERROR(VLOOKUP(X1646,[2]ORDINALES!$B$2:$C$5,2,FALSE),"")</f>
        <v>CTADOS</v>
      </c>
      <c r="K1646" s="23" t="str">
        <f>+IFERROR(VLOOKUP(#REF!,[2]REGION!$G$2:$I$1125,2,FALSE),"")</f>
        <v/>
      </c>
      <c r="L1646" s="23" t="str">
        <f>+IFERROR(VLOOKUP(AI1646,[2]REGION!$G$2:$I$1125,2,FALSE),"")</f>
        <v/>
      </c>
      <c r="M1646" s="23" t="str">
        <f>+IFERROR(VLOOKUP(#REF!,[2]ORDINALES!$H$2:$I$382,2,FALSE),"")</f>
        <v/>
      </c>
      <c r="N1646" s="23" t="str">
        <f>IFERROR(VLOOKUP(U1646,'[2]Lista Willy'!$B$11:$D$14,3,FALSE),"")</f>
        <v>REC_11</v>
      </c>
      <c r="O1646" s="24"/>
      <c r="P1646" s="90">
        <v>49039</v>
      </c>
      <c r="Q1646" s="90" t="s">
        <v>540</v>
      </c>
      <c r="R1646" s="90" t="s">
        <v>1386</v>
      </c>
      <c r="S1646" s="90" t="s">
        <v>1605</v>
      </c>
      <c r="T1646" s="90" t="s">
        <v>1386</v>
      </c>
      <c r="U1646" s="90" t="s">
        <v>52</v>
      </c>
      <c r="V1646" s="94" t="s">
        <v>53</v>
      </c>
      <c r="W1646" s="90" t="s">
        <v>54</v>
      </c>
      <c r="X1646" s="90" t="s">
        <v>55</v>
      </c>
      <c r="Y1646" s="90" t="s">
        <v>294</v>
      </c>
      <c r="Z1646" s="88">
        <v>741600</v>
      </c>
      <c r="AA1646" s="120"/>
      <c r="AB1646" s="88"/>
      <c r="AC1646" s="88"/>
      <c r="AD1646" s="88"/>
      <c r="AE1646" s="120">
        <v>741600</v>
      </c>
      <c r="AF1646" s="88"/>
      <c r="AG1646" s="89"/>
      <c r="AH1646" s="90" t="s">
        <v>57</v>
      </c>
      <c r="AI1646" s="90"/>
      <c r="AJ1646" s="90"/>
      <c r="AK1646" s="90"/>
      <c r="AL1646" s="90" t="s">
        <v>57</v>
      </c>
      <c r="AM1646" s="90"/>
      <c r="AN1646" s="90" t="s">
        <v>57</v>
      </c>
      <c r="AO1646" s="90"/>
      <c r="AP1646" s="90" t="s">
        <v>57</v>
      </c>
      <c r="AQ1646" s="90"/>
      <c r="AR1646" s="90" t="s">
        <v>57</v>
      </c>
      <c r="AS1646" s="90" t="s">
        <v>60</v>
      </c>
      <c r="AT1646" s="90" t="s">
        <v>61</v>
      </c>
      <c r="AU1646" s="97" t="s">
        <v>62</v>
      </c>
      <c r="AV1646" s="98" t="s">
        <v>63</v>
      </c>
      <c r="AW1646" s="98" t="s">
        <v>64</v>
      </c>
      <c r="AX1646" s="97">
        <v>3202008</v>
      </c>
      <c r="AY1646" s="98" t="s">
        <v>65</v>
      </c>
      <c r="AZ1646" s="98" t="s">
        <v>66</v>
      </c>
      <c r="BA1646" s="24"/>
    </row>
    <row r="1647" spans="1:53" ht="84.75" customHeight="1">
      <c r="A1647" s="23" t="str">
        <f>+IFERROR(VLOOKUP(R1647,'[2]Listas niveles'!$D$2:$E$11,2,FALSE),"")</f>
        <v>DTAO</v>
      </c>
      <c r="B1647" s="23" t="str">
        <f>+IFERROR(VLOOKUP(AS1647,'[2]Listas anexo 1'!$A$7:$B$8,2,FALSE),"")</f>
        <v>ADMIN</v>
      </c>
      <c r="C1647" s="23" t="str">
        <f>+IFERROR(VLOOKUP(AT1647,'[2]Listas anexo 1'!$A$13:$B$15,2,FALSE),"")</f>
        <v>ADMINYCOOR</v>
      </c>
      <c r="D1647" s="23" t="str">
        <f>+IFERROR(VLOOKUP(AT1647,'[2]Listas anexo 1'!$A$13:$C$15,3,FALSE),"")</f>
        <v>CONTRIBUIR</v>
      </c>
      <c r="E1647" s="23" t="str">
        <f>+IFERROR(VLOOKUP(AT1647,'[2]Listas anexo 1'!$A$19:$B$21,2,FALSE),"")</f>
        <v>ADMINOB</v>
      </c>
      <c r="F1647" s="23" t="str">
        <f>+IFERROR(VLOOKUP(AV1647,'[2]Listas anexo 1'!$J$13:$K$21,2,FALSE),"")</f>
        <v>ADOBIV</v>
      </c>
      <c r="G1647" s="23" t="str">
        <f>+IFERROR(VLOOKUP(AW1647,'[2]LISTAS ANEXO 1. 2'!$A$9:$B$38,2,FALSE),"")</f>
        <v>AXVI</v>
      </c>
      <c r="H1647" s="23" t="str">
        <f>+IFERROR(IF(C1647="ADMINYCOOR",VLOOKUP(AY1647,'[2]LISTAS ANEXO 1. 3'!$B$13:$C$42,2,FALSE),IF(C1647="TASAS",VLOOKUP(AY1647,'[2]LISTAS ANEXO 1. 3'!$B$43:$C$51,2,FALSE),IF(C1647="FORTALECIMIENTO",VLOOKUP(AY1647,'[2]LISTAS ANEXO 1. 3'!$B$52:$C$58,2,FALSE),""))),"")</f>
        <v>CD</v>
      </c>
      <c r="I1647" s="23" t="str">
        <f>+IFERROR(VLOOKUP(#REF!,'[2]LISTAS ANEXO 1. 4'!$B$74:$C$90,2,FALSE),"")</f>
        <v/>
      </c>
      <c r="J1647" s="23" t="str">
        <f>+IFERROR(VLOOKUP(X1647,[2]ORDINALES!$B$2:$C$5,2,FALSE),"")</f>
        <v>CTADOS</v>
      </c>
      <c r="K1647" s="23" t="str">
        <f>+IFERROR(VLOOKUP(#REF!,[2]REGION!$G$2:$I$1125,2,FALSE),"")</f>
        <v/>
      </c>
      <c r="L1647" s="23" t="str">
        <f>+IFERROR(VLOOKUP(AI1647,[2]REGION!$G$2:$I$1125,2,FALSE),"")</f>
        <v/>
      </c>
      <c r="M1647" s="23" t="str">
        <f>+IFERROR(VLOOKUP(#REF!,[2]ORDINALES!$H$2:$I$382,2,FALSE),"")</f>
        <v/>
      </c>
      <c r="N1647" s="23" t="str">
        <f>IFERROR(VLOOKUP(U1647,'[2]Lista Willy'!$B$11:$D$14,3,FALSE),"")</f>
        <v>REC_11</v>
      </c>
      <c r="O1647" s="24"/>
      <c r="P1647" s="90">
        <v>49040</v>
      </c>
      <c r="Q1647" s="90" t="s">
        <v>540</v>
      </c>
      <c r="R1647" s="90" t="s">
        <v>1386</v>
      </c>
      <c r="S1647" s="90" t="s">
        <v>1605</v>
      </c>
      <c r="T1647" s="90" t="s">
        <v>1386</v>
      </c>
      <c r="U1647" s="90" t="s">
        <v>52</v>
      </c>
      <c r="V1647" s="94" t="s">
        <v>53</v>
      </c>
      <c r="W1647" s="90" t="s">
        <v>54</v>
      </c>
      <c r="X1647" s="90" t="s">
        <v>55</v>
      </c>
      <c r="Y1647" s="90" t="s">
        <v>294</v>
      </c>
      <c r="Z1647" s="88">
        <v>1978103</v>
      </c>
      <c r="AA1647" s="120"/>
      <c r="AB1647" s="88"/>
      <c r="AC1647" s="88"/>
      <c r="AD1647" s="88"/>
      <c r="AE1647" s="120">
        <v>1978103</v>
      </c>
      <c r="AF1647" s="88"/>
      <c r="AG1647" s="89"/>
      <c r="AH1647" s="90" t="s">
        <v>57</v>
      </c>
      <c r="AI1647" s="90"/>
      <c r="AJ1647" s="90"/>
      <c r="AK1647" s="90"/>
      <c r="AL1647" s="90" t="s">
        <v>57</v>
      </c>
      <c r="AM1647" s="90"/>
      <c r="AN1647" s="90" t="s">
        <v>57</v>
      </c>
      <c r="AO1647" s="90"/>
      <c r="AP1647" s="90" t="s">
        <v>57</v>
      </c>
      <c r="AQ1647" s="90"/>
      <c r="AR1647" s="90" t="s">
        <v>57</v>
      </c>
      <c r="AS1647" s="90" t="s">
        <v>60</v>
      </c>
      <c r="AT1647" s="90" t="s">
        <v>61</v>
      </c>
      <c r="AU1647" s="97" t="s">
        <v>62</v>
      </c>
      <c r="AV1647" s="98" t="s">
        <v>63</v>
      </c>
      <c r="AW1647" s="98" t="s">
        <v>64</v>
      </c>
      <c r="AX1647" s="97">
        <v>3202008</v>
      </c>
      <c r="AY1647" s="98" t="s">
        <v>65</v>
      </c>
      <c r="AZ1647" s="98" t="s">
        <v>66</v>
      </c>
      <c r="BA1647" s="24"/>
    </row>
    <row r="1648" spans="1:53" ht="84.75" customHeight="1">
      <c r="A1648" s="23" t="str">
        <f>+IFERROR(VLOOKUP(R1648,'[2]Listas niveles'!$D$2:$E$11,2,FALSE),"")</f>
        <v>DTAO</v>
      </c>
      <c r="B1648" s="23" t="str">
        <f>+IFERROR(VLOOKUP(AS1648,'[2]Listas anexo 1'!$A$7:$B$8,2,FALSE),"")</f>
        <v>FORTA</v>
      </c>
      <c r="C1648" s="23" t="str">
        <f>+IFERROR(VLOOKUP(AT1648,'[2]Listas anexo 1'!$A$13:$B$15,2,FALSE),"")</f>
        <v>FORTALECIMIENTO</v>
      </c>
      <c r="D1648" s="23" t="str">
        <f>+IFERROR(VLOOKUP(AT1648,'[2]Listas anexo 1'!$A$13:$C$15,3,FALSE),"")</f>
        <v>FORTALECER</v>
      </c>
      <c r="E1648" s="23" t="str">
        <f>+IFERROR(VLOOKUP(AT1648,'[2]Listas anexo 1'!$A$19:$B$21,2,FALSE),"")</f>
        <v>FORTOB</v>
      </c>
      <c r="F1648" s="23" t="str">
        <f>+IFERROR(VLOOKUP(AV1648,'[2]Listas anexo 1'!$J$13:$K$21,2,FALSE),"")</f>
        <v>FORTOBI</v>
      </c>
      <c r="G1648" s="23" t="str">
        <f>+IFERROR(VLOOKUP(AW1648,'[2]LISTAS ANEXO 1. 2'!$A$9:$B$38,2,FALSE),"")</f>
        <v>TII</v>
      </c>
      <c r="H1648" s="23" t="str">
        <f>+IFERROR(IF(C1648="ADMINYCOOR",VLOOKUP(AY1648,'[2]LISTAS ANEXO 1. 3'!$B$13:$C$42,2,FALSE),IF(C1648="TASAS",VLOOKUP(AY1648,'[2]LISTAS ANEXO 1. 3'!$B$43:$C$51,2,FALSE),IF(C1648="FORTALECIMIENTO",VLOOKUP(AY1648,'[2]LISTAS ANEXO 1. 3'!$B$52:$C$58,2,FALSE),""))),"")</f>
        <v>BBBB</v>
      </c>
      <c r="I1648" s="23" t="str">
        <f>+IFERROR(VLOOKUP(#REF!,'[2]LISTAS ANEXO 1. 4'!$B$74:$C$90,2,FALSE),"")</f>
        <v/>
      </c>
      <c r="J1648" s="23" t="str">
        <f>+IFERROR(VLOOKUP(X1648,[2]ORDINALES!$B$2:$C$5,2,FALSE),"")</f>
        <v>CTADOS</v>
      </c>
      <c r="K1648" s="23" t="str">
        <f>+IFERROR(VLOOKUP(#REF!,[2]REGION!$G$2:$I$1125,2,FALSE),"")</f>
        <v/>
      </c>
      <c r="L1648" s="23" t="str">
        <f>+IFERROR(VLOOKUP(AI1648,[2]REGION!$G$2:$I$1125,2,FALSE),"")</f>
        <v>TOLIMA</v>
      </c>
      <c r="M1648" s="23" t="str">
        <f>+IFERROR(VLOOKUP(#REF!,[2]ORDINALES!$H$2:$I$382,2,FALSE),"")</f>
        <v/>
      </c>
      <c r="N1648" s="23" t="str">
        <f>IFERROR(VLOOKUP(U1648,'[2]Lista Willy'!$B$11:$D$14,3,FALSE),"")</f>
        <v>REC_11</v>
      </c>
      <c r="O1648" s="24"/>
      <c r="P1648" s="90">
        <v>49041</v>
      </c>
      <c r="Q1648" s="90" t="s">
        <v>540</v>
      </c>
      <c r="R1648" s="90" t="s">
        <v>1386</v>
      </c>
      <c r="S1648" s="90" t="s">
        <v>1605</v>
      </c>
      <c r="T1648" s="90" t="s">
        <v>1386</v>
      </c>
      <c r="U1648" s="90" t="s">
        <v>52</v>
      </c>
      <c r="V1648" s="94" t="s">
        <v>53</v>
      </c>
      <c r="W1648" s="90" t="s">
        <v>54</v>
      </c>
      <c r="X1648" s="90" t="s">
        <v>55</v>
      </c>
      <c r="Y1648" s="90" t="s">
        <v>1630</v>
      </c>
      <c r="Z1648" s="88">
        <v>31859960</v>
      </c>
      <c r="AA1648" s="120"/>
      <c r="AB1648" s="88"/>
      <c r="AC1648" s="88"/>
      <c r="AD1648" s="88"/>
      <c r="AE1648" s="120">
        <v>31859960</v>
      </c>
      <c r="AF1648" s="88"/>
      <c r="AG1648" s="89"/>
      <c r="AH1648" s="90" t="s">
        <v>57</v>
      </c>
      <c r="AI1648" s="90" t="s">
        <v>1607</v>
      </c>
      <c r="AJ1648" s="90" t="s">
        <v>1608</v>
      </c>
      <c r="AK1648" s="90"/>
      <c r="AL1648" s="90" t="s">
        <v>57</v>
      </c>
      <c r="AM1648" s="90"/>
      <c r="AN1648" s="90" t="s">
        <v>57</v>
      </c>
      <c r="AO1648" s="90"/>
      <c r="AP1648" s="90" t="s">
        <v>57</v>
      </c>
      <c r="AQ1648" s="90"/>
      <c r="AR1648" s="90" t="s">
        <v>57</v>
      </c>
      <c r="AS1648" s="90" t="s">
        <v>73</v>
      </c>
      <c r="AT1648" s="90" t="s">
        <v>74</v>
      </c>
      <c r="AU1648" s="97" t="s">
        <v>75</v>
      </c>
      <c r="AV1648" s="98" t="s">
        <v>76</v>
      </c>
      <c r="AW1648" s="98" t="s">
        <v>77</v>
      </c>
      <c r="AX1648" s="97">
        <v>3299060</v>
      </c>
      <c r="AY1648" s="98" t="s">
        <v>78</v>
      </c>
      <c r="AZ1648" s="98" t="s">
        <v>201</v>
      </c>
      <c r="BA1648" s="24"/>
    </row>
    <row r="1649" spans="1:53" ht="84.75" customHeight="1">
      <c r="A1649" s="23" t="str">
        <f>+IFERROR(VLOOKUP(R1649,'[2]Listas niveles'!$D$2:$E$11,2,FALSE),"")</f>
        <v>DTAO</v>
      </c>
      <c r="B1649" s="23" t="str">
        <f>+IFERROR(VLOOKUP(AS1649,'[2]Listas anexo 1'!$A$7:$B$8,2,FALSE),"")</f>
        <v>FORTA</v>
      </c>
      <c r="C1649" s="23" t="str">
        <f>+IFERROR(VLOOKUP(AT1649,'[2]Listas anexo 1'!$A$13:$B$15,2,FALSE),"")</f>
        <v>FORTALECIMIENTO</v>
      </c>
      <c r="D1649" s="23" t="str">
        <f>+IFERROR(VLOOKUP(AT1649,'[2]Listas anexo 1'!$A$13:$C$15,3,FALSE),"")</f>
        <v>FORTALECER</v>
      </c>
      <c r="E1649" s="23" t="str">
        <f>+IFERROR(VLOOKUP(AT1649,'[2]Listas anexo 1'!$A$19:$B$21,2,FALSE),"")</f>
        <v>FORTOB</v>
      </c>
      <c r="F1649" s="23" t="str">
        <f>+IFERROR(VLOOKUP(AV1649,'[2]Listas anexo 1'!$J$13:$K$21,2,FALSE),"")</f>
        <v>FORTOBI</v>
      </c>
      <c r="G1649" s="23" t="str">
        <f>+IFERROR(VLOOKUP(AW1649,'[2]LISTAS ANEXO 1. 2'!$A$9:$B$38,2,FALSE),"")</f>
        <v>TII</v>
      </c>
      <c r="H1649" s="23" t="str">
        <f>+IFERROR(IF(C1649="ADMINYCOOR",VLOOKUP(AY1649,'[2]LISTAS ANEXO 1. 3'!$B$13:$C$42,2,FALSE),IF(C1649="TASAS",VLOOKUP(AY1649,'[2]LISTAS ANEXO 1. 3'!$B$43:$C$51,2,FALSE),IF(C1649="FORTALECIMIENTO",VLOOKUP(AY1649,'[2]LISTAS ANEXO 1. 3'!$B$52:$C$58,2,FALSE),""))),"")</f>
        <v>BBBB</v>
      </c>
      <c r="I1649" s="23" t="str">
        <f>+IFERROR(VLOOKUP(#REF!,'[2]LISTAS ANEXO 1. 4'!$B$74:$C$90,2,FALSE),"")</f>
        <v/>
      </c>
      <c r="J1649" s="23" t="str">
        <f>+IFERROR(VLOOKUP(X1649,[2]ORDINALES!$B$2:$C$5,2,FALSE),"")</f>
        <v>CTADOS</v>
      </c>
      <c r="K1649" s="23" t="str">
        <f>+IFERROR(VLOOKUP(#REF!,[2]REGION!$G$2:$I$1125,2,FALSE),"")</f>
        <v/>
      </c>
      <c r="L1649" s="23" t="str">
        <f>+IFERROR(VLOOKUP(AI1649,[2]REGION!$G$2:$I$1125,2,FALSE),"")</f>
        <v/>
      </c>
      <c r="M1649" s="23" t="str">
        <f>+IFERROR(VLOOKUP(#REF!,[2]ORDINALES!$H$2:$I$382,2,FALSE),"")</f>
        <v/>
      </c>
      <c r="N1649" s="23" t="str">
        <f>IFERROR(VLOOKUP(U1649,'[2]Lista Willy'!$B$11:$D$14,3,FALSE),"")</f>
        <v>REC_11</v>
      </c>
      <c r="O1649" s="24"/>
      <c r="P1649" s="90">
        <v>49043</v>
      </c>
      <c r="Q1649" s="90" t="s">
        <v>540</v>
      </c>
      <c r="R1649" s="90" t="s">
        <v>1386</v>
      </c>
      <c r="S1649" s="90" t="s">
        <v>1605</v>
      </c>
      <c r="T1649" s="90" t="s">
        <v>1386</v>
      </c>
      <c r="U1649" s="90" t="s">
        <v>52</v>
      </c>
      <c r="V1649" s="94" t="s">
        <v>53</v>
      </c>
      <c r="W1649" s="90" t="s">
        <v>54</v>
      </c>
      <c r="X1649" s="90" t="s">
        <v>55</v>
      </c>
      <c r="Y1649" s="90" t="s">
        <v>71</v>
      </c>
      <c r="Z1649" s="88">
        <v>5000000</v>
      </c>
      <c r="AA1649" s="120"/>
      <c r="AB1649" s="88"/>
      <c r="AC1649" s="88"/>
      <c r="AD1649" s="88"/>
      <c r="AE1649" s="120">
        <v>5000000</v>
      </c>
      <c r="AF1649" s="88"/>
      <c r="AG1649" s="89"/>
      <c r="AH1649" s="90" t="s">
        <v>57</v>
      </c>
      <c r="AI1649" s="90"/>
      <c r="AJ1649" s="90"/>
      <c r="AK1649" s="90"/>
      <c r="AL1649" s="90" t="s">
        <v>57</v>
      </c>
      <c r="AM1649" s="90"/>
      <c r="AN1649" s="90" t="s">
        <v>57</v>
      </c>
      <c r="AO1649" s="90"/>
      <c r="AP1649" s="90" t="s">
        <v>57</v>
      </c>
      <c r="AQ1649" s="90"/>
      <c r="AR1649" s="90" t="s">
        <v>57</v>
      </c>
      <c r="AS1649" s="90" t="s">
        <v>73</v>
      </c>
      <c r="AT1649" s="90" t="s">
        <v>74</v>
      </c>
      <c r="AU1649" s="97" t="s">
        <v>75</v>
      </c>
      <c r="AV1649" s="98" t="s">
        <v>76</v>
      </c>
      <c r="AW1649" s="98" t="s">
        <v>77</v>
      </c>
      <c r="AX1649" s="97">
        <v>3299060</v>
      </c>
      <c r="AY1649" s="98" t="s">
        <v>78</v>
      </c>
      <c r="AZ1649" s="98" t="s">
        <v>201</v>
      </c>
      <c r="BA1649" s="24"/>
    </row>
    <row r="1650" spans="1:53" ht="84.75" customHeight="1">
      <c r="A1650" s="23" t="str">
        <f>+IFERROR(VLOOKUP(R1650,'[2]Listas niveles'!$D$2:$E$11,2,FALSE),"")</f>
        <v>DTAO</v>
      </c>
      <c r="B1650" s="23" t="str">
        <f>+IFERROR(VLOOKUP(AS1650,'[2]Listas anexo 1'!$A$7:$B$8,2,FALSE),"")</f>
        <v>FORTA</v>
      </c>
      <c r="C1650" s="23" t="str">
        <f>+IFERROR(VLOOKUP(AT1650,'[2]Listas anexo 1'!$A$13:$B$15,2,FALSE),"")</f>
        <v>FORTALECIMIENTO</v>
      </c>
      <c r="D1650" s="23" t="str">
        <f>+IFERROR(VLOOKUP(AT1650,'[2]Listas anexo 1'!$A$13:$C$15,3,FALSE),"")</f>
        <v>FORTALECER</v>
      </c>
      <c r="E1650" s="23" t="str">
        <f>+IFERROR(VLOOKUP(AT1650,'[2]Listas anexo 1'!$A$19:$B$21,2,FALSE),"")</f>
        <v>FORTOB</v>
      </c>
      <c r="F1650" s="23" t="str">
        <f>+IFERROR(VLOOKUP(AV1650,'[2]Listas anexo 1'!$J$13:$K$21,2,FALSE),"")</f>
        <v>FORTOBI</v>
      </c>
      <c r="G1650" s="23" t="str">
        <f>+IFERROR(VLOOKUP(AW1650,'[2]LISTAS ANEXO 1. 2'!$A$9:$B$38,2,FALSE),"")</f>
        <v>TII</v>
      </c>
      <c r="H1650" s="23" t="str">
        <f>+IFERROR(IF(C1650="ADMINYCOOR",VLOOKUP(AY1650,'[2]LISTAS ANEXO 1. 3'!$B$13:$C$42,2,FALSE),IF(C1650="TASAS",VLOOKUP(AY1650,'[2]LISTAS ANEXO 1. 3'!$B$43:$C$51,2,FALSE),IF(C1650="FORTALECIMIENTO",VLOOKUP(AY1650,'[2]LISTAS ANEXO 1. 3'!$B$52:$C$58,2,FALSE),""))),"")</f>
        <v>BBBB</v>
      </c>
      <c r="I1650" s="23" t="str">
        <f>+IFERROR(VLOOKUP(#REF!,'[2]LISTAS ANEXO 1. 4'!$B$74:$C$90,2,FALSE),"")</f>
        <v/>
      </c>
      <c r="J1650" s="23" t="str">
        <f>+IFERROR(VLOOKUP(X1650,[2]ORDINALES!$B$2:$C$5,2,FALSE),"")</f>
        <v>CTADOS</v>
      </c>
      <c r="K1650" s="23" t="str">
        <f>+IFERROR(VLOOKUP(#REF!,[2]REGION!$G$2:$I$1125,2,FALSE),"")</f>
        <v/>
      </c>
      <c r="L1650" s="23" t="str">
        <f>+IFERROR(VLOOKUP(AI1650,[2]REGION!$G$2:$I$1125,2,FALSE),"")</f>
        <v/>
      </c>
      <c r="M1650" s="23" t="str">
        <f>+IFERROR(VLOOKUP(#REF!,[2]ORDINALES!$H$2:$I$382,2,FALSE),"")</f>
        <v/>
      </c>
      <c r="N1650" s="23" t="str">
        <f>IFERROR(VLOOKUP(U1650,'[2]Lista Willy'!$B$11:$D$14,3,FALSE),"")</f>
        <v>REC_11</v>
      </c>
      <c r="O1650" s="24"/>
      <c r="P1650" s="90">
        <v>49044</v>
      </c>
      <c r="Q1650" s="90" t="s">
        <v>540</v>
      </c>
      <c r="R1650" s="90" t="s">
        <v>1386</v>
      </c>
      <c r="S1650" s="90" t="s">
        <v>1605</v>
      </c>
      <c r="T1650" s="90" t="s">
        <v>1386</v>
      </c>
      <c r="U1650" s="90" t="s">
        <v>52</v>
      </c>
      <c r="V1650" s="94" t="s">
        <v>53</v>
      </c>
      <c r="W1650" s="90" t="s">
        <v>54</v>
      </c>
      <c r="X1650" s="90" t="s">
        <v>55</v>
      </c>
      <c r="Y1650" s="90" t="s">
        <v>1526</v>
      </c>
      <c r="Z1650" s="88">
        <v>3000000</v>
      </c>
      <c r="AA1650" s="120"/>
      <c r="AB1650" s="88"/>
      <c r="AC1650" s="88"/>
      <c r="AD1650" s="88"/>
      <c r="AE1650" s="120">
        <v>3000000</v>
      </c>
      <c r="AF1650" s="88"/>
      <c r="AG1650" s="89"/>
      <c r="AH1650" s="90" t="s">
        <v>57</v>
      </c>
      <c r="AI1650" s="90"/>
      <c r="AJ1650" s="90"/>
      <c r="AK1650" s="90"/>
      <c r="AL1650" s="90" t="s">
        <v>57</v>
      </c>
      <c r="AM1650" s="90"/>
      <c r="AN1650" s="90" t="s">
        <v>57</v>
      </c>
      <c r="AO1650" s="90"/>
      <c r="AP1650" s="90" t="s">
        <v>57</v>
      </c>
      <c r="AQ1650" s="90"/>
      <c r="AR1650" s="90" t="s">
        <v>57</v>
      </c>
      <c r="AS1650" s="90" t="s">
        <v>73</v>
      </c>
      <c r="AT1650" s="90" t="s">
        <v>74</v>
      </c>
      <c r="AU1650" s="97" t="s">
        <v>75</v>
      </c>
      <c r="AV1650" s="98" t="s">
        <v>76</v>
      </c>
      <c r="AW1650" s="98" t="s">
        <v>77</v>
      </c>
      <c r="AX1650" s="97">
        <v>3299060</v>
      </c>
      <c r="AY1650" s="98" t="s">
        <v>78</v>
      </c>
      <c r="AZ1650" s="98" t="s">
        <v>201</v>
      </c>
      <c r="BA1650" s="24"/>
    </row>
    <row r="1651" spans="1:53" ht="84.75" customHeight="1">
      <c r="A1651" s="23" t="str">
        <f>+IFERROR(VLOOKUP(R1651,'[2]Listas niveles'!$D$2:$E$11,2,FALSE),"")</f>
        <v>DTAO</v>
      </c>
      <c r="B1651" s="23" t="str">
        <f>+IFERROR(VLOOKUP(AS1651,'[2]Listas anexo 1'!$A$7:$B$8,2,FALSE),"")</f>
        <v>FORTA</v>
      </c>
      <c r="C1651" s="23" t="str">
        <f>+IFERROR(VLOOKUP(AT1651,'[2]Listas anexo 1'!$A$13:$B$15,2,FALSE),"")</f>
        <v>FORTALECIMIENTO</v>
      </c>
      <c r="D1651" s="23" t="str">
        <f>+IFERROR(VLOOKUP(AT1651,'[2]Listas anexo 1'!$A$13:$C$15,3,FALSE),"")</f>
        <v>FORTALECER</v>
      </c>
      <c r="E1651" s="23" t="str">
        <f>+IFERROR(VLOOKUP(AT1651,'[2]Listas anexo 1'!$A$19:$B$21,2,FALSE),"")</f>
        <v>FORTOB</v>
      </c>
      <c r="F1651" s="23" t="str">
        <f>+IFERROR(VLOOKUP(AV1651,'[2]Listas anexo 1'!$J$13:$K$21,2,FALSE),"")</f>
        <v>FORTOBI</v>
      </c>
      <c r="G1651" s="23" t="str">
        <f>+IFERROR(VLOOKUP(AW1651,'[2]LISTAS ANEXO 1. 2'!$A$9:$B$38,2,FALSE),"")</f>
        <v>TII</v>
      </c>
      <c r="H1651" s="23" t="str">
        <f>+IFERROR(IF(C1651="ADMINYCOOR",VLOOKUP(AY1651,'[2]LISTAS ANEXO 1. 3'!$B$13:$C$42,2,FALSE),IF(C1651="TASAS",VLOOKUP(AY1651,'[2]LISTAS ANEXO 1. 3'!$B$43:$C$51,2,FALSE),IF(C1651="FORTALECIMIENTO",VLOOKUP(AY1651,'[2]LISTAS ANEXO 1. 3'!$B$52:$C$58,2,FALSE),""))),"")</f>
        <v>BBBB</v>
      </c>
      <c r="I1651" s="23" t="str">
        <f>+IFERROR(VLOOKUP(#REF!,'[2]LISTAS ANEXO 1. 4'!$B$74:$C$90,2,FALSE),"")</f>
        <v/>
      </c>
      <c r="J1651" s="23" t="str">
        <f>+IFERROR(VLOOKUP(X1651,[2]ORDINALES!$B$2:$C$5,2,FALSE),"")</f>
        <v>CTADOS</v>
      </c>
      <c r="K1651" s="23" t="str">
        <f>+IFERROR(VLOOKUP(#REF!,[2]REGION!$G$2:$I$1125,2,FALSE),"")</f>
        <v/>
      </c>
      <c r="L1651" s="23" t="str">
        <f>+IFERROR(VLOOKUP(AI1651,[2]REGION!$G$2:$I$1125,2,FALSE),"")</f>
        <v/>
      </c>
      <c r="M1651" s="23" t="str">
        <f>+IFERROR(VLOOKUP(#REF!,[2]ORDINALES!$H$2:$I$382,2,FALSE),"")</f>
        <v/>
      </c>
      <c r="N1651" s="23" t="str">
        <f>IFERROR(VLOOKUP(U1651,'[2]Lista Willy'!$B$11:$D$14,3,FALSE),"")</f>
        <v>REC_11</v>
      </c>
      <c r="O1651" s="24"/>
      <c r="P1651" s="90">
        <v>49045</v>
      </c>
      <c r="Q1651" s="90" t="s">
        <v>540</v>
      </c>
      <c r="R1651" s="90" t="s">
        <v>1386</v>
      </c>
      <c r="S1651" s="90" t="s">
        <v>1605</v>
      </c>
      <c r="T1651" s="90" t="s">
        <v>1386</v>
      </c>
      <c r="U1651" s="90" t="s">
        <v>52</v>
      </c>
      <c r="V1651" s="94" t="s">
        <v>53</v>
      </c>
      <c r="W1651" s="90" t="s">
        <v>54</v>
      </c>
      <c r="X1651" s="90" t="s">
        <v>55</v>
      </c>
      <c r="Y1651" s="90" t="s">
        <v>1631</v>
      </c>
      <c r="Z1651" s="88">
        <v>2000000</v>
      </c>
      <c r="AA1651" s="120"/>
      <c r="AB1651" s="88"/>
      <c r="AC1651" s="88"/>
      <c r="AD1651" s="88"/>
      <c r="AE1651" s="120">
        <v>2000000</v>
      </c>
      <c r="AF1651" s="88"/>
      <c r="AG1651" s="89"/>
      <c r="AH1651" s="90" t="s">
        <v>57</v>
      </c>
      <c r="AI1651" s="90"/>
      <c r="AJ1651" s="90"/>
      <c r="AK1651" s="90"/>
      <c r="AL1651" s="90" t="s">
        <v>57</v>
      </c>
      <c r="AM1651" s="90"/>
      <c r="AN1651" s="90" t="s">
        <v>57</v>
      </c>
      <c r="AO1651" s="90"/>
      <c r="AP1651" s="90" t="s">
        <v>57</v>
      </c>
      <c r="AQ1651" s="90"/>
      <c r="AR1651" s="90" t="s">
        <v>57</v>
      </c>
      <c r="AS1651" s="90" t="s">
        <v>73</v>
      </c>
      <c r="AT1651" s="90" t="s">
        <v>74</v>
      </c>
      <c r="AU1651" s="97" t="s">
        <v>75</v>
      </c>
      <c r="AV1651" s="98" t="s">
        <v>76</v>
      </c>
      <c r="AW1651" s="98" t="s">
        <v>77</v>
      </c>
      <c r="AX1651" s="97">
        <v>3299060</v>
      </c>
      <c r="AY1651" s="98" t="s">
        <v>78</v>
      </c>
      <c r="AZ1651" s="98" t="s">
        <v>201</v>
      </c>
      <c r="BA1651" s="24"/>
    </row>
    <row r="1652" spans="1:53" ht="84.75" customHeight="1">
      <c r="A1652" s="23" t="str">
        <f>+IFERROR(VLOOKUP(R1652,'[2]Listas niveles'!$D$2:$E$11,2,FALSE),"")</f>
        <v>DTAO</v>
      </c>
      <c r="B1652" s="23" t="str">
        <f>+IFERROR(VLOOKUP(AS1652,'[2]Listas anexo 1'!$A$7:$B$8,2,FALSE),"")</f>
        <v>ADMIN</v>
      </c>
      <c r="C1652" s="23" t="str">
        <f>+IFERROR(VLOOKUP(AT1652,'[2]Listas anexo 1'!$A$13:$B$15,2,FALSE),"")</f>
        <v>ADMINYCOOR</v>
      </c>
      <c r="D1652" s="23" t="str">
        <f>+IFERROR(VLOOKUP(AT1652,'[2]Listas anexo 1'!$A$13:$C$15,3,FALSE),"")</f>
        <v>CONTRIBUIR</v>
      </c>
      <c r="E1652" s="23" t="str">
        <f>+IFERROR(VLOOKUP(AT1652,'[2]Listas anexo 1'!$A$19:$B$21,2,FALSE),"")</f>
        <v>ADMINOB</v>
      </c>
      <c r="F1652" s="23" t="str">
        <f>+IFERROR(VLOOKUP(AV1652,'[2]Listas anexo 1'!$J$13:$K$21,2,FALSE),"")</f>
        <v>ADOBIII</v>
      </c>
      <c r="G1652" s="23" t="str">
        <f>+IFERROR(VLOOKUP(AW1652,'[2]LISTAS ANEXO 1. 2'!$A$9:$B$38,2,FALSE),"")</f>
        <v>AX</v>
      </c>
      <c r="H1652" s="23" t="str">
        <f>+IFERROR(IF(C1652="ADMINYCOOR",VLOOKUP(AY1652,'[2]LISTAS ANEXO 1. 3'!$B$13:$C$42,2,FALSE),IF(C1652="TASAS",VLOOKUP(AY1652,'[2]LISTAS ANEXO 1. 3'!$B$43:$C$51,2,FALSE),IF(C1652="FORTALECIMIENTO",VLOOKUP(AY1652,'[2]LISTAS ANEXO 1. 3'!$B$52:$C$58,2,FALSE),""))),"")</f>
        <v>OO</v>
      </c>
      <c r="I1652" s="23" t="str">
        <f>+IFERROR(VLOOKUP(#REF!,'[2]LISTAS ANEXO 1. 4'!$B$74:$C$90,2,FALSE),"")</f>
        <v/>
      </c>
      <c r="J1652" s="23" t="str">
        <f>+IFERROR(VLOOKUP(X1652,[2]ORDINALES!$B$2:$C$5,2,FALSE),"")</f>
        <v>CTADOS</v>
      </c>
      <c r="K1652" s="23" t="str">
        <f>+IFERROR(VLOOKUP(#REF!,[2]REGION!$G$2:$I$1125,2,FALSE),"")</f>
        <v/>
      </c>
      <c r="L1652" s="23" t="str">
        <f>+IFERROR(VLOOKUP(AI1652,[2]REGION!$G$2:$I$1125,2,FALSE),"")</f>
        <v>CAUCA</v>
      </c>
      <c r="M1652" s="23" t="str">
        <f>+IFERROR(VLOOKUP(#REF!,[2]ORDINALES!$H$2:$I$382,2,FALSE),"")</f>
        <v/>
      </c>
      <c r="N1652" s="23" t="str">
        <f>IFERROR(VLOOKUP(U1652,'[2]Lista Willy'!$B$11:$D$14,3,FALSE),"")</f>
        <v>REC_11</v>
      </c>
      <c r="O1652" s="24"/>
      <c r="P1652" s="90">
        <v>50000</v>
      </c>
      <c r="Q1652" s="90" t="s">
        <v>540</v>
      </c>
      <c r="R1652" s="90" t="s">
        <v>1386</v>
      </c>
      <c r="S1652" s="90" t="s">
        <v>1632</v>
      </c>
      <c r="T1652" s="90" t="s">
        <v>1386</v>
      </c>
      <c r="U1652" s="90" t="s">
        <v>52</v>
      </c>
      <c r="V1652" s="94" t="s">
        <v>53</v>
      </c>
      <c r="W1652" s="90" t="s">
        <v>54</v>
      </c>
      <c r="X1652" s="90" t="s">
        <v>55</v>
      </c>
      <c r="Y1652" s="90" t="s">
        <v>1387</v>
      </c>
      <c r="Z1652" s="88">
        <v>35359800</v>
      </c>
      <c r="AA1652" s="120"/>
      <c r="AB1652" s="88"/>
      <c r="AC1652" s="88"/>
      <c r="AD1652" s="88"/>
      <c r="AE1652" s="120">
        <v>35359800</v>
      </c>
      <c r="AF1652" s="88"/>
      <c r="AG1652" s="89"/>
      <c r="AH1652" s="90" t="s">
        <v>57</v>
      </c>
      <c r="AI1652" s="90" t="s">
        <v>1421</v>
      </c>
      <c r="AJ1652" s="90" t="s">
        <v>1422</v>
      </c>
      <c r="AK1652" s="90"/>
      <c r="AL1652" s="90" t="s">
        <v>57</v>
      </c>
      <c r="AM1652" s="90"/>
      <c r="AN1652" s="90" t="s">
        <v>57</v>
      </c>
      <c r="AO1652" s="90"/>
      <c r="AP1652" s="90" t="s">
        <v>57</v>
      </c>
      <c r="AQ1652" s="90"/>
      <c r="AR1652" s="90" t="s">
        <v>57</v>
      </c>
      <c r="AS1652" s="90" t="s">
        <v>60</v>
      </c>
      <c r="AT1652" s="90" t="s">
        <v>61</v>
      </c>
      <c r="AU1652" s="97" t="s">
        <v>62</v>
      </c>
      <c r="AV1652" s="98" t="s">
        <v>272</v>
      </c>
      <c r="AW1652" s="98" t="s">
        <v>335</v>
      </c>
      <c r="AX1652" s="97">
        <v>3202004</v>
      </c>
      <c r="AY1652" s="98" t="s">
        <v>336</v>
      </c>
      <c r="AZ1652" s="98" t="s">
        <v>888</v>
      </c>
      <c r="BA1652" s="24"/>
    </row>
    <row r="1653" spans="1:53" ht="84.75" customHeight="1">
      <c r="A1653" s="23" t="str">
        <f>+IFERROR(VLOOKUP(R1653,'[2]Listas niveles'!$D$2:$E$11,2,FALSE),"")</f>
        <v>DTAO</v>
      </c>
      <c r="B1653" s="23" t="str">
        <f>+IFERROR(VLOOKUP(AS1653,'[2]Listas anexo 1'!$A$7:$B$8,2,FALSE),"")</f>
        <v>ADMIN</v>
      </c>
      <c r="C1653" s="23" t="str">
        <f>+IFERROR(VLOOKUP(AT1653,'[2]Listas anexo 1'!$A$13:$B$15,2,FALSE),"")</f>
        <v>ADMINYCOOR</v>
      </c>
      <c r="D1653" s="23" t="str">
        <f>+IFERROR(VLOOKUP(AT1653,'[2]Listas anexo 1'!$A$13:$C$15,3,FALSE),"")</f>
        <v>CONTRIBUIR</v>
      </c>
      <c r="E1653" s="23" t="str">
        <f>+IFERROR(VLOOKUP(AT1653,'[2]Listas anexo 1'!$A$19:$B$21,2,FALSE),"")</f>
        <v>ADMINOB</v>
      </c>
      <c r="F1653" s="23" t="str">
        <f>+IFERROR(VLOOKUP(AV1653,'[2]Listas anexo 1'!$J$13:$K$21,2,FALSE),"")</f>
        <v>ADOBI</v>
      </c>
      <c r="G1653" s="23" t="str">
        <f>+IFERROR(VLOOKUP(AW1653,'[2]LISTAS ANEXO 1. 2'!$A$9:$B$38,2,FALSE),"")</f>
        <v>AI</v>
      </c>
      <c r="H1653" s="23" t="str">
        <f>+IFERROR(IF(C1653="ADMINYCOOR",VLOOKUP(AY1653,'[2]LISTAS ANEXO 1. 3'!$B$13:$C$42,2,FALSE),IF(C1653="TASAS",VLOOKUP(AY1653,'[2]LISTAS ANEXO 1. 3'!$B$43:$C$51,2,FALSE),IF(C1653="FORTALECIMIENTO",VLOOKUP(AY1653,'[2]LISTAS ANEXO 1. 3'!$B$52:$C$58,2,FALSE),""))),"")</f>
        <v>AA</v>
      </c>
      <c r="I1653" s="23" t="str">
        <f>+IFERROR(VLOOKUP(#REF!,'[2]LISTAS ANEXO 1. 4'!$B$74:$C$90,2,FALSE),"")</f>
        <v/>
      </c>
      <c r="J1653" s="23" t="str">
        <f>+IFERROR(VLOOKUP(X1653,[2]ORDINALES!$B$2:$C$5,2,FALSE),"")</f>
        <v>CTADOS</v>
      </c>
      <c r="K1653" s="23" t="str">
        <f>+IFERROR(VLOOKUP(#REF!,[2]REGION!$G$2:$I$1125,2,FALSE),"")</f>
        <v/>
      </c>
      <c r="L1653" s="23" t="str">
        <f>+IFERROR(VLOOKUP(AI1653,[2]REGION!$G$2:$I$1125,2,FALSE),"")</f>
        <v>CAUCA</v>
      </c>
      <c r="M1653" s="23" t="str">
        <f>+IFERROR(VLOOKUP(#REF!,[2]ORDINALES!$H$2:$I$382,2,FALSE),"")</f>
        <v/>
      </c>
      <c r="N1653" s="23" t="str">
        <f>IFERROR(VLOOKUP(U1653,'[2]Lista Willy'!$B$11:$D$14,3,FALSE),"")</f>
        <v>REC_11</v>
      </c>
      <c r="O1653" s="24"/>
      <c r="P1653" s="90">
        <v>50001</v>
      </c>
      <c r="Q1653" s="90" t="s">
        <v>540</v>
      </c>
      <c r="R1653" s="90" t="s">
        <v>1386</v>
      </c>
      <c r="S1653" s="90" t="s">
        <v>1632</v>
      </c>
      <c r="T1653" s="90" t="s">
        <v>1386</v>
      </c>
      <c r="U1653" s="90" t="s">
        <v>52</v>
      </c>
      <c r="V1653" s="94" t="s">
        <v>53</v>
      </c>
      <c r="W1653" s="90" t="s">
        <v>54</v>
      </c>
      <c r="X1653" s="90" t="s">
        <v>55</v>
      </c>
      <c r="Y1653" s="90" t="s">
        <v>1633</v>
      </c>
      <c r="Z1653" s="88">
        <v>16477901</v>
      </c>
      <c r="AA1653" s="120"/>
      <c r="AB1653" s="88"/>
      <c r="AC1653" s="88"/>
      <c r="AD1653" s="88"/>
      <c r="AE1653" s="120">
        <v>16477901</v>
      </c>
      <c r="AF1653" s="88"/>
      <c r="AG1653" s="89"/>
      <c r="AH1653" s="90" t="s">
        <v>57</v>
      </c>
      <c r="AI1653" s="90" t="s">
        <v>1421</v>
      </c>
      <c r="AJ1653" s="90" t="s">
        <v>1422</v>
      </c>
      <c r="AK1653" s="90"/>
      <c r="AL1653" s="90" t="s">
        <v>57</v>
      </c>
      <c r="AM1653" s="90"/>
      <c r="AN1653" s="90" t="s">
        <v>57</v>
      </c>
      <c r="AO1653" s="90"/>
      <c r="AP1653" s="90" t="s">
        <v>57</v>
      </c>
      <c r="AQ1653" s="90"/>
      <c r="AR1653" s="90" t="s">
        <v>57</v>
      </c>
      <c r="AS1653" s="90" t="s">
        <v>60</v>
      </c>
      <c r="AT1653" s="90" t="s">
        <v>61</v>
      </c>
      <c r="AU1653" s="97" t="s">
        <v>62</v>
      </c>
      <c r="AV1653" s="98" t="s">
        <v>125</v>
      </c>
      <c r="AW1653" s="98" t="s">
        <v>126</v>
      </c>
      <c r="AX1653" s="97">
        <v>3202032</v>
      </c>
      <c r="AY1653" s="98" t="s">
        <v>127</v>
      </c>
      <c r="AZ1653" s="98" t="s">
        <v>293</v>
      </c>
      <c r="BA1653" s="24"/>
    </row>
    <row r="1654" spans="1:53" ht="84.75" customHeight="1">
      <c r="A1654" s="23" t="str">
        <f>+IFERROR(VLOOKUP(R1654,'[2]Listas niveles'!$D$2:$E$11,2,FALSE),"")</f>
        <v>DTAO</v>
      </c>
      <c r="B1654" s="23" t="str">
        <f>+IFERROR(VLOOKUP(AS1654,'[2]Listas anexo 1'!$A$7:$B$8,2,FALSE),"")</f>
        <v>ADMIN</v>
      </c>
      <c r="C1654" s="23" t="str">
        <f>+IFERROR(VLOOKUP(AT1654,'[2]Listas anexo 1'!$A$13:$B$15,2,FALSE),"")</f>
        <v>ADMINYCOOR</v>
      </c>
      <c r="D1654" s="23" t="str">
        <f>+IFERROR(VLOOKUP(AT1654,'[2]Listas anexo 1'!$A$13:$C$15,3,FALSE),"")</f>
        <v>CONTRIBUIR</v>
      </c>
      <c r="E1654" s="23" t="str">
        <f>+IFERROR(VLOOKUP(AT1654,'[2]Listas anexo 1'!$A$19:$B$21,2,FALSE),"")</f>
        <v>ADMINOB</v>
      </c>
      <c r="F1654" s="23" t="str">
        <f>+IFERROR(VLOOKUP(AV1654,'[2]Listas anexo 1'!$J$13:$K$21,2,FALSE),"")</f>
        <v>ADOBI</v>
      </c>
      <c r="G1654" s="23" t="str">
        <f>+IFERROR(VLOOKUP(AW1654,'[2]LISTAS ANEXO 1. 2'!$A$9:$B$38,2,FALSE),"")</f>
        <v>AI</v>
      </c>
      <c r="H1654" s="23" t="str">
        <f>+IFERROR(IF(C1654="ADMINYCOOR",VLOOKUP(AY1654,'[2]LISTAS ANEXO 1. 3'!$B$13:$C$42,2,FALSE),IF(C1654="TASAS",VLOOKUP(AY1654,'[2]LISTAS ANEXO 1. 3'!$B$43:$C$51,2,FALSE),IF(C1654="FORTALECIMIENTO",VLOOKUP(AY1654,'[2]LISTAS ANEXO 1. 3'!$B$52:$C$58,2,FALSE),""))),"")</f>
        <v>AA</v>
      </c>
      <c r="I1654" s="23" t="str">
        <f>+IFERROR(VLOOKUP(#REF!,'[2]LISTAS ANEXO 1. 4'!$B$74:$C$90,2,FALSE),"")</f>
        <v/>
      </c>
      <c r="J1654" s="23" t="str">
        <f>+IFERROR(VLOOKUP(X1654,[2]ORDINALES!$B$2:$C$5,2,FALSE),"")</f>
        <v>CTADOS</v>
      </c>
      <c r="K1654" s="23" t="str">
        <f>+IFERROR(VLOOKUP(#REF!,[2]REGION!$G$2:$I$1125,2,FALSE),"")</f>
        <v/>
      </c>
      <c r="L1654" s="23" t="str">
        <f>+IFERROR(VLOOKUP(AI1654,[2]REGION!$G$2:$I$1125,2,FALSE),"")</f>
        <v>CAUCA</v>
      </c>
      <c r="M1654" s="23" t="str">
        <f>+IFERROR(VLOOKUP(#REF!,[2]ORDINALES!$H$2:$I$382,2,FALSE),"")</f>
        <v/>
      </c>
      <c r="N1654" s="23" t="str">
        <f>IFERROR(VLOOKUP(U1654,'[2]Lista Willy'!$B$11:$D$14,3,FALSE),"")</f>
        <v>REC_11</v>
      </c>
      <c r="O1654" s="24"/>
      <c r="P1654" s="90">
        <v>50002</v>
      </c>
      <c r="Q1654" s="90" t="s">
        <v>540</v>
      </c>
      <c r="R1654" s="90" t="s">
        <v>1386</v>
      </c>
      <c r="S1654" s="90" t="s">
        <v>1632</v>
      </c>
      <c r="T1654" s="90" t="s">
        <v>1386</v>
      </c>
      <c r="U1654" s="90" t="s">
        <v>52</v>
      </c>
      <c r="V1654" s="94" t="s">
        <v>53</v>
      </c>
      <c r="W1654" s="90" t="s">
        <v>54</v>
      </c>
      <c r="X1654" s="90" t="s">
        <v>55</v>
      </c>
      <c r="Y1654" s="90" t="s">
        <v>1633</v>
      </c>
      <c r="Z1654" s="88">
        <v>16477901</v>
      </c>
      <c r="AA1654" s="120"/>
      <c r="AB1654" s="88"/>
      <c r="AC1654" s="88"/>
      <c r="AD1654" s="88"/>
      <c r="AE1654" s="120">
        <v>16477901</v>
      </c>
      <c r="AF1654" s="88"/>
      <c r="AG1654" s="89"/>
      <c r="AH1654" s="90" t="s">
        <v>57</v>
      </c>
      <c r="AI1654" s="90" t="s">
        <v>1421</v>
      </c>
      <c r="AJ1654" s="90" t="s">
        <v>1422</v>
      </c>
      <c r="AK1654" s="90"/>
      <c r="AL1654" s="90" t="s">
        <v>57</v>
      </c>
      <c r="AM1654" s="90"/>
      <c r="AN1654" s="90" t="s">
        <v>57</v>
      </c>
      <c r="AO1654" s="90"/>
      <c r="AP1654" s="90" t="s">
        <v>57</v>
      </c>
      <c r="AQ1654" s="90"/>
      <c r="AR1654" s="90" t="s">
        <v>57</v>
      </c>
      <c r="AS1654" s="90" t="s">
        <v>60</v>
      </c>
      <c r="AT1654" s="90" t="s">
        <v>61</v>
      </c>
      <c r="AU1654" s="97" t="s">
        <v>62</v>
      </c>
      <c r="AV1654" s="98" t="s">
        <v>125</v>
      </c>
      <c r="AW1654" s="98" t="s">
        <v>126</v>
      </c>
      <c r="AX1654" s="97">
        <v>3202032</v>
      </c>
      <c r="AY1654" s="98" t="s">
        <v>127</v>
      </c>
      <c r="AZ1654" s="98" t="s">
        <v>293</v>
      </c>
      <c r="BA1654" s="24"/>
    </row>
    <row r="1655" spans="1:53" ht="84.75" customHeight="1">
      <c r="A1655" s="23" t="str">
        <f>+IFERROR(VLOOKUP(R1655,'[2]Listas niveles'!$D$2:$E$11,2,FALSE),"")</f>
        <v>DTAO</v>
      </c>
      <c r="B1655" s="23" t="str">
        <f>+IFERROR(VLOOKUP(AS1655,'[2]Listas anexo 1'!$A$7:$B$8,2,FALSE),"")</f>
        <v>ADMIN</v>
      </c>
      <c r="C1655" s="23" t="str">
        <f>+IFERROR(VLOOKUP(AT1655,'[2]Listas anexo 1'!$A$13:$B$15,2,FALSE),"")</f>
        <v>ADMINYCOOR</v>
      </c>
      <c r="D1655" s="23" t="str">
        <f>+IFERROR(VLOOKUP(AT1655,'[2]Listas anexo 1'!$A$13:$C$15,3,FALSE),"")</f>
        <v>CONTRIBUIR</v>
      </c>
      <c r="E1655" s="23" t="str">
        <f>+IFERROR(VLOOKUP(AT1655,'[2]Listas anexo 1'!$A$19:$B$21,2,FALSE),"")</f>
        <v>ADMINOB</v>
      </c>
      <c r="F1655" s="23" t="str">
        <f>+IFERROR(VLOOKUP(AV1655,'[2]Listas anexo 1'!$J$13:$K$21,2,FALSE),"")</f>
        <v>ADOBI</v>
      </c>
      <c r="G1655" s="23" t="str">
        <f>+IFERROR(VLOOKUP(AW1655,'[2]LISTAS ANEXO 1. 2'!$A$9:$B$38,2,FALSE),"")</f>
        <v>AI</v>
      </c>
      <c r="H1655" s="23" t="str">
        <f>+IFERROR(IF(C1655="ADMINYCOOR",VLOOKUP(AY1655,'[2]LISTAS ANEXO 1. 3'!$B$13:$C$42,2,FALSE),IF(C1655="TASAS",VLOOKUP(AY1655,'[2]LISTAS ANEXO 1. 3'!$B$43:$C$51,2,FALSE),IF(C1655="FORTALECIMIENTO",VLOOKUP(AY1655,'[2]LISTAS ANEXO 1. 3'!$B$52:$C$58,2,FALSE),""))),"")</f>
        <v>AA</v>
      </c>
      <c r="I1655" s="23" t="str">
        <f>+IFERROR(VLOOKUP(#REF!,'[2]LISTAS ANEXO 1. 4'!$B$74:$C$90,2,FALSE),"")</f>
        <v/>
      </c>
      <c r="J1655" s="23" t="str">
        <f>+IFERROR(VLOOKUP(X1655,[2]ORDINALES!$B$2:$C$5,2,FALSE),"")</f>
        <v>CTADOS</v>
      </c>
      <c r="K1655" s="23" t="str">
        <f>+IFERROR(VLOOKUP(#REF!,[2]REGION!$G$2:$I$1125,2,FALSE),"")</f>
        <v/>
      </c>
      <c r="L1655" s="23" t="str">
        <f>+IFERROR(VLOOKUP(AI1655,[2]REGION!$G$2:$I$1125,2,FALSE),"")</f>
        <v>CAUCA</v>
      </c>
      <c r="M1655" s="23" t="str">
        <f>+IFERROR(VLOOKUP(#REF!,[2]ORDINALES!$H$2:$I$382,2,FALSE),"")</f>
        <v/>
      </c>
      <c r="N1655" s="23" t="str">
        <f>IFERROR(VLOOKUP(U1655,'[2]Lista Willy'!$B$11:$D$14,3,FALSE),"")</f>
        <v>REC_11</v>
      </c>
      <c r="O1655" s="24"/>
      <c r="P1655" s="90">
        <v>50003</v>
      </c>
      <c r="Q1655" s="90" t="s">
        <v>540</v>
      </c>
      <c r="R1655" s="90" t="s">
        <v>1386</v>
      </c>
      <c r="S1655" s="90" t="s">
        <v>1632</v>
      </c>
      <c r="T1655" s="90" t="s">
        <v>1386</v>
      </c>
      <c r="U1655" s="90" t="s">
        <v>52</v>
      </c>
      <c r="V1655" s="94" t="s">
        <v>53</v>
      </c>
      <c r="W1655" s="90" t="s">
        <v>54</v>
      </c>
      <c r="X1655" s="90" t="s">
        <v>55</v>
      </c>
      <c r="Y1655" s="90" t="s">
        <v>1633</v>
      </c>
      <c r="Z1655" s="88">
        <v>16477901</v>
      </c>
      <c r="AA1655" s="120"/>
      <c r="AB1655" s="88"/>
      <c r="AC1655" s="88"/>
      <c r="AD1655" s="88"/>
      <c r="AE1655" s="120">
        <v>16477901</v>
      </c>
      <c r="AF1655" s="88"/>
      <c r="AG1655" s="89"/>
      <c r="AH1655" s="90" t="s">
        <v>57</v>
      </c>
      <c r="AI1655" s="90" t="s">
        <v>1421</v>
      </c>
      <c r="AJ1655" s="90" t="s">
        <v>1422</v>
      </c>
      <c r="AK1655" s="90"/>
      <c r="AL1655" s="90" t="s">
        <v>57</v>
      </c>
      <c r="AM1655" s="90"/>
      <c r="AN1655" s="90" t="s">
        <v>57</v>
      </c>
      <c r="AO1655" s="90"/>
      <c r="AP1655" s="90" t="s">
        <v>57</v>
      </c>
      <c r="AQ1655" s="90"/>
      <c r="AR1655" s="90" t="s">
        <v>57</v>
      </c>
      <c r="AS1655" s="90" t="s">
        <v>60</v>
      </c>
      <c r="AT1655" s="90" t="s">
        <v>61</v>
      </c>
      <c r="AU1655" s="97" t="s">
        <v>62</v>
      </c>
      <c r="AV1655" s="98" t="s">
        <v>125</v>
      </c>
      <c r="AW1655" s="98" t="s">
        <v>126</v>
      </c>
      <c r="AX1655" s="97">
        <v>3202032</v>
      </c>
      <c r="AY1655" s="98" t="s">
        <v>127</v>
      </c>
      <c r="AZ1655" s="98" t="s">
        <v>293</v>
      </c>
      <c r="BA1655" s="24"/>
    </row>
    <row r="1656" spans="1:53" ht="84.75" customHeight="1">
      <c r="A1656" s="23" t="str">
        <f>+IFERROR(VLOOKUP(R1656,'[2]Listas niveles'!$D$2:$E$11,2,FALSE),"")</f>
        <v>DTAO</v>
      </c>
      <c r="B1656" s="23" t="str">
        <f>+IFERROR(VLOOKUP(AS1656,'[2]Listas anexo 1'!$A$7:$B$8,2,FALSE),"")</f>
        <v>ADMIN</v>
      </c>
      <c r="C1656" s="23" t="str">
        <f>+IFERROR(VLOOKUP(AT1656,'[2]Listas anexo 1'!$A$13:$B$15,2,FALSE),"")</f>
        <v>ADMINYCOOR</v>
      </c>
      <c r="D1656" s="23" t="str">
        <f>+IFERROR(VLOOKUP(AT1656,'[2]Listas anexo 1'!$A$13:$C$15,3,FALSE),"")</f>
        <v>CONTRIBUIR</v>
      </c>
      <c r="E1656" s="23" t="str">
        <f>+IFERROR(VLOOKUP(AT1656,'[2]Listas anexo 1'!$A$19:$B$21,2,FALSE),"")</f>
        <v>ADMINOB</v>
      </c>
      <c r="F1656" s="23" t="str">
        <f>+IFERROR(VLOOKUP(AV1656,'[2]Listas anexo 1'!$J$13:$K$21,2,FALSE),"")</f>
        <v>ADOBI</v>
      </c>
      <c r="G1656" s="23" t="str">
        <f>+IFERROR(VLOOKUP(AW1656,'[2]LISTAS ANEXO 1. 2'!$A$9:$B$38,2,FALSE),"")</f>
        <v>AIII</v>
      </c>
      <c r="H1656" s="23" t="str">
        <f>+IFERROR(IF(C1656="ADMINYCOOR",VLOOKUP(AY1656,'[2]LISTAS ANEXO 1. 3'!$B$13:$C$42,2,FALSE),IF(C1656="TASAS",VLOOKUP(AY1656,'[2]LISTAS ANEXO 1. 3'!$B$43:$C$51,2,FALSE),IF(C1656="FORTALECIMIENTO",VLOOKUP(AY1656,'[2]LISTAS ANEXO 1. 3'!$B$52:$C$58,2,FALSE),""))),"")</f>
        <v>DD</v>
      </c>
      <c r="I1656" s="23" t="str">
        <f>+IFERROR(VLOOKUP(#REF!,'[2]LISTAS ANEXO 1. 4'!$B$74:$C$90,2,FALSE),"")</f>
        <v/>
      </c>
      <c r="J1656" s="23" t="str">
        <f>+IFERROR(VLOOKUP(X1656,[2]ORDINALES!$B$2:$C$5,2,FALSE),"")</f>
        <v>CTADOS</v>
      </c>
      <c r="K1656" s="23" t="str">
        <f>+IFERROR(VLOOKUP(#REF!,[2]REGION!$G$2:$I$1125,2,FALSE),"")</f>
        <v/>
      </c>
      <c r="L1656" s="23" t="str">
        <f>+IFERROR(VLOOKUP(AI1656,[2]REGION!$G$2:$I$1125,2,FALSE),"")</f>
        <v>CAUCA</v>
      </c>
      <c r="M1656" s="23" t="str">
        <f>+IFERROR(VLOOKUP(#REF!,[2]ORDINALES!$H$2:$I$382,2,FALSE),"")</f>
        <v/>
      </c>
      <c r="N1656" s="23" t="str">
        <f>IFERROR(VLOOKUP(U1656,'[2]Lista Willy'!$B$11:$D$14,3,FALSE),"")</f>
        <v>REC_11</v>
      </c>
      <c r="O1656" s="24"/>
      <c r="P1656" s="90">
        <v>50004</v>
      </c>
      <c r="Q1656" s="90" t="s">
        <v>540</v>
      </c>
      <c r="R1656" s="90" t="s">
        <v>1386</v>
      </c>
      <c r="S1656" s="90" t="s">
        <v>1632</v>
      </c>
      <c r="T1656" s="90" t="s">
        <v>1386</v>
      </c>
      <c r="U1656" s="90" t="s">
        <v>52</v>
      </c>
      <c r="V1656" s="94" t="s">
        <v>53</v>
      </c>
      <c r="W1656" s="90" t="s">
        <v>54</v>
      </c>
      <c r="X1656" s="90" t="s">
        <v>55</v>
      </c>
      <c r="Y1656" s="90" t="s">
        <v>1634</v>
      </c>
      <c r="Z1656" s="88">
        <v>24815703</v>
      </c>
      <c r="AA1656" s="120"/>
      <c r="AB1656" s="88"/>
      <c r="AC1656" s="88"/>
      <c r="AD1656" s="88"/>
      <c r="AE1656" s="120">
        <v>24815703</v>
      </c>
      <c r="AF1656" s="88"/>
      <c r="AG1656" s="89"/>
      <c r="AH1656" s="90" t="s">
        <v>57</v>
      </c>
      <c r="AI1656" s="90" t="s">
        <v>1421</v>
      </c>
      <c r="AJ1656" s="90" t="s">
        <v>1422</v>
      </c>
      <c r="AK1656" s="90"/>
      <c r="AL1656" s="90" t="s">
        <v>57</v>
      </c>
      <c r="AM1656" s="90"/>
      <c r="AN1656" s="90" t="s">
        <v>57</v>
      </c>
      <c r="AO1656" s="90"/>
      <c r="AP1656" s="90" t="s">
        <v>57</v>
      </c>
      <c r="AQ1656" s="90"/>
      <c r="AR1656" s="90" t="s">
        <v>57</v>
      </c>
      <c r="AS1656" s="90" t="s">
        <v>60</v>
      </c>
      <c r="AT1656" s="90" t="s">
        <v>61</v>
      </c>
      <c r="AU1656" s="97" t="s">
        <v>62</v>
      </c>
      <c r="AV1656" s="98" t="s">
        <v>125</v>
      </c>
      <c r="AW1656" s="98" t="s">
        <v>324</v>
      </c>
      <c r="AX1656" s="97">
        <v>3202005</v>
      </c>
      <c r="AY1656" s="98" t="s">
        <v>325</v>
      </c>
      <c r="AZ1656" s="98" t="s">
        <v>389</v>
      </c>
      <c r="BA1656" s="24"/>
    </row>
    <row r="1657" spans="1:53" ht="84.75" customHeight="1">
      <c r="A1657" s="23" t="str">
        <f>+IFERROR(VLOOKUP(R1657,'[2]Listas niveles'!$D$2:$E$11,2,FALSE),"")</f>
        <v>DTAO</v>
      </c>
      <c r="B1657" s="23" t="str">
        <f>+IFERROR(VLOOKUP(AS1657,'[2]Listas anexo 1'!$A$7:$B$8,2,FALSE),"")</f>
        <v>ADMIN</v>
      </c>
      <c r="C1657" s="23" t="str">
        <f>+IFERROR(VLOOKUP(AT1657,'[2]Listas anexo 1'!$A$13:$B$15,2,FALSE),"")</f>
        <v>ADMINYCOOR</v>
      </c>
      <c r="D1657" s="23" t="str">
        <f>+IFERROR(VLOOKUP(AT1657,'[2]Listas anexo 1'!$A$13:$C$15,3,FALSE),"")</f>
        <v>CONTRIBUIR</v>
      </c>
      <c r="E1657" s="23" t="str">
        <f>+IFERROR(VLOOKUP(AT1657,'[2]Listas anexo 1'!$A$19:$B$21,2,FALSE),"")</f>
        <v>ADMINOB</v>
      </c>
      <c r="F1657" s="23" t="str">
        <f>+IFERROR(VLOOKUP(AV1657,'[2]Listas anexo 1'!$J$13:$K$21,2,FALSE),"")</f>
        <v>ADOBI</v>
      </c>
      <c r="G1657" s="23" t="str">
        <f>+IFERROR(VLOOKUP(AW1657,'[2]LISTAS ANEXO 1. 2'!$A$9:$B$38,2,FALSE),"")</f>
        <v>AIII</v>
      </c>
      <c r="H1657" s="23" t="str">
        <f>+IFERROR(IF(C1657="ADMINYCOOR",VLOOKUP(AY1657,'[2]LISTAS ANEXO 1. 3'!$B$13:$C$42,2,FALSE),IF(C1657="TASAS",VLOOKUP(AY1657,'[2]LISTAS ANEXO 1. 3'!$B$43:$C$51,2,FALSE),IF(C1657="FORTALECIMIENTO",VLOOKUP(AY1657,'[2]LISTAS ANEXO 1. 3'!$B$52:$C$58,2,FALSE),""))),"")</f>
        <v>DD</v>
      </c>
      <c r="I1657" s="23" t="str">
        <f>+IFERROR(VLOOKUP(#REF!,'[2]LISTAS ANEXO 1. 4'!$B$74:$C$90,2,FALSE),"")</f>
        <v/>
      </c>
      <c r="J1657" s="23" t="str">
        <f>+IFERROR(VLOOKUP(X1657,[2]ORDINALES!$B$2:$C$5,2,FALSE),"")</f>
        <v>CTADOS</v>
      </c>
      <c r="K1657" s="23" t="str">
        <f>+IFERROR(VLOOKUP(#REF!,[2]REGION!$G$2:$I$1125,2,FALSE),"")</f>
        <v/>
      </c>
      <c r="L1657" s="23" t="str">
        <f>+IFERROR(VLOOKUP(AI1657,[2]REGION!$G$2:$I$1125,2,FALSE),"")</f>
        <v>CAUCA</v>
      </c>
      <c r="M1657" s="23" t="str">
        <f>+IFERROR(VLOOKUP(#REF!,[2]ORDINALES!$H$2:$I$382,2,FALSE),"")</f>
        <v/>
      </c>
      <c r="N1657" s="23" t="str">
        <f>IFERROR(VLOOKUP(U1657,'[2]Lista Willy'!$B$11:$D$14,3,FALSE),"")</f>
        <v>REC_11</v>
      </c>
      <c r="O1657" s="24"/>
      <c r="P1657" s="90">
        <v>50005</v>
      </c>
      <c r="Q1657" s="90" t="s">
        <v>540</v>
      </c>
      <c r="R1657" s="90" t="s">
        <v>1386</v>
      </c>
      <c r="S1657" s="90" t="s">
        <v>1632</v>
      </c>
      <c r="T1657" s="90" t="s">
        <v>1386</v>
      </c>
      <c r="U1657" s="90" t="s">
        <v>52</v>
      </c>
      <c r="V1657" s="94" t="s">
        <v>53</v>
      </c>
      <c r="W1657" s="90" t="s">
        <v>54</v>
      </c>
      <c r="X1657" s="90" t="s">
        <v>55</v>
      </c>
      <c r="Y1657" s="90" t="s">
        <v>1635</v>
      </c>
      <c r="Z1657" s="88">
        <v>18702420</v>
      </c>
      <c r="AA1657" s="120"/>
      <c r="AB1657" s="88"/>
      <c r="AC1657" s="88"/>
      <c r="AD1657" s="88"/>
      <c r="AE1657" s="120">
        <v>18702420</v>
      </c>
      <c r="AF1657" s="88"/>
      <c r="AG1657" s="89"/>
      <c r="AH1657" s="90" t="s">
        <v>57</v>
      </c>
      <c r="AI1657" s="90" t="s">
        <v>1421</v>
      </c>
      <c r="AJ1657" s="90" t="s">
        <v>1422</v>
      </c>
      <c r="AK1657" s="90"/>
      <c r="AL1657" s="90" t="s">
        <v>57</v>
      </c>
      <c r="AM1657" s="90"/>
      <c r="AN1657" s="90" t="s">
        <v>57</v>
      </c>
      <c r="AO1657" s="90"/>
      <c r="AP1657" s="90" t="s">
        <v>57</v>
      </c>
      <c r="AQ1657" s="90"/>
      <c r="AR1657" s="90" t="s">
        <v>57</v>
      </c>
      <c r="AS1657" s="90" t="s">
        <v>60</v>
      </c>
      <c r="AT1657" s="90" t="s">
        <v>61</v>
      </c>
      <c r="AU1657" s="97" t="s">
        <v>62</v>
      </c>
      <c r="AV1657" s="98" t="s">
        <v>125</v>
      </c>
      <c r="AW1657" s="98" t="s">
        <v>324</v>
      </c>
      <c r="AX1657" s="97">
        <v>3202005</v>
      </c>
      <c r="AY1657" s="98" t="s">
        <v>325</v>
      </c>
      <c r="AZ1657" s="98" t="s">
        <v>389</v>
      </c>
      <c r="BA1657" s="24"/>
    </row>
    <row r="1658" spans="1:53" ht="84.75" customHeight="1">
      <c r="A1658" s="23" t="str">
        <f>+IFERROR(VLOOKUP(R1658,'[2]Listas niveles'!$D$2:$E$11,2,FALSE),"")</f>
        <v>DTAO</v>
      </c>
      <c r="B1658" s="23" t="str">
        <f>+IFERROR(VLOOKUP(AS1658,'[2]Listas anexo 1'!$A$7:$B$8,2,FALSE),"")</f>
        <v>ADMIN</v>
      </c>
      <c r="C1658" s="23" t="str">
        <f>+IFERROR(VLOOKUP(AT1658,'[2]Listas anexo 1'!$A$13:$B$15,2,FALSE),"")</f>
        <v>ADMINYCOOR</v>
      </c>
      <c r="D1658" s="23" t="str">
        <f>+IFERROR(VLOOKUP(AT1658,'[2]Listas anexo 1'!$A$13:$C$15,3,FALSE),"")</f>
        <v>CONTRIBUIR</v>
      </c>
      <c r="E1658" s="23" t="str">
        <f>+IFERROR(VLOOKUP(AT1658,'[2]Listas anexo 1'!$A$19:$B$21,2,FALSE),"")</f>
        <v>ADMINOB</v>
      </c>
      <c r="F1658" s="23" t="str">
        <f>+IFERROR(VLOOKUP(AV1658,'[2]Listas anexo 1'!$J$13:$K$21,2,FALSE),"")</f>
        <v>ADOBI</v>
      </c>
      <c r="G1658" s="23" t="str">
        <f>+IFERROR(VLOOKUP(AW1658,'[2]LISTAS ANEXO 1. 2'!$A$9:$B$38,2,FALSE),"")</f>
        <v>AIII</v>
      </c>
      <c r="H1658" s="23" t="str">
        <f>+IFERROR(IF(C1658="ADMINYCOOR",VLOOKUP(AY1658,'[2]LISTAS ANEXO 1. 3'!$B$13:$C$42,2,FALSE),IF(C1658="TASAS",VLOOKUP(AY1658,'[2]LISTAS ANEXO 1. 3'!$B$43:$C$51,2,FALSE),IF(C1658="FORTALECIMIENTO",VLOOKUP(AY1658,'[2]LISTAS ANEXO 1. 3'!$B$52:$C$58,2,FALSE),""))),"")</f>
        <v>DD</v>
      </c>
      <c r="I1658" s="23" t="str">
        <f>+IFERROR(VLOOKUP(#REF!,'[2]LISTAS ANEXO 1. 4'!$B$74:$C$90,2,FALSE),"")</f>
        <v/>
      </c>
      <c r="J1658" s="23" t="str">
        <f>+IFERROR(VLOOKUP(X1658,[2]ORDINALES!$B$2:$C$5,2,FALSE),"")</f>
        <v>CTADOS</v>
      </c>
      <c r="K1658" s="23" t="str">
        <f>+IFERROR(VLOOKUP(#REF!,[2]REGION!$G$2:$I$1125,2,FALSE),"")</f>
        <v/>
      </c>
      <c r="L1658" s="23" t="str">
        <f>+IFERROR(VLOOKUP(AI1658,[2]REGION!$G$2:$I$1125,2,FALSE),"")</f>
        <v>CAUCA</v>
      </c>
      <c r="M1658" s="23" t="str">
        <f>+IFERROR(VLOOKUP(#REF!,[2]ORDINALES!$H$2:$I$382,2,FALSE),"")</f>
        <v/>
      </c>
      <c r="N1658" s="23" t="str">
        <f>IFERROR(VLOOKUP(U1658,'[2]Lista Willy'!$B$11:$D$14,3,FALSE),"")</f>
        <v>REC_11</v>
      </c>
      <c r="O1658" s="24"/>
      <c r="P1658" s="90">
        <v>50006</v>
      </c>
      <c r="Q1658" s="90" t="s">
        <v>540</v>
      </c>
      <c r="R1658" s="90" t="s">
        <v>1386</v>
      </c>
      <c r="S1658" s="90" t="s">
        <v>1632</v>
      </c>
      <c r="T1658" s="90" t="s">
        <v>1386</v>
      </c>
      <c r="U1658" s="90" t="s">
        <v>52</v>
      </c>
      <c r="V1658" s="94" t="s">
        <v>53</v>
      </c>
      <c r="W1658" s="90" t="s">
        <v>54</v>
      </c>
      <c r="X1658" s="90" t="s">
        <v>55</v>
      </c>
      <c r="Y1658" s="90" t="s">
        <v>1636</v>
      </c>
      <c r="Z1658" s="88">
        <v>42785350</v>
      </c>
      <c r="AA1658" s="120"/>
      <c r="AB1658" s="88"/>
      <c r="AC1658" s="88"/>
      <c r="AD1658" s="88"/>
      <c r="AE1658" s="120">
        <v>42785350</v>
      </c>
      <c r="AF1658" s="88"/>
      <c r="AG1658" s="89"/>
      <c r="AH1658" s="90" t="s">
        <v>57</v>
      </c>
      <c r="AI1658" s="90" t="s">
        <v>1421</v>
      </c>
      <c r="AJ1658" s="90" t="s">
        <v>1422</v>
      </c>
      <c r="AK1658" s="90"/>
      <c r="AL1658" s="90" t="s">
        <v>57</v>
      </c>
      <c r="AM1658" s="90"/>
      <c r="AN1658" s="90" t="s">
        <v>57</v>
      </c>
      <c r="AO1658" s="90"/>
      <c r="AP1658" s="90" t="s">
        <v>57</v>
      </c>
      <c r="AQ1658" s="90"/>
      <c r="AR1658" s="90" t="s">
        <v>57</v>
      </c>
      <c r="AS1658" s="90" t="s">
        <v>60</v>
      </c>
      <c r="AT1658" s="90" t="s">
        <v>61</v>
      </c>
      <c r="AU1658" s="97" t="s">
        <v>62</v>
      </c>
      <c r="AV1658" s="98" t="s">
        <v>125</v>
      </c>
      <c r="AW1658" s="98" t="s">
        <v>324</v>
      </c>
      <c r="AX1658" s="97">
        <v>3202005</v>
      </c>
      <c r="AY1658" s="98" t="s">
        <v>325</v>
      </c>
      <c r="AZ1658" s="98" t="s">
        <v>389</v>
      </c>
      <c r="BA1658" s="24"/>
    </row>
    <row r="1659" spans="1:53" ht="84.75" customHeight="1">
      <c r="A1659" s="23" t="str">
        <f>+IFERROR(VLOOKUP(R1659,'[2]Listas niveles'!$D$2:$E$11,2,FALSE),"")</f>
        <v>DTAO</v>
      </c>
      <c r="B1659" s="23" t="str">
        <f>+IFERROR(VLOOKUP(AS1659,'[2]Listas anexo 1'!$A$7:$B$8,2,FALSE),"")</f>
        <v>ADMIN</v>
      </c>
      <c r="C1659" s="23" t="str">
        <f>+IFERROR(VLOOKUP(AT1659,'[2]Listas anexo 1'!$A$13:$B$15,2,FALSE),"")</f>
        <v>ADMINYCOOR</v>
      </c>
      <c r="D1659" s="23" t="str">
        <f>+IFERROR(VLOOKUP(AT1659,'[2]Listas anexo 1'!$A$13:$C$15,3,FALSE),"")</f>
        <v>CONTRIBUIR</v>
      </c>
      <c r="E1659" s="23" t="str">
        <f>+IFERROR(VLOOKUP(AT1659,'[2]Listas anexo 1'!$A$19:$B$21,2,FALSE),"")</f>
        <v>ADMINOB</v>
      </c>
      <c r="F1659" s="23" t="str">
        <f>+IFERROR(VLOOKUP(AV1659,'[2]Listas anexo 1'!$J$13:$K$21,2,FALSE),"")</f>
        <v>ADOBIII</v>
      </c>
      <c r="G1659" s="23" t="str">
        <f>+IFERROR(VLOOKUP(AW1659,'[2]LISTAS ANEXO 1. 2'!$A$9:$B$38,2,FALSE),"")</f>
        <v>AIX</v>
      </c>
      <c r="H1659" s="23" t="str">
        <f>+IFERROR(IF(C1659="ADMINYCOOR",VLOOKUP(AY1659,'[2]LISTAS ANEXO 1. 3'!$B$13:$C$42,2,FALSE),IF(C1659="TASAS",VLOOKUP(AY1659,'[2]LISTAS ANEXO 1. 3'!$B$43:$C$51,2,FALSE),IF(C1659="FORTALECIMIENTO",VLOOKUP(AY1659,'[2]LISTAS ANEXO 1. 3'!$B$52:$C$58,2,FALSE),""))),"")</f>
        <v>NN</v>
      </c>
      <c r="I1659" s="23" t="str">
        <f>+IFERROR(VLOOKUP(#REF!,'[2]LISTAS ANEXO 1. 4'!$B$74:$C$90,2,FALSE),"")</f>
        <v/>
      </c>
      <c r="J1659" s="23" t="str">
        <f>+IFERROR(VLOOKUP(X1659,[2]ORDINALES!$B$2:$C$5,2,FALSE),"")</f>
        <v>CTADOS</v>
      </c>
      <c r="K1659" s="23" t="str">
        <f>+IFERROR(VLOOKUP(#REF!,[2]REGION!$G$2:$I$1125,2,FALSE),"")</f>
        <v/>
      </c>
      <c r="L1659" s="23" t="str">
        <f>+IFERROR(VLOOKUP(AI1659,[2]REGION!$G$2:$I$1125,2,FALSE),"")</f>
        <v>CAUCA</v>
      </c>
      <c r="M1659" s="23" t="str">
        <f>+IFERROR(VLOOKUP(#REF!,[2]ORDINALES!$H$2:$I$382,2,FALSE),"")</f>
        <v/>
      </c>
      <c r="N1659" s="23" t="str">
        <f>IFERROR(VLOOKUP(U1659,'[2]Lista Willy'!$B$11:$D$14,3,FALSE),"")</f>
        <v>REC_11</v>
      </c>
      <c r="O1659" s="24"/>
      <c r="P1659" s="90">
        <v>50007</v>
      </c>
      <c r="Q1659" s="90" t="s">
        <v>540</v>
      </c>
      <c r="R1659" s="90" t="s">
        <v>1386</v>
      </c>
      <c r="S1659" s="90" t="s">
        <v>1632</v>
      </c>
      <c r="T1659" s="90" t="s">
        <v>1386</v>
      </c>
      <c r="U1659" s="90" t="s">
        <v>52</v>
      </c>
      <c r="V1659" s="94" t="s">
        <v>53</v>
      </c>
      <c r="W1659" s="90" t="s">
        <v>54</v>
      </c>
      <c r="X1659" s="90" t="s">
        <v>55</v>
      </c>
      <c r="Y1659" s="90" t="s">
        <v>1637</v>
      </c>
      <c r="Z1659" s="88">
        <v>38895780</v>
      </c>
      <c r="AA1659" s="120"/>
      <c r="AB1659" s="88"/>
      <c r="AC1659" s="88"/>
      <c r="AD1659" s="88"/>
      <c r="AE1659" s="120">
        <v>38895780</v>
      </c>
      <c r="AF1659" s="88"/>
      <c r="AG1659" s="89"/>
      <c r="AH1659" s="90" t="s">
        <v>57</v>
      </c>
      <c r="AI1659" s="90" t="s">
        <v>1421</v>
      </c>
      <c r="AJ1659" s="90" t="s">
        <v>1422</v>
      </c>
      <c r="AK1659" s="90"/>
      <c r="AL1659" s="90" t="s">
        <v>57</v>
      </c>
      <c r="AM1659" s="90"/>
      <c r="AN1659" s="90" t="s">
        <v>57</v>
      </c>
      <c r="AO1659" s="90"/>
      <c r="AP1659" s="90" t="s">
        <v>57</v>
      </c>
      <c r="AQ1659" s="90"/>
      <c r="AR1659" s="90" t="s">
        <v>57</v>
      </c>
      <c r="AS1659" s="90" t="s">
        <v>60</v>
      </c>
      <c r="AT1659" s="90" t="s">
        <v>61</v>
      </c>
      <c r="AU1659" s="97" t="s">
        <v>62</v>
      </c>
      <c r="AV1659" s="98" t="s">
        <v>272</v>
      </c>
      <c r="AW1659" s="98" t="s">
        <v>413</v>
      </c>
      <c r="AX1659" s="97">
        <v>3202014</v>
      </c>
      <c r="AY1659" s="98" t="s">
        <v>418</v>
      </c>
      <c r="AZ1659" s="98" t="s">
        <v>415</v>
      </c>
      <c r="BA1659" s="24"/>
    </row>
    <row r="1660" spans="1:53" ht="84.75" customHeight="1">
      <c r="A1660" s="23" t="str">
        <f>+IFERROR(VLOOKUP(R1660,'[2]Listas niveles'!$D$2:$E$11,2,FALSE),"")</f>
        <v>DTAO</v>
      </c>
      <c r="B1660" s="23" t="str">
        <f>+IFERROR(VLOOKUP(AS1660,'[2]Listas anexo 1'!$A$7:$B$8,2,FALSE),"")</f>
        <v>ADMIN</v>
      </c>
      <c r="C1660" s="23" t="str">
        <f>+IFERROR(VLOOKUP(AT1660,'[2]Listas anexo 1'!$A$13:$B$15,2,FALSE),"")</f>
        <v>ADMINYCOOR</v>
      </c>
      <c r="D1660" s="23" t="str">
        <f>+IFERROR(VLOOKUP(AT1660,'[2]Listas anexo 1'!$A$13:$C$15,3,FALSE),"")</f>
        <v>CONTRIBUIR</v>
      </c>
      <c r="E1660" s="23" t="str">
        <f>+IFERROR(VLOOKUP(AT1660,'[2]Listas anexo 1'!$A$19:$B$21,2,FALSE),"")</f>
        <v>ADMINOB</v>
      </c>
      <c r="F1660" s="23" t="str">
        <f>+IFERROR(VLOOKUP(AV1660,'[2]Listas anexo 1'!$J$13:$K$21,2,FALSE),"")</f>
        <v>ADOBIV</v>
      </c>
      <c r="G1660" s="23" t="str">
        <f>+IFERROR(VLOOKUP(AW1660,'[2]LISTAS ANEXO 1. 2'!$A$9:$B$38,2,FALSE),"")</f>
        <v>AXVI</v>
      </c>
      <c r="H1660" s="23" t="str">
        <f>+IFERROR(IF(C1660="ADMINYCOOR",VLOOKUP(AY1660,'[2]LISTAS ANEXO 1. 3'!$B$13:$C$42,2,FALSE),IF(C1660="TASAS",VLOOKUP(AY1660,'[2]LISTAS ANEXO 1. 3'!$B$43:$C$51,2,FALSE),IF(C1660="FORTALECIMIENTO",VLOOKUP(AY1660,'[2]LISTAS ANEXO 1. 3'!$B$52:$C$58,2,FALSE),""))),"")</f>
        <v>CD</v>
      </c>
      <c r="I1660" s="23" t="str">
        <f>+IFERROR(VLOOKUP(#REF!,'[2]LISTAS ANEXO 1. 4'!$B$74:$C$90,2,FALSE),"")</f>
        <v/>
      </c>
      <c r="J1660" s="23" t="str">
        <f>+IFERROR(VLOOKUP(X1660,[2]ORDINALES!$B$2:$C$5,2,FALSE),"")</f>
        <v>CTADOS</v>
      </c>
      <c r="K1660" s="23" t="str">
        <f>+IFERROR(VLOOKUP(#REF!,[2]REGION!$G$2:$I$1125,2,FALSE),"")</f>
        <v/>
      </c>
      <c r="L1660" s="23" t="str">
        <f>+IFERROR(VLOOKUP(AI1660,[2]REGION!$G$2:$I$1125,2,FALSE),"")</f>
        <v>CAUCA</v>
      </c>
      <c r="M1660" s="23" t="str">
        <f>+IFERROR(VLOOKUP(#REF!,[2]ORDINALES!$H$2:$I$382,2,FALSE),"")</f>
        <v/>
      </c>
      <c r="N1660" s="23" t="str">
        <f>IFERROR(VLOOKUP(U1660,'[2]Lista Willy'!$B$11:$D$14,3,FALSE),"")</f>
        <v>REC_11</v>
      </c>
      <c r="O1660" s="24"/>
      <c r="P1660" s="90">
        <v>50008</v>
      </c>
      <c r="Q1660" s="90" t="s">
        <v>540</v>
      </c>
      <c r="R1660" s="90" t="s">
        <v>1386</v>
      </c>
      <c r="S1660" s="90" t="s">
        <v>1632</v>
      </c>
      <c r="T1660" s="90" t="s">
        <v>1386</v>
      </c>
      <c r="U1660" s="90" t="s">
        <v>52</v>
      </c>
      <c r="V1660" s="94" t="s">
        <v>53</v>
      </c>
      <c r="W1660" s="90" t="s">
        <v>54</v>
      </c>
      <c r="X1660" s="90" t="s">
        <v>55</v>
      </c>
      <c r="Y1660" s="90" t="s">
        <v>1638</v>
      </c>
      <c r="Z1660" s="88">
        <v>16477901</v>
      </c>
      <c r="AA1660" s="120"/>
      <c r="AB1660" s="88"/>
      <c r="AC1660" s="88"/>
      <c r="AD1660" s="88"/>
      <c r="AE1660" s="120">
        <v>16477901</v>
      </c>
      <c r="AF1660" s="88"/>
      <c r="AG1660" s="89"/>
      <c r="AH1660" s="90" t="s">
        <v>57</v>
      </c>
      <c r="AI1660" s="90" t="s">
        <v>1421</v>
      </c>
      <c r="AJ1660" s="90" t="s">
        <v>1422</v>
      </c>
      <c r="AK1660" s="90"/>
      <c r="AL1660" s="90" t="s">
        <v>57</v>
      </c>
      <c r="AM1660" s="90"/>
      <c r="AN1660" s="90" t="s">
        <v>57</v>
      </c>
      <c r="AO1660" s="90"/>
      <c r="AP1660" s="90" t="s">
        <v>57</v>
      </c>
      <c r="AQ1660" s="90"/>
      <c r="AR1660" s="90" t="s">
        <v>57</v>
      </c>
      <c r="AS1660" s="90" t="s">
        <v>60</v>
      </c>
      <c r="AT1660" s="90" t="s">
        <v>61</v>
      </c>
      <c r="AU1660" s="97" t="s">
        <v>62</v>
      </c>
      <c r="AV1660" s="98" t="s">
        <v>63</v>
      </c>
      <c r="AW1660" s="98" t="s">
        <v>64</v>
      </c>
      <c r="AX1660" s="97">
        <v>3202008</v>
      </c>
      <c r="AY1660" s="98" t="s">
        <v>65</v>
      </c>
      <c r="AZ1660" s="98" t="s">
        <v>433</v>
      </c>
      <c r="BA1660" s="24"/>
    </row>
    <row r="1661" spans="1:53" ht="84.75" customHeight="1">
      <c r="A1661" s="23" t="str">
        <f>+IFERROR(VLOOKUP(R1661,'[2]Listas niveles'!$D$2:$E$11,2,FALSE),"")</f>
        <v>DTAO</v>
      </c>
      <c r="B1661" s="23" t="str">
        <f>+IFERROR(VLOOKUP(AS1661,'[2]Listas anexo 1'!$A$7:$B$8,2,FALSE),"")</f>
        <v>ADMIN</v>
      </c>
      <c r="C1661" s="23" t="str">
        <f>+IFERROR(VLOOKUP(AT1661,'[2]Listas anexo 1'!$A$13:$B$15,2,FALSE),"")</f>
        <v>ADMINYCOOR</v>
      </c>
      <c r="D1661" s="23" t="str">
        <f>+IFERROR(VLOOKUP(AT1661,'[2]Listas anexo 1'!$A$13:$C$15,3,FALSE),"")</f>
        <v>CONTRIBUIR</v>
      </c>
      <c r="E1661" s="23" t="str">
        <f>+IFERROR(VLOOKUP(AT1661,'[2]Listas anexo 1'!$A$19:$B$21,2,FALSE),"")</f>
        <v>ADMINOB</v>
      </c>
      <c r="F1661" s="23" t="str">
        <f>+IFERROR(VLOOKUP(AV1661,'[2]Listas anexo 1'!$J$13:$K$21,2,FALSE),"")</f>
        <v>ADOBIV</v>
      </c>
      <c r="G1661" s="23" t="str">
        <f>+IFERROR(VLOOKUP(AW1661,'[2]LISTAS ANEXO 1. 2'!$A$9:$B$38,2,FALSE),"")</f>
        <v>AXVI</v>
      </c>
      <c r="H1661" s="23" t="str">
        <f>+IFERROR(IF(C1661="ADMINYCOOR",VLOOKUP(AY1661,'[2]LISTAS ANEXO 1. 3'!$B$13:$C$42,2,FALSE),IF(C1661="TASAS",VLOOKUP(AY1661,'[2]LISTAS ANEXO 1. 3'!$B$43:$C$51,2,FALSE),IF(C1661="FORTALECIMIENTO",VLOOKUP(AY1661,'[2]LISTAS ANEXO 1. 3'!$B$52:$C$58,2,FALSE),""))),"")</f>
        <v>CD</v>
      </c>
      <c r="I1661" s="23" t="str">
        <f>+IFERROR(VLOOKUP(#REF!,'[2]LISTAS ANEXO 1. 4'!$B$74:$C$90,2,FALSE),"")</f>
        <v/>
      </c>
      <c r="J1661" s="23" t="str">
        <f>+IFERROR(VLOOKUP(X1661,[2]ORDINALES!$B$2:$C$5,2,FALSE),"")</f>
        <v>CTADOS</v>
      </c>
      <c r="K1661" s="23" t="str">
        <f>+IFERROR(VLOOKUP(#REF!,[2]REGION!$G$2:$I$1125,2,FALSE),"")</f>
        <v/>
      </c>
      <c r="L1661" s="23" t="str">
        <f>+IFERROR(VLOOKUP(AI1661,[2]REGION!$G$2:$I$1125,2,FALSE),"")</f>
        <v>CAUCA</v>
      </c>
      <c r="M1661" s="23" t="str">
        <f>+IFERROR(VLOOKUP(#REF!,[2]ORDINALES!$H$2:$I$382,2,FALSE),"")</f>
        <v/>
      </c>
      <c r="N1661" s="23" t="str">
        <f>IFERROR(VLOOKUP(U1661,'[2]Lista Willy'!$B$11:$D$14,3,FALSE),"")</f>
        <v>REC_11</v>
      </c>
      <c r="O1661" s="24"/>
      <c r="P1661" s="90">
        <v>50009</v>
      </c>
      <c r="Q1661" s="90" t="s">
        <v>540</v>
      </c>
      <c r="R1661" s="90" t="s">
        <v>1386</v>
      </c>
      <c r="S1661" s="90" t="s">
        <v>1632</v>
      </c>
      <c r="T1661" s="90" t="s">
        <v>1386</v>
      </c>
      <c r="U1661" s="90" t="s">
        <v>52</v>
      </c>
      <c r="V1661" s="94" t="s">
        <v>53</v>
      </c>
      <c r="W1661" s="90" t="s">
        <v>54</v>
      </c>
      <c r="X1661" s="90" t="s">
        <v>55</v>
      </c>
      <c r="Y1661" s="90" t="s">
        <v>1638</v>
      </c>
      <c r="Z1661" s="88">
        <v>16477901</v>
      </c>
      <c r="AA1661" s="120"/>
      <c r="AB1661" s="88"/>
      <c r="AC1661" s="88"/>
      <c r="AD1661" s="88"/>
      <c r="AE1661" s="120">
        <v>16477901</v>
      </c>
      <c r="AF1661" s="88"/>
      <c r="AG1661" s="89"/>
      <c r="AH1661" s="90" t="s">
        <v>57</v>
      </c>
      <c r="AI1661" s="90" t="s">
        <v>1421</v>
      </c>
      <c r="AJ1661" s="90" t="s">
        <v>1422</v>
      </c>
      <c r="AK1661" s="90"/>
      <c r="AL1661" s="90" t="s">
        <v>57</v>
      </c>
      <c r="AM1661" s="90"/>
      <c r="AN1661" s="90" t="s">
        <v>57</v>
      </c>
      <c r="AO1661" s="90"/>
      <c r="AP1661" s="90" t="s">
        <v>57</v>
      </c>
      <c r="AQ1661" s="90"/>
      <c r="AR1661" s="90" t="s">
        <v>57</v>
      </c>
      <c r="AS1661" s="90" t="s">
        <v>60</v>
      </c>
      <c r="AT1661" s="90" t="s">
        <v>61</v>
      </c>
      <c r="AU1661" s="97" t="s">
        <v>62</v>
      </c>
      <c r="AV1661" s="98" t="s">
        <v>63</v>
      </c>
      <c r="AW1661" s="98" t="s">
        <v>64</v>
      </c>
      <c r="AX1661" s="97">
        <v>3202008</v>
      </c>
      <c r="AY1661" s="98" t="s">
        <v>65</v>
      </c>
      <c r="AZ1661" s="98" t="s">
        <v>433</v>
      </c>
      <c r="BA1661" s="24"/>
    </row>
    <row r="1662" spans="1:53" ht="84.75" customHeight="1">
      <c r="A1662" s="23" t="str">
        <f>+IFERROR(VLOOKUP(R1662,'[2]Listas niveles'!$D$2:$E$11,2,FALSE),"")</f>
        <v>DTAO</v>
      </c>
      <c r="B1662" s="23" t="str">
        <f>+IFERROR(VLOOKUP(AS1662,'[2]Listas anexo 1'!$A$7:$B$8,2,FALSE),"")</f>
        <v>ADMIN</v>
      </c>
      <c r="C1662" s="23" t="str">
        <f>+IFERROR(VLOOKUP(AT1662,'[2]Listas anexo 1'!$A$13:$B$15,2,FALSE),"")</f>
        <v>ADMINYCOOR</v>
      </c>
      <c r="D1662" s="23" t="str">
        <f>+IFERROR(VLOOKUP(AT1662,'[2]Listas anexo 1'!$A$13:$C$15,3,FALSE),"")</f>
        <v>CONTRIBUIR</v>
      </c>
      <c r="E1662" s="23" t="str">
        <f>+IFERROR(VLOOKUP(AT1662,'[2]Listas anexo 1'!$A$19:$B$21,2,FALSE),"")</f>
        <v>ADMINOB</v>
      </c>
      <c r="F1662" s="23" t="str">
        <f>+IFERROR(VLOOKUP(AV1662,'[2]Listas anexo 1'!$J$13:$K$21,2,FALSE),"")</f>
        <v>ADOBIV</v>
      </c>
      <c r="G1662" s="23" t="str">
        <f>+IFERROR(VLOOKUP(AW1662,'[2]LISTAS ANEXO 1. 2'!$A$9:$B$38,2,FALSE),"")</f>
        <v>AXVI</v>
      </c>
      <c r="H1662" s="23" t="str">
        <f>+IFERROR(IF(C1662="ADMINYCOOR",VLOOKUP(AY1662,'[2]LISTAS ANEXO 1. 3'!$B$13:$C$42,2,FALSE),IF(C1662="TASAS",VLOOKUP(AY1662,'[2]LISTAS ANEXO 1. 3'!$B$43:$C$51,2,FALSE),IF(C1662="FORTALECIMIENTO",VLOOKUP(AY1662,'[2]LISTAS ANEXO 1. 3'!$B$52:$C$58,2,FALSE),""))),"")</f>
        <v>CD</v>
      </c>
      <c r="I1662" s="23" t="str">
        <f>+IFERROR(VLOOKUP(#REF!,'[2]LISTAS ANEXO 1. 4'!$B$74:$C$90,2,FALSE),"")</f>
        <v/>
      </c>
      <c r="J1662" s="23" t="str">
        <f>+IFERROR(VLOOKUP(X1662,[2]ORDINALES!$B$2:$C$5,2,FALSE),"")</f>
        <v>CTADOS</v>
      </c>
      <c r="K1662" s="23" t="str">
        <f>+IFERROR(VLOOKUP(#REF!,[2]REGION!$G$2:$I$1125,2,FALSE),"")</f>
        <v/>
      </c>
      <c r="L1662" s="23" t="str">
        <f>+IFERROR(VLOOKUP(AI1662,[2]REGION!$G$2:$I$1125,2,FALSE),"")</f>
        <v>CAUCA</v>
      </c>
      <c r="M1662" s="23" t="str">
        <f>+IFERROR(VLOOKUP(#REF!,[2]ORDINALES!$H$2:$I$382,2,FALSE),"")</f>
        <v/>
      </c>
      <c r="N1662" s="23" t="str">
        <f>IFERROR(VLOOKUP(U1662,'[2]Lista Willy'!$B$11:$D$14,3,FALSE),"")</f>
        <v>REC_11</v>
      </c>
      <c r="O1662" s="24"/>
      <c r="P1662" s="90">
        <v>50010</v>
      </c>
      <c r="Q1662" s="90" t="s">
        <v>540</v>
      </c>
      <c r="R1662" s="90" t="s">
        <v>1386</v>
      </c>
      <c r="S1662" s="90" t="s">
        <v>1632</v>
      </c>
      <c r="T1662" s="90" t="s">
        <v>1386</v>
      </c>
      <c r="U1662" s="90" t="s">
        <v>52</v>
      </c>
      <c r="V1662" s="94" t="s">
        <v>53</v>
      </c>
      <c r="W1662" s="90" t="s">
        <v>54</v>
      </c>
      <c r="X1662" s="90" t="s">
        <v>55</v>
      </c>
      <c r="Y1662" s="90" t="s">
        <v>1638</v>
      </c>
      <c r="Z1662" s="88">
        <v>16477901</v>
      </c>
      <c r="AA1662" s="120"/>
      <c r="AB1662" s="88"/>
      <c r="AC1662" s="88"/>
      <c r="AD1662" s="88"/>
      <c r="AE1662" s="120">
        <v>16477901</v>
      </c>
      <c r="AF1662" s="88"/>
      <c r="AG1662" s="89"/>
      <c r="AH1662" s="90" t="s">
        <v>57</v>
      </c>
      <c r="AI1662" s="90" t="s">
        <v>1421</v>
      </c>
      <c r="AJ1662" s="90" t="s">
        <v>1422</v>
      </c>
      <c r="AK1662" s="90"/>
      <c r="AL1662" s="90" t="s">
        <v>57</v>
      </c>
      <c r="AM1662" s="90"/>
      <c r="AN1662" s="90" t="s">
        <v>57</v>
      </c>
      <c r="AO1662" s="90"/>
      <c r="AP1662" s="90" t="s">
        <v>57</v>
      </c>
      <c r="AQ1662" s="90"/>
      <c r="AR1662" s="90" t="s">
        <v>57</v>
      </c>
      <c r="AS1662" s="90" t="s">
        <v>60</v>
      </c>
      <c r="AT1662" s="90" t="s">
        <v>61</v>
      </c>
      <c r="AU1662" s="97" t="s">
        <v>62</v>
      </c>
      <c r="AV1662" s="98" t="s">
        <v>63</v>
      </c>
      <c r="AW1662" s="98" t="s">
        <v>64</v>
      </c>
      <c r="AX1662" s="97">
        <v>3202008</v>
      </c>
      <c r="AY1662" s="98" t="s">
        <v>65</v>
      </c>
      <c r="AZ1662" s="98" t="s">
        <v>433</v>
      </c>
      <c r="BA1662" s="24"/>
    </row>
    <row r="1663" spans="1:53" ht="84.75" customHeight="1">
      <c r="A1663" s="23" t="str">
        <f>+IFERROR(VLOOKUP(R1663,'[2]Listas niveles'!$D$2:$E$11,2,FALSE),"")</f>
        <v>DTAO</v>
      </c>
      <c r="B1663" s="23" t="str">
        <f>+IFERROR(VLOOKUP(AS1663,'[2]Listas anexo 1'!$A$7:$B$8,2,FALSE),"")</f>
        <v>ADMIN</v>
      </c>
      <c r="C1663" s="23" t="str">
        <f>+IFERROR(VLOOKUP(AT1663,'[2]Listas anexo 1'!$A$13:$B$15,2,FALSE),"")</f>
        <v>ADMINYCOOR</v>
      </c>
      <c r="D1663" s="23" t="str">
        <f>+IFERROR(VLOOKUP(AT1663,'[2]Listas anexo 1'!$A$13:$C$15,3,FALSE),"")</f>
        <v>CONTRIBUIR</v>
      </c>
      <c r="E1663" s="23" t="str">
        <f>+IFERROR(VLOOKUP(AT1663,'[2]Listas anexo 1'!$A$19:$B$21,2,FALSE),"")</f>
        <v>ADMINOB</v>
      </c>
      <c r="F1663" s="23" t="str">
        <f>+IFERROR(VLOOKUP(AV1663,'[2]Listas anexo 1'!$J$13:$K$21,2,FALSE),"")</f>
        <v>ADOBIV</v>
      </c>
      <c r="G1663" s="23" t="str">
        <f>+IFERROR(VLOOKUP(AW1663,'[2]LISTAS ANEXO 1. 2'!$A$9:$B$38,2,FALSE),"")</f>
        <v>AXVI</v>
      </c>
      <c r="H1663" s="23" t="str">
        <f>+IFERROR(IF(C1663="ADMINYCOOR",VLOOKUP(AY1663,'[2]LISTAS ANEXO 1. 3'!$B$13:$C$42,2,FALSE),IF(C1663="TASAS",VLOOKUP(AY1663,'[2]LISTAS ANEXO 1. 3'!$B$43:$C$51,2,FALSE),IF(C1663="FORTALECIMIENTO",VLOOKUP(AY1663,'[2]LISTAS ANEXO 1. 3'!$B$52:$C$58,2,FALSE),""))),"")</f>
        <v>CD</v>
      </c>
      <c r="I1663" s="23" t="str">
        <f>+IFERROR(VLOOKUP(#REF!,'[2]LISTAS ANEXO 1. 4'!$B$74:$C$90,2,FALSE),"")</f>
        <v/>
      </c>
      <c r="J1663" s="23" t="str">
        <f>+IFERROR(VLOOKUP(X1663,[2]ORDINALES!$B$2:$C$5,2,FALSE),"")</f>
        <v>CTADOS</v>
      </c>
      <c r="K1663" s="23" t="str">
        <f>+IFERROR(VLOOKUP(#REF!,[2]REGION!$G$2:$I$1125,2,FALSE),"")</f>
        <v/>
      </c>
      <c r="L1663" s="23" t="str">
        <f>+IFERROR(VLOOKUP(AI1663,[2]REGION!$G$2:$I$1125,2,FALSE),"")</f>
        <v>CAUCA</v>
      </c>
      <c r="M1663" s="23" t="str">
        <f>+IFERROR(VLOOKUP(#REF!,[2]ORDINALES!$H$2:$I$382,2,FALSE),"")</f>
        <v/>
      </c>
      <c r="N1663" s="23" t="str">
        <f>IFERROR(VLOOKUP(U1663,'[2]Lista Willy'!$B$11:$D$14,3,FALSE),"")</f>
        <v>REC_11</v>
      </c>
      <c r="O1663" s="24"/>
      <c r="P1663" s="90">
        <v>50011</v>
      </c>
      <c r="Q1663" s="90" t="s">
        <v>540</v>
      </c>
      <c r="R1663" s="90" t="s">
        <v>1386</v>
      </c>
      <c r="S1663" s="90" t="s">
        <v>1632</v>
      </c>
      <c r="T1663" s="90" t="s">
        <v>1386</v>
      </c>
      <c r="U1663" s="90" t="s">
        <v>52</v>
      </c>
      <c r="V1663" s="94" t="s">
        <v>53</v>
      </c>
      <c r="W1663" s="90" t="s">
        <v>54</v>
      </c>
      <c r="X1663" s="90" t="s">
        <v>55</v>
      </c>
      <c r="Y1663" s="90" t="s">
        <v>1638</v>
      </c>
      <c r="Z1663" s="88">
        <v>16477901</v>
      </c>
      <c r="AA1663" s="120"/>
      <c r="AB1663" s="88"/>
      <c r="AC1663" s="88"/>
      <c r="AD1663" s="88"/>
      <c r="AE1663" s="120">
        <v>16477901</v>
      </c>
      <c r="AF1663" s="88"/>
      <c r="AG1663" s="89"/>
      <c r="AH1663" s="90" t="s">
        <v>57</v>
      </c>
      <c r="AI1663" s="90" t="s">
        <v>1421</v>
      </c>
      <c r="AJ1663" s="90" t="s">
        <v>1422</v>
      </c>
      <c r="AK1663" s="90"/>
      <c r="AL1663" s="90" t="s">
        <v>57</v>
      </c>
      <c r="AM1663" s="90"/>
      <c r="AN1663" s="90" t="s">
        <v>57</v>
      </c>
      <c r="AO1663" s="90"/>
      <c r="AP1663" s="90" t="s">
        <v>57</v>
      </c>
      <c r="AQ1663" s="90"/>
      <c r="AR1663" s="90" t="s">
        <v>57</v>
      </c>
      <c r="AS1663" s="90" t="s">
        <v>60</v>
      </c>
      <c r="AT1663" s="90" t="s">
        <v>61</v>
      </c>
      <c r="AU1663" s="97" t="s">
        <v>62</v>
      </c>
      <c r="AV1663" s="98" t="s">
        <v>63</v>
      </c>
      <c r="AW1663" s="98" t="s">
        <v>64</v>
      </c>
      <c r="AX1663" s="97">
        <v>3202008</v>
      </c>
      <c r="AY1663" s="98" t="s">
        <v>65</v>
      </c>
      <c r="AZ1663" s="98" t="s">
        <v>433</v>
      </c>
      <c r="BA1663" s="24"/>
    </row>
    <row r="1664" spans="1:53" ht="84.75" customHeight="1">
      <c r="A1664" s="23" t="str">
        <f>+IFERROR(VLOOKUP(R1664,'[2]Listas niveles'!$D$2:$E$11,2,FALSE),"")</f>
        <v>DTAO</v>
      </c>
      <c r="B1664" s="23" t="str">
        <f>+IFERROR(VLOOKUP(AS1664,'[2]Listas anexo 1'!$A$7:$B$8,2,FALSE),"")</f>
        <v>ADMIN</v>
      </c>
      <c r="C1664" s="23" t="str">
        <f>+IFERROR(VLOOKUP(AT1664,'[2]Listas anexo 1'!$A$13:$B$15,2,FALSE),"")</f>
        <v>ADMINYCOOR</v>
      </c>
      <c r="D1664" s="23" t="str">
        <f>+IFERROR(VLOOKUP(AT1664,'[2]Listas anexo 1'!$A$13:$C$15,3,FALSE),"")</f>
        <v>CONTRIBUIR</v>
      </c>
      <c r="E1664" s="23" t="str">
        <f>+IFERROR(VLOOKUP(AT1664,'[2]Listas anexo 1'!$A$19:$B$21,2,FALSE),"")</f>
        <v>ADMINOB</v>
      </c>
      <c r="F1664" s="23" t="str">
        <f>+IFERROR(VLOOKUP(AV1664,'[2]Listas anexo 1'!$J$13:$K$21,2,FALSE),"")</f>
        <v>ADOBI</v>
      </c>
      <c r="G1664" s="23" t="str">
        <f>+IFERROR(VLOOKUP(AW1664,'[2]LISTAS ANEXO 1. 2'!$A$9:$B$38,2,FALSE),"")</f>
        <v>AIII</v>
      </c>
      <c r="H1664" s="23" t="str">
        <f>+IFERROR(IF(C1664="ADMINYCOOR",VLOOKUP(AY1664,'[2]LISTAS ANEXO 1. 3'!$B$13:$C$42,2,FALSE),IF(C1664="TASAS",VLOOKUP(AY1664,'[2]LISTAS ANEXO 1. 3'!$B$43:$C$51,2,FALSE),IF(C1664="FORTALECIMIENTO",VLOOKUP(AY1664,'[2]LISTAS ANEXO 1. 3'!$B$52:$C$58,2,FALSE),""))),"")</f>
        <v>DD</v>
      </c>
      <c r="I1664" s="23" t="str">
        <f>+IFERROR(VLOOKUP(#REF!,'[2]LISTAS ANEXO 1. 4'!$B$74:$C$90,2,FALSE),"")</f>
        <v/>
      </c>
      <c r="J1664" s="23" t="str">
        <f>+IFERROR(VLOOKUP(X1664,[2]ORDINALES!$B$2:$C$5,2,FALSE),"")</f>
        <v>CTADOS</v>
      </c>
      <c r="K1664" s="23" t="str">
        <f>+IFERROR(VLOOKUP(#REF!,[2]REGION!$G$2:$I$1125,2,FALSE),"")</f>
        <v/>
      </c>
      <c r="L1664" s="23" t="str">
        <f>+IFERROR(VLOOKUP(AI1664,[2]REGION!$G$2:$I$1125,2,FALSE),"")</f>
        <v/>
      </c>
      <c r="M1664" s="23" t="str">
        <f>+IFERROR(VLOOKUP(#REF!,[2]ORDINALES!$H$2:$I$382,2,FALSE),"")</f>
        <v/>
      </c>
      <c r="N1664" s="23" t="str">
        <f>IFERROR(VLOOKUP(U1664,'[2]Lista Willy'!$B$11:$D$14,3,FALSE),"")</f>
        <v>REC_11</v>
      </c>
      <c r="O1664" s="24"/>
      <c r="P1664" s="90">
        <v>50012</v>
      </c>
      <c r="Q1664" s="90" t="s">
        <v>540</v>
      </c>
      <c r="R1664" s="90" t="s">
        <v>1386</v>
      </c>
      <c r="S1664" s="90" t="s">
        <v>1632</v>
      </c>
      <c r="T1664" s="90" t="s">
        <v>1386</v>
      </c>
      <c r="U1664" s="90" t="s">
        <v>52</v>
      </c>
      <c r="V1664" s="94" t="s">
        <v>53</v>
      </c>
      <c r="W1664" s="90" t="s">
        <v>54</v>
      </c>
      <c r="X1664" s="90" t="s">
        <v>55</v>
      </c>
      <c r="Y1664" s="90" t="s">
        <v>1639</v>
      </c>
      <c r="Z1664" s="88">
        <v>72600000</v>
      </c>
      <c r="AA1664" s="120"/>
      <c r="AB1664" s="88"/>
      <c r="AC1664" s="88"/>
      <c r="AD1664" s="88"/>
      <c r="AE1664" s="120">
        <v>72600000</v>
      </c>
      <c r="AF1664" s="88"/>
      <c r="AG1664" s="89"/>
      <c r="AH1664" s="90" t="s">
        <v>57</v>
      </c>
      <c r="AI1664" s="90"/>
      <c r="AJ1664" s="90"/>
      <c r="AK1664" s="90"/>
      <c r="AL1664" s="90" t="s">
        <v>57</v>
      </c>
      <c r="AM1664" s="90"/>
      <c r="AN1664" s="90" t="s">
        <v>57</v>
      </c>
      <c r="AO1664" s="90"/>
      <c r="AP1664" s="90" t="s">
        <v>57</v>
      </c>
      <c r="AQ1664" s="90"/>
      <c r="AR1664" s="90" t="s">
        <v>57</v>
      </c>
      <c r="AS1664" s="90" t="s">
        <v>60</v>
      </c>
      <c r="AT1664" s="90" t="s">
        <v>61</v>
      </c>
      <c r="AU1664" s="97" t="s">
        <v>62</v>
      </c>
      <c r="AV1664" s="98" t="s">
        <v>125</v>
      </c>
      <c r="AW1664" s="98" t="s">
        <v>324</v>
      </c>
      <c r="AX1664" s="97">
        <v>3202005</v>
      </c>
      <c r="AY1664" s="98" t="s">
        <v>325</v>
      </c>
      <c r="AZ1664" s="98" t="s">
        <v>389</v>
      </c>
      <c r="BA1664" s="24"/>
    </row>
    <row r="1665" spans="1:53" ht="84.75" customHeight="1">
      <c r="A1665" s="23" t="str">
        <f>+IFERROR(VLOOKUP(R1665,'[2]Listas niveles'!$D$2:$E$11,2,FALSE),"")</f>
        <v>DTAO</v>
      </c>
      <c r="B1665" s="23" t="str">
        <f>+IFERROR(VLOOKUP(AS1665,'[2]Listas anexo 1'!$A$7:$B$8,2,FALSE),"")</f>
        <v>ADMIN</v>
      </c>
      <c r="C1665" s="23" t="str">
        <f>+IFERROR(VLOOKUP(AT1665,'[2]Listas anexo 1'!$A$13:$B$15,2,FALSE),"")</f>
        <v>ADMINYCOOR</v>
      </c>
      <c r="D1665" s="23" t="str">
        <f>+IFERROR(VLOOKUP(AT1665,'[2]Listas anexo 1'!$A$13:$C$15,3,FALSE),"")</f>
        <v>CONTRIBUIR</v>
      </c>
      <c r="E1665" s="23" t="str">
        <f>+IFERROR(VLOOKUP(AT1665,'[2]Listas anexo 1'!$A$19:$B$21,2,FALSE),"")</f>
        <v>ADMINOB</v>
      </c>
      <c r="F1665" s="23" t="str">
        <f>+IFERROR(VLOOKUP(AV1665,'[2]Listas anexo 1'!$J$13:$K$21,2,FALSE),"")</f>
        <v>ADOBIII</v>
      </c>
      <c r="G1665" s="23" t="str">
        <f>+IFERROR(VLOOKUP(AW1665,'[2]LISTAS ANEXO 1. 2'!$A$9:$B$38,2,FALSE),"")</f>
        <v>AX</v>
      </c>
      <c r="H1665" s="23" t="str">
        <f>+IFERROR(IF(C1665="ADMINYCOOR",VLOOKUP(AY1665,'[2]LISTAS ANEXO 1. 3'!$B$13:$C$42,2,FALSE),IF(C1665="TASAS",VLOOKUP(AY1665,'[2]LISTAS ANEXO 1. 3'!$B$43:$C$51,2,FALSE),IF(C1665="FORTALECIMIENTO",VLOOKUP(AY1665,'[2]LISTAS ANEXO 1. 3'!$B$52:$C$58,2,FALSE),""))),"")</f>
        <v>OO</v>
      </c>
      <c r="I1665" s="23" t="str">
        <f>+IFERROR(VLOOKUP(#REF!,'[2]LISTAS ANEXO 1. 4'!$B$74:$C$90,2,FALSE),"")</f>
        <v/>
      </c>
      <c r="J1665" s="23" t="str">
        <f>+IFERROR(VLOOKUP(X1665,[2]ORDINALES!$B$2:$C$5,2,FALSE),"")</f>
        <v>CTADOS</v>
      </c>
      <c r="K1665" s="23" t="str">
        <f>+IFERROR(VLOOKUP(#REF!,[2]REGION!$G$2:$I$1125,2,FALSE),"")</f>
        <v/>
      </c>
      <c r="L1665" s="23" t="str">
        <f>+IFERROR(VLOOKUP(AI1665,[2]REGION!$G$2:$I$1125,2,FALSE),"")</f>
        <v/>
      </c>
      <c r="M1665" s="23" t="str">
        <f>+IFERROR(VLOOKUP(#REF!,[2]ORDINALES!$H$2:$I$382,2,FALSE),"")</f>
        <v/>
      </c>
      <c r="N1665" s="23" t="str">
        <f>IFERROR(VLOOKUP(U1665,'[2]Lista Willy'!$B$11:$D$14,3,FALSE),"")</f>
        <v>REC_11</v>
      </c>
      <c r="O1665" s="24"/>
      <c r="P1665" s="90">
        <v>50013</v>
      </c>
      <c r="Q1665" s="90" t="s">
        <v>540</v>
      </c>
      <c r="R1665" s="90" t="s">
        <v>1386</v>
      </c>
      <c r="S1665" s="90" t="s">
        <v>1632</v>
      </c>
      <c r="T1665" s="90" t="s">
        <v>1386</v>
      </c>
      <c r="U1665" s="90" t="s">
        <v>52</v>
      </c>
      <c r="V1665" s="94" t="s">
        <v>53</v>
      </c>
      <c r="W1665" s="90" t="s">
        <v>54</v>
      </c>
      <c r="X1665" s="90" t="s">
        <v>55</v>
      </c>
      <c r="Y1665" s="90" t="s">
        <v>1640</v>
      </c>
      <c r="Z1665" s="88">
        <v>32970900</v>
      </c>
      <c r="AA1665" s="120"/>
      <c r="AB1665" s="88"/>
      <c r="AC1665" s="88"/>
      <c r="AD1665" s="88"/>
      <c r="AE1665" s="120">
        <v>32970900</v>
      </c>
      <c r="AF1665" s="88"/>
      <c r="AG1665" s="89"/>
      <c r="AH1665" s="90" t="s">
        <v>57</v>
      </c>
      <c r="AI1665" s="90"/>
      <c r="AJ1665" s="90"/>
      <c r="AK1665" s="90"/>
      <c r="AL1665" s="90" t="s">
        <v>57</v>
      </c>
      <c r="AM1665" s="90"/>
      <c r="AN1665" s="90" t="s">
        <v>57</v>
      </c>
      <c r="AO1665" s="90"/>
      <c r="AP1665" s="90" t="s">
        <v>57</v>
      </c>
      <c r="AQ1665" s="90"/>
      <c r="AR1665" s="90" t="s">
        <v>57</v>
      </c>
      <c r="AS1665" s="90" t="s">
        <v>60</v>
      </c>
      <c r="AT1665" s="90" t="s">
        <v>61</v>
      </c>
      <c r="AU1665" s="97" t="s">
        <v>62</v>
      </c>
      <c r="AV1665" s="98" t="s">
        <v>272</v>
      </c>
      <c r="AW1665" s="98" t="s">
        <v>335</v>
      </c>
      <c r="AX1665" s="97">
        <v>3202004</v>
      </c>
      <c r="AY1665" s="98" t="s">
        <v>336</v>
      </c>
      <c r="AZ1665" s="98" t="s">
        <v>888</v>
      </c>
      <c r="BA1665" s="24"/>
    </row>
    <row r="1666" spans="1:53" ht="84.75" customHeight="1">
      <c r="A1666" s="23" t="str">
        <f>+IFERROR(VLOOKUP(R1666,'[2]Listas niveles'!$D$2:$E$11,2,FALSE),"")</f>
        <v>DTAO</v>
      </c>
      <c r="B1666" s="23" t="str">
        <f>+IFERROR(VLOOKUP(AS1666,'[2]Listas anexo 1'!$A$7:$B$8,2,FALSE),"")</f>
        <v>ADMIN</v>
      </c>
      <c r="C1666" s="23" t="str">
        <f>+IFERROR(VLOOKUP(AT1666,'[2]Listas anexo 1'!$A$13:$B$15,2,FALSE),"")</f>
        <v>ADMINYCOOR</v>
      </c>
      <c r="D1666" s="23" t="str">
        <f>+IFERROR(VLOOKUP(AT1666,'[2]Listas anexo 1'!$A$13:$C$15,3,FALSE),"")</f>
        <v>CONTRIBUIR</v>
      </c>
      <c r="E1666" s="23" t="str">
        <f>+IFERROR(VLOOKUP(AT1666,'[2]Listas anexo 1'!$A$19:$B$21,2,FALSE),"")</f>
        <v>ADMINOB</v>
      </c>
      <c r="F1666" s="23" t="str">
        <f>+IFERROR(VLOOKUP(AV1666,'[2]Listas anexo 1'!$J$13:$K$21,2,FALSE),"")</f>
        <v>ADOBIII</v>
      </c>
      <c r="G1666" s="23" t="str">
        <f>+IFERROR(VLOOKUP(AW1666,'[2]LISTAS ANEXO 1. 2'!$A$9:$B$38,2,FALSE),"")</f>
        <v>AX</v>
      </c>
      <c r="H1666" s="23" t="str">
        <f>+IFERROR(IF(C1666="ADMINYCOOR",VLOOKUP(AY1666,'[2]LISTAS ANEXO 1. 3'!$B$13:$C$42,2,FALSE),IF(C1666="TASAS",VLOOKUP(AY1666,'[2]LISTAS ANEXO 1. 3'!$B$43:$C$51,2,FALSE),IF(C1666="FORTALECIMIENTO",VLOOKUP(AY1666,'[2]LISTAS ANEXO 1. 3'!$B$52:$C$58,2,FALSE),""))),"")</f>
        <v>OO</v>
      </c>
      <c r="I1666" s="23" t="str">
        <f>+IFERROR(VLOOKUP(#REF!,'[2]LISTAS ANEXO 1. 4'!$B$74:$C$90,2,FALSE),"")</f>
        <v/>
      </c>
      <c r="J1666" s="23" t="str">
        <f>+IFERROR(VLOOKUP(X1666,[2]ORDINALES!$B$2:$C$5,2,FALSE),"")</f>
        <v>CTADOS</v>
      </c>
      <c r="K1666" s="23" t="str">
        <f>+IFERROR(VLOOKUP(#REF!,[2]REGION!$G$2:$I$1125,2,FALSE),"")</f>
        <v/>
      </c>
      <c r="L1666" s="23" t="str">
        <f>+IFERROR(VLOOKUP(AI1666,[2]REGION!$G$2:$I$1125,2,FALSE),"")</f>
        <v/>
      </c>
      <c r="M1666" s="23" t="str">
        <f>+IFERROR(VLOOKUP(#REF!,[2]ORDINALES!$H$2:$I$382,2,FALSE),"")</f>
        <v/>
      </c>
      <c r="N1666" s="23" t="str">
        <f>IFERROR(VLOOKUP(U1666,'[2]Lista Willy'!$B$11:$D$14,3,FALSE),"")</f>
        <v>REC_20</v>
      </c>
      <c r="O1666" s="24"/>
      <c r="P1666" s="90">
        <v>50014</v>
      </c>
      <c r="Q1666" s="90" t="s">
        <v>540</v>
      </c>
      <c r="R1666" s="90" t="s">
        <v>1386</v>
      </c>
      <c r="S1666" s="90" t="s">
        <v>1632</v>
      </c>
      <c r="T1666" s="90" t="s">
        <v>1386</v>
      </c>
      <c r="U1666" s="90" t="s">
        <v>153</v>
      </c>
      <c r="V1666" s="94" t="s">
        <v>154</v>
      </c>
      <c r="W1666" s="90" t="s">
        <v>54</v>
      </c>
      <c r="X1666" s="90" t="s">
        <v>55</v>
      </c>
      <c r="Y1666" s="90" t="s">
        <v>1641</v>
      </c>
      <c r="Z1666" s="88">
        <v>8800000</v>
      </c>
      <c r="AA1666" s="120"/>
      <c r="AB1666" s="88"/>
      <c r="AC1666" s="88"/>
      <c r="AD1666" s="88"/>
      <c r="AE1666" s="120">
        <v>8800000</v>
      </c>
      <c r="AF1666" s="88"/>
      <c r="AG1666" s="89"/>
      <c r="AH1666" s="90" t="s">
        <v>57</v>
      </c>
      <c r="AI1666" s="90"/>
      <c r="AJ1666" s="90"/>
      <c r="AK1666" s="90"/>
      <c r="AL1666" s="90" t="s">
        <v>57</v>
      </c>
      <c r="AM1666" s="90"/>
      <c r="AN1666" s="90" t="s">
        <v>57</v>
      </c>
      <c r="AO1666" s="90"/>
      <c r="AP1666" s="90" t="s">
        <v>57</v>
      </c>
      <c r="AQ1666" s="90"/>
      <c r="AR1666" s="90" t="s">
        <v>57</v>
      </c>
      <c r="AS1666" s="90" t="s">
        <v>60</v>
      </c>
      <c r="AT1666" s="90" t="s">
        <v>61</v>
      </c>
      <c r="AU1666" s="97" t="s">
        <v>62</v>
      </c>
      <c r="AV1666" s="98" t="s">
        <v>272</v>
      </c>
      <c r="AW1666" s="98" t="s">
        <v>335</v>
      </c>
      <c r="AX1666" s="97">
        <v>3202004</v>
      </c>
      <c r="AY1666" s="98" t="s">
        <v>336</v>
      </c>
      <c r="AZ1666" s="98" t="s">
        <v>888</v>
      </c>
      <c r="BA1666" s="24"/>
    </row>
    <row r="1667" spans="1:53" ht="84.75" customHeight="1">
      <c r="A1667" s="23" t="str">
        <f>+IFERROR(VLOOKUP(R1667,'[2]Listas niveles'!$D$2:$E$11,2,FALSE),"")</f>
        <v>DTAO</v>
      </c>
      <c r="B1667" s="23" t="str">
        <f>+IFERROR(VLOOKUP(AS1667,'[2]Listas anexo 1'!$A$7:$B$8,2,FALSE),"")</f>
        <v>ADMIN</v>
      </c>
      <c r="C1667" s="23" t="str">
        <f>+IFERROR(VLOOKUP(AT1667,'[2]Listas anexo 1'!$A$13:$B$15,2,FALSE),"")</f>
        <v>ADMINYCOOR</v>
      </c>
      <c r="D1667" s="23" t="str">
        <f>+IFERROR(VLOOKUP(AT1667,'[2]Listas anexo 1'!$A$13:$C$15,3,FALSE),"")</f>
        <v>CONTRIBUIR</v>
      </c>
      <c r="E1667" s="23" t="str">
        <f>+IFERROR(VLOOKUP(AT1667,'[2]Listas anexo 1'!$A$19:$B$21,2,FALSE),"")</f>
        <v>ADMINOB</v>
      </c>
      <c r="F1667" s="23" t="str">
        <f>+IFERROR(VLOOKUP(AV1667,'[2]Listas anexo 1'!$J$13:$K$21,2,FALSE),"")</f>
        <v>ADOBI</v>
      </c>
      <c r="G1667" s="23" t="str">
        <f>+IFERROR(VLOOKUP(AW1667,'[2]LISTAS ANEXO 1. 2'!$A$9:$B$38,2,FALSE),"")</f>
        <v>AI</v>
      </c>
      <c r="H1667" s="23" t="str">
        <f>+IFERROR(IF(C1667="ADMINYCOOR",VLOOKUP(AY1667,'[2]LISTAS ANEXO 1. 3'!$B$13:$C$42,2,FALSE),IF(C1667="TASAS",VLOOKUP(AY1667,'[2]LISTAS ANEXO 1. 3'!$B$43:$C$51,2,FALSE),IF(C1667="FORTALECIMIENTO",VLOOKUP(AY1667,'[2]LISTAS ANEXO 1. 3'!$B$52:$C$58,2,FALSE),""))),"")</f>
        <v>AA</v>
      </c>
      <c r="I1667" s="23" t="str">
        <f>+IFERROR(VLOOKUP(#REF!,'[2]LISTAS ANEXO 1. 4'!$B$74:$C$90,2,FALSE),"")</f>
        <v/>
      </c>
      <c r="J1667" s="23" t="str">
        <f>+IFERROR(VLOOKUP(X1667,[2]ORDINALES!$B$2:$C$5,2,FALSE),"")</f>
        <v>CTADOS</v>
      </c>
      <c r="K1667" s="23" t="str">
        <f>+IFERROR(VLOOKUP(#REF!,[2]REGION!$G$2:$I$1125,2,FALSE),"")</f>
        <v/>
      </c>
      <c r="L1667" s="23" t="str">
        <f>+IFERROR(VLOOKUP(AI1667,[2]REGION!$G$2:$I$1125,2,FALSE),"")</f>
        <v/>
      </c>
      <c r="M1667" s="23" t="str">
        <f>+IFERROR(VLOOKUP(#REF!,[2]ORDINALES!$H$2:$I$382,2,FALSE),"")</f>
        <v/>
      </c>
      <c r="N1667" s="23" t="str">
        <f>IFERROR(VLOOKUP(U1667,'[2]Lista Willy'!$B$11:$D$14,3,FALSE),"")</f>
        <v>REC_20</v>
      </c>
      <c r="O1667" s="24"/>
      <c r="P1667" s="90">
        <v>50028</v>
      </c>
      <c r="Q1667" s="90" t="s">
        <v>540</v>
      </c>
      <c r="R1667" s="90" t="s">
        <v>1386</v>
      </c>
      <c r="S1667" s="90" t="s">
        <v>1632</v>
      </c>
      <c r="T1667" s="90" t="s">
        <v>1386</v>
      </c>
      <c r="U1667" s="90" t="s">
        <v>153</v>
      </c>
      <c r="V1667" s="94" t="s">
        <v>154</v>
      </c>
      <c r="W1667" s="90" t="s">
        <v>54</v>
      </c>
      <c r="X1667" s="90" t="s">
        <v>55</v>
      </c>
      <c r="Y1667" s="90" t="s">
        <v>1487</v>
      </c>
      <c r="Z1667" s="88">
        <v>5000000</v>
      </c>
      <c r="AA1667" s="120"/>
      <c r="AB1667" s="88"/>
      <c r="AC1667" s="88"/>
      <c r="AD1667" s="88"/>
      <c r="AE1667" s="120">
        <v>5000000</v>
      </c>
      <c r="AF1667" s="88"/>
      <c r="AG1667" s="89"/>
      <c r="AH1667" s="90" t="s">
        <v>57</v>
      </c>
      <c r="AI1667" s="90"/>
      <c r="AJ1667" s="90"/>
      <c r="AK1667" s="90"/>
      <c r="AL1667" s="90" t="s">
        <v>57</v>
      </c>
      <c r="AM1667" s="90"/>
      <c r="AN1667" s="90" t="s">
        <v>57</v>
      </c>
      <c r="AO1667" s="90"/>
      <c r="AP1667" s="90" t="s">
        <v>57</v>
      </c>
      <c r="AQ1667" s="90"/>
      <c r="AR1667" s="90" t="s">
        <v>57</v>
      </c>
      <c r="AS1667" s="90" t="s">
        <v>60</v>
      </c>
      <c r="AT1667" s="90" t="s">
        <v>61</v>
      </c>
      <c r="AU1667" s="97" t="s">
        <v>62</v>
      </c>
      <c r="AV1667" s="98" t="s">
        <v>125</v>
      </c>
      <c r="AW1667" s="98" t="s">
        <v>126</v>
      </c>
      <c r="AX1667" s="97">
        <v>3202032</v>
      </c>
      <c r="AY1667" s="98" t="s">
        <v>127</v>
      </c>
      <c r="AZ1667" s="98" t="s">
        <v>293</v>
      </c>
      <c r="BA1667" s="24"/>
    </row>
    <row r="1668" spans="1:53" ht="84.75" customHeight="1">
      <c r="A1668" s="23" t="str">
        <f>+IFERROR(VLOOKUP(R1668,'[2]Listas niveles'!$D$2:$E$11,2,FALSE),"")</f>
        <v>DTAO</v>
      </c>
      <c r="B1668" s="23" t="str">
        <f>+IFERROR(VLOOKUP(AS1668,'[2]Listas anexo 1'!$A$7:$B$8,2,FALSE),"")</f>
        <v>ADMIN</v>
      </c>
      <c r="C1668" s="23" t="str">
        <f>+IFERROR(VLOOKUP(AT1668,'[2]Listas anexo 1'!$A$13:$B$15,2,FALSE),"")</f>
        <v>ADMINYCOOR</v>
      </c>
      <c r="D1668" s="23" t="str">
        <f>+IFERROR(VLOOKUP(AT1668,'[2]Listas anexo 1'!$A$13:$C$15,3,FALSE),"")</f>
        <v>CONTRIBUIR</v>
      </c>
      <c r="E1668" s="23" t="str">
        <f>+IFERROR(VLOOKUP(AT1668,'[2]Listas anexo 1'!$A$19:$B$21,2,FALSE),"")</f>
        <v>ADMINOB</v>
      </c>
      <c r="F1668" s="23" t="str">
        <f>+IFERROR(VLOOKUP(AV1668,'[2]Listas anexo 1'!$J$13:$K$21,2,FALSE),"")</f>
        <v>ADOBI</v>
      </c>
      <c r="G1668" s="23" t="str">
        <f>+IFERROR(VLOOKUP(AW1668,'[2]LISTAS ANEXO 1. 2'!$A$9:$B$38,2,FALSE),"")</f>
        <v>AI</v>
      </c>
      <c r="H1668" s="23" t="str">
        <f>+IFERROR(IF(C1668="ADMINYCOOR",VLOOKUP(AY1668,'[2]LISTAS ANEXO 1. 3'!$B$13:$C$42,2,FALSE),IF(C1668="TASAS",VLOOKUP(AY1668,'[2]LISTAS ANEXO 1. 3'!$B$43:$C$51,2,FALSE),IF(C1668="FORTALECIMIENTO",VLOOKUP(AY1668,'[2]LISTAS ANEXO 1. 3'!$B$52:$C$58,2,FALSE),""))),"")</f>
        <v>AA</v>
      </c>
      <c r="I1668" s="23" t="str">
        <f>+IFERROR(VLOOKUP(#REF!,'[2]LISTAS ANEXO 1. 4'!$B$74:$C$90,2,FALSE),"")</f>
        <v/>
      </c>
      <c r="J1668" s="23" t="str">
        <f>+IFERROR(VLOOKUP(X1668,[2]ORDINALES!$B$2:$C$5,2,FALSE),"")</f>
        <v>CTADOS</v>
      </c>
      <c r="K1668" s="23" t="str">
        <f>+IFERROR(VLOOKUP(#REF!,[2]REGION!$G$2:$I$1125,2,FALSE),"")</f>
        <v/>
      </c>
      <c r="L1668" s="23" t="str">
        <f>+IFERROR(VLOOKUP(AI1668,[2]REGION!$G$2:$I$1125,2,FALSE),"")</f>
        <v/>
      </c>
      <c r="M1668" s="23" t="str">
        <f>+IFERROR(VLOOKUP(#REF!,[2]ORDINALES!$H$2:$I$382,2,FALSE),"")</f>
        <v/>
      </c>
      <c r="N1668" s="23" t="str">
        <f>IFERROR(VLOOKUP(U1668,'[2]Lista Willy'!$B$11:$D$14,3,FALSE),"")</f>
        <v>REC_11</v>
      </c>
      <c r="O1668" s="24"/>
      <c r="P1668" s="90">
        <v>50030</v>
      </c>
      <c r="Q1668" s="90" t="s">
        <v>540</v>
      </c>
      <c r="R1668" s="90" t="s">
        <v>1386</v>
      </c>
      <c r="S1668" s="90" t="s">
        <v>1632</v>
      </c>
      <c r="T1668" s="90" t="s">
        <v>1386</v>
      </c>
      <c r="U1668" s="90" t="s">
        <v>52</v>
      </c>
      <c r="V1668" s="94" t="s">
        <v>53</v>
      </c>
      <c r="W1668" s="90" t="s">
        <v>54</v>
      </c>
      <c r="X1668" s="90" t="s">
        <v>55</v>
      </c>
      <c r="Y1668" s="90" t="s">
        <v>1642</v>
      </c>
      <c r="Z1668" s="88">
        <v>2500000</v>
      </c>
      <c r="AA1668" s="120"/>
      <c r="AB1668" s="88"/>
      <c r="AC1668" s="88"/>
      <c r="AD1668" s="88"/>
      <c r="AE1668" s="120">
        <v>2500000</v>
      </c>
      <c r="AF1668" s="88"/>
      <c r="AG1668" s="89"/>
      <c r="AH1668" s="90" t="s">
        <v>57</v>
      </c>
      <c r="AI1668" s="90"/>
      <c r="AJ1668" s="90"/>
      <c r="AK1668" s="90"/>
      <c r="AL1668" s="90" t="s">
        <v>57</v>
      </c>
      <c r="AM1668" s="90"/>
      <c r="AN1668" s="90" t="s">
        <v>57</v>
      </c>
      <c r="AO1668" s="90"/>
      <c r="AP1668" s="90" t="s">
        <v>57</v>
      </c>
      <c r="AQ1668" s="90"/>
      <c r="AR1668" s="90" t="s">
        <v>57</v>
      </c>
      <c r="AS1668" s="90" t="s">
        <v>60</v>
      </c>
      <c r="AT1668" s="90" t="s">
        <v>61</v>
      </c>
      <c r="AU1668" s="97" t="s">
        <v>62</v>
      </c>
      <c r="AV1668" s="98" t="s">
        <v>125</v>
      </c>
      <c r="AW1668" s="98" t="s">
        <v>126</v>
      </c>
      <c r="AX1668" s="97">
        <v>3202032</v>
      </c>
      <c r="AY1668" s="98" t="s">
        <v>127</v>
      </c>
      <c r="AZ1668" s="98" t="s">
        <v>293</v>
      </c>
      <c r="BA1668" s="24"/>
    </row>
    <row r="1669" spans="1:53" ht="84.75" customHeight="1">
      <c r="A1669" s="23" t="str">
        <f>+IFERROR(VLOOKUP(R1669,'[2]Listas niveles'!$D$2:$E$11,2,FALSE),"")</f>
        <v>DTAO</v>
      </c>
      <c r="B1669" s="23" t="str">
        <f>+IFERROR(VLOOKUP(AS1669,'[2]Listas anexo 1'!$A$7:$B$8,2,FALSE),"")</f>
        <v>ADMIN</v>
      </c>
      <c r="C1669" s="23" t="str">
        <f>+IFERROR(VLOOKUP(AT1669,'[2]Listas anexo 1'!$A$13:$B$15,2,FALSE),"")</f>
        <v>ADMINYCOOR</v>
      </c>
      <c r="D1669" s="23" t="str">
        <f>+IFERROR(VLOOKUP(AT1669,'[2]Listas anexo 1'!$A$13:$C$15,3,FALSE),"")</f>
        <v>CONTRIBUIR</v>
      </c>
      <c r="E1669" s="23" t="str">
        <f>+IFERROR(VLOOKUP(AT1669,'[2]Listas anexo 1'!$A$19:$B$21,2,FALSE),"")</f>
        <v>ADMINOB</v>
      </c>
      <c r="F1669" s="23" t="str">
        <f>+IFERROR(VLOOKUP(AV1669,'[2]Listas anexo 1'!$J$13:$K$21,2,FALSE),"")</f>
        <v>ADOBI</v>
      </c>
      <c r="G1669" s="23" t="str">
        <f>+IFERROR(VLOOKUP(AW1669,'[2]LISTAS ANEXO 1. 2'!$A$9:$B$38,2,FALSE),"")</f>
        <v>AI</v>
      </c>
      <c r="H1669" s="23" t="str">
        <f>+IFERROR(IF(C1669="ADMINYCOOR",VLOOKUP(AY1669,'[2]LISTAS ANEXO 1. 3'!$B$13:$C$42,2,FALSE),IF(C1669="TASAS",VLOOKUP(AY1669,'[2]LISTAS ANEXO 1. 3'!$B$43:$C$51,2,FALSE),IF(C1669="FORTALECIMIENTO",VLOOKUP(AY1669,'[2]LISTAS ANEXO 1. 3'!$B$52:$C$58,2,FALSE),""))),"")</f>
        <v>AA</v>
      </c>
      <c r="I1669" s="23" t="str">
        <f>+IFERROR(VLOOKUP(#REF!,'[2]LISTAS ANEXO 1. 4'!$B$74:$C$90,2,FALSE),"")</f>
        <v/>
      </c>
      <c r="J1669" s="23" t="str">
        <f>+IFERROR(VLOOKUP(X1669,[2]ORDINALES!$B$2:$C$5,2,FALSE),"")</f>
        <v>CTADOS</v>
      </c>
      <c r="K1669" s="23" t="str">
        <f>+IFERROR(VLOOKUP(#REF!,[2]REGION!$G$2:$I$1125,2,FALSE),"")</f>
        <v/>
      </c>
      <c r="L1669" s="23" t="str">
        <f>+IFERROR(VLOOKUP(AI1669,[2]REGION!$G$2:$I$1125,2,FALSE),"")</f>
        <v/>
      </c>
      <c r="M1669" s="23" t="str">
        <f>+IFERROR(VLOOKUP(#REF!,[2]ORDINALES!$H$2:$I$382,2,FALSE),"")</f>
        <v/>
      </c>
      <c r="N1669" s="23" t="str">
        <f>IFERROR(VLOOKUP(U1669,'[2]Lista Willy'!$B$11:$D$14,3,FALSE),"")</f>
        <v>REC_11</v>
      </c>
      <c r="O1669" s="24"/>
      <c r="P1669" s="90">
        <v>50031</v>
      </c>
      <c r="Q1669" s="90" t="s">
        <v>540</v>
      </c>
      <c r="R1669" s="90" t="s">
        <v>1386</v>
      </c>
      <c r="S1669" s="90" t="s">
        <v>1632</v>
      </c>
      <c r="T1669" s="90" t="s">
        <v>1386</v>
      </c>
      <c r="U1669" s="90" t="s">
        <v>52</v>
      </c>
      <c r="V1669" s="94" t="s">
        <v>53</v>
      </c>
      <c r="W1669" s="90" t="s">
        <v>54</v>
      </c>
      <c r="X1669" s="90" t="s">
        <v>55</v>
      </c>
      <c r="Y1669" s="90" t="s">
        <v>1643</v>
      </c>
      <c r="Z1669" s="88">
        <v>2500000</v>
      </c>
      <c r="AA1669" s="120"/>
      <c r="AB1669" s="88"/>
      <c r="AC1669" s="88"/>
      <c r="AD1669" s="88"/>
      <c r="AE1669" s="120">
        <v>2500000</v>
      </c>
      <c r="AF1669" s="88"/>
      <c r="AG1669" s="89"/>
      <c r="AH1669" s="90" t="s">
        <v>57</v>
      </c>
      <c r="AI1669" s="90"/>
      <c r="AJ1669" s="90"/>
      <c r="AK1669" s="90"/>
      <c r="AL1669" s="90" t="s">
        <v>57</v>
      </c>
      <c r="AM1669" s="90"/>
      <c r="AN1669" s="90" t="s">
        <v>57</v>
      </c>
      <c r="AO1669" s="90"/>
      <c r="AP1669" s="90" t="s">
        <v>57</v>
      </c>
      <c r="AQ1669" s="90"/>
      <c r="AR1669" s="90" t="s">
        <v>57</v>
      </c>
      <c r="AS1669" s="90" t="s">
        <v>60</v>
      </c>
      <c r="AT1669" s="90" t="s">
        <v>61</v>
      </c>
      <c r="AU1669" s="97" t="s">
        <v>62</v>
      </c>
      <c r="AV1669" s="98" t="s">
        <v>125</v>
      </c>
      <c r="AW1669" s="98" t="s">
        <v>126</v>
      </c>
      <c r="AX1669" s="97">
        <v>3202032</v>
      </c>
      <c r="AY1669" s="98" t="s">
        <v>127</v>
      </c>
      <c r="AZ1669" s="98" t="s">
        <v>293</v>
      </c>
      <c r="BA1669" s="24"/>
    </row>
    <row r="1670" spans="1:53" ht="84.75" customHeight="1">
      <c r="A1670" s="23" t="str">
        <f>+IFERROR(VLOOKUP(R1670,'[2]Listas niveles'!$D$2:$E$11,2,FALSE),"")</f>
        <v>DTAO</v>
      </c>
      <c r="B1670" s="23" t="str">
        <f>+IFERROR(VLOOKUP(AS1670,'[2]Listas anexo 1'!$A$7:$B$8,2,FALSE),"")</f>
        <v>ADMIN</v>
      </c>
      <c r="C1670" s="23" t="str">
        <f>+IFERROR(VLOOKUP(AT1670,'[2]Listas anexo 1'!$A$13:$B$15,2,FALSE),"")</f>
        <v>ADMINYCOOR</v>
      </c>
      <c r="D1670" s="23" t="str">
        <f>+IFERROR(VLOOKUP(AT1670,'[2]Listas anexo 1'!$A$13:$C$15,3,FALSE),"")</f>
        <v>CONTRIBUIR</v>
      </c>
      <c r="E1670" s="23" t="str">
        <f>+IFERROR(VLOOKUP(AT1670,'[2]Listas anexo 1'!$A$19:$B$21,2,FALSE),"")</f>
        <v>ADMINOB</v>
      </c>
      <c r="F1670" s="23" t="str">
        <f>+IFERROR(VLOOKUP(AV1670,'[2]Listas anexo 1'!$J$13:$K$21,2,FALSE),"")</f>
        <v>ADOBI</v>
      </c>
      <c r="G1670" s="23" t="str">
        <f>+IFERROR(VLOOKUP(AW1670,'[2]LISTAS ANEXO 1. 2'!$A$9:$B$38,2,FALSE),"")</f>
        <v>AI</v>
      </c>
      <c r="H1670" s="23" t="str">
        <f>+IFERROR(IF(C1670="ADMINYCOOR",VLOOKUP(AY1670,'[2]LISTAS ANEXO 1. 3'!$B$13:$C$42,2,FALSE),IF(C1670="TASAS",VLOOKUP(AY1670,'[2]LISTAS ANEXO 1. 3'!$B$43:$C$51,2,FALSE),IF(C1670="FORTALECIMIENTO",VLOOKUP(AY1670,'[2]LISTAS ANEXO 1. 3'!$B$52:$C$58,2,FALSE),""))),"")</f>
        <v>AA</v>
      </c>
      <c r="I1670" s="23" t="str">
        <f>+IFERROR(VLOOKUP(#REF!,'[2]LISTAS ANEXO 1. 4'!$B$74:$C$90,2,FALSE),"")</f>
        <v/>
      </c>
      <c r="J1670" s="23" t="str">
        <f>+IFERROR(VLOOKUP(X1670,[2]ORDINALES!$B$2:$C$5,2,FALSE),"")</f>
        <v>CTADOS</v>
      </c>
      <c r="K1670" s="23" t="str">
        <f>+IFERROR(VLOOKUP(#REF!,[2]REGION!$G$2:$I$1125,2,FALSE),"")</f>
        <v/>
      </c>
      <c r="L1670" s="23" t="str">
        <f>+IFERROR(VLOOKUP(AI1670,[2]REGION!$G$2:$I$1125,2,FALSE),"")</f>
        <v/>
      </c>
      <c r="M1670" s="23" t="str">
        <f>+IFERROR(VLOOKUP(#REF!,[2]ORDINALES!$H$2:$I$382,2,FALSE),"")</f>
        <v/>
      </c>
      <c r="N1670" s="23" t="str">
        <f>IFERROR(VLOOKUP(U1670,'[2]Lista Willy'!$B$11:$D$14,3,FALSE),"")</f>
        <v>REC_11</v>
      </c>
      <c r="O1670" s="24"/>
      <c r="P1670" s="90">
        <v>50032</v>
      </c>
      <c r="Q1670" s="90" t="s">
        <v>540</v>
      </c>
      <c r="R1670" s="90" t="s">
        <v>1386</v>
      </c>
      <c r="S1670" s="90" t="s">
        <v>1632</v>
      </c>
      <c r="T1670" s="90" t="s">
        <v>1386</v>
      </c>
      <c r="U1670" s="90" t="s">
        <v>52</v>
      </c>
      <c r="V1670" s="94" t="s">
        <v>53</v>
      </c>
      <c r="W1670" s="90" t="s">
        <v>54</v>
      </c>
      <c r="X1670" s="90" t="s">
        <v>55</v>
      </c>
      <c r="Y1670" s="90" t="s">
        <v>1644</v>
      </c>
      <c r="Z1670" s="88">
        <v>3000000</v>
      </c>
      <c r="AA1670" s="120"/>
      <c r="AB1670" s="88"/>
      <c r="AC1670" s="88"/>
      <c r="AD1670" s="88"/>
      <c r="AE1670" s="120">
        <v>3000000</v>
      </c>
      <c r="AF1670" s="88"/>
      <c r="AG1670" s="89"/>
      <c r="AH1670" s="90" t="s">
        <v>57</v>
      </c>
      <c r="AI1670" s="90"/>
      <c r="AJ1670" s="90"/>
      <c r="AK1670" s="90"/>
      <c r="AL1670" s="90" t="s">
        <v>57</v>
      </c>
      <c r="AM1670" s="90"/>
      <c r="AN1670" s="90" t="s">
        <v>57</v>
      </c>
      <c r="AO1670" s="90"/>
      <c r="AP1670" s="90" t="s">
        <v>57</v>
      </c>
      <c r="AQ1670" s="90"/>
      <c r="AR1670" s="90" t="s">
        <v>57</v>
      </c>
      <c r="AS1670" s="90" t="s">
        <v>60</v>
      </c>
      <c r="AT1670" s="90" t="s">
        <v>61</v>
      </c>
      <c r="AU1670" s="97" t="s">
        <v>62</v>
      </c>
      <c r="AV1670" s="98" t="s">
        <v>125</v>
      </c>
      <c r="AW1670" s="98" t="s">
        <v>126</v>
      </c>
      <c r="AX1670" s="97">
        <v>3202032</v>
      </c>
      <c r="AY1670" s="98" t="s">
        <v>127</v>
      </c>
      <c r="AZ1670" s="98" t="s">
        <v>293</v>
      </c>
      <c r="BA1670" s="24"/>
    </row>
    <row r="1671" spans="1:53" ht="84.75" customHeight="1">
      <c r="A1671" s="23" t="str">
        <f>+IFERROR(VLOOKUP(R1671,'[2]Listas niveles'!$D$2:$E$11,2,FALSE),"")</f>
        <v>DTAO</v>
      </c>
      <c r="B1671" s="23" t="str">
        <f>+IFERROR(VLOOKUP(AS1671,'[2]Listas anexo 1'!$A$7:$B$8,2,FALSE),"")</f>
        <v>ADMIN</v>
      </c>
      <c r="C1671" s="23" t="str">
        <f>+IFERROR(VLOOKUP(AT1671,'[2]Listas anexo 1'!$A$13:$B$15,2,FALSE),"")</f>
        <v>ADMINYCOOR</v>
      </c>
      <c r="D1671" s="23" t="str">
        <f>+IFERROR(VLOOKUP(AT1671,'[2]Listas anexo 1'!$A$13:$C$15,3,FALSE),"")</f>
        <v>CONTRIBUIR</v>
      </c>
      <c r="E1671" s="23" t="str">
        <f>+IFERROR(VLOOKUP(AT1671,'[2]Listas anexo 1'!$A$19:$B$21,2,FALSE),"")</f>
        <v>ADMINOB</v>
      </c>
      <c r="F1671" s="23" t="str">
        <f>+IFERROR(VLOOKUP(AV1671,'[2]Listas anexo 1'!$J$13:$K$21,2,FALSE),"")</f>
        <v>ADOBI</v>
      </c>
      <c r="G1671" s="23" t="str">
        <f>+IFERROR(VLOOKUP(AW1671,'[2]LISTAS ANEXO 1. 2'!$A$9:$B$38,2,FALSE),"")</f>
        <v>AI</v>
      </c>
      <c r="H1671" s="23" t="str">
        <f>+IFERROR(IF(C1671="ADMINYCOOR",VLOOKUP(AY1671,'[2]LISTAS ANEXO 1. 3'!$B$13:$C$42,2,FALSE),IF(C1671="TASAS",VLOOKUP(AY1671,'[2]LISTAS ANEXO 1. 3'!$B$43:$C$51,2,FALSE),IF(C1671="FORTALECIMIENTO",VLOOKUP(AY1671,'[2]LISTAS ANEXO 1. 3'!$B$52:$C$58,2,FALSE),""))),"")</f>
        <v>AA</v>
      </c>
      <c r="I1671" s="23" t="str">
        <f>+IFERROR(VLOOKUP(#REF!,'[2]LISTAS ANEXO 1. 4'!$B$74:$C$90,2,FALSE),"")</f>
        <v/>
      </c>
      <c r="J1671" s="23" t="str">
        <f>+IFERROR(VLOOKUP(X1671,[2]ORDINALES!$B$2:$C$5,2,FALSE),"")</f>
        <v>CTADOS</v>
      </c>
      <c r="K1671" s="23" t="str">
        <f>+IFERROR(VLOOKUP(#REF!,[2]REGION!$G$2:$I$1125,2,FALSE),"")</f>
        <v/>
      </c>
      <c r="L1671" s="23" t="str">
        <f>+IFERROR(VLOOKUP(AI1671,[2]REGION!$G$2:$I$1125,2,FALSE),"")</f>
        <v/>
      </c>
      <c r="M1671" s="23" t="str">
        <f>+IFERROR(VLOOKUP(#REF!,[2]ORDINALES!$H$2:$I$382,2,FALSE),"")</f>
        <v/>
      </c>
      <c r="N1671" s="23" t="str">
        <f>IFERROR(VLOOKUP(U1671,'[2]Lista Willy'!$B$11:$D$14,3,FALSE),"")</f>
        <v>REC_11</v>
      </c>
      <c r="O1671" s="24"/>
      <c r="P1671" s="90">
        <v>50033</v>
      </c>
      <c r="Q1671" s="90" t="s">
        <v>540</v>
      </c>
      <c r="R1671" s="90" t="s">
        <v>1386</v>
      </c>
      <c r="S1671" s="90" t="s">
        <v>1632</v>
      </c>
      <c r="T1671" s="90" t="s">
        <v>1386</v>
      </c>
      <c r="U1671" s="90" t="s">
        <v>52</v>
      </c>
      <c r="V1671" s="94" t="s">
        <v>53</v>
      </c>
      <c r="W1671" s="90" t="s">
        <v>54</v>
      </c>
      <c r="X1671" s="90" t="s">
        <v>55</v>
      </c>
      <c r="Y1671" s="90" t="s">
        <v>1645</v>
      </c>
      <c r="Z1671" s="88">
        <v>3000000</v>
      </c>
      <c r="AA1671" s="120"/>
      <c r="AB1671" s="88"/>
      <c r="AC1671" s="88"/>
      <c r="AD1671" s="88"/>
      <c r="AE1671" s="120">
        <v>3000000</v>
      </c>
      <c r="AF1671" s="88"/>
      <c r="AG1671" s="89"/>
      <c r="AH1671" s="90" t="s">
        <v>57</v>
      </c>
      <c r="AI1671" s="90"/>
      <c r="AJ1671" s="90"/>
      <c r="AK1671" s="90"/>
      <c r="AL1671" s="90" t="s">
        <v>57</v>
      </c>
      <c r="AM1671" s="90"/>
      <c r="AN1671" s="90" t="s">
        <v>57</v>
      </c>
      <c r="AO1671" s="90"/>
      <c r="AP1671" s="90" t="s">
        <v>57</v>
      </c>
      <c r="AQ1671" s="90"/>
      <c r="AR1671" s="90" t="s">
        <v>57</v>
      </c>
      <c r="AS1671" s="90" t="s">
        <v>60</v>
      </c>
      <c r="AT1671" s="90" t="s">
        <v>61</v>
      </c>
      <c r="AU1671" s="97" t="s">
        <v>62</v>
      </c>
      <c r="AV1671" s="98" t="s">
        <v>125</v>
      </c>
      <c r="AW1671" s="98" t="s">
        <v>126</v>
      </c>
      <c r="AX1671" s="97">
        <v>3202032</v>
      </c>
      <c r="AY1671" s="98" t="s">
        <v>127</v>
      </c>
      <c r="AZ1671" s="98" t="s">
        <v>293</v>
      </c>
      <c r="BA1671" s="24"/>
    </row>
    <row r="1672" spans="1:53" ht="84.75" customHeight="1">
      <c r="A1672" s="23" t="str">
        <f>+IFERROR(VLOOKUP(R1672,'[2]Listas niveles'!$D$2:$E$11,2,FALSE),"")</f>
        <v>DTAO</v>
      </c>
      <c r="B1672" s="23" t="str">
        <f>+IFERROR(VLOOKUP(AS1672,'[2]Listas anexo 1'!$A$7:$B$8,2,FALSE),"")</f>
        <v>ADMIN</v>
      </c>
      <c r="C1672" s="23" t="str">
        <f>+IFERROR(VLOOKUP(AT1672,'[2]Listas anexo 1'!$A$13:$B$15,2,FALSE),"")</f>
        <v>ADMINYCOOR</v>
      </c>
      <c r="D1672" s="23" t="str">
        <f>+IFERROR(VLOOKUP(AT1672,'[2]Listas anexo 1'!$A$13:$C$15,3,FALSE),"")</f>
        <v>CONTRIBUIR</v>
      </c>
      <c r="E1672" s="23" t="str">
        <f>+IFERROR(VLOOKUP(AT1672,'[2]Listas anexo 1'!$A$19:$B$21,2,FALSE),"")</f>
        <v>ADMINOB</v>
      </c>
      <c r="F1672" s="23" t="str">
        <f>+IFERROR(VLOOKUP(AV1672,'[2]Listas anexo 1'!$J$13:$K$21,2,FALSE),"")</f>
        <v>ADOBI</v>
      </c>
      <c r="G1672" s="23" t="str">
        <f>+IFERROR(VLOOKUP(AW1672,'[2]LISTAS ANEXO 1. 2'!$A$9:$B$38,2,FALSE),"")</f>
        <v>AI</v>
      </c>
      <c r="H1672" s="23" t="str">
        <f>+IFERROR(IF(C1672="ADMINYCOOR",VLOOKUP(AY1672,'[2]LISTAS ANEXO 1. 3'!$B$13:$C$42,2,FALSE),IF(C1672="TASAS",VLOOKUP(AY1672,'[2]LISTAS ANEXO 1. 3'!$B$43:$C$51,2,FALSE),IF(C1672="FORTALECIMIENTO",VLOOKUP(AY1672,'[2]LISTAS ANEXO 1. 3'!$B$52:$C$58,2,FALSE),""))),"")</f>
        <v>AA</v>
      </c>
      <c r="I1672" s="23" t="str">
        <f>+IFERROR(VLOOKUP(#REF!,'[2]LISTAS ANEXO 1. 4'!$B$74:$C$90,2,FALSE),"")</f>
        <v/>
      </c>
      <c r="J1672" s="23" t="str">
        <f>+IFERROR(VLOOKUP(X1672,[2]ORDINALES!$B$2:$C$5,2,FALSE),"")</f>
        <v>CTADOS</v>
      </c>
      <c r="K1672" s="23" t="str">
        <f>+IFERROR(VLOOKUP(#REF!,[2]REGION!$G$2:$I$1125,2,FALSE),"")</f>
        <v/>
      </c>
      <c r="L1672" s="23" t="str">
        <f>+IFERROR(VLOOKUP(AI1672,[2]REGION!$G$2:$I$1125,2,FALSE),"")</f>
        <v/>
      </c>
      <c r="M1672" s="23" t="str">
        <f>+IFERROR(VLOOKUP(#REF!,[2]ORDINALES!$H$2:$I$382,2,FALSE),"")</f>
        <v/>
      </c>
      <c r="N1672" s="23" t="str">
        <f>IFERROR(VLOOKUP(U1672,'[2]Lista Willy'!$B$11:$D$14,3,FALSE),"")</f>
        <v>REC_20</v>
      </c>
      <c r="O1672" s="24"/>
      <c r="P1672" s="90">
        <v>50034</v>
      </c>
      <c r="Q1672" s="90" t="s">
        <v>540</v>
      </c>
      <c r="R1672" s="90" t="s">
        <v>1386</v>
      </c>
      <c r="S1672" s="90" t="s">
        <v>1632</v>
      </c>
      <c r="T1672" s="90" t="s">
        <v>1386</v>
      </c>
      <c r="U1672" s="90" t="s">
        <v>153</v>
      </c>
      <c r="V1672" s="94" t="s">
        <v>154</v>
      </c>
      <c r="W1672" s="90" t="s">
        <v>54</v>
      </c>
      <c r="X1672" s="90" t="s">
        <v>55</v>
      </c>
      <c r="Y1672" s="90" t="s">
        <v>1490</v>
      </c>
      <c r="Z1672" s="88">
        <v>10000000</v>
      </c>
      <c r="AA1672" s="120"/>
      <c r="AB1672" s="88"/>
      <c r="AC1672" s="88"/>
      <c r="AD1672" s="88"/>
      <c r="AE1672" s="120">
        <v>10000000</v>
      </c>
      <c r="AF1672" s="88"/>
      <c r="AG1672" s="89"/>
      <c r="AH1672" s="90" t="s">
        <v>57</v>
      </c>
      <c r="AI1672" s="90"/>
      <c r="AJ1672" s="90"/>
      <c r="AK1672" s="90"/>
      <c r="AL1672" s="90" t="s">
        <v>57</v>
      </c>
      <c r="AM1672" s="90"/>
      <c r="AN1672" s="90" t="s">
        <v>57</v>
      </c>
      <c r="AO1672" s="90"/>
      <c r="AP1672" s="90" t="s">
        <v>57</v>
      </c>
      <c r="AQ1672" s="90"/>
      <c r="AR1672" s="90" t="s">
        <v>57</v>
      </c>
      <c r="AS1672" s="90" t="s">
        <v>60</v>
      </c>
      <c r="AT1672" s="90" t="s">
        <v>61</v>
      </c>
      <c r="AU1672" s="97" t="s">
        <v>62</v>
      </c>
      <c r="AV1672" s="98" t="s">
        <v>125</v>
      </c>
      <c r="AW1672" s="98" t="s">
        <v>126</v>
      </c>
      <c r="AX1672" s="97">
        <v>3202032</v>
      </c>
      <c r="AY1672" s="98" t="s">
        <v>127</v>
      </c>
      <c r="AZ1672" s="98" t="s">
        <v>293</v>
      </c>
      <c r="BA1672" s="24"/>
    </row>
    <row r="1673" spans="1:53" ht="84.75" customHeight="1">
      <c r="A1673" s="23" t="str">
        <f>+IFERROR(VLOOKUP(R1673,'[2]Listas niveles'!$D$2:$E$11,2,FALSE),"")</f>
        <v>DTAO</v>
      </c>
      <c r="B1673" s="23" t="str">
        <f>+IFERROR(VLOOKUP(AS1673,'[2]Listas anexo 1'!$A$7:$B$8,2,FALSE),"")</f>
        <v>ADMIN</v>
      </c>
      <c r="C1673" s="23" t="str">
        <f>+IFERROR(VLOOKUP(AT1673,'[2]Listas anexo 1'!$A$13:$B$15,2,FALSE),"")</f>
        <v>ADMINYCOOR</v>
      </c>
      <c r="D1673" s="23" t="str">
        <f>+IFERROR(VLOOKUP(AT1673,'[2]Listas anexo 1'!$A$13:$C$15,3,FALSE),"")</f>
        <v>CONTRIBUIR</v>
      </c>
      <c r="E1673" s="23" t="str">
        <f>+IFERROR(VLOOKUP(AT1673,'[2]Listas anexo 1'!$A$19:$B$21,2,FALSE),"")</f>
        <v>ADMINOB</v>
      </c>
      <c r="F1673" s="23" t="str">
        <f>+IFERROR(VLOOKUP(AV1673,'[2]Listas anexo 1'!$J$13:$K$21,2,FALSE),"")</f>
        <v>ADOBI</v>
      </c>
      <c r="G1673" s="23" t="str">
        <f>+IFERROR(VLOOKUP(AW1673,'[2]LISTAS ANEXO 1. 2'!$A$9:$B$38,2,FALSE),"")</f>
        <v>AI</v>
      </c>
      <c r="H1673" s="23" t="str">
        <f>+IFERROR(IF(C1673="ADMINYCOOR",VLOOKUP(AY1673,'[2]LISTAS ANEXO 1. 3'!$B$13:$C$42,2,FALSE),IF(C1673="TASAS",VLOOKUP(AY1673,'[2]LISTAS ANEXO 1. 3'!$B$43:$C$51,2,FALSE),IF(C1673="FORTALECIMIENTO",VLOOKUP(AY1673,'[2]LISTAS ANEXO 1. 3'!$B$52:$C$58,2,FALSE),""))),"")</f>
        <v>AA</v>
      </c>
      <c r="I1673" s="23" t="str">
        <f>+IFERROR(VLOOKUP(#REF!,'[2]LISTAS ANEXO 1. 4'!$B$74:$C$90,2,FALSE),"")</f>
        <v/>
      </c>
      <c r="J1673" s="23" t="str">
        <f>+IFERROR(VLOOKUP(X1673,[2]ORDINALES!$B$2:$C$5,2,FALSE),"")</f>
        <v>CTADOS</v>
      </c>
      <c r="K1673" s="23" t="str">
        <f>+IFERROR(VLOOKUP(#REF!,[2]REGION!$G$2:$I$1125,2,FALSE),"")</f>
        <v/>
      </c>
      <c r="L1673" s="23" t="str">
        <f>+IFERROR(VLOOKUP(AI1673,[2]REGION!$G$2:$I$1125,2,FALSE),"")</f>
        <v/>
      </c>
      <c r="M1673" s="23" t="str">
        <f>+IFERROR(VLOOKUP(#REF!,[2]ORDINALES!$H$2:$I$382,2,FALSE),"")</f>
        <v/>
      </c>
      <c r="N1673" s="23" t="str">
        <f>IFERROR(VLOOKUP(U1673,'[2]Lista Willy'!$B$11:$D$14,3,FALSE),"")</f>
        <v>REC_11</v>
      </c>
      <c r="O1673" s="24"/>
      <c r="P1673" s="90">
        <v>50035</v>
      </c>
      <c r="Q1673" s="90" t="s">
        <v>540</v>
      </c>
      <c r="R1673" s="90" t="s">
        <v>1386</v>
      </c>
      <c r="S1673" s="90" t="s">
        <v>1632</v>
      </c>
      <c r="T1673" s="90" t="s">
        <v>1386</v>
      </c>
      <c r="U1673" s="90" t="s">
        <v>52</v>
      </c>
      <c r="V1673" s="94" t="s">
        <v>53</v>
      </c>
      <c r="W1673" s="90" t="s">
        <v>54</v>
      </c>
      <c r="X1673" s="90" t="s">
        <v>55</v>
      </c>
      <c r="Y1673" s="90" t="s">
        <v>1646</v>
      </c>
      <c r="Z1673" s="88">
        <v>1500000</v>
      </c>
      <c r="AA1673" s="120"/>
      <c r="AB1673" s="88"/>
      <c r="AC1673" s="88"/>
      <c r="AD1673" s="88"/>
      <c r="AE1673" s="120">
        <v>1500000</v>
      </c>
      <c r="AF1673" s="88"/>
      <c r="AG1673" s="89"/>
      <c r="AH1673" s="90" t="s">
        <v>57</v>
      </c>
      <c r="AI1673" s="90"/>
      <c r="AJ1673" s="90"/>
      <c r="AK1673" s="90"/>
      <c r="AL1673" s="90" t="s">
        <v>57</v>
      </c>
      <c r="AM1673" s="90"/>
      <c r="AN1673" s="90" t="s">
        <v>57</v>
      </c>
      <c r="AO1673" s="90"/>
      <c r="AP1673" s="90" t="s">
        <v>57</v>
      </c>
      <c r="AQ1673" s="90"/>
      <c r="AR1673" s="90" t="s">
        <v>57</v>
      </c>
      <c r="AS1673" s="90" t="s">
        <v>60</v>
      </c>
      <c r="AT1673" s="90" t="s">
        <v>61</v>
      </c>
      <c r="AU1673" s="97" t="s">
        <v>62</v>
      </c>
      <c r="AV1673" s="98" t="s">
        <v>125</v>
      </c>
      <c r="AW1673" s="98" t="s">
        <v>126</v>
      </c>
      <c r="AX1673" s="97">
        <v>3202032</v>
      </c>
      <c r="AY1673" s="98" t="s">
        <v>127</v>
      </c>
      <c r="AZ1673" s="98" t="s">
        <v>293</v>
      </c>
      <c r="BA1673" s="24"/>
    </row>
    <row r="1674" spans="1:53" ht="84.75" customHeight="1">
      <c r="A1674" s="23" t="str">
        <f>+IFERROR(VLOOKUP(R1674,'[2]Listas niveles'!$D$2:$E$11,2,FALSE),"")</f>
        <v>DTAO</v>
      </c>
      <c r="B1674" s="23" t="str">
        <f>+IFERROR(VLOOKUP(AS1674,'[2]Listas anexo 1'!$A$7:$B$8,2,FALSE),"")</f>
        <v>ADMIN</v>
      </c>
      <c r="C1674" s="23" t="str">
        <f>+IFERROR(VLOOKUP(AT1674,'[2]Listas anexo 1'!$A$13:$B$15,2,FALSE),"")</f>
        <v>ADMINYCOOR</v>
      </c>
      <c r="D1674" s="23" t="str">
        <f>+IFERROR(VLOOKUP(AT1674,'[2]Listas anexo 1'!$A$13:$C$15,3,FALSE),"")</f>
        <v>CONTRIBUIR</v>
      </c>
      <c r="E1674" s="23" t="str">
        <f>+IFERROR(VLOOKUP(AT1674,'[2]Listas anexo 1'!$A$19:$B$21,2,FALSE),"")</f>
        <v>ADMINOB</v>
      </c>
      <c r="F1674" s="23" t="str">
        <f>+IFERROR(VLOOKUP(AV1674,'[2]Listas anexo 1'!$J$13:$K$21,2,FALSE),"")</f>
        <v>ADOBI</v>
      </c>
      <c r="G1674" s="23" t="str">
        <f>+IFERROR(VLOOKUP(AW1674,'[2]LISTAS ANEXO 1. 2'!$A$9:$B$38,2,FALSE),"")</f>
        <v>AI</v>
      </c>
      <c r="H1674" s="23" t="str">
        <f>+IFERROR(IF(C1674="ADMINYCOOR",VLOOKUP(AY1674,'[2]LISTAS ANEXO 1. 3'!$B$13:$C$42,2,FALSE),IF(C1674="TASAS",VLOOKUP(AY1674,'[2]LISTAS ANEXO 1. 3'!$B$43:$C$51,2,FALSE),IF(C1674="FORTALECIMIENTO",VLOOKUP(AY1674,'[2]LISTAS ANEXO 1. 3'!$B$52:$C$58,2,FALSE),""))),"")</f>
        <v>AA</v>
      </c>
      <c r="I1674" s="23" t="str">
        <f>+IFERROR(VLOOKUP(#REF!,'[2]LISTAS ANEXO 1. 4'!$B$74:$C$90,2,FALSE),"")</f>
        <v/>
      </c>
      <c r="J1674" s="23" t="str">
        <f>+IFERROR(VLOOKUP(X1674,[2]ORDINALES!$B$2:$C$5,2,FALSE),"")</f>
        <v>CTADOS</v>
      </c>
      <c r="K1674" s="23" t="str">
        <f>+IFERROR(VLOOKUP(#REF!,[2]REGION!$G$2:$I$1125,2,FALSE),"")</f>
        <v/>
      </c>
      <c r="L1674" s="23" t="str">
        <f>+IFERROR(VLOOKUP(AI1674,[2]REGION!$G$2:$I$1125,2,FALSE),"")</f>
        <v/>
      </c>
      <c r="M1674" s="23" t="str">
        <f>+IFERROR(VLOOKUP(#REF!,[2]ORDINALES!$H$2:$I$382,2,FALSE),"")</f>
        <v/>
      </c>
      <c r="N1674" s="23" t="str">
        <f>IFERROR(VLOOKUP(U1674,'[2]Lista Willy'!$B$11:$D$14,3,FALSE),"")</f>
        <v>REC_11</v>
      </c>
      <c r="O1674" s="24"/>
      <c r="P1674" s="90">
        <v>50036</v>
      </c>
      <c r="Q1674" s="90" t="s">
        <v>540</v>
      </c>
      <c r="R1674" s="90" t="s">
        <v>1386</v>
      </c>
      <c r="S1674" s="90" t="s">
        <v>1632</v>
      </c>
      <c r="T1674" s="90" t="s">
        <v>1386</v>
      </c>
      <c r="U1674" s="90" t="s">
        <v>52</v>
      </c>
      <c r="V1674" s="94" t="s">
        <v>53</v>
      </c>
      <c r="W1674" s="90" t="s">
        <v>54</v>
      </c>
      <c r="X1674" s="90" t="s">
        <v>55</v>
      </c>
      <c r="Y1674" s="90" t="s">
        <v>1647</v>
      </c>
      <c r="Z1674" s="88">
        <v>1500000</v>
      </c>
      <c r="AA1674" s="120"/>
      <c r="AB1674" s="88"/>
      <c r="AC1674" s="88"/>
      <c r="AD1674" s="88"/>
      <c r="AE1674" s="120">
        <v>1500000</v>
      </c>
      <c r="AF1674" s="88"/>
      <c r="AG1674" s="89"/>
      <c r="AH1674" s="90" t="s">
        <v>57</v>
      </c>
      <c r="AI1674" s="90"/>
      <c r="AJ1674" s="90"/>
      <c r="AK1674" s="90"/>
      <c r="AL1674" s="90" t="s">
        <v>57</v>
      </c>
      <c r="AM1674" s="90"/>
      <c r="AN1674" s="90" t="s">
        <v>57</v>
      </c>
      <c r="AO1674" s="90"/>
      <c r="AP1674" s="90" t="s">
        <v>57</v>
      </c>
      <c r="AQ1674" s="90"/>
      <c r="AR1674" s="90" t="s">
        <v>57</v>
      </c>
      <c r="AS1674" s="90" t="s">
        <v>60</v>
      </c>
      <c r="AT1674" s="90" t="s">
        <v>61</v>
      </c>
      <c r="AU1674" s="97" t="s">
        <v>62</v>
      </c>
      <c r="AV1674" s="98" t="s">
        <v>125</v>
      </c>
      <c r="AW1674" s="98" t="s">
        <v>126</v>
      </c>
      <c r="AX1674" s="97">
        <v>3202032</v>
      </c>
      <c r="AY1674" s="98" t="s">
        <v>127</v>
      </c>
      <c r="AZ1674" s="98" t="s">
        <v>293</v>
      </c>
      <c r="BA1674" s="24"/>
    </row>
    <row r="1675" spans="1:53" ht="84.75" customHeight="1">
      <c r="A1675" s="23" t="str">
        <f>+IFERROR(VLOOKUP(R1675,'[2]Listas niveles'!$D$2:$E$11,2,FALSE),"")</f>
        <v>DTAO</v>
      </c>
      <c r="B1675" s="23" t="str">
        <f>+IFERROR(VLOOKUP(AS1675,'[2]Listas anexo 1'!$A$7:$B$8,2,FALSE),"")</f>
        <v>ADMIN</v>
      </c>
      <c r="C1675" s="23" t="str">
        <f>+IFERROR(VLOOKUP(AT1675,'[2]Listas anexo 1'!$A$13:$B$15,2,FALSE),"")</f>
        <v>ADMINYCOOR</v>
      </c>
      <c r="D1675" s="23" t="str">
        <f>+IFERROR(VLOOKUP(AT1675,'[2]Listas anexo 1'!$A$13:$C$15,3,FALSE),"")</f>
        <v>CONTRIBUIR</v>
      </c>
      <c r="E1675" s="23" t="str">
        <f>+IFERROR(VLOOKUP(AT1675,'[2]Listas anexo 1'!$A$19:$B$21,2,FALSE),"")</f>
        <v>ADMINOB</v>
      </c>
      <c r="F1675" s="23" t="str">
        <f>+IFERROR(VLOOKUP(AV1675,'[2]Listas anexo 1'!$J$13:$K$21,2,FALSE),"")</f>
        <v>ADOBI</v>
      </c>
      <c r="G1675" s="23" t="str">
        <f>+IFERROR(VLOOKUP(AW1675,'[2]LISTAS ANEXO 1. 2'!$A$9:$B$38,2,FALSE),"")</f>
        <v>AI</v>
      </c>
      <c r="H1675" s="23" t="str">
        <f>+IFERROR(IF(C1675="ADMINYCOOR",VLOOKUP(AY1675,'[2]LISTAS ANEXO 1. 3'!$B$13:$C$42,2,FALSE),IF(C1675="TASAS",VLOOKUP(AY1675,'[2]LISTAS ANEXO 1. 3'!$B$43:$C$51,2,FALSE),IF(C1675="FORTALECIMIENTO",VLOOKUP(AY1675,'[2]LISTAS ANEXO 1. 3'!$B$52:$C$58,2,FALSE),""))),"")</f>
        <v>AA</v>
      </c>
      <c r="I1675" s="23" t="str">
        <f>+IFERROR(VLOOKUP(#REF!,'[2]LISTAS ANEXO 1. 4'!$B$74:$C$90,2,FALSE),"")</f>
        <v/>
      </c>
      <c r="J1675" s="23" t="str">
        <f>+IFERROR(VLOOKUP(X1675,[2]ORDINALES!$B$2:$C$5,2,FALSE),"")</f>
        <v>CTADOS</v>
      </c>
      <c r="K1675" s="23" t="str">
        <f>+IFERROR(VLOOKUP(#REF!,[2]REGION!$G$2:$I$1125,2,FALSE),"")</f>
        <v/>
      </c>
      <c r="L1675" s="23" t="str">
        <f>+IFERROR(VLOOKUP(AI1675,[2]REGION!$G$2:$I$1125,2,FALSE),"")</f>
        <v/>
      </c>
      <c r="M1675" s="23" t="str">
        <f>+IFERROR(VLOOKUP(#REF!,[2]ORDINALES!$H$2:$I$382,2,FALSE),"")</f>
        <v/>
      </c>
      <c r="N1675" s="23" t="str">
        <f>IFERROR(VLOOKUP(U1675,'[2]Lista Willy'!$B$11:$D$14,3,FALSE),"")</f>
        <v>REC_11</v>
      </c>
      <c r="O1675" s="24"/>
      <c r="P1675" s="90">
        <v>50037</v>
      </c>
      <c r="Q1675" s="90" t="s">
        <v>540</v>
      </c>
      <c r="R1675" s="90" t="s">
        <v>1386</v>
      </c>
      <c r="S1675" s="90" t="s">
        <v>1632</v>
      </c>
      <c r="T1675" s="90" t="s">
        <v>1386</v>
      </c>
      <c r="U1675" s="90" t="s">
        <v>52</v>
      </c>
      <c r="V1675" s="94" t="s">
        <v>53</v>
      </c>
      <c r="W1675" s="90" t="s">
        <v>54</v>
      </c>
      <c r="X1675" s="90" t="s">
        <v>55</v>
      </c>
      <c r="Y1675" s="90" t="s">
        <v>1648</v>
      </c>
      <c r="Z1675" s="88">
        <v>1500000</v>
      </c>
      <c r="AA1675" s="120"/>
      <c r="AB1675" s="88"/>
      <c r="AC1675" s="88"/>
      <c r="AD1675" s="88"/>
      <c r="AE1675" s="120">
        <v>1500000</v>
      </c>
      <c r="AF1675" s="88"/>
      <c r="AG1675" s="89"/>
      <c r="AH1675" s="90" t="s">
        <v>57</v>
      </c>
      <c r="AI1675" s="90"/>
      <c r="AJ1675" s="90"/>
      <c r="AK1675" s="90"/>
      <c r="AL1675" s="90" t="s">
        <v>57</v>
      </c>
      <c r="AM1675" s="90"/>
      <c r="AN1675" s="90" t="s">
        <v>57</v>
      </c>
      <c r="AO1675" s="90"/>
      <c r="AP1675" s="90" t="s">
        <v>57</v>
      </c>
      <c r="AQ1675" s="90"/>
      <c r="AR1675" s="90" t="s">
        <v>57</v>
      </c>
      <c r="AS1675" s="90" t="s">
        <v>60</v>
      </c>
      <c r="AT1675" s="90" t="s">
        <v>61</v>
      </c>
      <c r="AU1675" s="97" t="s">
        <v>62</v>
      </c>
      <c r="AV1675" s="98" t="s">
        <v>125</v>
      </c>
      <c r="AW1675" s="98" t="s">
        <v>126</v>
      </c>
      <c r="AX1675" s="97">
        <v>3202032</v>
      </c>
      <c r="AY1675" s="98" t="s">
        <v>127</v>
      </c>
      <c r="AZ1675" s="98" t="s">
        <v>293</v>
      </c>
      <c r="BA1675" s="24"/>
    </row>
    <row r="1676" spans="1:53" ht="84.75" customHeight="1">
      <c r="A1676" s="23" t="str">
        <f>+IFERROR(VLOOKUP(R1676,'[2]Listas niveles'!$D$2:$E$11,2,FALSE),"")</f>
        <v>DTAO</v>
      </c>
      <c r="B1676" s="23" t="str">
        <f>+IFERROR(VLOOKUP(AS1676,'[2]Listas anexo 1'!$A$7:$B$8,2,FALSE),"")</f>
        <v>ADMIN</v>
      </c>
      <c r="C1676" s="23" t="str">
        <f>+IFERROR(VLOOKUP(AT1676,'[2]Listas anexo 1'!$A$13:$B$15,2,FALSE),"")</f>
        <v>ADMINYCOOR</v>
      </c>
      <c r="D1676" s="23" t="str">
        <f>+IFERROR(VLOOKUP(AT1676,'[2]Listas anexo 1'!$A$13:$C$15,3,FALSE),"")</f>
        <v>CONTRIBUIR</v>
      </c>
      <c r="E1676" s="23" t="str">
        <f>+IFERROR(VLOOKUP(AT1676,'[2]Listas anexo 1'!$A$19:$B$21,2,FALSE),"")</f>
        <v>ADMINOB</v>
      </c>
      <c r="F1676" s="23" t="str">
        <f>+IFERROR(VLOOKUP(AV1676,'[2]Listas anexo 1'!$J$13:$K$21,2,FALSE),"")</f>
        <v>ADOBI</v>
      </c>
      <c r="G1676" s="23" t="str">
        <f>+IFERROR(VLOOKUP(AW1676,'[2]LISTAS ANEXO 1. 2'!$A$9:$B$38,2,FALSE),"")</f>
        <v>AI</v>
      </c>
      <c r="H1676" s="23" t="str">
        <f>+IFERROR(IF(C1676="ADMINYCOOR",VLOOKUP(AY1676,'[2]LISTAS ANEXO 1. 3'!$B$13:$C$42,2,FALSE),IF(C1676="TASAS",VLOOKUP(AY1676,'[2]LISTAS ANEXO 1. 3'!$B$43:$C$51,2,FALSE),IF(C1676="FORTALECIMIENTO",VLOOKUP(AY1676,'[2]LISTAS ANEXO 1. 3'!$B$52:$C$58,2,FALSE),""))),"")</f>
        <v>AA</v>
      </c>
      <c r="I1676" s="23" t="str">
        <f>+IFERROR(VLOOKUP(#REF!,'[2]LISTAS ANEXO 1. 4'!$B$74:$C$90,2,FALSE),"")</f>
        <v/>
      </c>
      <c r="J1676" s="23" t="str">
        <f>+IFERROR(VLOOKUP(X1676,[2]ORDINALES!$B$2:$C$5,2,FALSE),"")</f>
        <v>CTADOS</v>
      </c>
      <c r="K1676" s="23" t="str">
        <f>+IFERROR(VLOOKUP(#REF!,[2]REGION!$G$2:$I$1125,2,FALSE),"")</f>
        <v/>
      </c>
      <c r="L1676" s="23" t="str">
        <f>+IFERROR(VLOOKUP(AI1676,[2]REGION!$G$2:$I$1125,2,FALSE),"")</f>
        <v/>
      </c>
      <c r="M1676" s="23" t="str">
        <f>+IFERROR(VLOOKUP(#REF!,[2]ORDINALES!$H$2:$I$382,2,FALSE),"")</f>
        <v/>
      </c>
      <c r="N1676" s="23" t="str">
        <f>IFERROR(VLOOKUP(U1676,'[2]Lista Willy'!$B$11:$D$14,3,FALSE),"")</f>
        <v>REC_20</v>
      </c>
      <c r="O1676" s="24"/>
      <c r="P1676" s="90">
        <v>50038</v>
      </c>
      <c r="Q1676" s="90" t="s">
        <v>540</v>
      </c>
      <c r="R1676" s="90" t="s">
        <v>1386</v>
      </c>
      <c r="S1676" s="90" t="s">
        <v>1632</v>
      </c>
      <c r="T1676" s="90" t="s">
        <v>1386</v>
      </c>
      <c r="U1676" s="90" t="s">
        <v>153</v>
      </c>
      <c r="V1676" s="94" t="s">
        <v>154</v>
      </c>
      <c r="W1676" s="90" t="s">
        <v>54</v>
      </c>
      <c r="X1676" s="90" t="s">
        <v>55</v>
      </c>
      <c r="Y1676" s="90" t="s">
        <v>1649</v>
      </c>
      <c r="Z1676" s="88">
        <v>3000000</v>
      </c>
      <c r="AA1676" s="120"/>
      <c r="AB1676" s="88"/>
      <c r="AC1676" s="88"/>
      <c r="AD1676" s="88"/>
      <c r="AE1676" s="120">
        <v>3000000</v>
      </c>
      <c r="AF1676" s="88"/>
      <c r="AG1676" s="89"/>
      <c r="AH1676" s="90" t="s">
        <v>57</v>
      </c>
      <c r="AI1676" s="90"/>
      <c r="AJ1676" s="90"/>
      <c r="AK1676" s="90"/>
      <c r="AL1676" s="90" t="s">
        <v>57</v>
      </c>
      <c r="AM1676" s="90"/>
      <c r="AN1676" s="90" t="s">
        <v>57</v>
      </c>
      <c r="AO1676" s="90"/>
      <c r="AP1676" s="90" t="s">
        <v>57</v>
      </c>
      <c r="AQ1676" s="90"/>
      <c r="AR1676" s="90" t="s">
        <v>57</v>
      </c>
      <c r="AS1676" s="90" t="s">
        <v>60</v>
      </c>
      <c r="AT1676" s="90" t="s">
        <v>61</v>
      </c>
      <c r="AU1676" s="97" t="s">
        <v>62</v>
      </c>
      <c r="AV1676" s="98" t="s">
        <v>125</v>
      </c>
      <c r="AW1676" s="98" t="s">
        <v>126</v>
      </c>
      <c r="AX1676" s="97">
        <v>3202032</v>
      </c>
      <c r="AY1676" s="98" t="s">
        <v>127</v>
      </c>
      <c r="AZ1676" s="98" t="s">
        <v>293</v>
      </c>
      <c r="BA1676" s="24"/>
    </row>
    <row r="1677" spans="1:53" ht="84.75" customHeight="1">
      <c r="A1677" s="23" t="str">
        <f>+IFERROR(VLOOKUP(R1677,'[2]Listas niveles'!$D$2:$E$11,2,FALSE),"")</f>
        <v>DTAO</v>
      </c>
      <c r="B1677" s="23" t="str">
        <f>+IFERROR(VLOOKUP(AS1677,'[2]Listas anexo 1'!$A$7:$B$8,2,FALSE),"")</f>
        <v>ADMIN</v>
      </c>
      <c r="C1677" s="23" t="str">
        <f>+IFERROR(VLOOKUP(AT1677,'[2]Listas anexo 1'!$A$13:$B$15,2,FALSE),"")</f>
        <v>ADMINYCOOR</v>
      </c>
      <c r="D1677" s="23" t="str">
        <f>+IFERROR(VLOOKUP(AT1677,'[2]Listas anexo 1'!$A$13:$C$15,3,FALSE),"")</f>
        <v>CONTRIBUIR</v>
      </c>
      <c r="E1677" s="23" t="str">
        <f>+IFERROR(VLOOKUP(AT1677,'[2]Listas anexo 1'!$A$19:$B$21,2,FALSE),"")</f>
        <v>ADMINOB</v>
      </c>
      <c r="F1677" s="23" t="str">
        <f>+IFERROR(VLOOKUP(AV1677,'[2]Listas anexo 1'!$J$13:$K$21,2,FALSE),"")</f>
        <v>ADOBI</v>
      </c>
      <c r="G1677" s="23" t="str">
        <f>+IFERROR(VLOOKUP(AW1677,'[2]LISTAS ANEXO 1. 2'!$A$9:$B$38,2,FALSE),"")</f>
        <v>AI</v>
      </c>
      <c r="H1677" s="23" t="str">
        <f>+IFERROR(IF(C1677="ADMINYCOOR",VLOOKUP(AY1677,'[2]LISTAS ANEXO 1. 3'!$B$13:$C$42,2,FALSE),IF(C1677="TASAS",VLOOKUP(AY1677,'[2]LISTAS ANEXO 1. 3'!$B$43:$C$51,2,FALSE),IF(C1677="FORTALECIMIENTO",VLOOKUP(AY1677,'[2]LISTAS ANEXO 1. 3'!$B$52:$C$58,2,FALSE),""))),"")</f>
        <v>AA</v>
      </c>
      <c r="I1677" s="23" t="str">
        <f>+IFERROR(VLOOKUP(#REF!,'[2]LISTAS ANEXO 1. 4'!$B$74:$C$90,2,FALSE),"")</f>
        <v/>
      </c>
      <c r="J1677" s="23" t="str">
        <f>+IFERROR(VLOOKUP(X1677,[2]ORDINALES!$B$2:$C$5,2,FALSE),"")</f>
        <v>CTADOS</v>
      </c>
      <c r="K1677" s="23" t="str">
        <f>+IFERROR(VLOOKUP(#REF!,[2]REGION!$G$2:$I$1125,2,FALSE),"")</f>
        <v/>
      </c>
      <c r="L1677" s="23" t="str">
        <f>+IFERROR(VLOOKUP(AI1677,[2]REGION!$G$2:$I$1125,2,FALSE),"")</f>
        <v/>
      </c>
      <c r="M1677" s="23" t="str">
        <f>+IFERROR(VLOOKUP(#REF!,[2]ORDINALES!$H$2:$I$382,2,FALSE),"")</f>
        <v/>
      </c>
      <c r="N1677" s="23" t="str">
        <f>IFERROR(VLOOKUP(U1677,'[2]Lista Willy'!$B$11:$D$14,3,FALSE),"")</f>
        <v>REC_11</v>
      </c>
      <c r="O1677" s="24"/>
      <c r="P1677" s="90">
        <v>50039</v>
      </c>
      <c r="Q1677" s="90" t="s">
        <v>540</v>
      </c>
      <c r="R1677" s="90" t="s">
        <v>1386</v>
      </c>
      <c r="S1677" s="90" t="s">
        <v>1632</v>
      </c>
      <c r="T1677" s="90" t="s">
        <v>1386</v>
      </c>
      <c r="U1677" s="90" t="s">
        <v>52</v>
      </c>
      <c r="V1677" s="94" t="s">
        <v>53</v>
      </c>
      <c r="W1677" s="90" t="s">
        <v>54</v>
      </c>
      <c r="X1677" s="90" t="s">
        <v>55</v>
      </c>
      <c r="Y1677" s="90" t="s">
        <v>71</v>
      </c>
      <c r="Z1677" s="88">
        <v>11000000</v>
      </c>
      <c r="AA1677" s="120"/>
      <c r="AB1677" s="88"/>
      <c r="AC1677" s="88"/>
      <c r="AD1677" s="88"/>
      <c r="AE1677" s="120">
        <v>11000000</v>
      </c>
      <c r="AF1677" s="88"/>
      <c r="AG1677" s="89"/>
      <c r="AH1677" s="90" t="s">
        <v>57</v>
      </c>
      <c r="AI1677" s="90"/>
      <c r="AJ1677" s="90"/>
      <c r="AK1677" s="90"/>
      <c r="AL1677" s="90" t="s">
        <v>57</v>
      </c>
      <c r="AM1677" s="90"/>
      <c r="AN1677" s="90" t="s">
        <v>57</v>
      </c>
      <c r="AO1677" s="90"/>
      <c r="AP1677" s="90" t="s">
        <v>57</v>
      </c>
      <c r="AQ1677" s="90"/>
      <c r="AR1677" s="90" t="s">
        <v>57</v>
      </c>
      <c r="AS1677" s="90" t="s">
        <v>60</v>
      </c>
      <c r="AT1677" s="90" t="s">
        <v>61</v>
      </c>
      <c r="AU1677" s="97" t="s">
        <v>62</v>
      </c>
      <c r="AV1677" s="98" t="s">
        <v>125</v>
      </c>
      <c r="AW1677" s="98" t="s">
        <v>126</v>
      </c>
      <c r="AX1677" s="97">
        <v>3202032</v>
      </c>
      <c r="AY1677" s="98" t="s">
        <v>127</v>
      </c>
      <c r="AZ1677" s="98" t="s">
        <v>293</v>
      </c>
      <c r="BA1677" s="24"/>
    </row>
    <row r="1678" spans="1:53" ht="84.75" customHeight="1">
      <c r="A1678" s="23" t="str">
        <f>+IFERROR(VLOOKUP(R1678,'[2]Listas niveles'!$D$2:$E$11,2,FALSE),"")</f>
        <v>DTAO</v>
      </c>
      <c r="B1678" s="23" t="str">
        <f>+IFERROR(VLOOKUP(AS1678,'[2]Listas anexo 1'!$A$7:$B$8,2,FALSE),"")</f>
        <v>ADMIN</v>
      </c>
      <c r="C1678" s="23" t="str">
        <f>+IFERROR(VLOOKUP(AT1678,'[2]Listas anexo 1'!$A$13:$B$15,2,FALSE),"")</f>
        <v>ADMINYCOOR</v>
      </c>
      <c r="D1678" s="23" t="str">
        <f>+IFERROR(VLOOKUP(AT1678,'[2]Listas anexo 1'!$A$13:$C$15,3,FALSE),"")</f>
        <v>CONTRIBUIR</v>
      </c>
      <c r="E1678" s="23" t="str">
        <f>+IFERROR(VLOOKUP(AT1678,'[2]Listas anexo 1'!$A$19:$B$21,2,FALSE),"")</f>
        <v>ADMINOB</v>
      </c>
      <c r="F1678" s="23" t="str">
        <f>+IFERROR(VLOOKUP(AV1678,'[2]Listas anexo 1'!$J$13:$K$21,2,FALSE),"")</f>
        <v>ADOBIII</v>
      </c>
      <c r="G1678" s="23" t="str">
        <f>+IFERROR(VLOOKUP(AW1678,'[2]LISTAS ANEXO 1. 2'!$A$9:$B$38,2,FALSE),"")</f>
        <v>AIX</v>
      </c>
      <c r="H1678" s="23" t="str">
        <f>+IFERROR(IF(C1678="ADMINYCOOR",VLOOKUP(AY1678,'[2]LISTAS ANEXO 1. 3'!$B$13:$C$42,2,FALSE),IF(C1678="TASAS",VLOOKUP(AY1678,'[2]LISTAS ANEXO 1. 3'!$B$43:$C$51,2,FALSE),IF(C1678="FORTALECIMIENTO",VLOOKUP(AY1678,'[2]LISTAS ANEXO 1. 3'!$B$52:$C$58,2,FALSE),""))),"")</f>
        <v>NN</v>
      </c>
      <c r="I1678" s="23" t="str">
        <f>+IFERROR(VLOOKUP(#REF!,'[2]LISTAS ANEXO 1. 4'!$B$74:$C$90,2,FALSE),"")</f>
        <v/>
      </c>
      <c r="J1678" s="23" t="str">
        <f>+IFERROR(VLOOKUP(X1678,[2]ORDINALES!$B$2:$C$5,2,FALSE),"")</f>
        <v>CTADOS</v>
      </c>
      <c r="K1678" s="23" t="str">
        <f>+IFERROR(VLOOKUP(#REF!,[2]REGION!$G$2:$I$1125,2,FALSE),"")</f>
        <v/>
      </c>
      <c r="L1678" s="23" t="str">
        <f>+IFERROR(VLOOKUP(AI1678,[2]REGION!$G$2:$I$1125,2,FALSE),"")</f>
        <v/>
      </c>
      <c r="M1678" s="23" t="str">
        <f>+IFERROR(VLOOKUP(#REF!,[2]ORDINALES!$H$2:$I$382,2,FALSE),"")</f>
        <v/>
      </c>
      <c r="N1678" s="23" t="str">
        <f>IFERROR(VLOOKUP(U1678,'[2]Lista Willy'!$B$11:$D$14,3,FALSE),"")</f>
        <v>REC_20</v>
      </c>
      <c r="O1678" s="24"/>
      <c r="P1678" s="90">
        <v>50042</v>
      </c>
      <c r="Q1678" s="90" t="s">
        <v>540</v>
      </c>
      <c r="R1678" s="90" t="s">
        <v>1386</v>
      </c>
      <c r="S1678" s="90" t="s">
        <v>1632</v>
      </c>
      <c r="T1678" s="90" t="s">
        <v>1386</v>
      </c>
      <c r="U1678" s="90" t="s">
        <v>153</v>
      </c>
      <c r="V1678" s="94" t="s">
        <v>154</v>
      </c>
      <c r="W1678" s="90" t="s">
        <v>54</v>
      </c>
      <c r="X1678" s="90" t="s">
        <v>55</v>
      </c>
      <c r="Y1678" s="90" t="s">
        <v>1650</v>
      </c>
      <c r="Z1678" s="88">
        <v>2000000</v>
      </c>
      <c r="AA1678" s="120"/>
      <c r="AB1678" s="88"/>
      <c r="AC1678" s="88"/>
      <c r="AD1678" s="88"/>
      <c r="AE1678" s="120">
        <v>2000000</v>
      </c>
      <c r="AF1678" s="88"/>
      <c r="AG1678" s="89"/>
      <c r="AH1678" s="90" t="s">
        <v>57</v>
      </c>
      <c r="AI1678" s="90"/>
      <c r="AJ1678" s="90"/>
      <c r="AK1678" s="90"/>
      <c r="AL1678" s="90" t="s">
        <v>57</v>
      </c>
      <c r="AM1678" s="90"/>
      <c r="AN1678" s="90" t="s">
        <v>57</v>
      </c>
      <c r="AO1678" s="90"/>
      <c r="AP1678" s="90" t="s">
        <v>57</v>
      </c>
      <c r="AQ1678" s="90"/>
      <c r="AR1678" s="90" t="s">
        <v>57</v>
      </c>
      <c r="AS1678" s="90" t="s">
        <v>60</v>
      </c>
      <c r="AT1678" s="90" t="s">
        <v>61</v>
      </c>
      <c r="AU1678" s="97" t="s">
        <v>62</v>
      </c>
      <c r="AV1678" s="98" t="s">
        <v>272</v>
      </c>
      <c r="AW1678" s="98" t="s">
        <v>413</v>
      </c>
      <c r="AX1678" s="97">
        <v>3202014</v>
      </c>
      <c r="AY1678" s="98" t="s">
        <v>418</v>
      </c>
      <c r="AZ1678" s="98" t="s">
        <v>415</v>
      </c>
      <c r="BA1678" s="24"/>
    </row>
    <row r="1679" spans="1:53" ht="84.75" customHeight="1">
      <c r="A1679" s="23" t="str">
        <f>+IFERROR(VLOOKUP(R1679,'[2]Listas niveles'!$D$2:$E$11,2,FALSE),"")</f>
        <v>DTAO</v>
      </c>
      <c r="B1679" s="23" t="str">
        <f>+IFERROR(VLOOKUP(AS1679,'[2]Listas anexo 1'!$A$7:$B$8,2,FALSE),"")</f>
        <v>ADMIN</v>
      </c>
      <c r="C1679" s="23" t="str">
        <f>+IFERROR(VLOOKUP(AT1679,'[2]Listas anexo 1'!$A$13:$B$15,2,FALSE),"")</f>
        <v>ADMINYCOOR</v>
      </c>
      <c r="D1679" s="23" t="str">
        <f>+IFERROR(VLOOKUP(AT1679,'[2]Listas anexo 1'!$A$13:$C$15,3,FALSE),"")</f>
        <v>CONTRIBUIR</v>
      </c>
      <c r="E1679" s="23" t="str">
        <f>+IFERROR(VLOOKUP(AT1679,'[2]Listas anexo 1'!$A$19:$B$21,2,FALSE),"")</f>
        <v>ADMINOB</v>
      </c>
      <c r="F1679" s="23" t="str">
        <f>+IFERROR(VLOOKUP(AV1679,'[2]Listas anexo 1'!$J$13:$K$21,2,FALSE),"")</f>
        <v>ADOBIII</v>
      </c>
      <c r="G1679" s="23" t="str">
        <f>+IFERROR(VLOOKUP(AW1679,'[2]LISTAS ANEXO 1. 2'!$A$9:$B$38,2,FALSE),"")</f>
        <v>AIX</v>
      </c>
      <c r="H1679" s="23" t="str">
        <f>+IFERROR(IF(C1679="ADMINYCOOR",VLOOKUP(AY1679,'[2]LISTAS ANEXO 1. 3'!$B$13:$C$42,2,FALSE),IF(C1679="TASAS",VLOOKUP(AY1679,'[2]LISTAS ANEXO 1. 3'!$B$43:$C$51,2,FALSE),IF(C1679="FORTALECIMIENTO",VLOOKUP(AY1679,'[2]LISTAS ANEXO 1. 3'!$B$52:$C$58,2,FALSE),""))),"")</f>
        <v>NN</v>
      </c>
      <c r="I1679" s="23" t="str">
        <f>+IFERROR(VLOOKUP(#REF!,'[2]LISTAS ANEXO 1. 4'!$B$74:$C$90,2,FALSE),"")</f>
        <v/>
      </c>
      <c r="J1679" s="23" t="str">
        <f>+IFERROR(VLOOKUP(X1679,[2]ORDINALES!$B$2:$C$5,2,FALSE),"")</f>
        <v>CTADOS</v>
      </c>
      <c r="K1679" s="23" t="str">
        <f>+IFERROR(VLOOKUP(#REF!,[2]REGION!$G$2:$I$1125,2,FALSE),"")</f>
        <v/>
      </c>
      <c r="L1679" s="23" t="str">
        <f>+IFERROR(VLOOKUP(AI1679,[2]REGION!$G$2:$I$1125,2,FALSE),"")</f>
        <v/>
      </c>
      <c r="M1679" s="23" t="str">
        <f>+IFERROR(VLOOKUP(#REF!,[2]ORDINALES!$H$2:$I$382,2,FALSE),"")</f>
        <v/>
      </c>
      <c r="N1679" s="23" t="str">
        <f>IFERROR(VLOOKUP(U1679,'[2]Lista Willy'!$B$11:$D$14,3,FALSE),"")</f>
        <v>REC_20</v>
      </c>
      <c r="O1679" s="24"/>
      <c r="P1679" s="90">
        <v>50043</v>
      </c>
      <c r="Q1679" s="90" t="s">
        <v>540</v>
      </c>
      <c r="R1679" s="90" t="s">
        <v>1386</v>
      </c>
      <c r="S1679" s="90" t="s">
        <v>1632</v>
      </c>
      <c r="T1679" s="90" t="s">
        <v>1386</v>
      </c>
      <c r="U1679" s="90" t="s">
        <v>153</v>
      </c>
      <c r="V1679" s="94" t="s">
        <v>154</v>
      </c>
      <c r="W1679" s="90" t="s">
        <v>54</v>
      </c>
      <c r="X1679" s="90" t="s">
        <v>55</v>
      </c>
      <c r="Y1679" s="90" t="s">
        <v>1506</v>
      </c>
      <c r="Z1679" s="88">
        <v>2000000</v>
      </c>
      <c r="AA1679" s="120"/>
      <c r="AB1679" s="88"/>
      <c r="AC1679" s="88"/>
      <c r="AD1679" s="88"/>
      <c r="AE1679" s="120">
        <v>2000000</v>
      </c>
      <c r="AF1679" s="88"/>
      <c r="AG1679" s="89"/>
      <c r="AH1679" s="90" t="s">
        <v>57</v>
      </c>
      <c r="AI1679" s="90"/>
      <c r="AJ1679" s="90"/>
      <c r="AK1679" s="90"/>
      <c r="AL1679" s="90" t="s">
        <v>57</v>
      </c>
      <c r="AM1679" s="90"/>
      <c r="AN1679" s="90" t="s">
        <v>57</v>
      </c>
      <c r="AO1679" s="90"/>
      <c r="AP1679" s="90" t="s">
        <v>57</v>
      </c>
      <c r="AQ1679" s="90"/>
      <c r="AR1679" s="90" t="s">
        <v>57</v>
      </c>
      <c r="AS1679" s="90" t="s">
        <v>60</v>
      </c>
      <c r="AT1679" s="90" t="s">
        <v>61</v>
      </c>
      <c r="AU1679" s="97" t="s">
        <v>62</v>
      </c>
      <c r="AV1679" s="98" t="s">
        <v>272</v>
      </c>
      <c r="AW1679" s="98" t="s">
        <v>413</v>
      </c>
      <c r="AX1679" s="97">
        <v>3202014</v>
      </c>
      <c r="AY1679" s="98" t="s">
        <v>418</v>
      </c>
      <c r="AZ1679" s="98" t="s">
        <v>415</v>
      </c>
      <c r="BA1679" s="24"/>
    </row>
    <row r="1680" spans="1:53" ht="84.75" customHeight="1">
      <c r="A1680" s="23" t="str">
        <f>+IFERROR(VLOOKUP(R1680,'[2]Listas niveles'!$D$2:$E$11,2,FALSE),"")</f>
        <v>DTAO</v>
      </c>
      <c r="B1680" s="23" t="str">
        <f>+IFERROR(VLOOKUP(AS1680,'[2]Listas anexo 1'!$A$7:$B$8,2,FALSE),"")</f>
        <v>ADMIN</v>
      </c>
      <c r="C1680" s="23" t="str">
        <f>+IFERROR(VLOOKUP(AT1680,'[2]Listas anexo 1'!$A$13:$B$15,2,FALSE),"")</f>
        <v>ADMINYCOOR</v>
      </c>
      <c r="D1680" s="23" t="str">
        <f>+IFERROR(VLOOKUP(AT1680,'[2]Listas anexo 1'!$A$13:$C$15,3,FALSE),"")</f>
        <v>CONTRIBUIR</v>
      </c>
      <c r="E1680" s="23" t="str">
        <f>+IFERROR(VLOOKUP(AT1680,'[2]Listas anexo 1'!$A$19:$B$21,2,FALSE),"")</f>
        <v>ADMINOB</v>
      </c>
      <c r="F1680" s="23" t="str">
        <f>+IFERROR(VLOOKUP(AV1680,'[2]Listas anexo 1'!$J$13:$K$21,2,FALSE),"")</f>
        <v>ADOBIV</v>
      </c>
      <c r="G1680" s="23" t="str">
        <f>+IFERROR(VLOOKUP(AW1680,'[2]LISTAS ANEXO 1. 2'!$A$9:$B$38,2,FALSE),"")</f>
        <v>AXVI</v>
      </c>
      <c r="H1680" s="23" t="str">
        <f>+IFERROR(IF(C1680="ADMINYCOOR",VLOOKUP(AY1680,'[2]LISTAS ANEXO 1. 3'!$B$13:$C$42,2,FALSE),IF(C1680="TASAS",VLOOKUP(AY1680,'[2]LISTAS ANEXO 1. 3'!$B$43:$C$51,2,FALSE),IF(C1680="FORTALECIMIENTO",VLOOKUP(AY1680,'[2]LISTAS ANEXO 1. 3'!$B$52:$C$58,2,FALSE),""))),"")</f>
        <v>CD</v>
      </c>
      <c r="I1680" s="23" t="str">
        <f>+IFERROR(VLOOKUP(#REF!,'[2]LISTAS ANEXO 1. 4'!$B$74:$C$90,2,FALSE),"")</f>
        <v/>
      </c>
      <c r="J1680" s="23" t="str">
        <f>+IFERROR(VLOOKUP(X1680,[2]ORDINALES!$B$2:$C$5,2,FALSE),"")</f>
        <v>CTADOS</v>
      </c>
      <c r="K1680" s="23" t="str">
        <f>+IFERROR(VLOOKUP(#REF!,[2]REGION!$G$2:$I$1125,2,FALSE),"")</f>
        <v/>
      </c>
      <c r="L1680" s="23" t="str">
        <f>+IFERROR(VLOOKUP(AI1680,[2]REGION!$G$2:$I$1125,2,FALSE),"")</f>
        <v/>
      </c>
      <c r="M1680" s="23" t="str">
        <f>+IFERROR(VLOOKUP(#REF!,[2]ORDINALES!$H$2:$I$382,2,FALSE),"")</f>
        <v/>
      </c>
      <c r="N1680" s="23" t="str">
        <f>IFERROR(VLOOKUP(U1680,'[2]Lista Willy'!$B$11:$D$14,3,FALSE),"")</f>
        <v>REC_11</v>
      </c>
      <c r="O1680" s="24"/>
      <c r="P1680" s="90">
        <v>50044</v>
      </c>
      <c r="Q1680" s="90" t="s">
        <v>540</v>
      </c>
      <c r="R1680" s="90" t="s">
        <v>1386</v>
      </c>
      <c r="S1680" s="90" t="s">
        <v>1632</v>
      </c>
      <c r="T1680" s="90" t="s">
        <v>1386</v>
      </c>
      <c r="U1680" s="90" t="s">
        <v>52</v>
      </c>
      <c r="V1680" s="94" t="s">
        <v>53</v>
      </c>
      <c r="W1680" s="90" t="s">
        <v>54</v>
      </c>
      <c r="X1680" s="90" t="s">
        <v>55</v>
      </c>
      <c r="Y1680" s="90" t="s">
        <v>294</v>
      </c>
      <c r="Z1680" s="88">
        <v>300000</v>
      </c>
      <c r="AA1680" s="120"/>
      <c r="AB1680" s="88"/>
      <c r="AC1680" s="88"/>
      <c r="AD1680" s="88"/>
      <c r="AE1680" s="120">
        <v>300000</v>
      </c>
      <c r="AF1680" s="88"/>
      <c r="AG1680" s="89"/>
      <c r="AH1680" s="90" t="s">
        <v>57</v>
      </c>
      <c r="AI1680" s="90"/>
      <c r="AJ1680" s="90"/>
      <c r="AK1680" s="90"/>
      <c r="AL1680" s="90" t="s">
        <v>57</v>
      </c>
      <c r="AM1680" s="90"/>
      <c r="AN1680" s="90" t="s">
        <v>57</v>
      </c>
      <c r="AO1680" s="90"/>
      <c r="AP1680" s="90" t="s">
        <v>57</v>
      </c>
      <c r="AQ1680" s="90"/>
      <c r="AR1680" s="90" t="s">
        <v>57</v>
      </c>
      <c r="AS1680" s="90" t="s">
        <v>60</v>
      </c>
      <c r="AT1680" s="90" t="s">
        <v>61</v>
      </c>
      <c r="AU1680" s="97" t="s">
        <v>62</v>
      </c>
      <c r="AV1680" s="98" t="s">
        <v>63</v>
      </c>
      <c r="AW1680" s="98" t="s">
        <v>64</v>
      </c>
      <c r="AX1680" s="97">
        <v>3202008</v>
      </c>
      <c r="AY1680" s="98" t="s">
        <v>65</v>
      </c>
      <c r="AZ1680" s="98" t="s">
        <v>66</v>
      </c>
      <c r="BA1680" s="24"/>
    </row>
    <row r="1681" spans="1:53" ht="84.75" customHeight="1">
      <c r="A1681" s="23" t="str">
        <f>+IFERROR(VLOOKUP(R1681,'[2]Listas niveles'!$D$2:$E$11,2,FALSE),"")</f>
        <v>DTAO</v>
      </c>
      <c r="B1681" s="23" t="str">
        <f>+IFERROR(VLOOKUP(AS1681,'[2]Listas anexo 1'!$A$7:$B$8,2,FALSE),"")</f>
        <v>ADMIN</v>
      </c>
      <c r="C1681" s="23" t="str">
        <f>+IFERROR(VLOOKUP(AT1681,'[2]Listas anexo 1'!$A$13:$B$15,2,FALSE),"")</f>
        <v>ADMINYCOOR</v>
      </c>
      <c r="D1681" s="23" t="str">
        <f>+IFERROR(VLOOKUP(AT1681,'[2]Listas anexo 1'!$A$13:$C$15,3,FALSE),"")</f>
        <v>CONTRIBUIR</v>
      </c>
      <c r="E1681" s="23" t="str">
        <f>+IFERROR(VLOOKUP(AT1681,'[2]Listas anexo 1'!$A$19:$B$21,2,FALSE),"")</f>
        <v>ADMINOB</v>
      </c>
      <c r="F1681" s="23" t="str">
        <f>+IFERROR(VLOOKUP(AV1681,'[2]Listas anexo 1'!$J$13:$K$21,2,FALSE),"")</f>
        <v>ADOBIV</v>
      </c>
      <c r="G1681" s="23" t="str">
        <f>+IFERROR(VLOOKUP(AW1681,'[2]LISTAS ANEXO 1. 2'!$A$9:$B$38,2,FALSE),"")</f>
        <v>AXVI</v>
      </c>
      <c r="H1681" s="23" t="str">
        <f>+IFERROR(IF(C1681="ADMINYCOOR",VLOOKUP(AY1681,'[2]LISTAS ANEXO 1. 3'!$B$13:$C$42,2,FALSE),IF(C1681="TASAS",VLOOKUP(AY1681,'[2]LISTAS ANEXO 1. 3'!$B$43:$C$51,2,FALSE),IF(C1681="FORTALECIMIENTO",VLOOKUP(AY1681,'[2]LISTAS ANEXO 1. 3'!$B$52:$C$58,2,FALSE),""))),"")</f>
        <v>CD</v>
      </c>
      <c r="I1681" s="23" t="str">
        <f>+IFERROR(VLOOKUP(#REF!,'[2]LISTAS ANEXO 1. 4'!$B$74:$C$90,2,FALSE),"")</f>
        <v/>
      </c>
      <c r="J1681" s="23" t="str">
        <f>+IFERROR(VLOOKUP(X1681,[2]ORDINALES!$B$2:$C$5,2,FALSE),"")</f>
        <v>CTADOS</v>
      </c>
      <c r="K1681" s="23" t="str">
        <f>+IFERROR(VLOOKUP(#REF!,[2]REGION!$G$2:$I$1125,2,FALSE),"")</f>
        <v/>
      </c>
      <c r="L1681" s="23" t="str">
        <f>+IFERROR(VLOOKUP(AI1681,[2]REGION!$G$2:$I$1125,2,FALSE),"")</f>
        <v/>
      </c>
      <c r="M1681" s="23" t="str">
        <f>+IFERROR(VLOOKUP(#REF!,[2]ORDINALES!$H$2:$I$382,2,FALSE),"")</f>
        <v/>
      </c>
      <c r="N1681" s="23" t="str">
        <f>IFERROR(VLOOKUP(U1681,'[2]Lista Willy'!$B$11:$D$14,3,FALSE),"")</f>
        <v>REC_11</v>
      </c>
      <c r="O1681" s="24"/>
      <c r="P1681" s="90">
        <v>50045</v>
      </c>
      <c r="Q1681" s="90" t="s">
        <v>540</v>
      </c>
      <c r="R1681" s="90" t="s">
        <v>1386</v>
      </c>
      <c r="S1681" s="90" t="s">
        <v>1632</v>
      </c>
      <c r="T1681" s="90" t="s">
        <v>1386</v>
      </c>
      <c r="U1681" s="90" t="s">
        <v>52</v>
      </c>
      <c r="V1681" s="94" t="s">
        <v>53</v>
      </c>
      <c r="W1681" s="90" t="s">
        <v>54</v>
      </c>
      <c r="X1681" s="90" t="s">
        <v>55</v>
      </c>
      <c r="Y1681" s="90" t="s">
        <v>294</v>
      </c>
      <c r="Z1681" s="88">
        <v>1397896</v>
      </c>
      <c r="AA1681" s="120"/>
      <c r="AB1681" s="88"/>
      <c r="AC1681" s="88"/>
      <c r="AD1681" s="88"/>
      <c r="AE1681" s="120">
        <v>1397896</v>
      </c>
      <c r="AF1681" s="88"/>
      <c r="AG1681" s="89"/>
      <c r="AH1681" s="90" t="s">
        <v>57</v>
      </c>
      <c r="AI1681" s="90"/>
      <c r="AJ1681" s="90"/>
      <c r="AK1681" s="90"/>
      <c r="AL1681" s="90" t="s">
        <v>57</v>
      </c>
      <c r="AM1681" s="90"/>
      <c r="AN1681" s="90" t="s">
        <v>57</v>
      </c>
      <c r="AO1681" s="90"/>
      <c r="AP1681" s="90" t="s">
        <v>57</v>
      </c>
      <c r="AQ1681" s="90"/>
      <c r="AR1681" s="90" t="s">
        <v>57</v>
      </c>
      <c r="AS1681" s="90" t="s">
        <v>60</v>
      </c>
      <c r="AT1681" s="90" t="s">
        <v>61</v>
      </c>
      <c r="AU1681" s="97" t="s">
        <v>62</v>
      </c>
      <c r="AV1681" s="98" t="s">
        <v>63</v>
      </c>
      <c r="AW1681" s="98" t="s">
        <v>64</v>
      </c>
      <c r="AX1681" s="97">
        <v>3202008</v>
      </c>
      <c r="AY1681" s="98" t="s">
        <v>65</v>
      </c>
      <c r="AZ1681" s="98" t="s">
        <v>66</v>
      </c>
      <c r="BA1681" s="24"/>
    </row>
    <row r="1682" spans="1:53" ht="84.75" customHeight="1">
      <c r="A1682" s="23" t="str">
        <f>+IFERROR(VLOOKUP(R1682,'[2]Listas niveles'!$D$2:$E$11,2,FALSE),"")</f>
        <v>DTAO</v>
      </c>
      <c r="B1682" s="23" t="str">
        <f>+IFERROR(VLOOKUP(AS1682,'[2]Listas anexo 1'!$A$7:$B$8,2,FALSE),"")</f>
        <v>ADMIN</v>
      </c>
      <c r="C1682" s="23" t="str">
        <f>+IFERROR(VLOOKUP(AT1682,'[2]Listas anexo 1'!$A$13:$B$15,2,FALSE),"")</f>
        <v>ADMINYCOOR</v>
      </c>
      <c r="D1682" s="23" t="str">
        <f>+IFERROR(VLOOKUP(AT1682,'[2]Listas anexo 1'!$A$13:$C$15,3,FALSE),"")</f>
        <v>CONTRIBUIR</v>
      </c>
      <c r="E1682" s="23" t="str">
        <f>+IFERROR(VLOOKUP(AT1682,'[2]Listas anexo 1'!$A$19:$B$21,2,FALSE),"")</f>
        <v>ADMINOB</v>
      </c>
      <c r="F1682" s="23" t="str">
        <f>+IFERROR(VLOOKUP(AV1682,'[2]Listas anexo 1'!$J$13:$K$21,2,FALSE),"")</f>
        <v>ADOBIV</v>
      </c>
      <c r="G1682" s="23" t="str">
        <f>+IFERROR(VLOOKUP(AW1682,'[2]LISTAS ANEXO 1. 2'!$A$9:$B$38,2,FALSE),"")</f>
        <v>AXVI</v>
      </c>
      <c r="H1682" s="23" t="str">
        <f>+IFERROR(IF(C1682="ADMINYCOOR",VLOOKUP(AY1682,'[2]LISTAS ANEXO 1. 3'!$B$13:$C$42,2,FALSE),IF(C1682="TASAS",VLOOKUP(AY1682,'[2]LISTAS ANEXO 1. 3'!$B$43:$C$51,2,FALSE),IF(C1682="FORTALECIMIENTO",VLOOKUP(AY1682,'[2]LISTAS ANEXO 1. 3'!$B$52:$C$58,2,FALSE),""))),"")</f>
        <v>CD</v>
      </c>
      <c r="I1682" s="23" t="str">
        <f>+IFERROR(VLOOKUP(#REF!,'[2]LISTAS ANEXO 1. 4'!$B$74:$C$90,2,FALSE),"")</f>
        <v/>
      </c>
      <c r="J1682" s="23" t="str">
        <f>+IFERROR(VLOOKUP(X1682,[2]ORDINALES!$B$2:$C$5,2,FALSE),"")</f>
        <v>CTADOS</v>
      </c>
      <c r="K1682" s="23" t="str">
        <f>+IFERROR(VLOOKUP(#REF!,[2]REGION!$G$2:$I$1125,2,FALSE),"")</f>
        <v/>
      </c>
      <c r="L1682" s="23" t="str">
        <f>+IFERROR(VLOOKUP(AI1682,[2]REGION!$G$2:$I$1125,2,FALSE),"")</f>
        <v/>
      </c>
      <c r="M1682" s="23" t="str">
        <f>+IFERROR(VLOOKUP(#REF!,[2]ORDINALES!$H$2:$I$382,2,FALSE),"")</f>
        <v/>
      </c>
      <c r="N1682" s="23" t="str">
        <f>IFERROR(VLOOKUP(U1682,'[2]Lista Willy'!$B$11:$D$14,3,FALSE),"")</f>
        <v>REC_11</v>
      </c>
      <c r="O1682" s="24"/>
      <c r="P1682" s="90">
        <v>50046</v>
      </c>
      <c r="Q1682" s="90" t="s">
        <v>540</v>
      </c>
      <c r="R1682" s="90" t="s">
        <v>1386</v>
      </c>
      <c r="S1682" s="90" t="s">
        <v>1632</v>
      </c>
      <c r="T1682" s="90" t="s">
        <v>1386</v>
      </c>
      <c r="U1682" s="90" t="s">
        <v>52</v>
      </c>
      <c r="V1682" s="94" t="s">
        <v>53</v>
      </c>
      <c r="W1682" s="90" t="s">
        <v>54</v>
      </c>
      <c r="X1682" s="90" t="s">
        <v>55</v>
      </c>
      <c r="Y1682" s="90" t="s">
        <v>294</v>
      </c>
      <c r="Z1682" s="88">
        <v>583498</v>
      </c>
      <c r="AA1682" s="120"/>
      <c r="AB1682" s="88"/>
      <c r="AC1682" s="88"/>
      <c r="AD1682" s="88"/>
      <c r="AE1682" s="120">
        <v>583498</v>
      </c>
      <c r="AF1682" s="88"/>
      <c r="AG1682" s="89"/>
      <c r="AH1682" s="90" t="s">
        <v>57</v>
      </c>
      <c r="AI1682" s="90"/>
      <c r="AJ1682" s="90"/>
      <c r="AK1682" s="90"/>
      <c r="AL1682" s="90" t="s">
        <v>57</v>
      </c>
      <c r="AM1682" s="90"/>
      <c r="AN1682" s="90" t="s">
        <v>57</v>
      </c>
      <c r="AO1682" s="90"/>
      <c r="AP1682" s="90" t="s">
        <v>57</v>
      </c>
      <c r="AQ1682" s="90"/>
      <c r="AR1682" s="90" t="s">
        <v>57</v>
      </c>
      <c r="AS1682" s="90" t="s">
        <v>60</v>
      </c>
      <c r="AT1682" s="90" t="s">
        <v>61</v>
      </c>
      <c r="AU1682" s="97" t="s">
        <v>62</v>
      </c>
      <c r="AV1682" s="98" t="s">
        <v>63</v>
      </c>
      <c r="AW1682" s="98" t="s">
        <v>64</v>
      </c>
      <c r="AX1682" s="97">
        <v>3202008</v>
      </c>
      <c r="AY1682" s="98" t="s">
        <v>65</v>
      </c>
      <c r="AZ1682" s="98" t="s">
        <v>66</v>
      </c>
      <c r="BA1682" s="24"/>
    </row>
    <row r="1683" spans="1:53" ht="84.75" customHeight="1">
      <c r="A1683" s="23" t="str">
        <f>+IFERROR(VLOOKUP(R1683,'[2]Listas niveles'!$D$2:$E$11,2,FALSE),"")</f>
        <v>DTAO</v>
      </c>
      <c r="B1683" s="23" t="str">
        <f>+IFERROR(VLOOKUP(AS1683,'[2]Listas anexo 1'!$A$7:$B$8,2,FALSE),"")</f>
        <v>ADMIN</v>
      </c>
      <c r="C1683" s="23" t="str">
        <f>+IFERROR(VLOOKUP(AT1683,'[2]Listas anexo 1'!$A$13:$B$15,2,FALSE),"")</f>
        <v>ADMINYCOOR</v>
      </c>
      <c r="D1683" s="23" t="str">
        <f>+IFERROR(VLOOKUP(AT1683,'[2]Listas anexo 1'!$A$13:$C$15,3,FALSE),"")</f>
        <v>CONTRIBUIR</v>
      </c>
      <c r="E1683" s="23" t="str">
        <f>+IFERROR(VLOOKUP(AT1683,'[2]Listas anexo 1'!$A$19:$B$21,2,FALSE),"")</f>
        <v>ADMINOB</v>
      </c>
      <c r="F1683" s="23" t="str">
        <f>+IFERROR(VLOOKUP(AV1683,'[2]Listas anexo 1'!$J$13:$K$21,2,FALSE),"")</f>
        <v>ADOBIV</v>
      </c>
      <c r="G1683" s="23" t="str">
        <f>+IFERROR(VLOOKUP(AW1683,'[2]LISTAS ANEXO 1. 2'!$A$9:$B$38,2,FALSE),"")</f>
        <v>AXV</v>
      </c>
      <c r="H1683" s="23" t="str">
        <f>+IFERROR(IF(C1683="ADMINYCOOR",VLOOKUP(AY1683,'[2]LISTAS ANEXO 1. 3'!$B$13:$C$42,2,FALSE),IF(C1683="TASAS",VLOOKUP(AY1683,'[2]LISTAS ANEXO 1. 3'!$B$43:$C$51,2,FALSE),IF(C1683="FORTALECIMIENTO",VLOOKUP(AY1683,'[2]LISTAS ANEXO 1. 3'!$B$52:$C$58,2,FALSE),""))),"")</f>
        <v>BC</v>
      </c>
      <c r="I1683" s="23" t="str">
        <f>+IFERROR(VLOOKUP(#REF!,'[2]LISTAS ANEXO 1. 4'!$B$74:$C$90,2,FALSE),"")</f>
        <v/>
      </c>
      <c r="J1683" s="23" t="str">
        <f>+IFERROR(VLOOKUP(X1683,[2]ORDINALES!$B$2:$C$5,2,FALSE),"")</f>
        <v>CTADOS</v>
      </c>
      <c r="K1683" s="23" t="str">
        <f>+IFERROR(VLOOKUP(#REF!,[2]REGION!$G$2:$I$1125,2,FALSE),"")</f>
        <v/>
      </c>
      <c r="L1683" s="23" t="str">
        <f>+IFERROR(VLOOKUP(AI1683,[2]REGION!$G$2:$I$1125,2,FALSE),"")</f>
        <v/>
      </c>
      <c r="M1683" s="23" t="str">
        <f>+IFERROR(VLOOKUP(#REF!,[2]ORDINALES!$H$2:$I$382,2,FALSE),"")</f>
        <v/>
      </c>
      <c r="N1683" s="23" t="str">
        <f>IFERROR(VLOOKUP(U1683,'[2]Lista Willy'!$B$11:$D$14,3,FALSE),"")</f>
        <v>REC_11</v>
      </c>
      <c r="O1683" s="24"/>
      <c r="P1683" s="90">
        <v>50047</v>
      </c>
      <c r="Q1683" s="90" t="s">
        <v>540</v>
      </c>
      <c r="R1683" s="90" t="s">
        <v>1386</v>
      </c>
      <c r="S1683" s="90" t="s">
        <v>1632</v>
      </c>
      <c r="T1683" s="90" t="s">
        <v>1386</v>
      </c>
      <c r="U1683" s="90" t="s">
        <v>52</v>
      </c>
      <c r="V1683" s="94" t="s">
        <v>53</v>
      </c>
      <c r="W1683" s="90" t="s">
        <v>54</v>
      </c>
      <c r="X1683" s="90" t="s">
        <v>55</v>
      </c>
      <c r="Y1683" s="90" t="s">
        <v>1651</v>
      </c>
      <c r="Z1683" s="88">
        <v>537709007</v>
      </c>
      <c r="AA1683" s="120"/>
      <c r="AB1683" s="88"/>
      <c r="AC1683" s="88"/>
      <c r="AD1683" s="88"/>
      <c r="AE1683" s="120">
        <v>537709007</v>
      </c>
      <c r="AF1683" s="88"/>
      <c r="AG1683" s="89"/>
      <c r="AH1683" s="90" t="s">
        <v>57</v>
      </c>
      <c r="AI1683" s="90"/>
      <c r="AJ1683" s="90"/>
      <c r="AK1683" s="90"/>
      <c r="AL1683" s="90" t="s">
        <v>57</v>
      </c>
      <c r="AM1683" s="90"/>
      <c r="AN1683" s="90" t="s">
        <v>57</v>
      </c>
      <c r="AO1683" s="90"/>
      <c r="AP1683" s="90" t="s">
        <v>57</v>
      </c>
      <c r="AQ1683" s="90"/>
      <c r="AR1683" s="90" t="s">
        <v>57</v>
      </c>
      <c r="AS1683" s="90" t="s">
        <v>60</v>
      </c>
      <c r="AT1683" s="90" t="s">
        <v>61</v>
      </c>
      <c r="AU1683" s="97" t="s">
        <v>62</v>
      </c>
      <c r="AV1683" s="98" t="s">
        <v>63</v>
      </c>
      <c r="AW1683" s="98" t="s">
        <v>288</v>
      </c>
      <c r="AX1683" s="97">
        <v>3202036</v>
      </c>
      <c r="AY1683" s="98" t="s">
        <v>289</v>
      </c>
      <c r="AZ1683" s="98" t="s">
        <v>290</v>
      </c>
      <c r="BA1683" s="24"/>
    </row>
    <row r="1684" spans="1:53" ht="84.75" customHeight="1">
      <c r="A1684" s="23" t="str">
        <f>+IFERROR(VLOOKUP(R1684,'[2]Listas niveles'!$D$2:$E$11,2,FALSE),"")</f>
        <v>DTAO</v>
      </c>
      <c r="B1684" s="23" t="str">
        <f>+IFERROR(VLOOKUP(AS1684,'[2]Listas anexo 1'!$A$7:$B$8,2,FALSE),"")</f>
        <v>FORTA</v>
      </c>
      <c r="C1684" s="23" t="str">
        <f>+IFERROR(VLOOKUP(AT1684,'[2]Listas anexo 1'!$A$13:$B$15,2,FALSE),"")</f>
        <v>FORTALECIMIENTO</v>
      </c>
      <c r="D1684" s="23" t="str">
        <f>+IFERROR(VLOOKUP(AT1684,'[2]Listas anexo 1'!$A$13:$C$15,3,FALSE),"")</f>
        <v>FORTALECER</v>
      </c>
      <c r="E1684" s="23" t="str">
        <f>+IFERROR(VLOOKUP(AT1684,'[2]Listas anexo 1'!$A$19:$B$21,2,FALSE),"")</f>
        <v>FORTOB</v>
      </c>
      <c r="F1684" s="23" t="str">
        <f>+IFERROR(VLOOKUP(AV1684,'[2]Listas anexo 1'!$J$13:$K$21,2,FALSE),"")</f>
        <v>FORTOBI</v>
      </c>
      <c r="G1684" s="23" t="str">
        <f>+IFERROR(VLOOKUP(AW1684,'[2]LISTAS ANEXO 1. 2'!$A$9:$B$38,2,FALSE),"")</f>
        <v>TII</v>
      </c>
      <c r="H1684" s="23" t="str">
        <f>+IFERROR(IF(C1684="ADMINYCOOR",VLOOKUP(AY1684,'[2]LISTAS ANEXO 1. 3'!$B$13:$C$42,2,FALSE),IF(C1684="TASAS",VLOOKUP(AY1684,'[2]LISTAS ANEXO 1. 3'!$B$43:$C$51,2,FALSE),IF(C1684="FORTALECIMIENTO",VLOOKUP(AY1684,'[2]LISTAS ANEXO 1. 3'!$B$52:$C$58,2,FALSE),""))),"")</f>
        <v>BBBB</v>
      </c>
      <c r="I1684" s="23" t="str">
        <f>+IFERROR(VLOOKUP(#REF!,'[2]LISTAS ANEXO 1. 4'!$B$74:$C$90,2,FALSE),"")</f>
        <v/>
      </c>
      <c r="J1684" s="23" t="str">
        <f>+IFERROR(VLOOKUP(X1684,[2]ORDINALES!$B$2:$C$5,2,FALSE),"")</f>
        <v>CTADOS</v>
      </c>
      <c r="K1684" s="23" t="str">
        <f>+IFERROR(VLOOKUP(#REF!,[2]REGION!$G$2:$I$1125,2,FALSE),"")</f>
        <v/>
      </c>
      <c r="L1684" s="23" t="str">
        <f>+IFERROR(VLOOKUP(AI1684,[2]REGION!$G$2:$I$1125,2,FALSE),"")</f>
        <v>CAUCA</v>
      </c>
      <c r="M1684" s="23" t="str">
        <f>+IFERROR(VLOOKUP(#REF!,[2]ORDINALES!$H$2:$I$382,2,FALSE),"")</f>
        <v/>
      </c>
      <c r="N1684" s="23" t="str">
        <f>IFERROR(VLOOKUP(U1684,'[2]Lista Willy'!$B$11:$D$14,3,FALSE),"")</f>
        <v>REC_11</v>
      </c>
      <c r="O1684" s="24"/>
      <c r="P1684" s="90">
        <v>50048</v>
      </c>
      <c r="Q1684" s="90" t="s">
        <v>540</v>
      </c>
      <c r="R1684" s="90" t="s">
        <v>1386</v>
      </c>
      <c r="S1684" s="90" t="s">
        <v>1632</v>
      </c>
      <c r="T1684" s="90" t="s">
        <v>1386</v>
      </c>
      <c r="U1684" s="90" t="s">
        <v>52</v>
      </c>
      <c r="V1684" s="94" t="s">
        <v>53</v>
      </c>
      <c r="W1684" s="90" t="s">
        <v>54</v>
      </c>
      <c r="X1684" s="90" t="s">
        <v>55</v>
      </c>
      <c r="Y1684" s="90" t="s">
        <v>1652</v>
      </c>
      <c r="Z1684" s="88">
        <v>31859960</v>
      </c>
      <c r="AA1684" s="120"/>
      <c r="AB1684" s="88"/>
      <c r="AC1684" s="88"/>
      <c r="AD1684" s="88"/>
      <c r="AE1684" s="120">
        <v>31859960</v>
      </c>
      <c r="AF1684" s="88"/>
      <c r="AG1684" s="89"/>
      <c r="AH1684" s="90" t="s">
        <v>57</v>
      </c>
      <c r="AI1684" s="90" t="s">
        <v>1421</v>
      </c>
      <c r="AJ1684" s="90" t="s">
        <v>1422</v>
      </c>
      <c r="AK1684" s="90"/>
      <c r="AL1684" s="90" t="s">
        <v>57</v>
      </c>
      <c r="AM1684" s="90"/>
      <c r="AN1684" s="90" t="s">
        <v>57</v>
      </c>
      <c r="AO1684" s="90"/>
      <c r="AP1684" s="90" t="s">
        <v>57</v>
      </c>
      <c r="AQ1684" s="90"/>
      <c r="AR1684" s="90" t="s">
        <v>57</v>
      </c>
      <c r="AS1684" s="90" t="s">
        <v>73</v>
      </c>
      <c r="AT1684" s="90" t="s">
        <v>74</v>
      </c>
      <c r="AU1684" s="97" t="s">
        <v>75</v>
      </c>
      <c r="AV1684" s="98" t="s">
        <v>76</v>
      </c>
      <c r="AW1684" s="98" t="s">
        <v>77</v>
      </c>
      <c r="AX1684" s="97">
        <v>3299060</v>
      </c>
      <c r="AY1684" s="98" t="s">
        <v>78</v>
      </c>
      <c r="AZ1684" s="98" t="s">
        <v>201</v>
      </c>
      <c r="BA1684" s="24"/>
    </row>
    <row r="1685" spans="1:53" ht="84.75" customHeight="1">
      <c r="A1685" s="23" t="str">
        <f>+IFERROR(VLOOKUP(R1685,'[2]Listas niveles'!$D$2:$E$11,2,FALSE),"")</f>
        <v>DTAO</v>
      </c>
      <c r="B1685" s="23" t="str">
        <f>+IFERROR(VLOOKUP(AS1685,'[2]Listas anexo 1'!$A$7:$B$8,2,FALSE),"")</f>
        <v>ADMIN</v>
      </c>
      <c r="C1685" s="23" t="str">
        <f>+IFERROR(VLOOKUP(AT1685,'[2]Listas anexo 1'!$A$13:$B$15,2,FALSE),"")</f>
        <v>ADMINYCOOR</v>
      </c>
      <c r="D1685" s="23" t="str">
        <f>+IFERROR(VLOOKUP(AT1685,'[2]Listas anexo 1'!$A$13:$C$15,3,FALSE),"")</f>
        <v>CONTRIBUIR</v>
      </c>
      <c r="E1685" s="23" t="str">
        <f>+IFERROR(VLOOKUP(AT1685,'[2]Listas anexo 1'!$A$19:$B$21,2,FALSE),"")</f>
        <v>ADMINOB</v>
      </c>
      <c r="F1685" s="23" t="str">
        <f>+IFERROR(VLOOKUP(AV1685,'[2]Listas anexo 1'!$J$13:$K$21,2,FALSE),"")</f>
        <v>ADOBI</v>
      </c>
      <c r="G1685" s="23" t="str">
        <f>+IFERROR(VLOOKUP(AW1685,'[2]LISTAS ANEXO 1. 2'!$A$9:$B$38,2,FALSE),"")</f>
        <v>AI</v>
      </c>
      <c r="H1685" s="23" t="str">
        <f>+IFERROR(IF(C1685="ADMINYCOOR",VLOOKUP(AY1685,'[2]LISTAS ANEXO 1. 3'!$B$13:$C$42,2,FALSE),IF(C1685="TASAS",VLOOKUP(AY1685,'[2]LISTAS ANEXO 1. 3'!$B$43:$C$51,2,FALSE),IF(C1685="FORTALECIMIENTO",VLOOKUP(AY1685,'[2]LISTAS ANEXO 1. 3'!$B$52:$C$58,2,FALSE),""))),"")</f>
        <v>AA</v>
      </c>
      <c r="I1685" s="23" t="str">
        <f>+IFERROR(VLOOKUP(#REF!,'[2]LISTAS ANEXO 1. 4'!$B$74:$C$90,2,FALSE),"")</f>
        <v/>
      </c>
      <c r="J1685" s="23" t="str">
        <f>+IFERROR(VLOOKUP(X1685,[2]ORDINALES!$B$2:$C$5,2,FALSE),"")</f>
        <v>CTADOS</v>
      </c>
      <c r="K1685" s="23" t="str">
        <f>+IFERROR(VLOOKUP(#REF!,[2]REGION!$G$2:$I$1125,2,FALSE),"")</f>
        <v/>
      </c>
      <c r="L1685" s="23" t="str">
        <f>+IFERROR(VLOOKUP(AI1685,[2]REGION!$G$2:$I$1125,2,FALSE),"")</f>
        <v>CALDAS</v>
      </c>
      <c r="M1685" s="23" t="str">
        <f>+IFERROR(VLOOKUP(#REF!,[2]ORDINALES!$H$2:$I$382,2,FALSE),"")</f>
        <v/>
      </c>
      <c r="N1685" s="23" t="str">
        <f>IFERROR(VLOOKUP(U1685,'[2]Lista Willy'!$B$11:$D$14,3,FALSE),"")</f>
        <v>REC_20</v>
      </c>
      <c r="O1685" s="24"/>
      <c r="P1685" s="90">
        <v>51000</v>
      </c>
      <c r="Q1685" s="90" t="s">
        <v>540</v>
      </c>
      <c r="R1685" s="90" t="s">
        <v>1386</v>
      </c>
      <c r="S1685" s="90" t="s">
        <v>1653</v>
      </c>
      <c r="T1685" s="90" t="s">
        <v>1386</v>
      </c>
      <c r="U1685" s="90" t="s">
        <v>153</v>
      </c>
      <c r="V1685" s="94" t="s">
        <v>154</v>
      </c>
      <c r="W1685" s="90" t="s">
        <v>1177</v>
      </c>
      <c r="X1685" s="90" t="s">
        <v>55</v>
      </c>
      <c r="Y1685" s="90" t="s">
        <v>1654</v>
      </c>
      <c r="Z1685" s="88">
        <v>31859960</v>
      </c>
      <c r="AA1685" s="120"/>
      <c r="AB1685" s="88"/>
      <c r="AC1685" s="88"/>
      <c r="AD1685" s="88"/>
      <c r="AE1685" s="120">
        <v>31859960</v>
      </c>
      <c r="AF1685" s="88"/>
      <c r="AG1685" s="89"/>
      <c r="AH1685" s="90" t="s">
        <v>57</v>
      </c>
      <c r="AI1685" s="90" t="s">
        <v>1562</v>
      </c>
      <c r="AJ1685" s="90" t="s">
        <v>1655</v>
      </c>
      <c r="AK1685" s="90"/>
      <c r="AL1685" s="90" t="s">
        <v>57</v>
      </c>
      <c r="AM1685" s="90"/>
      <c r="AN1685" s="90" t="s">
        <v>57</v>
      </c>
      <c r="AO1685" s="90"/>
      <c r="AP1685" s="90" t="s">
        <v>57</v>
      </c>
      <c r="AQ1685" s="90"/>
      <c r="AR1685" s="90" t="s">
        <v>57</v>
      </c>
      <c r="AS1685" s="90" t="s">
        <v>60</v>
      </c>
      <c r="AT1685" s="90" t="s">
        <v>61</v>
      </c>
      <c r="AU1685" s="97" t="s">
        <v>62</v>
      </c>
      <c r="AV1685" s="98" t="s">
        <v>125</v>
      </c>
      <c r="AW1685" s="98" t="s">
        <v>126</v>
      </c>
      <c r="AX1685" s="97">
        <v>3202032</v>
      </c>
      <c r="AY1685" s="98" t="s">
        <v>127</v>
      </c>
      <c r="AZ1685" s="98" t="s">
        <v>128</v>
      </c>
      <c r="BA1685" s="24"/>
    </row>
    <row r="1686" spans="1:53" ht="84.75" customHeight="1">
      <c r="A1686" s="23" t="str">
        <f>+IFERROR(VLOOKUP(R1686,'[2]Listas niveles'!$D$2:$E$11,2,FALSE),"")</f>
        <v>DTAO</v>
      </c>
      <c r="B1686" s="23" t="str">
        <f>+IFERROR(VLOOKUP(AS1686,'[2]Listas anexo 1'!$A$7:$B$8,2,FALSE),"")</f>
        <v>ADMIN</v>
      </c>
      <c r="C1686" s="23" t="str">
        <f>+IFERROR(VLOOKUP(AT1686,'[2]Listas anexo 1'!$A$13:$B$15,2,FALSE),"")</f>
        <v>ADMINYCOOR</v>
      </c>
      <c r="D1686" s="23" t="str">
        <f>+IFERROR(VLOOKUP(AT1686,'[2]Listas anexo 1'!$A$13:$C$15,3,FALSE),"")</f>
        <v>CONTRIBUIR</v>
      </c>
      <c r="E1686" s="23" t="str">
        <f>+IFERROR(VLOOKUP(AT1686,'[2]Listas anexo 1'!$A$19:$B$21,2,FALSE),"")</f>
        <v>ADMINOB</v>
      </c>
      <c r="F1686" s="23" t="str">
        <f>+IFERROR(VLOOKUP(AV1686,'[2]Listas anexo 1'!$J$13:$K$21,2,FALSE),"")</f>
        <v>ADOBI</v>
      </c>
      <c r="G1686" s="23" t="str">
        <f>+IFERROR(VLOOKUP(AW1686,'[2]LISTAS ANEXO 1. 2'!$A$9:$B$38,2,FALSE),"")</f>
        <v>AI</v>
      </c>
      <c r="H1686" s="23" t="str">
        <f>+IFERROR(IF(C1686="ADMINYCOOR",VLOOKUP(AY1686,'[2]LISTAS ANEXO 1. 3'!$B$13:$C$42,2,FALSE),IF(C1686="TASAS",VLOOKUP(AY1686,'[2]LISTAS ANEXO 1. 3'!$B$43:$C$51,2,FALSE),IF(C1686="FORTALECIMIENTO",VLOOKUP(AY1686,'[2]LISTAS ANEXO 1. 3'!$B$52:$C$58,2,FALSE),""))),"")</f>
        <v>AA</v>
      </c>
      <c r="I1686" s="23" t="str">
        <f>+IFERROR(VLOOKUP(#REF!,'[2]LISTAS ANEXO 1. 4'!$B$74:$C$90,2,FALSE),"")</f>
        <v/>
      </c>
      <c r="J1686" s="23" t="str">
        <f>+IFERROR(VLOOKUP(X1686,[2]ORDINALES!$B$2:$C$5,2,FALSE),"")</f>
        <v>CTADOS</v>
      </c>
      <c r="K1686" s="23" t="str">
        <f>+IFERROR(VLOOKUP(#REF!,[2]REGION!$G$2:$I$1125,2,FALSE),"")</f>
        <v/>
      </c>
      <c r="L1686" s="23" t="str">
        <f>+IFERROR(VLOOKUP(AI1686,[2]REGION!$G$2:$I$1125,2,FALSE),"")</f>
        <v>CALDAS</v>
      </c>
      <c r="M1686" s="23" t="str">
        <f>+IFERROR(VLOOKUP(#REF!,[2]ORDINALES!$H$2:$I$382,2,FALSE),"")</f>
        <v/>
      </c>
      <c r="N1686" s="23" t="str">
        <f>IFERROR(VLOOKUP(U1686,'[2]Lista Willy'!$B$11:$D$14,3,FALSE),"")</f>
        <v>REC_21</v>
      </c>
      <c r="O1686" s="24"/>
      <c r="P1686" s="90">
        <v>51001</v>
      </c>
      <c r="Q1686" s="90" t="s">
        <v>540</v>
      </c>
      <c r="R1686" s="90" t="s">
        <v>1386</v>
      </c>
      <c r="S1686" s="90" t="s">
        <v>1653</v>
      </c>
      <c r="T1686" s="90" t="s">
        <v>1386</v>
      </c>
      <c r="U1686" s="90" t="s">
        <v>1028</v>
      </c>
      <c r="V1686" s="94" t="s">
        <v>154</v>
      </c>
      <c r="W1686" s="90" t="s">
        <v>1177</v>
      </c>
      <c r="X1686" s="90" t="s">
        <v>55</v>
      </c>
      <c r="Y1686" s="90" t="s">
        <v>1656</v>
      </c>
      <c r="Z1686" s="88">
        <v>17852310</v>
      </c>
      <c r="AA1686" s="120"/>
      <c r="AB1686" s="88"/>
      <c r="AC1686" s="88"/>
      <c r="AD1686" s="88"/>
      <c r="AE1686" s="120">
        <v>17852310</v>
      </c>
      <c r="AF1686" s="88"/>
      <c r="AG1686" s="89"/>
      <c r="AH1686" s="90" t="s">
        <v>57</v>
      </c>
      <c r="AI1686" s="90" t="s">
        <v>1562</v>
      </c>
      <c r="AJ1686" s="90" t="s">
        <v>1655</v>
      </c>
      <c r="AK1686" s="90"/>
      <c r="AL1686" s="90" t="s">
        <v>57</v>
      </c>
      <c r="AM1686" s="90"/>
      <c r="AN1686" s="90" t="s">
        <v>57</v>
      </c>
      <c r="AO1686" s="90"/>
      <c r="AP1686" s="90" t="s">
        <v>57</v>
      </c>
      <c r="AQ1686" s="90"/>
      <c r="AR1686" s="90" t="s">
        <v>57</v>
      </c>
      <c r="AS1686" s="90" t="s">
        <v>60</v>
      </c>
      <c r="AT1686" s="90" t="s">
        <v>61</v>
      </c>
      <c r="AU1686" s="97" t="s">
        <v>62</v>
      </c>
      <c r="AV1686" s="98" t="s">
        <v>125</v>
      </c>
      <c r="AW1686" s="98" t="s">
        <v>126</v>
      </c>
      <c r="AX1686" s="97">
        <v>3202032</v>
      </c>
      <c r="AY1686" s="98" t="s">
        <v>127</v>
      </c>
      <c r="AZ1686" s="98" t="s">
        <v>128</v>
      </c>
      <c r="BA1686" s="24"/>
    </row>
    <row r="1687" spans="1:53" ht="84.75" customHeight="1">
      <c r="A1687" s="23" t="str">
        <f>+IFERROR(VLOOKUP(R1687,'[2]Listas niveles'!$D$2:$E$11,2,FALSE),"")</f>
        <v>DTAO</v>
      </c>
      <c r="B1687" s="23" t="str">
        <f>+IFERROR(VLOOKUP(AS1687,'[2]Listas anexo 1'!$A$7:$B$8,2,FALSE),"")</f>
        <v>ADMIN</v>
      </c>
      <c r="C1687" s="23" t="str">
        <f>+IFERROR(VLOOKUP(AT1687,'[2]Listas anexo 1'!$A$13:$B$15,2,FALSE),"")</f>
        <v>ADMINYCOOR</v>
      </c>
      <c r="D1687" s="23" t="str">
        <f>+IFERROR(VLOOKUP(AT1687,'[2]Listas anexo 1'!$A$13:$C$15,3,FALSE),"")</f>
        <v>CONTRIBUIR</v>
      </c>
      <c r="E1687" s="23" t="str">
        <f>+IFERROR(VLOOKUP(AT1687,'[2]Listas anexo 1'!$A$19:$B$21,2,FALSE),"")</f>
        <v>ADMINOB</v>
      </c>
      <c r="F1687" s="23" t="str">
        <f>+IFERROR(VLOOKUP(AV1687,'[2]Listas anexo 1'!$J$13:$K$21,2,FALSE),"")</f>
        <v>ADOBI</v>
      </c>
      <c r="G1687" s="23" t="str">
        <f>+IFERROR(VLOOKUP(AW1687,'[2]LISTAS ANEXO 1. 2'!$A$9:$B$38,2,FALSE),"")</f>
        <v>AI</v>
      </c>
      <c r="H1687" s="23" t="str">
        <f>+IFERROR(IF(C1687="ADMINYCOOR",VLOOKUP(AY1687,'[2]LISTAS ANEXO 1. 3'!$B$13:$C$42,2,FALSE),IF(C1687="TASAS",VLOOKUP(AY1687,'[2]LISTAS ANEXO 1. 3'!$B$43:$C$51,2,FALSE),IF(C1687="FORTALECIMIENTO",VLOOKUP(AY1687,'[2]LISTAS ANEXO 1. 3'!$B$52:$C$58,2,FALSE),""))),"")</f>
        <v>AA</v>
      </c>
      <c r="I1687" s="23" t="str">
        <f>+IFERROR(VLOOKUP(#REF!,'[2]LISTAS ANEXO 1. 4'!$B$74:$C$90,2,FALSE),"")</f>
        <v/>
      </c>
      <c r="J1687" s="23" t="str">
        <f>+IFERROR(VLOOKUP(X1687,[2]ORDINALES!$B$2:$C$5,2,FALSE),"")</f>
        <v>CTADOS</v>
      </c>
      <c r="K1687" s="23" t="str">
        <f>+IFERROR(VLOOKUP(#REF!,[2]REGION!$G$2:$I$1125,2,FALSE),"")</f>
        <v/>
      </c>
      <c r="L1687" s="23" t="str">
        <f>+IFERROR(VLOOKUP(AI1687,[2]REGION!$G$2:$I$1125,2,FALSE),"")</f>
        <v>CALDAS</v>
      </c>
      <c r="M1687" s="23" t="str">
        <f>+IFERROR(VLOOKUP(#REF!,[2]ORDINALES!$H$2:$I$382,2,FALSE),"")</f>
        <v/>
      </c>
      <c r="N1687" s="23" t="str">
        <f>IFERROR(VLOOKUP(U1687,'[2]Lista Willy'!$B$11:$D$14,3,FALSE),"")</f>
        <v>REC_21</v>
      </c>
      <c r="O1687" s="24"/>
      <c r="P1687" s="90">
        <v>51002</v>
      </c>
      <c r="Q1687" s="90" t="s">
        <v>540</v>
      </c>
      <c r="R1687" s="90" t="s">
        <v>1386</v>
      </c>
      <c r="S1687" s="90" t="s">
        <v>1653</v>
      </c>
      <c r="T1687" s="90" t="s">
        <v>1386</v>
      </c>
      <c r="U1687" s="90" t="s">
        <v>1028</v>
      </c>
      <c r="V1687" s="94" t="s">
        <v>154</v>
      </c>
      <c r="W1687" s="90" t="s">
        <v>1177</v>
      </c>
      <c r="X1687" s="90" t="s">
        <v>55</v>
      </c>
      <c r="Y1687" s="90" t="s">
        <v>1656</v>
      </c>
      <c r="Z1687" s="88">
        <v>17852310</v>
      </c>
      <c r="AA1687" s="120"/>
      <c r="AB1687" s="88"/>
      <c r="AC1687" s="88"/>
      <c r="AD1687" s="88"/>
      <c r="AE1687" s="120">
        <v>17852310</v>
      </c>
      <c r="AF1687" s="88"/>
      <c r="AG1687" s="89"/>
      <c r="AH1687" s="90" t="s">
        <v>57</v>
      </c>
      <c r="AI1687" s="90" t="s">
        <v>1562</v>
      </c>
      <c r="AJ1687" s="90" t="s">
        <v>1655</v>
      </c>
      <c r="AK1687" s="90"/>
      <c r="AL1687" s="90" t="s">
        <v>57</v>
      </c>
      <c r="AM1687" s="90"/>
      <c r="AN1687" s="90" t="s">
        <v>57</v>
      </c>
      <c r="AO1687" s="90"/>
      <c r="AP1687" s="90" t="s">
        <v>57</v>
      </c>
      <c r="AQ1687" s="90"/>
      <c r="AR1687" s="90" t="s">
        <v>57</v>
      </c>
      <c r="AS1687" s="90" t="s">
        <v>60</v>
      </c>
      <c r="AT1687" s="90" t="s">
        <v>61</v>
      </c>
      <c r="AU1687" s="97" t="s">
        <v>62</v>
      </c>
      <c r="AV1687" s="98" t="s">
        <v>125</v>
      </c>
      <c r="AW1687" s="98" t="s">
        <v>126</v>
      </c>
      <c r="AX1687" s="97">
        <v>3202032</v>
      </c>
      <c r="AY1687" s="98" t="s">
        <v>127</v>
      </c>
      <c r="AZ1687" s="98" t="s">
        <v>128</v>
      </c>
      <c r="BA1687" s="24"/>
    </row>
    <row r="1688" spans="1:53" ht="84.75" customHeight="1">
      <c r="A1688" s="23" t="str">
        <f>+IFERROR(VLOOKUP(R1688,'[2]Listas niveles'!$D$2:$E$11,2,FALSE),"")</f>
        <v>DTAO</v>
      </c>
      <c r="B1688" s="23" t="str">
        <f>+IFERROR(VLOOKUP(AS1688,'[2]Listas anexo 1'!$A$7:$B$8,2,FALSE),"")</f>
        <v>ADMIN</v>
      </c>
      <c r="C1688" s="23" t="str">
        <f>+IFERROR(VLOOKUP(AT1688,'[2]Listas anexo 1'!$A$13:$B$15,2,FALSE),"")</f>
        <v>ADMINYCOOR</v>
      </c>
      <c r="D1688" s="23" t="str">
        <f>+IFERROR(VLOOKUP(AT1688,'[2]Listas anexo 1'!$A$13:$C$15,3,FALSE),"")</f>
        <v>CONTRIBUIR</v>
      </c>
      <c r="E1688" s="23" t="str">
        <f>+IFERROR(VLOOKUP(AT1688,'[2]Listas anexo 1'!$A$19:$B$21,2,FALSE),"")</f>
        <v>ADMINOB</v>
      </c>
      <c r="F1688" s="23" t="str">
        <f>+IFERROR(VLOOKUP(AV1688,'[2]Listas anexo 1'!$J$13:$K$21,2,FALSE),"")</f>
        <v>ADOBI</v>
      </c>
      <c r="G1688" s="23" t="str">
        <f>+IFERROR(VLOOKUP(AW1688,'[2]LISTAS ANEXO 1. 2'!$A$9:$B$38,2,FALSE),"")</f>
        <v>AI</v>
      </c>
      <c r="H1688" s="23" t="str">
        <f>+IFERROR(IF(C1688="ADMINYCOOR",VLOOKUP(AY1688,'[2]LISTAS ANEXO 1. 3'!$B$13:$C$42,2,FALSE),IF(C1688="TASAS",VLOOKUP(AY1688,'[2]LISTAS ANEXO 1. 3'!$B$43:$C$51,2,FALSE),IF(C1688="FORTALECIMIENTO",VLOOKUP(AY1688,'[2]LISTAS ANEXO 1. 3'!$B$52:$C$58,2,FALSE),""))),"")</f>
        <v>AA</v>
      </c>
      <c r="I1688" s="23" t="str">
        <f>+IFERROR(VLOOKUP(#REF!,'[2]LISTAS ANEXO 1. 4'!$B$74:$C$90,2,FALSE),"")</f>
        <v/>
      </c>
      <c r="J1688" s="23" t="str">
        <f>+IFERROR(VLOOKUP(X1688,[2]ORDINALES!$B$2:$C$5,2,FALSE),"")</f>
        <v>CTADOS</v>
      </c>
      <c r="K1688" s="23" t="str">
        <f>+IFERROR(VLOOKUP(#REF!,[2]REGION!$G$2:$I$1125,2,FALSE),"")</f>
        <v/>
      </c>
      <c r="L1688" s="23" t="str">
        <f>+IFERROR(VLOOKUP(AI1688,[2]REGION!$G$2:$I$1125,2,FALSE),"")</f>
        <v>CALDAS</v>
      </c>
      <c r="M1688" s="23" t="str">
        <f>+IFERROR(VLOOKUP(#REF!,[2]ORDINALES!$H$2:$I$382,2,FALSE),"")</f>
        <v/>
      </c>
      <c r="N1688" s="23" t="str">
        <f>IFERROR(VLOOKUP(U1688,'[2]Lista Willy'!$B$11:$D$14,3,FALSE),"")</f>
        <v>REC_21</v>
      </c>
      <c r="O1688" s="24"/>
      <c r="P1688" s="90">
        <v>51003</v>
      </c>
      <c r="Q1688" s="90" t="s">
        <v>540</v>
      </c>
      <c r="R1688" s="90" t="s">
        <v>1386</v>
      </c>
      <c r="S1688" s="90" t="s">
        <v>1653</v>
      </c>
      <c r="T1688" s="90" t="s">
        <v>1386</v>
      </c>
      <c r="U1688" s="90" t="s">
        <v>1028</v>
      </c>
      <c r="V1688" s="94" t="s">
        <v>154</v>
      </c>
      <c r="W1688" s="90" t="s">
        <v>1177</v>
      </c>
      <c r="X1688" s="90" t="s">
        <v>55</v>
      </c>
      <c r="Y1688" s="90" t="s">
        <v>1656</v>
      </c>
      <c r="Z1688" s="88">
        <v>17852310</v>
      </c>
      <c r="AA1688" s="120"/>
      <c r="AB1688" s="88"/>
      <c r="AC1688" s="88"/>
      <c r="AD1688" s="88"/>
      <c r="AE1688" s="120">
        <v>17852310</v>
      </c>
      <c r="AF1688" s="88"/>
      <c r="AG1688" s="89"/>
      <c r="AH1688" s="90" t="s">
        <v>57</v>
      </c>
      <c r="AI1688" s="90" t="s">
        <v>1562</v>
      </c>
      <c r="AJ1688" s="90" t="s">
        <v>1655</v>
      </c>
      <c r="AK1688" s="90"/>
      <c r="AL1688" s="90" t="s">
        <v>57</v>
      </c>
      <c r="AM1688" s="90"/>
      <c r="AN1688" s="90" t="s">
        <v>57</v>
      </c>
      <c r="AO1688" s="90"/>
      <c r="AP1688" s="90" t="s">
        <v>57</v>
      </c>
      <c r="AQ1688" s="90"/>
      <c r="AR1688" s="90" t="s">
        <v>57</v>
      </c>
      <c r="AS1688" s="90" t="s">
        <v>60</v>
      </c>
      <c r="AT1688" s="90" t="s">
        <v>61</v>
      </c>
      <c r="AU1688" s="97" t="s">
        <v>62</v>
      </c>
      <c r="AV1688" s="98" t="s">
        <v>125</v>
      </c>
      <c r="AW1688" s="98" t="s">
        <v>126</v>
      </c>
      <c r="AX1688" s="97">
        <v>3202032</v>
      </c>
      <c r="AY1688" s="98" t="s">
        <v>127</v>
      </c>
      <c r="AZ1688" s="98" t="s">
        <v>128</v>
      </c>
      <c r="BA1688" s="24"/>
    </row>
    <row r="1689" spans="1:53" ht="84.75" customHeight="1">
      <c r="A1689" s="23" t="str">
        <f>+IFERROR(VLOOKUP(R1689,'[2]Listas niveles'!$D$2:$E$11,2,FALSE),"")</f>
        <v>DTAO</v>
      </c>
      <c r="B1689" s="23" t="str">
        <f>+IFERROR(VLOOKUP(AS1689,'[2]Listas anexo 1'!$A$7:$B$8,2,FALSE),"")</f>
        <v>ADMIN</v>
      </c>
      <c r="C1689" s="23" t="str">
        <f>+IFERROR(VLOOKUP(AT1689,'[2]Listas anexo 1'!$A$13:$B$15,2,FALSE),"")</f>
        <v>ADMINYCOOR</v>
      </c>
      <c r="D1689" s="23" t="str">
        <f>+IFERROR(VLOOKUP(AT1689,'[2]Listas anexo 1'!$A$13:$C$15,3,FALSE),"")</f>
        <v>CONTRIBUIR</v>
      </c>
      <c r="E1689" s="23" t="str">
        <f>+IFERROR(VLOOKUP(AT1689,'[2]Listas anexo 1'!$A$19:$B$21,2,FALSE),"")</f>
        <v>ADMINOB</v>
      </c>
      <c r="F1689" s="23" t="str">
        <f>+IFERROR(VLOOKUP(AV1689,'[2]Listas anexo 1'!$J$13:$K$21,2,FALSE),"")</f>
        <v>ADOBI</v>
      </c>
      <c r="G1689" s="23" t="str">
        <f>+IFERROR(VLOOKUP(AW1689,'[2]LISTAS ANEXO 1. 2'!$A$9:$B$38,2,FALSE),"")</f>
        <v>AI</v>
      </c>
      <c r="H1689" s="23" t="str">
        <f>+IFERROR(IF(C1689="ADMINYCOOR",VLOOKUP(AY1689,'[2]LISTAS ANEXO 1. 3'!$B$13:$C$42,2,FALSE),IF(C1689="TASAS",VLOOKUP(AY1689,'[2]LISTAS ANEXO 1. 3'!$B$43:$C$51,2,FALSE),IF(C1689="FORTALECIMIENTO",VLOOKUP(AY1689,'[2]LISTAS ANEXO 1. 3'!$B$52:$C$58,2,FALSE),""))),"")</f>
        <v>AA</v>
      </c>
      <c r="I1689" s="23" t="str">
        <f>+IFERROR(VLOOKUP(#REF!,'[2]LISTAS ANEXO 1. 4'!$B$74:$C$90,2,FALSE),"")</f>
        <v/>
      </c>
      <c r="J1689" s="23" t="str">
        <f>+IFERROR(VLOOKUP(X1689,[2]ORDINALES!$B$2:$C$5,2,FALSE),"")</f>
        <v>CTADOS</v>
      </c>
      <c r="K1689" s="23" t="str">
        <f>+IFERROR(VLOOKUP(#REF!,[2]REGION!$G$2:$I$1125,2,FALSE),"")</f>
        <v/>
      </c>
      <c r="L1689" s="23" t="str">
        <f>+IFERROR(VLOOKUP(AI1689,[2]REGION!$G$2:$I$1125,2,FALSE),"")</f>
        <v>CALDAS</v>
      </c>
      <c r="M1689" s="23" t="str">
        <f>+IFERROR(VLOOKUP(#REF!,[2]ORDINALES!$H$2:$I$382,2,FALSE),"")</f>
        <v/>
      </c>
      <c r="N1689" s="23" t="str">
        <f>IFERROR(VLOOKUP(U1689,'[2]Lista Willy'!$B$11:$D$14,3,FALSE),"")</f>
        <v>REC_21</v>
      </c>
      <c r="O1689" s="24"/>
      <c r="P1689" s="90">
        <v>51004</v>
      </c>
      <c r="Q1689" s="90" t="s">
        <v>540</v>
      </c>
      <c r="R1689" s="90" t="s">
        <v>1386</v>
      </c>
      <c r="S1689" s="90" t="s">
        <v>1653</v>
      </c>
      <c r="T1689" s="90" t="s">
        <v>1386</v>
      </c>
      <c r="U1689" s="90" t="s">
        <v>1028</v>
      </c>
      <c r="V1689" s="94" t="s">
        <v>154</v>
      </c>
      <c r="W1689" s="90" t="s">
        <v>1177</v>
      </c>
      <c r="X1689" s="90" t="s">
        <v>55</v>
      </c>
      <c r="Y1689" s="90" t="s">
        <v>1656</v>
      </c>
      <c r="Z1689" s="88">
        <v>17852310</v>
      </c>
      <c r="AA1689" s="120"/>
      <c r="AB1689" s="88"/>
      <c r="AC1689" s="88"/>
      <c r="AD1689" s="88"/>
      <c r="AE1689" s="120">
        <v>17852310</v>
      </c>
      <c r="AF1689" s="88"/>
      <c r="AG1689" s="89"/>
      <c r="AH1689" s="90" t="s">
        <v>57</v>
      </c>
      <c r="AI1689" s="90" t="s">
        <v>1562</v>
      </c>
      <c r="AJ1689" s="90" t="s">
        <v>1655</v>
      </c>
      <c r="AK1689" s="90"/>
      <c r="AL1689" s="90" t="s">
        <v>57</v>
      </c>
      <c r="AM1689" s="90"/>
      <c r="AN1689" s="90" t="s">
        <v>57</v>
      </c>
      <c r="AO1689" s="90"/>
      <c r="AP1689" s="90" t="s">
        <v>57</v>
      </c>
      <c r="AQ1689" s="90"/>
      <c r="AR1689" s="90" t="s">
        <v>57</v>
      </c>
      <c r="AS1689" s="90" t="s">
        <v>60</v>
      </c>
      <c r="AT1689" s="90" t="s">
        <v>61</v>
      </c>
      <c r="AU1689" s="97" t="s">
        <v>62</v>
      </c>
      <c r="AV1689" s="98" t="s">
        <v>125</v>
      </c>
      <c r="AW1689" s="98" t="s">
        <v>126</v>
      </c>
      <c r="AX1689" s="97">
        <v>3202032</v>
      </c>
      <c r="AY1689" s="98" t="s">
        <v>127</v>
      </c>
      <c r="AZ1689" s="98" t="s">
        <v>128</v>
      </c>
      <c r="BA1689" s="24"/>
    </row>
    <row r="1690" spans="1:53" ht="84.75" customHeight="1">
      <c r="A1690" s="23" t="str">
        <f>+IFERROR(VLOOKUP(R1690,'[2]Listas niveles'!$D$2:$E$11,2,FALSE),"")</f>
        <v>DTAO</v>
      </c>
      <c r="B1690" s="23" t="str">
        <f>+IFERROR(VLOOKUP(AS1690,'[2]Listas anexo 1'!$A$7:$B$8,2,FALSE),"")</f>
        <v>ADMIN</v>
      </c>
      <c r="C1690" s="23" t="str">
        <f>+IFERROR(VLOOKUP(AT1690,'[2]Listas anexo 1'!$A$13:$B$15,2,FALSE),"")</f>
        <v>ADMINYCOOR</v>
      </c>
      <c r="D1690" s="23" t="str">
        <f>+IFERROR(VLOOKUP(AT1690,'[2]Listas anexo 1'!$A$13:$C$15,3,FALSE),"")</f>
        <v>CONTRIBUIR</v>
      </c>
      <c r="E1690" s="23" t="str">
        <f>+IFERROR(VLOOKUP(AT1690,'[2]Listas anexo 1'!$A$19:$B$21,2,FALSE),"")</f>
        <v>ADMINOB</v>
      </c>
      <c r="F1690" s="23" t="str">
        <f>+IFERROR(VLOOKUP(AV1690,'[2]Listas anexo 1'!$J$13:$K$21,2,FALSE),"")</f>
        <v>ADOBI</v>
      </c>
      <c r="G1690" s="23" t="str">
        <f>+IFERROR(VLOOKUP(AW1690,'[2]LISTAS ANEXO 1. 2'!$A$9:$B$38,2,FALSE),"")</f>
        <v>AIII</v>
      </c>
      <c r="H1690" s="23" t="str">
        <f>+IFERROR(IF(C1690="ADMINYCOOR",VLOOKUP(AY1690,'[2]LISTAS ANEXO 1. 3'!$B$13:$C$42,2,FALSE),IF(C1690="TASAS",VLOOKUP(AY1690,'[2]LISTAS ANEXO 1. 3'!$B$43:$C$51,2,FALSE),IF(C1690="FORTALECIMIENTO",VLOOKUP(AY1690,'[2]LISTAS ANEXO 1. 3'!$B$52:$C$58,2,FALSE),""))),"")</f>
        <v>DD</v>
      </c>
      <c r="I1690" s="23" t="str">
        <f>+IFERROR(VLOOKUP(#REF!,'[2]LISTAS ANEXO 1. 4'!$B$74:$C$90,2,FALSE),"")</f>
        <v/>
      </c>
      <c r="J1690" s="23" t="str">
        <f>+IFERROR(VLOOKUP(X1690,[2]ORDINALES!$B$2:$C$5,2,FALSE),"")</f>
        <v>CTADOS</v>
      </c>
      <c r="K1690" s="23" t="str">
        <f>+IFERROR(VLOOKUP(#REF!,[2]REGION!$G$2:$I$1125,2,FALSE),"")</f>
        <v/>
      </c>
      <c r="L1690" s="23" t="str">
        <f>+IFERROR(VLOOKUP(AI1690,[2]REGION!$G$2:$I$1125,2,FALSE),"")</f>
        <v>CALDAS</v>
      </c>
      <c r="M1690" s="23" t="str">
        <f>+IFERROR(VLOOKUP(#REF!,[2]ORDINALES!$H$2:$I$382,2,FALSE),"")</f>
        <v/>
      </c>
      <c r="N1690" s="23" t="str">
        <f>IFERROR(VLOOKUP(U1690,'[2]Lista Willy'!$B$11:$D$14,3,FALSE),"")</f>
        <v>REC_21</v>
      </c>
      <c r="O1690" s="24"/>
      <c r="P1690" s="90">
        <v>51005</v>
      </c>
      <c r="Q1690" s="90" t="s">
        <v>540</v>
      </c>
      <c r="R1690" s="90" t="s">
        <v>1386</v>
      </c>
      <c r="S1690" s="90" t="s">
        <v>1653</v>
      </c>
      <c r="T1690" s="90" t="s">
        <v>1386</v>
      </c>
      <c r="U1690" s="90" t="s">
        <v>1028</v>
      </c>
      <c r="V1690" s="94" t="s">
        <v>154</v>
      </c>
      <c r="W1690" s="90" t="s">
        <v>1177</v>
      </c>
      <c r="X1690" s="90" t="s">
        <v>55</v>
      </c>
      <c r="Y1690" s="90" t="s">
        <v>1636</v>
      </c>
      <c r="Z1690" s="88">
        <v>37127790</v>
      </c>
      <c r="AA1690" s="120"/>
      <c r="AB1690" s="88"/>
      <c r="AC1690" s="88"/>
      <c r="AD1690" s="88"/>
      <c r="AE1690" s="120">
        <v>37127790</v>
      </c>
      <c r="AF1690" s="88"/>
      <c r="AG1690" s="89"/>
      <c r="AH1690" s="90" t="s">
        <v>57</v>
      </c>
      <c r="AI1690" s="90" t="s">
        <v>1562</v>
      </c>
      <c r="AJ1690" s="90" t="s">
        <v>1655</v>
      </c>
      <c r="AK1690" s="90"/>
      <c r="AL1690" s="90" t="s">
        <v>57</v>
      </c>
      <c r="AM1690" s="90"/>
      <c r="AN1690" s="90" t="s">
        <v>57</v>
      </c>
      <c r="AO1690" s="90"/>
      <c r="AP1690" s="90" t="s">
        <v>57</v>
      </c>
      <c r="AQ1690" s="90"/>
      <c r="AR1690" s="90" t="s">
        <v>57</v>
      </c>
      <c r="AS1690" s="90" t="s">
        <v>60</v>
      </c>
      <c r="AT1690" s="90" t="s">
        <v>61</v>
      </c>
      <c r="AU1690" s="97" t="s">
        <v>62</v>
      </c>
      <c r="AV1690" s="98" t="s">
        <v>125</v>
      </c>
      <c r="AW1690" s="98" t="s">
        <v>324</v>
      </c>
      <c r="AX1690" s="97">
        <v>3202005</v>
      </c>
      <c r="AY1690" s="98" t="s">
        <v>325</v>
      </c>
      <c r="AZ1690" s="98" t="s">
        <v>389</v>
      </c>
      <c r="BA1690" s="24"/>
    </row>
    <row r="1691" spans="1:53" ht="84.75" customHeight="1">
      <c r="A1691" s="23" t="str">
        <f>+IFERROR(VLOOKUP(R1691,'[2]Listas niveles'!$D$2:$E$11,2,FALSE),"")</f>
        <v>DTAO</v>
      </c>
      <c r="B1691" s="23" t="str">
        <f>+IFERROR(VLOOKUP(AS1691,'[2]Listas anexo 1'!$A$7:$B$8,2,FALSE),"")</f>
        <v>ADMIN</v>
      </c>
      <c r="C1691" s="23" t="str">
        <f>+IFERROR(VLOOKUP(AT1691,'[2]Listas anexo 1'!$A$13:$B$15,2,FALSE),"")</f>
        <v>ADMINYCOOR</v>
      </c>
      <c r="D1691" s="23" t="str">
        <f>+IFERROR(VLOOKUP(AT1691,'[2]Listas anexo 1'!$A$13:$C$15,3,FALSE),"")</f>
        <v>CONTRIBUIR</v>
      </c>
      <c r="E1691" s="23" t="str">
        <f>+IFERROR(VLOOKUP(AT1691,'[2]Listas anexo 1'!$A$19:$B$21,2,FALSE),"")</f>
        <v>ADMINOB</v>
      </c>
      <c r="F1691" s="23" t="str">
        <f>+IFERROR(VLOOKUP(AV1691,'[2]Listas anexo 1'!$J$13:$K$21,2,FALSE),"")</f>
        <v>ADOBI</v>
      </c>
      <c r="G1691" s="23" t="str">
        <f>+IFERROR(VLOOKUP(AW1691,'[2]LISTAS ANEXO 1. 2'!$A$9:$B$38,2,FALSE),"")</f>
        <v>AIII</v>
      </c>
      <c r="H1691" s="23" t="str">
        <f>+IFERROR(IF(C1691="ADMINYCOOR",VLOOKUP(AY1691,'[2]LISTAS ANEXO 1. 3'!$B$13:$C$42,2,FALSE),IF(C1691="TASAS",VLOOKUP(AY1691,'[2]LISTAS ANEXO 1. 3'!$B$43:$C$51,2,FALSE),IF(C1691="FORTALECIMIENTO",VLOOKUP(AY1691,'[2]LISTAS ANEXO 1. 3'!$B$52:$C$58,2,FALSE),""))),"")</f>
        <v>DD</v>
      </c>
      <c r="I1691" s="23" t="str">
        <f>+IFERROR(VLOOKUP(#REF!,'[2]LISTAS ANEXO 1. 4'!$B$74:$C$90,2,FALSE),"")</f>
        <v/>
      </c>
      <c r="J1691" s="23" t="str">
        <f>+IFERROR(VLOOKUP(X1691,[2]ORDINALES!$B$2:$C$5,2,FALSE),"")</f>
        <v>CTADOS</v>
      </c>
      <c r="K1691" s="23" t="str">
        <f>+IFERROR(VLOOKUP(#REF!,[2]REGION!$G$2:$I$1125,2,FALSE),"")</f>
        <v/>
      </c>
      <c r="L1691" s="23" t="str">
        <f>+IFERROR(VLOOKUP(AI1691,[2]REGION!$G$2:$I$1125,2,FALSE),"")</f>
        <v>CALDAS</v>
      </c>
      <c r="M1691" s="23" t="str">
        <f>+IFERROR(VLOOKUP(#REF!,[2]ORDINALES!$H$2:$I$382,2,FALSE),"")</f>
        <v/>
      </c>
      <c r="N1691" s="23" t="str">
        <f>IFERROR(VLOOKUP(U1691,'[2]Lista Willy'!$B$11:$D$14,3,FALSE),"")</f>
        <v>REC_20</v>
      </c>
      <c r="O1691" s="24"/>
      <c r="P1691" s="90">
        <v>51006</v>
      </c>
      <c r="Q1691" s="90" t="s">
        <v>540</v>
      </c>
      <c r="R1691" s="90" t="s">
        <v>1386</v>
      </c>
      <c r="S1691" s="90" t="s">
        <v>1653</v>
      </c>
      <c r="T1691" s="90" t="s">
        <v>1386</v>
      </c>
      <c r="U1691" s="90" t="s">
        <v>153</v>
      </c>
      <c r="V1691" s="94" t="s">
        <v>154</v>
      </c>
      <c r="W1691" s="90" t="s">
        <v>1177</v>
      </c>
      <c r="X1691" s="90" t="s">
        <v>55</v>
      </c>
      <c r="Y1691" s="90" t="s">
        <v>1657</v>
      </c>
      <c r="Z1691" s="88">
        <v>18702420</v>
      </c>
      <c r="AA1691" s="120"/>
      <c r="AB1691" s="88"/>
      <c r="AC1691" s="88"/>
      <c r="AD1691" s="88"/>
      <c r="AE1691" s="120">
        <v>18702420</v>
      </c>
      <c r="AF1691" s="88"/>
      <c r="AG1691" s="89"/>
      <c r="AH1691" s="90" t="s">
        <v>57</v>
      </c>
      <c r="AI1691" s="90" t="s">
        <v>1562</v>
      </c>
      <c r="AJ1691" s="90" t="s">
        <v>1655</v>
      </c>
      <c r="AK1691" s="90"/>
      <c r="AL1691" s="90" t="s">
        <v>57</v>
      </c>
      <c r="AM1691" s="90"/>
      <c r="AN1691" s="90" t="s">
        <v>57</v>
      </c>
      <c r="AO1691" s="90"/>
      <c r="AP1691" s="90" t="s">
        <v>57</v>
      </c>
      <c r="AQ1691" s="90"/>
      <c r="AR1691" s="90" t="s">
        <v>57</v>
      </c>
      <c r="AS1691" s="90" t="s">
        <v>60</v>
      </c>
      <c r="AT1691" s="90" t="s">
        <v>61</v>
      </c>
      <c r="AU1691" s="97" t="s">
        <v>62</v>
      </c>
      <c r="AV1691" s="98" t="s">
        <v>125</v>
      </c>
      <c r="AW1691" s="98" t="s">
        <v>324</v>
      </c>
      <c r="AX1691" s="97">
        <v>3202005</v>
      </c>
      <c r="AY1691" s="98" t="s">
        <v>325</v>
      </c>
      <c r="AZ1691" s="98" t="s">
        <v>389</v>
      </c>
      <c r="BA1691" s="24"/>
    </row>
    <row r="1692" spans="1:53" ht="84.75" customHeight="1">
      <c r="A1692" s="23" t="str">
        <f>+IFERROR(VLOOKUP(R1692,'[2]Listas niveles'!$D$2:$E$11,2,FALSE),"")</f>
        <v>DTAO</v>
      </c>
      <c r="B1692" s="23" t="str">
        <f>+IFERROR(VLOOKUP(AS1692,'[2]Listas anexo 1'!$A$7:$B$8,2,FALSE),"")</f>
        <v>ADMIN</v>
      </c>
      <c r="C1692" s="23" t="str">
        <f>+IFERROR(VLOOKUP(AT1692,'[2]Listas anexo 1'!$A$13:$B$15,2,FALSE),"")</f>
        <v>ADMINYCOOR</v>
      </c>
      <c r="D1692" s="23" t="str">
        <f>+IFERROR(VLOOKUP(AT1692,'[2]Listas anexo 1'!$A$13:$C$15,3,FALSE),"")</f>
        <v>CONTRIBUIR</v>
      </c>
      <c r="E1692" s="23" t="str">
        <f>+IFERROR(VLOOKUP(AT1692,'[2]Listas anexo 1'!$A$19:$B$21,2,FALSE),"")</f>
        <v>ADMINOB</v>
      </c>
      <c r="F1692" s="23" t="str">
        <f>+IFERROR(VLOOKUP(AV1692,'[2]Listas anexo 1'!$J$13:$K$21,2,FALSE),"")</f>
        <v>ADOBI</v>
      </c>
      <c r="G1692" s="23" t="str">
        <f>+IFERROR(VLOOKUP(AW1692,'[2]LISTAS ANEXO 1. 2'!$A$9:$B$38,2,FALSE),"")</f>
        <v>AIII</v>
      </c>
      <c r="H1692" s="23" t="str">
        <f>+IFERROR(IF(C1692="ADMINYCOOR",VLOOKUP(AY1692,'[2]LISTAS ANEXO 1. 3'!$B$13:$C$42,2,FALSE),IF(C1692="TASAS",VLOOKUP(AY1692,'[2]LISTAS ANEXO 1. 3'!$B$43:$C$51,2,FALSE),IF(C1692="FORTALECIMIENTO",VLOOKUP(AY1692,'[2]LISTAS ANEXO 1. 3'!$B$52:$C$58,2,FALSE),""))),"")</f>
        <v>DD</v>
      </c>
      <c r="I1692" s="23" t="str">
        <f>+IFERROR(VLOOKUP(#REF!,'[2]LISTAS ANEXO 1. 4'!$B$74:$C$90,2,FALSE),"")</f>
        <v/>
      </c>
      <c r="J1692" s="23" t="str">
        <f>+IFERROR(VLOOKUP(X1692,[2]ORDINALES!$B$2:$C$5,2,FALSE),"")</f>
        <v>CTADOS</v>
      </c>
      <c r="K1692" s="23" t="str">
        <f>+IFERROR(VLOOKUP(#REF!,[2]REGION!$G$2:$I$1125,2,FALSE),"")</f>
        <v/>
      </c>
      <c r="L1692" s="23" t="str">
        <f>+IFERROR(VLOOKUP(AI1692,[2]REGION!$G$2:$I$1125,2,FALSE),"")</f>
        <v>CALDAS</v>
      </c>
      <c r="M1692" s="23" t="str">
        <f>+IFERROR(VLOOKUP(#REF!,[2]ORDINALES!$H$2:$I$382,2,FALSE),"")</f>
        <v/>
      </c>
      <c r="N1692" s="23" t="str">
        <f>IFERROR(VLOOKUP(U1692,'[2]Lista Willy'!$B$11:$D$14,3,FALSE),"")</f>
        <v>REC_20</v>
      </c>
      <c r="O1692" s="24"/>
      <c r="P1692" s="90">
        <v>51007</v>
      </c>
      <c r="Q1692" s="90" t="s">
        <v>540</v>
      </c>
      <c r="R1692" s="90" t="s">
        <v>1386</v>
      </c>
      <c r="S1692" s="90" t="s">
        <v>1653</v>
      </c>
      <c r="T1692" s="90" t="s">
        <v>1386</v>
      </c>
      <c r="U1692" s="90" t="s">
        <v>153</v>
      </c>
      <c r="V1692" s="94" t="s">
        <v>154</v>
      </c>
      <c r="W1692" s="90" t="s">
        <v>1177</v>
      </c>
      <c r="X1692" s="90" t="s">
        <v>55</v>
      </c>
      <c r="Y1692" s="90" t="s">
        <v>1657</v>
      </c>
      <c r="Z1692" s="88">
        <v>18702420</v>
      </c>
      <c r="AA1692" s="120"/>
      <c r="AB1692" s="88"/>
      <c r="AC1692" s="88"/>
      <c r="AD1692" s="88"/>
      <c r="AE1692" s="120">
        <v>18702420</v>
      </c>
      <c r="AF1692" s="88"/>
      <c r="AG1692" s="89"/>
      <c r="AH1692" s="90" t="s">
        <v>57</v>
      </c>
      <c r="AI1692" s="90" t="s">
        <v>1562</v>
      </c>
      <c r="AJ1692" s="90" t="s">
        <v>1655</v>
      </c>
      <c r="AK1692" s="90"/>
      <c r="AL1692" s="90" t="s">
        <v>57</v>
      </c>
      <c r="AM1692" s="90"/>
      <c r="AN1692" s="90" t="s">
        <v>57</v>
      </c>
      <c r="AO1692" s="90"/>
      <c r="AP1692" s="90" t="s">
        <v>57</v>
      </c>
      <c r="AQ1692" s="90"/>
      <c r="AR1692" s="90" t="s">
        <v>57</v>
      </c>
      <c r="AS1692" s="90" t="s">
        <v>60</v>
      </c>
      <c r="AT1692" s="90" t="s">
        <v>61</v>
      </c>
      <c r="AU1692" s="97" t="s">
        <v>62</v>
      </c>
      <c r="AV1692" s="98" t="s">
        <v>125</v>
      </c>
      <c r="AW1692" s="98" t="s">
        <v>324</v>
      </c>
      <c r="AX1692" s="97">
        <v>3202005</v>
      </c>
      <c r="AY1692" s="98" t="s">
        <v>325</v>
      </c>
      <c r="AZ1692" s="98" t="s">
        <v>389</v>
      </c>
      <c r="BA1692" s="24"/>
    </row>
    <row r="1693" spans="1:53" ht="84.75" customHeight="1">
      <c r="A1693" s="23" t="str">
        <f>+IFERROR(VLOOKUP(R1693,'[2]Listas niveles'!$D$2:$E$11,2,FALSE),"")</f>
        <v>DTAO</v>
      </c>
      <c r="B1693" s="23" t="str">
        <f>+IFERROR(VLOOKUP(AS1693,'[2]Listas anexo 1'!$A$7:$B$8,2,FALSE),"")</f>
        <v>ADMIN</v>
      </c>
      <c r="C1693" s="23" t="str">
        <f>+IFERROR(VLOOKUP(AT1693,'[2]Listas anexo 1'!$A$13:$B$15,2,FALSE),"")</f>
        <v>ADMINYCOOR</v>
      </c>
      <c r="D1693" s="23" t="str">
        <f>+IFERROR(VLOOKUP(AT1693,'[2]Listas anexo 1'!$A$13:$C$15,3,FALSE),"")</f>
        <v>CONTRIBUIR</v>
      </c>
      <c r="E1693" s="23" t="str">
        <f>+IFERROR(VLOOKUP(AT1693,'[2]Listas anexo 1'!$A$19:$B$21,2,FALSE),"")</f>
        <v>ADMINOB</v>
      </c>
      <c r="F1693" s="23" t="str">
        <f>+IFERROR(VLOOKUP(AV1693,'[2]Listas anexo 1'!$J$13:$K$21,2,FALSE),"")</f>
        <v>ADOBI</v>
      </c>
      <c r="G1693" s="23" t="str">
        <f>+IFERROR(VLOOKUP(AW1693,'[2]LISTAS ANEXO 1. 2'!$A$9:$B$38,2,FALSE),"")</f>
        <v>AIII</v>
      </c>
      <c r="H1693" s="23" t="str">
        <f>+IFERROR(IF(C1693="ADMINYCOOR",VLOOKUP(AY1693,'[2]LISTAS ANEXO 1. 3'!$B$13:$C$42,2,FALSE),IF(C1693="TASAS",VLOOKUP(AY1693,'[2]LISTAS ANEXO 1. 3'!$B$43:$C$51,2,FALSE),IF(C1693="FORTALECIMIENTO",VLOOKUP(AY1693,'[2]LISTAS ANEXO 1. 3'!$B$52:$C$58,2,FALSE),""))),"")</f>
        <v>DD</v>
      </c>
      <c r="I1693" s="23" t="str">
        <f>+IFERROR(VLOOKUP(#REF!,'[2]LISTAS ANEXO 1. 4'!$B$74:$C$90,2,FALSE),"")</f>
        <v/>
      </c>
      <c r="J1693" s="23" t="str">
        <f>+IFERROR(VLOOKUP(X1693,[2]ORDINALES!$B$2:$C$5,2,FALSE),"")</f>
        <v>CTADOS</v>
      </c>
      <c r="K1693" s="23" t="str">
        <f>+IFERROR(VLOOKUP(#REF!,[2]REGION!$G$2:$I$1125,2,FALSE),"")</f>
        <v/>
      </c>
      <c r="L1693" s="23" t="str">
        <f>+IFERROR(VLOOKUP(AI1693,[2]REGION!$G$2:$I$1125,2,FALSE),"")</f>
        <v>CALDAS</v>
      </c>
      <c r="M1693" s="23" t="str">
        <f>+IFERROR(VLOOKUP(#REF!,[2]ORDINALES!$H$2:$I$382,2,FALSE),"")</f>
        <v/>
      </c>
      <c r="N1693" s="23" t="str">
        <f>IFERROR(VLOOKUP(U1693,'[2]Lista Willy'!$B$11:$D$14,3,FALSE),"")</f>
        <v>REC_20</v>
      </c>
      <c r="O1693" s="24"/>
      <c r="P1693" s="90">
        <v>51008</v>
      </c>
      <c r="Q1693" s="90" t="s">
        <v>540</v>
      </c>
      <c r="R1693" s="90" t="s">
        <v>1386</v>
      </c>
      <c r="S1693" s="90" t="s">
        <v>1653</v>
      </c>
      <c r="T1693" s="90" t="s">
        <v>1386</v>
      </c>
      <c r="U1693" s="90" t="s">
        <v>153</v>
      </c>
      <c r="V1693" s="94" t="s">
        <v>154</v>
      </c>
      <c r="W1693" s="90" t="s">
        <v>1177</v>
      </c>
      <c r="X1693" s="90" t="s">
        <v>55</v>
      </c>
      <c r="Y1693" s="90" t="s">
        <v>1657</v>
      </c>
      <c r="Z1693" s="88">
        <v>18702420</v>
      </c>
      <c r="AA1693" s="120"/>
      <c r="AB1693" s="88"/>
      <c r="AC1693" s="88"/>
      <c r="AD1693" s="88"/>
      <c r="AE1693" s="120">
        <v>18702420</v>
      </c>
      <c r="AF1693" s="88"/>
      <c r="AG1693" s="89"/>
      <c r="AH1693" s="90" t="s">
        <v>57</v>
      </c>
      <c r="AI1693" s="90" t="s">
        <v>1562</v>
      </c>
      <c r="AJ1693" s="90" t="s">
        <v>1655</v>
      </c>
      <c r="AK1693" s="90"/>
      <c r="AL1693" s="90" t="s">
        <v>57</v>
      </c>
      <c r="AM1693" s="90"/>
      <c r="AN1693" s="90" t="s">
        <v>57</v>
      </c>
      <c r="AO1693" s="90"/>
      <c r="AP1693" s="90" t="s">
        <v>57</v>
      </c>
      <c r="AQ1693" s="90"/>
      <c r="AR1693" s="90" t="s">
        <v>57</v>
      </c>
      <c r="AS1693" s="90" t="s">
        <v>60</v>
      </c>
      <c r="AT1693" s="90" t="s">
        <v>61</v>
      </c>
      <c r="AU1693" s="97" t="s">
        <v>62</v>
      </c>
      <c r="AV1693" s="98" t="s">
        <v>125</v>
      </c>
      <c r="AW1693" s="98" t="s">
        <v>324</v>
      </c>
      <c r="AX1693" s="97">
        <v>3202005</v>
      </c>
      <c r="AY1693" s="98" t="s">
        <v>325</v>
      </c>
      <c r="AZ1693" s="98" t="s">
        <v>389</v>
      </c>
      <c r="BA1693" s="24"/>
    </row>
    <row r="1694" spans="1:53" ht="84.75" customHeight="1">
      <c r="A1694" s="23" t="str">
        <f>+IFERROR(VLOOKUP(R1694,'[2]Listas niveles'!$D$2:$E$11,2,FALSE),"")</f>
        <v>DTAO</v>
      </c>
      <c r="B1694" s="23" t="str">
        <f>+IFERROR(VLOOKUP(AS1694,'[2]Listas anexo 1'!$A$7:$B$8,2,FALSE),"")</f>
        <v>ADMIN</v>
      </c>
      <c r="C1694" s="23" t="str">
        <f>+IFERROR(VLOOKUP(AT1694,'[2]Listas anexo 1'!$A$13:$B$15,2,FALSE),"")</f>
        <v>ADMINYCOOR</v>
      </c>
      <c r="D1694" s="23" t="str">
        <f>+IFERROR(VLOOKUP(AT1694,'[2]Listas anexo 1'!$A$13:$C$15,3,FALSE),"")</f>
        <v>CONTRIBUIR</v>
      </c>
      <c r="E1694" s="23" t="str">
        <f>+IFERROR(VLOOKUP(AT1694,'[2]Listas anexo 1'!$A$19:$B$21,2,FALSE),"")</f>
        <v>ADMINOB</v>
      </c>
      <c r="F1694" s="23" t="str">
        <f>+IFERROR(VLOOKUP(AV1694,'[2]Listas anexo 1'!$J$13:$K$21,2,FALSE),"")</f>
        <v>ADOBI</v>
      </c>
      <c r="G1694" s="23" t="str">
        <f>+IFERROR(VLOOKUP(AW1694,'[2]LISTAS ANEXO 1. 2'!$A$9:$B$38,2,FALSE),"")</f>
        <v>AIII</v>
      </c>
      <c r="H1694" s="23" t="str">
        <f>+IFERROR(IF(C1694="ADMINYCOOR",VLOOKUP(AY1694,'[2]LISTAS ANEXO 1. 3'!$B$13:$C$42,2,FALSE),IF(C1694="TASAS",VLOOKUP(AY1694,'[2]LISTAS ANEXO 1. 3'!$B$43:$C$51,2,FALSE),IF(C1694="FORTALECIMIENTO",VLOOKUP(AY1694,'[2]LISTAS ANEXO 1. 3'!$B$52:$C$58,2,FALSE),""))),"")</f>
        <v>DD</v>
      </c>
      <c r="I1694" s="23" t="str">
        <f>+IFERROR(VLOOKUP(#REF!,'[2]LISTAS ANEXO 1. 4'!$B$74:$C$90,2,FALSE),"")</f>
        <v/>
      </c>
      <c r="J1694" s="23" t="str">
        <f>+IFERROR(VLOOKUP(X1694,[2]ORDINALES!$B$2:$C$5,2,FALSE),"")</f>
        <v>CTADOS</v>
      </c>
      <c r="K1694" s="23" t="str">
        <f>+IFERROR(VLOOKUP(#REF!,[2]REGION!$G$2:$I$1125,2,FALSE),"")</f>
        <v/>
      </c>
      <c r="L1694" s="23" t="str">
        <f>+IFERROR(VLOOKUP(AI1694,[2]REGION!$G$2:$I$1125,2,FALSE),"")</f>
        <v>CALDAS</v>
      </c>
      <c r="M1694" s="23" t="str">
        <f>+IFERROR(VLOOKUP(#REF!,[2]ORDINALES!$H$2:$I$382,2,FALSE),"")</f>
        <v/>
      </c>
      <c r="N1694" s="23" t="str">
        <f>IFERROR(VLOOKUP(U1694,'[2]Lista Willy'!$B$11:$D$14,3,FALSE),"")</f>
        <v>REC_20</v>
      </c>
      <c r="O1694" s="24"/>
      <c r="P1694" s="90">
        <v>51009</v>
      </c>
      <c r="Q1694" s="90" t="s">
        <v>540</v>
      </c>
      <c r="R1694" s="90" t="s">
        <v>1386</v>
      </c>
      <c r="S1694" s="90" t="s">
        <v>1653</v>
      </c>
      <c r="T1694" s="90" t="s">
        <v>1386</v>
      </c>
      <c r="U1694" s="90" t="s">
        <v>153</v>
      </c>
      <c r="V1694" s="94" t="s">
        <v>154</v>
      </c>
      <c r="W1694" s="90" t="s">
        <v>1177</v>
      </c>
      <c r="X1694" s="90" t="s">
        <v>55</v>
      </c>
      <c r="Y1694" s="90" t="s">
        <v>1657</v>
      </c>
      <c r="Z1694" s="88">
        <v>18702420</v>
      </c>
      <c r="AA1694" s="120"/>
      <c r="AB1694" s="88"/>
      <c r="AC1694" s="88"/>
      <c r="AD1694" s="88"/>
      <c r="AE1694" s="120">
        <v>18702420</v>
      </c>
      <c r="AF1694" s="88"/>
      <c r="AG1694" s="89"/>
      <c r="AH1694" s="90" t="s">
        <v>57</v>
      </c>
      <c r="AI1694" s="90" t="s">
        <v>1562</v>
      </c>
      <c r="AJ1694" s="90" t="s">
        <v>1655</v>
      </c>
      <c r="AK1694" s="90"/>
      <c r="AL1694" s="90" t="s">
        <v>57</v>
      </c>
      <c r="AM1694" s="90"/>
      <c r="AN1694" s="90" t="s">
        <v>57</v>
      </c>
      <c r="AO1694" s="90"/>
      <c r="AP1694" s="90" t="s">
        <v>57</v>
      </c>
      <c r="AQ1694" s="90"/>
      <c r="AR1694" s="90" t="s">
        <v>57</v>
      </c>
      <c r="AS1694" s="90" t="s">
        <v>60</v>
      </c>
      <c r="AT1694" s="90" t="s">
        <v>61</v>
      </c>
      <c r="AU1694" s="97" t="s">
        <v>62</v>
      </c>
      <c r="AV1694" s="98" t="s">
        <v>125</v>
      </c>
      <c r="AW1694" s="98" t="s">
        <v>324</v>
      </c>
      <c r="AX1694" s="97">
        <v>3202005</v>
      </c>
      <c r="AY1694" s="98" t="s">
        <v>325</v>
      </c>
      <c r="AZ1694" s="98" t="s">
        <v>389</v>
      </c>
      <c r="BA1694" s="24"/>
    </row>
    <row r="1695" spans="1:53" ht="84.75" customHeight="1">
      <c r="A1695" s="23" t="str">
        <f>+IFERROR(VLOOKUP(R1695,'[2]Listas niveles'!$D$2:$E$11,2,FALSE),"")</f>
        <v>DTAO</v>
      </c>
      <c r="B1695" s="23" t="str">
        <f>+IFERROR(VLOOKUP(AS1695,'[2]Listas anexo 1'!$A$7:$B$8,2,FALSE),"")</f>
        <v>ADMIN</v>
      </c>
      <c r="C1695" s="23" t="str">
        <f>+IFERROR(VLOOKUP(AT1695,'[2]Listas anexo 1'!$A$13:$B$15,2,FALSE),"")</f>
        <v>ADMINYCOOR</v>
      </c>
      <c r="D1695" s="23" t="str">
        <f>+IFERROR(VLOOKUP(AT1695,'[2]Listas anexo 1'!$A$13:$C$15,3,FALSE),"")</f>
        <v>CONTRIBUIR</v>
      </c>
      <c r="E1695" s="23" t="str">
        <f>+IFERROR(VLOOKUP(AT1695,'[2]Listas anexo 1'!$A$19:$B$21,2,FALSE),"")</f>
        <v>ADMINOB</v>
      </c>
      <c r="F1695" s="23" t="str">
        <f>+IFERROR(VLOOKUP(AV1695,'[2]Listas anexo 1'!$J$13:$K$21,2,FALSE),"")</f>
        <v>ADOBI</v>
      </c>
      <c r="G1695" s="23" t="str">
        <f>+IFERROR(VLOOKUP(AW1695,'[2]LISTAS ANEXO 1. 2'!$A$9:$B$38,2,FALSE),"")</f>
        <v>AIII</v>
      </c>
      <c r="H1695" s="23" t="str">
        <f>+IFERROR(IF(C1695="ADMINYCOOR",VLOOKUP(AY1695,'[2]LISTAS ANEXO 1. 3'!$B$13:$C$42,2,FALSE),IF(C1695="TASAS",VLOOKUP(AY1695,'[2]LISTAS ANEXO 1. 3'!$B$43:$C$51,2,FALSE),IF(C1695="FORTALECIMIENTO",VLOOKUP(AY1695,'[2]LISTAS ANEXO 1. 3'!$B$52:$C$58,2,FALSE),""))),"")</f>
        <v>DD</v>
      </c>
      <c r="I1695" s="23" t="str">
        <f>+IFERROR(VLOOKUP(#REF!,'[2]LISTAS ANEXO 1. 4'!$B$74:$C$90,2,FALSE),"")</f>
        <v/>
      </c>
      <c r="J1695" s="23" t="str">
        <f>+IFERROR(VLOOKUP(X1695,[2]ORDINALES!$B$2:$C$5,2,FALSE),"")</f>
        <v>CTADOS</v>
      </c>
      <c r="K1695" s="23" t="str">
        <f>+IFERROR(VLOOKUP(#REF!,[2]REGION!$G$2:$I$1125,2,FALSE),"")</f>
        <v/>
      </c>
      <c r="L1695" s="23" t="str">
        <f>+IFERROR(VLOOKUP(AI1695,[2]REGION!$G$2:$I$1125,2,FALSE),"")</f>
        <v>CALDAS</v>
      </c>
      <c r="M1695" s="23" t="str">
        <f>+IFERROR(VLOOKUP(#REF!,[2]ORDINALES!$H$2:$I$382,2,FALSE),"")</f>
        <v/>
      </c>
      <c r="N1695" s="23" t="str">
        <f>IFERROR(VLOOKUP(U1695,'[2]Lista Willy'!$B$11:$D$14,3,FALSE),"")</f>
        <v>REC_20</v>
      </c>
      <c r="O1695" s="24"/>
      <c r="P1695" s="90">
        <v>51010</v>
      </c>
      <c r="Q1695" s="90" t="s">
        <v>540</v>
      </c>
      <c r="R1695" s="90" t="s">
        <v>1386</v>
      </c>
      <c r="S1695" s="90" t="s">
        <v>1653</v>
      </c>
      <c r="T1695" s="90" t="s">
        <v>1386</v>
      </c>
      <c r="U1695" s="90" t="s">
        <v>153</v>
      </c>
      <c r="V1695" s="94" t="s">
        <v>154</v>
      </c>
      <c r="W1695" s="90" t="s">
        <v>1177</v>
      </c>
      <c r="X1695" s="90" t="s">
        <v>55</v>
      </c>
      <c r="Y1695" s="90" t="s">
        <v>1657</v>
      </c>
      <c r="Z1695" s="88">
        <v>18702420</v>
      </c>
      <c r="AA1695" s="120"/>
      <c r="AB1695" s="88"/>
      <c r="AC1695" s="88"/>
      <c r="AD1695" s="88"/>
      <c r="AE1695" s="120">
        <v>18702420</v>
      </c>
      <c r="AF1695" s="88"/>
      <c r="AG1695" s="89"/>
      <c r="AH1695" s="90" t="s">
        <v>57</v>
      </c>
      <c r="AI1695" s="90" t="s">
        <v>1562</v>
      </c>
      <c r="AJ1695" s="90" t="s">
        <v>1655</v>
      </c>
      <c r="AK1695" s="90"/>
      <c r="AL1695" s="90" t="s">
        <v>57</v>
      </c>
      <c r="AM1695" s="90"/>
      <c r="AN1695" s="90" t="s">
        <v>57</v>
      </c>
      <c r="AO1695" s="90"/>
      <c r="AP1695" s="90" t="s">
        <v>57</v>
      </c>
      <c r="AQ1695" s="90"/>
      <c r="AR1695" s="90" t="s">
        <v>57</v>
      </c>
      <c r="AS1695" s="90" t="s">
        <v>60</v>
      </c>
      <c r="AT1695" s="90" t="s">
        <v>61</v>
      </c>
      <c r="AU1695" s="97" t="s">
        <v>62</v>
      </c>
      <c r="AV1695" s="98" t="s">
        <v>125</v>
      </c>
      <c r="AW1695" s="98" t="s">
        <v>324</v>
      </c>
      <c r="AX1695" s="97">
        <v>3202005</v>
      </c>
      <c r="AY1695" s="98" t="s">
        <v>325</v>
      </c>
      <c r="AZ1695" s="98" t="s">
        <v>389</v>
      </c>
      <c r="BA1695" s="24"/>
    </row>
    <row r="1696" spans="1:53" ht="84.75" customHeight="1">
      <c r="A1696" s="23" t="str">
        <f>+IFERROR(VLOOKUP(R1696,'[2]Listas niveles'!$D$2:$E$11,2,FALSE),"")</f>
        <v>DTAO</v>
      </c>
      <c r="B1696" s="23" t="str">
        <f>+IFERROR(VLOOKUP(AS1696,'[2]Listas anexo 1'!$A$7:$B$8,2,FALSE),"")</f>
        <v>ADMIN</v>
      </c>
      <c r="C1696" s="23" t="str">
        <f>+IFERROR(VLOOKUP(AT1696,'[2]Listas anexo 1'!$A$13:$B$15,2,FALSE),"")</f>
        <v>ADMINYCOOR</v>
      </c>
      <c r="D1696" s="23" t="str">
        <f>+IFERROR(VLOOKUP(AT1696,'[2]Listas anexo 1'!$A$13:$C$15,3,FALSE),"")</f>
        <v>CONTRIBUIR</v>
      </c>
      <c r="E1696" s="23" t="str">
        <f>+IFERROR(VLOOKUP(AT1696,'[2]Listas anexo 1'!$A$19:$B$21,2,FALSE),"")</f>
        <v>ADMINOB</v>
      </c>
      <c r="F1696" s="23" t="str">
        <f>+IFERROR(VLOOKUP(AV1696,'[2]Listas anexo 1'!$J$13:$K$21,2,FALSE),"")</f>
        <v>ADOBIII</v>
      </c>
      <c r="G1696" s="23" t="str">
        <f>+IFERROR(VLOOKUP(AW1696,'[2]LISTAS ANEXO 1. 2'!$A$9:$B$38,2,FALSE),"")</f>
        <v>AX</v>
      </c>
      <c r="H1696" s="23" t="str">
        <f>+IFERROR(IF(C1696="ADMINYCOOR",VLOOKUP(AY1696,'[2]LISTAS ANEXO 1. 3'!$B$13:$C$42,2,FALSE),IF(C1696="TASAS",VLOOKUP(AY1696,'[2]LISTAS ANEXO 1. 3'!$B$43:$C$51,2,FALSE),IF(C1696="FORTALECIMIENTO",VLOOKUP(AY1696,'[2]LISTAS ANEXO 1. 3'!$B$52:$C$58,2,FALSE),""))),"")</f>
        <v>OO</v>
      </c>
      <c r="I1696" s="23" t="str">
        <f>+IFERROR(VLOOKUP(#REF!,'[2]LISTAS ANEXO 1. 4'!$B$74:$C$90,2,FALSE),"")</f>
        <v/>
      </c>
      <c r="J1696" s="23" t="str">
        <f>+IFERROR(VLOOKUP(X1696,[2]ORDINALES!$B$2:$C$5,2,FALSE),"")</f>
        <v>CTADOS</v>
      </c>
      <c r="K1696" s="23" t="str">
        <f>+IFERROR(VLOOKUP(#REF!,[2]REGION!$G$2:$I$1125,2,FALSE),"")</f>
        <v/>
      </c>
      <c r="L1696" s="23" t="str">
        <f>+IFERROR(VLOOKUP(AI1696,[2]REGION!$G$2:$I$1125,2,FALSE),"")</f>
        <v>CALDAS</v>
      </c>
      <c r="M1696" s="23" t="str">
        <f>+IFERROR(VLOOKUP(#REF!,[2]ORDINALES!$H$2:$I$382,2,FALSE),"")</f>
        <v/>
      </c>
      <c r="N1696" s="23" t="str">
        <f>IFERROR(VLOOKUP(U1696,'[2]Lista Willy'!$B$11:$D$14,3,FALSE),"")</f>
        <v>REC_21</v>
      </c>
      <c r="O1696" s="24"/>
      <c r="P1696" s="90">
        <v>51011</v>
      </c>
      <c r="Q1696" s="90" t="s">
        <v>540</v>
      </c>
      <c r="R1696" s="90" t="s">
        <v>1386</v>
      </c>
      <c r="S1696" s="90" t="s">
        <v>1653</v>
      </c>
      <c r="T1696" s="90" t="s">
        <v>1386</v>
      </c>
      <c r="U1696" s="90" t="s">
        <v>1028</v>
      </c>
      <c r="V1696" s="94" t="s">
        <v>154</v>
      </c>
      <c r="W1696" s="90" t="s">
        <v>1177</v>
      </c>
      <c r="X1696" s="90" t="s">
        <v>55</v>
      </c>
      <c r="Y1696" s="90" t="s">
        <v>1658</v>
      </c>
      <c r="Z1696" s="88">
        <v>17852310</v>
      </c>
      <c r="AA1696" s="120"/>
      <c r="AB1696" s="88"/>
      <c r="AC1696" s="88"/>
      <c r="AD1696" s="88"/>
      <c r="AE1696" s="120">
        <v>17852310</v>
      </c>
      <c r="AF1696" s="88"/>
      <c r="AG1696" s="89"/>
      <c r="AH1696" s="90" t="s">
        <v>57</v>
      </c>
      <c r="AI1696" s="90" t="s">
        <v>1562</v>
      </c>
      <c r="AJ1696" s="90" t="s">
        <v>1655</v>
      </c>
      <c r="AK1696" s="90"/>
      <c r="AL1696" s="90" t="s">
        <v>57</v>
      </c>
      <c r="AM1696" s="90"/>
      <c r="AN1696" s="90" t="s">
        <v>57</v>
      </c>
      <c r="AO1696" s="90"/>
      <c r="AP1696" s="90" t="s">
        <v>57</v>
      </c>
      <c r="AQ1696" s="90"/>
      <c r="AR1696" s="90" t="s">
        <v>57</v>
      </c>
      <c r="AS1696" s="90" t="s">
        <v>60</v>
      </c>
      <c r="AT1696" s="90" t="s">
        <v>61</v>
      </c>
      <c r="AU1696" s="97" t="s">
        <v>62</v>
      </c>
      <c r="AV1696" s="98" t="s">
        <v>272</v>
      </c>
      <c r="AW1696" s="98" t="s">
        <v>335</v>
      </c>
      <c r="AX1696" s="97">
        <v>3202004</v>
      </c>
      <c r="AY1696" s="98" t="s">
        <v>336</v>
      </c>
      <c r="AZ1696" s="98" t="s">
        <v>337</v>
      </c>
      <c r="BA1696" s="24"/>
    </row>
    <row r="1697" spans="1:53" ht="84.75" customHeight="1">
      <c r="A1697" s="23" t="str">
        <f>+IFERROR(VLOOKUP(R1697,'[2]Listas niveles'!$D$2:$E$11,2,FALSE),"")</f>
        <v>DTAO</v>
      </c>
      <c r="B1697" s="23" t="str">
        <f>+IFERROR(VLOOKUP(AS1697,'[2]Listas anexo 1'!$A$7:$B$8,2,FALSE),"")</f>
        <v>ADMIN</v>
      </c>
      <c r="C1697" s="23" t="str">
        <f>+IFERROR(VLOOKUP(AT1697,'[2]Listas anexo 1'!$A$13:$B$15,2,FALSE),"")</f>
        <v>ADMINYCOOR</v>
      </c>
      <c r="D1697" s="23" t="str">
        <f>+IFERROR(VLOOKUP(AT1697,'[2]Listas anexo 1'!$A$13:$C$15,3,FALSE),"")</f>
        <v>CONTRIBUIR</v>
      </c>
      <c r="E1697" s="23" t="str">
        <f>+IFERROR(VLOOKUP(AT1697,'[2]Listas anexo 1'!$A$19:$B$21,2,FALSE),"")</f>
        <v>ADMINOB</v>
      </c>
      <c r="F1697" s="23" t="str">
        <f>+IFERROR(VLOOKUP(AV1697,'[2]Listas anexo 1'!$J$13:$K$21,2,FALSE),"")</f>
        <v>ADOBIII</v>
      </c>
      <c r="G1697" s="23" t="str">
        <f>+IFERROR(VLOOKUP(AW1697,'[2]LISTAS ANEXO 1. 2'!$A$9:$B$38,2,FALSE),"")</f>
        <v>AX</v>
      </c>
      <c r="H1697" s="23" t="str">
        <f>+IFERROR(IF(C1697="ADMINYCOOR",VLOOKUP(AY1697,'[2]LISTAS ANEXO 1. 3'!$B$13:$C$42,2,FALSE),IF(C1697="TASAS",VLOOKUP(AY1697,'[2]LISTAS ANEXO 1. 3'!$B$43:$C$51,2,FALSE),IF(C1697="FORTALECIMIENTO",VLOOKUP(AY1697,'[2]LISTAS ANEXO 1. 3'!$B$52:$C$58,2,FALSE),""))),"")</f>
        <v>OO</v>
      </c>
      <c r="I1697" s="23" t="str">
        <f>+IFERROR(VLOOKUP(#REF!,'[2]LISTAS ANEXO 1. 4'!$B$74:$C$90,2,FALSE),"")</f>
        <v/>
      </c>
      <c r="J1697" s="23" t="str">
        <f>+IFERROR(VLOOKUP(X1697,[2]ORDINALES!$B$2:$C$5,2,FALSE),"")</f>
        <v>CTADOS</v>
      </c>
      <c r="K1697" s="23" t="str">
        <f>+IFERROR(VLOOKUP(#REF!,[2]REGION!$G$2:$I$1125,2,FALSE),"")</f>
        <v/>
      </c>
      <c r="L1697" s="23" t="str">
        <f>+IFERROR(VLOOKUP(AI1697,[2]REGION!$G$2:$I$1125,2,FALSE),"")</f>
        <v>CALDAS</v>
      </c>
      <c r="M1697" s="23" t="str">
        <f>+IFERROR(VLOOKUP(#REF!,[2]ORDINALES!$H$2:$I$382,2,FALSE),"")</f>
        <v/>
      </c>
      <c r="N1697" s="23" t="str">
        <f>IFERROR(VLOOKUP(U1697,'[2]Lista Willy'!$B$11:$D$14,3,FALSE),"")</f>
        <v>REC_21</v>
      </c>
      <c r="O1697" s="24"/>
      <c r="P1697" s="90">
        <v>51012</v>
      </c>
      <c r="Q1697" s="90" t="s">
        <v>540</v>
      </c>
      <c r="R1697" s="90" t="s">
        <v>1386</v>
      </c>
      <c r="S1697" s="90" t="s">
        <v>1653</v>
      </c>
      <c r="T1697" s="90" t="s">
        <v>1386</v>
      </c>
      <c r="U1697" s="90" t="s">
        <v>1028</v>
      </c>
      <c r="V1697" s="94" t="s">
        <v>154</v>
      </c>
      <c r="W1697" s="90" t="s">
        <v>1177</v>
      </c>
      <c r="X1697" s="90" t="s">
        <v>55</v>
      </c>
      <c r="Y1697" s="90" t="s">
        <v>1658</v>
      </c>
      <c r="Z1697" s="88">
        <v>17852310</v>
      </c>
      <c r="AA1697" s="120"/>
      <c r="AB1697" s="88"/>
      <c r="AC1697" s="88"/>
      <c r="AD1697" s="88"/>
      <c r="AE1697" s="120">
        <v>17852310</v>
      </c>
      <c r="AF1697" s="88"/>
      <c r="AG1697" s="89"/>
      <c r="AH1697" s="90" t="s">
        <v>57</v>
      </c>
      <c r="AI1697" s="90" t="s">
        <v>1562</v>
      </c>
      <c r="AJ1697" s="90" t="s">
        <v>1655</v>
      </c>
      <c r="AK1697" s="90"/>
      <c r="AL1697" s="90" t="s">
        <v>57</v>
      </c>
      <c r="AM1697" s="90"/>
      <c r="AN1697" s="90" t="s">
        <v>57</v>
      </c>
      <c r="AO1697" s="90"/>
      <c r="AP1697" s="90" t="s">
        <v>57</v>
      </c>
      <c r="AQ1697" s="90"/>
      <c r="AR1697" s="90" t="s">
        <v>57</v>
      </c>
      <c r="AS1697" s="90" t="s">
        <v>60</v>
      </c>
      <c r="AT1697" s="90" t="s">
        <v>61</v>
      </c>
      <c r="AU1697" s="97" t="s">
        <v>62</v>
      </c>
      <c r="AV1697" s="98" t="s">
        <v>272</v>
      </c>
      <c r="AW1697" s="98" t="s">
        <v>335</v>
      </c>
      <c r="AX1697" s="97">
        <v>3202004</v>
      </c>
      <c r="AY1697" s="98" t="s">
        <v>336</v>
      </c>
      <c r="AZ1697" s="98" t="s">
        <v>337</v>
      </c>
      <c r="BA1697" s="24"/>
    </row>
    <row r="1698" spans="1:53" ht="84.75" customHeight="1">
      <c r="A1698" s="23" t="str">
        <f>+IFERROR(VLOOKUP(R1698,'[2]Listas niveles'!$D$2:$E$11,2,FALSE),"")</f>
        <v>DTAO</v>
      </c>
      <c r="B1698" s="23" t="str">
        <f>+IFERROR(VLOOKUP(AS1698,'[2]Listas anexo 1'!$A$7:$B$8,2,FALSE),"")</f>
        <v>ADMIN</v>
      </c>
      <c r="C1698" s="23" t="str">
        <f>+IFERROR(VLOOKUP(AT1698,'[2]Listas anexo 1'!$A$13:$B$15,2,FALSE),"")</f>
        <v>ADMINYCOOR</v>
      </c>
      <c r="D1698" s="23" t="str">
        <f>+IFERROR(VLOOKUP(AT1698,'[2]Listas anexo 1'!$A$13:$C$15,3,FALSE),"")</f>
        <v>CONTRIBUIR</v>
      </c>
      <c r="E1698" s="23" t="str">
        <f>+IFERROR(VLOOKUP(AT1698,'[2]Listas anexo 1'!$A$19:$B$21,2,FALSE),"")</f>
        <v>ADMINOB</v>
      </c>
      <c r="F1698" s="23" t="str">
        <f>+IFERROR(VLOOKUP(AV1698,'[2]Listas anexo 1'!$J$13:$K$21,2,FALSE),"")</f>
        <v>ADOBI</v>
      </c>
      <c r="G1698" s="23" t="str">
        <f>+IFERROR(VLOOKUP(AW1698,'[2]LISTAS ANEXO 1. 2'!$A$9:$B$38,2,FALSE),"")</f>
        <v>AI</v>
      </c>
      <c r="H1698" s="23" t="str">
        <f>+IFERROR(IF(C1698="ADMINYCOOR",VLOOKUP(AY1698,'[2]LISTAS ANEXO 1. 3'!$B$13:$C$42,2,FALSE),IF(C1698="TASAS",VLOOKUP(AY1698,'[2]LISTAS ANEXO 1. 3'!$B$43:$C$51,2,FALSE),IF(C1698="FORTALECIMIENTO",VLOOKUP(AY1698,'[2]LISTAS ANEXO 1. 3'!$B$52:$C$58,2,FALSE),""))),"")</f>
        <v>BB</v>
      </c>
      <c r="I1698" s="23" t="str">
        <f>+IFERROR(VLOOKUP(#REF!,'[2]LISTAS ANEXO 1. 4'!$B$74:$C$90,2,FALSE),"")</f>
        <v/>
      </c>
      <c r="J1698" s="23" t="str">
        <f>+IFERROR(VLOOKUP(X1698,[2]ORDINALES!$B$2:$C$5,2,FALSE),"")</f>
        <v>CTADOS</v>
      </c>
      <c r="K1698" s="23" t="str">
        <f>+IFERROR(VLOOKUP(#REF!,[2]REGION!$G$2:$I$1125,2,FALSE),"")</f>
        <v/>
      </c>
      <c r="L1698" s="23" t="str">
        <f>+IFERROR(VLOOKUP(AI1698,[2]REGION!$G$2:$I$1125,2,FALSE),"")</f>
        <v/>
      </c>
      <c r="M1698" s="23" t="str">
        <f>+IFERROR(VLOOKUP(#REF!,[2]ORDINALES!$H$2:$I$382,2,FALSE),"")</f>
        <v/>
      </c>
      <c r="N1698" s="23" t="str">
        <f>IFERROR(VLOOKUP(U1698,'[2]Lista Willy'!$B$11:$D$14,3,FALSE),"")</f>
        <v>REC_20</v>
      </c>
      <c r="O1698" s="24"/>
      <c r="P1698" s="90">
        <v>51013</v>
      </c>
      <c r="Q1698" s="90" t="s">
        <v>540</v>
      </c>
      <c r="R1698" s="90" t="s">
        <v>1386</v>
      </c>
      <c r="S1698" s="90" t="s">
        <v>1653</v>
      </c>
      <c r="T1698" s="90" t="s">
        <v>1386</v>
      </c>
      <c r="U1698" s="90" t="s">
        <v>153</v>
      </c>
      <c r="V1698" s="94" t="s">
        <v>154</v>
      </c>
      <c r="W1698" s="90" t="s">
        <v>1177</v>
      </c>
      <c r="X1698" s="90" t="s">
        <v>55</v>
      </c>
      <c r="Y1698" s="90" t="s">
        <v>1659</v>
      </c>
      <c r="Z1698" s="88">
        <v>517882071</v>
      </c>
      <c r="AA1698" s="120"/>
      <c r="AB1698" s="88"/>
      <c r="AC1698" s="88"/>
      <c r="AD1698" s="88"/>
      <c r="AE1698" s="120">
        <v>517882071</v>
      </c>
      <c r="AF1698" s="88"/>
      <c r="AG1698" s="89"/>
      <c r="AH1698" s="90" t="s">
        <v>57</v>
      </c>
      <c r="AI1698" s="90"/>
      <c r="AJ1698" s="90"/>
      <c r="AK1698" s="90"/>
      <c r="AL1698" s="90" t="s">
        <v>57</v>
      </c>
      <c r="AM1698" s="90"/>
      <c r="AN1698" s="90" t="s">
        <v>57</v>
      </c>
      <c r="AO1698" s="90"/>
      <c r="AP1698" s="90" t="s">
        <v>57</v>
      </c>
      <c r="AQ1698" s="90"/>
      <c r="AR1698" s="90" t="s">
        <v>57</v>
      </c>
      <c r="AS1698" s="90" t="s">
        <v>60</v>
      </c>
      <c r="AT1698" s="90" t="s">
        <v>61</v>
      </c>
      <c r="AU1698" s="97" t="s">
        <v>62</v>
      </c>
      <c r="AV1698" s="98" t="s">
        <v>125</v>
      </c>
      <c r="AW1698" s="98" t="s">
        <v>126</v>
      </c>
      <c r="AX1698" s="97">
        <v>3202032</v>
      </c>
      <c r="AY1698" s="98" t="s">
        <v>163</v>
      </c>
      <c r="AZ1698" s="98" t="s">
        <v>164</v>
      </c>
      <c r="BA1698" s="24"/>
    </row>
    <row r="1699" spans="1:53" ht="84.75" customHeight="1">
      <c r="A1699" s="23" t="str">
        <f>+IFERROR(VLOOKUP(R1699,'[2]Listas niveles'!$D$2:$E$11,2,FALSE),"")</f>
        <v>DTAO</v>
      </c>
      <c r="B1699" s="23" t="str">
        <f>+IFERROR(VLOOKUP(AS1699,'[2]Listas anexo 1'!$A$7:$B$8,2,FALSE),"")</f>
        <v>ADMIN</v>
      </c>
      <c r="C1699" s="23" t="str">
        <f>+IFERROR(VLOOKUP(AT1699,'[2]Listas anexo 1'!$A$13:$B$15,2,FALSE),"")</f>
        <v>ADMINYCOOR</v>
      </c>
      <c r="D1699" s="23" t="str">
        <f>+IFERROR(VLOOKUP(AT1699,'[2]Listas anexo 1'!$A$13:$C$15,3,FALSE),"")</f>
        <v>CONTRIBUIR</v>
      </c>
      <c r="E1699" s="23" t="str">
        <f>+IFERROR(VLOOKUP(AT1699,'[2]Listas anexo 1'!$A$19:$B$21,2,FALSE),"")</f>
        <v>ADMINOB</v>
      </c>
      <c r="F1699" s="23" t="str">
        <f>+IFERROR(VLOOKUP(AV1699,'[2]Listas anexo 1'!$J$13:$K$21,2,FALSE),"")</f>
        <v>ADOBIII</v>
      </c>
      <c r="G1699" s="23" t="str">
        <f>+IFERROR(VLOOKUP(AW1699,'[2]LISTAS ANEXO 1. 2'!$A$9:$B$38,2,FALSE),"")</f>
        <v>AIX</v>
      </c>
      <c r="H1699" s="23" t="str">
        <f>+IFERROR(IF(C1699="ADMINYCOOR",VLOOKUP(AY1699,'[2]LISTAS ANEXO 1. 3'!$B$13:$C$42,2,FALSE),IF(C1699="TASAS",VLOOKUP(AY1699,'[2]LISTAS ANEXO 1. 3'!$B$43:$C$51,2,FALSE),IF(C1699="FORTALECIMIENTO",VLOOKUP(AY1699,'[2]LISTAS ANEXO 1. 3'!$B$52:$C$58,2,FALSE),""))),"")</f>
        <v>MM</v>
      </c>
      <c r="I1699" s="23" t="str">
        <f>+IFERROR(VLOOKUP(#REF!,'[2]LISTAS ANEXO 1. 4'!$B$74:$C$90,2,FALSE),"")</f>
        <v/>
      </c>
      <c r="J1699" s="23" t="str">
        <f>+IFERROR(VLOOKUP(X1699,[2]ORDINALES!$B$2:$C$5,2,FALSE),"")</f>
        <v>CTADOS</v>
      </c>
      <c r="K1699" s="23" t="str">
        <f>+IFERROR(VLOOKUP(#REF!,[2]REGION!$G$2:$I$1125,2,FALSE),"")</f>
        <v/>
      </c>
      <c r="L1699" s="23" t="str">
        <f>+IFERROR(VLOOKUP(AI1699,[2]REGION!$G$2:$I$1125,2,FALSE),"")</f>
        <v/>
      </c>
      <c r="M1699" s="23" t="str">
        <f>+IFERROR(VLOOKUP(#REF!,[2]ORDINALES!$H$2:$I$382,2,FALSE),"")</f>
        <v/>
      </c>
      <c r="N1699" s="23" t="str">
        <f>IFERROR(VLOOKUP(U1699,'[2]Lista Willy'!$B$11:$D$14,3,FALSE),"")</f>
        <v>REC_20</v>
      </c>
      <c r="O1699" s="24"/>
      <c r="P1699" s="90">
        <v>51014</v>
      </c>
      <c r="Q1699" s="90" t="s">
        <v>540</v>
      </c>
      <c r="R1699" s="90" t="s">
        <v>1386</v>
      </c>
      <c r="S1699" s="90" t="s">
        <v>1653</v>
      </c>
      <c r="T1699" s="90" t="s">
        <v>1386</v>
      </c>
      <c r="U1699" s="90" t="s">
        <v>153</v>
      </c>
      <c r="V1699" s="94" t="s">
        <v>154</v>
      </c>
      <c r="W1699" s="90" t="s">
        <v>1177</v>
      </c>
      <c r="X1699" s="90" t="s">
        <v>55</v>
      </c>
      <c r="Y1699" s="90" t="s">
        <v>1660</v>
      </c>
      <c r="Z1699" s="88">
        <v>5000000</v>
      </c>
      <c r="AA1699" s="120"/>
      <c r="AB1699" s="88"/>
      <c r="AC1699" s="88"/>
      <c r="AD1699" s="88"/>
      <c r="AE1699" s="120">
        <v>5000000</v>
      </c>
      <c r="AF1699" s="88"/>
      <c r="AG1699" s="89"/>
      <c r="AH1699" s="90" t="s">
        <v>57</v>
      </c>
      <c r="AI1699" s="90"/>
      <c r="AJ1699" s="90"/>
      <c r="AK1699" s="90"/>
      <c r="AL1699" s="90" t="s">
        <v>57</v>
      </c>
      <c r="AM1699" s="90"/>
      <c r="AN1699" s="90" t="s">
        <v>57</v>
      </c>
      <c r="AO1699" s="90"/>
      <c r="AP1699" s="90" t="s">
        <v>57</v>
      </c>
      <c r="AQ1699" s="90"/>
      <c r="AR1699" s="90" t="s">
        <v>57</v>
      </c>
      <c r="AS1699" s="90" t="s">
        <v>60</v>
      </c>
      <c r="AT1699" s="90" t="s">
        <v>61</v>
      </c>
      <c r="AU1699" s="97" t="s">
        <v>62</v>
      </c>
      <c r="AV1699" s="98" t="s">
        <v>272</v>
      </c>
      <c r="AW1699" s="98" t="s">
        <v>413</v>
      </c>
      <c r="AX1699" s="97">
        <v>3202014</v>
      </c>
      <c r="AY1699" s="98" t="s">
        <v>414</v>
      </c>
      <c r="AZ1699" s="98" t="s">
        <v>415</v>
      </c>
      <c r="BA1699" s="24"/>
    </row>
    <row r="1700" spans="1:53" ht="84.75" customHeight="1">
      <c r="A1700" s="23" t="str">
        <f>+IFERROR(VLOOKUP(R1700,'[2]Listas niveles'!$D$2:$E$11,2,FALSE),"")</f>
        <v>DTAO</v>
      </c>
      <c r="B1700" s="23" t="str">
        <f>+IFERROR(VLOOKUP(AS1700,'[2]Listas anexo 1'!$A$7:$B$8,2,FALSE),"")</f>
        <v>ADMIN</v>
      </c>
      <c r="C1700" s="23" t="str">
        <f>+IFERROR(VLOOKUP(AT1700,'[2]Listas anexo 1'!$A$13:$B$15,2,FALSE),"")</f>
        <v>ADMINYCOOR</v>
      </c>
      <c r="D1700" s="23" t="str">
        <f>+IFERROR(VLOOKUP(AT1700,'[2]Listas anexo 1'!$A$13:$C$15,3,FALSE),"")</f>
        <v>CONTRIBUIR</v>
      </c>
      <c r="E1700" s="23" t="str">
        <f>+IFERROR(VLOOKUP(AT1700,'[2]Listas anexo 1'!$A$19:$B$21,2,FALSE),"")</f>
        <v>ADMINOB</v>
      </c>
      <c r="F1700" s="23" t="str">
        <f>+IFERROR(VLOOKUP(AV1700,'[2]Listas anexo 1'!$J$13:$K$21,2,FALSE),"")</f>
        <v>ADOBI</v>
      </c>
      <c r="G1700" s="23" t="str">
        <f>+IFERROR(VLOOKUP(AW1700,'[2]LISTAS ANEXO 1. 2'!$A$9:$B$38,2,FALSE),"")</f>
        <v>AIII</v>
      </c>
      <c r="H1700" s="23" t="str">
        <f>+IFERROR(IF(C1700="ADMINYCOOR",VLOOKUP(AY1700,'[2]LISTAS ANEXO 1. 3'!$B$13:$C$42,2,FALSE),IF(C1700="TASAS",VLOOKUP(AY1700,'[2]LISTAS ANEXO 1. 3'!$B$43:$C$51,2,FALSE),IF(C1700="FORTALECIMIENTO",VLOOKUP(AY1700,'[2]LISTAS ANEXO 1. 3'!$B$52:$C$58,2,FALSE),""))),"")</f>
        <v>DD</v>
      </c>
      <c r="I1700" s="23" t="str">
        <f>+IFERROR(VLOOKUP(#REF!,'[2]LISTAS ANEXO 1. 4'!$B$74:$C$90,2,FALSE),"")</f>
        <v/>
      </c>
      <c r="J1700" s="23" t="str">
        <f>+IFERROR(VLOOKUP(X1700,[2]ORDINALES!$B$2:$C$5,2,FALSE),"")</f>
        <v>CTADOS</v>
      </c>
      <c r="K1700" s="23" t="str">
        <f>+IFERROR(VLOOKUP(#REF!,[2]REGION!$G$2:$I$1125,2,FALSE),"")</f>
        <v/>
      </c>
      <c r="L1700" s="23" t="str">
        <f>+IFERROR(VLOOKUP(AI1700,[2]REGION!$G$2:$I$1125,2,FALSE),"")</f>
        <v/>
      </c>
      <c r="M1700" s="23" t="str">
        <f>+IFERROR(VLOOKUP(#REF!,[2]ORDINALES!$H$2:$I$382,2,FALSE),"")</f>
        <v/>
      </c>
      <c r="N1700" s="23" t="str">
        <f>IFERROR(VLOOKUP(U1700,'[2]Lista Willy'!$B$11:$D$14,3,FALSE),"")</f>
        <v>REC_20</v>
      </c>
      <c r="O1700" s="24"/>
      <c r="P1700" s="90">
        <v>51015</v>
      </c>
      <c r="Q1700" s="90" t="s">
        <v>540</v>
      </c>
      <c r="R1700" s="90" t="s">
        <v>1386</v>
      </c>
      <c r="S1700" s="90" t="s">
        <v>1653</v>
      </c>
      <c r="T1700" s="90" t="s">
        <v>1386</v>
      </c>
      <c r="U1700" s="90" t="s">
        <v>153</v>
      </c>
      <c r="V1700" s="94" t="s">
        <v>154</v>
      </c>
      <c r="W1700" s="90" t="s">
        <v>1177</v>
      </c>
      <c r="X1700" s="90" t="s">
        <v>55</v>
      </c>
      <c r="Y1700" s="90" t="s">
        <v>71</v>
      </c>
      <c r="Z1700" s="88">
        <v>2500000</v>
      </c>
      <c r="AA1700" s="120"/>
      <c r="AB1700" s="88"/>
      <c r="AC1700" s="88"/>
      <c r="AD1700" s="88"/>
      <c r="AE1700" s="120">
        <v>2500000</v>
      </c>
      <c r="AF1700" s="88"/>
      <c r="AG1700" s="89"/>
      <c r="AH1700" s="90" t="s">
        <v>57</v>
      </c>
      <c r="AI1700" s="90"/>
      <c r="AJ1700" s="90"/>
      <c r="AK1700" s="90"/>
      <c r="AL1700" s="90" t="s">
        <v>57</v>
      </c>
      <c r="AM1700" s="90"/>
      <c r="AN1700" s="90" t="s">
        <v>57</v>
      </c>
      <c r="AO1700" s="90"/>
      <c r="AP1700" s="90" t="s">
        <v>57</v>
      </c>
      <c r="AQ1700" s="90"/>
      <c r="AR1700" s="90" t="s">
        <v>57</v>
      </c>
      <c r="AS1700" s="90" t="s">
        <v>60</v>
      </c>
      <c r="AT1700" s="90" t="s">
        <v>61</v>
      </c>
      <c r="AU1700" s="97" t="s">
        <v>62</v>
      </c>
      <c r="AV1700" s="98" t="s">
        <v>125</v>
      </c>
      <c r="AW1700" s="98" t="s">
        <v>324</v>
      </c>
      <c r="AX1700" s="97">
        <v>3202005</v>
      </c>
      <c r="AY1700" s="98" t="s">
        <v>325</v>
      </c>
      <c r="AZ1700" s="98" t="s">
        <v>389</v>
      </c>
      <c r="BA1700" s="24"/>
    </row>
    <row r="1701" spans="1:53" ht="84.75" customHeight="1">
      <c r="A1701" s="23" t="str">
        <f>+IFERROR(VLOOKUP(R1701,'[2]Listas niveles'!$D$2:$E$11,2,FALSE),"")</f>
        <v>DTAO</v>
      </c>
      <c r="B1701" s="23" t="str">
        <f>+IFERROR(VLOOKUP(AS1701,'[2]Listas anexo 1'!$A$7:$B$8,2,FALSE),"")</f>
        <v>ADMIN</v>
      </c>
      <c r="C1701" s="23" t="str">
        <f>+IFERROR(VLOOKUP(AT1701,'[2]Listas anexo 1'!$A$13:$B$15,2,FALSE),"")</f>
        <v>ADMINYCOOR</v>
      </c>
      <c r="D1701" s="23" t="str">
        <f>+IFERROR(VLOOKUP(AT1701,'[2]Listas anexo 1'!$A$13:$C$15,3,FALSE),"")</f>
        <v>CONTRIBUIR</v>
      </c>
      <c r="E1701" s="23" t="str">
        <f>+IFERROR(VLOOKUP(AT1701,'[2]Listas anexo 1'!$A$19:$B$21,2,FALSE),"")</f>
        <v>ADMINOB</v>
      </c>
      <c r="F1701" s="23" t="str">
        <f>+IFERROR(VLOOKUP(AV1701,'[2]Listas anexo 1'!$J$13:$K$21,2,FALSE),"")</f>
        <v>ADOBI</v>
      </c>
      <c r="G1701" s="23" t="str">
        <f>+IFERROR(VLOOKUP(AW1701,'[2]LISTAS ANEXO 1. 2'!$A$9:$B$38,2,FALSE),"")</f>
        <v>AIII</v>
      </c>
      <c r="H1701" s="23" t="str">
        <f>+IFERROR(IF(C1701="ADMINYCOOR",VLOOKUP(AY1701,'[2]LISTAS ANEXO 1. 3'!$B$13:$C$42,2,FALSE),IF(C1701="TASAS",VLOOKUP(AY1701,'[2]LISTAS ANEXO 1. 3'!$B$43:$C$51,2,FALSE),IF(C1701="FORTALECIMIENTO",VLOOKUP(AY1701,'[2]LISTAS ANEXO 1. 3'!$B$52:$C$58,2,FALSE),""))),"")</f>
        <v>DD</v>
      </c>
      <c r="I1701" s="23" t="str">
        <f>+IFERROR(VLOOKUP(#REF!,'[2]LISTAS ANEXO 1. 4'!$B$74:$C$90,2,FALSE),"")</f>
        <v/>
      </c>
      <c r="J1701" s="23" t="str">
        <f>+IFERROR(VLOOKUP(X1701,[2]ORDINALES!$B$2:$C$5,2,FALSE),"")</f>
        <v>CTADOS</v>
      </c>
      <c r="K1701" s="23" t="str">
        <f>+IFERROR(VLOOKUP(#REF!,[2]REGION!$G$2:$I$1125,2,FALSE),"")</f>
        <v/>
      </c>
      <c r="L1701" s="23" t="str">
        <f>+IFERROR(VLOOKUP(AI1701,[2]REGION!$G$2:$I$1125,2,FALSE),"")</f>
        <v/>
      </c>
      <c r="M1701" s="23" t="str">
        <f>+IFERROR(VLOOKUP(#REF!,[2]ORDINALES!$H$2:$I$382,2,FALSE),"")</f>
        <v/>
      </c>
      <c r="N1701" s="23" t="str">
        <f>IFERROR(VLOOKUP(U1701,'[2]Lista Willy'!$B$11:$D$14,3,FALSE),"")</f>
        <v>REC_20</v>
      </c>
      <c r="O1701" s="24"/>
      <c r="P1701" s="90">
        <v>51016</v>
      </c>
      <c r="Q1701" s="90" t="s">
        <v>540</v>
      </c>
      <c r="R1701" s="90" t="s">
        <v>1386</v>
      </c>
      <c r="S1701" s="90" t="s">
        <v>1653</v>
      </c>
      <c r="T1701" s="90" t="s">
        <v>1386</v>
      </c>
      <c r="U1701" s="90" t="s">
        <v>153</v>
      </c>
      <c r="V1701" s="94" t="s">
        <v>154</v>
      </c>
      <c r="W1701" s="90" t="s">
        <v>1177</v>
      </c>
      <c r="X1701" s="90" t="s">
        <v>55</v>
      </c>
      <c r="Y1701" s="90" t="s">
        <v>1661</v>
      </c>
      <c r="Z1701" s="88">
        <v>2500000</v>
      </c>
      <c r="AA1701" s="120"/>
      <c r="AB1701" s="88"/>
      <c r="AC1701" s="88"/>
      <c r="AD1701" s="88"/>
      <c r="AE1701" s="120">
        <v>2500000</v>
      </c>
      <c r="AF1701" s="88"/>
      <c r="AG1701" s="89"/>
      <c r="AH1701" s="90" t="s">
        <v>57</v>
      </c>
      <c r="AI1701" s="90"/>
      <c r="AJ1701" s="90"/>
      <c r="AK1701" s="90"/>
      <c r="AL1701" s="90" t="s">
        <v>57</v>
      </c>
      <c r="AM1701" s="90"/>
      <c r="AN1701" s="90" t="s">
        <v>57</v>
      </c>
      <c r="AO1701" s="90"/>
      <c r="AP1701" s="90" t="s">
        <v>57</v>
      </c>
      <c r="AQ1701" s="90"/>
      <c r="AR1701" s="90" t="s">
        <v>57</v>
      </c>
      <c r="AS1701" s="90" t="s">
        <v>60</v>
      </c>
      <c r="AT1701" s="90" t="s">
        <v>61</v>
      </c>
      <c r="AU1701" s="97" t="s">
        <v>62</v>
      </c>
      <c r="AV1701" s="98" t="s">
        <v>125</v>
      </c>
      <c r="AW1701" s="98" t="s">
        <v>324</v>
      </c>
      <c r="AX1701" s="97">
        <v>3202005</v>
      </c>
      <c r="AY1701" s="98" t="s">
        <v>325</v>
      </c>
      <c r="AZ1701" s="98" t="s">
        <v>389</v>
      </c>
      <c r="BA1701" s="24"/>
    </row>
    <row r="1702" spans="1:53" ht="84.75" customHeight="1">
      <c r="A1702" s="23" t="str">
        <f>+IFERROR(VLOOKUP(R1702,'[2]Listas niveles'!$D$2:$E$11,2,FALSE),"")</f>
        <v>DTAO</v>
      </c>
      <c r="B1702" s="23" t="str">
        <f>+IFERROR(VLOOKUP(AS1702,'[2]Listas anexo 1'!$A$7:$B$8,2,FALSE),"")</f>
        <v>ADMIN</v>
      </c>
      <c r="C1702" s="23" t="str">
        <f>+IFERROR(VLOOKUP(AT1702,'[2]Listas anexo 1'!$A$13:$B$15,2,FALSE),"")</f>
        <v>ADMINYCOOR</v>
      </c>
      <c r="D1702" s="23" t="str">
        <f>+IFERROR(VLOOKUP(AT1702,'[2]Listas anexo 1'!$A$13:$C$15,3,FALSE),"")</f>
        <v>CONTRIBUIR</v>
      </c>
      <c r="E1702" s="23" t="str">
        <f>+IFERROR(VLOOKUP(AT1702,'[2]Listas anexo 1'!$A$19:$B$21,2,FALSE),"")</f>
        <v>ADMINOB</v>
      </c>
      <c r="F1702" s="23" t="str">
        <f>+IFERROR(VLOOKUP(AV1702,'[2]Listas anexo 1'!$J$13:$K$21,2,FALSE),"")</f>
        <v>ADOBI</v>
      </c>
      <c r="G1702" s="23" t="str">
        <f>+IFERROR(VLOOKUP(AW1702,'[2]LISTAS ANEXO 1. 2'!$A$9:$B$38,2,FALSE),"")</f>
        <v>AIII</v>
      </c>
      <c r="H1702" s="23" t="str">
        <f>+IFERROR(IF(C1702="ADMINYCOOR",VLOOKUP(AY1702,'[2]LISTAS ANEXO 1. 3'!$B$13:$C$42,2,FALSE),IF(C1702="TASAS",VLOOKUP(AY1702,'[2]LISTAS ANEXO 1. 3'!$B$43:$C$51,2,FALSE),IF(C1702="FORTALECIMIENTO",VLOOKUP(AY1702,'[2]LISTAS ANEXO 1. 3'!$B$52:$C$58,2,FALSE),""))),"")</f>
        <v>DD</v>
      </c>
      <c r="I1702" s="23" t="str">
        <f>+IFERROR(VLOOKUP(#REF!,'[2]LISTAS ANEXO 1. 4'!$B$74:$C$90,2,FALSE),"")</f>
        <v/>
      </c>
      <c r="J1702" s="23" t="str">
        <f>+IFERROR(VLOOKUP(X1702,[2]ORDINALES!$B$2:$C$5,2,FALSE),"")</f>
        <v>CTADOS</v>
      </c>
      <c r="K1702" s="23" t="str">
        <f>+IFERROR(VLOOKUP(#REF!,[2]REGION!$G$2:$I$1125,2,FALSE),"")</f>
        <v/>
      </c>
      <c r="L1702" s="23" t="str">
        <f>+IFERROR(VLOOKUP(AI1702,[2]REGION!$G$2:$I$1125,2,FALSE),"")</f>
        <v/>
      </c>
      <c r="M1702" s="23" t="str">
        <f>+IFERROR(VLOOKUP(#REF!,[2]ORDINALES!$H$2:$I$382,2,FALSE),"")</f>
        <v/>
      </c>
      <c r="N1702" s="23" t="str">
        <f>IFERROR(VLOOKUP(U1702,'[2]Lista Willy'!$B$11:$D$14,3,FALSE),"")</f>
        <v>REC_20</v>
      </c>
      <c r="O1702" s="24"/>
      <c r="P1702" s="90">
        <v>51017</v>
      </c>
      <c r="Q1702" s="90" t="s">
        <v>540</v>
      </c>
      <c r="R1702" s="90" t="s">
        <v>1386</v>
      </c>
      <c r="S1702" s="90" t="s">
        <v>1653</v>
      </c>
      <c r="T1702" s="90" t="s">
        <v>1386</v>
      </c>
      <c r="U1702" s="90" t="s">
        <v>153</v>
      </c>
      <c r="V1702" s="94" t="s">
        <v>154</v>
      </c>
      <c r="W1702" s="90" t="s">
        <v>1177</v>
      </c>
      <c r="X1702" s="90" t="s">
        <v>55</v>
      </c>
      <c r="Y1702" s="90" t="s">
        <v>1662</v>
      </c>
      <c r="Z1702" s="88">
        <v>3000000</v>
      </c>
      <c r="AA1702" s="120"/>
      <c r="AB1702" s="88"/>
      <c r="AC1702" s="88"/>
      <c r="AD1702" s="88"/>
      <c r="AE1702" s="120">
        <v>3000000</v>
      </c>
      <c r="AF1702" s="88"/>
      <c r="AG1702" s="89"/>
      <c r="AH1702" s="90" t="s">
        <v>57</v>
      </c>
      <c r="AI1702" s="90"/>
      <c r="AJ1702" s="90"/>
      <c r="AK1702" s="90"/>
      <c r="AL1702" s="90" t="s">
        <v>57</v>
      </c>
      <c r="AM1702" s="90"/>
      <c r="AN1702" s="90" t="s">
        <v>57</v>
      </c>
      <c r="AO1702" s="90"/>
      <c r="AP1702" s="90" t="s">
        <v>57</v>
      </c>
      <c r="AQ1702" s="90"/>
      <c r="AR1702" s="90" t="s">
        <v>57</v>
      </c>
      <c r="AS1702" s="90" t="s">
        <v>60</v>
      </c>
      <c r="AT1702" s="90" t="s">
        <v>61</v>
      </c>
      <c r="AU1702" s="97" t="s">
        <v>62</v>
      </c>
      <c r="AV1702" s="98" t="s">
        <v>125</v>
      </c>
      <c r="AW1702" s="98" t="s">
        <v>324</v>
      </c>
      <c r="AX1702" s="97">
        <v>3202005</v>
      </c>
      <c r="AY1702" s="98" t="s">
        <v>325</v>
      </c>
      <c r="AZ1702" s="98" t="s">
        <v>389</v>
      </c>
      <c r="BA1702" s="24"/>
    </row>
    <row r="1703" spans="1:53" ht="84.75" customHeight="1">
      <c r="A1703" s="23" t="str">
        <f>+IFERROR(VLOOKUP(R1703,'[2]Listas niveles'!$D$2:$E$11,2,FALSE),"")</f>
        <v>DTAO</v>
      </c>
      <c r="B1703" s="23" t="str">
        <f>+IFERROR(VLOOKUP(AS1703,'[2]Listas anexo 1'!$A$7:$B$8,2,FALSE),"")</f>
        <v>ADMIN</v>
      </c>
      <c r="C1703" s="23" t="str">
        <f>+IFERROR(VLOOKUP(AT1703,'[2]Listas anexo 1'!$A$13:$B$15,2,FALSE),"")</f>
        <v>ADMINYCOOR</v>
      </c>
      <c r="D1703" s="23" t="str">
        <f>+IFERROR(VLOOKUP(AT1703,'[2]Listas anexo 1'!$A$13:$C$15,3,FALSE),"")</f>
        <v>CONTRIBUIR</v>
      </c>
      <c r="E1703" s="23" t="str">
        <f>+IFERROR(VLOOKUP(AT1703,'[2]Listas anexo 1'!$A$19:$B$21,2,FALSE),"")</f>
        <v>ADMINOB</v>
      </c>
      <c r="F1703" s="23" t="str">
        <f>+IFERROR(VLOOKUP(AV1703,'[2]Listas anexo 1'!$J$13:$K$21,2,FALSE),"")</f>
        <v>ADOBI</v>
      </c>
      <c r="G1703" s="23" t="str">
        <f>+IFERROR(VLOOKUP(AW1703,'[2]LISTAS ANEXO 1. 2'!$A$9:$B$38,2,FALSE),"")</f>
        <v>AIII</v>
      </c>
      <c r="H1703" s="23" t="str">
        <f>+IFERROR(IF(C1703="ADMINYCOOR",VLOOKUP(AY1703,'[2]LISTAS ANEXO 1. 3'!$B$13:$C$42,2,FALSE),IF(C1703="TASAS",VLOOKUP(AY1703,'[2]LISTAS ANEXO 1. 3'!$B$43:$C$51,2,FALSE),IF(C1703="FORTALECIMIENTO",VLOOKUP(AY1703,'[2]LISTAS ANEXO 1. 3'!$B$52:$C$58,2,FALSE),""))),"")</f>
        <v>DD</v>
      </c>
      <c r="I1703" s="23" t="str">
        <f>+IFERROR(VLOOKUP(#REF!,'[2]LISTAS ANEXO 1. 4'!$B$74:$C$90,2,FALSE),"")</f>
        <v/>
      </c>
      <c r="J1703" s="23" t="str">
        <f>+IFERROR(VLOOKUP(X1703,[2]ORDINALES!$B$2:$C$5,2,FALSE),"")</f>
        <v>CTADOS</v>
      </c>
      <c r="K1703" s="23" t="str">
        <f>+IFERROR(VLOOKUP(#REF!,[2]REGION!$G$2:$I$1125,2,FALSE),"")</f>
        <v/>
      </c>
      <c r="L1703" s="23" t="str">
        <f>+IFERROR(VLOOKUP(AI1703,[2]REGION!$G$2:$I$1125,2,FALSE),"")</f>
        <v/>
      </c>
      <c r="M1703" s="23" t="str">
        <f>+IFERROR(VLOOKUP(#REF!,[2]ORDINALES!$H$2:$I$382,2,FALSE),"")</f>
        <v/>
      </c>
      <c r="N1703" s="23" t="str">
        <f>IFERROR(VLOOKUP(U1703,'[2]Lista Willy'!$B$11:$D$14,3,FALSE),"")</f>
        <v>REC_20</v>
      </c>
      <c r="O1703" s="24"/>
      <c r="P1703" s="90">
        <v>51018</v>
      </c>
      <c r="Q1703" s="90" t="s">
        <v>540</v>
      </c>
      <c r="R1703" s="90" t="s">
        <v>1386</v>
      </c>
      <c r="S1703" s="90" t="s">
        <v>1653</v>
      </c>
      <c r="T1703" s="90" t="s">
        <v>1386</v>
      </c>
      <c r="U1703" s="90" t="s">
        <v>153</v>
      </c>
      <c r="V1703" s="94" t="s">
        <v>154</v>
      </c>
      <c r="W1703" s="90" t="s">
        <v>1177</v>
      </c>
      <c r="X1703" s="90" t="s">
        <v>55</v>
      </c>
      <c r="Y1703" s="90" t="s">
        <v>1663</v>
      </c>
      <c r="Z1703" s="88">
        <v>1000000</v>
      </c>
      <c r="AA1703" s="120"/>
      <c r="AB1703" s="88"/>
      <c r="AC1703" s="88"/>
      <c r="AD1703" s="88"/>
      <c r="AE1703" s="120">
        <v>1000000</v>
      </c>
      <c r="AF1703" s="88"/>
      <c r="AG1703" s="89"/>
      <c r="AH1703" s="90" t="s">
        <v>57</v>
      </c>
      <c r="AI1703" s="90"/>
      <c r="AJ1703" s="90"/>
      <c r="AK1703" s="90"/>
      <c r="AL1703" s="90" t="s">
        <v>57</v>
      </c>
      <c r="AM1703" s="90"/>
      <c r="AN1703" s="90" t="s">
        <v>57</v>
      </c>
      <c r="AO1703" s="90"/>
      <c r="AP1703" s="90" t="s">
        <v>57</v>
      </c>
      <c r="AQ1703" s="90"/>
      <c r="AR1703" s="90" t="s">
        <v>57</v>
      </c>
      <c r="AS1703" s="90" t="s">
        <v>60</v>
      </c>
      <c r="AT1703" s="90" t="s">
        <v>61</v>
      </c>
      <c r="AU1703" s="97" t="s">
        <v>62</v>
      </c>
      <c r="AV1703" s="98" t="s">
        <v>125</v>
      </c>
      <c r="AW1703" s="98" t="s">
        <v>324</v>
      </c>
      <c r="AX1703" s="97">
        <v>3202005</v>
      </c>
      <c r="AY1703" s="98" t="s">
        <v>325</v>
      </c>
      <c r="AZ1703" s="98" t="s">
        <v>389</v>
      </c>
      <c r="BA1703" s="24"/>
    </row>
    <row r="1704" spans="1:53" ht="84.75" customHeight="1">
      <c r="A1704" s="23" t="str">
        <f>+IFERROR(VLOOKUP(R1704,'[2]Listas niveles'!$D$2:$E$11,2,FALSE),"")</f>
        <v>DTAO</v>
      </c>
      <c r="B1704" s="23" t="str">
        <f>+IFERROR(VLOOKUP(AS1704,'[2]Listas anexo 1'!$A$7:$B$8,2,FALSE),"")</f>
        <v>ADMIN</v>
      </c>
      <c r="C1704" s="23" t="str">
        <f>+IFERROR(VLOOKUP(AT1704,'[2]Listas anexo 1'!$A$13:$B$15,2,FALSE),"")</f>
        <v>ADMINYCOOR</v>
      </c>
      <c r="D1704" s="23" t="str">
        <f>+IFERROR(VLOOKUP(AT1704,'[2]Listas anexo 1'!$A$13:$C$15,3,FALSE),"")</f>
        <v>CONTRIBUIR</v>
      </c>
      <c r="E1704" s="23" t="str">
        <f>+IFERROR(VLOOKUP(AT1704,'[2]Listas anexo 1'!$A$19:$B$21,2,FALSE),"")</f>
        <v>ADMINOB</v>
      </c>
      <c r="F1704" s="23" t="str">
        <f>+IFERROR(VLOOKUP(AV1704,'[2]Listas anexo 1'!$J$13:$K$21,2,FALSE),"")</f>
        <v>ADOBI</v>
      </c>
      <c r="G1704" s="23" t="str">
        <f>+IFERROR(VLOOKUP(AW1704,'[2]LISTAS ANEXO 1. 2'!$A$9:$B$38,2,FALSE),"")</f>
        <v>AIII</v>
      </c>
      <c r="H1704" s="23" t="str">
        <f>+IFERROR(IF(C1704="ADMINYCOOR",VLOOKUP(AY1704,'[2]LISTAS ANEXO 1. 3'!$B$13:$C$42,2,FALSE),IF(C1704="TASAS",VLOOKUP(AY1704,'[2]LISTAS ANEXO 1. 3'!$B$43:$C$51,2,FALSE),IF(C1704="FORTALECIMIENTO",VLOOKUP(AY1704,'[2]LISTAS ANEXO 1. 3'!$B$52:$C$58,2,FALSE),""))),"")</f>
        <v>DD</v>
      </c>
      <c r="I1704" s="23" t="str">
        <f>+IFERROR(VLOOKUP(#REF!,'[2]LISTAS ANEXO 1. 4'!$B$74:$C$90,2,FALSE),"")</f>
        <v/>
      </c>
      <c r="J1704" s="23" t="str">
        <f>+IFERROR(VLOOKUP(X1704,[2]ORDINALES!$B$2:$C$5,2,FALSE),"")</f>
        <v>CTADOS</v>
      </c>
      <c r="K1704" s="23" t="str">
        <f>+IFERROR(VLOOKUP(#REF!,[2]REGION!$G$2:$I$1125,2,FALSE),"")</f>
        <v/>
      </c>
      <c r="L1704" s="23" t="str">
        <f>+IFERROR(VLOOKUP(AI1704,[2]REGION!$G$2:$I$1125,2,FALSE),"")</f>
        <v/>
      </c>
      <c r="M1704" s="23" t="str">
        <f>+IFERROR(VLOOKUP(#REF!,[2]ORDINALES!$H$2:$I$382,2,FALSE),"")</f>
        <v/>
      </c>
      <c r="N1704" s="23" t="str">
        <f>IFERROR(VLOOKUP(U1704,'[2]Lista Willy'!$B$11:$D$14,3,FALSE),"")</f>
        <v>REC_20</v>
      </c>
      <c r="O1704" s="24"/>
      <c r="P1704" s="90">
        <v>51019</v>
      </c>
      <c r="Q1704" s="90" t="s">
        <v>540</v>
      </c>
      <c r="R1704" s="90" t="s">
        <v>1386</v>
      </c>
      <c r="S1704" s="90" t="s">
        <v>1653</v>
      </c>
      <c r="T1704" s="90" t="s">
        <v>1386</v>
      </c>
      <c r="U1704" s="90" t="s">
        <v>153</v>
      </c>
      <c r="V1704" s="94" t="s">
        <v>154</v>
      </c>
      <c r="W1704" s="90" t="s">
        <v>1177</v>
      </c>
      <c r="X1704" s="90" t="s">
        <v>55</v>
      </c>
      <c r="Y1704" s="90" t="s">
        <v>1664</v>
      </c>
      <c r="Z1704" s="88">
        <v>13100000</v>
      </c>
      <c r="AA1704" s="120"/>
      <c r="AB1704" s="88"/>
      <c r="AC1704" s="88"/>
      <c r="AD1704" s="88"/>
      <c r="AE1704" s="120">
        <v>13100000</v>
      </c>
      <c r="AF1704" s="88"/>
      <c r="AG1704" s="89"/>
      <c r="AH1704" s="90" t="s">
        <v>57</v>
      </c>
      <c r="AI1704" s="90"/>
      <c r="AJ1704" s="90"/>
      <c r="AK1704" s="90"/>
      <c r="AL1704" s="90" t="s">
        <v>57</v>
      </c>
      <c r="AM1704" s="90"/>
      <c r="AN1704" s="90" t="s">
        <v>57</v>
      </c>
      <c r="AO1704" s="90"/>
      <c r="AP1704" s="90" t="s">
        <v>57</v>
      </c>
      <c r="AQ1704" s="90"/>
      <c r="AR1704" s="90" t="s">
        <v>57</v>
      </c>
      <c r="AS1704" s="90" t="s">
        <v>60</v>
      </c>
      <c r="AT1704" s="90" t="s">
        <v>61</v>
      </c>
      <c r="AU1704" s="97" t="s">
        <v>62</v>
      </c>
      <c r="AV1704" s="98" t="s">
        <v>125</v>
      </c>
      <c r="AW1704" s="98" t="s">
        <v>324</v>
      </c>
      <c r="AX1704" s="97">
        <v>3202005</v>
      </c>
      <c r="AY1704" s="98" t="s">
        <v>325</v>
      </c>
      <c r="AZ1704" s="98" t="s">
        <v>389</v>
      </c>
      <c r="BA1704" s="24"/>
    </row>
    <row r="1705" spans="1:53" ht="84.75" customHeight="1">
      <c r="A1705" s="23" t="str">
        <f>+IFERROR(VLOOKUP(R1705,'[2]Listas niveles'!$D$2:$E$11,2,FALSE),"")</f>
        <v>DTAO</v>
      </c>
      <c r="B1705" s="23" t="str">
        <f>+IFERROR(VLOOKUP(AS1705,'[2]Listas anexo 1'!$A$7:$B$8,2,FALSE),"")</f>
        <v>ADMIN</v>
      </c>
      <c r="C1705" s="23" t="str">
        <f>+IFERROR(VLOOKUP(AT1705,'[2]Listas anexo 1'!$A$13:$B$15,2,FALSE),"")</f>
        <v>ADMINYCOOR</v>
      </c>
      <c r="D1705" s="23" t="str">
        <f>+IFERROR(VLOOKUP(AT1705,'[2]Listas anexo 1'!$A$13:$C$15,3,FALSE),"")</f>
        <v>CONTRIBUIR</v>
      </c>
      <c r="E1705" s="23" t="str">
        <f>+IFERROR(VLOOKUP(AT1705,'[2]Listas anexo 1'!$A$19:$B$21,2,FALSE),"")</f>
        <v>ADMINOB</v>
      </c>
      <c r="F1705" s="23" t="str">
        <f>+IFERROR(VLOOKUP(AV1705,'[2]Listas anexo 1'!$J$13:$K$21,2,FALSE),"")</f>
        <v>ADOBI</v>
      </c>
      <c r="G1705" s="23" t="str">
        <f>+IFERROR(VLOOKUP(AW1705,'[2]LISTAS ANEXO 1. 2'!$A$9:$B$38,2,FALSE),"")</f>
        <v>AIII</v>
      </c>
      <c r="H1705" s="23" t="str">
        <f>+IFERROR(IF(C1705="ADMINYCOOR",VLOOKUP(AY1705,'[2]LISTAS ANEXO 1. 3'!$B$13:$C$42,2,FALSE),IF(C1705="TASAS",VLOOKUP(AY1705,'[2]LISTAS ANEXO 1. 3'!$B$43:$C$51,2,FALSE),IF(C1705="FORTALECIMIENTO",VLOOKUP(AY1705,'[2]LISTAS ANEXO 1. 3'!$B$52:$C$58,2,FALSE),""))),"")</f>
        <v>DD</v>
      </c>
      <c r="I1705" s="23" t="str">
        <f>+IFERROR(VLOOKUP(#REF!,'[2]LISTAS ANEXO 1. 4'!$B$74:$C$90,2,FALSE),"")</f>
        <v/>
      </c>
      <c r="J1705" s="23" t="str">
        <f>+IFERROR(VLOOKUP(X1705,[2]ORDINALES!$B$2:$C$5,2,FALSE),"")</f>
        <v>CTADOS</v>
      </c>
      <c r="K1705" s="23" t="str">
        <f>+IFERROR(VLOOKUP(#REF!,[2]REGION!$G$2:$I$1125,2,FALSE),"")</f>
        <v/>
      </c>
      <c r="L1705" s="23" t="str">
        <f>+IFERROR(VLOOKUP(AI1705,[2]REGION!$G$2:$I$1125,2,FALSE),"")</f>
        <v/>
      </c>
      <c r="M1705" s="23" t="str">
        <f>+IFERROR(VLOOKUP(#REF!,[2]ORDINALES!$H$2:$I$382,2,FALSE),"")</f>
        <v/>
      </c>
      <c r="N1705" s="23" t="str">
        <f>IFERROR(VLOOKUP(U1705,'[2]Lista Willy'!$B$11:$D$14,3,FALSE),"")</f>
        <v>REC_20</v>
      </c>
      <c r="O1705" s="24"/>
      <c r="P1705" s="90">
        <v>51023</v>
      </c>
      <c r="Q1705" s="90" t="s">
        <v>540</v>
      </c>
      <c r="R1705" s="90" t="s">
        <v>1386</v>
      </c>
      <c r="S1705" s="90" t="s">
        <v>1653</v>
      </c>
      <c r="T1705" s="90" t="s">
        <v>1386</v>
      </c>
      <c r="U1705" s="90" t="s">
        <v>153</v>
      </c>
      <c r="V1705" s="94" t="s">
        <v>154</v>
      </c>
      <c r="W1705" s="90" t="s">
        <v>1177</v>
      </c>
      <c r="X1705" s="90" t="s">
        <v>55</v>
      </c>
      <c r="Y1705" s="90" t="s">
        <v>1665</v>
      </c>
      <c r="Z1705" s="88">
        <v>2000000</v>
      </c>
      <c r="AA1705" s="120"/>
      <c r="AB1705" s="88"/>
      <c r="AC1705" s="88"/>
      <c r="AD1705" s="88"/>
      <c r="AE1705" s="120">
        <v>2000000</v>
      </c>
      <c r="AF1705" s="88"/>
      <c r="AG1705" s="89"/>
      <c r="AH1705" s="90" t="s">
        <v>57</v>
      </c>
      <c r="AI1705" s="90"/>
      <c r="AJ1705" s="90"/>
      <c r="AK1705" s="90"/>
      <c r="AL1705" s="90" t="s">
        <v>57</v>
      </c>
      <c r="AM1705" s="90"/>
      <c r="AN1705" s="90" t="s">
        <v>57</v>
      </c>
      <c r="AO1705" s="90"/>
      <c r="AP1705" s="90" t="s">
        <v>57</v>
      </c>
      <c r="AQ1705" s="90"/>
      <c r="AR1705" s="90" t="s">
        <v>57</v>
      </c>
      <c r="AS1705" s="90" t="s">
        <v>60</v>
      </c>
      <c r="AT1705" s="90" t="s">
        <v>61</v>
      </c>
      <c r="AU1705" s="97" t="s">
        <v>62</v>
      </c>
      <c r="AV1705" s="98" t="s">
        <v>125</v>
      </c>
      <c r="AW1705" s="98" t="s">
        <v>324</v>
      </c>
      <c r="AX1705" s="97">
        <v>3202005</v>
      </c>
      <c r="AY1705" s="98" t="s">
        <v>325</v>
      </c>
      <c r="AZ1705" s="98" t="s">
        <v>389</v>
      </c>
      <c r="BA1705" s="24"/>
    </row>
    <row r="1706" spans="1:53" ht="84.75" customHeight="1">
      <c r="A1706" s="23" t="str">
        <f>+IFERROR(VLOOKUP(R1706,'[2]Listas niveles'!$D$2:$E$11,2,FALSE),"")</f>
        <v>DTAO</v>
      </c>
      <c r="B1706" s="23" t="str">
        <f>+IFERROR(VLOOKUP(AS1706,'[2]Listas anexo 1'!$A$7:$B$8,2,FALSE),"")</f>
        <v>ADMIN</v>
      </c>
      <c r="C1706" s="23" t="str">
        <f>+IFERROR(VLOOKUP(AT1706,'[2]Listas anexo 1'!$A$13:$B$15,2,FALSE),"")</f>
        <v>ADMINYCOOR</v>
      </c>
      <c r="D1706" s="23" t="str">
        <f>+IFERROR(VLOOKUP(AT1706,'[2]Listas anexo 1'!$A$13:$C$15,3,FALSE),"")</f>
        <v>CONTRIBUIR</v>
      </c>
      <c r="E1706" s="23" t="str">
        <f>+IFERROR(VLOOKUP(AT1706,'[2]Listas anexo 1'!$A$19:$B$21,2,FALSE),"")</f>
        <v>ADMINOB</v>
      </c>
      <c r="F1706" s="23" t="str">
        <f>+IFERROR(VLOOKUP(AV1706,'[2]Listas anexo 1'!$J$13:$K$21,2,FALSE),"")</f>
        <v>ADOBI</v>
      </c>
      <c r="G1706" s="23" t="str">
        <f>+IFERROR(VLOOKUP(AW1706,'[2]LISTAS ANEXO 1. 2'!$A$9:$B$38,2,FALSE),"")</f>
        <v>AIII</v>
      </c>
      <c r="H1706" s="23" t="str">
        <f>+IFERROR(IF(C1706="ADMINYCOOR",VLOOKUP(AY1706,'[2]LISTAS ANEXO 1. 3'!$B$13:$C$42,2,FALSE),IF(C1706="TASAS",VLOOKUP(AY1706,'[2]LISTAS ANEXO 1. 3'!$B$43:$C$51,2,FALSE),IF(C1706="FORTALECIMIENTO",VLOOKUP(AY1706,'[2]LISTAS ANEXO 1. 3'!$B$52:$C$58,2,FALSE),""))),"")</f>
        <v>DD</v>
      </c>
      <c r="I1706" s="23" t="str">
        <f>+IFERROR(VLOOKUP(#REF!,'[2]LISTAS ANEXO 1. 4'!$B$74:$C$90,2,FALSE),"")</f>
        <v/>
      </c>
      <c r="J1706" s="23" t="str">
        <f>+IFERROR(VLOOKUP(X1706,[2]ORDINALES!$B$2:$C$5,2,FALSE),"")</f>
        <v>CTADOS</v>
      </c>
      <c r="K1706" s="23" t="str">
        <f>+IFERROR(VLOOKUP(#REF!,[2]REGION!$G$2:$I$1125,2,FALSE),"")</f>
        <v/>
      </c>
      <c r="L1706" s="23" t="str">
        <f>+IFERROR(VLOOKUP(AI1706,[2]REGION!$G$2:$I$1125,2,FALSE),"")</f>
        <v/>
      </c>
      <c r="M1706" s="23" t="str">
        <f>+IFERROR(VLOOKUP(#REF!,[2]ORDINALES!$H$2:$I$382,2,FALSE),"")</f>
        <v/>
      </c>
      <c r="N1706" s="23" t="str">
        <f>IFERROR(VLOOKUP(U1706,'[2]Lista Willy'!$B$11:$D$14,3,FALSE),"")</f>
        <v>REC_20</v>
      </c>
      <c r="O1706" s="24"/>
      <c r="P1706" s="90">
        <v>51024</v>
      </c>
      <c r="Q1706" s="90" t="s">
        <v>540</v>
      </c>
      <c r="R1706" s="90" t="s">
        <v>1386</v>
      </c>
      <c r="S1706" s="90" t="s">
        <v>1653</v>
      </c>
      <c r="T1706" s="90" t="s">
        <v>1386</v>
      </c>
      <c r="U1706" s="90" t="s">
        <v>153</v>
      </c>
      <c r="V1706" s="94" t="s">
        <v>154</v>
      </c>
      <c r="W1706" s="90" t="s">
        <v>1177</v>
      </c>
      <c r="X1706" s="90" t="s">
        <v>55</v>
      </c>
      <c r="Y1706" s="90" t="s">
        <v>1666</v>
      </c>
      <c r="Z1706" s="88">
        <v>6000000</v>
      </c>
      <c r="AA1706" s="120"/>
      <c r="AB1706" s="88"/>
      <c r="AC1706" s="88"/>
      <c r="AD1706" s="88"/>
      <c r="AE1706" s="120">
        <v>6000000</v>
      </c>
      <c r="AF1706" s="88"/>
      <c r="AG1706" s="89"/>
      <c r="AH1706" s="90" t="s">
        <v>57</v>
      </c>
      <c r="AI1706" s="90"/>
      <c r="AJ1706" s="90"/>
      <c r="AK1706" s="90"/>
      <c r="AL1706" s="90" t="s">
        <v>57</v>
      </c>
      <c r="AM1706" s="90"/>
      <c r="AN1706" s="90" t="s">
        <v>57</v>
      </c>
      <c r="AO1706" s="90"/>
      <c r="AP1706" s="90" t="s">
        <v>57</v>
      </c>
      <c r="AQ1706" s="90"/>
      <c r="AR1706" s="90" t="s">
        <v>57</v>
      </c>
      <c r="AS1706" s="90" t="s">
        <v>60</v>
      </c>
      <c r="AT1706" s="90" t="s">
        <v>61</v>
      </c>
      <c r="AU1706" s="97" t="s">
        <v>62</v>
      </c>
      <c r="AV1706" s="98" t="s">
        <v>125</v>
      </c>
      <c r="AW1706" s="98" t="s">
        <v>324</v>
      </c>
      <c r="AX1706" s="97">
        <v>3202005</v>
      </c>
      <c r="AY1706" s="98" t="s">
        <v>325</v>
      </c>
      <c r="AZ1706" s="98" t="s">
        <v>389</v>
      </c>
      <c r="BA1706" s="24"/>
    </row>
    <row r="1707" spans="1:53" ht="84.75" customHeight="1">
      <c r="A1707" s="23" t="str">
        <f>+IFERROR(VLOOKUP(R1707,'[2]Listas niveles'!$D$2:$E$11,2,FALSE),"")</f>
        <v>DTAO</v>
      </c>
      <c r="B1707" s="23" t="str">
        <f>+IFERROR(VLOOKUP(AS1707,'[2]Listas anexo 1'!$A$7:$B$8,2,FALSE),"")</f>
        <v>ADMIN</v>
      </c>
      <c r="C1707" s="23" t="str">
        <f>+IFERROR(VLOOKUP(AT1707,'[2]Listas anexo 1'!$A$13:$B$15,2,FALSE),"")</f>
        <v>ADMINYCOOR</v>
      </c>
      <c r="D1707" s="23" t="str">
        <f>+IFERROR(VLOOKUP(AT1707,'[2]Listas anexo 1'!$A$13:$C$15,3,FALSE),"")</f>
        <v>CONTRIBUIR</v>
      </c>
      <c r="E1707" s="23" t="str">
        <f>+IFERROR(VLOOKUP(AT1707,'[2]Listas anexo 1'!$A$19:$B$21,2,FALSE),"")</f>
        <v>ADMINOB</v>
      </c>
      <c r="F1707" s="23" t="str">
        <f>+IFERROR(VLOOKUP(AV1707,'[2]Listas anexo 1'!$J$13:$K$21,2,FALSE),"")</f>
        <v>ADOBI</v>
      </c>
      <c r="G1707" s="23" t="str">
        <f>+IFERROR(VLOOKUP(AW1707,'[2]LISTAS ANEXO 1. 2'!$A$9:$B$38,2,FALSE),"")</f>
        <v>AIII</v>
      </c>
      <c r="H1707" s="23" t="str">
        <f>+IFERROR(IF(C1707="ADMINYCOOR",VLOOKUP(AY1707,'[2]LISTAS ANEXO 1. 3'!$B$13:$C$42,2,FALSE),IF(C1707="TASAS",VLOOKUP(AY1707,'[2]LISTAS ANEXO 1. 3'!$B$43:$C$51,2,FALSE),IF(C1707="FORTALECIMIENTO",VLOOKUP(AY1707,'[2]LISTAS ANEXO 1. 3'!$B$52:$C$58,2,FALSE),""))),"")</f>
        <v>DD</v>
      </c>
      <c r="I1707" s="23" t="str">
        <f>+IFERROR(VLOOKUP(#REF!,'[2]LISTAS ANEXO 1. 4'!$B$74:$C$90,2,FALSE),"")</f>
        <v/>
      </c>
      <c r="J1707" s="23" t="str">
        <f>+IFERROR(VLOOKUP(X1707,[2]ORDINALES!$B$2:$C$5,2,FALSE),"")</f>
        <v>CTADOS</v>
      </c>
      <c r="K1707" s="23" t="str">
        <f>+IFERROR(VLOOKUP(#REF!,[2]REGION!$G$2:$I$1125,2,FALSE),"")</f>
        <v/>
      </c>
      <c r="L1707" s="23" t="str">
        <f>+IFERROR(VLOOKUP(AI1707,[2]REGION!$G$2:$I$1125,2,FALSE),"")</f>
        <v/>
      </c>
      <c r="M1707" s="23" t="str">
        <f>+IFERROR(VLOOKUP(#REF!,[2]ORDINALES!$H$2:$I$382,2,FALSE),"")</f>
        <v/>
      </c>
      <c r="N1707" s="23" t="str">
        <f>IFERROR(VLOOKUP(U1707,'[2]Lista Willy'!$B$11:$D$14,3,FALSE),"")</f>
        <v>REC_20</v>
      </c>
      <c r="O1707" s="24"/>
      <c r="P1707" s="90">
        <v>51025</v>
      </c>
      <c r="Q1707" s="90" t="s">
        <v>540</v>
      </c>
      <c r="R1707" s="90" t="s">
        <v>1386</v>
      </c>
      <c r="S1707" s="90" t="s">
        <v>1653</v>
      </c>
      <c r="T1707" s="90" t="s">
        <v>1386</v>
      </c>
      <c r="U1707" s="90" t="s">
        <v>153</v>
      </c>
      <c r="V1707" s="94" t="s">
        <v>154</v>
      </c>
      <c r="W1707" s="90" t="s">
        <v>1177</v>
      </c>
      <c r="X1707" s="90" t="s">
        <v>55</v>
      </c>
      <c r="Y1707" s="90" t="s">
        <v>1667</v>
      </c>
      <c r="Z1707" s="88">
        <v>1000000</v>
      </c>
      <c r="AA1707" s="120"/>
      <c r="AB1707" s="88"/>
      <c r="AC1707" s="88"/>
      <c r="AD1707" s="88"/>
      <c r="AE1707" s="120">
        <v>1000000</v>
      </c>
      <c r="AF1707" s="88"/>
      <c r="AG1707" s="89"/>
      <c r="AH1707" s="90" t="s">
        <v>57</v>
      </c>
      <c r="AI1707" s="90"/>
      <c r="AJ1707" s="90"/>
      <c r="AK1707" s="90"/>
      <c r="AL1707" s="90" t="s">
        <v>57</v>
      </c>
      <c r="AM1707" s="90"/>
      <c r="AN1707" s="90" t="s">
        <v>57</v>
      </c>
      <c r="AO1707" s="90"/>
      <c r="AP1707" s="90" t="s">
        <v>57</v>
      </c>
      <c r="AQ1707" s="90"/>
      <c r="AR1707" s="90" t="s">
        <v>57</v>
      </c>
      <c r="AS1707" s="90" t="s">
        <v>60</v>
      </c>
      <c r="AT1707" s="90" t="s">
        <v>61</v>
      </c>
      <c r="AU1707" s="97" t="s">
        <v>62</v>
      </c>
      <c r="AV1707" s="98" t="s">
        <v>125</v>
      </c>
      <c r="AW1707" s="98" t="s">
        <v>324</v>
      </c>
      <c r="AX1707" s="97">
        <v>3202005</v>
      </c>
      <c r="AY1707" s="98" t="s">
        <v>325</v>
      </c>
      <c r="AZ1707" s="98" t="s">
        <v>389</v>
      </c>
      <c r="BA1707" s="24"/>
    </row>
    <row r="1708" spans="1:53" ht="84.75" customHeight="1">
      <c r="A1708" s="23" t="str">
        <f>+IFERROR(VLOOKUP(R1708,'[2]Listas niveles'!$D$2:$E$11,2,FALSE),"")</f>
        <v>DTAO</v>
      </c>
      <c r="B1708" s="23" t="str">
        <f>+IFERROR(VLOOKUP(AS1708,'[2]Listas anexo 1'!$A$7:$B$8,2,FALSE),"")</f>
        <v>ADMIN</v>
      </c>
      <c r="C1708" s="23" t="str">
        <f>+IFERROR(VLOOKUP(AT1708,'[2]Listas anexo 1'!$A$13:$B$15,2,FALSE),"")</f>
        <v>ADMINYCOOR</v>
      </c>
      <c r="D1708" s="23" t="str">
        <f>+IFERROR(VLOOKUP(AT1708,'[2]Listas anexo 1'!$A$13:$C$15,3,FALSE),"")</f>
        <v>CONTRIBUIR</v>
      </c>
      <c r="E1708" s="23" t="str">
        <f>+IFERROR(VLOOKUP(AT1708,'[2]Listas anexo 1'!$A$19:$B$21,2,FALSE),"")</f>
        <v>ADMINOB</v>
      </c>
      <c r="F1708" s="23" t="str">
        <f>+IFERROR(VLOOKUP(AV1708,'[2]Listas anexo 1'!$J$13:$K$21,2,FALSE),"")</f>
        <v>ADOBI</v>
      </c>
      <c r="G1708" s="23" t="str">
        <f>+IFERROR(VLOOKUP(AW1708,'[2]LISTAS ANEXO 1. 2'!$A$9:$B$38,2,FALSE),"")</f>
        <v>AIII</v>
      </c>
      <c r="H1708" s="23" t="str">
        <f>+IFERROR(IF(C1708="ADMINYCOOR",VLOOKUP(AY1708,'[2]LISTAS ANEXO 1. 3'!$B$13:$C$42,2,FALSE),IF(C1708="TASAS",VLOOKUP(AY1708,'[2]LISTAS ANEXO 1. 3'!$B$43:$C$51,2,FALSE),IF(C1708="FORTALECIMIENTO",VLOOKUP(AY1708,'[2]LISTAS ANEXO 1. 3'!$B$52:$C$58,2,FALSE),""))),"")</f>
        <v>DD</v>
      </c>
      <c r="I1708" s="23" t="str">
        <f>+IFERROR(VLOOKUP(#REF!,'[2]LISTAS ANEXO 1. 4'!$B$74:$C$90,2,FALSE),"")</f>
        <v/>
      </c>
      <c r="J1708" s="23" t="str">
        <f>+IFERROR(VLOOKUP(X1708,[2]ORDINALES!$B$2:$C$5,2,FALSE),"")</f>
        <v>CTADOS</v>
      </c>
      <c r="K1708" s="23" t="str">
        <f>+IFERROR(VLOOKUP(#REF!,[2]REGION!$G$2:$I$1125,2,FALSE),"")</f>
        <v/>
      </c>
      <c r="L1708" s="23" t="str">
        <f>+IFERROR(VLOOKUP(AI1708,[2]REGION!$G$2:$I$1125,2,FALSE),"")</f>
        <v/>
      </c>
      <c r="M1708" s="23" t="str">
        <f>+IFERROR(VLOOKUP(#REF!,[2]ORDINALES!$H$2:$I$382,2,FALSE),"")</f>
        <v/>
      </c>
      <c r="N1708" s="23" t="str">
        <f>IFERROR(VLOOKUP(U1708,'[2]Lista Willy'!$B$11:$D$14,3,FALSE),"")</f>
        <v>REC_20</v>
      </c>
      <c r="O1708" s="24"/>
      <c r="P1708" s="90">
        <v>51026</v>
      </c>
      <c r="Q1708" s="90" t="s">
        <v>540</v>
      </c>
      <c r="R1708" s="90" t="s">
        <v>1386</v>
      </c>
      <c r="S1708" s="90" t="s">
        <v>1653</v>
      </c>
      <c r="T1708" s="90" t="s">
        <v>1386</v>
      </c>
      <c r="U1708" s="90" t="s">
        <v>153</v>
      </c>
      <c r="V1708" s="94" t="s">
        <v>154</v>
      </c>
      <c r="W1708" s="90" t="s">
        <v>1177</v>
      </c>
      <c r="X1708" s="90" t="s">
        <v>55</v>
      </c>
      <c r="Y1708" s="90" t="s">
        <v>1668</v>
      </c>
      <c r="Z1708" s="88">
        <v>27200000</v>
      </c>
      <c r="AA1708" s="120"/>
      <c r="AB1708" s="88"/>
      <c r="AC1708" s="88"/>
      <c r="AD1708" s="88"/>
      <c r="AE1708" s="120">
        <v>27200000</v>
      </c>
      <c r="AF1708" s="88"/>
      <c r="AG1708" s="89"/>
      <c r="AH1708" s="90" t="s">
        <v>57</v>
      </c>
      <c r="AI1708" s="90"/>
      <c r="AJ1708" s="90"/>
      <c r="AK1708" s="90"/>
      <c r="AL1708" s="90" t="s">
        <v>57</v>
      </c>
      <c r="AM1708" s="90"/>
      <c r="AN1708" s="90" t="s">
        <v>57</v>
      </c>
      <c r="AO1708" s="90"/>
      <c r="AP1708" s="90" t="s">
        <v>57</v>
      </c>
      <c r="AQ1708" s="90"/>
      <c r="AR1708" s="90" t="s">
        <v>57</v>
      </c>
      <c r="AS1708" s="90" t="s">
        <v>60</v>
      </c>
      <c r="AT1708" s="90" t="s">
        <v>61</v>
      </c>
      <c r="AU1708" s="97" t="s">
        <v>62</v>
      </c>
      <c r="AV1708" s="98" t="s">
        <v>125</v>
      </c>
      <c r="AW1708" s="98" t="s">
        <v>324</v>
      </c>
      <c r="AX1708" s="97">
        <v>3202005</v>
      </c>
      <c r="AY1708" s="98" t="s">
        <v>325</v>
      </c>
      <c r="AZ1708" s="98" t="s">
        <v>389</v>
      </c>
      <c r="BA1708" s="24"/>
    </row>
    <row r="1709" spans="1:53" ht="84.75" customHeight="1">
      <c r="A1709" s="23" t="str">
        <f>+IFERROR(VLOOKUP(R1709,'[2]Listas niveles'!$D$2:$E$11,2,FALSE),"")</f>
        <v>DTAO</v>
      </c>
      <c r="B1709" s="23" t="str">
        <f>+IFERROR(VLOOKUP(AS1709,'[2]Listas anexo 1'!$A$7:$B$8,2,FALSE),"")</f>
        <v>ADMIN</v>
      </c>
      <c r="C1709" s="23" t="str">
        <f>+IFERROR(VLOOKUP(AT1709,'[2]Listas anexo 1'!$A$13:$B$15,2,FALSE),"")</f>
        <v>ADMINYCOOR</v>
      </c>
      <c r="D1709" s="23" t="str">
        <f>+IFERROR(VLOOKUP(AT1709,'[2]Listas anexo 1'!$A$13:$C$15,3,FALSE),"")</f>
        <v>CONTRIBUIR</v>
      </c>
      <c r="E1709" s="23" t="str">
        <f>+IFERROR(VLOOKUP(AT1709,'[2]Listas anexo 1'!$A$19:$B$21,2,FALSE),"")</f>
        <v>ADMINOB</v>
      </c>
      <c r="F1709" s="23" t="str">
        <f>+IFERROR(VLOOKUP(AV1709,'[2]Listas anexo 1'!$J$13:$K$21,2,FALSE),"")</f>
        <v>ADOBI</v>
      </c>
      <c r="G1709" s="23" t="str">
        <f>+IFERROR(VLOOKUP(AW1709,'[2]LISTAS ANEXO 1. 2'!$A$9:$B$38,2,FALSE),"")</f>
        <v>AI</v>
      </c>
      <c r="H1709" s="23" t="str">
        <f>+IFERROR(IF(C1709="ADMINYCOOR",VLOOKUP(AY1709,'[2]LISTAS ANEXO 1. 3'!$B$13:$C$42,2,FALSE),IF(C1709="TASAS",VLOOKUP(AY1709,'[2]LISTAS ANEXO 1. 3'!$B$43:$C$51,2,FALSE),IF(C1709="FORTALECIMIENTO",VLOOKUP(AY1709,'[2]LISTAS ANEXO 1. 3'!$B$52:$C$58,2,FALSE),""))),"")</f>
        <v>AA</v>
      </c>
      <c r="I1709" s="23" t="str">
        <f>+IFERROR(VLOOKUP(#REF!,'[2]LISTAS ANEXO 1. 4'!$B$74:$C$90,2,FALSE),"")</f>
        <v/>
      </c>
      <c r="J1709" s="23" t="str">
        <f>+IFERROR(VLOOKUP(X1709,[2]ORDINALES!$B$2:$C$5,2,FALSE),"")</f>
        <v>CTADOS</v>
      </c>
      <c r="K1709" s="23" t="str">
        <f>+IFERROR(VLOOKUP(#REF!,[2]REGION!$G$2:$I$1125,2,FALSE),"")</f>
        <v/>
      </c>
      <c r="L1709" s="23" t="str">
        <f>+IFERROR(VLOOKUP(AI1709,[2]REGION!$G$2:$I$1125,2,FALSE),"")</f>
        <v/>
      </c>
      <c r="M1709" s="23" t="str">
        <f>+IFERROR(VLOOKUP(#REF!,[2]ORDINALES!$H$2:$I$382,2,FALSE),"")</f>
        <v/>
      </c>
      <c r="N1709" s="23" t="str">
        <f>IFERROR(VLOOKUP(U1709,'[2]Lista Willy'!$B$11:$D$14,3,FALSE),"")</f>
        <v>REC_20</v>
      </c>
      <c r="O1709" s="24"/>
      <c r="P1709" s="90">
        <v>51027</v>
      </c>
      <c r="Q1709" s="90" t="s">
        <v>540</v>
      </c>
      <c r="R1709" s="90" t="s">
        <v>1386</v>
      </c>
      <c r="S1709" s="90" t="s">
        <v>1653</v>
      </c>
      <c r="T1709" s="90" t="s">
        <v>1386</v>
      </c>
      <c r="U1709" s="90" t="s">
        <v>153</v>
      </c>
      <c r="V1709" s="94" t="s">
        <v>154</v>
      </c>
      <c r="W1709" s="90" t="s">
        <v>1177</v>
      </c>
      <c r="X1709" s="90" t="s">
        <v>55</v>
      </c>
      <c r="Y1709" s="90" t="s">
        <v>71</v>
      </c>
      <c r="Z1709" s="88">
        <v>6500000</v>
      </c>
      <c r="AA1709" s="120"/>
      <c r="AB1709" s="88"/>
      <c r="AC1709" s="88"/>
      <c r="AD1709" s="88"/>
      <c r="AE1709" s="120">
        <v>6500000</v>
      </c>
      <c r="AF1709" s="88"/>
      <c r="AG1709" s="89"/>
      <c r="AH1709" s="90" t="s">
        <v>57</v>
      </c>
      <c r="AI1709" s="90"/>
      <c r="AJ1709" s="90"/>
      <c r="AK1709" s="90"/>
      <c r="AL1709" s="90" t="s">
        <v>57</v>
      </c>
      <c r="AM1709" s="90"/>
      <c r="AN1709" s="90" t="s">
        <v>57</v>
      </c>
      <c r="AO1709" s="90"/>
      <c r="AP1709" s="90" t="s">
        <v>57</v>
      </c>
      <c r="AQ1709" s="90"/>
      <c r="AR1709" s="90" t="s">
        <v>57</v>
      </c>
      <c r="AS1709" s="90" t="s">
        <v>60</v>
      </c>
      <c r="AT1709" s="90" t="s">
        <v>61</v>
      </c>
      <c r="AU1709" s="97" t="s">
        <v>62</v>
      </c>
      <c r="AV1709" s="98" t="s">
        <v>125</v>
      </c>
      <c r="AW1709" s="98" t="s">
        <v>126</v>
      </c>
      <c r="AX1709" s="97">
        <v>3202032</v>
      </c>
      <c r="AY1709" s="98" t="s">
        <v>127</v>
      </c>
      <c r="AZ1709" s="98" t="s">
        <v>128</v>
      </c>
      <c r="BA1709" s="24"/>
    </row>
    <row r="1710" spans="1:53" ht="84.75" customHeight="1">
      <c r="A1710" s="23" t="str">
        <f>+IFERROR(VLOOKUP(R1710,'[2]Listas niveles'!$D$2:$E$11,2,FALSE),"")</f>
        <v>DTAO</v>
      </c>
      <c r="B1710" s="23" t="str">
        <f>+IFERROR(VLOOKUP(AS1710,'[2]Listas anexo 1'!$A$7:$B$8,2,FALSE),"")</f>
        <v>ADMIN</v>
      </c>
      <c r="C1710" s="23" t="str">
        <f>+IFERROR(VLOOKUP(AT1710,'[2]Listas anexo 1'!$A$13:$B$15,2,FALSE),"")</f>
        <v>ADMINYCOOR</v>
      </c>
      <c r="D1710" s="23" t="str">
        <f>+IFERROR(VLOOKUP(AT1710,'[2]Listas anexo 1'!$A$13:$C$15,3,FALSE),"")</f>
        <v>CONTRIBUIR</v>
      </c>
      <c r="E1710" s="23" t="str">
        <f>+IFERROR(VLOOKUP(AT1710,'[2]Listas anexo 1'!$A$19:$B$21,2,FALSE),"")</f>
        <v>ADMINOB</v>
      </c>
      <c r="F1710" s="23" t="str">
        <f>+IFERROR(VLOOKUP(AV1710,'[2]Listas anexo 1'!$J$13:$K$21,2,FALSE),"")</f>
        <v>ADOBI</v>
      </c>
      <c r="G1710" s="23" t="str">
        <f>+IFERROR(VLOOKUP(AW1710,'[2]LISTAS ANEXO 1. 2'!$A$9:$B$38,2,FALSE),"")</f>
        <v>AI</v>
      </c>
      <c r="H1710" s="23" t="str">
        <f>+IFERROR(IF(C1710="ADMINYCOOR",VLOOKUP(AY1710,'[2]LISTAS ANEXO 1. 3'!$B$13:$C$42,2,FALSE),IF(C1710="TASAS",VLOOKUP(AY1710,'[2]LISTAS ANEXO 1. 3'!$B$43:$C$51,2,FALSE),IF(C1710="FORTALECIMIENTO",VLOOKUP(AY1710,'[2]LISTAS ANEXO 1. 3'!$B$52:$C$58,2,FALSE),""))),"")</f>
        <v>AA</v>
      </c>
      <c r="I1710" s="23" t="str">
        <f>+IFERROR(VLOOKUP(#REF!,'[2]LISTAS ANEXO 1. 4'!$B$74:$C$90,2,FALSE),"")</f>
        <v/>
      </c>
      <c r="J1710" s="23" t="str">
        <f>+IFERROR(VLOOKUP(X1710,[2]ORDINALES!$B$2:$C$5,2,FALSE),"")</f>
        <v>CTADOS</v>
      </c>
      <c r="K1710" s="23" t="str">
        <f>+IFERROR(VLOOKUP(#REF!,[2]REGION!$G$2:$I$1125,2,FALSE),"")</f>
        <v/>
      </c>
      <c r="L1710" s="23" t="str">
        <f>+IFERROR(VLOOKUP(AI1710,[2]REGION!$G$2:$I$1125,2,FALSE),"")</f>
        <v/>
      </c>
      <c r="M1710" s="23" t="str">
        <f>+IFERROR(VLOOKUP(#REF!,[2]ORDINALES!$H$2:$I$382,2,FALSE),"")</f>
        <v/>
      </c>
      <c r="N1710" s="23" t="str">
        <f>IFERROR(VLOOKUP(U1710,'[2]Lista Willy'!$B$11:$D$14,3,FALSE),"")</f>
        <v>REC_20</v>
      </c>
      <c r="O1710" s="24"/>
      <c r="P1710" s="90">
        <v>51028</v>
      </c>
      <c r="Q1710" s="90" t="s">
        <v>540</v>
      </c>
      <c r="R1710" s="90" t="s">
        <v>1386</v>
      </c>
      <c r="S1710" s="90" t="s">
        <v>1653</v>
      </c>
      <c r="T1710" s="90" t="s">
        <v>1386</v>
      </c>
      <c r="U1710" s="90" t="s">
        <v>153</v>
      </c>
      <c r="V1710" s="94" t="s">
        <v>154</v>
      </c>
      <c r="W1710" s="90" t="s">
        <v>1177</v>
      </c>
      <c r="X1710" s="90" t="s">
        <v>55</v>
      </c>
      <c r="Y1710" s="90" t="s">
        <v>1669</v>
      </c>
      <c r="Z1710" s="88">
        <v>10000000</v>
      </c>
      <c r="AA1710" s="120"/>
      <c r="AB1710" s="88"/>
      <c r="AC1710" s="88"/>
      <c r="AD1710" s="88"/>
      <c r="AE1710" s="120">
        <v>10000000</v>
      </c>
      <c r="AF1710" s="88"/>
      <c r="AG1710" s="89"/>
      <c r="AH1710" s="90" t="s">
        <v>57</v>
      </c>
      <c r="AI1710" s="90"/>
      <c r="AJ1710" s="90"/>
      <c r="AK1710" s="90"/>
      <c r="AL1710" s="90" t="s">
        <v>57</v>
      </c>
      <c r="AM1710" s="90"/>
      <c r="AN1710" s="90" t="s">
        <v>57</v>
      </c>
      <c r="AO1710" s="90"/>
      <c r="AP1710" s="90" t="s">
        <v>57</v>
      </c>
      <c r="AQ1710" s="90"/>
      <c r="AR1710" s="90" t="s">
        <v>57</v>
      </c>
      <c r="AS1710" s="90" t="s">
        <v>60</v>
      </c>
      <c r="AT1710" s="90" t="s">
        <v>61</v>
      </c>
      <c r="AU1710" s="97" t="s">
        <v>62</v>
      </c>
      <c r="AV1710" s="98" t="s">
        <v>125</v>
      </c>
      <c r="AW1710" s="98" t="s">
        <v>126</v>
      </c>
      <c r="AX1710" s="97">
        <v>3202032</v>
      </c>
      <c r="AY1710" s="98" t="s">
        <v>127</v>
      </c>
      <c r="AZ1710" s="98" t="s">
        <v>128</v>
      </c>
      <c r="BA1710" s="24"/>
    </row>
    <row r="1711" spans="1:53" ht="84.75" customHeight="1">
      <c r="A1711" s="23" t="str">
        <f>+IFERROR(VLOOKUP(R1711,'[2]Listas niveles'!$D$2:$E$11,2,FALSE),"")</f>
        <v>DTAO</v>
      </c>
      <c r="B1711" s="23" t="str">
        <f>+IFERROR(VLOOKUP(AS1711,'[2]Listas anexo 1'!$A$7:$B$8,2,FALSE),"")</f>
        <v>ADMIN</v>
      </c>
      <c r="C1711" s="23" t="str">
        <f>+IFERROR(VLOOKUP(AT1711,'[2]Listas anexo 1'!$A$13:$B$15,2,FALSE),"")</f>
        <v>ADMINYCOOR</v>
      </c>
      <c r="D1711" s="23" t="str">
        <f>+IFERROR(VLOOKUP(AT1711,'[2]Listas anexo 1'!$A$13:$C$15,3,FALSE),"")</f>
        <v>CONTRIBUIR</v>
      </c>
      <c r="E1711" s="23" t="str">
        <f>+IFERROR(VLOOKUP(AT1711,'[2]Listas anexo 1'!$A$19:$B$21,2,FALSE),"")</f>
        <v>ADMINOB</v>
      </c>
      <c r="F1711" s="23" t="str">
        <f>+IFERROR(VLOOKUP(AV1711,'[2]Listas anexo 1'!$J$13:$K$21,2,FALSE),"")</f>
        <v>ADOBI</v>
      </c>
      <c r="G1711" s="23" t="str">
        <f>+IFERROR(VLOOKUP(AW1711,'[2]LISTAS ANEXO 1. 2'!$A$9:$B$38,2,FALSE),"")</f>
        <v>AI</v>
      </c>
      <c r="H1711" s="23" t="str">
        <f>+IFERROR(IF(C1711="ADMINYCOOR",VLOOKUP(AY1711,'[2]LISTAS ANEXO 1. 3'!$B$13:$C$42,2,FALSE),IF(C1711="TASAS",VLOOKUP(AY1711,'[2]LISTAS ANEXO 1. 3'!$B$43:$C$51,2,FALSE),IF(C1711="FORTALECIMIENTO",VLOOKUP(AY1711,'[2]LISTAS ANEXO 1. 3'!$B$52:$C$58,2,FALSE),""))),"")</f>
        <v>AA</v>
      </c>
      <c r="I1711" s="23" t="str">
        <f>+IFERROR(VLOOKUP(#REF!,'[2]LISTAS ANEXO 1. 4'!$B$74:$C$90,2,FALSE),"")</f>
        <v/>
      </c>
      <c r="J1711" s="23" t="str">
        <f>+IFERROR(VLOOKUP(X1711,[2]ORDINALES!$B$2:$C$5,2,FALSE),"")</f>
        <v>CTADOS</v>
      </c>
      <c r="K1711" s="23" t="str">
        <f>+IFERROR(VLOOKUP(#REF!,[2]REGION!$G$2:$I$1125,2,FALSE),"")</f>
        <v/>
      </c>
      <c r="L1711" s="23" t="str">
        <f>+IFERROR(VLOOKUP(AI1711,[2]REGION!$G$2:$I$1125,2,FALSE),"")</f>
        <v/>
      </c>
      <c r="M1711" s="23" t="str">
        <f>+IFERROR(VLOOKUP(#REF!,[2]ORDINALES!$H$2:$I$382,2,FALSE),"")</f>
        <v/>
      </c>
      <c r="N1711" s="23" t="str">
        <f>IFERROR(VLOOKUP(U1711,'[2]Lista Willy'!$B$11:$D$14,3,FALSE),"")</f>
        <v>REC_20</v>
      </c>
      <c r="O1711" s="24"/>
      <c r="P1711" s="90">
        <v>51029</v>
      </c>
      <c r="Q1711" s="90" t="s">
        <v>540</v>
      </c>
      <c r="R1711" s="90" t="s">
        <v>1386</v>
      </c>
      <c r="S1711" s="90" t="s">
        <v>1653</v>
      </c>
      <c r="T1711" s="90" t="s">
        <v>1386</v>
      </c>
      <c r="U1711" s="90" t="s">
        <v>153</v>
      </c>
      <c r="V1711" s="94" t="s">
        <v>154</v>
      </c>
      <c r="W1711" s="90" t="s">
        <v>1177</v>
      </c>
      <c r="X1711" s="90" t="s">
        <v>55</v>
      </c>
      <c r="Y1711" s="90" t="s">
        <v>1670</v>
      </c>
      <c r="Z1711" s="88">
        <v>5000000</v>
      </c>
      <c r="AA1711" s="120"/>
      <c r="AB1711" s="88"/>
      <c r="AC1711" s="88"/>
      <c r="AD1711" s="88"/>
      <c r="AE1711" s="120">
        <v>5000000</v>
      </c>
      <c r="AF1711" s="88"/>
      <c r="AG1711" s="89"/>
      <c r="AH1711" s="90" t="s">
        <v>57</v>
      </c>
      <c r="AI1711" s="90"/>
      <c r="AJ1711" s="90"/>
      <c r="AK1711" s="90"/>
      <c r="AL1711" s="90" t="s">
        <v>57</v>
      </c>
      <c r="AM1711" s="90"/>
      <c r="AN1711" s="90" t="s">
        <v>57</v>
      </c>
      <c r="AO1711" s="90"/>
      <c r="AP1711" s="90" t="s">
        <v>57</v>
      </c>
      <c r="AQ1711" s="90"/>
      <c r="AR1711" s="90" t="s">
        <v>57</v>
      </c>
      <c r="AS1711" s="90" t="s">
        <v>60</v>
      </c>
      <c r="AT1711" s="90" t="s">
        <v>61</v>
      </c>
      <c r="AU1711" s="97" t="s">
        <v>62</v>
      </c>
      <c r="AV1711" s="98" t="s">
        <v>125</v>
      </c>
      <c r="AW1711" s="98" t="s">
        <v>126</v>
      </c>
      <c r="AX1711" s="97">
        <v>3202032</v>
      </c>
      <c r="AY1711" s="98" t="s">
        <v>127</v>
      </c>
      <c r="AZ1711" s="98" t="s">
        <v>128</v>
      </c>
      <c r="BA1711" s="24"/>
    </row>
    <row r="1712" spans="1:53" ht="84.75" customHeight="1">
      <c r="A1712" s="23" t="str">
        <f>+IFERROR(VLOOKUP(R1712,'[2]Listas niveles'!$D$2:$E$11,2,FALSE),"")</f>
        <v>DTAO</v>
      </c>
      <c r="B1712" s="23" t="str">
        <f>+IFERROR(VLOOKUP(AS1712,'[2]Listas anexo 1'!$A$7:$B$8,2,FALSE),"")</f>
        <v>ADMIN</v>
      </c>
      <c r="C1712" s="23" t="str">
        <f>+IFERROR(VLOOKUP(AT1712,'[2]Listas anexo 1'!$A$13:$B$15,2,FALSE),"")</f>
        <v>ADMINYCOOR</v>
      </c>
      <c r="D1712" s="23" t="str">
        <f>+IFERROR(VLOOKUP(AT1712,'[2]Listas anexo 1'!$A$13:$C$15,3,FALSE),"")</f>
        <v>CONTRIBUIR</v>
      </c>
      <c r="E1712" s="23" t="str">
        <f>+IFERROR(VLOOKUP(AT1712,'[2]Listas anexo 1'!$A$19:$B$21,2,FALSE),"")</f>
        <v>ADMINOB</v>
      </c>
      <c r="F1712" s="23" t="str">
        <f>+IFERROR(VLOOKUP(AV1712,'[2]Listas anexo 1'!$J$13:$K$21,2,FALSE),"")</f>
        <v>ADOBI</v>
      </c>
      <c r="G1712" s="23" t="str">
        <f>+IFERROR(VLOOKUP(AW1712,'[2]LISTAS ANEXO 1. 2'!$A$9:$B$38,2,FALSE),"")</f>
        <v>AI</v>
      </c>
      <c r="H1712" s="23" t="str">
        <f>+IFERROR(IF(C1712="ADMINYCOOR",VLOOKUP(AY1712,'[2]LISTAS ANEXO 1. 3'!$B$13:$C$42,2,FALSE),IF(C1712="TASAS",VLOOKUP(AY1712,'[2]LISTAS ANEXO 1. 3'!$B$43:$C$51,2,FALSE),IF(C1712="FORTALECIMIENTO",VLOOKUP(AY1712,'[2]LISTAS ANEXO 1. 3'!$B$52:$C$58,2,FALSE),""))),"")</f>
        <v>AA</v>
      </c>
      <c r="I1712" s="23" t="str">
        <f>+IFERROR(VLOOKUP(#REF!,'[2]LISTAS ANEXO 1. 4'!$B$74:$C$90,2,FALSE),"")</f>
        <v/>
      </c>
      <c r="J1712" s="23" t="str">
        <f>+IFERROR(VLOOKUP(X1712,[2]ORDINALES!$B$2:$C$5,2,FALSE),"")</f>
        <v>CTADOS</v>
      </c>
      <c r="K1712" s="23" t="str">
        <f>+IFERROR(VLOOKUP(#REF!,[2]REGION!$G$2:$I$1125,2,FALSE),"")</f>
        <v/>
      </c>
      <c r="L1712" s="23" t="str">
        <f>+IFERROR(VLOOKUP(AI1712,[2]REGION!$G$2:$I$1125,2,FALSE),"")</f>
        <v/>
      </c>
      <c r="M1712" s="23" t="str">
        <f>+IFERROR(VLOOKUP(#REF!,[2]ORDINALES!$H$2:$I$382,2,FALSE),"")</f>
        <v/>
      </c>
      <c r="N1712" s="23" t="str">
        <f>IFERROR(VLOOKUP(U1712,'[2]Lista Willy'!$B$11:$D$14,3,FALSE),"")</f>
        <v>REC_20</v>
      </c>
      <c r="O1712" s="24"/>
      <c r="P1712" s="90">
        <v>51030</v>
      </c>
      <c r="Q1712" s="90" t="s">
        <v>540</v>
      </c>
      <c r="R1712" s="90" t="s">
        <v>1386</v>
      </c>
      <c r="S1712" s="90" t="s">
        <v>1653</v>
      </c>
      <c r="T1712" s="90" t="s">
        <v>1386</v>
      </c>
      <c r="U1712" s="90" t="s">
        <v>153</v>
      </c>
      <c r="V1712" s="94" t="s">
        <v>154</v>
      </c>
      <c r="W1712" s="90" t="s">
        <v>1177</v>
      </c>
      <c r="X1712" s="90" t="s">
        <v>55</v>
      </c>
      <c r="Y1712" s="90" t="s">
        <v>1671</v>
      </c>
      <c r="Z1712" s="88">
        <v>3000000</v>
      </c>
      <c r="AA1712" s="120"/>
      <c r="AB1712" s="88"/>
      <c r="AC1712" s="88"/>
      <c r="AD1712" s="88"/>
      <c r="AE1712" s="120">
        <v>3000000</v>
      </c>
      <c r="AF1712" s="88"/>
      <c r="AG1712" s="89"/>
      <c r="AH1712" s="90" t="s">
        <v>57</v>
      </c>
      <c r="AI1712" s="90"/>
      <c r="AJ1712" s="90"/>
      <c r="AK1712" s="90"/>
      <c r="AL1712" s="90" t="s">
        <v>57</v>
      </c>
      <c r="AM1712" s="90"/>
      <c r="AN1712" s="90" t="s">
        <v>57</v>
      </c>
      <c r="AO1712" s="90"/>
      <c r="AP1712" s="90" t="s">
        <v>57</v>
      </c>
      <c r="AQ1712" s="90"/>
      <c r="AR1712" s="90" t="s">
        <v>57</v>
      </c>
      <c r="AS1712" s="90" t="s">
        <v>60</v>
      </c>
      <c r="AT1712" s="90" t="s">
        <v>61</v>
      </c>
      <c r="AU1712" s="97" t="s">
        <v>62</v>
      </c>
      <c r="AV1712" s="98" t="s">
        <v>125</v>
      </c>
      <c r="AW1712" s="98" t="s">
        <v>126</v>
      </c>
      <c r="AX1712" s="97">
        <v>3202032</v>
      </c>
      <c r="AY1712" s="98" t="s">
        <v>127</v>
      </c>
      <c r="AZ1712" s="98" t="s">
        <v>128</v>
      </c>
      <c r="BA1712" s="24"/>
    </row>
    <row r="1713" spans="1:53" ht="84.75" customHeight="1">
      <c r="A1713" s="23" t="str">
        <f>+IFERROR(VLOOKUP(R1713,'[2]Listas niveles'!$D$2:$E$11,2,FALSE),"")</f>
        <v>DTAO</v>
      </c>
      <c r="B1713" s="23" t="str">
        <f>+IFERROR(VLOOKUP(AS1713,'[2]Listas anexo 1'!$A$7:$B$8,2,FALSE),"")</f>
        <v>ADMIN</v>
      </c>
      <c r="C1713" s="23" t="str">
        <f>+IFERROR(VLOOKUP(AT1713,'[2]Listas anexo 1'!$A$13:$B$15,2,FALSE),"")</f>
        <v>ADMINYCOOR</v>
      </c>
      <c r="D1713" s="23" t="str">
        <f>+IFERROR(VLOOKUP(AT1713,'[2]Listas anexo 1'!$A$13:$C$15,3,FALSE),"")</f>
        <v>CONTRIBUIR</v>
      </c>
      <c r="E1713" s="23" t="str">
        <f>+IFERROR(VLOOKUP(AT1713,'[2]Listas anexo 1'!$A$19:$B$21,2,FALSE),"")</f>
        <v>ADMINOB</v>
      </c>
      <c r="F1713" s="23" t="str">
        <f>+IFERROR(VLOOKUP(AV1713,'[2]Listas anexo 1'!$J$13:$K$21,2,FALSE),"")</f>
        <v>ADOBI</v>
      </c>
      <c r="G1713" s="23" t="str">
        <f>+IFERROR(VLOOKUP(AW1713,'[2]LISTAS ANEXO 1. 2'!$A$9:$B$38,2,FALSE),"")</f>
        <v>AI</v>
      </c>
      <c r="H1713" s="23" t="str">
        <f>+IFERROR(IF(C1713="ADMINYCOOR",VLOOKUP(AY1713,'[2]LISTAS ANEXO 1. 3'!$B$13:$C$42,2,FALSE),IF(C1713="TASAS",VLOOKUP(AY1713,'[2]LISTAS ANEXO 1. 3'!$B$43:$C$51,2,FALSE),IF(C1713="FORTALECIMIENTO",VLOOKUP(AY1713,'[2]LISTAS ANEXO 1. 3'!$B$52:$C$58,2,FALSE),""))),"")</f>
        <v>AA</v>
      </c>
      <c r="I1713" s="23" t="str">
        <f>+IFERROR(VLOOKUP(#REF!,'[2]LISTAS ANEXO 1. 4'!$B$74:$C$90,2,FALSE),"")</f>
        <v/>
      </c>
      <c r="J1713" s="23" t="str">
        <f>+IFERROR(VLOOKUP(X1713,[2]ORDINALES!$B$2:$C$5,2,FALSE),"")</f>
        <v>CTADOS</v>
      </c>
      <c r="K1713" s="23" t="str">
        <f>+IFERROR(VLOOKUP(#REF!,[2]REGION!$G$2:$I$1125,2,FALSE),"")</f>
        <v/>
      </c>
      <c r="L1713" s="23" t="str">
        <f>+IFERROR(VLOOKUP(AI1713,[2]REGION!$G$2:$I$1125,2,FALSE),"")</f>
        <v/>
      </c>
      <c r="M1713" s="23" t="str">
        <f>+IFERROR(VLOOKUP(#REF!,[2]ORDINALES!$H$2:$I$382,2,FALSE),"")</f>
        <v/>
      </c>
      <c r="N1713" s="23" t="str">
        <f>IFERROR(VLOOKUP(U1713,'[2]Lista Willy'!$B$11:$D$14,3,FALSE),"")</f>
        <v>REC_20</v>
      </c>
      <c r="O1713" s="24"/>
      <c r="P1713" s="90">
        <v>51031</v>
      </c>
      <c r="Q1713" s="90" t="s">
        <v>540</v>
      </c>
      <c r="R1713" s="90" t="s">
        <v>1386</v>
      </c>
      <c r="S1713" s="90" t="s">
        <v>1653</v>
      </c>
      <c r="T1713" s="90" t="s">
        <v>1386</v>
      </c>
      <c r="U1713" s="90" t="s">
        <v>153</v>
      </c>
      <c r="V1713" s="94" t="s">
        <v>154</v>
      </c>
      <c r="W1713" s="90" t="s">
        <v>1177</v>
      </c>
      <c r="X1713" s="90" t="s">
        <v>55</v>
      </c>
      <c r="Y1713" s="90" t="s">
        <v>1672</v>
      </c>
      <c r="Z1713" s="88">
        <v>25000000</v>
      </c>
      <c r="AA1713" s="120"/>
      <c r="AB1713" s="88"/>
      <c r="AC1713" s="88"/>
      <c r="AD1713" s="88"/>
      <c r="AE1713" s="120">
        <v>25000000</v>
      </c>
      <c r="AF1713" s="88"/>
      <c r="AG1713" s="89"/>
      <c r="AH1713" s="90" t="s">
        <v>57</v>
      </c>
      <c r="AI1713" s="90"/>
      <c r="AJ1713" s="90"/>
      <c r="AK1713" s="90"/>
      <c r="AL1713" s="90" t="s">
        <v>57</v>
      </c>
      <c r="AM1713" s="90"/>
      <c r="AN1713" s="90" t="s">
        <v>57</v>
      </c>
      <c r="AO1713" s="90"/>
      <c r="AP1713" s="90" t="s">
        <v>57</v>
      </c>
      <c r="AQ1713" s="90"/>
      <c r="AR1713" s="90" t="s">
        <v>57</v>
      </c>
      <c r="AS1713" s="90" t="s">
        <v>60</v>
      </c>
      <c r="AT1713" s="90" t="s">
        <v>61</v>
      </c>
      <c r="AU1713" s="97" t="s">
        <v>62</v>
      </c>
      <c r="AV1713" s="98" t="s">
        <v>125</v>
      </c>
      <c r="AW1713" s="98" t="s">
        <v>126</v>
      </c>
      <c r="AX1713" s="97">
        <v>3202032</v>
      </c>
      <c r="AY1713" s="98" t="s">
        <v>127</v>
      </c>
      <c r="AZ1713" s="98" t="s">
        <v>128</v>
      </c>
      <c r="BA1713" s="24"/>
    </row>
    <row r="1714" spans="1:53" ht="84.75" customHeight="1">
      <c r="A1714" s="23" t="str">
        <f>+IFERROR(VLOOKUP(R1714,'[2]Listas niveles'!$D$2:$E$11,2,FALSE),"")</f>
        <v>DTAO</v>
      </c>
      <c r="B1714" s="23" t="str">
        <f>+IFERROR(VLOOKUP(AS1714,'[2]Listas anexo 1'!$A$7:$B$8,2,FALSE),"")</f>
        <v>ADMIN</v>
      </c>
      <c r="C1714" s="23" t="str">
        <f>+IFERROR(VLOOKUP(AT1714,'[2]Listas anexo 1'!$A$13:$B$15,2,FALSE),"")</f>
        <v>ADMINYCOOR</v>
      </c>
      <c r="D1714" s="23" t="str">
        <f>+IFERROR(VLOOKUP(AT1714,'[2]Listas anexo 1'!$A$13:$C$15,3,FALSE),"")</f>
        <v>CONTRIBUIR</v>
      </c>
      <c r="E1714" s="23" t="str">
        <f>+IFERROR(VLOOKUP(AT1714,'[2]Listas anexo 1'!$A$19:$B$21,2,FALSE),"")</f>
        <v>ADMINOB</v>
      </c>
      <c r="F1714" s="23" t="str">
        <f>+IFERROR(VLOOKUP(AV1714,'[2]Listas anexo 1'!$J$13:$K$21,2,FALSE),"")</f>
        <v>ADOBI</v>
      </c>
      <c r="G1714" s="23" t="str">
        <f>+IFERROR(VLOOKUP(AW1714,'[2]LISTAS ANEXO 1. 2'!$A$9:$B$38,2,FALSE),"")</f>
        <v>AI</v>
      </c>
      <c r="H1714" s="23" t="str">
        <f>+IFERROR(IF(C1714="ADMINYCOOR",VLOOKUP(AY1714,'[2]LISTAS ANEXO 1. 3'!$B$13:$C$42,2,FALSE),IF(C1714="TASAS",VLOOKUP(AY1714,'[2]LISTAS ANEXO 1. 3'!$B$43:$C$51,2,FALSE),IF(C1714="FORTALECIMIENTO",VLOOKUP(AY1714,'[2]LISTAS ANEXO 1. 3'!$B$52:$C$58,2,FALSE),""))),"")</f>
        <v>AA</v>
      </c>
      <c r="I1714" s="23" t="str">
        <f>+IFERROR(VLOOKUP(#REF!,'[2]LISTAS ANEXO 1. 4'!$B$74:$C$90,2,FALSE),"")</f>
        <v/>
      </c>
      <c r="J1714" s="23" t="str">
        <f>+IFERROR(VLOOKUP(X1714,[2]ORDINALES!$B$2:$C$5,2,FALSE),"")</f>
        <v>CTADOS</v>
      </c>
      <c r="K1714" s="23" t="str">
        <f>+IFERROR(VLOOKUP(#REF!,[2]REGION!$G$2:$I$1125,2,FALSE),"")</f>
        <v/>
      </c>
      <c r="L1714" s="23" t="str">
        <f>+IFERROR(VLOOKUP(AI1714,[2]REGION!$G$2:$I$1125,2,FALSE),"")</f>
        <v/>
      </c>
      <c r="M1714" s="23" t="str">
        <f>+IFERROR(VLOOKUP(#REF!,[2]ORDINALES!$H$2:$I$382,2,FALSE),"")</f>
        <v/>
      </c>
      <c r="N1714" s="23" t="str">
        <f>IFERROR(VLOOKUP(U1714,'[2]Lista Willy'!$B$11:$D$14,3,FALSE),"")</f>
        <v>REC_20</v>
      </c>
      <c r="O1714" s="24"/>
      <c r="P1714" s="90">
        <v>51032</v>
      </c>
      <c r="Q1714" s="90" t="s">
        <v>540</v>
      </c>
      <c r="R1714" s="90" t="s">
        <v>1386</v>
      </c>
      <c r="S1714" s="90" t="s">
        <v>1653</v>
      </c>
      <c r="T1714" s="90" t="s">
        <v>1386</v>
      </c>
      <c r="U1714" s="90" t="s">
        <v>153</v>
      </c>
      <c r="V1714" s="94" t="s">
        <v>154</v>
      </c>
      <c r="W1714" s="90" t="s">
        <v>1177</v>
      </c>
      <c r="X1714" s="90" t="s">
        <v>55</v>
      </c>
      <c r="Y1714" s="90" t="s">
        <v>1673</v>
      </c>
      <c r="Z1714" s="88">
        <v>6500000</v>
      </c>
      <c r="AA1714" s="120"/>
      <c r="AB1714" s="88"/>
      <c r="AC1714" s="88"/>
      <c r="AD1714" s="88"/>
      <c r="AE1714" s="120">
        <v>6500000</v>
      </c>
      <c r="AF1714" s="88"/>
      <c r="AG1714" s="89"/>
      <c r="AH1714" s="90" t="s">
        <v>57</v>
      </c>
      <c r="AI1714" s="90"/>
      <c r="AJ1714" s="90"/>
      <c r="AK1714" s="90"/>
      <c r="AL1714" s="90" t="s">
        <v>57</v>
      </c>
      <c r="AM1714" s="90"/>
      <c r="AN1714" s="90" t="s">
        <v>57</v>
      </c>
      <c r="AO1714" s="90"/>
      <c r="AP1714" s="90" t="s">
        <v>57</v>
      </c>
      <c r="AQ1714" s="90"/>
      <c r="AR1714" s="90" t="s">
        <v>57</v>
      </c>
      <c r="AS1714" s="90" t="s">
        <v>60</v>
      </c>
      <c r="AT1714" s="90" t="s">
        <v>61</v>
      </c>
      <c r="AU1714" s="97" t="s">
        <v>62</v>
      </c>
      <c r="AV1714" s="98" t="s">
        <v>125</v>
      </c>
      <c r="AW1714" s="98" t="s">
        <v>126</v>
      </c>
      <c r="AX1714" s="97">
        <v>3202032</v>
      </c>
      <c r="AY1714" s="98" t="s">
        <v>127</v>
      </c>
      <c r="AZ1714" s="98" t="s">
        <v>128</v>
      </c>
      <c r="BA1714" s="24"/>
    </row>
    <row r="1715" spans="1:53" ht="84.75" customHeight="1">
      <c r="A1715" s="23" t="str">
        <f>+IFERROR(VLOOKUP(R1715,'[2]Listas niveles'!$D$2:$E$11,2,FALSE),"")</f>
        <v>DTAO</v>
      </c>
      <c r="B1715" s="23" t="str">
        <f>+IFERROR(VLOOKUP(AS1715,'[2]Listas anexo 1'!$A$7:$B$8,2,FALSE),"")</f>
        <v>ADMIN</v>
      </c>
      <c r="C1715" s="23" t="str">
        <f>+IFERROR(VLOOKUP(AT1715,'[2]Listas anexo 1'!$A$13:$B$15,2,FALSE),"")</f>
        <v>ADMINYCOOR</v>
      </c>
      <c r="D1715" s="23" t="str">
        <f>+IFERROR(VLOOKUP(AT1715,'[2]Listas anexo 1'!$A$13:$C$15,3,FALSE),"")</f>
        <v>CONTRIBUIR</v>
      </c>
      <c r="E1715" s="23" t="str">
        <f>+IFERROR(VLOOKUP(AT1715,'[2]Listas anexo 1'!$A$19:$B$21,2,FALSE),"")</f>
        <v>ADMINOB</v>
      </c>
      <c r="F1715" s="23" t="str">
        <f>+IFERROR(VLOOKUP(AV1715,'[2]Listas anexo 1'!$J$13:$K$21,2,FALSE),"")</f>
        <v>ADOBI</v>
      </c>
      <c r="G1715" s="23" t="str">
        <f>+IFERROR(VLOOKUP(AW1715,'[2]LISTAS ANEXO 1. 2'!$A$9:$B$38,2,FALSE),"")</f>
        <v>AI</v>
      </c>
      <c r="H1715" s="23" t="str">
        <f>+IFERROR(IF(C1715="ADMINYCOOR",VLOOKUP(AY1715,'[2]LISTAS ANEXO 1. 3'!$B$13:$C$42,2,FALSE),IF(C1715="TASAS",VLOOKUP(AY1715,'[2]LISTAS ANEXO 1. 3'!$B$43:$C$51,2,FALSE),IF(C1715="FORTALECIMIENTO",VLOOKUP(AY1715,'[2]LISTAS ANEXO 1. 3'!$B$52:$C$58,2,FALSE),""))),"")</f>
        <v>AA</v>
      </c>
      <c r="I1715" s="23" t="str">
        <f>+IFERROR(VLOOKUP(#REF!,'[2]LISTAS ANEXO 1. 4'!$B$74:$C$90,2,FALSE),"")</f>
        <v/>
      </c>
      <c r="J1715" s="23" t="str">
        <f>+IFERROR(VLOOKUP(X1715,[2]ORDINALES!$B$2:$C$5,2,FALSE),"")</f>
        <v>CTADOS</v>
      </c>
      <c r="K1715" s="23" t="str">
        <f>+IFERROR(VLOOKUP(#REF!,[2]REGION!$G$2:$I$1125,2,FALSE),"")</f>
        <v/>
      </c>
      <c r="L1715" s="23" t="str">
        <f>+IFERROR(VLOOKUP(AI1715,[2]REGION!$G$2:$I$1125,2,FALSE),"")</f>
        <v/>
      </c>
      <c r="M1715" s="23" t="str">
        <f>+IFERROR(VLOOKUP(#REF!,[2]ORDINALES!$H$2:$I$382,2,FALSE),"")</f>
        <v/>
      </c>
      <c r="N1715" s="23" t="str">
        <f>IFERROR(VLOOKUP(U1715,'[2]Lista Willy'!$B$11:$D$14,3,FALSE),"")</f>
        <v>REC_20</v>
      </c>
      <c r="O1715" s="24"/>
      <c r="P1715" s="90">
        <v>51033</v>
      </c>
      <c r="Q1715" s="90" t="s">
        <v>540</v>
      </c>
      <c r="R1715" s="90" t="s">
        <v>1386</v>
      </c>
      <c r="S1715" s="90" t="s">
        <v>1653</v>
      </c>
      <c r="T1715" s="90" t="s">
        <v>1386</v>
      </c>
      <c r="U1715" s="90" t="s">
        <v>153</v>
      </c>
      <c r="V1715" s="94" t="s">
        <v>154</v>
      </c>
      <c r="W1715" s="90" t="s">
        <v>1177</v>
      </c>
      <c r="X1715" s="90" t="s">
        <v>55</v>
      </c>
      <c r="Y1715" s="90" t="s">
        <v>1674</v>
      </c>
      <c r="Z1715" s="88">
        <v>14000000</v>
      </c>
      <c r="AA1715" s="120"/>
      <c r="AB1715" s="88"/>
      <c r="AC1715" s="88"/>
      <c r="AD1715" s="88"/>
      <c r="AE1715" s="120">
        <v>14000000</v>
      </c>
      <c r="AF1715" s="88"/>
      <c r="AG1715" s="89"/>
      <c r="AH1715" s="90" t="s">
        <v>57</v>
      </c>
      <c r="AI1715" s="90"/>
      <c r="AJ1715" s="90"/>
      <c r="AK1715" s="90"/>
      <c r="AL1715" s="90" t="s">
        <v>57</v>
      </c>
      <c r="AM1715" s="90"/>
      <c r="AN1715" s="90" t="s">
        <v>57</v>
      </c>
      <c r="AO1715" s="90"/>
      <c r="AP1715" s="90" t="s">
        <v>57</v>
      </c>
      <c r="AQ1715" s="90"/>
      <c r="AR1715" s="90" t="s">
        <v>57</v>
      </c>
      <c r="AS1715" s="90" t="s">
        <v>60</v>
      </c>
      <c r="AT1715" s="90" t="s">
        <v>61</v>
      </c>
      <c r="AU1715" s="97" t="s">
        <v>62</v>
      </c>
      <c r="AV1715" s="98" t="s">
        <v>125</v>
      </c>
      <c r="AW1715" s="98" t="s">
        <v>126</v>
      </c>
      <c r="AX1715" s="97">
        <v>3202032</v>
      </c>
      <c r="AY1715" s="98" t="s">
        <v>127</v>
      </c>
      <c r="AZ1715" s="98" t="s">
        <v>128</v>
      </c>
      <c r="BA1715" s="24"/>
    </row>
    <row r="1716" spans="1:53" ht="84.75" customHeight="1">
      <c r="A1716" s="23" t="str">
        <f>+IFERROR(VLOOKUP(R1716,'[2]Listas niveles'!$D$2:$E$11,2,FALSE),"")</f>
        <v>DTAO</v>
      </c>
      <c r="B1716" s="23" t="str">
        <f>+IFERROR(VLOOKUP(AS1716,'[2]Listas anexo 1'!$A$7:$B$8,2,FALSE),"")</f>
        <v>ADMIN</v>
      </c>
      <c r="C1716" s="23" t="str">
        <f>+IFERROR(VLOOKUP(AT1716,'[2]Listas anexo 1'!$A$13:$B$15,2,FALSE),"")</f>
        <v>ADMINYCOOR</v>
      </c>
      <c r="D1716" s="23" t="str">
        <f>+IFERROR(VLOOKUP(AT1716,'[2]Listas anexo 1'!$A$13:$C$15,3,FALSE),"")</f>
        <v>CONTRIBUIR</v>
      </c>
      <c r="E1716" s="23" t="str">
        <f>+IFERROR(VLOOKUP(AT1716,'[2]Listas anexo 1'!$A$19:$B$21,2,FALSE),"")</f>
        <v>ADMINOB</v>
      </c>
      <c r="F1716" s="23" t="str">
        <f>+IFERROR(VLOOKUP(AV1716,'[2]Listas anexo 1'!$J$13:$K$21,2,FALSE),"")</f>
        <v>ADOBI</v>
      </c>
      <c r="G1716" s="23" t="str">
        <f>+IFERROR(VLOOKUP(AW1716,'[2]LISTAS ANEXO 1. 2'!$A$9:$B$38,2,FALSE),"")</f>
        <v>AI</v>
      </c>
      <c r="H1716" s="23" t="str">
        <f>+IFERROR(IF(C1716="ADMINYCOOR",VLOOKUP(AY1716,'[2]LISTAS ANEXO 1. 3'!$B$13:$C$42,2,FALSE),IF(C1716="TASAS",VLOOKUP(AY1716,'[2]LISTAS ANEXO 1. 3'!$B$43:$C$51,2,FALSE),IF(C1716="FORTALECIMIENTO",VLOOKUP(AY1716,'[2]LISTAS ANEXO 1. 3'!$B$52:$C$58,2,FALSE),""))),"")</f>
        <v>AA</v>
      </c>
      <c r="I1716" s="23" t="str">
        <f>+IFERROR(VLOOKUP(#REF!,'[2]LISTAS ANEXO 1. 4'!$B$74:$C$90,2,FALSE),"")</f>
        <v/>
      </c>
      <c r="J1716" s="23" t="str">
        <f>+IFERROR(VLOOKUP(X1716,[2]ORDINALES!$B$2:$C$5,2,FALSE),"")</f>
        <v>CTADOS</v>
      </c>
      <c r="K1716" s="23" t="str">
        <f>+IFERROR(VLOOKUP(#REF!,[2]REGION!$G$2:$I$1125,2,FALSE),"")</f>
        <v/>
      </c>
      <c r="L1716" s="23" t="str">
        <f>+IFERROR(VLOOKUP(AI1716,[2]REGION!$G$2:$I$1125,2,FALSE),"")</f>
        <v/>
      </c>
      <c r="M1716" s="23" t="str">
        <f>+IFERROR(VLOOKUP(#REF!,[2]ORDINALES!$H$2:$I$382,2,FALSE),"")</f>
        <v/>
      </c>
      <c r="N1716" s="23" t="str">
        <f>IFERROR(VLOOKUP(U1716,'[2]Lista Willy'!$B$11:$D$14,3,FALSE),"")</f>
        <v>REC_20</v>
      </c>
      <c r="O1716" s="24"/>
      <c r="P1716" s="90">
        <v>51034</v>
      </c>
      <c r="Q1716" s="90" t="s">
        <v>540</v>
      </c>
      <c r="R1716" s="90" t="s">
        <v>1386</v>
      </c>
      <c r="S1716" s="90" t="s">
        <v>1653</v>
      </c>
      <c r="T1716" s="90" t="s">
        <v>1386</v>
      </c>
      <c r="U1716" s="90" t="s">
        <v>153</v>
      </c>
      <c r="V1716" s="94" t="s">
        <v>154</v>
      </c>
      <c r="W1716" s="90" t="s">
        <v>1177</v>
      </c>
      <c r="X1716" s="90" t="s">
        <v>55</v>
      </c>
      <c r="Y1716" s="90" t="s">
        <v>1675</v>
      </c>
      <c r="Z1716" s="88">
        <v>10000000</v>
      </c>
      <c r="AA1716" s="120"/>
      <c r="AB1716" s="88"/>
      <c r="AC1716" s="88"/>
      <c r="AD1716" s="88"/>
      <c r="AE1716" s="120">
        <v>10000000</v>
      </c>
      <c r="AF1716" s="88"/>
      <c r="AG1716" s="89"/>
      <c r="AH1716" s="90" t="s">
        <v>57</v>
      </c>
      <c r="AI1716" s="90"/>
      <c r="AJ1716" s="90"/>
      <c r="AK1716" s="90"/>
      <c r="AL1716" s="90" t="s">
        <v>57</v>
      </c>
      <c r="AM1716" s="90"/>
      <c r="AN1716" s="90" t="s">
        <v>57</v>
      </c>
      <c r="AO1716" s="90"/>
      <c r="AP1716" s="90" t="s">
        <v>57</v>
      </c>
      <c r="AQ1716" s="90"/>
      <c r="AR1716" s="90" t="s">
        <v>57</v>
      </c>
      <c r="AS1716" s="90" t="s">
        <v>60</v>
      </c>
      <c r="AT1716" s="90" t="s">
        <v>61</v>
      </c>
      <c r="AU1716" s="97" t="s">
        <v>62</v>
      </c>
      <c r="AV1716" s="98" t="s">
        <v>125</v>
      </c>
      <c r="AW1716" s="98" t="s">
        <v>126</v>
      </c>
      <c r="AX1716" s="97">
        <v>3202032</v>
      </c>
      <c r="AY1716" s="98" t="s">
        <v>127</v>
      </c>
      <c r="AZ1716" s="98" t="s">
        <v>128</v>
      </c>
      <c r="BA1716" s="24"/>
    </row>
    <row r="1717" spans="1:53" ht="84.75" customHeight="1">
      <c r="A1717" s="23" t="str">
        <f>+IFERROR(VLOOKUP(R1717,'[2]Listas niveles'!$D$2:$E$11,2,FALSE),"")</f>
        <v>DTAO</v>
      </c>
      <c r="B1717" s="23" t="str">
        <f>+IFERROR(VLOOKUP(AS1717,'[2]Listas anexo 1'!$A$7:$B$8,2,FALSE),"")</f>
        <v>ADMIN</v>
      </c>
      <c r="C1717" s="23" t="str">
        <f>+IFERROR(VLOOKUP(AT1717,'[2]Listas anexo 1'!$A$13:$B$15,2,FALSE),"")</f>
        <v>ADMINYCOOR</v>
      </c>
      <c r="D1717" s="23" t="str">
        <f>+IFERROR(VLOOKUP(AT1717,'[2]Listas anexo 1'!$A$13:$C$15,3,FALSE),"")</f>
        <v>CONTRIBUIR</v>
      </c>
      <c r="E1717" s="23" t="str">
        <f>+IFERROR(VLOOKUP(AT1717,'[2]Listas anexo 1'!$A$19:$B$21,2,FALSE),"")</f>
        <v>ADMINOB</v>
      </c>
      <c r="F1717" s="23" t="str">
        <f>+IFERROR(VLOOKUP(AV1717,'[2]Listas anexo 1'!$J$13:$K$21,2,FALSE),"")</f>
        <v>ADOBI</v>
      </c>
      <c r="G1717" s="23" t="str">
        <f>+IFERROR(VLOOKUP(AW1717,'[2]LISTAS ANEXO 1. 2'!$A$9:$B$38,2,FALSE),"")</f>
        <v>AI</v>
      </c>
      <c r="H1717" s="23" t="str">
        <f>+IFERROR(IF(C1717="ADMINYCOOR",VLOOKUP(AY1717,'[2]LISTAS ANEXO 1. 3'!$B$13:$C$42,2,FALSE),IF(C1717="TASAS",VLOOKUP(AY1717,'[2]LISTAS ANEXO 1. 3'!$B$43:$C$51,2,FALSE),IF(C1717="FORTALECIMIENTO",VLOOKUP(AY1717,'[2]LISTAS ANEXO 1. 3'!$B$52:$C$58,2,FALSE),""))),"")</f>
        <v>AA</v>
      </c>
      <c r="I1717" s="23" t="str">
        <f>+IFERROR(VLOOKUP(#REF!,'[2]LISTAS ANEXO 1. 4'!$B$74:$C$90,2,FALSE),"")</f>
        <v/>
      </c>
      <c r="J1717" s="23" t="str">
        <f>+IFERROR(VLOOKUP(X1717,[2]ORDINALES!$B$2:$C$5,2,FALSE),"")</f>
        <v>CTADOS</v>
      </c>
      <c r="K1717" s="23" t="str">
        <f>+IFERROR(VLOOKUP(#REF!,[2]REGION!$G$2:$I$1125,2,FALSE),"")</f>
        <v/>
      </c>
      <c r="L1717" s="23" t="str">
        <f>+IFERROR(VLOOKUP(AI1717,[2]REGION!$G$2:$I$1125,2,FALSE),"")</f>
        <v/>
      </c>
      <c r="M1717" s="23" t="str">
        <f>+IFERROR(VLOOKUP(#REF!,[2]ORDINALES!$H$2:$I$382,2,FALSE),"")</f>
        <v/>
      </c>
      <c r="N1717" s="23" t="str">
        <f>IFERROR(VLOOKUP(U1717,'[2]Lista Willy'!$B$11:$D$14,3,FALSE),"")</f>
        <v>REC_21</v>
      </c>
      <c r="O1717" s="24"/>
      <c r="P1717" s="90">
        <v>51035</v>
      </c>
      <c r="Q1717" s="90" t="s">
        <v>540</v>
      </c>
      <c r="R1717" s="90" t="s">
        <v>1386</v>
      </c>
      <c r="S1717" s="90" t="s">
        <v>1653</v>
      </c>
      <c r="T1717" s="90" t="s">
        <v>1386</v>
      </c>
      <c r="U1717" s="90" t="s">
        <v>1028</v>
      </c>
      <c r="V1717" s="94" t="s">
        <v>154</v>
      </c>
      <c r="W1717" s="90" t="s">
        <v>1177</v>
      </c>
      <c r="X1717" s="90" t="s">
        <v>55</v>
      </c>
      <c r="Y1717" s="90" t="s">
        <v>1676</v>
      </c>
      <c r="Z1717" s="88">
        <v>9244549</v>
      </c>
      <c r="AA1717" s="120"/>
      <c r="AB1717" s="88"/>
      <c r="AC1717" s="88"/>
      <c r="AD1717" s="88"/>
      <c r="AE1717" s="120">
        <v>9244549</v>
      </c>
      <c r="AF1717" s="88"/>
      <c r="AG1717" s="89"/>
      <c r="AH1717" s="90" t="s">
        <v>57</v>
      </c>
      <c r="AI1717" s="90"/>
      <c r="AJ1717" s="90"/>
      <c r="AK1717" s="90"/>
      <c r="AL1717" s="90" t="s">
        <v>57</v>
      </c>
      <c r="AM1717" s="90"/>
      <c r="AN1717" s="90" t="s">
        <v>57</v>
      </c>
      <c r="AO1717" s="90"/>
      <c r="AP1717" s="90" t="s">
        <v>57</v>
      </c>
      <c r="AQ1717" s="90"/>
      <c r="AR1717" s="90" t="s">
        <v>57</v>
      </c>
      <c r="AS1717" s="90" t="s">
        <v>60</v>
      </c>
      <c r="AT1717" s="90" t="s">
        <v>61</v>
      </c>
      <c r="AU1717" s="97" t="s">
        <v>62</v>
      </c>
      <c r="AV1717" s="98" t="s">
        <v>125</v>
      </c>
      <c r="AW1717" s="98" t="s">
        <v>126</v>
      </c>
      <c r="AX1717" s="97">
        <v>3202032</v>
      </c>
      <c r="AY1717" s="98" t="s">
        <v>127</v>
      </c>
      <c r="AZ1717" s="98" t="s">
        <v>128</v>
      </c>
      <c r="BA1717" s="24"/>
    </row>
    <row r="1718" spans="1:53" ht="84.75" customHeight="1">
      <c r="A1718" s="23" t="str">
        <f>+IFERROR(VLOOKUP(R1718,'[2]Listas niveles'!$D$2:$E$11,2,FALSE),"")</f>
        <v>DTAO</v>
      </c>
      <c r="B1718" s="23" t="str">
        <f>+IFERROR(VLOOKUP(AS1718,'[2]Listas anexo 1'!$A$7:$B$8,2,FALSE),"")</f>
        <v>ADMIN</v>
      </c>
      <c r="C1718" s="23" t="str">
        <f>+IFERROR(VLOOKUP(AT1718,'[2]Listas anexo 1'!$A$13:$B$15,2,FALSE),"")</f>
        <v>ADMINYCOOR</v>
      </c>
      <c r="D1718" s="23" t="str">
        <f>+IFERROR(VLOOKUP(AT1718,'[2]Listas anexo 1'!$A$13:$C$15,3,FALSE),"")</f>
        <v>CONTRIBUIR</v>
      </c>
      <c r="E1718" s="23" t="str">
        <f>+IFERROR(VLOOKUP(AT1718,'[2]Listas anexo 1'!$A$19:$B$21,2,FALSE),"")</f>
        <v>ADMINOB</v>
      </c>
      <c r="F1718" s="23" t="str">
        <f>+IFERROR(VLOOKUP(AV1718,'[2]Listas anexo 1'!$J$13:$K$21,2,FALSE),"")</f>
        <v>ADOBIII</v>
      </c>
      <c r="G1718" s="23" t="str">
        <f>+IFERROR(VLOOKUP(AW1718,'[2]LISTAS ANEXO 1. 2'!$A$9:$B$38,2,FALSE),"")</f>
        <v>AIX</v>
      </c>
      <c r="H1718" s="23" t="str">
        <f>+IFERROR(IF(C1718="ADMINYCOOR",VLOOKUP(AY1718,'[2]LISTAS ANEXO 1. 3'!$B$13:$C$42,2,FALSE),IF(C1718="TASAS",VLOOKUP(AY1718,'[2]LISTAS ANEXO 1. 3'!$B$43:$C$51,2,FALSE),IF(C1718="FORTALECIMIENTO",VLOOKUP(AY1718,'[2]LISTAS ANEXO 1. 3'!$B$52:$C$58,2,FALSE),""))),"")</f>
        <v>MM</v>
      </c>
      <c r="I1718" s="23" t="str">
        <f>+IFERROR(VLOOKUP(#REF!,'[2]LISTAS ANEXO 1. 4'!$B$74:$C$90,2,FALSE),"")</f>
        <v/>
      </c>
      <c r="J1718" s="23" t="str">
        <f>+IFERROR(VLOOKUP(X1718,[2]ORDINALES!$B$2:$C$5,2,FALSE),"")</f>
        <v>CTADOS</v>
      </c>
      <c r="K1718" s="23" t="str">
        <f>+IFERROR(VLOOKUP(#REF!,[2]REGION!$G$2:$I$1125,2,FALSE),"")</f>
        <v/>
      </c>
      <c r="L1718" s="23" t="str">
        <f>+IFERROR(VLOOKUP(AI1718,[2]REGION!$G$2:$I$1125,2,FALSE),"")</f>
        <v/>
      </c>
      <c r="M1718" s="23" t="str">
        <f>+IFERROR(VLOOKUP(#REF!,[2]ORDINALES!$H$2:$I$382,2,FALSE),"")</f>
        <v/>
      </c>
      <c r="N1718" s="23" t="str">
        <f>IFERROR(VLOOKUP(U1718,'[2]Lista Willy'!$B$11:$D$14,3,FALSE),"")</f>
        <v>REC_21</v>
      </c>
      <c r="O1718" s="24"/>
      <c r="P1718" s="90">
        <v>51036</v>
      </c>
      <c r="Q1718" s="90" t="s">
        <v>540</v>
      </c>
      <c r="R1718" s="90" t="s">
        <v>1386</v>
      </c>
      <c r="S1718" s="90" t="s">
        <v>1653</v>
      </c>
      <c r="T1718" s="90" t="s">
        <v>1386</v>
      </c>
      <c r="U1718" s="90" t="s">
        <v>1028</v>
      </c>
      <c r="V1718" s="94" t="s">
        <v>154</v>
      </c>
      <c r="W1718" s="90" t="s">
        <v>1177</v>
      </c>
      <c r="X1718" s="90" t="s">
        <v>55</v>
      </c>
      <c r="Y1718" s="90" t="s">
        <v>71</v>
      </c>
      <c r="Z1718" s="88">
        <v>3000000</v>
      </c>
      <c r="AA1718" s="120"/>
      <c r="AB1718" s="88"/>
      <c r="AC1718" s="88"/>
      <c r="AD1718" s="88"/>
      <c r="AE1718" s="120">
        <v>3000000</v>
      </c>
      <c r="AF1718" s="88"/>
      <c r="AG1718" s="89"/>
      <c r="AH1718" s="90" t="s">
        <v>57</v>
      </c>
      <c r="AI1718" s="90"/>
      <c r="AJ1718" s="90"/>
      <c r="AK1718" s="90"/>
      <c r="AL1718" s="90" t="s">
        <v>57</v>
      </c>
      <c r="AM1718" s="90"/>
      <c r="AN1718" s="90" t="s">
        <v>57</v>
      </c>
      <c r="AO1718" s="90"/>
      <c r="AP1718" s="90" t="s">
        <v>57</v>
      </c>
      <c r="AQ1718" s="90"/>
      <c r="AR1718" s="90" t="s">
        <v>57</v>
      </c>
      <c r="AS1718" s="90" t="s">
        <v>60</v>
      </c>
      <c r="AT1718" s="90" t="s">
        <v>61</v>
      </c>
      <c r="AU1718" s="97" t="s">
        <v>62</v>
      </c>
      <c r="AV1718" s="98" t="s">
        <v>272</v>
      </c>
      <c r="AW1718" s="98" t="s">
        <v>413</v>
      </c>
      <c r="AX1718" s="97">
        <v>3202014</v>
      </c>
      <c r="AY1718" s="98" t="s">
        <v>414</v>
      </c>
      <c r="AZ1718" s="98" t="s">
        <v>415</v>
      </c>
      <c r="BA1718" s="24"/>
    </row>
    <row r="1719" spans="1:53" ht="84.75" customHeight="1">
      <c r="A1719" s="23" t="str">
        <f>+IFERROR(VLOOKUP(R1719,'[2]Listas niveles'!$D$2:$E$11,2,FALSE),"")</f>
        <v>DTAO</v>
      </c>
      <c r="B1719" s="23" t="str">
        <f>+IFERROR(VLOOKUP(AS1719,'[2]Listas anexo 1'!$A$7:$B$8,2,FALSE),"")</f>
        <v>ADMIN</v>
      </c>
      <c r="C1719" s="23" t="str">
        <f>+IFERROR(VLOOKUP(AT1719,'[2]Listas anexo 1'!$A$13:$B$15,2,FALSE),"")</f>
        <v>ADMINYCOOR</v>
      </c>
      <c r="D1719" s="23" t="str">
        <f>+IFERROR(VLOOKUP(AT1719,'[2]Listas anexo 1'!$A$13:$C$15,3,FALSE),"")</f>
        <v>CONTRIBUIR</v>
      </c>
      <c r="E1719" s="23" t="str">
        <f>+IFERROR(VLOOKUP(AT1719,'[2]Listas anexo 1'!$A$19:$B$21,2,FALSE),"")</f>
        <v>ADMINOB</v>
      </c>
      <c r="F1719" s="23" t="str">
        <f>+IFERROR(VLOOKUP(AV1719,'[2]Listas anexo 1'!$J$13:$K$21,2,FALSE),"")</f>
        <v>ADOBIII</v>
      </c>
      <c r="G1719" s="23" t="str">
        <f>+IFERROR(VLOOKUP(AW1719,'[2]LISTAS ANEXO 1. 2'!$A$9:$B$38,2,FALSE),"")</f>
        <v>AIX</v>
      </c>
      <c r="H1719" s="23" t="str">
        <f>+IFERROR(IF(C1719="ADMINYCOOR",VLOOKUP(AY1719,'[2]LISTAS ANEXO 1. 3'!$B$13:$C$42,2,FALSE),IF(C1719="TASAS",VLOOKUP(AY1719,'[2]LISTAS ANEXO 1. 3'!$B$43:$C$51,2,FALSE),IF(C1719="FORTALECIMIENTO",VLOOKUP(AY1719,'[2]LISTAS ANEXO 1. 3'!$B$52:$C$58,2,FALSE),""))),"")</f>
        <v>MM</v>
      </c>
      <c r="I1719" s="23" t="str">
        <f>+IFERROR(VLOOKUP(#REF!,'[2]LISTAS ANEXO 1. 4'!$B$74:$C$90,2,FALSE),"")</f>
        <v/>
      </c>
      <c r="J1719" s="23" t="str">
        <f>+IFERROR(VLOOKUP(X1719,[2]ORDINALES!$B$2:$C$5,2,FALSE),"")</f>
        <v>CTADOS</v>
      </c>
      <c r="K1719" s="23" t="str">
        <f>+IFERROR(VLOOKUP(#REF!,[2]REGION!$G$2:$I$1125,2,FALSE),"")</f>
        <v/>
      </c>
      <c r="L1719" s="23" t="str">
        <f>+IFERROR(VLOOKUP(AI1719,[2]REGION!$G$2:$I$1125,2,FALSE),"")</f>
        <v/>
      </c>
      <c r="M1719" s="23" t="str">
        <f>+IFERROR(VLOOKUP(#REF!,[2]ORDINALES!$H$2:$I$382,2,FALSE),"")</f>
        <v/>
      </c>
      <c r="N1719" s="23" t="str">
        <f>IFERROR(VLOOKUP(U1719,'[2]Lista Willy'!$B$11:$D$14,3,FALSE),"")</f>
        <v>REC_20</v>
      </c>
      <c r="O1719" s="24"/>
      <c r="P1719" s="90">
        <v>51037</v>
      </c>
      <c r="Q1719" s="90" t="s">
        <v>540</v>
      </c>
      <c r="R1719" s="90" t="s">
        <v>1386</v>
      </c>
      <c r="S1719" s="90" t="s">
        <v>1653</v>
      </c>
      <c r="T1719" s="90" t="s">
        <v>1386</v>
      </c>
      <c r="U1719" s="90" t="s">
        <v>153</v>
      </c>
      <c r="V1719" s="94" t="s">
        <v>154</v>
      </c>
      <c r="W1719" s="90" t="s">
        <v>1177</v>
      </c>
      <c r="X1719" s="90" t="s">
        <v>55</v>
      </c>
      <c r="Y1719" s="90" t="s">
        <v>1677</v>
      </c>
      <c r="Z1719" s="88">
        <v>2000000</v>
      </c>
      <c r="AA1719" s="120"/>
      <c r="AB1719" s="88"/>
      <c r="AC1719" s="88"/>
      <c r="AD1719" s="88"/>
      <c r="AE1719" s="120">
        <v>2000000</v>
      </c>
      <c r="AF1719" s="88"/>
      <c r="AG1719" s="89"/>
      <c r="AH1719" s="90" t="s">
        <v>57</v>
      </c>
      <c r="AI1719" s="90"/>
      <c r="AJ1719" s="90"/>
      <c r="AK1719" s="90"/>
      <c r="AL1719" s="90" t="s">
        <v>57</v>
      </c>
      <c r="AM1719" s="90"/>
      <c r="AN1719" s="90" t="s">
        <v>57</v>
      </c>
      <c r="AO1719" s="90"/>
      <c r="AP1719" s="90" t="s">
        <v>57</v>
      </c>
      <c r="AQ1719" s="90"/>
      <c r="AR1719" s="90" t="s">
        <v>57</v>
      </c>
      <c r="AS1719" s="90" t="s">
        <v>60</v>
      </c>
      <c r="AT1719" s="90" t="s">
        <v>61</v>
      </c>
      <c r="AU1719" s="97" t="s">
        <v>62</v>
      </c>
      <c r="AV1719" s="98" t="s">
        <v>272</v>
      </c>
      <c r="AW1719" s="98" t="s">
        <v>413</v>
      </c>
      <c r="AX1719" s="97">
        <v>3202014</v>
      </c>
      <c r="AY1719" s="98" t="s">
        <v>414</v>
      </c>
      <c r="AZ1719" s="98" t="s">
        <v>415</v>
      </c>
      <c r="BA1719" s="24"/>
    </row>
    <row r="1720" spans="1:53" ht="84.75" customHeight="1">
      <c r="A1720" s="23" t="str">
        <f>+IFERROR(VLOOKUP(R1720,'[2]Listas niveles'!$D$2:$E$11,2,FALSE),"")</f>
        <v>DTAO</v>
      </c>
      <c r="B1720" s="23" t="str">
        <f>+IFERROR(VLOOKUP(AS1720,'[2]Listas anexo 1'!$A$7:$B$8,2,FALSE),"")</f>
        <v>ADMIN</v>
      </c>
      <c r="C1720" s="23" t="str">
        <f>+IFERROR(VLOOKUP(AT1720,'[2]Listas anexo 1'!$A$13:$B$15,2,FALSE),"")</f>
        <v>ADMINYCOOR</v>
      </c>
      <c r="D1720" s="23" t="str">
        <f>+IFERROR(VLOOKUP(AT1720,'[2]Listas anexo 1'!$A$13:$C$15,3,FALSE),"")</f>
        <v>CONTRIBUIR</v>
      </c>
      <c r="E1720" s="23" t="str">
        <f>+IFERROR(VLOOKUP(AT1720,'[2]Listas anexo 1'!$A$19:$B$21,2,FALSE),"")</f>
        <v>ADMINOB</v>
      </c>
      <c r="F1720" s="23" t="str">
        <f>+IFERROR(VLOOKUP(AV1720,'[2]Listas anexo 1'!$J$13:$K$21,2,FALSE),"")</f>
        <v>ADOBIII</v>
      </c>
      <c r="G1720" s="23" t="str">
        <f>+IFERROR(VLOOKUP(AW1720,'[2]LISTAS ANEXO 1. 2'!$A$9:$B$38,2,FALSE),"")</f>
        <v>AX</v>
      </c>
      <c r="H1720" s="23" t="str">
        <f>+IFERROR(IF(C1720="ADMINYCOOR",VLOOKUP(AY1720,'[2]LISTAS ANEXO 1. 3'!$B$13:$C$42,2,FALSE),IF(C1720="TASAS",VLOOKUP(AY1720,'[2]LISTAS ANEXO 1. 3'!$B$43:$C$51,2,FALSE),IF(C1720="FORTALECIMIENTO",VLOOKUP(AY1720,'[2]LISTAS ANEXO 1. 3'!$B$52:$C$58,2,FALSE),""))),"")</f>
        <v>OO</v>
      </c>
      <c r="I1720" s="23" t="str">
        <f>+IFERROR(VLOOKUP(#REF!,'[2]LISTAS ANEXO 1. 4'!$B$74:$C$90,2,FALSE),"")</f>
        <v/>
      </c>
      <c r="J1720" s="23" t="str">
        <f>+IFERROR(VLOOKUP(X1720,[2]ORDINALES!$B$2:$C$5,2,FALSE),"")</f>
        <v>CTADOS</v>
      </c>
      <c r="K1720" s="23" t="str">
        <f>+IFERROR(VLOOKUP(#REF!,[2]REGION!$G$2:$I$1125,2,FALSE),"")</f>
        <v/>
      </c>
      <c r="L1720" s="23" t="str">
        <f>+IFERROR(VLOOKUP(AI1720,[2]REGION!$G$2:$I$1125,2,FALSE),"")</f>
        <v/>
      </c>
      <c r="M1720" s="23" t="str">
        <f>+IFERROR(VLOOKUP(#REF!,[2]ORDINALES!$H$2:$I$382,2,FALSE),"")</f>
        <v/>
      </c>
      <c r="N1720" s="23" t="str">
        <f>IFERROR(VLOOKUP(U1720,'[2]Lista Willy'!$B$11:$D$14,3,FALSE),"")</f>
        <v>REC_20</v>
      </c>
      <c r="O1720" s="24"/>
      <c r="P1720" s="90">
        <v>51038</v>
      </c>
      <c r="Q1720" s="90" t="s">
        <v>540</v>
      </c>
      <c r="R1720" s="90" t="s">
        <v>1386</v>
      </c>
      <c r="S1720" s="90" t="s">
        <v>1653</v>
      </c>
      <c r="T1720" s="90" t="s">
        <v>1386</v>
      </c>
      <c r="U1720" s="90" t="s">
        <v>153</v>
      </c>
      <c r="V1720" s="94" t="s">
        <v>154</v>
      </c>
      <c r="W1720" s="90" t="s">
        <v>1177</v>
      </c>
      <c r="X1720" s="90" t="s">
        <v>55</v>
      </c>
      <c r="Y1720" s="90" t="s">
        <v>71</v>
      </c>
      <c r="Z1720" s="88">
        <v>2000000</v>
      </c>
      <c r="AA1720" s="120"/>
      <c r="AB1720" s="88"/>
      <c r="AC1720" s="88"/>
      <c r="AD1720" s="88"/>
      <c r="AE1720" s="120">
        <v>2000000</v>
      </c>
      <c r="AF1720" s="88"/>
      <c r="AG1720" s="89"/>
      <c r="AH1720" s="90" t="s">
        <v>57</v>
      </c>
      <c r="AI1720" s="90"/>
      <c r="AJ1720" s="90"/>
      <c r="AK1720" s="90"/>
      <c r="AL1720" s="90" t="s">
        <v>57</v>
      </c>
      <c r="AM1720" s="90"/>
      <c r="AN1720" s="90" t="s">
        <v>57</v>
      </c>
      <c r="AO1720" s="90"/>
      <c r="AP1720" s="90" t="s">
        <v>57</v>
      </c>
      <c r="AQ1720" s="90"/>
      <c r="AR1720" s="90" t="s">
        <v>57</v>
      </c>
      <c r="AS1720" s="90" t="s">
        <v>60</v>
      </c>
      <c r="AT1720" s="90" t="s">
        <v>61</v>
      </c>
      <c r="AU1720" s="97" t="s">
        <v>62</v>
      </c>
      <c r="AV1720" s="98" t="s">
        <v>272</v>
      </c>
      <c r="AW1720" s="98" t="s">
        <v>335</v>
      </c>
      <c r="AX1720" s="97">
        <v>3202004</v>
      </c>
      <c r="AY1720" s="98" t="s">
        <v>336</v>
      </c>
      <c r="AZ1720" s="98" t="s">
        <v>337</v>
      </c>
      <c r="BA1720" s="24"/>
    </row>
    <row r="1721" spans="1:53" ht="84.75" customHeight="1">
      <c r="A1721" s="23" t="str">
        <f>+IFERROR(VLOOKUP(R1721,'[2]Listas niveles'!$D$2:$E$11,2,FALSE),"")</f>
        <v>DTAO</v>
      </c>
      <c r="B1721" s="23" t="str">
        <f>+IFERROR(VLOOKUP(AS1721,'[2]Listas anexo 1'!$A$7:$B$8,2,FALSE),"")</f>
        <v>ADMIN</v>
      </c>
      <c r="C1721" s="23" t="str">
        <f>+IFERROR(VLOOKUP(AT1721,'[2]Listas anexo 1'!$A$13:$B$15,2,FALSE),"")</f>
        <v>ADMINYCOOR</v>
      </c>
      <c r="D1721" s="23" t="str">
        <f>+IFERROR(VLOOKUP(AT1721,'[2]Listas anexo 1'!$A$13:$C$15,3,FALSE),"")</f>
        <v>CONTRIBUIR</v>
      </c>
      <c r="E1721" s="23" t="str">
        <f>+IFERROR(VLOOKUP(AT1721,'[2]Listas anexo 1'!$A$19:$B$21,2,FALSE),"")</f>
        <v>ADMINOB</v>
      </c>
      <c r="F1721" s="23" t="str">
        <f>+IFERROR(VLOOKUP(AV1721,'[2]Listas anexo 1'!$J$13:$K$21,2,FALSE),"")</f>
        <v>ADOBIII</v>
      </c>
      <c r="G1721" s="23" t="str">
        <f>+IFERROR(VLOOKUP(AW1721,'[2]LISTAS ANEXO 1. 2'!$A$9:$B$38,2,FALSE),"")</f>
        <v>AX</v>
      </c>
      <c r="H1721" s="23" t="str">
        <f>+IFERROR(IF(C1721="ADMINYCOOR",VLOOKUP(AY1721,'[2]LISTAS ANEXO 1. 3'!$B$13:$C$42,2,FALSE),IF(C1721="TASAS",VLOOKUP(AY1721,'[2]LISTAS ANEXO 1. 3'!$B$43:$C$51,2,FALSE),IF(C1721="FORTALECIMIENTO",VLOOKUP(AY1721,'[2]LISTAS ANEXO 1. 3'!$B$52:$C$58,2,FALSE),""))),"")</f>
        <v>OO</v>
      </c>
      <c r="I1721" s="23" t="str">
        <f>+IFERROR(VLOOKUP(#REF!,'[2]LISTAS ANEXO 1. 4'!$B$74:$C$90,2,FALSE),"")</f>
        <v/>
      </c>
      <c r="J1721" s="23" t="str">
        <f>+IFERROR(VLOOKUP(X1721,[2]ORDINALES!$B$2:$C$5,2,FALSE),"")</f>
        <v>CTADOS</v>
      </c>
      <c r="K1721" s="23" t="str">
        <f>+IFERROR(VLOOKUP(#REF!,[2]REGION!$G$2:$I$1125,2,FALSE),"")</f>
        <v/>
      </c>
      <c r="L1721" s="23" t="str">
        <f>+IFERROR(VLOOKUP(AI1721,[2]REGION!$G$2:$I$1125,2,FALSE),"")</f>
        <v/>
      </c>
      <c r="M1721" s="23" t="str">
        <f>+IFERROR(VLOOKUP(#REF!,[2]ORDINALES!$H$2:$I$382,2,FALSE),"")</f>
        <v/>
      </c>
      <c r="N1721" s="23" t="str">
        <f>IFERROR(VLOOKUP(U1721,'[2]Lista Willy'!$B$11:$D$14,3,FALSE),"")</f>
        <v>REC_20</v>
      </c>
      <c r="O1721" s="24"/>
      <c r="P1721" s="90">
        <v>51039</v>
      </c>
      <c r="Q1721" s="90" t="s">
        <v>540</v>
      </c>
      <c r="R1721" s="90" t="s">
        <v>1386</v>
      </c>
      <c r="S1721" s="90" t="s">
        <v>1653</v>
      </c>
      <c r="T1721" s="90" t="s">
        <v>1386</v>
      </c>
      <c r="U1721" s="90" t="s">
        <v>153</v>
      </c>
      <c r="V1721" s="94" t="s">
        <v>154</v>
      </c>
      <c r="W1721" s="90" t="s">
        <v>1177</v>
      </c>
      <c r="X1721" s="90" t="s">
        <v>55</v>
      </c>
      <c r="Y1721" s="90" t="s">
        <v>1678</v>
      </c>
      <c r="Z1721" s="88">
        <v>5000000</v>
      </c>
      <c r="AA1721" s="120"/>
      <c r="AB1721" s="88"/>
      <c r="AC1721" s="88"/>
      <c r="AD1721" s="88"/>
      <c r="AE1721" s="120">
        <v>5000000</v>
      </c>
      <c r="AF1721" s="88"/>
      <c r="AG1721" s="89"/>
      <c r="AH1721" s="90" t="s">
        <v>57</v>
      </c>
      <c r="AI1721" s="90"/>
      <c r="AJ1721" s="90"/>
      <c r="AK1721" s="90"/>
      <c r="AL1721" s="90" t="s">
        <v>57</v>
      </c>
      <c r="AM1721" s="90"/>
      <c r="AN1721" s="90" t="s">
        <v>57</v>
      </c>
      <c r="AO1721" s="90"/>
      <c r="AP1721" s="90" t="s">
        <v>57</v>
      </c>
      <c r="AQ1721" s="90"/>
      <c r="AR1721" s="90" t="s">
        <v>57</v>
      </c>
      <c r="AS1721" s="90" t="s">
        <v>60</v>
      </c>
      <c r="AT1721" s="90" t="s">
        <v>61</v>
      </c>
      <c r="AU1721" s="97" t="s">
        <v>62</v>
      </c>
      <c r="AV1721" s="98" t="s">
        <v>272</v>
      </c>
      <c r="AW1721" s="98" t="s">
        <v>335</v>
      </c>
      <c r="AX1721" s="97">
        <v>3202004</v>
      </c>
      <c r="AY1721" s="98" t="s">
        <v>336</v>
      </c>
      <c r="AZ1721" s="98" t="s">
        <v>337</v>
      </c>
      <c r="BA1721" s="24"/>
    </row>
    <row r="1722" spans="1:53" ht="84.75" customHeight="1">
      <c r="A1722" s="23" t="str">
        <f>+IFERROR(VLOOKUP(R1722,'[2]Listas niveles'!$D$2:$E$11,2,FALSE),"")</f>
        <v>DTAO</v>
      </c>
      <c r="B1722" s="23" t="str">
        <f>+IFERROR(VLOOKUP(AS1722,'[2]Listas anexo 1'!$A$7:$B$8,2,FALSE),"")</f>
        <v>ADMIN</v>
      </c>
      <c r="C1722" s="23" t="str">
        <f>+IFERROR(VLOOKUP(AT1722,'[2]Listas anexo 1'!$A$13:$B$15,2,FALSE),"")</f>
        <v>ADMINYCOOR</v>
      </c>
      <c r="D1722" s="23" t="str">
        <f>+IFERROR(VLOOKUP(AT1722,'[2]Listas anexo 1'!$A$13:$C$15,3,FALSE),"")</f>
        <v>CONTRIBUIR</v>
      </c>
      <c r="E1722" s="23" t="str">
        <f>+IFERROR(VLOOKUP(AT1722,'[2]Listas anexo 1'!$A$19:$B$21,2,FALSE),"")</f>
        <v>ADMINOB</v>
      </c>
      <c r="F1722" s="23" t="str">
        <f>+IFERROR(VLOOKUP(AV1722,'[2]Listas anexo 1'!$J$13:$K$21,2,FALSE),"")</f>
        <v>ADOBIV</v>
      </c>
      <c r="G1722" s="23" t="str">
        <f>+IFERROR(VLOOKUP(AW1722,'[2]LISTAS ANEXO 1. 2'!$A$9:$B$38,2,FALSE),"")</f>
        <v>AXVI</v>
      </c>
      <c r="H1722" s="23" t="str">
        <f>+IFERROR(IF(C1722="ADMINYCOOR",VLOOKUP(AY1722,'[2]LISTAS ANEXO 1. 3'!$B$13:$C$42,2,FALSE),IF(C1722="TASAS",VLOOKUP(AY1722,'[2]LISTAS ANEXO 1. 3'!$B$43:$C$51,2,FALSE),IF(C1722="FORTALECIMIENTO",VLOOKUP(AY1722,'[2]LISTAS ANEXO 1. 3'!$B$52:$C$58,2,FALSE),""))),"")</f>
        <v>CD</v>
      </c>
      <c r="I1722" s="23" t="str">
        <f>+IFERROR(VLOOKUP(#REF!,'[2]LISTAS ANEXO 1. 4'!$B$74:$C$90,2,FALSE),"")</f>
        <v/>
      </c>
      <c r="J1722" s="23" t="str">
        <f>+IFERROR(VLOOKUP(X1722,[2]ORDINALES!$B$2:$C$5,2,FALSE),"")</f>
        <v>CTADOS</v>
      </c>
      <c r="K1722" s="23" t="str">
        <f>+IFERROR(VLOOKUP(#REF!,[2]REGION!$G$2:$I$1125,2,FALSE),"")</f>
        <v/>
      </c>
      <c r="L1722" s="23" t="str">
        <f>+IFERROR(VLOOKUP(AI1722,[2]REGION!$G$2:$I$1125,2,FALSE),"")</f>
        <v/>
      </c>
      <c r="M1722" s="23" t="str">
        <f>+IFERROR(VLOOKUP(#REF!,[2]ORDINALES!$H$2:$I$382,2,FALSE),"")</f>
        <v/>
      </c>
      <c r="N1722" s="23" t="str">
        <f>IFERROR(VLOOKUP(U1722,'[2]Lista Willy'!$B$11:$D$14,3,FALSE),"")</f>
        <v>REC_11</v>
      </c>
      <c r="O1722" s="24"/>
      <c r="P1722" s="90">
        <v>51040</v>
      </c>
      <c r="Q1722" s="90" t="s">
        <v>540</v>
      </c>
      <c r="R1722" s="90" t="s">
        <v>1386</v>
      </c>
      <c r="S1722" s="90" t="s">
        <v>1653</v>
      </c>
      <c r="T1722" s="90" t="s">
        <v>1386</v>
      </c>
      <c r="U1722" s="90" t="s">
        <v>52</v>
      </c>
      <c r="V1722" s="94" t="s">
        <v>53</v>
      </c>
      <c r="W1722" s="90" t="s">
        <v>54</v>
      </c>
      <c r="X1722" s="90" t="s">
        <v>55</v>
      </c>
      <c r="Y1722" s="90" t="s">
        <v>1416</v>
      </c>
      <c r="Z1722" s="88">
        <v>1218171</v>
      </c>
      <c r="AA1722" s="120"/>
      <c r="AB1722" s="88"/>
      <c r="AC1722" s="88"/>
      <c r="AD1722" s="88"/>
      <c r="AE1722" s="120">
        <v>1218171</v>
      </c>
      <c r="AF1722" s="88"/>
      <c r="AG1722" s="89"/>
      <c r="AH1722" s="90" t="s">
        <v>57</v>
      </c>
      <c r="AI1722" s="90"/>
      <c r="AJ1722" s="90"/>
      <c r="AK1722" s="90"/>
      <c r="AL1722" s="90" t="s">
        <v>57</v>
      </c>
      <c r="AM1722" s="90"/>
      <c r="AN1722" s="90" t="s">
        <v>57</v>
      </c>
      <c r="AO1722" s="90"/>
      <c r="AP1722" s="90" t="s">
        <v>57</v>
      </c>
      <c r="AQ1722" s="90"/>
      <c r="AR1722" s="90" t="s">
        <v>57</v>
      </c>
      <c r="AS1722" s="90" t="s">
        <v>60</v>
      </c>
      <c r="AT1722" s="90" t="s">
        <v>61</v>
      </c>
      <c r="AU1722" s="97" t="s">
        <v>62</v>
      </c>
      <c r="AV1722" s="98" t="s">
        <v>63</v>
      </c>
      <c r="AW1722" s="98" t="s">
        <v>64</v>
      </c>
      <c r="AX1722" s="97">
        <v>3202008</v>
      </c>
      <c r="AY1722" s="98" t="s">
        <v>65</v>
      </c>
      <c r="AZ1722" s="98" t="s">
        <v>66</v>
      </c>
      <c r="BA1722" s="24"/>
    </row>
    <row r="1723" spans="1:53" ht="84.75" customHeight="1">
      <c r="A1723" s="23" t="str">
        <f>+IFERROR(VLOOKUP(R1723,'[2]Listas niveles'!$D$2:$E$11,2,FALSE),"")</f>
        <v>DTAO</v>
      </c>
      <c r="B1723" s="23" t="str">
        <f>+IFERROR(VLOOKUP(AS1723,'[2]Listas anexo 1'!$A$7:$B$8,2,FALSE),"")</f>
        <v>ADMIN</v>
      </c>
      <c r="C1723" s="23" t="str">
        <f>+IFERROR(VLOOKUP(AT1723,'[2]Listas anexo 1'!$A$13:$B$15,2,FALSE),"")</f>
        <v>ADMINYCOOR</v>
      </c>
      <c r="D1723" s="23" t="str">
        <f>+IFERROR(VLOOKUP(AT1723,'[2]Listas anexo 1'!$A$13:$C$15,3,FALSE),"")</f>
        <v>CONTRIBUIR</v>
      </c>
      <c r="E1723" s="23" t="str">
        <f>+IFERROR(VLOOKUP(AT1723,'[2]Listas anexo 1'!$A$19:$B$21,2,FALSE),"")</f>
        <v>ADMINOB</v>
      </c>
      <c r="F1723" s="23" t="str">
        <f>+IFERROR(VLOOKUP(AV1723,'[2]Listas anexo 1'!$J$13:$K$21,2,FALSE),"")</f>
        <v>ADOBIV</v>
      </c>
      <c r="G1723" s="23" t="str">
        <f>+IFERROR(VLOOKUP(AW1723,'[2]LISTAS ANEXO 1. 2'!$A$9:$B$38,2,FALSE),"")</f>
        <v>AXVI</v>
      </c>
      <c r="H1723" s="23" t="str">
        <f>+IFERROR(IF(C1723="ADMINYCOOR",VLOOKUP(AY1723,'[2]LISTAS ANEXO 1. 3'!$B$13:$C$42,2,FALSE),IF(C1723="TASAS",VLOOKUP(AY1723,'[2]LISTAS ANEXO 1. 3'!$B$43:$C$51,2,FALSE),IF(C1723="FORTALECIMIENTO",VLOOKUP(AY1723,'[2]LISTAS ANEXO 1. 3'!$B$52:$C$58,2,FALSE),""))),"")</f>
        <v>CD</v>
      </c>
      <c r="I1723" s="23" t="str">
        <f>+IFERROR(VLOOKUP(#REF!,'[2]LISTAS ANEXO 1. 4'!$B$74:$C$90,2,FALSE),"")</f>
        <v/>
      </c>
      <c r="J1723" s="23" t="str">
        <f>+IFERROR(VLOOKUP(X1723,[2]ORDINALES!$B$2:$C$5,2,FALSE),"")</f>
        <v>CTADOS</v>
      </c>
      <c r="K1723" s="23" t="str">
        <f>+IFERROR(VLOOKUP(#REF!,[2]REGION!$G$2:$I$1125,2,FALSE),"")</f>
        <v/>
      </c>
      <c r="L1723" s="23" t="str">
        <f>+IFERROR(VLOOKUP(AI1723,[2]REGION!$G$2:$I$1125,2,FALSE),"")</f>
        <v/>
      </c>
      <c r="M1723" s="23" t="str">
        <f>+IFERROR(VLOOKUP(#REF!,[2]ORDINALES!$H$2:$I$382,2,FALSE),"")</f>
        <v/>
      </c>
      <c r="N1723" s="23" t="str">
        <f>IFERROR(VLOOKUP(U1723,'[2]Lista Willy'!$B$11:$D$14,3,FALSE),"")</f>
        <v>REC_11</v>
      </c>
      <c r="O1723" s="24"/>
      <c r="P1723" s="90">
        <v>51041</v>
      </c>
      <c r="Q1723" s="90" t="s">
        <v>540</v>
      </c>
      <c r="R1723" s="90" t="s">
        <v>1386</v>
      </c>
      <c r="S1723" s="90" t="s">
        <v>1653</v>
      </c>
      <c r="T1723" s="90" t="s">
        <v>1386</v>
      </c>
      <c r="U1723" s="90" t="s">
        <v>52</v>
      </c>
      <c r="V1723" s="94" t="s">
        <v>53</v>
      </c>
      <c r="W1723" s="90" t="s">
        <v>54</v>
      </c>
      <c r="X1723" s="90" t="s">
        <v>55</v>
      </c>
      <c r="Y1723" s="90" t="s">
        <v>294</v>
      </c>
      <c r="Z1723" s="88">
        <v>1055750</v>
      </c>
      <c r="AA1723" s="120"/>
      <c r="AB1723" s="88"/>
      <c r="AC1723" s="88"/>
      <c r="AD1723" s="88"/>
      <c r="AE1723" s="120">
        <v>1055750</v>
      </c>
      <c r="AF1723" s="88"/>
      <c r="AG1723" s="89"/>
      <c r="AH1723" s="90" t="s">
        <v>57</v>
      </c>
      <c r="AI1723" s="90"/>
      <c r="AJ1723" s="90"/>
      <c r="AK1723" s="90"/>
      <c r="AL1723" s="90" t="s">
        <v>57</v>
      </c>
      <c r="AM1723" s="90"/>
      <c r="AN1723" s="90" t="s">
        <v>57</v>
      </c>
      <c r="AO1723" s="90"/>
      <c r="AP1723" s="90" t="s">
        <v>57</v>
      </c>
      <c r="AQ1723" s="90"/>
      <c r="AR1723" s="90" t="s">
        <v>57</v>
      </c>
      <c r="AS1723" s="90" t="s">
        <v>60</v>
      </c>
      <c r="AT1723" s="90" t="s">
        <v>61</v>
      </c>
      <c r="AU1723" s="97" t="s">
        <v>62</v>
      </c>
      <c r="AV1723" s="98" t="s">
        <v>63</v>
      </c>
      <c r="AW1723" s="98" t="s">
        <v>64</v>
      </c>
      <c r="AX1723" s="97">
        <v>3202008</v>
      </c>
      <c r="AY1723" s="98" t="s">
        <v>65</v>
      </c>
      <c r="AZ1723" s="98" t="s">
        <v>66</v>
      </c>
      <c r="BA1723" s="24"/>
    </row>
    <row r="1724" spans="1:53" ht="84.75" customHeight="1">
      <c r="A1724" s="23" t="str">
        <f>+IFERROR(VLOOKUP(R1724,'[2]Listas niveles'!$D$2:$E$11,2,FALSE),"")</f>
        <v>DTAO</v>
      </c>
      <c r="B1724" s="23" t="str">
        <f>+IFERROR(VLOOKUP(AS1724,'[2]Listas anexo 1'!$A$7:$B$8,2,FALSE),"")</f>
        <v>ADMIN</v>
      </c>
      <c r="C1724" s="23" t="str">
        <f>+IFERROR(VLOOKUP(AT1724,'[2]Listas anexo 1'!$A$13:$B$15,2,FALSE),"")</f>
        <v>ADMINYCOOR</v>
      </c>
      <c r="D1724" s="23" t="str">
        <f>+IFERROR(VLOOKUP(AT1724,'[2]Listas anexo 1'!$A$13:$C$15,3,FALSE),"")</f>
        <v>CONTRIBUIR</v>
      </c>
      <c r="E1724" s="23" t="str">
        <f>+IFERROR(VLOOKUP(AT1724,'[2]Listas anexo 1'!$A$19:$B$21,2,FALSE),"")</f>
        <v>ADMINOB</v>
      </c>
      <c r="F1724" s="23" t="str">
        <f>+IFERROR(VLOOKUP(AV1724,'[2]Listas anexo 1'!$J$13:$K$21,2,FALSE),"")</f>
        <v>ADOBIV</v>
      </c>
      <c r="G1724" s="23" t="str">
        <f>+IFERROR(VLOOKUP(AW1724,'[2]LISTAS ANEXO 1. 2'!$A$9:$B$38,2,FALSE),"")</f>
        <v>AXVI</v>
      </c>
      <c r="H1724" s="23" t="str">
        <f>+IFERROR(IF(C1724="ADMINYCOOR",VLOOKUP(AY1724,'[2]LISTAS ANEXO 1. 3'!$B$13:$C$42,2,FALSE),IF(C1724="TASAS",VLOOKUP(AY1724,'[2]LISTAS ANEXO 1. 3'!$B$43:$C$51,2,FALSE),IF(C1724="FORTALECIMIENTO",VLOOKUP(AY1724,'[2]LISTAS ANEXO 1. 3'!$B$52:$C$58,2,FALSE),""))),"")</f>
        <v>CD</v>
      </c>
      <c r="I1724" s="23" t="str">
        <f>+IFERROR(VLOOKUP(#REF!,'[2]LISTAS ANEXO 1. 4'!$B$74:$C$90,2,FALSE),"")</f>
        <v/>
      </c>
      <c r="J1724" s="23" t="str">
        <f>+IFERROR(VLOOKUP(X1724,[2]ORDINALES!$B$2:$C$5,2,FALSE),"")</f>
        <v>CTADOS</v>
      </c>
      <c r="K1724" s="23" t="str">
        <f>+IFERROR(VLOOKUP(#REF!,[2]REGION!$G$2:$I$1125,2,FALSE),"")</f>
        <v/>
      </c>
      <c r="L1724" s="23" t="str">
        <f>+IFERROR(VLOOKUP(AI1724,[2]REGION!$G$2:$I$1125,2,FALSE),"")</f>
        <v/>
      </c>
      <c r="M1724" s="23" t="str">
        <f>+IFERROR(VLOOKUP(#REF!,[2]ORDINALES!$H$2:$I$382,2,FALSE),"")</f>
        <v/>
      </c>
      <c r="N1724" s="23" t="str">
        <f>IFERROR(VLOOKUP(U1724,'[2]Lista Willy'!$B$11:$D$14,3,FALSE),"")</f>
        <v>REC_11</v>
      </c>
      <c r="O1724" s="24"/>
      <c r="P1724" s="90">
        <v>51042</v>
      </c>
      <c r="Q1724" s="90" t="s">
        <v>540</v>
      </c>
      <c r="R1724" s="90" t="s">
        <v>1386</v>
      </c>
      <c r="S1724" s="90" t="s">
        <v>1653</v>
      </c>
      <c r="T1724" s="90" t="s">
        <v>1386</v>
      </c>
      <c r="U1724" s="90" t="s">
        <v>52</v>
      </c>
      <c r="V1724" s="94" t="s">
        <v>53</v>
      </c>
      <c r="W1724" s="90" t="s">
        <v>54</v>
      </c>
      <c r="X1724" s="90" t="s">
        <v>55</v>
      </c>
      <c r="Y1724" s="90" t="s">
        <v>294</v>
      </c>
      <c r="Z1724" s="88">
        <v>1411100</v>
      </c>
      <c r="AA1724" s="120"/>
      <c r="AB1724" s="88"/>
      <c r="AC1724" s="88"/>
      <c r="AD1724" s="88"/>
      <c r="AE1724" s="120">
        <v>1411100</v>
      </c>
      <c r="AF1724" s="88"/>
      <c r="AG1724" s="89"/>
      <c r="AH1724" s="90" t="s">
        <v>57</v>
      </c>
      <c r="AI1724" s="90"/>
      <c r="AJ1724" s="90"/>
      <c r="AK1724" s="90"/>
      <c r="AL1724" s="90" t="s">
        <v>57</v>
      </c>
      <c r="AM1724" s="90"/>
      <c r="AN1724" s="90" t="s">
        <v>57</v>
      </c>
      <c r="AO1724" s="90"/>
      <c r="AP1724" s="90" t="s">
        <v>57</v>
      </c>
      <c r="AQ1724" s="90"/>
      <c r="AR1724" s="90" t="s">
        <v>57</v>
      </c>
      <c r="AS1724" s="90" t="s">
        <v>60</v>
      </c>
      <c r="AT1724" s="90" t="s">
        <v>61</v>
      </c>
      <c r="AU1724" s="97" t="s">
        <v>62</v>
      </c>
      <c r="AV1724" s="98" t="s">
        <v>63</v>
      </c>
      <c r="AW1724" s="98" t="s">
        <v>64</v>
      </c>
      <c r="AX1724" s="97">
        <v>3202008</v>
      </c>
      <c r="AY1724" s="98" t="s">
        <v>65</v>
      </c>
      <c r="AZ1724" s="98" t="s">
        <v>66</v>
      </c>
      <c r="BA1724" s="24"/>
    </row>
    <row r="1725" spans="1:53" ht="84.75" customHeight="1">
      <c r="A1725" s="23" t="str">
        <f>+IFERROR(VLOOKUP(R1725,'[2]Listas niveles'!$D$2:$E$11,2,FALSE),"")</f>
        <v>DTAO</v>
      </c>
      <c r="B1725" s="23" t="str">
        <f>+IFERROR(VLOOKUP(AS1725,'[2]Listas anexo 1'!$A$7:$B$8,2,FALSE),"")</f>
        <v>FORTA</v>
      </c>
      <c r="C1725" s="23" t="str">
        <f>+IFERROR(VLOOKUP(AT1725,'[2]Listas anexo 1'!$A$13:$B$15,2,FALSE),"")</f>
        <v>FORTALECIMIENTO</v>
      </c>
      <c r="D1725" s="23" t="str">
        <f>+IFERROR(VLOOKUP(AT1725,'[2]Listas anexo 1'!$A$13:$C$15,3,FALSE),"")</f>
        <v>FORTALECER</v>
      </c>
      <c r="E1725" s="23" t="str">
        <f>+IFERROR(VLOOKUP(AT1725,'[2]Listas anexo 1'!$A$19:$B$21,2,FALSE),"")</f>
        <v>FORTOB</v>
      </c>
      <c r="F1725" s="23" t="str">
        <f>+IFERROR(VLOOKUP(AV1725,'[2]Listas anexo 1'!$J$13:$K$21,2,FALSE),"")</f>
        <v>FORTOBI</v>
      </c>
      <c r="G1725" s="23" t="str">
        <f>+IFERROR(VLOOKUP(AW1725,'[2]LISTAS ANEXO 1. 2'!$A$9:$B$38,2,FALSE),"")</f>
        <v>TII</v>
      </c>
      <c r="H1725" s="23" t="str">
        <f>+IFERROR(IF(C1725="ADMINYCOOR",VLOOKUP(AY1725,'[2]LISTAS ANEXO 1. 3'!$B$13:$C$42,2,FALSE),IF(C1725="TASAS",VLOOKUP(AY1725,'[2]LISTAS ANEXO 1. 3'!$B$43:$C$51,2,FALSE),IF(C1725="FORTALECIMIENTO",VLOOKUP(AY1725,'[2]LISTAS ANEXO 1. 3'!$B$52:$C$58,2,FALSE),""))),"")</f>
        <v>BBBB</v>
      </c>
      <c r="I1725" s="23" t="str">
        <f>+IFERROR(VLOOKUP(#REF!,'[2]LISTAS ANEXO 1. 4'!$B$74:$C$90,2,FALSE),"")</f>
        <v/>
      </c>
      <c r="J1725" s="23" t="str">
        <f>+IFERROR(VLOOKUP(X1725,[2]ORDINALES!$B$2:$C$5,2,FALSE),"")</f>
        <v>CTADOS</v>
      </c>
      <c r="K1725" s="23" t="str">
        <f>+IFERROR(VLOOKUP(#REF!,[2]REGION!$G$2:$I$1125,2,FALSE),"")</f>
        <v/>
      </c>
      <c r="L1725" s="23" t="str">
        <f>+IFERROR(VLOOKUP(AI1725,[2]REGION!$G$2:$I$1125,2,FALSE),"")</f>
        <v>CALDAS</v>
      </c>
      <c r="M1725" s="23" t="str">
        <f>+IFERROR(VLOOKUP(#REF!,[2]ORDINALES!$H$2:$I$382,2,FALSE),"")</f>
        <v/>
      </c>
      <c r="N1725" s="23" t="str">
        <f>IFERROR(VLOOKUP(U1725,'[2]Lista Willy'!$B$11:$D$14,3,FALSE),"")</f>
        <v>REC_11</v>
      </c>
      <c r="O1725" s="24"/>
      <c r="P1725" s="90">
        <v>51043</v>
      </c>
      <c r="Q1725" s="90" t="s">
        <v>540</v>
      </c>
      <c r="R1725" s="90" t="s">
        <v>1386</v>
      </c>
      <c r="S1725" s="90" t="s">
        <v>1653</v>
      </c>
      <c r="T1725" s="90" t="s">
        <v>1386</v>
      </c>
      <c r="U1725" s="90" t="s">
        <v>52</v>
      </c>
      <c r="V1725" s="94" t="s">
        <v>53</v>
      </c>
      <c r="W1725" s="90" t="s">
        <v>54</v>
      </c>
      <c r="X1725" s="90" t="s">
        <v>55</v>
      </c>
      <c r="Y1725" s="90" t="s">
        <v>1679</v>
      </c>
      <c r="Z1725" s="88">
        <v>31859960</v>
      </c>
      <c r="AA1725" s="120"/>
      <c r="AB1725" s="88"/>
      <c r="AC1725" s="88"/>
      <c r="AD1725" s="88"/>
      <c r="AE1725" s="120">
        <v>31859960</v>
      </c>
      <c r="AF1725" s="88"/>
      <c r="AG1725" s="89"/>
      <c r="AH1725" s="90" t="s">
        <v>57</v>
      </c>
      <c r="AI1725" s="90" t="s">
        <v>1562</v>
      </c>
      <c r="AJ1725" s="90" t="s">
        <v>1655</v>
      </c>
      <c r="AK1725" s="90"/>
      <c r="AL1725" s="90" t="s">
        <v>57</v>
      </c>
      <c r="AM1725" s="90"/>
      <c r="AN1725" s="90" t="s">
        <v>57</v>
      </c>
      <c r="AO1725" s="90"/>
      <c r="AP1725" s="90" t="s">
        <v>57</v>
      </c>
      <c r="AQ1725" s="90"/>
      <c r="AR1725" s="90" t="s">
        <v>57</v>
      </c>
      <c r="AS1725" s="90" t="s">
        <v>73</v>
      </c>
      <c r="AT1725" s="90" t="s">
        <v>74</v>
      </c>
      <c r="AU1725" s="97" t="s">
        <v>75</v>
      </c>
      <c r="AV1725" s="98" t="s">
        <v>76</v>
      </c>
      <c r="AW1725" s="98" t="s">
        <v>77</v>
      </c>
      <c r="AX1725" s="97">
        <v>3299060</v>
      </c>
      <c r="AY1725" s="98" t="s">
        <v>78</v>
      </c>
      <c r="AZ1725" s="98" t="s">
        <v>201</v>
      </c>
      <c r="BA1725" s="24"/>
    </row>
    <row r="1726" spans="1:53" ht="84.75" customHeight="1">
      <c r="A1726" s="23" t="str">
        <f>+IFERROR(VLOOKUP(R1726,'[2]Listas niveles'!$D$2:$E$11,2,FALSE),"")</f>
        <v>DTAO</v>
      </c>
      <c r="B1726" s="23" t="str">
        <f>+IFERROR(VLOOKUP(AS1726,'[2]Listas anexo 1'!$A$7:$B$8,2,FALSE),"")</f>
        <v>FORTA</v>
      </c>
      <c r="C1726" s="23" t="str">
        <f>+IFERROR(VLOOKUP(AT1726,'[2]Listas anexo 1'!$A$13:$B$15,2,FALSE),"")</f>
        <v>FORTALECIMIENTO</v>
      </c>
      <c r="D1726" s="23" t="str">
        <f>+IFERROR(VLOOKUP(AT1726,'[2]Listas anexo 1'!$A$13:$C$15,3,FALSE),"")</f>
        <v>FORTALECER</v>
      </c>
      <c r="E1726" s="23" t="str">
        <f>+IFERROR(VLOOKUP(AT1726,'[2]Listas anexo 1'!$A$19:$B$21,2,FALSE),"")</f>
        <v>FORTOB</v>
      </c>
      <c r="F1726" s="23" t="str">
        <f>+IFERROR(VLOOKUP(AV1726,'[2]Listas anexo 1'!$J$13:$K$21,2,FALSE),"")</f>
        <v>FORTOBI</v>
      </c>
      <c r="G1726" s="23" t="str">
        <f>+IFERROR(VLOOKUP(AW1726,'[2]LISTAS ANEXO 1. 2'!$A$9:$B$38,2,FALSE),"")</f>
        <v>TII</v>
      </c>
      <c r="H1726" s="23" t="str">
        <f>+IFERROR(IF(C1726="ADMINYCOOR",VLOOKUP(AY1726,'[2]LISTAS ANEXO 1. 3'!$B$13:$C$42,2,FALSE),IF(C1726="TASAS",VLOOKUP(AY1726,'[2]LISTAS ANEXO 1. 3'!$B$43:$C$51,2,FALSE),IF(C1726="FORTALECIMIENTO",VLOOKUP(AY1726,'[2]LISTAS ANEXO 1. 3'!$B$52:$C$58,2,FALSE),""))),"")</f>
        <v>BBBB</v>
      </c>
      <c r="I1726" s="23" t="str">
        <f>+IFERROR(VLOOKUP(#REF!,'[2]LISTAS ANEXO 1. 4'!$B$74:$C$90,2,FALSE),"")</f>
        <v/>
      </c>
      <c r="J1726" s="23" t="str">
        <f>+IFERROR(VLOOKUP(X1726,[2]ORDINALES!$B$2:$C$5,2,FALSE),"")</f>
        <v>CTADOS</v>
      </c>
      <c r="K1726" s="23" t="str">
        <f>+IFERROR(VLOOKUP(#REF!,[2]REGION!$G$2:$I$1125,2,FALSE),"")</f>
        <v/>
      </c>
      <c r="L1726" s="23" t="str">
        <f>+IFERROR(VLOOKUP(AI1726,[2]REGION!$G$2:$I$1125,2,FALSE),"")</f>
        <v/>
      </c>
      <c r="M1726" s="23" t="str">
        <f>+IFERROR(VLOOKUP(#REF!,[2]ORDINALES!$H$2:$I$382,2,FALSE),"")</f>
        <v/>
      </c>
      <c r="N1726" s="23" t="str">
        <f>IFERROR(VLOOKUP(U1726,'[2]Lista Willy'!$B$11:$D$14,3,FALSE),"")</f>
        <v>REC_11</v>
      </c>
      <c r="O1726" s="24"/>
      <c r="P1726" s="90">
        <v>51044</v>
      </c>
      <c r="Q1726" s="90" t="s">
        <v>540</v>
      </c>
      <c r="R1726" s="90" t="s">
        <v>1386</v>
      </c>
      <c r="S1726" s="90" t="s">
        <v>1653</v>
      </c>
      <c r="T1726" s="90" t="s">
        <v>1386</v>
      </c>
      <c r="U1726" s="90" t="s">
        <v>52</v>
      </c>
      <c r="V1726" s="94" t="s">
        <v>53</v>
      </c>
      <c r="W1726" s="90" t="s">
        <v>54</v>
      </c>
      <c r="X1726" s="90" t="s">
        <v>55</v>
      </c>
      <c r="Y1726" s="90" t="s">
        <v>71</v>
      </c>
      <c r="Z1726" s="88">
        <v>4000000</v>
      </c>
      <c r="AA1726" s="120"/>
      <c r="AB1726" s="88"/>
      <c r="AC1726" s="88"/>
      <c r="AD1726" s="88"/>
      <c r="AE1726" s="120">
        <v>4000000</v>
      </c>
      <c r="AF1726" s="88"/>
      <c r="AG1726" s="89"/>
      <c r="AH1726" s="90" t="s">
        <v>57</v>
      </c>
      <c r="AI1726" s="90"/>
      <c r="AJ1726" s="90"/>
      <c r="AK1726" s="90"/>
      <c r="AL1726" s="90" t="s">
        <v>57</v>
      </c>
      <c r="AM1726" s="90"/>
      <c r="AN1726" s="90" t="s">
        <v>57</v>
      </c>
      <c r="AO1726" s="90"/>
      <c r="AP1726" s="90" t="s">
        <v>57</v>
      </c>
      <c r="AQ1726" s="90"/>
      <c r="AR1726" s="90" t="s">
        <v>57</v>
      </c>
      <c r="AS1726" s="90" t="s">
        <v>73</v>
      </c>
      <c r="AT1726" s="90" t="s">
        <v>74</v>
      </c>
      <c r="AU1726" s="97" t="s">
        <v>75</v>
      </c>
      <c r="AV1726" s="98" t="s">
        <v>76</v>
      </c>
      <c r="AW1726" s="98" t="s">
        <v>77</v>
      </c>
      <c r="AX1726" s="97">
        <v>3299060</v>
      </c>
      <c r="AY1726" s="98" t="s">
        <v>78</v>
      </c>
      <c r="AZ1726" s="98" t="s">
        <v>201</v>
      </c>
      <c r="BA1726" s="24"/>
    </row>
    <row r="1727" spans="1:53" ht="84.75" customHeight="1">
      <c r="A1727" s="23" t="str">
        <f>+IFERROR(VLOOKUP(R1727,'[2]Listas niveles'!$D$2:$E$11,2,FALSE),"")</f>
        <v>DTAO</v>
      </c>
      <c r="B1727" s="23" t="str">
        <f>+IFERROR(VLOOKUP(AS1727,'[2]Listas anexo 1'!$A$7:$B$8,2,FALSE),"")</f>
        <v>ADMIN</v>
      </c>
      <c r="C1727" s="23" t="str">
        <f>+IFERROR(VLOOKUP(AT1727,'[2]Listas anexo 1'!$A$13:$B$15,2,FALSE),"")</f>
        <v>ADMINYCOOR</v>
      </c>
      <c r="D1727" s="23" t="str">
        <f>+IFERROR(VLOOKUP(AT1727,'[2]Listas anexo 1'!$A$13:$C$15,3,FALSE),"")</f>
        <v>CONTRIBUIR</v>
      </c>
      <c r="E1727" s="23" t="str">
        <f>+IFERROR(VLOOKUP(AT1727,'[2]Listas anexo 1'!$A$19:$B$21,2,FALSE),"")</f>
        <v>ADMINOB</v>
      </c>
      <c r="F1727" s="23" t="str">
        <f>+IFERROR(VLOOKUP(AV1727,'[2]Listas anexo 1'!$J$13:$K$21,2,FALSE),"")</f>
        <v>ADOBI</v>
      </c>
      <c r="G1727" s="23" t="str">
        <f>+IFERROR(VLOOKUP(AW1727,'[2]LISTAS ANEXO 1. 2'!$A$9:$B$38,2,FALSE),"")</f>
        <v>AI</v>
      </c>
      <c r="H1727" s="23" t="str">
        <f>+IFERROR(IF(C1727="ADMINYCOOR",VLOOKUP(AY1727,'[2]LISTAS ANEXO 1. 3'!$B$13:$C$42,2,FALSE),IF(C1727="TASAS",VLOOKUP(AY1727,'[2]LISTAS ANEXO 1. 3'!$B$43:$C$51,2,FALSE),IF(C1727="FORTALECIMIENTO",VLOOKUP(AY1727,'[2]LISTAS ANEXO 1. 3'!$B$52:$C$58,2,FALSE),""))),"")</f>
        <v>AA</v>
      </c>
      <c r="I1727" s="23" t="str">
        <f>+IFERROR(VLOOKUP(#REF!,'[2]LISTAS ANEXO 1. 4'!$B$74:$C$90,2,FALSE),"")</f>
        <v/>
      </c>
      <c r="J1727" s="23" t="str">
        <f>+IFERROR(VLOOKUP(X1727,[2]ORDINALES!$B$2:$C$5,2,FALSE),"")</f>
        <v>CTADOS</v>
      </c>
      <c r="K1727" s="23" t="str">
        <f>+IFERROR(VLOOKUP(#REF!,[2]REGION!$G$2:$I$1125,2,FALSE),"")</f>
        <v/>
      </c>
      <c r="L1727" s="23" t="str">
        <f>+IFERROR(VLOOKUP(AI1727,[2]REGION!$G$2:$I$1125,2,FALSE),"")</f>
        <v>RISARALDA</v>
      </c>
      <c r="M1727" s="23" t="str">
        <f>+IFERROR(VLOOKUP(#REF!,[2]ORDINALES!$H$2:$I$382,2,FALSE),"")</f>
        <v/>
      </c>
      <c r="N1727" s="23" t="str">
        <f>IFERROR(VLOOKUP(U1727,'[2]Lista Willy'!$B$11:$D$14,3,FALSE),"")</f>
        <v>REC_11</v>
      </c>
      <c r="O1727" s="24"/>
      <c r="P1727" s="90">
        <v>52000</v>
      </c>
      <c r="Q1727" s="90" t="s">
        <v>540</v>
      </c>
      <c r="R1727" s="90" t="s">
        <v>1386</v>
      </c>
      <c r="S1727" s="90" t="s">
        <v>1680</v>
      </c>
      <c r="T1727" s="90" t="s">
        <v>1386</v>
      </c>
      <c r="U1727" s="90" t="s">
        <v>52</v>
      </c>
      <c r="V1727" s="94" t="s">
        <v>53</v>
      </c>
      <c r="W1727" s="90" t="s">
        <v>54</v>
      </c>
      <c r="X1727" s="90" t="s">
        <v>55</v>
      </c>
      <c r="Y1727" s="90" t="s">
        <v>1681</v>
      </c>
      <c r="Z1727" s="88">
        <v>18702420</v>
      </c>
      <c r="AA1727" s="120"/>
      <c r="AB1727" s="88"/>
      <c r="AC1727" s="88"/>
      <c r="AD1727" s="88"/>
      <c r="AE1727" s="120">
        <v>18702420</v>
      </c>
      <c r="AF1727" s="88"/>
      <c r="AG1727" s="89"/>
      <c r="AH1727" s="90" t="s">
        <v>57</v>
      </c>
      <c r="AI1727" s="90" t="s">
        <v>1682</v>
      </c>
      <c r="AJ1727" s="90" t="s">
        <v>1683</v>
      </c>
      <c r="AK1727" s="90"/>
      <c r="AL1727" s="90" t="s">
        <v>57</v>
      </c>
      <c r="AM1727" s="90"/>
      <c r="AN1727" s="90" t="s">
        <v>57</v>
      </c>
      <c r="AO1727" s="90"/>
      <c r="AP1727" s="90" t="s">
        <v>57</v>
      </c>
      <c r="AQ1727" s="90"/>
      <c r="AR1727" s="90" t="s">
        <v>57</v>
      </c>
      <c r="AS1727" s="90" t="s">
        <v>60</v>
      </c>
      <c r="AT1727" s="90" t="s">
        <v>61</v>
      </c>
      <c r="AU1727" s="97" t="s">
        <v>62</v>
      </c>
      <c r="AV1727" s="98" t="s">
        <v>125</v>
      </c>
      <c r="AW1727" s="98" t="s">
        <v>126</v>
      </c>
      <c r="AX1727" s="97">
        <v>3202032</v>
      </c>
      <c r="AY1727" s="98" t="s">
        <v>127</v>
      </c>
      <c r="AZ1727" s="98" t="s">
        <v>293</v>
      </c>
      <c r="BA1727" s="24"/>
    </row>
    <row r="1728" spans="1:53" ht="84.75" customHeight="1">
      <c r="A1728" s="23" t="str">
        <f>+IFERROR(VLOOKUP(R1728,'[2]Listas niveles'!$D$2:$E$11,2,FALSE),"")</f>
        <v>DTAO</v>
      </c>
      <c r="B1728" s="23" t="str">
        <f>+IFERROR(VLOOKUP(AS1728,'[2]Listas anexo 1'!$A$7:$B$8,2,FALSE),"")</f>
        <v>ADMIN</v>
      </c>
      <c r="C1728" s="23" t="str">
        <f>+IFERROR(VLOOKUP(AT1728,'[2]Listas anexo 1'!$A$13:$B$15,2,FALSE),"")</f>
        <v>ADMINYCOOR</v>
      </c>
      <c r="D1728" s="23" t="str">
        <f>+IFERROR(VLOOKUP(AT1728,'[2]Listas anexo 1'!$A$13:$C$15,3,FALSE),"")</f>
        <v>CONTRIBUIR</v>
      </c>
      <c r="E1728" s="23" t="str">
        <f>+IFERROR(VLOOKUP(AT1728,'[2]Listas anexo 1'!$A$19:$B$21,2,FALSE),"")</f>
        <v>ADMINOB</v>
      </c>
      <c r="F1728" s="23" t="str">
        <f>+IFERROR(VLOOKUP(AV1728,'[2]Listas anexo 1'!$J$13:$K$21,2,FALSE),"")</f>
        <v>ADOBI</v>
      </c>
      <c r="G1728" s="23" t="str">
        <f>+IFERROR(VLOOKUP(AW1728,'[2]LISTAS ANEXO 1. 2'!$A$9:$B$38,2,FALSE),"")</f>
        <v>AI</v>
      </c>
      <c r="H1728" s="23" t="str">
        <f>+IFERROR(IF(C1728="ADMINYCOOR",VLOOKUP(AY1728,'[2]LISTAS ANEXO 1. 3'!$B$13:$C$42,2,FALSE),IF(C1728="TASAS",VLOOKUP(AY1728,'[2]LISTAS ANEXO 1. 3'!$B$43:$C$51,2,FALSE),IF(C1728="FORTALECIMIENTO",VLOOKUP(AY1728,'[2]LISTAS ANEXO 1. 3'!$B$52:$C$58,2,FALSE),""))),"")</f>
        <v>AA</v>
      </c>
      <c r="I1728" s="23" t="str">
        <f>+IFERROR(VLOOKUP(#REF!,'[2]LISTAS ANEXO 1. 4'!$B$74:$C$90,2,FALSE),"")</f>
        <v/>
      </c>
      <c r="J1728" s="23" t="str">
        <f>+IFERROR(VLOOKUP(X1728,[2]ORDINALES!$B$2:$C$5,2,FALSE),"")</f>
        <v>CTADOS</v>
      </c>
      <c r="K1728" s="23" t="str">
        <f>+IFERROR(VLOOKUP(#REF!,[2]REGION!$G$2:$I$1125,2,FALSE),"")</f>
        <v/>
      </c>
      <c r="L1728" s="23" t="str">
        <f>+IFERROR(VLOOKUP(AI1728,[2]REGION!$G$2:$I$1125,2,FALSE),"")</f>
        <v>RISARALDA</v>
      </c>
      <c r="M1728" s="23" t="str">
        <f>+IFERROR(VLOOKUP(#REF!,[2]ORDINALES!$H$2:$I$382,2,FALSE),"")</f>
        <v/>
      </c>
      <c r="N1728" s="23" t="str">
        <f>IFERROR(VLOOKUP(U1728,'[2]Lista Willy'!$B$11:$D$14,3,FALSE),"")</f>
        <v>REC_11</v>
      </c>
      <c r="O1728" s="24"/>
      <c r="P1728" s="90">
        <v>52001</v>
      </c>
      <c r="Q1728" s="90" t="s">
        <v>540</v>
      </c>
      <c r="R1728" s="90" t="s">
        <v>1386</v>
      </c>
      <c r="S1728" s="90" t="s">
        <v>1680</v>
      </c>
      <c r="T1728" s="90" t="s">
        <v>1386</v>
      </c>
      <c r="U1728" s="90" t="s">
        <v>52</v>
      </c>
      <c r="V1728" s="94" t="s">
        <v>53</v>
      </c>
      <c r="W1728" s="90" t="s">
        <v>54</v>
      </c>
      <c r="X1728" s="90" t="s">
        <v>55</v>
      </c>
      <c r="Y1728" s="90" t="s">
        <v>1681</v>
      </c>
      <c r="Z1728" s="88">
        <v>18702420</v>
      </c>
      <c r="AA1728" s="120"/>
      <c r="AB1728" s="88"/>
      <c r="AC1728" s="88"/>
      <c r="AD1728" s="88"/>
      <c r="AE1728" s="120">
        <v>18702420</v>
      </c>
      <c r="AF1728" s="88"/>
      <c r="AG1728" s="89"/>
      <c r="AH1728" s="90" t="s">
        <v>57</v>
      </c>
      <c r="AI1728" s="90" t="s">
        <v>1682</v>
      </c>
      <c r="AJ1728" s="90" t="s">
        <v>1683</v>
      </c>
      <c r="AK1728" s="90"/>
      <c r="AL1728" s="90" t="s">
        <v>57</v>
      </c>
      <c r="AM1728" s="90"/>
      <c r="AN1728" s="90" t="s">
        <v>57</v>
      </c>
      <c r="AO1728" s="90"/>
      <c r="AP1728" s="90" t="s">
        <v>57</v>
      </c>
      <c r="AQ1728" s="90"/>
      <c r="AR1728" s="90" t="s">
        <v>57</v>
      </c>
      <c r="AS1728" s="90" t="s">
        <v>60</v>
      </c>
      <c r="AT1728" s="90" t="s">
        <v>61</v>
      </c>
      <c r="AU1728" s="97" t="s">
        <v>62</v>
      </c>
      <c r="AV1728" s="98" t="s">
        <v>125</v>
      </c>
      <c r="AW1728" s="98" t="s">
        <v>126</v>
      </c>
      <c r="AX1728" s="97">
        <v>3202032</v>
      </c>
      <c r="AY1728" s="98" t="s">
        <v>127</v>
      </c>
      <c r="AZ1728" s="98" t="s">
        <v>293</v>
      </c>
      <c r="BA1728" s="24"/>
    </row>
    <row r="1729" spans="1:53" ht="84.75" customHeight="1">
      <c r="A1729" s="23" t="str">
        <f>+IFERROR(VLOOKUP(R1729,'[2]Listas niveles'!$D$2:$E$11,2,FALSE),"")</f>
        <v>DTAO</v>
      </c>
      <c r="B1729" s="23" t="str">
        <f>+IFERROR(VLOOKUP(AS1729,'[2]Listas anexo 1'!$A$7:$B$8,2,FALSE),"")</f>
        <v>ADMIN</v>
      </c>
      <c r="C1729" s="23" t="str">
        <f>+IFERROR(VLOOKUP(AT1729,'[2]Listas anexo 1'!$A$13:$B$15,2,FALSE),"")</f>
        <v>ADMINYCOOR</v>
      </c>
      <c r="D1729" s="23" t="str">
        <f>+IFERROR(VLOOKUP(AT1729,'[2]Listas anexo 1'!$A$13:$C$15,3,FALSE),"")</f>
        <v>CONTRIBUIR</v>
      </c>
      <c r="E1729" s="23" t="str">
        <f>+IFERROR(VLOOKUP(AT1729,'[2]Listas anexo 1'!$A$19:$B$21,2,FALSE),"")</f>
        <v>ADMINOB</v>
      </c>
      <c r="F1729" s="23" t="str">
        <f>+IFERROR(VLOOKUP(AV1729,'[2]Listas anexo 1'!$J$13:$K$21,2,FALSE),"")</f>
        <v>ADOBI</v>
      </c>
      <c r="G1729" s="23" t="str">
        <f>+IFERROR(VLOOKUP(AW1729,'[2]LISTAS ANEXO 1. 2'!$A$9:$B$38,2,FALSE),"")</f>
        <v>AI</v>
      </c>
      <c r="H1729" s="23" t="str">
        <f>+IFERROR(IF(C1729="ADMINYCOOR",VLOOKUP(AY1729,'[2]LISTAS ANEXO 1. 3'!$B$13:$C$42,2,FALSE),IF(C1729="TASAS",VLOOKUP(AY1729,'[2]LISTAS ANEXO 1. 3'!$B$43:$C$51,2,FALSE),IF(C1729="FORTALECIMIENTO",VLOOKUP(AY1729,'[2]LISTAS ANEXO 1. 3'!$B$52:$C$58,2,FALSE),""))),"")</f>
        <v>AA</v>
      </c>
      <c r="I1729" s="23" t="str">
        <f>+IFERROR(VLOOKUP(#REF!,'[2]LISTAS ANEXO 1. 4'!$B$74:$C$90,2,FALSE),"")</f>
        <v/>
      </c>
      <c r="J1729" s="23" t="str">
        <f>+IFERROR(VLOOKUP(X1729,[2]ORDINALES!$B$2:$C$5,2,FALSE),"")</f>
        <v>CTADOS</v>
      </c>
      <c r="K1729" s="23" t="str">
        <f>+IFERROR(VLOOKUP(#REF!,[2]REGION!$G$2:$I$1125,2,FALSE),"")</f>
        <v/>
      </c>
      <c r="L1729" s="23" t="str">
        <f>+IFERROR(VLOOKUP(AI1729,[2]REGION!$G$2:$I$1125,2,FALSE),"")</f>
        <v>RISARALDA</v>
      </c>
      <c r="M1729" s="23" t="str">
        <f>+IFERROR(VLOOKUP(#REF!,[2]ORDINALES!$H$2:$I$382,2,FALSE),"")</f>
        <v/>
      </c>
      <c r="N1729" s="23" t="str">
        <f>IFERROR(VLOOKUP(U1729,'[2]Lista Willy'!$B$11:$D$14,3,FALSE),"")</f>
        <v>REC_11</v>
      </c>
      <c r="O1729" s="24"/>
      <c r="P1729" s="90">
        <v>52002</v>
      </c>
      <c r="Q1729" s="90" t="s">
        <v>540</v>
      </c>
      <c r="R1729" s="90" t="s">
        <v>1386</v>
      </c>
      <c r="S1729" s="90" t="s">
        <v>1680</v>
      </c>
      <c r="T1729" s="90" t="s">
        <v>1386</v>
      </c>
      <c r="U1729" s="90" t="s">
        <v>52</v>
      </c>
      <c r="V1729" s="94" t="s">
        <v>53</v>
      </c>
      <c r="W1729" s="90" t="s">
        <v>54</v>
      </c>
      <c r="X1729" s="90" t="s">
        <v>55</v>
      </c>
      <c r="Y1729" s="90" t="s">
        <v>1681</v>
      </c>
      <c r="Z1729" s="88">
        <v>18702420</v>
      </c>
      <c r="AA1729" s="120"/>
      <c r="AB1729" s="88"/>
      <c r="AC1729" s="88"/>
      <c r="AD1729" s="88"/>
      <c r="AE1729" s="120">
        <v>18702420</v>
      </c>
      <c r="AF1729" s="88"/>
      <c r="AG1729" s="89"/>
      <c r="AH1729" s="90" t="s">
        <v>57</v>
      </c>
      <c r="AI1729" s="90" t="s">
        <v>1682</v>
      </c>
      <c r="AJ1729" s="90" t="s">
        <v>1683</v>
      </c>
      <c r="AK1729" s="90"/>
      <c r="AL1729" s="90" t="s">
        <v>57</v>
      </c>
      <c r="AM1729" s="90"/>
      <c r="AN1729" s="90" t="s">
        <v>57</v>
      </c>
      <c r="AO1729" s="90"/>
      <c r="AP1729" s="90" t="s">
        <v>57</v>
      </c>
      <c r="AQ1729" s="90"/>
      <c r="AR1729" s="90" t="s">
        <v>57</v>
      </c>
      <c r="AS1729" s="90" t="s">
        <v>60</v>
      </c>
      <c r="AT1729" s="90" t="s">
        <v>61</v>
      </c>
      <c r="AU1729" s="97" t="s">
        <v>62</v>
      </c>
      <c r="AV1729" s="98" t="s">
        <v>125</v>
      </c>
      <c r="AW1729" s="98" t="s">
        <v>126</v>
      </c>
      <c r="AX1729" s="97">
        <v>3202032</v>
      </c>
      <c r="AY1729" s="98" t="s">
        <v>127</v>
      </c>
      <c r="AZ1729" s="98" t="s">
        <v>293</v>
      </c>
      <c r="BA1729" s="24"/>
    </row>
    <row r="1730" spans="1:53" ht="84.75" customHeight="1">
      <c r="A1730" s="23" t="str">
        <f>+IFERROR(VLOOKUP(R1730,'[2]Listas niveles'!$D$2:$E$11,2,FALSE),"")</f>
        <v>DTAO</v>
      </c>
      <c r="B1730" s="23" t="str">
        <f>+IFERROR(VLOOKUP(AS1730,'[2]Listas anexo 1'!$A$7:$B$8,2,FALSE),"")</f>
        <v>ADMIN</v>
      </c>
      <c r="C1730" s="23" t="str">
        <f>+IFERROR(VLOOKUP(AT1730,'[2]Listas anexo 1'!$A$13:$B$15,2,FALSE),"")</f>
        <v>ADMINYCOOR</v>
      </c>
      <c r="D1730" s="23" t="str">
        <f>+IFERROR(VLOOKUP(AT1730,'[2]Listas anexo 1'!$A$13:$C$15,3,FALSE),"")</f>
        <v>CONTRIBUIR</v>
      </c>
      <c r="E1730" s="23" t="str">
        <f>+IFERROR(VLOOKUP(AT1730,'[2]Listas anexo 1'!$A$19:$B$21,2,FALSE),"")</f>
        <v>ADMINOB</v>
      </c>
      <c r="F1730" s="23" t="str">
        <f>+IFERROR(VLOOKUP(AV1730,'[2]Listas anexo 1'!$J$13:$K$21,2,FALSE),"")</f>
        <v>ADOBI</v>
      </c>
      <c r="G1730" s="23" t="str">
        <f>+IFERROR(VLOOKUP(AW1730,'[2]LISTAS ANEXO 1. 2'!$A$9:$B$38,2,FALSE),"")</f>
        <v>AI</v>
      </c>
      <c r="H1730" s="23" t="str">
        <f>+IFERROR(IF(C1730="ADMINYCOOR",VLOOKUP(AY1730,'[2]LISTAS ANEXO 1. 3'!$B$13:$C$42,2,FALSE),IF(C1730="TASAS",VLOOKUP(AY1730,'[2]LISTAS ANEXO 1. 3'!$B$43:$C$51,2,FALSE),IF(C1730="FORTALECIMIENTO",VLOOKUP(AY1730,'[2]LISTAS ANEXO 1. 3'!$B$52:$C$58,2,FALSE),""))),"")</f>
        <v>AA</v>
      </c>
      <c r="I1730" s="23" t="str">
        <f>+IFERROR(VLOOKUP(#REF!,'[2]LISTAS ANEXO 1. 4'!$B$74:$C$90,2,FALSE),"")</f>
        <v/>
      </c>
      <c r="J1730" s="23" t="str">
        <f>+IFERROR(VLOOKUP(X1730,[2]ORDINALES!$B$2:$C$5,2,FALSE),"")</f>
        <v>CTADOS</v>
      </c>
      <c r="K1730" s="23" t="str">
        <f>+IFERROR(VLOOKUP(#REF!,[2]REGION!$G$2:$I$1125,2,FALSE),"")</f>
        <v/>
      </c>
      <c r="L1730" s="23" t="str">
        <f>+IFERROR(VLOOKUP(AI1730,[2]REGION!$G$2:$I$1125,2,FALSE),"")</f>
        <v>RISARALDA</v>
      </c>
      <c r="M1730" s="23" t="str">
        <f>+IFERROR(VLOOKUP(#REF!,[2]ORDINALES!$H$2:$I$382,2,FALSE),"")</f>
        <v/>
      </c>
      <c r="N1730" s="23" t="str">
        <f>IFERROR(VLOOKUP(U1730,'[2]Lista Willy'!$B$11:$D$14,3,FALSE),"")</f>
        <v>REC_11</v>
      </c>
      <c r="O1730" s="24"/>
      <c r="P1730" s="90">
        <v>52003</v>
      </c>
      <c r="Q1730" s="90" t="s">
        <v>540</v>
      </c>
      <c r="R1730" s="90" t="s">
        <v>1386</v>
      </c>
      <c r="S1730" s="90" t="s">
        <v>1680</v>
      </c>
      <c r="T1730" s="90" t="s">
        <v>1386</v>
      </c>
      <c r="U1730" s="90" t="s">
        <v>52</v>
      </c>
      <c r="V1730" s="94" t="s">
        <v>53</v>
      </c>
      <c r="W1730" s="90" t="s">
        <v>54</v>
      </c>
      <c r="X1730" s="90" t="s">
        <v>55</v>
      </c>
      <c r="Y1730" s="90" t="s">
        <v>1681</v>
      </c>
      <c r="Z1730" s="88">
        <v>18702420</v>
      </c>
      <c r="AA1730" s="120"/>
      <c r="AB1730" s="88"/>
      <c r="AC1730" s="88"/>
      <c r="AD1730" s="88"/>
      <c r="AE1730" s="120">
        <v>18702420</v>
      </c>
      <c r="AF1730" s="88"/>
      <c r="AG1730" s="89"/>
      <c r="AH1730" s="90" t="s">
        <v>57</v>
      </c>
      <c r="AI1730" s="90" t="s">
        <v>1682</v>
      </c>
      <c r="AJ1730" s="90" t="s">
        <v>1683</v>
      </c>
      <c r="AK1730" s="90"/>
      <c r="AL1730" s="90" t="s">
        <v>57</v>
      </c>
      <c r="AM1730" s="90"/>
      <c r="AN1730" s="90" t="s">
        <v>57</v>
      </c>
      <c r="AO1730" s="90"/>
      <c r="AP1730" s="90" t="s">
        <v>57</v>
      </c>
      <c r="AQ1730" s="90"/>
      <c r="AR1730" s="90" t="s">
        <v>57</v>
      </c>
      <c r="AS1730" s="90" t="s">
        <v>60</v>
      </c>
      <c r="AT1730" s="90" t="s">
        <v>61</v>
      </c>
      <c r="AU1730" s="97" t="s">
        <v>62</v>
      </c>
      <c r="AV1730" s="98" t="s">
        <v>125</v>
      </c>
      <c r="AW1730" s="98" t="s">
        <v>126</v>
      </c>
      <c r="AX1730" s="97">
        <v>3202032</v>
      </c>
      <c r="AY1730" s="98" t="s">
        <v>127</v>
      </c>
      <c r="AZ1730" s="98" t="s">
        <v>293</v>
      </c>
      <c r="BA1730" s="24"/>
    </row>
    <row r="1731" spans="1:53" ht="84.75" customHeight="1">
      <c r="A1731" s="23" t="str">
        <f>+IFERROR(VLOOKUP(R1731,'[2]Listas niveles'!$D$2:$E$11,2,FALSE),"")</f>
        <v>DTAO</v>
      </c>
      <c r="B1731" s="23" t="str">
        <f>+IFERROR(VLOOKUP(AS1731,'[2]Listas anexo 1'!$A$7:$B$8,2,FALSE),"")</f>
        <v>ADMIN</v>
      </c>
      <c r="C1731" s="23" t="str">
        <f>+IFERROR(VLOOKUP(AT1731,'[2]Listas anexo 1'!$A$13:$B$15,2,FALSE),"")</f>
        <v>ADMINYCOOR</v>
      </c>
      <c r="D1731" s="23" t="str">
        <f>+IFERROR(VLOOKUP(AT1731,'[2]Listas anexo 1'!$A$13:$C$15,3,FALSE),"")</f>
        <v>CONTRIBUIR</v>
      </c>
      <c r="E1731" s="23" t="str">
        <f>+IFERROR(VLOOKUP(AT1731,'[2]Listas anexo 1'!$A$19:$B$21,2,FALSE),"")</f>
        <v>ADMINOB</v>
      </c>
      <c r="F1731" s="23" t="str">
        <f>+IFERROR(VLOOKUP(AV1731,'[2]Listas anexo 1'!$J$13:$K$21,2,FALSE),"")</f>
        <v>ADOBI</v>
      </c>
      <c r="G1731" s="23" t="str">
        <f>+IFERROR(VLOOKUP(AW1731,'[2]LISTAS ANEXO 1. 2'!$A$9:$B$38,2,FALSE),"")</f>
        <v>AI</v>
      </c>
      <c r="H1731" s="23" t="str">
        <f>+IFERROR(IF(C1731="ADMINYCOOR",VLOOKUP(AY1731,'[2]LISTAS ANEXO 1. 3'!$B$13:$C$42,2,FALSE),IF(C1731="TASAS",VLOOKUP(AY1731,'[2]LISTAS ANEXO 1. 3'!$B$43:$C$51,2,FALSE),IF(C1731="FORTALECIMIENTO",VLOOKUP(AY1731,'[2]LISTAS ANEXO 1. 3'!$B$52:$C$58,2,FALSE),""))),"")</f>
        <v>AA</v>
      </c>
      <c r="I1731" s="23" t="str">
        <f>+IFERROR(VLOOKUP(#REF!,'[2]LISTAS ANEXO 1. 4'!$B$74:$C$90,2,FALSE),"")</f>
        <v/>
      </c>
      <c r="J1731" s="23" t="str">
        <f>+IFERROR(VLOOKUP(X1731,[2]ORDINALES!$B$2:$C$5,2,FALSE),"")</f>
        <v>CTADOS</v>
      </c>
      <c r="K1731" s="23" t="str">
        <f>+IFERROR(VLOOKUP(#REF!,[2]REGION!$G$2:$I$1125,2,FALSE),"")</f>
        <v/>
      </c>
      <c r="L1731" s="23" t="str">
        <f>+IFERROR(VLOOKUP(AI1731,[2]REGION!$G$2:$I$1125,2,FALSE),"")</f>
        <v>RISARALDA</v>
      </c>
      <c r="M1731" s="23" t="str">
        <f>+IFERROR(VLOOKUP(#REF!,[2]ORDINALES!$H$2:$I$382,2,FALSE),"")</f>
        <v/>
      </c>
      <c r="N1731" s="23" t="str">
        <f>IFERROR(VLOOKUP(U1731,'[2]Lista Willy'!$B$11:$D$14,3,FALSE),"")</f>
        <v>REC_11</v>
      </c>
      <c r="O1731" s="24"/>
      <c r="P1731" s="90">
        <v>52004</v>
      </c>
      <c r="Q1731" s="90" t="s">
        <v>540</v>
      </c>
      <c r="R1731" s="90" t="s">
        <v>1386</v>
      </c>
      <c r="S1731" s="90" t="s">
        <v>1680</v>
      </c>
      <c r="T1731" s="90" t="s">
        <v>1386</v>
      </c>
      <c r="U1731" s="90" t="s">
        <v>52</v>
      </c>
      <c r="V1731" s="94" t="s">
        <v>53</v>
      </c>
      <c r="W1731" s="90" t="s">
        <v>54</v>
      </c>
      <c r="X1731" s="90" t="s">
        <v>55</v>
      </c>
      <c r="Y1731" s="90" t="s">
        <v>1681</v>
      </c>
      <c r="Z1731" s="88">
        <v>18702420</v>
      </c>
      <c r="AA1731" s="120"/>
      <c r="AB1731" s="88"/>
      <c r="AC1731" s="88"/>
      <c r="AD1731" s="88"/>
      <c r="AE1731" s="120">
        <v>18702420</v>
      </c>
      <c r="AF1731" s="88"/>
      <c r="AG1731" s="89"/>
      <c r="AH1731" s="90" t="s">
        <v>57</v>
      </c>
      <c r="AI1731" s="90" t="s">
        <v>1682</v>
      </c>
      <c r="AJ1731" s="90" t="s">
        <v>1683</v>
      </c>
      <c r="AK1731" s="90"/>
      <c r="AL1731" s="90" t="s">
        <v>57</v>
      </c>
      <c r="AM1731" s="90"/>
      <c r="AN1731" s="90" t="s">
        <v>57</v>
      </c>
      <c r="AO1731" s="90"/>
      <c r="AP1731" s="90" t="s">
        <v>57</v>
      </c>
      <c r="AQ1731" s="90"/>
      <c r="AR1731" s="90" t="s">
        <v>57</v>
      </c>
      <c r="AS1731" s="90" t="s">
        <v>60</v>
      </c>
      <c r="AT1731" s="90" t="s">
        <v>61</v>
      </c>
      <c r="AU1731" s="97" t="s">
        <v>62</v>
      </c>
      <c r="AV1731" s="98" t="s">
        <v>125</v>
      </c>
      <c r="AW1731" s="98" t="s">
        <v>126</v>
      </c>
      <c r="AX1731" s="97">
        <v>3202032</v>
      </c>
      <c r="AY1731" s="98" t="s">
        <v>127</v>
      </c>
      <c r="AZ1731" s="98" t="s">
        <v>293</v>
      </c>
      <c r="BA1731" s="24"/>
    </row>
    <row r="1732" spans="1:53" ht="84.75" customHeight="1">
      <c r="A1732" s="23" t="str">
        <f>+IFERROR(VLOOKUP(R1732,'[2]Listas niveles'!$D$2:$E$11,2,FALSE),"")</f>
        <v>DTAO</v>
      </c>
      <c r="B1732" s="23" t="str">
        <f>+IFERROR(VLOOKUP(AS1732,'[2]Listas anexo 1'!$A$7:$B$8,2,FALSE),"")</f>
        <v>ADMIN</v>
      </c>
      <c r="C1732" s="23" t="str">
        <f>+IFERROR(VLOOKUP(AT1732,'[2]Listas anexo 1'!$A$13:$B$15,2,FALSE),"")</f>
        <v>ADMINYCOOR</v>
      </c>
      <c r="D1732" s="23" t="str">
        <f>+IFERROR(VLOOKUP(AT1732,'[2]Listas anexo 1'!$A$13:$C$15,3,FALSE),"")</f>
        <v>CONTRIBUIR</v>
      </c>
      <c r="E1732" s="23" t="str">
        <f>+IFERROR(VLOOKUP(AT1732,'[2]Listas anexo 1'!$A$19:$B$21,2,FALSE),"")</f>
        <v>ADMINOB</v>
      </c>
      <c r="F1732" s="23" t="str">
        <f>+IFERROR(VLOOKUP(AV1732,'[2]Listas anexo 1'!$J$13:$K$21,2,FALSE),"")</f>
        <v>ADOBIII</v>
      </c>
      <c r="G1732" s="23" t="str">
        <f>+IFERROR(VLOOKUP(AW1732,'[2]LISTAS ANEXO 1. 2'!$A$9:$B$38,2,FALSE),"")</f>
        <v>AVI</v>
      </c>
      <c r="H1732" s="23" t="str">
        <f>+IFERROR(IF(C1732="ADMINYCOOR",VLOOKUP(AY1732,'[2]LISTAS ANEXO 1. 3'!$B$13:$C$42,2,FALSE),IF(C1732="TASAS",VLOOKUP(AY1732,'[2]LISTAS ANEXO 1. 3'!$B$43:$C$51,2,FALSE),IF(C1732="FORTALECIMIENTO",VLOOKUP(AY1732,'[2]LISTAS ANEXO 1. 3'!$B$52:$C$58,2,FALSE),""))),"")</f>
        <v>HH</v>
      </c>
      <c r="I1732" s="23" t="str">
        <f>+IFERROR(VLOOKUP(#REF!,'[2]LISTAS ANEXO 1. 4'!$B$74:$C$90,2,FALSE),"")</f>
        <v/>
      </c>
      <c r="J1732" s="23" t="str">
        <f>+IFERROR(VLOOKUP(X1732,[2]ORDINALES!$B$2:$C$5,2,FALSE),"")</f>
        <v>CTADOS</v>
      </c>
      <c r="K1732" s="23" t="str">
        <f>+IFERROR(VLOOKUP(#REF!,[2]REGION!$G$2:$I$1125,2,FALSE),"")</f>
        <v/>
      </c>
      <c r="L1732" s="23" t="str">
        <f>+IFERROR(VLOOKUP(AI1732,[2]REGION!$G$2:$I$1125,2,FALSE),"")</f>
        <v>RISARALDA</v>
      </c>
      <c r="M1732" s="23" t="str">
        <f>+IFERROR(VLOOKUP(#REF!,[2]ORDINALES!$H$2:$I$382,2,FALSE),"")</f>
        <v/>
      </c>
      <c r="N1732" s="23" t="str">
        <f>IFERROR(VLOOKUP(U1732,'[2]Lista Willy'!$B$11:$D$14,3,FALSE),"")</f>
        <v>REC_11</v>
      </c>
      <c r="O1732" s="24"/>
      <c r="P1732" s="90">
        <v>52005</v>
      </c>
      <c r="Q1732" s="90" t="s">
        <v>540</v>
      </c>
      <c r="R1732" s="90" t="s">
        <v>1386</v>
      </c>
      <c r="S1732" s="90" t="s">
        <v>1680</v>
      </c>
      <c r="T1732" s="90" t="s">
        <v>1386</v>
      </c>
      <c r="U1732" s="90" t="s">
        <v>52</v>
      </c>
      <c r="V1732" s="94" t="s">
        <v>53</v>
      </c>
      <c r="W1732" s="90" t="s">
        <v>54</v>
      </c>
      <c r="X1732" s="90" t="s">
        <v>55</v>
      </c>
      <c r="Y1732" s="90" t="s">
        <v>1684</v>
      </c>
      <c r="Z1732" s="88">
        <v>48204000</v>
      </c>
      <c r="AA1732" s="120"/>
      <c r="AB1732" s="88"/>
      <c r="AC1732" s="88"/>
      <c r="AD1732" s="88"/>
      <c r="AE1732" s="120">
        <v>48204000</v>
      </c>
      <c r="AF1732" s="88"/>
      <c r="AG1732" s="89"/>
      <c r="AH1732" s="90" t="s">
        <v>57</v>
      </c>
      <c r="AI1732" s="90" t="s">
        <v>1682</v>
      </c>
      <c r="AJ1732" s="90" t="s">
        <v>1683</v>
      </c>
      <c r="AK1732" s="90"/>
      <c r="AL1732" s="90" t="s">
        <v>57</v>
      </c>
      <c r="AM1732" s="90"/>
      <c r="AN1732" s="90" t="s">
        <v>57</v>
      </c>
      <c r="AO1732" s="90"/>
      <c r="AP1732" s="90" t="s">
        <v>57</v>
      </c>
      <c r="AQ1732" s="90"/>
      <c r="AR1732" s="90" t="s">
        <v>57</v>
      </c>
      <c r="AS1732" s="90" t="s">
        <v>60</v>
      </c>
      <c r="AT1732" s="90" t="s">
        <v>61</v>
      </c>
      <c r="AU1732" s="97" t="s">
        <v>62</v>
      </c>
      <c r="AV1732" s="98" t="s">
        <v>272</v>
      </c>
      <c r="AW1732" s="98" t="s">
        <v>273</v>
      </c>
      <c r="AX1732" s="97">
        <v>3202010</v>
      </c>
      <c r="AY1732" s="98" t="s">
        <v>274</v>
      </c>
      <c r="AZ1732" s="98" t="s">
        <v>407</v>
      </c>
      <c r="BA1732" s="24"/>
    </row>
    <row r="1733" spans="1:53" ht="84.75" customHeight="1">
      <c r="A1733" s="23" t="str">
        <f>+IFERROR(VLOOKUP(R1733,'[2]Listas niveles'!$D$2:$E$11,2,FALSE),"")</f>
        <v>DTAO</v>
      </c>
      <c r="B1733" s="23" t="str">
        <f>+IFERROR(VLOOKUP(AS1733,'[2]Listas anexo 1'!$A$7:$B$8,2,FALSE),"")</f>
        <v>ADMIN</v>
      </c>
      <c r="C1733" s="23" t="str">
        <f>+IFERROR(VLOOKUP(AT1733,'[2]Listas anexo 1'!$A$13:$B$15,2,FALSE),"")</f>
        <v>ADMINYCOOR</v>
      </c>
      <c r="D1733" s="23" t="str">
        <f>+IFERROR(VLOOKUP(AT1733,'[2]Listas anexo 1'!$A$13:$C$15,3,FALSE),"")</f>
        <v>CONTRIBUIR</v>
      </c>
      <c r="E1733" s="23" t="str">
        <f>+IFERROR(VLOOKUP(AT1733,'[2]Listas anexo 1'!$A$19:$B$21,2,FALSE),"")</f>
        <v>ADMINOB</v>
      </c>
      <c r="F1733" s="23" t="str">
        <f>+IFERROR(VLOOKUP(AV1733,'[2]Listas anexo 1'!$J$13:$K$21,2,FALSE),"")</f>
        <v>ADOBIV</v>
      </c>
      <c r="G1733" s="23" t="str">
        <f>+IFERROR(VLOOKUP(AW1733,'[2]LISTAS ANEXO 1. 2'!$A$9:$B$38,2,FALSE),"")</f>
        <v>AXVI</v>
      </c>
      <c r="H1733" s="23" t="str">
        <f>+IFERROR(IF(C1733="ADMINYCOOR",VLOOKUP(AY1733,'[2]LISTAS ANEXO 1. 3'!$B$13:$C$42,2,FALSE),IF(C1733="TASAS",VLOOKUP(AY1733,'[2]LISTAS ANEXO 1. 3'!$B$43:$C$51,2,FALSE),IF(C1733="FORTALECIMIENTO",VLOOKUP(AY1733,'[2]LISTAS ANEXO 1. 3'!$B$52:$C$58,2,FALSE),""))),"")</f>
        <v>CD</v>
      </c>
      <c r="I1733" s="23" t="str">
        <f>+IFERROR(VLOOKUP(#REF!,'[2]LISTAS ANEXO 1. 4'!$B$74:$C$90,2,FALSE),"")</f>
        <v/>
      </c>
      <c r="J1733" s="23" t="str">
        <f>+IFERROR(VLOOKUP(X1733,[2]ORDINALES!$B$2:$C$5,2,FALSE),"")</f>
        <v>CTADOS</v>
      </c>
      <c r="K1733" s="23" t="str">
        <f>+IFERROR(VLOOKUP(#REF!,[2]REGION!$G$2:$I$1125,2,FALSE),"")</f>
        <v/>
      </c>
      <c r="L1733" s="23" t="str">
        <f>+IFERROR(VLOOKUP(AI1733,[2]REGION!$G$2:$I$1125,2,FALSE),"")</f>
        <v>RISARALDA</v>
      </c>
      <c r="M1733" s="23" t="str">
        <f>+IFERROR(VLOOKUP(#REF!,[2]ORDINALES!$H$2:$I$382,2,FALSE),"")</f>
        <v/>
      </c>
      <c r="N1733" s="23" t="str">
        <f>IFERROR(VLOOKUP(U1733,'[2]Lista Willy'!$B$11:$D$14,3,FALSE),"")</f>
        <v>REC_11</v>
      </c>
      <c r="O1733" s="24"/>
      <c r="P1733" s="90">
        <v>52006</v>
      </c>
      <c r="Q1733" s="90" t="s">
        <v>540</v>
      </c>
      <c r="R1733" s="90" t="s">
        <v>1386</v>
      </c>
      <c r="S1733" s="90" t="s">
        <v>1680</v>
      </c>
      <c r="T1733" s="90" t="s">
        <v>1386</v>
      </c>
      <c r="U1733" s="90" t="s">
        <v>52</v>
      </c>
      <c r="V1733" s="94" t="s">
        <v>53</v>
      </c>
      <c r="W1733" s="90" t="s">
        <v>54</v>
      </c>
      <c r="X1733" s="90" t="s">
        <v>55</v>
      </c>
      <c r="Y1733" s="90" t="s">
        <v>1685</v>
      </c>
      <c r="Z1733" s="88">
        <v>18702420</v>
      </c>
      <c r="AA1733" s="120"/>
      <c r="AB1733" s="88"/>
      <c r="AC1733" s="88"/>
      <c r="AD1733" s="88"/>
      <c r="AE1733" s="120">
        <v>18702420</v>
      </c>
      <c r="AF1733" s="88"/>
      <c r="AG1733" s="89"/>
      <c r="AH1733" s="90" t="s">
        <v>57</v>
      </c>
      <c r="AI1733" s="90" t="s">
        <v>1682</v>
      </c>
      <c r="AJ1733" s="90" t="s">
        <v>1683</v>
      </c>
      <c r="AK1733" s="90"/>
      <c r="AL1733" s="90" t="s">
        <v>57</v>
      </c>
      <c r="AM1733" s="90"/>
      <c r="AN1733" s="90" t="s">
        <v>57</v>
      </c>
      <c r="AO1733" s="90"/>
      <c r="AP1733" s="90" t="s">
        <v>57</v>
      </c>
      <c r="AQ1733" s="90"/>
      <c r="AR1733" s="90" t="s">
        <v>57</v>
      </c>
      <c r="AS1733" s="90" t="s">
        <v>60</v>
      </c>
      <c r="AT1733" s="90" t="s">
        <v>61</v>
      </c>
      <c r="AU1733" s="97" t="s">
        <v>62</v>
      </c>
      <c r="AV1733" s="98" t="s">
        <v>63</v>
      </c>
      <c r="AW1733" s="98" t="s">
        <v>64</v>
      </c>
      <c r="AX1733" s="97">
        <v>3202008</v>
      </c>
      <c r="AY1733" s="98" t="s">
        <v>65</v>
      </c>
      <c r="AZ1733" s="98" t="s">
        <v>66</v>
      </c>
      <c r="BA1733" s="24"/>
    </row>
    <row r="1734" spans="1:53" ht="84.75" customHeight="1">
      <c r="A1734" s="23" t="str">
        <f>+IFERROR(VLOOKUP(R1734,'[2]Listas niveles'!$D$2:$E$11,2,FALSE),"")</f>
        <v>DTAO</v>
      </c>
      <c r="B1734" s="23" t="str">
        <f>+IFERROR(VLOOKUP(AS1734,'[2]Listas anexo 1'!$A$7:$B$8,2,FALSE),"")</f>
        <v>ADMIN</v>
      </c>
      <c r="C1734" s="23" t="str">
        <f>+IFERROR(VLOOKUP(AT1734,'[2]Listas anexo 1'!$A$13:$B$15,2,FALSE),"")</f>
        <v>ADMINYCOOR</v>
      </c>
      <c r="D1734" s="23" t="str">
        <f>+IFERROR(VLOOKUP(AT1734,'[2]Listas anexo 1'!$A$13:$C$15,3,FALSE),"")</f>
        <v>CONTRIBUIR</v>
      </c>
      <c r="E1734" s="23" t="str">
        <f>+IFERROR(VLOOKUP(AT1734,'[2]Listas anexo 1'!$A$19:$B$21,2,FALSE),"")</f>
        <v>ADMINOB</v>
      </c>
      <c r="F1734" s="23" t="str">
        <f>+IFERROR(VLOOKUP(AV1734,'[2]Listas anexo 1'!$J$13:$K$21,2,FALSE),"")</f>
        <v>ADOBIV</v>
      </c>
      <c r="G1734" s="23" t="str">
        <f>+IFERROR(VLOOKUP(AW1734,'[2]LISTAS ANEXO 1. 2'!$A$9:$B$38,2,FALSE),"")</f>
        <v>AXVI</v>
      </c>
      <c r="H1734" s="23" t="str">
        <f>+IFERROR(IF(C1734="ADMINYCOOR",VLOOKUP(AY1734,'[2]LISTAS ANEXO 1. 3'!$B$13:$C$42,2,FALSE),IF(C1734="TASAS",VLOOKUP(AY1734,'[2]LISTAS ANEXO 1. 3'!$B$43:$C$51,2,FALSE),IF(C1734="FORTALECIMIENTO",VLOOKUP(AY1734,'[2]LISTAS ANEXO 1. 3'!$B$52:$C$58,2,FALSE),""))),"")</f>
        <v>CD</v>
      </c>
      <c r="I1734" s="23" t="str">
        <f>+IFERROR(VLOOKUP(#REF!,'[2]LISTAS ANEXO 1. 4'!$B$74:$C$90,2,FALSE),"")</f>
        <v/>
      </c>
      <c r="J1734" s="23" t="str">
        <f>+IFERROR(VLOOKUP(X1734,[2]ORDINALES!$B$2:$C$5,2,FALSE),"")</f>
        <v>CTADOS</v>
      </c>
      <c r="K1734" s="23" t="str">
        <f>+IFERROR(VLOOKUP(#REF!,[2]REGION!$G$2:$I$1125,2,FALSE),"")</f>
        <v/>
      </c>
      <c r="L1734" s="23" t="str">
        <f>+IFERROR(VLOOKUP(AI1734,[2]REGION!$G$2:$I$1125,2,FALSE),"")</f>
        <v>RISARALDA</v>
      </c>
      <c r="M1734" s="23" t="str">
        <f>+IFERROR(VLOOKUP(#REF!,[2]ORDINALES!$H$2:$I$382,2,FALSE),"")</f>
        <v/>
      </c>
      <c r="N1734" s="23" t="str">
        <f>IFERROR(VLOOKUP(U1734,'[2]Lista Willy'!$B$11:$D$14,3,FALSE),"")</f>
        <v>REC_11</v>
      </c>
      <c r="O1734" s="24"/>
      <c r="P1734" s="90">
        <v>52007</v>
      </c>
      <c r="Q1734" s="90" t="s">
        <v>540</v>
      </c>
      <c r="R1734" s="90" t="s">
        <v>1386</v>
      </c>
      <c r="S1734" s="90" t="s">
        <v>1680</v>
      </c>
      <c r="T1734" s="90" t="s">
        <v>1386</v>
      </c>
      <c r="U1734" s="90" t="s">
        <v>52</v>
      </c>
      <c r="V1734" s="94" t="s">
        <v>53</v>
      </c>
      <c r="W1734" s="90" t="s">
        <v>54</v>
      </c>
      <c r="X1734" s="90" t="s">
        <v>55</v>
      </c>
      <c r="Y1734" s="90" t="s">
        <v>1686</v>
      </c>
      <c r="Z1734" s="88">
        <v>38895780</v>
      </c>
      <c r="AA1734" s="120"/>
      <c r="AB1734" s="88"/>
      <c r="AC1734" s="88"/>
      <c r="AD1734" s="88"/>
      <c r="AE1734" s="120">
        <v>38895780</v>
      </c>
      <c r="AF1734" s="88"/>
      <c r="AG1734" s="89"/>
      <c r="AH1734" s="90" t="s">
        <v>57</v>
      </c>
      <c r="AI1734" s="90" t="s">
        <v>1682</v>
      </c>
      <c r="AJ1734" s="90" t="s">
        <v>1683</v>
      </c>
      <c r="AK1734" s="90"/>
      <c r="AL1734" s="90" t="s">
        <v>57</v>
      </c>
      <c r="AM1734" s="90"/>
      <c r="AN1734" s="90" t="s">
        <v>57</v>
      </c>
      <c r="AO1734" s="90"/>
      <c r="AP1734" s="90" t="s">
        <v>57</v>
      </c>
      <c r="AQ1734" s="90"/>
      <c r="AR1734" s="90" t="s">
        <v>57</v>
      </c>
      <c r="AS1734" s="90" t="s">
        <v>60</v>
      </c>
      <c r="AT1734" s="90" t="s">
        <v>61</v>
      </c>
      <c r="AU1734" s="97" t="s">
        <v>62</v>
      </c>
      <c r="AV1734" s="98" t="s">
        <v>63</v>
      </c>
      <c r="AW1734" s="98" t="s">
        <v>64</v>
      </c>
      <c r="AX1734" s="97">
        <v>3202008</v>
      </c>
      <c r="AY1734" s="98" t="s">
        <v>65</v>
      </c>
      <c r="AZ1734" s="98" t="s">
        <v>66</v>
      </c>
      <c r="BA1734" s="24"/>
    </row>
    <row r="1735" spans="1:53" ht="84.75" customHeight="1">
      <c r="A1735" s="23" t="str">
        <f>+IFERROR(VLOOKUP(R1735,'[2]Listas niveles'!$D$2:$E$11,2,FALSE),"")</f>
        <v>DTAO</v>
      </c>
      <c r="B1735" s="23" t="str">
        <f>+IFERROR(VLOOKUP(AS1735,'[2]Listas anexo 1'!$A$7:$B$8,2,FALSE),"")</f>
        <v>ADMIN</v>
      </c>
      <c r="C1735" s="23" t="str">
        <f>+IFERROR(VLOOKUP(AT1735,'[2]Listas anexo 1'!$A$13:$B$15,2,FALSE),"")</f>
        <v>ADMINYCOOR</v>
      </c>
      <c r="D1735" s="23" t="str">
        <f>+IFERROR(VLOOKUP(AT1735,'[2]Listas anexo 1'!$A$13:$C$15,3,FALSE),"")</f>
        <v>CONTRIBUIR</v>
      </c>
      <c r="E1735" s="23" t="str">
        <f>+IFERROR(VLOOKUP(AT1735,'[2]Listas anexo 1'!$A$19:$B$21,2,FALSE),"")</f>
        <v>ADMINOB</v>
      </c>
      <c r="F1735" s="23" t="str">
        <f>+IFERROR(VLOOKUP(AV1735,'[2]Listas anexo 1'!$J$13:$K$21,2,FALSE),"")</f>
        <v>ADOBI</v>
      </c>
      <c r="G1735" s="23" t="str">
        <f>+IFERROR(VLOOKUP(AW1735,'[2]LISTAS ANEXO 1. 2'!$A$9:$B$38,2,FALSE),"")</f>
        <v>AIII</v>
      </c>
      <c r="H1735" s="23" t="str">
        <f>+IFERROR(IF(C1735="ADMINYCOOR",VLOOKUP(AY1735,'[2]LISTAS ANEXO 1. 3'!$B$13:$C$42,2,FALSE),IF(C1735="TASAS",VLOOKUP(AY1735,'[2]LISTAS ANEXO 1. 3'!$B$43:$C$51,2,FALSE),IF(C1735="FORTALECIMIENTO",VLOOKUP(AY1735,'[2]LISTAS ANEXO 1. 3'!$B$52:$C$58,2,FALSE),""))),"")</f>
        <v>DD</v>
      </c>
      <c r="I1735" s="23" t="str">
        <f>+IFERROR(VLOOKUP(#REF!,'[2]LISTAS ANEXO 1. 4'!$B$74:$C$90,2,FALSE),"")</f>
        <v/>
      </c>
      <c r="J1735" s="23" t="str">
        <f>+IFERROR(VLOOKUP(X1735,[2]ORDINALES!$B$2:$C$5,2,FALSE),"")</f>
        <v>CTADOS</v>
      </c>
      <c r="K1735" s="23" t="str">
        <f>+IFERROR(VLOOKUP(#REF!,[2]REGION!$G$2:$I$1125,2,FALSE),"")</f>
        <v/>
      </c>
      <c r="L1735" s="23" t="str">
        <f>+IFERROR(VLOOKUP(AI1735,[2]REGION!$G$2:$I$1125,2,FALSE),"")</f>
        <v>RISARALDA</v>
      </c>
      <c r="M1735" s="23" t="str">
        <f>+IFERROR(VLOOKUP(#REF!,[2]ORDINALES!$H$2:$I$382,2,FALSE),"")</f>
        <v/>
      </c>
      <c r="N1735" s="23" t="str">
        <f>IFERROR(VLOOKUP(U1735,'[2]Lista Willy'!$B$11:$D$14,3,FALSE),"")</f>
        <v>REC_11</v>
      </c>
      <c r="O1735" s="24"/>
      <c r="P1735" s="90">
        <v>52008</v>
      </c>
      <c r="Q1735" s="90" t="s">
        <v>540</v>
      </c>
      <c r="R1735" s="90" t="s">
        <v>1386</v>
      </c>
      <c r="S1735" s="90" t="s">
        <v>1680</v>
      </c>
      <c r="T1735" s="90" t="s">
        <v>1386</v>
      </c>
      <c r="U1735" s="90" t="s">
        <v>52</v>
      </c>
      <c r="V1735" s="94" t="s">
        <v>53</v>
      </c>
      <c r="W1735" s="90" t="s">
        <v>54</v>
      </c>
      <c r="X1735" s="90" t="s">
        <v>55</v>
      </c>
      <c r="Y1735" s="90" t="s">
        <v>1687</v>
      </c>
      <c r="Z1735" s="88">
        <v>18702420</v>
      </c>
      <c r="AA1735" s="120"/>
      <c r="AB1735" s="88"/>
      <c r="AC1735" s="88"/>
      <c r="AD1735" s="88"/>
      <c r="AE1735" s="120">
        <v>18702420</v>
      </c>
      <c r="AF1735" s="88"/>
      <c r="AG1735" s="89"/>
      <c r="AH1735" s="90" t="s">
        <v>57</v>
      </c>
      <c r="AI1735" s="90" t="s">
        <v>1682</v>
      </c>
      <c r="AJ1735" s="90" t="s">
        <v>1683</v>
      </c>
      <c r="AK1735" s="90"/>
      <c r="AL1735" s="90" t="s">
        <v>57</v>
      </c>
      <c r="AM1735" s="90"/>
      <c r="AN1735" s="90" t="s">
        <v>57</v>
      </c>
      <c r="AO1735" s="90"/>
      <c r="AP1735" s="90" t="s">
        <v>57</v>
      </c>
      <c r="AQ1735" s="90"/>
      <c r="AR1735" s="90" t="s">
        <v>57</v>
      </c>
      <c r="AS1735" s="90" t="s">
        <v>60</v>
      </c>
      <c r="AT1735" s="90" t="s">
        <v>61</v>
      </c>
      <c r="AU1735" s="97" t="s">
        <v>62</v>
      </c>
      <c r="AV1735" s="98" t="s">
        <v>125</v>
      </c>
      <c r="AW1735" s="98" t="s">
        <v>324</v>
      </c>
      <c r="AX1735" s="97">
        <v>3202005</v>
      </c>
      <c r="AY1735" s="98" t="s">
        <v>325</v>
      </c>
      <c r="AZ1735" s="98" t="s">
        <v>389</v>
      </c>
      <c r="BA1735" s="24"/>
    </row>
    <row r="1736" spans="1:53" ht="84.75" customHeight="1">
      <c r="A1736" s="23" t="str">
        <f>+IFERROR(VLOOKUP(R1736,'[2]Listas niveles'!$D$2:$E$11,2,FALSE),"")</f>
        <v>DTAO</v>
      </c>
      <c r="B1736" s="23" t="str">
        <f>+IFERROR(VLOOKUP(AS1736,'[2]Listas anexo 1'!$A$7:$B$8,2,FALSE),"")</f>
        <v>ADMIN</v>
      </c>
      <c r="C1736" s="23" t="str">
        <f>+IFERROR(VLOOKUP(AT1736,'[2]Listas anexo 1'!$A$13:$B$15,2,FALSE),"")</f>
        <v>ADMINYCOOR</v>
      </c>
      <c r="D1736" s="23" t="str">
        <f>+IFERROR(VLOOKUP(AT1736,'[2]Listas anexo 1'!$A$13:$C$15,3,FALSE),"")</f>
        <v>CONTRIBUIR</v>
      </c>
      <c r="E1736" s="23" t="str">
        <f>+IFERROR(VLOOKUP(AT1736,'[2]Listas anexo 1'!$A$19:$B$21,2,FALSE),"")</f>
        <v>ADMINOB</v>
      </c>
      <c r="F1736" s="23" t="str">
        <f>+IFERROR(VLOOKUP(AV1736,'[2]Listas anexo 1'!$J$13:$K$21,2,FALSE),"")</f>
        <v>ADOBI</v>
      </c>
      <c r="G1736" s="23" t="str">
        <f>+IFERROR(VLOOKUP(AW1736,'[2]LISTAS ANEXO 1. 2'!$A$9:$B$38,2,FALSE),"")</f>
        <v>AIII</v>
      </c>
      <c r="H1736" s="23" t="str">
        <f>+IFERROR(IF(C1736="ADMINYCOOR",VLOOKUP(AY1736,'[2]LISTAS ANEXO 1. 3'!$B$13:$C$42,2,FALSE),IF(C1736="TASAS",VLOOKUP(AY1736,'[2]LISTAS ANEXO 1. 3'!$B$43:$C$51,2,FALSE),IF(C1736="FORTALECIMIENTO",VLOOKUP(AY1736,'[2]LISTAS ANEXO 1. 3'!$B$52:$C$58,2,FALSE),""))),"")</f>
        <v>DD</v>
      </c>
      <c r="I1736" s="23" t="str">
        <f>+IFERROR(VLOOKUP(#REF!,'[2]LISTAS ANEXO 1. 4'!$B$74:$C$90,2,FALSE),"")</f>
        <v/>
      </c>
      <c r="J1736" s="23" t="str">
        <f>+IFERROR(VLOOKUP(X1736,[2]ORDINALES!$B$2:$C$5,2,FALSE),"")</f>
        <v>CTADOS</v>
      </c>
      <c r="K1736" s="23" t="str">
        <f>+IFERROR(VLOOKUP(#REF!,[2]REGION!$G$2:$I$1125,2,FALSE),"")</f>
        <v/>
      </c>
      <c r="L1736" s="23" t="str">
        <f>+IFERROR(VLOOKUP(AI1736,[2]REGION!$G$2:$I$1125,2,FALSE),"")</f>
        <v>RISARALDA</v>
      </c>
      <c r="M1736" s="23" t="str">
        <f>+IFERROR(VLOOKUP(#REF!,[2]ORDINALES!$H$2:$I$382,2,FALSE),"")</f>
        <v/>
      </c>
      <c r="N1736" s="23" t="str">
        <f>IFERROR(VLOOKUP(U1736,'[2]Lista Willy'!$B$11:$D$14,3,FALSE),"")</f>
        <v>REC_11</v>
      </c>
      <c r="O1736" s="24"/>
      <c r="P1736" s="90">
        <v>52009</v>
      </c>
      <c r="Q1736" s="90" t="s">
        <v>540</v>
      </c>
      <c r="R1736" s="90" t="s">
        <v>1386</v>
      </c>
      <c r="S1736" s="90" t="s">
        <v>1680</v>
      </c>
      <c r="T1736" s="90" t="s">
        <v>1386</v>
      </c>
      <c r="U1736" s="90" t="s">
        <v>52</v>
      </c>
      <c r="V1736" s="94" t="s">
        <v>53</v>
      </c>
      <c r="W1736" s="90" t="s">
        <v>54</v>
      </c>
      <c r="X1736" s="90" t="s">
        <v>55</v>
      </c>
      <c r="Y1736" s="90" t="s">
        <v>1688</v>
      </c>
      <c r="Z1736" s="88">
        <v>24815703</v>
      </c>
      <c r="AA1736" s="120"/>
      <c r="AB1736" s="88"/>
      <c r="AC1736" s="88"/>
      <c r="AD1736" s="88"/>
      <c r="AE1736" s="120">
        <v>24815703</v>
      </c>
      <c r="AF1736" s="88"/>
      <c r="AG1736" s="89"/>
      <c r="AH1736" s="90" t="s">
        <v>57</v>
      </c>
      <c r="AI1736" s="90" t="s">
        <v>1682</v>
      </c>
      <c r="AJ1736" s="90" t="s">
        <v>1683</v>
      </c>
      <c r="AK1736" s="90"/>
      <c r="AL1736" s="90" t="s">
        <v>57</v>
      </c>
      <c r="AM1736" s="90"/>
      <c r="AN1736" s="90" t="s">
        <v>57</v>
      </c>
      <c r="AO1736" s="90"/>
      <c r="AP1736" s="90" t="s">
        <v>57</v>
      </c>
      <c r="AQ1736" s="90"/>
      <c r="AR1736" s="90" t="s">
        <v>57</v>
      </c>
      <c r="AS1736" s="90" t="s">
        <v>60</v>
      </c>
      <c r="AT1736" s="90" t="s">
        <v>61</v>
      </c>
      <c r="AU1736" s="97" t="s">
        <v>62</v>
      </c>
      <c r="AV1736" s="98" t="s">
        <v>125</v>
      </c>
      <c r="AW1736" s="98" t="s">
        <v>324</v>
      </c>
      <c r="AX1736" s="97">
        <v>3202005</v>
      </c>
      <c r="AY1736" s="98" t="s">
        <v>325</v>
      </c>
      <c r="AZ1736" s="98" t="s">
        <v>389</v>
      </c>
      <c r="BA1736" s="24"/>
    </row>
    <row r="1737" spans="1:53" ht="84.75" customHeight="1">
      <c r="A1737" s="23" t="str">
        <f>+IFERROR(VLOOKUP(R1737,'[2]Listas niveles'!$D$2:$E$11,2,FALSE),"")</f>
        <v>DTAO</v>
      </c>
      <c r="B1737" s="23" t="str">
        <f>+IFERROR(VLOOKUP(AS1737,'[2]Listas anexo 1'!$A$7:$B$8,2,FALSE),"")</f>
        <v>ADMIN</v>
      </c>
      <c r="C1737" s="23" t="str">
        <f>+IFERROR(VLOOKUP(AT1737,'[2]Listas anexo 1'!$A$13:$B$15,2,FALSE),"")</f>
        <v>ADMINYCOOR</v>
      </c>
      <c r="D1737" s="23" t="str">
        <f>+IFERROR(VLOOKUP(AT1737,'[2]Listas anexo 1'!$A$13:$C$15,3,FALSE),"")</f>
        <v>CONTRIBUIR</v>
      </c>
      <c r="E1737" s="23" t="str">
        <f>+IFERROR(VLOOKUP(AT1737,'[2]Listas anexo 1'!$A$19:$B$21,2,FALSE),"")</f>
        <v>ADMINOB</v>
      </c>
      <c r="F1737" s="23" t="str">
        <f>+IFERROR(VLOOKUP(AV1737,'[2]Listas anexo 1'!$J$13:$K$21,2,FALSE),"")</f>
        <v>ADOBI</v>
      </c>
      <c r="G1737" s="23" t="str">
        <f>+IFERROR(VLOOKUP(AW1737,'[2]LISTAS ANEXO 1. 2'!$A$9:$B$38,2,FALSE),"")</f>
        <v>AIII</v>
      </c>
      <c r="H1737" s="23" t="str">
        <f>+IFERROR(IF(C1737="ADMINYCOOR",VLOOKUP(AY1737,'[2]LISTAS ANEXO 1. 3'!$B$13:$C$42,2,FALSE),IF(C1737="TASAS",VLOOKUP(AY1737,'[2]LISTAS ANEXO 1. 3'!$B$43:$C$51,2,FALSE),IF(C1737="FORTALECIMIENTO",VLOOKUP(AY1737,'[2]LISTAS ANEXO 1. 3'!$B$52:$C$58,2,FALSE),""))),"")</f>
        <v>DD</v>
      </c>
      <c r="I1737" s="23" t="str">
        <f>+IFERROR(VLOOKUP(#REF!,'[2]LISTAS ANEXO 1. 4'!$B$74:$C$90,2,FALSE),"")</f>
        <v/>
      </c>
      <c r="J1737" s="23" t="str">
        <f>+IFERROR(VLOOKUP(X1737,[2]ORDINALES!$B$2:$C$5,2,FALSE),"")</f>
        <v>CTADOS</v>
      </c>
      <c r="K1737" s="23" t="str">
        <f>+IFERROR(VLOOKUP(#REF!,[2]REGION!$G$2:$I$1125,2,FALSE),"")</f>
        <v/>
      </c>
      <c r="L1737" s="23" t="str">
        <f>+IFERROR(VLOOKUP(AI1737,[2]REGION!$G$2:$I$1125,2,FALSE),"")</f>
        <v>RISARALDA</v>
      </c>
      <c r="M1737" s="23" t="str">
        <f>+IFERROR(VLOOKUP(#REF!,[2]ORDINALES!$H$2:$I$382,2,FALSE),"")</f>
        <v/>
      </c>
      <c r="N1737" s="23" t="str">
        <f>IFERROR(VLOOKUP(U1737,'[2]Lista Willy'!$B$11:$D$14,3,FALSE),"")</f>
        <v>REC_11</v>
      </c>
      <c r="O1737" s="24"/>
      <c r="P1737" s="90">
        <v>52010</v>
      </c>
      <c r="Q1737" s="90" t="s">
        <v>540</v>
      </c>
      <c r="R1737" s="90" t="s">
        <v>1386</v>
      </c>
      <c r="S1737" s="90" t="s">
        <v>1680</v>
      </c>
      <c r="T1737" s="90" t="s">
        <v>1386</v>
      </c>
      <c r="U1737" s="90" t="s">
        <v>52</v>
      </c>
      <c r="V1737" s="94" t="s">
        <v>53</v>
      </c>
      <c r="W1737" s="90" t="s">
        <v>54</v>
      </c>
      <c r="X1737" s="90" t="s">
        <v>55</v>
      </c>
      <c r="Y1737" s="90" t="s">
        <v>1689</v>
      </c>
      <c r="Z1737" s="88">
        <v>37127790</v>
      </c>
      <c r="AA1737" s="120"/>
      <c r="AB1737" s="88"/>
      <c r="AC1737" s="88"/>
      <c r="AD1737" s="88"/>
      <c r="AE1737" s="120">
        <v>37127790</v>
      </c>
      <c r="AF1737" s="88"/>
      <c r="AG1737" s="89"/>
      <c r="AH1737" s="90" t="s">
        <v>57</v>
      </c>
      <c r="AI1737" s="90" t="s">
        <v>1682</v>
      </c>
      <c r="AJ1737" s="90" t="s">
        <v>1683</v>
      </c>
      <c r="AK1737" s="90"/>
      <c r="AL1737" s="90" t="s">
        <v>57</v>
      </c>
      <c r="AM1737" s="90"/>
      <c r="AN1737" s="90" t="s">
        <v>57</v>
      </c>
      <c r="AO1737" s="90"/>
      <c r="AP1737" s="90" t="s">
        <v>57</v>
      </c>
      <c r="AQ1737" s="90"/>
      <c r="AR1737" s="90" t="s">
        <v>57</v>
      </c>
      <c r="AS1737" s="90" t="s">
        <v>60</v>
      </c>
      <c r="AT1737" s="90" t="s">
        <v>61</v>
      </c>
      <c r="AU1737" s="97" t="s">
        <v>62</v>
      </c>
      <c r="AV1737" s="98" t="s">
        <v>125</v>
      </c>
      <c r="AW1737" s="98" t="s">
        <v>324</v>
      </c>
      <c r="AX1737" s="97">
        <v>3202005</v>
      </c>
      <c r="AY1737" s="98" t="s">
        <v>325</v>
      </c>
      <c r="AZ1737" s="98" t="s">
        <v>389</v>
      </c>
      <c r="BA1737" s="24"/>
    </row>
    <row r="1738" spans="1:53" ht="84.75" customHeight="1">
      <c r="A1738" s="23" t="str">
        <f>+IFERROR(VLOOKUP(R1738,'[2]Listas niveles'!$D$2:$E$11,2,FALSE),"")</f>
        <v>DTAO</v>
      </c>
      <c r="B1738" s="23" t="str">
        <f>+IFERROR(VLOOKUP(AS1738,'[2]Listas anexo 1'!$A$7:$B$8,2,FALSE),"")</f>
        <v>ADMIN</v>
      </c>
      <c r="C1738" s="23" t="str">
        <f>+IFERROR(VLOOKUP(AT1738,'[2]Listas anexo 1'!$A$13:$B$15,2,FALSE),"")</f>
        <v>ADMINYCOOR</v>
      </c>
      <c r="D1738" s="23" t="str">
        <f>+IFERROR(VLOOKUP(AT1738,'[2]Listas anexo 1'!$A$13:$C$15,3,FALSE),"")</f>
        <v>CONTRIBUIR</v>
      </c>
      <c r="E1738" s="23" t="str">
        <f>+IFERROR(VLOOKUP(AT1738,'[2]Listas anexo 1'!$A$19:$B$21,2,FALSE),"")</f>
        <v>ADMINOB</v>
      </c>
      <c r="F1738" s="23" t="str">
        <f>+IFERROR(VLOOKUP(AV1738,'[2]Listas anexo 1'!$J$13:$K$21,2,FALSE),"")</f>
        <v>ADOBIV</v>
      </c>
      <c r="G1738" s="23" t="str">
        <f>+IFERROR(VLOOKUP(AW1738,'[2]LISTAS ANEXO 1. 2'!$A$9:$B$38,2,FALSE),"")</f>
        <v>AXVI</v>
      </c>
      <c r="H1738" s="23" t="str">
        <f>+IFERROR(IF(C1738="ADMINYCOOR",VLOOKUP(AY1738,'[2]LISTAS ANEXO 1. 3'!$B$13:$C$42,2,FALSE),IF(C1738="TASAS",VLOOKUP(AY1738,'[2]LISTAS ANEXO 1. 3'!$B$43:$C$51,2,FALSE),IF(C1738="FORTALECIMIENTO",VLOOKUP(AY1738,'[2]LISTAS ANEXO 1. 3'!$B$52:$C$58,2,FALSE),""))),"")</f>
        <v>CD</v>
      </c>
      <c r="I1738" s="23" t="str">
        <f>+IFERROR(VLOOKUP(#REF!,'[2]LISTAS ANEXO 1. 4'!$B$74:$C$90,2,FALSE),"")</f>
        <v/>
      </c>
      <c r="J1738" s="23" t="str">
        <f>+IFERROR(VLOOKUP(X1738,[2]ORDINALES!$B$2:$C$5,2,FALSE),"")</f>
        <v>CTADOS</v>
      </c>
      <c r="K1738" s="23" t="str">
        <f>+IFERROR(VLOOKUP(#REF!,[2]REGION!$G$2:$I$1125,2,FALSE),"")</f>
        <v/>
      </c>
      <c r="L1738" s="23" t="str">
        <f>+IFERROR(VLOOKUP(AI1738,[2]REGION!$G$2:$I$1125,2,FALSE),"")</f>
        <v>RISARALDA</v>
      </c>
      <c r="M1738" s="23" t="str">
        <f>+IFERROR(VLOOKUP(#REF!,[2]ORDINALES!$H$2:$I$382,2,FALSE),"")</f>
        <v/>
      </c>
      <c r="N1738" s="23" t="str">
        <f>IFERROR(VLOOKUP(U1738,'[2]Lista Willy'!$B$11:$D$14,3,FALSE),"")</f>
        <v>REC_11</v>
      </c>
      <c r="O1738" s="24"/>
      <c r="P1738" s="90">
        <v>52011</v>
      </c>
      <c r="Q1738" s="90" t="s">
        <v>540</v>
      </c>
      <c r="R1738" s="90" t="s">
        <v>1386</v>
      </c>
      <c r="S1738" s="90" t="s">
        <v>1680</v>
      </c>
      <c r="T1738" s="90" t="s">
        <v>1386</v>
      </c>
      <c r="U1738" s="90" t="s">
        <v>52</v>
      </c>
      <c r="V1738" s="94" t="s">
        <v>53</v>
      </c>
      <c r="W1738" s="90" t="s">
        <v>54</v>
      </c>
      <c r="X1738" s="90" t="s">
        <v>55</v>
      </c>
      <c r="Y1738" s="90" t="s">
        <v>1690</v>
      </c>
      <c r="Z1738" s="88">
        <v>34228280</v>
      </c>
      <c r="AA1738" s="120"/>
      <c r="AB1738" s="88"/>
      <c r="AC1738" s="88"/>
      <c r="AD1738" s="88"/>
      <c r="AE1738" s="120">
        <v>34228280</v>
      </c>
      <c r="AF1738" s="88"/>
      <c r="AG1738" s="89"/>
      <c r="AH1738" s="90" t="s">
        <v>57</v>
      </c>
      <c r="AI1738" s="90" t="s">
        <v>1682</v>
      </c>
      <c r="AJ1738" s="90" t="s">
        <v>1683</v>
      </c>
      <c r="AK1738" s="90"/>
      <c r="AL1738" s="90" t="s">
        <v>57</v>
      </c>
      <c r="AM1738" s="90"/>
      <c r="AN1738" s="90" t="s">
        <v>57</v>
      </c>
      <c r="AO1738" s="90"/>
      <c r="AP1738" s="90" t="s">
        <v>57</v>
      </c>
      <c r="AQ1738" s="90"/>
      <c r="AR1738" s="90" t="s">
        <v>57</v>
      </c>
      <c r="AS1738" s="90" t="s">
        <v>60</v>
      </c>
      <c r="AT1738" s="90" t="s">
        <v>61</v>
      </c>
      <c r="AU1738" s="97" t="s">
        <v>62</v>
      </c>
      <c r="AV1738" s="98" t="s">
        <v>63</v>
      </c>
      <c r="AW1738" s="98" t="s">
        <v>64</v>
      </c>
      <c r="AX1738" s="97">
        <v>3202008</v>
      </c>
      <c r="AY1738" s="98" t="s">
        <v>65</v>
      </c>
      <c r="AZ1738" s="98" t="s">
        <v>433</v>
      </c>
      <c r="BA1738" s="24"/>
    </row>
    <row r="1739" spans="1:53" ht="84.75" customHeight="1">
      <c r="A1739" s="23" t="str">
        <f>+IFERROR(VLOOKUP(R1739,'[2]Listas niveles'!$D$2:$E$11,2,FALSE),"")</f>
        <v>DTAO</v>
      </c>
      <c r="B1739" s="23" t="str">
        <f>+IFERROR(VLOOKUP(AS1739,'[2]Listas anexo 1'!$A$7:$B$8,2,FALSE),"")</f>
        <v>ADMIN</v>
      </c>
      <c r="C1739" s="23" t="str">
        <f>+IFERROR(VLOOKUP(AT1739,'[2]Listas anexo 1'!$A$13:$B$15,2,FALSE),"")</f>
        <v>ADMINYCOOR</v>
      </c>
      <c r="D1739" s="23" t="str">
        <f>+IFERROR(VLOOKUP(AT1739,'[2]Listas anexo 1'!$A$13:$C$15,3,FALSE),"")</f>
        <v>CONTRIBUIR</v>
      </c>
      <c r="E1739" s="23" t="str">
        <f>+IFERROR(VLOOKUP(AT1739,'[2]Listas anexo 1'!$A$19:$B$21,2,FALSE),"")</f>
        <v>ADMINOB</v>
      </c>
      <c r="F1739" s="23" t="str">
        <f>+IFERROR(VLOOKUP(AV1739,'[2]Listas anexo 1'!$J$13:$K$21,2,FALSE),"")</f>
        <v>ADOBIII</v>
      </c>
      <c r="G1739" s="23" t="str">
        <f>+IFERROR(VLOOKUP(AW1739,'[2]LISTAS ANEXO 1. 2'!$A$9:$B$38,2,FALSE),"")</f>
        <v>AVI</v>
      </c>
      <c r="H1739" s="23" t="str">
        <f>+IFERROR(IF(C1739="ADMINYCOOR",VLOOKUP(AY1739,'[2]LISTAS ANEXO 1. 3'!$B$13:$C$42,2,FALSE),IF(C1739="TASAS",VLOOKUP(AY1739,'[2]LISTAS ANEXO 1. 3'!$B$43:$C$51,2,FALSE),IF(C1739="FORTALECIMIENTO",VLOOKUP(AY1739,'[2]LISTAS ANEXO 1. 3'!$B$52:$C$58,2,FALSE),""))),"")</f>
        <v>HH</v>
      </c>
      <c r="I1739" s="23" t="str">
        <f>+IFERROR(VLOOKUP(#REF!,'[2]LISTAS ANEXO 1. 4'!$B$74:$C$90,2,FALSE),"")</f>
        <v/>
      </c>
      <c r="J1739" s="23" t="str">
        <f>+IFERROR(VLOOKUP(X1739,[2]ORDINALES!$B$2:$C$5,2,FALSE),"")</f>
        <v>CTADOS</v>
      </c>
      <c r="K1739" s="23" t="str">
        <f>+IFERROR(VLOOKUP(#REF!,[2]REGION!$G$2:$I$1125,2,FALSE),"")</f>
        <v/>
      </c>
      <c r="L1739" s="23" t="str">
        <f>+IFERROR(VLOOKUP(AI1739,[2]REGION!$G$2:$I$1125,2,FALSE),"")</f>
        <v>RISARALDA</v>
      </c>
      <c r="M1739" s="23" t="str">
        <f>+IFERROR(VLOOKUP(#REF!,[2]ORDINALES!$H$2:$I$382,2,FALSE),"")</f>
        <v/>
      </c>
      <c r="N1739" s="23" t="str">
        <f>IFERROR(VLOOKUP(U1739,'[2]Lista Willy'!$B$11:$D$14,3,FALSE),"")</f>
        <v>REC_11</v>
      </c>
      <c r="O1739" s="24"/>
      <c r="P1739" s="90">
        <v>52012</v>
      </c>
      <c r="Q1739" s="90" t="s">
        <v>540</v>
      </c>
      <c r="R1739" s="90" t="s">
        <v>1386</v>
      </c>
      <c r="S1739" s="90" t="s">
        <v>1680</v>
      </c>
      <c r="T1739" s="90" t="s">
        <v>1386</v>
      </c>
      <c r="U1739" s="90" t="s">
        <v>52</v>
      </c>
      <c r="V1739" s="94" t="s">
        <v>53</v>
      </c>
      <c r="W1739" s="90" t="s">
        <v>54</v>
      </c>
      <c r="X1739" s="90" t="s">
        <v>55</v>
      </c>
      <c r="Y1739" s="90" t="s">
        <v>1691</v>
      </c>
      <c r="Z1739" s="88">
        <v>18047784</v>
      </c>
      <c r="AA1739" s="120"/>
      <c r="AB1739" s="88"/>
      <c r="AC1739" s="88"/>
      <c r="AD1739" s="88"/>
      <c r="AE1739" s="120">
        <v>18047784</v>
      </c>
      <c r="AF1739" s="88"/>
      <c r="AG1739" s="89"/>
      <c r="AH1739" s="90" t="s">
        <v>57</v>
      </c>
      <c r="AI1739" s="90" t="s">
        <v>1682</v>
      </c>
      <c r="AJ1739" s="90" t="s">
        <v>1683</v>
      </c>
      <c r="AK1739" s="90"/>
      <c r="AL1739" s="90" t="s">
        <v>57</v>
      </c>
      <c r="AM1739" s="90"/>
      <c r="AN1739" s="90" t="s">
        <v>57</v>
      </c>
      <c r="AO1739" s="90"/>
      <c r="AP1739" s="90" t="s">
        <v>57</v>
      </c>
      <c r="AQ1739" s="90"/>
      <c r="AR1739" s="90" t="s">
        <v>57</v>
      </c>
      <c r="AS1739" s="90" t="s">
        <v>60</v>
      </c>
      <c r="AT1739" s="90" t="s">
        <v>61</v>
      </c>
      <c r="AU1739" s="97" t="s">
        <v>62</v>
      </c>
      <c r="AV1739" s="98" t="s">
        <v>272</v>
      </c>
      <c r="AW1739" s="98" t="s">
        <v>273</v>
      </c>
      <c r="AX1739" s="97">
        <v>3202010</v>
      </c>
      <c r="AY1739" s="98" t="s">
        <v>274</v>
      </c>
      <c r="AZ1739" s="98" t="s">
        <v>407</v>
      </c>
      <c r="BA1739" s="24"/>
    </row>
    <row r="1740" spans="1:53" ht="84.75" customHeight="1">
      <c r="A1740" s="23" t="str">
        <f>+IFERROR(VLOOKUP(R1740,'[2]Listas niveles'!$D$2:$E$11,2,FALSE),"")</f>
        <v>DTAO</v>
      </c>
      <c r="B1740" s="23" t="str">
        <f>+IFERROR(VLOOKUP(AS1740,'[2]Listas anexo 1'!$A$7:$B$8,2,FALSE),"")</f>
        <v>ADMIN</v>
      </c>
      <c r="C1740" s="23" t="str">
        <f>+IFERROR(VLOOKUP(AT1740,'[2]Listas anexo 1'!$A$13:$B$15,2,FALSE),"")</f>
        <v>ADMINYCOOR</v>
      </c>
      <c r="D1740" s="23" t="str">
        <f>+IFERROR(VLOOKUP(AT1740,'[2]Listas anexo 1'!$A$13:$C$15,3,FALSE),"")</f>
        <v>CONTRIBUIR</v>
      </c>
      <c r="E1740" s="23" t="str">
        <f>+IFERROR(VLOOKUP(AT1740,'[2]Listas anexo 1'!$A$19:$B$21,2,FALSE),"")</f>
        <v>ADMINOB</v>
      </c>
      <c r="F1740" s="23" t="str">
        <f>+IFERROR(VLOOKUP(AV1740,'[2]Listas anexo 1'!$J$13:$K$21,2,FALSE),"")</f>
        <v>ADOBI</v>
      </c>
      <c r="G1740" s="23" t="str">
        <f>+IFERROR(VLOOKUP(AW1740,'[2]LISTAS ANEXO 1. 2'!$A$9:$B$38,2,FALSE),"")</f>
        <v>AIII</v>
      </c>
      <c r="H1740" s="23" t="str">
        <f>+IFERROR(IF(C1740="ADMINYCOOR",VLOOKUP(AY1740,'[2]LISTAS ANEXO 1. 3'!$B$13:$C$42,2,FALSE),IF(C1740="TASAS",VLOOKUP(AY1740,'[2]LISTAS ANEXO 1. 3'!$B$43:$C$51,2,FALSE),IF(C1740="FORTALECIMIENTO",VLOOKUP(AY1740,'[2]LISTAS ANEXO 1. 3'!$B$52:$C$58,2,FALSE),""))),"")</f>
        <v>DD</v>
      </c>
      <c r="I1740" s="23" t="str">
        <f>+IFERROR(VLOOKUP(#REF!,'[2]LISTAS ANEXO 1. 4'!$B$74:$C$90,2,FALSE),"")</f>
        <v/>
      </c>
      <c r="J1740" s="23" t="str">
        <f>+IFERROR(VLOOKUP(X1740,[2]ORDINALES!$B$2:$C$5,2,FALSE),"")</f>
        <v>CTADOS</v>
      </c>
      <c r="K1740" s="23" t="str">
        <f>+IFERROR(VLOOKUP(#REF!,[2]REGION!$G$2:$I$1125,2,FALSE),"")</f>
        <v/>
      </c>
      <c r="L1740" s="23" t="str">
        <f>+IFERROR(VLOOKUP(AI1740,[2]REGION!$G$2:$I$1125,2,FALSE),"")</f>
        <v/>
      </c>
      <c r="M1740" s="23" t="str">
        <f>+IFERROR(VLOOKUP(#REF!,[2]ORDINALES!$H$2:$I$382,2,FALSE),"")</f>
        <v/>
      </c>
      <c r="N1740" s="23" t="str">
        <f>IFERROR(VLOOKUP(U1740,'[2]Lista Willy'!$B$11:$D$14,3,FALSE),"")</f>
        <v>REC_11</v>
      </c>
      <c r="O1740" s="24"/>
      <c r="P1740" s="90">
        <v>52013</v>
      </c>
      <c r="Q1740" s="90" t="s">
        <v>540</v>
      </c>
      <c r="R1740" s="90" t="s">
        <v>1386</v>
      </c>
      <c r="S1740" s="90" t="s">
        <v>1680</v>
      </c>
      <c r="T1740" s="90" t="s">
        <v>1386</v>
      </c>
      <c r="U1740" s="90" t="s">
        <v>52</v>
      </c>
      <c r="V1740" s="94" t="s">
        <v>53</v>
      </c>
      <c r="W1740" s="90" t="s">
        <v>54</v>
      </c>
      <c r="X1740" s="90" t="s">
        <v>55</v>
      </c>
      <c r="Y1740" s="90" t="s">
        <v>1692</v>
      </c>
      <c r="Z1740" s="88">
        <v>20404889</v>
      </c>
      <c r="AA1740" s="120"/>
      <c r="AB1740" s="88"/>
      <c r="AC1740" s="88"/>
      <c r="AD1740" s="88"/>
      <c r="AE1740" s="120">
        <v>20404889</v>
      </c>
      <c r="AF1740" s="88"/>
      <c r="AG1740" s="89"/>
      <c r="AH1740" s="90" t="s">
        <v>57</v>
      </c>
      <c r="AI1740" s="90"/>
      <c r="AJ1740" s="90"/>
      <c r="AK1740" s="90"/>
      <c r="AL1740" s="90" t="s">
        <v>57</v>
      </c>
      <c r="AM1740" s="90"/>
      <c r="AN1740" s="90" t="s">
        <v>57</v>
      </c>
      <c r="AO1740" s="90"/>
      <c r="AP1740" s="90" t="s">
        <v>57</v>
      </c>
      <c r="AQ1740" s="90"/>
      <c r="AR1740" s="90" t="s">
        <v>57</v>
      </c>
      <c r="AS1740" s="90" t="s">
        <v>60</v>
      </c>
      <c r="AT1740" s="90" t="s">
        <v>61</v>
      </c>
      <c r="AU1740" s="97" t="s">
        <v>62</v>
      </c>
      <c r="AV1740" s="98" t="s">
        <v>125</v>
      </c>
      <c r="AW1740" s="98" t="s">
        <v>324</v>
      </c>
      <c r="AX1740" s="97">
        <v>3202005</v>
      </c>
      <c r="AY1740" s="98" t="s">
        <v>325</v>
      </c>
      <c r="AZ1740" s="98" t="s">
        <v>389</v>
      </c>
      <c r="BA1740" s="24"/>
    </row>
    <row r="1741" spans="1:53" ht="84.75" customHeight="1">
      <c r="A1741" s="23" t="str">
        <f>+IFERROR(VLOOKUP(R1741,'[2]Listas niveles'!$D$2:$E$11,2,FALSE),"")</f>
        <v>DTAO</v>
      </c>
      <c r="B1741" s="23" t="str">
        <f>+IFERROR(VLOOKUP(AS1741,'[2]Listas anexo 1'!$A$7:$B$8,2,FALSE),"")</f>
        <v>ADMIN</v>
      </c>
      <c r="C1741" s="23" t="str">
        <f>+IFERROR(VLOOKUP(AT1741,'[2]Listas anexo 1'!$A$13:$B$15,2,FALSE),"")</f>
        <v>ADMINYCOOR</v>
      </c>
      <c r="D1741" s="23" t="str">
        <f>+IFERROR(VLOOKUP(AT1741,'[2]Listas anexo 1'!$A$13:$C$15,3,FALSE),"")</f>
        <v>CONTRIBUIR</v>
      </c>
      <c r="E1741" s="23" t="str">
        <f>+IFERROR(VLOOKUP(AT1741,'[2]Listas anexo 1'!$A$19:$B$21,2,FALSE),"")</f>
        <v>ADMINOB</v>
      </c>
      <c r="F1741" s="23" t="str">
        <f>+IFERROR(VLOOKUP(AV1741,'[2]Listas anexo 1'!$J$13:$K$21,2,FALSE),"")</f>
        <v>ADOBI</v>
      </c>
      <c r="G1741" s="23" t="str">
        <f>+IFERROR(VLOOKUP(AW1741,'[2]LISTAS ANEXO 1. 2'!$A$9:$B$38,2,FALSE),"")</f>
        <v>AIII</v>
      </c>
      <c r="H1741" s="23" t="str">
        <f>+IFERROR(IF(C1741="ADMINYCOOR",VLOOKUP(AY1741,'[2]LISTAS ANEXO 1. 3'!$B$13:$C$42,2,FALSE),IF(C1741="TASAS",VLOOKUP(AY1741,'[2]LISTAS ANEXO 1. 3'!$B$43:$C$51,2,FALSE),IF(C1741="FORTALECIMIENTO",VLOOKUP(AY1741,'[2]LISTAS ANEXO 1. 3'!$B$52:$C$58,2,FALSE),""))),"")</f>
        <v>DD</v>
      </c>
      <c r="I1741" s="23" t="str">
        <f>+IFERROR(VLOOKUP(#REF!,'[2]LISTAS ANEXO 1. 4'!$B$74:$C$90,2,FALSE),"")</f>
        <v/>
      </c>
      <c r="J1741" s="23" t="str">
        <f>+IFERROR(VLOOKUP(X1741,[2]ORDINALES!$B$2:$C$5,2,FALSE),"")</f>
        <v>CTADOS</v>
      </c>
      <c r="K1741" s="23" t="str">
        <f>+IFERROR(VLOOKUP(#REF!,[2]REGION!$G$2:$I$1125,2,FALSE),"")</f>
        <v/>
      </c>
      <c r="L1741" s="23" t="str">
        <f>+IFERROR(VLOOKUP(AI1741,[2]REGION!$G$2:$I$1125,2,FALSE),"")</f>
        <v/>
      </c>
      <c r="M1741" s="23" t="str">
        <f>+IFERROR(VLOOKUP(#REF!,[2]ORDINALES!$H$2:$I$382,2,FALSE),"")</f>
        <v/>
      </c>
      <c r="N1741" s="23" t="str">
        <f>IFERROR(VLOOKUP(U1741,'[2]Lista Willy'!$B$11:$D$14,3,FALSE),"")</f>
        <v>REC_11</v>
      </c>
      <c r="O1741" s="24"/>
      <c r="P1741" s="90">
        <v>52014</v>
      </c>
      <c r="Q1741" s="90" t="s">
        <v>540</v>
      </c>
      <c r="R1741" s="90" t="s">
        <v>1386</v>
      </c>
      <c r="S1741" s="90" t="s">
        <v>1680</v>
      </c>
      <c r="T1741" s="90" t="s">
        <v>1386</v>
      </c>
      <c r="U1741" s="90" t="s">
        <v>52</v>
      </c>
      <c r="V1741" s="94" t="s">
        <v>53</v>
      </c>
      <c r="W1741" s="90" t="s">
        <v>54</v>
      </c>
      <c r="X1741" s="90" t="s">
        <v>55</v>
      </c>
      <c r="Y1741" s="90" t="s">
        <v>1693</v>
      </c>
      <c r="Z1741" s="88">
        <v>95239984</v>
      </c>
      <c r="AA1741" s="120"/>
      <c r="AB1741" s="88"/>
      <c r="AC1741" s="88"/>
      <c r="AD1741" s="88"/>
      <c r="AE1741" s="120">
        <v>95239984</v>
      </c>
      <c r="AF1741" s="88"/>
      <c r="AG1741" s="89"/>
      <c r="AH1741" s="90" t="s">
        <v>57</v>
      </c>
      <c r="AI1741" s="90"/>
      <c r="AJ1741" s="90"/>
      <c r="AK1741" s="90"/>
      <c r="AL1741" s="90" t="s">
        <v>57</v>
      </c>
      <c r="AM1741" s="90"/>
      <c r="AN1741" s="90" t="s">
        <v>57</v>
      </c>
      <c r="AO1741" s="90"/>
      <c r="AP1741" s="90" t="s">
        <v>57</v>
      </c>
      <c r="AQ1741" s="90"/>
      <c r="AR1741" s="90" t="s">
        <v>57</v>
      </c>
      <c r="AS1741" s="90" t="s">
        <v>60</v>
      </c>
      <c r="AT1741" s="90" t="s">
        <v>61</v>
      </c>
      <c r="AU1741" s="97" t="s">
        <v>62</v>
      </c>
      <c r="AV1741" s="98" t="s">
        <v>125</v>
      </c>
      <c r="AW1741" s="98" t="s">
        <v>324</v>
      </c>
      <c r="AX1741" s="97">
        <v>3202005</v>
      </c>
      <c r="AY1741" s="98" t="s">
        <v>325</v>
      </c>
      <c r="AZ1741" s="98" t="s">
        <v>389</v>
      </c>
      <c r="BA1741" s="24"/>
    </row>
    <row r="1742" spans="1:53" ht="84.75" customHeight="1">
      <c r="A1742" s="23" t="str">
        <f>+IFERROR(VLOOKUP(R1742,'[2]Listas niveles'!$D$2:$E$11,2,FALSE),"")</f>
        <v>DTAO</v>
      </c>
      <c r="B1742" s="23" t="str">
        <f>+IFERROR(VLOOKUP(AS1742,'[2]Listas anexo 1'!$A$7:$B$8,2,FALSE),"")</f>
        <v>ADMIN</v>
      </c>
      <c r="C1742" s="23" t="str">
        <f>+IFERROR(VLOOKUP(AT1742,'[2]Listas anexo 1'!$A$13:$B$15,2,FALSE),"")</f>
        <v>ADMINYCOOR</v>
      </c>
      <c r="D1742" s="23" t="str">
        <f>+IFERROR(VLOOKUP(AT1742,'[2]Listas anexo 1'!$A$13:$C$15,3,FALSE),"")</f>
        <v>CONTRIBUIR</v>
      </c>
      <c r="E1742" s="23" t="str">
        <f>+IFERROR(VLOOKUP(AT1742,'[2]Listas anexo 1'!$A$19:$B$21,2,FALSE),"")</f>
        <v>ADMINOB</v>
      </c>
      <c r="F1742" s="23" t="str">
        <f>+IFERROR(VLOOKUP(AV1742,'[2]Listas anexo 1'!$J$13:$K$21,2,FALSE),"")</f>
        <v>ADOBI</v>
      </c>
      <c r="G1742" s="23" t="str">
        <f>+IFERROR(VLOOKUP(AW1742,'[2]LISTAS ANEXO 1. 2'!$A$9:$B$38,2,FALSE),"")</f>
        <v>AI</v>
      </c>
      <c r="H1742" s="23" t="str">
        <f>+IFERROR(IF(C1742="ADMINYCOOR",VLOOKUP(AY1742,'[2]LISTAS ANEXO 1. 3'!$B$13:$C$42,2,FALSE),IF(C1742="TASAS",VLOOKUP(AY1742,'[2]LISTAS ANEXO 1. 3'!$B$43:$C$51,2,FALSE),IF(C1742="FORTALECIMIENTO",VLOOKUP(AY1742,'[2]LISTAS ANEXO 1. 3'!$B$52:$C$58,2,FALSE),""))),"")</f>
        <v>AA</v>
      </c>
      <c r="I1742" s="23" t="str">
        <f>+IFERROR(VLOOKUP(#REF!,'[2]LISTAS ANEXO 1. 4'!$B$74:$C$90,2,FALSE),"")</f>
        <v/>
      </c>
      <c r="J1742" s="23" t="str">
        <f>+IFERROR(VLOOKUP(X1742,[2]ORDINALES!$B$2:$C$5,2,FALSE),"")</f>
        <v>CTADOS</v>
      </c>
      <c r="K1742" s="23" t="str">
        <f>+IFERROR(VLOOKUP(#REF!,[2]REGION!$G$2:$I$1125,2,FALSE),"")</f>
        <v/>
      </c>
      <c r="L1742" s="23" t="str">
        <f>+IFERROR(VLOOKUP(AI1742,[2]REGION!$G$2:$I$1125,2,FALSE),"")</f>
        <v/>
      </c>
      <c r="M1742" s="23" t="str">
        <f>+IFERROR(VLOOKUP(#REF!,[2]ORDINALES!$H$2:$I$382,2,FALSE),"")</f>
        <v/>
      </c>
      <c r="N1742" s="23" t="str">
        <f>IFERROR(VLOOKUP(U1742,'[2]Lista Willy'!$B$11:$D$14,3,FALSE),"")</f>
        <v>REC_11</v>
      </c>
      <c r="O1742" s="24"/>
      <c r="P1742" s="90">
        <v>52015</v>
      </c>
      <c r="Q1742" s="90" t="s">
        <v>540</v>
      </c>
      <c r="R1742" s="90" t="s">
        <v>1386</v>
      </c>
      <c r="S1742" s="90" t="s">
        <v>1680</v>
      </c>
      <c r="T1742" s="90" t="s">
        <v>1386</v>
      </c>
      <c r="U1742" s="90" t="s">
        <v>52</v>
      </c>
      <c r="V1742" s="94" t="s">
        <v>53</v>
      </c>
      <c r="W1742" s="90" t="s">
        <v>54</v>
      </c>
      <c r="X1742" s="90" t="s">
        <v>55</v>
      </c>
      <c r="Y1742" s="90" t="s">
        <v>71</v>
      </c>
      <c r="Z1742" s="88">
        <v>2000000</v>
      </c>
      <c r="AA1742" s="120"/>
      <c r="AB1742" s="88"/>
      <c r="AC1742" s="88"/>
      <c r="AD1742" s="88"/>
      <c r="AE1742" s="120">
        <v>2000000</v>
      </c>
      <c r="AF1742" s="88"/>
      <c r="AG1742" s="89"/>
      <c r="AH1742" s="90" t="s">
        <v>57</v>
      </c>
      <c r="AI1742" s="90"/>
      <c r="AJ1742" s="90"/>
      <c r="AK1742" s="90"/>
      <c r="AL1742" s="90" t="s">
        <v>57</v>
      </c>
      <c r="AM1742" s="90"/>
      <c r="AN1742" s="90" t="s">
        <v>57</v>
      </c>
      <c r="AO1742" s="90"/>
      <c r="AP1742" s="90" t="s">
        <v>57</v>
      </c>
      <c r="AQ1742" s="90"/>
      <c r="AR1742" s="90" t="s">
        <v>57</v>
      </c>
      <c r="AS1742" s="90" t="s">
        <v>60</v>
      </c>
      <c r="AT1742" s="90" t="s">
        <v>61</v>
      </c>
      <c r="AU1742" s="97" t="s">
        <v>62</v>
      </c>
      <c r="AV1742" s="98" t="s">
        <v>125</v>
      </c>
      <c r="AW1742" s="98" t="s">
        <v>126</v>
      </c>
      <c r="AX1742" s="97">
        <v>3202032</v>
      </c>
      <c r="AY1742" s="98" t="s">
        <v>127</v>
      </c>
      <c r="AZ1742" s="98" t="s">
        <v>293</v>
      </c>
      <c r="BA1742" s="24"/>
    </row>
    <row r="1743" spans="1:53" ht="84.75" customHeight="1">
      <c r="A1743" s="23" t="str">
        <f>+IFERROR(VLOOKUP(R1743,'[2]Listas niveles'!$D$2:$E$11,2,FALSE),"")</f>
        <v>DTAO</v>
      </c>
      <c r="B1743" s="23" t="str">
        <f>+IFERROR(VLOOKUP(AS1743,'[2]Listas anexo 1'!$A$7:$B$8,2,FALSE),"")</f>
        <v>ADMIN</v>
      </c>
      <c r="C1743" s="23" t="str">
        <f>+IFERROR(VLOOKUP(AT1743,'[2]Listas anexo 1'!$A$13:$B$15,2,FALSE),"")</f>
        <v>ADMINYCOOR</v>
      </c>
      <c r="D1743" s="23" t="str">
        <f>+IFERROR(VLOOKUP(AT1743,'[2]Listas anexo 1'!$A$13:$C$15,3,FALSE),"")</f>
        <v>CONTRIBUIR</v>
      </c>
      <c r="E1743" s="23" t="str">
        <f>+IFERROR(VLOOKUP(AT1743,'[2]Listas anexo 1'!$A$19:$B$21,2,FALSE),"")</f>
        <v>ADMINOB</v>
      </c>
      <c r="F1743" s="23" t="str">
        <f>+IFERROR(VLOOKUP(AV1743,'[2]Listas anexo 1'!$J$13:$K$21,2,FALSE),"")</f>
        <v>ADOBI</v>
      </c>
      <c r="G1743" s="23" t="str">
        <f>+IFERROR(VLOOKUP(AW1743,'[2]LISTAS ANEXO 1. 2'!$A$9:$B$38,2,FALSE),"")</f>
        <v>AI</v>
      </c>
      <c r="H1743" s="23" t="str">
        <f>+IFERROR(IF(C1743="ADMINYCOOR",VLOOKUP(AY1743,'[2]LISTAS ANEXO 1. 3'!$B$13:$C$42,2,FALSE),IF(C1743="TASAS",VLOOKUP(AY1743,'[2]LISTAS ANEXO 1. 3'!$B$43:$C$51,2,FALSE),IF(C1743="FORTALECIMIENTO",VLOOKUP(AY1743,'[2]LISTAS ANEXO 1. 3'!$B$52:$C$58,2,FALSE),""))),"")</f>
        <v>AA</v>
      </c>
      <c r="I1743" s="23" t="str">
        <f>+IFERROR(VLOOKUP(#REF!,'[2]LISTAS ANEXO 1. 4'!$B$74:$C$90,2,FALSE),"")</f>
        <v/>
      </c>
      <c r="J1743" s="23" t="str">
        <f>+IFERROR(VLOOKUP(X1743,[2]ORDINALES!$B$2:$C$5,2,FALSE),"")</f>
        <v>CTADOS</v>
      </c>
      <c r="K1743" s="23" t="str">
        <f>+IFERROR(VLOOKUP(#REF!,[2]REGION!$G$2:$I$1125,2,FALSE),"")</f>
        <v/>
      </c>
      <c r="L1743" s="23" t="str">
        <f>+IFERROR(VLOOKUP(AI1743,[2]REGION!$G$2:$I$1125,2,FALSE),"")</f>
        <v/>
      </c>
      <c r="M1743" s="23" t="str">
        <f>+IFERROR(VLOOKUP(#REF!,[2]ORDINALES!$H$2:$I$382,2,FALSE),"")</f>
        <v/>
      </c>
      <c r="N1743" s="23" t="str">
        <f>IFERROR(VLOOKUP(U1743,'[2]Lista Willy'!$B$11:$D$14,3,FALSE),"")</f>
        <v>REC_11</v>
      </c>
      <c r="O1743" s="24"/>
      <c r="P1743" s="90">
        <v>52017</v>
      </c>
      <c r="Q1743" s="90" t="s">
        <v>540</v>
      </c>
      <c r="R1743" s="90" t="s">
        <v>1386</v>
      </c>
      <c r="S1743" s="90" t="s">
        <v>1680</v>
      </c>
      <c r="T1743" s="90" t="s">
        <v>1386</v>
      </c>
      <c r="U1743" s="90" t="s">
        <v>52</v>
      </c>
      <c r="V1743" s="94" t="s">
        <v>53</v>
      </c>
      <c r="W1743" s="90" t="s">
        <v>54</v>
      </c>
      <c r="X1743" s="90" t="s">
        <v>55</v>
      </c>
      <c r="Y1743" s="90" t="s">
        <v>1694</v>
      </c>
      <c r="Z1743" s="88">
        <v>12000000</v>
      </c>
      <c r="AA1743" s="120"/>
      <c r="AB1743" s="88"/>
      <c r="AC1743" s="88"/>
      <c r="AD1743" s="88"/>
      <c r="AE1743" s="120">
        <v>12000000</v>
      </c>
      <c r="AF1743" s="88"/>
      <c r="AG1743" s="89"/>
      <c r="AH1743" s="90" t="s">
        <v>57</v>
      </c>
      <c r="AI1743" s="90"/>
      <c r="AJ1743" s="90"/>
      <c r="AK1743" s="90"/>
      <c r="AL1743" s="90" t="s">
        <v>57</v>
      </c>
      <c r="AM1743" s="90"/>
      <c r="AN1743" s="90" t="s">
        <v>57</v>
      </c>
      <c r="AO1743" s="90"/>
      <c r="AP1743" s="90" t="s">
        <v>57</v>
      </c>
      <c r="AQ1743" s="90"/>
      <c r="AR1743" s="90" t="s">
        <v>57</v>
      </c>
      <c r="AS1743" s="90" t="s">
        <v>60</v>
      </c>
      <c r="AT1743" s="90" t="s">
        <v>61</v>
      </c>
      <c r="AU1743" s="97" t="s">
        <v>62</v>
      </c>
      <c r="AV1743" s="98" t="s">
        <v>125</v>
      </c>
      <c r="AW1743" s="98" t="s">
        <v>126</v>
      </c>
      <c r="AX1743" s="97">
        <v>3202032</v>
      </c>
      <c r="AY1743" s="98" t="s">
        <v>127</v>
      </c>
      <c r="AZ1743" s="98" t="s">
        <v>293</v>
      </c>
      <c r="BA1743" s="24"/>
    </row>
    <row r="1744" spans="1:53" ht="84.75" customHeight="1">
      <c r="A1744" s="23" t="str">
        <f>+IFERROR(VLOOKUP(R1744,'[2]Listas niveles'!$D$2:$E$11,2,FALSE),"")</f>
        <v>DTAO</v>
      </c>
      <c r="B1744" s="23" t="str">
        <f>+IFERROR(VLOOKUP(AS1744,'[2]Listas anexo 1'!$A$7:$B$8,2,FALSE),"")</f>
        <v>ADMIN</v>
      </c>
      <c r="C1744" s="23" t="str">
        <f>+IFERROR(VLOOKUP(AT1744,'[2]Listas anexo 1'!$A$13:$B$15,2,FALSE),"")</f>
        <v>ADMINYCOOR</v>
      </c>
      <c r="D1744" s="23" t="str">
        <f>+IFERROR(VLOOKUP(AT1744,'[2]Listas anexo 1'!$A$13:$C$15,3,FALSE),"")</f>
        <v>CONTRIBUIR</v>
      </c>
      <c r="E1744" s="23" t="str">
        <f>+IFERROR(VLOOKUP(AT1744,'[2]Listas anexo 1'!$A$19:$B$21,2,FALSE),"")</f>
        <v>ADMINOB</v>
      </c>
      <c r="F1744" s="23" t="str">
        <f>+IFERROR(VLOOKUP(AV1744,'[2]Listas anexo 1'!$J$13:$K$21,2,FALSE),"")</f>
        <v>ADOBI</v>
      </c>
      <c r="G1744" s="23" t="str">
        <f>+IFERROR(VLOOKUP(AW1744,'[2]LISTAS ANEXO 1. 2'!$A$9:$B$38,2,FALSE),"")</f>
        <v>AI</v>
      </c>
      <c r="H1744" s="23" t="str">
        <f>+IFERROR(IF(C1744="ADMINYCOOR",VLOOKUP(AY1744,'[2]LISTAS ANEXO 1. 3'!$B$13:$C$42,2,FALSE),IF(C1744="TASAS",VLOOKUP(AY1744,'[2]LISTAS ANEXO 1. 3'!$B$43:$C$51,2,FALSE),IF(C1744="FORTALECIMIENTO",VLOOKUP(AY1744,'[2]LISTAS ANEXO 1. 3'!$B$52:$C$58,2,FALSE),""))),"")</f>
        <v>AA</v>
      </c>
      <c r="I1744" s="23" t="str">
        <f>+IFERROR(VLOOKUP(#REF!,'[2]LISTAS ANEXO 1. 4'!$B$74:$C$90,2,FALSE),"")</f>
        <v/>
      </c>
      <c r="J1744" s="23" t="str">
        <f>+IFERROR(VLOOKUP(X1744,[2]ORDINALES!$B$2:$C$5,2,FALSE),"")</f>
        <v>CTADOS</v>
      </c>
      <c r="K1744" s="23" t="str">
        <f>+IFERROR(VLOOKUP(#REF!,[2]REGION!$G$2:$I$1125,2,FALSE),"")</f>
        <v/>
      </c>
      <c r="L1744" s="23" t="str">
        <f>+IFERROR(VLOOKUP(AI1744,[2]REGION!$G$2:$I$1125,2,FALSE),"")</f>
        <v/>
      </c>
      <c r="M1744" s="23" t="str">
        <f>+IFERROR(VLOOKUP(#REF!,[2]ORDINALES!$H$2:$I$382,2,FALSE),"")</f>
        <v/>
      </c>
      <c r="N1744" s="23" t="str">
        <f>IFERROR(VLOOKUP(U1744,'[2]Lista Willy'!$B$11:$D$14,3,FALSE),"")</f>
        <v>REC_11</v>
      </c>
      <c r="O1744" s="24"/>
      <c r="P1744" s="90">
        <v>52018</v>
      </c>
      <c r="Q1744" s="90" t="s">
        <v>540</v>
      </c>
      <c r="R1744" s="90" t="s">
        <v>1386</v>
      </c>
      <c r="S1744" s="90" t="s">
        <v>1680</v>
      </c>
      <c r="T1744" s="90" t="s">
        <v>1386</v>
      </c>
      <c r="U1744" s="90" t="s">
        <v>52</v>
      </c>
      <c r="V1744" s="94" t="s">
        <v>53</v>
      </c>
      <c r="W1744" s="90" t="s">
        <v>54</v>
      </c>
      <c r="X1744" s="90" t="s">
        <v>55</v>
      </c>
      <c r="Y1744" s="90" t="s">
        <v>1695</v>
      </c>
      <c r="Z1744" s="88">
        <v>3500000</v>
      </c>
      <c r="AA1744" s="120"/>
      <c r="AB1744" s="88"/>
      <c r="AC1744" s="88"/>
      <c r="AD1744" s="88"/>
      <c r="AE1744" s="120">
        <v>3500000</v>
      </c>
      <c r="AF1744" s="88"/>
      <c r="AG1744" s="89"/>
      <c r="AH1744" s="90" t="s">
        <v>57</v>
      </c>
      <c r="AI1744" s="90"/>
      <c r="AJ1744" s="90"/>
      <c r="AK1744" s="90"/>
      <c r="AL1744" s="90" t="s">
        <v>57</v>
      </c>
      <c r="AM1744" s="90"/>
      <c r="AN1744" s="90" t="s">
        <v>57</v>
      </c>
      <c r="AO1744" s="90"/>
      <c r="AP1744" s="90" t="s">
        <v>57</v>
      </c>
      <c r="AQ1744" s="90"/>
      <c r="AR1744" s="90" t="s">
        <v>57</v>
      </c>
      <c r="AS1744" s="90" t="s">
        <v>60</v>
      </c>
      <c r="AT1744" s="90" t="s">
        <v>61</v>
      </c>
      <c r="AU1744" s="97" t="s">
        <v>62</v>
      </c>
      <c r="AV1744" s="98" t="s">
        <v>125</v>
      </c>
      <c r="AW1744" s="98" t="s">
        <v>126</v>
      </c>
      <c r="AX1744" s="97">
        <v>3202032</v>
      </c>
      <c r="AY1744" s="98" t="s">
        <v>127</v>
      </c>
      <c r="AZ1744" s="98" t="s">
        <v>293</v>
      </c>
      <c r="BA1744" s="24"/>
    </row>
    <row r="1745" spans="1:53" ht="84.75" customHeight="1">
      <c r="A1745" s="23" t="str">
        <f>+IFERROR(VLOOKUP(R1745,'[2]Listas niveles'!$D$2:$E$11,2,FALSE),"")</f>
        <v>DTAO</v>
      </c>
      <c r="B1745" s="23" t="str">
        <f>+IFERROR(VLOOKUP(AS1745,'[2]Listas anexo 1'!$A$7:$B$8,2,FALSE),"")</f>
        <v>ADMIN</v>
      </c>
      <c r="C1745" s="23" t="str">
        <f>+IFERROR(VLOOKUP(AT1745,'[2]Listas anexo 1'!$A$13:$B$15,2,FALSE),"")</f>
        <v>ADMINYCOOR</v>
      </c>
      <c r="D1745" s="23" t="str">
        <f>+IFERROR(VLOOKUP(AT1745,'[2]Listas anexo 1'!$A$13:$C$15,3,FALSE),"")</f>
        <v>CONTRIBUIR</v>
      </c>
      <c r="E1745" s="23" t="str">
        <f>+IFERROR(VLOOKUP(AT1745,'[2]Listas anexo 1'!$A$19:$B$21,2,FALSE),"")</f>
        <v>ADMINOB</v>
      </c>
      <c r="F1745" s="23" t="str">
        <f>+IFERROR(VLOOKUP(AV1745,'[2]Listas anexo 1'!$J$13:$K$21,2,FALSE),"")</f>
        <v>ADOBI</v>
      </c>
      <c r="G1745" s="23" t="str">
        <f>+IFERROR(VLOOKUP(AW1745,'[2]LISTAS ANEXO 1. 2'!$A$9:$B$38,2,FALSE),"")</f>
        <v>AI</v>
      </c>
      <c r="H1745" s="23" t="str">
        <f>+IFERROR(IF(C1745="ADMINYCOOR",VLOOKUP(AY1745,'[2]LISTAS ANEXO 1. 3'!$B$13:$C$42,2,FALSE),IF(C1745="TASAS",VLOOKUP(AY1745,'[2]LISTAS ANEXO 1. 3'!$B$43:$C$51,2,FALSE),IF(C1745="FORTALECIMIENTO",VLOOKUP(AY1745,'[2]LISTAS ANEXO 1. 3'!$B$52:$C$58,2,FALSE),""))),"")</f>
        <v>AA</v>
      </c>
      <c r="I1745" s="23" t="str">
        <f>+IFERROR(VLOOKUP(#REF!,'[2]LISTAS ANEXO 1. 4'!$B$74:$C$90,2,FALSE),"")</f>
        <v/>
      </c>
      <c r="J1745" s="23" t="str">
        <f>+IFERROR(VLOOKUP(X1745,[2]ORDINALES!$B$2:$C$5,2,FALSE),"")</f>
        <v>CTADOS</v>
      </c>
      <c r="K1745" s="23" t="str">
        <f>+IFERROR(VLOOKUP(#REF!,[2]REGION!$G$2:$I$1125,2,FALSE),"")</f>
        <v/>
      </c>
      <c r="L1745" s="23" t="str">
        <f>+IFERROR(VLOOKUP(AI1745,[2]REGION!$G$2:$I$1125,2,FALSE),"")</f>
        <v/>
      </c>
      <c r="M1745" s="23" t="str">
        <f>+IFERROR(VLOOKUP(#REF!,[2]ORDINALES!$H$2:$I$382,2,FALSE),"")</f>
        <v/>
      </c>
      <c r="N1745" s="23" t="str">
        <f>IFERROR(VLOOKUP(U1745,'[2]Lista Willy'!$B$11:$D$14,3,FALSE),"")</f>
        <v>REC_11</v>
      </c>
      <c r="O1745" s="24"/>
      <c r="P1745" s="90">
        <v>52019</v>
      </c>
      <c r="Q1745" s="90" t="s">
        <v>540</v>
      </c>
      <c r="R1745" s="90" t="s">
        <v>1386</v>
      </c>
      <c r="S1745" s="90" t="s">
        <v>1680</v>
      </c>
      <c r="T1745" s="90" t="s">
        <v>1386</v>
      </c>
      <c r="U1745" s="90" t="s">
        <v>52</v>
      </c>
      <c r="V1745" s="94" t="s">
        <v>53</v>
      </c>
      <c r="W1745" s="90" t="s">
        <v>54</v>
      </c>
      <c r="X1745" s="90" t="s">
        <v>55</v>
      </c>
      <c r="Y1745" s="90" t="s">
        <v>1642</v>
      </c>
      <c r="Z1745" s="88">
        <v>5000000</v>
      </c>
      <c r="AA1745" s="120"/>
      <c r="AB1745" s="88"/>
      <c r="AC1745" s="88"/>
      <c r="AD1745" s="88"/>
      <c r="AE1745" s="120">
        <v>5000000</v>
      </c>
      <c r="AF1745" s="88"/>
      <c r="AG1745" s="89"/>
      <c r="AH1745" s="90" t="s">
        <v>57</v>
      </c>
      <c r="AI1745" s="90"/>
      <c r="AJ1745" s="90"/>
      <c r="AK1745" s="90"/>
      <c r="AL1745" s="90" t="s">
        <v>57</v>
      </c>
      <c r="AM1745" s="90"/>
      <c r="AN1745" s="90" t="s">
        <v>57</v>
      </c>
      <c r="AO1745" s="90"/>
      <c r="AP1745" s="90" t="s">
        <v>57</v>
      </c>
      <c r="AQ1745" s="90"/>
      <c r="AR1745" s="90" t="s">
        <v>57</v>
      </c>
      <c r="AS1745" s="90" t="s">
        <v>60</v>
      </c>
      <c r="AT1745" s="90" t="s">
        <v>61</v>
      </c>
      <c r="AU1745" s="97" t="s">
        <v>62</v>
      </c>
      <c r="AV1745" s="98" t="s">
        <v>125</v>
      </c>
      <c r="AW1745" s="98" t="s">
        <v>126</v>
      </c>
      <c r="AX1745" s="97">
        <v>3202032</v>
      </c>
      <c r="AY1745" s="98" t="s">
        <v>127</v>
      </c>
      <c r="AZ1745" s="98" t="s">
        <v>293</v>
      </c>
      <c r="BA1745" s="24"/>
    </row>
    <row r="1746" spans="1:53" ht="84.75" customHeight="1">
      <c r="A1746" s="23" t="str">
        <f>+IFERROR(VLOOKUP(R1746,'[2]Listas niveles'!$D$2:$E$11,2,FALSE),"")</f>
        <v>DTAO</v>
      </c>
      <c r="B1746" s="23" t="str">
        <f>+IFERROR(VLOOKUP(AS1746,'[2]Listas anexo 1'!$A$7:$B$8,2,FALSE),"")</f>
        <v>ADMIN</v>
      </c>
      <c r="C1746" s="23" t="str">
        <f>+IFERROR(VLOOKUP(AT1746,'[2]Listas anexo 1'!$A$13:$B$15,2,FALSE),"")</f>
        <v>ADMINYCOOR</v>
      </c>
      <c r="D1746" s="23" t="str">
        <f>+IFERROR(VLOOKUP(AT1746,'[2]Listas anexo 1'!$A$13:$C$15,3,FALSE),"")</f>
        <v>CONTRIBUIR</v>
      </c>
      <c r="E1746" s="23" t="str">
        <f>+IFERROR(VLOOKUP(AT1746,'[2]Listas anexo 1'!$A$19:$B$21,2,FALSE),"")</f>
        <v>ADMINOB</v>
      </c>
      <c r="F1746" s="23" t="str">
        <f>+IFERROR(VLOOKUP(AV1746,'[2]Listas anexo 1'!$J$13:$K$21,2,FALSE),"")</f>
        <v>ADOBIII</v>
      </c>
      <c r="G1746" s="23" t="str">
        <f>+IFERROR(VLOOKUP(AW1746,'[2]LISTAS ANEXO 1. 2'!$A$9:$B$38,2,FALSE),"")</f>
        <v>AX</v>
      </c>
      <c r="H1746" s="23" t="str">
        <f>+IFERROR(IF(C1746="ADMINYCOOR",VLOOKUP(AY1746,'[2]LISTAS ANEXO 1. 3'!$B$13:$C$42,2,FALSE),IF(C1746="TASAS",VLOOKUP(AY1746,'[2]LISTAS ANEXO 1. 3'!$B$43:$C$51,2,FALSE),IF(C1746="FORTALECIMIENTO",VLOOKUP(AY1746,'[2]LISTAS ANEXO 1. 3'!$B$52:$C$58,2,FALSE),""))),"")</f>
        <v>OO</v>
      </c>
      <c r="I1746" s="23" t="str">
        <f>+IFERROR(VLOOKUP(#REF!,'[2]LISTAS ANEXO 1. 4'!$B$74:$C$90,2,FALSE),"")</f>
        <v/>
      </c>
      <c r="J1746" s="23" t="str">
        <f>+IFERROR(VLOOKUP(X1746,[2]ORDINALES!$B$2:$C$5,2,FALSE),"")</f>
        <v>CTADOS</v>
      </c>
      <c r="K1746" s="23" t="str">
        <f>+IFERROR(VLOOKUP(#REF!,[2]REGION!$G$2:$I$1125,2,FALSE),"")</f>
        <v/>
      </c>
      <c r="L1746" s="23" t="str">
        <f>+IFERROR(VLOOKUP(AI1746,[2]REGION!$G$2:$I$1125,2,FALSE),"")</f>
        <v/>
      </c>
      <c r="M1746" s="23" t="str">
        <f>+IFERROR(VLOOKUP(#REF!,[2]ORDINALES!$H$2:$I$382,2,FALSE),"")</f>
        <v/>
      </c>
      <c r="N1746" s="23" t="str">
        <f>IFERROR(VLOOKUP(U1746,'[2]Lista Willy'!$B$11:$D$14,3,FALSE),"")</f>
        <v>REC_11</v>
      </c>
      <c r="O1746" s="24"/>
      <c r="P1746" s="90">
        <v>52020</v>
      </c>
      <c r="Q1746" s="90" t="s">
        <v>540</v>
      </c>
      <c r="R1746" s="90" t="s">
        <v>1386</v>
      </c>
      <c r="S1746" s="90" t="s">
        <v>1680</v>
      </c>
      <c r="T1746" s="90" t="s">
        <v>1386</v>
      </c>
      <c r="U1746" s="90" t="s">
        <v>52</v>
      </c>
      <c r="V1746" s="94" t="s">
        <v>53</v>
      </c>
      <c r="W1746" s="90" t="s">
        <v>54</v>
      </c>
      <c r="X1746" s="90" t="s">
        <v>55</v>
      </c>
      <c r="Y1746" s="90" t="s">
        <v>71</v>
      </c>
      <c r="Z1746" s="88">
        <v>2000000</v>
      </c>
      <c r="AA1746" s="120"/>
      <c r="AB1746" s="88"/>
      <c r="AC1746" s="88"/>
      <c r="AD1746" s="88"/>
      <c r="AE1746" s="120">
        <v>2000000</v>
      </c>
      <c r="AF1746" s="88"/>
      <c r="AG1746" s="89"/>
      <c r="AH1746" s="90" t="s">
        <v>57</v>
      </c>
      <c r="AI1746" s="90"/>
      <c r="AJ1746" s="90"/>
      <c r="AK1746" s="90"/>
      <c r="AL1746" s="90" t="s">
        <v>57</v>
      </c>
      <c r="AM1746" s="90"/>
      <c r="AN1746" s="90" t="s">
        <v>57</v>
      </c>
      <c r="AO1746" s="90"/>
      <c r="AP1746" s="90" t="s">
        <v>57</v>
      </c>
      <c r="AQ1746" s="90"/>
      <c r="AR1746" s="90" t="s">
        <v>57</v>
      </c>
      <c r="AS1746" s="90" t="s">
        <v>60</v>
      </c>
      <c r="AT1746" s="90" t="s">
        <v>61</v>
      </c>
      <c r="AU1746" s="97" t="s">
        <v>62</v>
      </c>
      <c r="AV1746" s="98" t="s">
        <v>272</v>
      </c>
      <c r="AW1746" s="98" t="s">
        <v>335</v>
      </c>
      <c r="AX1746" s="97">
        <v>3202004</v>
      </c>
      <c r="AY1746" s="98" t="s">
        <v>336</v>
      </c>
      <c r="AZ1746" s="98" t="s">
        <v>888</v>
      </c>
      <c r="BA1746" s="24"/>
    </row>
    <row r="1747" spans="1:53" ht="84.75" customHeight="1">
      <c r="A1747" s="23" t="str">
        <f>+IFERROR(VLOOKUP(R1747,'[2]Listas niveles'!$D$2:$E$11,2,FALSE),"")</f>
        <v>DTAO</v>
      </c>
      <c r="B1747" s="23" t="str">
        <f>+IFERROR(VLOOKUP(AS1747,'[2]Listas anexo 1'!$A$7:$B$8,2,FALSE),"")</f>
        <v>ADMIN</v>
      </c>
      <c r="C1747" s="23" t="str">
        <f>+IFERROR(VLOOKUP(AT1747,'[2]Listas anexo 1'!$A$13:$B$15,2,FALSE),"")</f>
        <v>ADMINYCOOR</v>
      </c>
      <c r="D1747" s="23" t="str">
        <f>+IFERROR(VLOOKUP(AT1747,'[2]Listas anexo 1'!$A$13:$C$15,3,FALSE),"")</f>
        <v>CONTRIBUIR</v>
      </c>
      <c r="E1747" s="23" t="str">
        <f>+IFERROR(VLOOKUP(AT1747,'[2]Listas anexo 1'!$A$19:$B$21,2,FALSE),"")</f>
        <v>ADMINOB</v>
      </c>
      <c r="F1747" s="23" t="str">
        <f>+IFERROR(VLOOKUP(AV1747,'[2]Listas anexo 1'!$J$13:$K$21,2,FALSE),"")</f>
        <v>ADOBIII</v>
      </c>
      <c r="G1747" s="23" t="str">
        <f>+IFERROR(VLOOKUP(AW1747,'[2]LISTAS ANEXO 1. 2'!$A$9:$B$38,2,FALSE),"")</f>
        <v>AVI</v>
      </c>
      <c r="H1747" s="23" t="str">
        <f>+IFERROR(IF(C1747="ADMINYCOOR",VLOOKUP(AY1747,'[2]LISTAS ANEXO 1. 3'!$B$13:$C$42,2,FALSE),IF(C1747="TASAS",VLOOKUP(AY1747,'[2]LISTAS ANEXO 1. 3'!$B$43:$C$51,2,FALSE),IF(C1747="FORTALECIMIENTO",VLOOKUP(AY1747,'[2]LISTAS ANEXO 1. 3'!$B$52:$C$58,2,FALSE),""))),"")</f>
        <v>HH</v>
      </c>
      <c r="I1747" s="23" t="str">
        <f>+IFERROR(VLOOKUP(#REF!,'[2]LISTAS ANEXO 1. 4'!$B$74:$C$90,2,FALSE),"")</f>
        <v/>
      </c>
      <c r="J1747" s="23" t="str">
        <f>+IFERROR(VLOOKUP(X1747,[2]ORDINALES!$B$2:$C$5,2,FALSE),"")</f>
        <v>CTADOS</v>
      </c>
      <c r="K1747" s="23" t="str">
        <f>+IFERROR(VLOOKUP(#REF!,[2]REGION!$G$2:$I$1125,2,FALSE),"")</f>
        <v/>
      </c>
      <c r="L1747" s="23" t="str">
        <f>+IFERROR(VLOOKUP(AI1747,[2]REGION!$G$2:$I$1125,2,FALSE),"")</f>
        <v/>
      </c>
      <c r="M1747" s="23" t="str">
        <f>+IFERROR(VLOOKUP(#REF!,[2]ORDINALES!$H$2:$I$382,2,FALSE),"")</f>
        <v/>
      </c>
      <c r="N1747" s="23" t="str">
        <f>IFERROR(VLOOKUP(U1747,'[2]Lista Willy'!$B$11:$D$14,3,FALSE),"")</f>
        <v>REC_11</v>
      </c>
      <c r="O1747" s="24"/>
      <c r="P1747" s="90">
        <v>52022</v>
      </c>
      <c r="Q1747" s="90" t="s">
        <v>540</v>
      </c>
      <c r="R1747" s="90" t="s">
        <v>1386</v>
      </c>
      <c r="S1747" s="90" t="s">
        <v>1680</v>
      </c>
      <c r="T1747" s="90" t="s">
        <v>1386</v>
      </c>
      <c r="U1747" s="90" t="s">
        <v>52</v>
      </c>
      <c r="V1747" s="94" t="s">
        <v>53</v>
      </c>
      <c r="W1747" s="90" t="s">
        <v>54</v>
      </c>
      <c r="X1747" s="90" t="s">
        <v>55</v>
      </c>
      <c r="Y1747" s="90" t="s">
        <v>71</v>
      </c>
      <c r="Z1747" s="88">
        <v>2000000</v>
      </c>
      <c r="AA1747" s="120"/>
      <c r="AB1747" s="88"/>
      <c r="AC1747" s="88"/>
      <c r="AD1747" s="88"/>
      <c r="AE1747" s="120">
        <v>2000000</v>
      </c>
      <c r="AF1747" s="88"/>
      <c r="AG1747" s="89"/>
      <c r="AH1747" s="90" t="s">
        <v>57</v>
      </c>
      <c r="AI1747" s="90"/>
      <c r="AJ1747" s="90"/>
      <c r="AK1747" s="90"/>
      <c r="AL1747" s="90" t="s">
        <v>57</v>
      </c>
      <c r="AM1747" s="90"/>
      <c r="AN1747" s="90" t="s">
        <v>57</v>
      </c>
      <c r="AO1747" s="90"/>
      <c r="AP1747" s="90" t="s">
        <v>57</v>
      </c>
      <c r="AQ1747" s="90"/>
      <c r="AR1747" s="90" t="s">
        <v>57</v>
      </c>
      <c r="AS1747" s="90" t="s">
        <v>60</v>
      </c>
      <c r="AT1747" s="90" t="s">
        <v>61</v>
      </c>
      <c r="AU1747" s="97" t="s">
        <v>62</v>
      </c>
      <c r="AV1747" s="98" t="s">
        <v>272</v>
      </c>
      <c r="AW1747" s="98" t="s">
        <v>273</v>
      </c>
      <c r="AX1747" s="97">
        <v>3202010</v>
      </c>
      <c r="AY1747" s="98" t="s">
        <v>274</v>
      </c>
      <c r="AZ1747" s="98" t="s">
        <v>407</v>
      </c>
      <c r="BA1747" s="24"/>
    </row>
    <row r="1748" spans="1:53" ht="84.75" customHeight="1">
      <c r="A1748" s="23" t="str">
        <f>+IFERROR(VLOOKUP(R1748,'[2]Listas niveles'!$D$2:$E$11,2,FALSE),"")</f>
        <v>DTAO</v>
      </c>
      <c r="B1748" s="23" t="str">
        <f>+IFERROR(VLOOKUP(AS1748,'[2]Listas anexo 1'!$A$7:$B$8,2,FALSE),"")</f>
        <v>ADMIN</v>
      </c>
      <c r="C1748" s="23" t="str">
        <f>+IFERROR(VLOOKUP(AT1748,'[2]Listas anexo 1'!$A$13:$B$15,2,FALSE),"")</f>
        <v>ADMINYCOOR</v>
      </c>
      <c r="D1748" s="23" t="str">
        <f>+IFERROR(VLOOKUP(AT1748,'[2]Listas anexo 1'!$A$13:$C$15,3,FALSE),"")</f>
        <v>CONTRIBUIR</v>
      </c>
      <c r="E1748" s="23" t="str">
        <f>+IFERROR(VLOOKUP(AT1748,'[2]Listas anexo 1'!$A$19:$B$21,2,FALSE),"")</f>
        <v>ADMINOB</v>
      </c>
      <c r="F1748" s="23" t="str">
        <f>+IFERROR(VLOOKUP(AV1748,'[2]Listas anexo 1'!$J$13:$K$21,2,FALSE),"")</f>
        <v>ADOBIII</v>
      </c>
      <c r="G1748" s="23" t="str">
        <f>+IFERROR(VLOOKUP(AW1748,'[2]LISTAS ANEXO 1. 2'!$A$9:$B$38,2,FALSE),"")</f>
        <v>AVI</v>
      </c>
      <c r="H1748" s="23" t="str">
        <f>+IFERROR(IF(C1748="ADMINYCOOR",VLOOKUP(AY1748,'[2]LISTAS ANEXO 1. 3'!$B$13:$C$42,2,FALSE),IF(C1748="TASAS",VLOOKUP(AY1748,'[2]LISTAS ANEXO 1. 3'!$B$43:$C$51,2,FALSE),IF(C1748="FORTALECIMIENTO",VLOOKUP(AY1748,'[2]LISTAS ANEXO 1. 3'!$B$52:$C$58,2,FALSE),""))),"")</f>
        <v>HH</v>
      </c>
      <c r="I1748" s="23" t="str">
        <f>+IFERROR(VLOOKUP(#REF!,'[2]LISTAS ANEXO 1. 4'!$B$74:$C$90,2,FALSE),"")</f>
        <v/>
      </c>
      <c r="J1748" s="23" t="str">
        <f>+IFERROR(VLOOKUP(X1748,[2]ORDINALES!$B$2:$C$5,2,FALSE),"")</f>
        <v>CTADOS</v>
      </c>
      <c r="K1748" s="23" t="str">
        <f>+IFERROR(VLOOKUP(#REF!,[2]REGION!$G$2:$I$1125,2,FALSE),"")</f>
        <v/>
      </c>
      <c r="L1748" s="23" t="str">
        <f>+IFERROR(VLOOKUP(AI1748,[2]REGION!$G$2:$I$1125,2,FALSE),"")</f>
        <v/>
      </c>
      <c r="M1748" s="23" t="str">
        <f>+IFERROR(VLOOKUP(#REF!,[2]ORDINALES!$H$2:$I$382,2,FALSE),"")</f>
        <v/>
      </c>
      <c r="N1748" s="23" t="str">
        <f>IFERROR(VLOOKUP(U1748,'[2]Lista Willy'!$B$11:$D$14,3,FALSE),"")</f>
        <v>REC_11</v>
      </c>
      <c r="O1748" s="24"/>
      <c r="P1748" s="90">
        <v>52024</v>
      </c>
      <c r="Q1748" s="90" t="s">
        <v>540</v>
      </c>
      <c r="R1748" s="90" t="s">
        <v>1386</v>
      </c>
      <c r="S1748" s="90" t="s">
        <v>1680</v>
      </c>
      <c r="T1748" s="90" t="s">
        <v>1386</v>
      </c>
      <c r="U1748" s="90" t="s">
        <v>52</v>
      </c>
      <c r="V1748" s="94" t="s">
        <v>53</v>
      </c>
      <c r="W1748" s="90" t="s">
        <v>54</v>
      </c>
      <c r="X1748" s="90" t="s">
        <v>55</v>
      </c>
      <c r="Y1748" s="90" t="s">
        <v>1696</v>
      </c>
      <c r="Z1748" s="88">
        <v>2650000</v>
      </c>
      <c r="AA1748" s="120"/>
      <c r="AB1748" s="88"/>
      <c r="AC1748" s="88"/>
      <c r="AD1748" s="88"/>
      <c r="AE1748" s="120">
        <v>2650000</v>
      </c>
      <c r="AF1748" s="88"/>
      <c r="AG1748" s="89"/>
      <c r="AH1748" s="90" t="s">
        <v>57</v>
      </c>
      <c r="AI1748" s="90"/>
      <c r="AJ1748" s="90"/>
      <c r="AK1748" s="90"/>
      <c r="AL1748" s="90" t="s">
        <v>57</v>
      </c>
      <c r="AM1748" s="90"/>
      <c r="AN1748" s="90" t="s">
        <v>57</v>
      </c>
      <c r="AO1748" s="90"/>
      <c r="AP1748" s="90" t="s">
        <v>57</v>
      </c>
      <c r="AQ1748" s="90"/>
      <c r="AR1748" s="90" t="s">
        <v>57</v>
      </c>
      <c r="AS1748" s="90" t="s">
        <v>60</v>
      </c>
      <c r="AT1748" s="90" t="s">
        <v>61</v>
      </c>
      <c r="AU1748" s="97" t="s">
        <v>62</v>
      </c>
      <c r="AV1748" s="98" t="s">
        <v>272</v>
      </c>
      <c r="AW1748" s="98" t="s">
        <v>273</v>
      </c>
      <c r="AX1748" s="97">
        <v>3202010</v>
      </c>
      <c r="AY1748" s="98" t="s">
        <v>274</v>
      </c>
      <c r="AZ1748" s="98" t="s">
        <v>407</v>
      </c>
      <c r="BA1748" s="24"/>
    </row>
    <row r="1749" spans="1:53" ht="84.75" customHeight="1">
      <c r="A1749" s="23" t="str">
        <f>+IFERROR(VLOOKUP(R1749,'[2]Listas niveles'!$D$2:$E$11,2,FALSE),"")</f>
        <v>DTAO</v>
      </c>
      <c r="B1749" s="23" t="str">
        <f>+IFERROR(VLOOKUP(AS1749,'[2]Listas anexo 1'!$A$7:$B$8,2,FALSE),"")</f>
        <v>ADMIN</v>
      </c>
      <c r="C1749" s="23" t="str">
        <f>+IFERROR(VLOOKUP(AT1749,'[2]Listas anexo 1'!$A$13:$B$15,2,FALSE),"")</f>
        <v>ADMINYCOOR</v>
      </c>
      <c r="D1749" s="23" t="str">
        <f>+IFERROR(VLOOKUP(AT1749,'[2]Listas anexo 1'!$A$13:$C$15,3,FALSE),"")</f>
        <v>CONTRIBUIR</v>
      </c>
      <c r="E1749" s="23" t="str">
        <f>+IFERROR(VLOOKUP(AT1749,'[2]Listas anexo 1'!$A$19:$B$21,2,FALSE),"")</f>
        <v>ADMINOB</v>
      </c>
      <c r="F1749" s="23" t="str">
        <f>+IFERROR(VLOOKUP(AV1749,'[2]Listas anexo 1'!$J$13:$K$21,2,FALSE),"")</f>
        <v>ADOBIV</v>
      </c>
      <c r="G1749" s="23" t="str">
        <f>+IFERROR(VLOOKUP(AW1749,'[2]LISTAS ANEXO 1. 2'!$A$9:$B$38,2,FALSE),"")</f>
        <v>AXVI</v>
      </c>
      <c r="H1749" s="23" t="str">
        <f>+IFERROR(IF(C1749="ADMINYCOOR",VLOOKUP(AY1749,'[2]LISTAS ANEXO 1. 3'!$B$13:$C$42,2,FALSE),IF(C1749="TASAS",VLOOKUP(AY1749,'[2]LISTAS ANEXO 1. 3'!$B$43:$C$51,2,FALSE),IF(C1749="FORTALECIMIENTO",VLOOKUP(AY1749,'[2]LISTAS ANEXO 1. 3'!$B$52:$C$58,2,FALSE),""))),"")</f>
        <v>CD</v>
      </c>
      <c r="I1749" s="23" t="str">
        <f>+IFERROR(VLOOKUP(#REF!,'[2]LISTAS ANEXO 1. 4'!$B$74:$C$90,2,FALSE),"")</f>
        <v/>
      </c>
      <c r="J1749" s="23" t="str">
        <f>+IFERROR(VLOOKUP(X1749,[2]ORDINALES!$B$2:$C$5,2,FALSE),"")</f>
        <v>CTADOS</v>
      </c>
      <c r="K1749" s="23" t="str">
        <f>+IFERROR(VLOOKUP(#REF!,[2]REGION!$G$2:$I$1125,2,FALSE),"")</f>
        <v/>
      </c>
      <c r="L1749" s="23" t="str">
        <f>+IFERROR(VLOOKUP(AI1749,[2]REGION!$G$2:$I$1125,2,FALSE),"")</f>
        <v/>
      </c>
      <c r="M1749" s="23" t="str">
        <f>+IFERROR(VLOOKUP(#REF!,[2]ORDINALES!$H$2:$I$382,2,FALSE),"")</f>
        <v/>
      </c>
      <c r="N1749" s="23" t="str">
        <f>IFERROR(VLOOKUP(U1749,'[2]Lista Willy'!$B$11:$D$14,3,FALSE),"")</f>
        <v>REC_11</v>
      </c>
      <c r="O1749" s="24"/>
      <c r="P1749" s="90">
        <v>52025</v>
      </c>
      <c r="Q1749" s="90" t="s">
        <v>540</v>
      </c>
      <c r="R1749" s="90" t="s">
        <v>1386</v>
      </c>
      <c r="S1749" s="90" t="s">
        <v>1680</v>
      </c>
      <c r="T1749" s="90" t="s">
        <v>1386</v>
      </c>
      <c r="U1749" s="90" t="s">
        <v>52</v>
      </c>
      <c r="V1749" s="94" t="s">
        <v>53</v>
      </c>
      <c r="W1749" s="90" t="s">
        <v>54</v>
      </c>
      <c r="X1749" s="90" t="s">
        <v>55</v>
      </c>
      <c r="Y1749" s="90" t="s">
        <v>71</v>
      </c>
      <c r="Z1749" s="88">
        <v>3000000</v>
      </c>
      <c r="AA1749" s="120"/>
      <c r="AB1749" s="88"/>
      <c r="AC1749" s="88"/>
      <c r="AD1749" s="88"/>
      <c r="AE1749" s="120">
        <v>3000000</v>
      </c>
      <c r="AF1749" s="88"/>
      <c r="AG1749" s="89"/>
      <c r="AH1749" s="90" t="s">
        <v>57</v>
      </c>
      <c r="AI1749" s="90"/>
      <c r="AJ1749" s="90"/>
      <c r="AK1749" s="90"/>
      <c r="AL1749" s="90" t="s">
        <v>57</v>
      </c>
      <c r="AM1749" s="90"/>
      <c r="AN1749" s="90" t="s">
        <v>57</v>
      </c>
      <c r="AO1749" s="90"/>
      <c r="AP1749" s="90" t="s">
        <v>57</v>
      </c>
      <c r="AQ1749" s="90"/>
      <c r="AR1749" s="90" t="s">
        <v>57</v>
      </c>
      <c r="AS1749" s="90" t="s">
        <v>60</v>
      </c>
      <c r="AT1749" s="90" t="s">
        <v>61</v>
      </c>
      <c r="AU1749" s="97" t="s">
        <v>62</v>
      </c>
      <c r="AV1749" s="98" t="s">
        <v>63</v>
      </c>
      <c r="AW1749" s="98" t="s">
        <v>64</v>
      </c>
      <c r="AX1749" s="97">
        <v>3202008</v>
      </c>
      <c r="AY1749" s="98" t="s">
        <v>65</v>
      </c>
      <c r="AZ1749" s="98" t="s">
        <v>433</v>
      </c>
      <c r="BA1749" s="24"/>
    </row>
    <row r="1750" spans="1:53" ht="84.75" customHeight="1">
      <c r="A1750" s="23" t="str">
        <f>+IFERROR(VLOOKUP(R1750,'[2]Listas niveles'!$D$2:$E$11,2,FALSE),"")</f>
        <v>DTAO</v>
      </c>
      <c r="B1750" s="23" t="str">
        <f>+IFERROR(VLOOKUP(AS1750,'[2]Listas anexo 1'!$A$7:$B$8,2,FALSE),"")</f>
        <v>ADMIN</v>
      </c>
      <c r="C1750" s="23" t="str">
        <f>+IFERROR(VLOOKUP(AT1750,'[2]Listas anexo 1'!$A$13:$B$15,2,FALSE),"")</f>
        <v>ADMINYCOOR</v>
      </c>
      <c r="D1750" s="23" t="str">
        <f>+IFERROR(VLOOKUP(AT1750,'[2]Listas anexo 1'!$A$13:$C$15,3,FALSE),"")</f>
        <v>CONTRIBUIR</v>
      </c>
      <c r="E1750" s="23" t="str">
        <f>+IFERROR(VLOOKUP(AT1750,'[2]Listas anexo 1'!$A$19:$B$21,2,FALSE),"")</f>
        <v>ADMINOB</v>
      </c>
      <c r="F1750" s="23" t="str">
        <f>+IFERROR(VLOOKUP(AV1750,'[2]Listas anexo 1'!$J$13:$K$21,2,FALSE),"")</f>
        <v>ADOBIII</v>
      </c>
      <c r="G1750" s="23" t="str">
        <f>+IFERROR(VLOOKUP(AW1750,'[2]LISTAS ANEXO 1. 2'!$A$9:$B$38,2,FALSE),"")</f>
        <v>AIX</v>
      </c>
      <c r="H1750" s="23" t="str">
        <f>+IFERROR(IF(C1750="ADMINYCOOR",VLOOKUP(AY1750,'[2]LISTAS ANEXO 1. 3'!$B$13:$C$42,2,FALSE),IF(C1750="TASAS",VLOOKUP(AY1750,'[2]LISTAS ANEXO 1. 3'!$B$43:$C$51,2,FALSE),IF(C1750="FORTALECIMIENTO",VLOOKUP(AY1750,'[2]LISTAS ANEXO 1. 3'!$B$52:$C$58,2,FALSE),""))),"")</f>
        <v>NN</v>
      </c>
      <c r="I1750" s="23" t="str">
        <f>+IFERROR(VLOOKUP(#REF!,'[2]LISTAS ANEXO 1. 4'!$B$74:$C$90,2,FALSE),"")</f>
        <v/>
      </c>
      <c r="J1750" s="23" t="str">
        <f>+IFERROR(VLOOKUP(X1750,[2]ORDINALES!$B$2:$C$5,2,FALSE),"")</f>
        <v>CTADOS</v>
      </c>
      <c r="K1750" s="23" t="str">
        <f>+IFERROR(VLOOKUP(#REF!,[2]REGION!$G$2:$I$1125,2,FALSE),"")</f>
        <v/>
      </c>
      <c r="L1750" s="23" t="str">
        <f>+IFERROR(VLOOKUP(AI1750,[2]REGION!$G$2:$I$1125,2,FALSE),"")</f>
        <v/>
      </c>
      <c r="M1750" s="23" t="str">
        <f>+IFERROR(VLOOKUP(#REF!,[2]ORDINALES!$H$2:$I$382,2,FALSE),"")</f>
        <v/>
      </c>
      <c r="N1750" s="23" t="str">
        <f>IFERROR(VLOOKUP(U1750,'[2]Lista Willy'!$B$11:$D$14,3,FALSE),"")</f>
        <v>REC_20</v>
      </c>
      <c r="O1750" s="24"/>
      <c r="P1750" s="90">
        <v>52027</v>
      </c>
      <c r="Q1750" s="90" t="s">
        <v>540</v>
      </c>
      <c r="R1750" s="90" t="s">
        <v>1386</v>
      </c>
      <c r="S1750" s="90" t="s">
        <v>1680</v>
      </c>
      <c r="T1750" s="90" t="s">
        <v>1386</v>
      </c>
      <c r="U1750" s="90" t="s">
        <v>153</v>
      </c>
      <c r="V1750" s="94" t="s">
        <v>154</v>
      </c>
      <c r="W1750" s="90" t="s">
        <v>54</v>
      </c>
      <c r="X1750" s="90" t="s">
        <v>55</v>
      </c>
      <c r="Y1750" s="90" t="s">
        <v>1697</v>
      </c>
      <c r="Z1750" s="88">
        <v>2000000</v>
      </c>
      <c r="AA1750" s="120"/>
      <c r="AB1750" s="88"/>
      <c r="AC1750" s="88"/>
      <c r="AD1750" s="88"/>
      <c r="AE1750" s="120">
        <v>2000000</v>
      </c>
      <c r="AF1750" s="88"/>
      <c r="AG1750" s="89"/>
      <c r="AH1750" s="90" t="s">
        <v>57</v>
      </c>
      <c r="AI1750" s="90"/>
      <c r="AJ1750" s="90"/>
      <c r="AK1750" s="90"/>
      <c r="AL1750" s="90" t="s">
        <v>57</v>
      </c>
      <c r="AM1750" s="90"/>
      <c r="AN1750" s="90" t="s">
        <v>57</v>
      </c>
      <c r="AO1750" s="90"/>
      <c r="AP1750" s="90" t="s">
        <v>57</v>
      </c>
      <c r="AQ1750" s="90"/>
      <c r="AR1750" s="90" t="s">
        <v>57</v>
      </c>
      <c r="AS1750" s="90" t="s">
        <v>60</v>
      </c>
      <c r="AT1750" s="90" t="s">
        <v>61</v>
      </c>
      <c r="AU1750" s="97" t="s">
        <v>62</v>
      </c>
      <c r="AV1750" s="98" t="s">
        <v>272</v>
      </c>
      <c r="AW1750" s="98" t="s">
        <v>413</v>
      </c>
      <c r="AX1750" s="97">
        <v>3202014</v>
      </c>
      <c r="AY1750" s="98" t="s">
        <v>418</v>
      </c>
      <c r="AZ1750" s="98" t="s">
        <v>415</v>
      </c>
      <c r="BA1750" s="24"/>
    </row>
    <row r="1751" spans="1:53" ht="84.75" customHeight="1">
      <c r="A1751" s="23" t="str">
        <f>+IFERROR(VLOOKUP(R1751,'[2]Listas niveles'!$D$2:$E$11,2,FALSE),"")</f>
        <v>DTAO</v>
      </c>
      <c r="B1751" s="23" t="str">
        <f>+IFERROR(VLOOKUP(AS1751,'[2]Listas anexo 1'!$A$7:$B$8,2,FALSE),"")</f>
        <v>ADMIN</v>
      </c>
      <c r="C1751" s="23" t="str">
        <f>+IFERROR(VLOOKUP(AT1751,'[2]Listas anexo 1'!$A$13:$B$15,2,FALSE),"")</f>
        <v>ADMINYCOOR</v>
      </c>
      <c r="D1751" s="23" t="str">
        <f>+IFERROR(VLOOKUP(AT1751,'[2]Listas anexo 1'!$A$13:$C$15,3,FALSE),"")</f>
        <v>CONTRIBUIR</v>
      </c>
      <c r="E1751" s="23" t="str">
        <f>+IFERROR(VLOOKUP(AT1751,'[2]Listas anexo 1'!$A$19:$B$21,2,FALSE),"")</f>
        <v>ADMINOB</v>
      </c>
      <c r="F1751" s="23" t="str">
        <f>+IFERROR(VLOOKUP(AV1751,'[2]Listas anexo 1'!$J$13:$K$21,2,FALSE),"")</f>
        <v>ADOBI</v>
      </c>
      <c r="G1751" s="23" t="str">
        <f>+IFERROR(VLOOKUP(AW1751,'[2]LISTAS ANEXO 1. 2'!$A$9:$B$38,2,FALSE),"")</f>
        <v>AI</v>
      </c>
      <c r="H1751" s="23" t="str">
        <f>+IFERROR(IF(C1751="ADMINYCOOR",VLOOKUP(AY1751,'[2]LISTAS ANEXO 1. 3'!$B$13:$C$42,2,FALSE),IF(C1751="TASAS",VLOOKUP(AY1751,'[2]LISTAS ANEXO 1. 3'!$B$43:$C$51,2,FALSE),IF(C1751="FORTALECIMIENTO",VLOOKUP(AY1751,'[2]LISTAS ANEXO 1. 3'!$B$52:$C$58,2,FALSE),""))),"")</f>
        <v>AA</v>
      </c>
      <c r="I1751" s="23" t="str">
        <f>+IFERROR(VLOOKUP(#REF!,'[2]LISTAS ANEXO 1. 4'!$B$74:$C$90,2,FALSE),"")</f>
        <v/>
      </c>
      <c r="J1751" s="23" t="str">
        <f>+IFERROR(VLOOKUP(X1751,[2]ORDINALES!$B$2:$C$5,2,FALSE),"")</f>
        <v>CTADOS</v>
      </c>
      <c r="K1751" s="23" t="str">
        <f>+IFERROR(VLOOKUP(#REF!,[2]REGION!$G$2:$I$1125,2,FALSE),"")</f>
        <v/>
      </c>
      <c r="L1751" s="23" t="str">
        <f>+IFERROR(VLOOKUP(AI1751,[2]REGION!$G$2:$I$1125,2,FALSE),"")</f>
        <v/>
      </c>
      <c r="M1751" s="23" t="str">
        <f>+IFERROR(VLOOKUP(#REF!,[2]ORDINALES!$H$2:$I$382,2,FALSE),"")</f>
        <v/>
      </c>
      <c r="N1751" s="23" t="str">
        <f>IFERROR(VLOOKUP(U1751,'[2]Lista Willy'!$B$11:$D$14,3,FALSE),"")</f>
        <v>REC_20</v>
      </c>
      <c r="O1751" s="24"/>
      <c r="P1751" s="90">
        <v>52029</v>
      </c>
      <c r="Q1751" s="90" t="s">
        <v>540</v>
      </c>
      <c r="R1751" s="90" t="s">
        <v>1386</v>
      </c>
      <c r="S1751" s="90" t="s">
        <v>1680</v>
      </c>
      <c r="T1751" s="90" t="s">
        <v>1386</v>
      </c>
      <c r="U1751" s="90" t="s">
        <v>153</v>
      </c>
      <c r="V1751" s="94" t="s">
        <v>154</v>
      </c>
      <c r="W1751" s="90" t="s">
        <v>54</v>
      </c>
      <c r="X1751" s="90" t="s">
        <v>55</v>
      </c>
      <c r="Y1751" s="90" t="s">
        <v>292</v>
      </c>
      <c r="Z1751" s="88">
        <v>744900</v>
      </c>
      <c r="AA1751" s="120"/>
      <c r="AB1751" s="88"/>
      <c r="AC1751" s="88"/>
      <c r="AD1751" s="88"/>
      <c r="AE1751" s="120">
        <v>744900</v>
      </c>
      <c r="AF1751" s="88"/>
      <c r="AG1751" s="89"/>
      <c r="AH1751" s="90" t="s">
        <v>57</v>
      </c>
      <c r="AI1751" s="90"/>
      <c r="AJ1751" s="90"/>
      <c r="AK1751" s="90"/>
      <c r="AL1751" s="90" t="s">
        <v>57</v>
      </c>
      <c r="AM1751" s="90"/>
      <c r="AN1751" s="90" t="s">
        <v>57</v>
      </c>
      <c r="AO1751" s="90"/>
      <c r="AP1751" s="90" t="s">
        <v>57</v>
      </c>
      <c r="AQ1751" s="90"/>
      <c r="AR1751" s="90" t="s">
        <v>57</v>
      </c>
      <c r="AS1751" s="90" t="s">
        <v>60</v>
      </c>
      <c r="AT1751" s="90" t="s">
        <v>61</v>
      </c>
      <c r="AU1751" s="97" t="s">
        <v>62</v>
      </c>
      <c r="AV1751" s="98" t="s">
        <v>125</v>
      </c>
      <c r="AW1751" s="98" t="s">
        <v>126</v>
      </c>
      <c r="AX1751" s="97">
        <v>3202032</v>
      </c>
      <c r="AY1751" s="98" t="s">
        <v>127</v>
      </c>
      <c r="AZ1751" s="98" t="s">
        <v>293</v>
      </c>
      <c r="BA1751" s="24"/>
    </row>
    <row r="1752" spans="1:53" ht="84.75" customHeight="1">
      <c r="A1752" s="23" t="str">
        <f>+IFERROR(VLOOKUP(R1752,'[2]Listas niveles'!$D$2:$E$11,2,FALSE),"")</f>
        <v>DTAO</v>
      </c>
      <c r="B1752" s="23" t="str">
        <f>+IFERROR(VLOOKUP(AS1752,'[2]Listas anexo 1'!$A$7:$B$8,2,FALSE),"")</f>
        <v>ADMIN</v>
      </c>
      <c r="C1752" s="23" t="str">
        <f>+IFERROR(VLOOKUP(AT1752,'[2]Listas anexo 1'!$A$13:$B$15,2,FALSE),"")</f>
        <v>ADMINYCOOR</v>
      </c>
      <c r="D1752" s="23" t="str">
        <f>+IFERROR(VLOOKUP(AT1752,'[2]Listas anexo 1'!$A$13:$C$15,3,FALSE),"")</f>
        <v>CONTRIBUIR</v>
      </c>
      <c r="E1752" s="23" t="str">
        <f>+IFERROR(VLOOKUP(AT1752,'[2]Listas anexo 1'!$A$19:$B$21,2,FALSE),"")</f>
        <v>ADMINOB</v>
      </c>
      <c r="F1752" s="23" t="str">
        <f>+IFERROR(VLOOKUP(AV1752,'[2]Listas anexo 1'!$J$13:$K$21,2,FALSE),"")</f>
        <v>ADOBIV</v>
      </c>
      <c r="G1752" s="23" t="str">
        <f>+IFERROR(VLOOKUP(AW1752,'[2]LISTAS ANEXO 1. 2'!$A$9:$B$38,2,FALSE),"")</f>
        <v>AXVI</v>
      </c>
      <c r="H1752" s="23" t="str">
        <f>+IFERROR(IF(C1752="ADMINYCOOR",VLOOKUP(AY1752,'[2]LISTAS ANEXO 1. 3'!$B$13:$C$42,2,FALSE),IF(C1752="TASAS",VLOOKUP(AY1752,'[2]LISTAS ANEXO 1. 3'!$B$43:$C$51,2,FALSE),IF(C1752="FORTALECIMIENTO",VLOOKUP(AY1752,'[2]LISTAS ANEXO 1. 3'!$B$52:$C$58,2,FALSE),""))),"")</f>
        <v>CD</v>
      </c>
      <c r="I1752" s="23" t="str">
        <f>+IFERROR(VLOOKUP(#REF!,'[2]LISTAS ANEXO 1. 4'!$B$74:$C$90,2,FALSE),"")</f>
        <v/>
      </c>
      <c r="J1752" s="23" t="str">
        <f>+IFERROR(VLOOKUP(X1752,[2]ORDINALES!$B$2:$C$5,2,FALSE),"")</f>
        <v>CTADOS</v>
      </c>
      <c r="K1752" s="23" t="str">
        <f>+IFERROR(VLOOKUP(#REF!,[2]REGION!$G$2:$I$1125,2,FALSE),"")</f>
        <v/>
      </c>
      <c r="L1752" s="23" t="str">
        <f>+IFERROR(VLOOKUP(AI1752,[2]REGION!$G$2:$I$1125,2,FALSE),"")</f>
        <v/>
      </c>
      <c r="M1752" s="23" t="str">
        <f>+IFERROR(VLOOKUP(#REF!,[2]ORDINALES!$H$2:$I$382,2,FALSE),"")</f>
        <v/>
      </c>
      <c r="N1752" s="23" t="str">
        <f>IFERROR(VLOOKUP(U1752,'[2]Lista Willy'!$B$11:$D$14,3,FALSE),"")</f>
        <v>REC_11</v>
      </c>
      <c r="O1752" s="24"/>
      <c r="P1752" s="90">
        <v>52030</v>
      </c>
      <c r="Q1752" s="90" t="s">
        <v>540</v>
      </c>
      <c r="R1752" s="90" t="s">
        <v>1386</v>
      </c>
      <c r="S1752" s="90" t="s">
        <v>1680</v>
      </c>
      <c r="T1752" s="90" t="s">
        <v>1386</v>
      </c>
      <c r="U1752" s="90" t="s">
        <v>52</v>
      </c>
      <c r="V1752" s="94" t="s">
        <v>53</v>
      </c>
      <c r="W1752" s="90" t="s">
        <v>54</v>
      </c>
      <c r="X1752" s="90" t="s">
        <v>55</v>
      </c>
      <c r="Y1752" s="90" t="s">
        <v>1416</v>
      </c>
      <c r="Z1752" s="88">
        <v>477405</v>
      </c>
      <c r="AA1752" s="120"/>
      <c r="AB1752" s="88"/>
      <c r="AC1752" s="88"/>
      <c r="AD1752" s="88"/>
      <c r="AE1752" s="120">
        <v>477405</v>
      </c>
      <c r="AF1752" s="88"/>
      <c r="AG1752" s="89"/>
      <c r="AH1752" s="90" t="s">
        <v>57</v>
      </c>
      <c r="AI1752" s="90"/>
      <c r="AJ1752" s="90"/>
      <c r="AK1752" s="90"/>
      <c r="AL1752" s="90" t="s">
        <v>57</v>
      </c>
      <c r="AM1752" s="90"/>
      <c r="AN1752" s="90" t="s">
        <v>57</v>
      </c>
      <c r="AO1752" s="90"/>
      <c r="AP1752" s="90" t="s">
        <v>57</v>
      </c>
      <c r="AQ1752" s="90"/>
      <c r="AR1752" s="90" t="s">
        <v>57</v>
      </c>
      <c r="AS1752" s="90" t="s">
        <v>60</v>
      </c>
      <c r="AT1752" s="90" t="s">
        <v>61</v>
      </c>
      <c r="AU1752" s="97" t="s">
        <v>62</v>
      </c>
      <c r="AV1752" s="98" t="s">
        <v>63</v>
      </c>
      <c r="AW1752" s="98" t="s">
        <v>64</v>
      </c>
      <c r="AX1752" s="97">
        <v>3202008</v>
      </c>
      <c r="AY1752" s="98" t="s">
        <v>65</v>
      </c>
      <c r="AZ1752" s="98" t="s">
        <v>66</v>
      </c>
      <c r="BA1752" s="24"/>
    </row>
    <row r="1753" spans="1:53" ht="84.75" customHeight="1">
      <c r="A1753" s="23" t="str">
        <f>+IFERROR(VLOOKUP(R1753,'[2]Listas niveles'!$D$2:$E$11,2,FALSE),"")</f>
        <v>DTAO</v>
      </c>
      <c r="B1753" s="23" t="str">
        <f>+IFERROR(VLOOKUP(AS1753,'[2]Listas anexo 1'!$A$7:$B$8,2,FALSE),"")</f>
        <v>ADMIN</v>
      </c>
      <c r="C1753" s="23" t="str">
        <f>+IFERROR(VLOOKUP(AT1753,'[2]Listas anexo 1'!$A$13:$B$15,2,FALSE),"")</f>
        <v>ADMINYCOOR</v>
      </c>
      <c r="D1753" s="23" t="str">
        <f>+IFERROR(VLOOKUP(AT1753,'[2]Listas anexo 1'!$A$13:$C$15,3,FALSE),"")</f>
        <v>CONTRIBUIR</v>
      </c>
      <c r="E1753" s="23" t="str">
        <f>+IFERROR(VLOOKUP(AT1753,'[2]Listas anexo 1'!$A$19:$B$21,2,FALSE),"")</f>
        <v>ADMINOB</v>
      </c>
      <c r="F1753" s="23" t="str">
        <f>+IFERROR(VLOOKUP(AV1753,'[2]Listas anexo 1'!$J$13:$K$21,2,FALSE),"")</f>
        <v>ADOBIV</v>
      </c>
      <c r="G1753" s="23" t="str">
        <f>+IFERROR(VLOOKUP(AW1753,'[2]LISTAS ANEXO 1. 2'!$A$9:$B$38,2,FALSE),"")</f>
        <v>AXVI</v>
      </c>
      <c r="H1753" s="23" t="str">
        <f>+IFERROR(IF(C1753="ADMINYCOOR",VLOOKUP(AY1753,'[2]LISTAS ANEXO 1. 3'!$B$13:$C$42,2,FALSE),IF(C1753="TASAS",VLOOKUP(AY1753,'[2]LISTAS ANEXO 1. 3'!$B$43:$C$51,2,FALSE),IF(C1753="FORTALECIMIENTO",VLOOKUP(AY1753,'[2]LISTAS ANEXO 1. 3'!$B$52:$C$58,2,FALSE),""))),"")</f>
        <v>CD</v>
      </c>
      <c r="I1753" s="23" t="str">
        <f>+IFERROR(VLOOKUP(#REF!,'[2]LISTAS ANEXO 1. 4'!$B$74:$C$90,2,FALSE),"")</f>
        <v/>
      </c>
      <c r="J1753" s="23" t="str">
        <f>+IFERROR(VLOOKUP(X1753,[2]ORDINALES!$B$2:$C$5,2,FALSE),"")</f>
        <v>CTADOS</v>
      </c>
      <c r="K1753" s="23" t="str">
        <f>+IFERROR(VLOOKUP(#REF!,[2]REGION!$G$2:$I$1125,2,FALSE),"")</f>
        <v/>
      </c>
      <c r="L1753" s="23" t="str">
        <f>+IFERROR(VLOOKUP(AI1753,[2]REGION!$G$2:$I$1125,2,FALSE),"")</f>
        <v/>
      </c>
      <c r="M1753" s="23" t="str">
        <f>+IFERROR(VLOOKUP(#REF!,[2]ORDINALES!$H$2:$I$382,2,FALSE),"")</f>
        <v/>
      </c>
      <c r="N1753" s="23" t="str">
        <f>IFERROR(VLOOKUP(U1753,'[2]Lista Willy'!$B$11:$D$14,3,FALSE),"")</f>
        <v>REC_11</v>
      </c>
      <c r="O1753" s="24"/>
      <c r="P1753" s="90">
        <v>52031</v>
      </c>
      <c r="Q1753" s="90" t="s">
        <v>540</v>
      </c>
      <c r="R1753" s="90" t="s">
        <v>1386</v>
      </c>
      <c r="S1753" s="90" t="s">
        <v>1680</v>
      </c>
      <c r="T1753" s="90" t="s">
        <v>1386</v>
      </c>
      <c r="U1753" s="90" t="s">
        <v>52</v>
      </c>
      <c r="V1753" s="94" t="s">
        <v>53</v>
      </c>
      <c r="W1753" s="90" t="s">
        <v>54</v>
      </c>
      <c r="X1753" s="90" t="s">
        <v>55</v>
      </c>
      <c r="Y1753" s="90" t="s">
        <v>1698</v>
      </c>
      <c r="Z1753" s="88">
        <v>2060000</v>
      </c>
      <c r="AA1753" s="120"/>
      <c r="AB1753" s="88"/>
      <c r="AC1753" s="88"/>
      <c r="AD1753" s="88"/>
      <c r="AE1753" s="120">
        <v>2060000</v>
      </c>
      <c r="AF1753" s="88"/>
      <c r="AG1753" s="89"/>
      <c r="AH1753" s="90" t="s">
        <v>57</v>
      </c>
      <c r="AI1753" s="90"/>
      <c r="AJ1753" s="90"/>
      <c r="AK1753" s="90"/>
      <c r="AL1753" s="90" t="s">
        <v>57</v>
      </c>
      <c r="AM1753" s="90"/>
      <c r="AN1753" s="90" t="s">
        <v>57</v>
      </c>
      <c r="AO1753" s="90"/>
      <c r="AP1753" s="90" t="s">
        <v>57</v>
      </c>
      <c r="AQ1753" s="90"/>
      <c r="AR1753" s="90" t="s">
        <v>57</v>
      </c>
      <c r="AS1753" s="90" t="s">
        <v>60</v>
      </c>
      <c r="AT1753" s="90" t="s">
        <v>61</v>
      </c>
      <c r="AU1753" s="97" t="s">
        <v>62</v>
      </c>
      <c r="AV1753" s="98" t="s">
        <v>63</v>
      </c>
      <c r="AW1753" s="98" t="s">
        <v>64</v>
      </c>
      <c r="AX1753" s="97">
        <v>3202008</v>
      </c>
      <c r="AY1753" s="98" t="s">
        <v>65</v>
      </c>
      <c r="AZ1753" s="98" t="s">
        <v>66</v>
      </c>
      <c r="BA1753" s="24"/>
    </row>
    <row r="1754" spans="1:53" ht="84.75" customHeight="1">
      <c r="A1754" s="23" t="str">
        <f>+IFERROR(VLOOKUP(R1754,'[2]Listas niveles'!$D$2:$E$11,2,FALSE),"")</f>
        <v>DTAO</v>
      </c>
      <c r="B1754" s="23" t="str">
        <f>+IFERROR(VLOOKUP(AS1754,'[2]Listas anexo 1'!$A$7:$B$8,2,FALSE),"")</f>
        <v>ADMIN</v>
      </c>
      <c r="C1754" s="23" t="str">
        <f>+IFERROR(VLOOKUP(AT1754,'[2]Listas anexo 1'!$A$13:$B$15,2,FALSE),"")</f>
        <v>ADMINYCOOR</v>
      </c>
      <c r="D1754" s="23" t="str">
        <f>+IFERROR(VLOOKUP(AT1754,'[2]Listas anexo 1'!$A$13:$C$15,3,FALSE),"")</f>
        <v>CONTRIBUIR</v>
      </c>
      <c r="E1754" s="23" t="str">
        <f>+IFERROR(VLOOKUP(AT1754,'[2]Listas anexo 1'!$A$19:$B$21,2,FALSE),"")</f>
        <v>ADMINOB</v>
      </c>
      <c r="F1754" s="23" t="str">
        <f>+IFERROR(VLOOKUP(AV1754,'[2]Listas anexo 1'!$J$13:$K$21,2,FALSE),"")</f>
        <v>ADOBIV</v>
      </c>
      <c r="G1754" s="23" t="str">
        <f>+IFERROR(VLOOKUP(AW1754,'[2]LISTAS ANEXO 1. 2'!$A$9:$B$38,2,FALSE),"")</f>
        <v>AXVI</v>
      </c>
      <c r="H1754" s="23" t="str">
        <f>+IFERROR(IF(C1754="ADMINYCOOR",VLOOKUP(AY1754,'[2]LISTAS ANEXO 1. 3'!$B$13:$C$42,2,FALSE),IF(C1754="TASAS",VLOOKUP(AY1754,'[2]LISTAS ANEXO 1. 3'!$B$43:$C$51,2,FALSE),IF(C1754="FORTALECIMIENTO",VLOOKUP(AY1754,'[2]LISTAS ANEXO 1. 3'!$B$52:$C$58,2,FALSE),""))),"")</f>
        <v>CD</v>
      </c>
      <c r="I1754" s="23" t="str">
        <f>+IFERROR(VLOOKUP(#REF!,'[2]LISTAS ANEXO 1. 4'!$B$74:$C$90,2,FALSE),"")</f>
        <v/>
      </c>
      <c r="J1754" s="23" t="str">
        <f>+IFERROR(VLOOKUP(X1754,[2]ORDINALES!$B$2:$C$5,2,FALSE),"")</f>
        <v>CTADOS</v>
      </c>
      <c r="K1754" s="23" t="str">
        <f>+IFERROR(VLOOKUP(#REF!,[2]REGION!$G$2:$I$1125,2,FALSE),"")</f>
        <v/>
      </c>
      <c r="L1754" s="23" t="str">
        <f>+IFERROR(VLOOKUP(AI1754,[2]REGION!$G$2:$I$1125,2,FALSE),"")</f>
        <v/>
      </c>
      <c r="M1754" s="23" t="str">
        <f>+IFERROR(VLOOKUP(#REF!,[2]ORDINALES!$H$2:$I$382,2,FALSE),"")</f>
        <v/>
      </c>
      <c r="N1754" s="23" t="str">
        <f>IFERROR(VLOOKUP(U1754,'[2]Lista Willy'!$B$11:$D$14,3,FALSE),"")</f>
        <v>REC_11</v>
      </c>
      <c r="O1754" s="24"/>
      <c r="P1754" s="90">
        <v>52032</v>
      </c>
      <c r="Q1754" s="90" t="s">
        <v>540</v>
      </c>
      <c r="R1754" s="90" t="s">
        <v>1386</v>
      </c>
      <c r="S1754" s="90" t="s">
        <v>1680</v>
      </c>
      <c r="T1754" s="90" t="s">
        <v>1386</v>
      </c>
      <c r="U1754" s="90" t="s">
        <v>52</v>
      </c>
      <c r="V1754" s="94" t="s">
        <v>53</v>
      </c>
      <c r="W1754" s="90" t="s">
        <v>54</v>
      </c>
      <c r="X1754" s="90" t="s">
        <v>55</v>
      </c>
      <c r="Y1754" s="90" t="s">
        <v>294</v>
      </c>
      <c r="Z1754" s="88">
        <v>350100</v>
      </c>
      <c r="AA1754" s="120"/>
      <c r="AB1754" s="88"/>
      <c r="AC1754" s="88"/>
      <c r="AD1754" s="88"/>
      <c r="AE1754" s="120">
        <v>350100</v>
      </c>
      <c r="AF1754" s="88"/>
      <c r="AG1754" s="89"/>
      <c r="AH1754" s="90" t="s">
        <v>57</v>
      </c>
      <c r="AI1754" s="90"/>
      <c r="AJ1754" s="90"/>
      <c r="AK1754" s="90"/>
      <c r="AL1754" s="90" t="s">
        <v>57</v>
      </c>
      <c r="AM1754" s="90"/>
      <c r="AN1754" s="90" t="s">
        <v>57</v>
      </c>
      <c r="AO1754" s="90"/>
      <c r="AP1754" s="90" t="s">
        <v>57</v>
      </c>
      <c r="AQ1754" s="90"/>
      <c r="AR1754" s="90" t="s">
        <v>57</v>
      </c>
      <c r="AS1754" s="90" t="s">
        <v>60</v>
      </c>
      <c r="AT1754" s="90" t="s">
        <v>61</v>
      </c>
      <c r="AU1754" s="97" t="s">
        <v>62</v>
      </c>
      <c r="AV1754" s="98" t="s">
        <v>63</v>
      </c>
      <c r="AW1754" s="98" t="s">
        <v>64</v>
      </c>
      <c r="AX1754" s="97">
        <v>3202008</v>
      </c>
      <c r="AY1754" s="98" t="s">
        <v>65</v>
      </c>
      <c r="AZ1754" s="98" t="s">
        <v>66</v>
      </c>
      <c r="BA1754" s="24"/>
    </row>
    <row r="1755" spans="1:53" ht="84.75" customHeight="1">
      <c r="A1755" s="23" t="str">
        <f>+IFERROR(VLOOKUP(R1755,'[2]Listas niveles'!$D$2:$E$11,2,FALSE),"")</f>
        <v>DTAO</v>
      </c>
      <c r="B1755" s="23" t="str">
        <f>+IFERROR(VLOOKUP(AS1755,'[2]Listas anexo 1'!$A$7:$B$8,2,FALSE),"")</f>
        <v>ADMIN</v>
      </c>
      <c r="C1755" s="23" t="str">
        <f>+IFERROR(VLOOKUP(AT1755,'[2]Listas anexo 1'!$A$13:$B$15,2,FALSE),"")</f>
        <v>ADMINYCOOR</v>
      </c>
      <c r="D1755" s="23" t="str">
        <f>+IFERROR(VLOOKUP(AT1755,'[2]Listas anexo 1'!$A$13:$C$15,3,FALSE),"")</f>
        <v>CONTRIBUIR</v>
      </c>
      <c r="E1755" s="23" t="str">
        <f>+IFERROR(VLOOKUP(AT1755,'[2]Listas anexo 1'!$A$19:$B$21,2,FALSE),"")</f>
        <v>ADMINOB</v>
      </c>
      <c r="F1755" s="23" t="str">
        <f>+IFERROR(VLOOKUP(AV1755,'[2]Listas anexo 1'!$J$13:$K$21,2,FALSE),"")</f>
        <v>ADOBIV</v>
      </c>
      <c r="G1755" s="23" t="str">
        <f>+IFERROR(VLOOKUP(AW1755,'[2]LISTAS ANEXO 1. 2'!$A$9:$B$38,2,FALSE),"")</f>
        <v>AXVI</v>
      </c>
      <c r="H1755" s="23" t="str">
        <f>+IFERROR(IF(C1755="ADMINYCOOR",VLOOKUP(AY1755,'[2]LISTAS ANEXO 1. 3'!$B$13:$C$42,2,FALSE),IF(C1755="TASAS",VLOOKUP(AY1755,'[2]LISTAS ANEXO 1. 3'!$B$43:$C$51,2,FALSE),IF(C1755="FORTALECIMIENTO",VLOOKUP(AY1755,'[2]LISTAS ANEXO 1. 3'!$B$52:$C$58,2,FALSE),""))),"")</f>
        <v>CD</v>
      </c>
      <c r="I1755" s="23" t="str">
        <f>+IFERROR(VLOOKUP(#REF!,'[2]LISTAS ANEXO 1. 4'!$B$74:$C$90,2,FALSE),"")</f>
        <v/>
      </c>
      <c r="J1755" s="23" t="str">
        <f>+IFERROR(VLOOKUP(X1755,[2]ORDINALES!$B$2:$C$5,2,FALSE),"")</f>
        <v>CTADOS</v>
      </c>
      <c r="K1755" s="23" t="str">
        <f>+IFERROR(VLOOKUP(#REF!,[2]REGION!$G$2:$I$1125,2,FALSE),"")</f>
        <v/>
      </c>
      <c r="L1755" s="23" t="str">
        <f>+IFERROR(VLOOKUP(AI1755,[2]REGION!$G$2:$I$1125,2,FALSE),"")</f>
        <v/>
      </c>
      <c r="M1755" s="23" t="str">
        <f>+IFERROR(VLOOKUP(#REF!,[2]ORDINALES!$H$2:$I$382,2,FALSE),"")</f>
        <v/>
      </c>
      <c r="N1755" s="23" t="str">
        <f>IFERROR(VLOOKUP(U1755,'[2]Lista Willy'!$B$11:$D$14,3,FALSE),"")</f>
        <v>REC_11</v>
      </c>
      <c r="O1755" s="24"/>
      <c r="P1755" s="90">
        <v>52033</v>
      </c>
      <c r="Q1755" s="90" t="s">
        <v>540</v>
      </c>
      <c r="R1755" s="90" t="s">
        <v>1386</v>
      </c>
      <c r="S1755" s="90" t="s">
        <v>1680</v>
      </c>
      <c r="T1755" s="90" t="s">
        <v>1386</v>
      </c>
      <c r="U1755" s="90" t="s">
        <v>52</v>
      </c>
      <c r="V1755" s="94" t="s">
        <v>53</v>
      </c>
      <c r="W1755" s="90" t="s">
        <v>54</v>
      </c>
      <c r="X1755" s="90" t="s">
        <v>55</v>
      </c>
      <c r="Y1755" s="90" t="s">
        <v>294</v>
      </c>
      <c r="Z1755" s="88">
        <v>744900</v>
      </c>
      <c r="AA1755" s="120"/>
      <c r="AB1755" s="88"/>
      <c r="AC1755" s="88"/>
      <c r="AD1755" s="88"/>
      <c r="AE1755" s="120">
        <v>744900</v>
      </c>
      <c r="AF1755" s="88"/>
      <c r="AG1755" s="89"/>
      <c r="AH1755" s="90" t="s">
        <v>57</v>
      </c>
      <c r="AI1755" s="90"/>
      <c r="AJ1755" s="90"/>
      <c r="AK1755" s="90"/>
      <c r="AL1755" s="90" t="s">
        <v>57</v>
      </c>
      <c r="AM1755" s="90"/>
      <c r="AN1755" s="90" t="s">
        <v>57</v>
      </c>
      <c r="AO1755" s="90"/>
      <c r="AP1755" s="90" t="s">
        <v>57</v>
      </c>
      <c r="AQ1755" s="90"/>
      <c r="AR1755" s="90" t="s">
        <v>57</v>
      </c>
      <c r="AS1755" s="90" t="s">
        <v>60</v>
      </c>
      <c r="AT1755" s="90" t="s">
        <v>61</v>
      </c>
      <c r="AU1755" s="97" t="s">
        <v>62</v>
      </c>
      <c r="AV1755" s="98" t="s">
        <v>63</v>
      </c>
      <c r="AW1755" s="98" t="s">
        <v>64</v>
      </c>
      <c r="AX1755" s="97">
        <v>3202008</v>
      </c>
      <c r="AY1755" s="98" t="s">
        <v>65</v>
      </c>
      <c r="AZ1755" s="98" t="s">
        <v>66</v>
      </c>
      <c r="BA1755" s="24"/>
    </row>
    <row r="1756" spans="1:53" ht="84.75" customHeight="1">
      <c r="A1756" s="23" t="str">
        <f>+IFERROR(VLOOKUP(R1756,'[2]Listas niveles'!$D$2:$E$11,2,FALSE),"")</f>
        <v>DTAO</v>
      </c>
      <c r="B1756" s="23" t="str">
        <f>+IFERROR(VLOOKUP(AS1756,'[2]Listas anexo 1'!$A$7:$B$8,2,FALSE),"")</f>
        <v>ADMIN</v>
      </c>
      <c r="C1756" s="23" t="str">
        <f>+IFERROR(VLOOKUP(AT1756,'[2]Listas anexo 1'!$A$13:$B$15,2,FALSE),"")</f>
        <v>ADMINYCOOR</v>
      </c>
      <c r="D1756" s="23" t="str">
        <f>+IFERROR(VLOOKUP(AT1756,'[2]Listas anexo 1'!$A$13:$C$15,3,FALSE),"")</f>
        <v>CONTRIBUIR</v>
      </c>
      <c r="E1756" s="23" t="str">
        <f>+IFERROR(VLOOKUP(AT1756,'[2]Listas anexo 1'!$A$19:$B$21,2,FALSE),"")</f>
        <v>ADMINOB</v>
      </c>
      <c r="F1756" s="23" t="str">
        <f>+IFERROR(VLOOKUP(AV1756,'[2]Listas anexo 1'!$J$13:$K$21,2,FALSE),"")</f>
        <v>ADOBIV</v>
      </c>
      <c r="G1756" s="23" t="str">
        <f>+IFERROR(VLOOKUP(AW1756,'[2]LISTAS ANEXO 1. 2'!$A$9:$B$38,2,FALSE),"")</f>
        <v>AXVI</v>
      </c>
      <c r="H1756" s="23" t="str">
        <f>+IFERROR(IF(C1756="ADMINYCOOR",VLOOKUP(AY1756,'[2]LISTAS ANEXO 1. 3'!$B$13:$C$42,2,FALSE),IF(C1756="TASAS",VLOOKUP(AY1756,'[2]LISTAS ANEXO 1. 3'!$B$43:$C$51,2,FALSE),IF(C1756="FORTALECIMIENTO",VLOOKUP(AY1756,'[2]LISTAS ANEXO 1. 3'!$B$52:$C$58,2,FALSE),""))),"")</f>
        <v>CD</v>
      </c>
      <c r="I1756" s="23" t="str">
        <f>+IFERROR(VLOOKUP(#REF!,'[2]LISTAS ANEXO 1. 4'!$B$74:$C$90,2,FALSE),"")</f>
        <v/>
      </c>
      <c r="J1756" s="23" t="str">
        <f>+IFERROR(VLOOKUP(X1756,[2]ORDINALES!$B$2:$C$5,2,FALSE),"")</f>
        <v>CTADOS</v>
      </c>
      <c r="K1756" s="23" t="str">
        <f>+IFERROR(VLOOKUP(#REF!,[2]REGION!$G$2:$I$1125,2,FALSE),"")</f>
        <v/>
      </c>
      <c r="L1756" s="23" t="str">
        <f>+IFERROR(VLOOKUP(AI1756,[2]REGION!$G$2:$I$1125,2,FALSE),"")</f>
        <v/>
      </c>
      <c r="M1756" s="23" t="str">
        <f>+IFERROR(VLOOKUP(#REF!,[2]ORDINALES!$H$2:$I$382,2,FALSE),"")</f>
        <v/>
      </c>
      <c r="N1756" s="23" t="str">
        <f>IFERROR(VLOOKUP(U1756,'[2]Lista Willy'!$B$11:$D$14,3,FALSE),"")</f>
        <v>REC_11</v>
      </c>
      <c r="O1756" s="24"/>
      <c r="P1756" s="90">
        <v>52034</v>
      </c>
      <c r="Q1756" s="90" t="s">
        <v>540</v>
      </c>
      <c r="R1756" s="90" t="s">
        <v>1386</v>
      </c>
      <c r="S1756" s="90" t="s">
        <v>1680</v>
      </c>
      <c r="T1756" s="90" t="s">
        <v>1386</v>
      </c>
      <c r="U1756" s="90" t="s">
        <v>52</v>
      </c>
      <c r="V1756" s="94" t="s">
        <v>53</v>
      </c>
      <c r="W1756" s="90" t="s">
        <v>54</v>
      </c>
      <c r="X1756" s="90" t="s">
        <v>55</v>
      </c>
      <c r="Y1756" s="90" t="s">
        <v>294</v>
      </c>
      <c r="Z1756" s="88">
        <v>2059600</v>
      </c>
      <c r="AA1756" s="120"/>
      <c r="AB1756" s="88"/>
      <c r="AC1756" s="88"/>
      <c r="AD1756" s="88"/>
      <c r="AE1756" s="120">
        <v>2059600</v>
      </c>
      <c r="AF1756" s="88"/>
      <c r="AG1756" s="89"/>
      <c r="AH1756" s="90" t="s">
        <v>57</v>
      </c>
      <c r="AI1756" s="90"/>
      <c r="AJ1756" s="90"/>
      <c r="AK1756" s="90"/>
      <c r="AL1756" s="90" t="s">
        <v>57</v>
      </c>
      <c r="AM1756" s="90"/>
      <c r="AN1756" s="90" t="s">
        <v>57</v>
      </c>
      <c r="AO1756" s="90"/>
      <c r="AP1756" s="90" t="s">
        <v>57</v>
      </c>
      <c r="AQ1756" s="90"/>
      <c r="AR1756" s="90" t="s">
        <v>57</v>
      </c>
      <c r="AS1756" s="90" t="s">
        <v>60</v>
      </c>
      <c r="AT1756" s="90" t="s">
        <v>61</v>
      </c>
      <c r="AU1756" s="97" t="s">
        <v>62</v>
      </c>
      <c r="AV1756" s="98" t="s">
        <v>63</v>
      </c>
      <c r="AW1756" s="98" t="s">
        <v>64</v>
      </c>
      <c r="AX1756" s="97">
        <v>3202008</v>
      </c>
      <c r="AY1756" s="98" t="s">
        <v>65</v>
      </c>
      <c r="AZ1756" s="98" t="s">
        <v>66</v>
      </c>
      <c r="BA1756" s="24"/>
    </row>
    <row r="1757" spans="1:53" ht="84.75" customHeight="1">
      <c r="A1757" s="23" t="str">
        <f>+IFERROR(VLOOKUP(R1757,'[2]Listas niveles'!$D$2:$E$11,2,FALSE),"")</f>
        <v>DTAO</v>
      </c>
      <c r="B1757" s="23" t="str">
        <f>+IFERROR(VLOOKUP(AS1757,'[2]Listas anexo 1'!$A$7:$B$8,2,FALSE),"")</f>
        <v>FORTA</v>
      </c>
      <c r="C1757" s="23" t="str">
        <f>+IFERROR(VLOOKUP(AT1757,'[2]Listas anexo 1'!$A$13:$B$15,2,FALSE),"")</f>
        <v>FORTALECIMIENTO</v>
      </c>
      <c r="D1757" s="23" t="str">
        <f>+IFERROR(VLOOKUP(AT1757,'[2]Listas anexo 1'!$A$13:$C$15,3,FALSE),"")</f>
        <v>FORTALECER</v>
      </c>
      <c r="E1757" s="23" t="str">
        <f>+IFERROR(VLOOKUP(AT1757,'[2]Listas anexo 1'!$A$19:$B$21,2,FALSE),"")</f>
        <v>FORTOB</v>
      </c>
      <c r="F1757" s="23" t="str">
        <f>+IFERROR(VLOOKUP(AV1757,'[2]Listas anexo 1'!$J$13:$K$21,2,FALSE),"")</f>
        <v>FORTOBI</v>
      </c>
      <c r="G1757" s="23" t="str">
        <f>+IFERROR(VLOOKUP(AW1757,'[2]LISTAS ANEXO 1. 2'!$A$9:$B$38,2,FALSE),"")</f>
        <v>TII</v>
      </c>
      <c r="H1757" s="23" t="str">
        <f>+IFERROR(IF(C1757="ADMINYCOOR",VLOOKUP(AY1757,'[2]LISTAS ANEXO 1. 3'!$B$13:$C$42,2,FALSE),IF(C1757="TASAS",VLOOKUP(AY1757,'[2]LISTAS ANEXO 1. 3'!$B$43:$C$51,2,FALSE),IF(C1757="FORTALECIMIENTO",VLOOKUP(AY1757,'[2]LISTAS ANEXO 1. 3'!$B$52:$C$58,2,FALSE),""))),"")</f>
        <v>BBBB</v>
      </c>
      <c r="I1757" s="23" t="str">
        <f>+IFERROR(VLOOKUP(#REF!,'[2]LISTAS ANEXO 1. 4'!$B$74:$C$90,2,FALSE),"")</f>
        <v/>
      </c>
      <c r="J1757" s="23" t="str">
        <f>+IFERROR(VLOOKUP(X1757,[2]ORDINALES!$B$2:$C$5,2,FALSE),"")</f>
        <v>CTADOS</v>
      </c>
      <c r="K1757" s="23" t="str">
        <f>+IFERROR(VLOOKUP(#REF!,[2]REGION!$G$2:$I$1125,2,FALSE),"")</f>
        <v/>
      </c>
      <c r="L1757" s="23" t="str">
        <f>+IFERROR(VLOOKUP(AI1757,[2]REGION!$G$2:$I$1125,2,FALSE),"")</f>
        <v>RISARALDA</v>
      </c>
      <c r="M1757" s="23" t="str">
        <f>+IFERROR(VLOOKUP(#REF!,[2]ORDINALES!$H$2:$I$382,2,FALSE),"")</f>
        <v/>
      </c>
      <c r="N1757" s="23" t="str">
        <f>IFERROR(VLOOKUP(U1757,'[2]Lista Willy'!$B$11:$D$14,3,FALSE),"")</f>
        <v>REC_11</v>
      </c>
      <c r="O1757" s="24"/>
      <c r="P1757" s="90">
        <v>52035</v>
      </c>
      <c r="Q1757" s="90" t="s">
        <v>540</v>
      </c>
      <c r="R1757" s="90" t="s">
        <v>1386</v>
      </c>
      <c r="S1757" s="90" t="s">
        <v>1680</v>
      </c>
      <c r="T1757" s="90" t="s">
        <v>1386</v>
      </c>
      <c r="U1757" s="90" t="s">
        <v>52</v>
      </c>
      <c r="V1757" s="94" t="s">
        <v>53</v>
      </c>
      <c r="W1757" s="90" t="s">
        <v>54</v>
      </c>
      <c r="X1757" s="90" t="s">
        <v>55</v>
      </c>
      <c r="Y1757" s="90" t="s">
        <v>1699</v>
      </c>
      <c r="Z1757" s="88">
        <v>31859960</v>
      </c>
      <c r="AA1757" s="120"/>
      <c r="AB1757" s="88"/>
      <c r="AC1757" s="88"/>
      <c r="AD1757" s="88"/>
      <c r="AE1757" s="120">
        <v>31859960</v>
      </c>
      <c r="AF1757" s="88"/>
      <c r="AG1757" s="89"/>
      <c r="AH1757" s="90" t="s">
        <v>57</v>
      </c>
      <c r="AI1757" s="90" t="s">
        <v>1682</v>
      </c>
      <c r="AJ1757" s="90" t="s">
        <v>1683</v>
      </c>
      <c r="AK1757" s="90"/>
      <c r="AL1757" s="90" t="s">
        <v>57</v>
      </c>
      <c r="AM1757" s="90"/>
      <c r="AN1757" s="90" t="s">
        <v>57</v>
      </c>
      <c r="AO1757" s="90"/>
      <c r="AP1757" s="90" t="s">
        <v>57</v>
      </c>
      <c r="AQ1757" s="90"/>
      <c r="AR1757" s="90" t="s">
        <v>57</v>
      </c>
      <c r="AS1757" s="90" t="s">
        <v>73</v>
      </c>
      <c r="AT1757" s="90" t="s">
        <v>74</v>
      </c>
      <c r="AU1757" s="97" t="s">
        <v>75</v>
      </c>
      <c r="AV1757" s="98" t="s">
        <v>76</v>
      </c>
      <c r="AW1757" s="98" t="s">
        <v>77</v>
      </c>
      <c r="AX1757" s="97">
        <v>3299060</v>
      </c>
      <c r="AY1757" s="98" t="s">
        <v>78</v>
      </c>
      <c r="AZ1757" s="98" t="s">
        <v>201</v>
      </c>
      <c r="BA1757" s="24"/>
    </row>
    <row r="1758" spans="1:53" ht="84.75" customHeight="1">
      <c r="A1758" s="23" t="str">
        <f>+IFERROR(VLOOKUP(R1758,'[2]Listas niveles'!$D$2:$E$11,2,FALSE),"")</f>
        <v>DTAO</v>
      </c>
      <c r="B1758" s="23" t="str">
        <f>+IFERROR(VLOOKUP(AS1758,'[2]Listas anexo 1'!$A$7:$B$8,2,FALSE),"")</f>
        <v>FORTA</v>
      </c>
      <c r="C1758" s="23" t="str">
        <f>+IFERROR(VLOOKUP(AT1758,'[2]Listas anexo 1'!$A$13:$B$15,2,FALSE),"")</f>
        <v>FORTALECIMIENTO</v>
      </c>
      <c r="D1758" s="23" t="str">
        <f>+IFERROR(VLOOKUP(AT1758,'[2]Listas anexo 1'!$A$13:$C$15,3,FALSE),"")</f>
        <v>FORTALECER</v>
      </c>
      <c r="E1758" s="23" t="str">
        <f>+IFERROR(VLOOKUP(AT1758,'[2]Listas anexo 1'!$A$19:$B$21,2,FALSE),"")</f>
        <v>FORTOB</v>
      </c>
      <c r="F1758" s="23" t="str">
        <f>+IFERROR(VLOOKUP(AV1758,'[2]Listas anexo 1'!$J$13:$K$21,2,FALSE),"")</f>
        <v>FORTOBI</v>
      </c>
      <c r="G1758" s="23" t="str">
        <f>+IFERROR(VLOOKUP(AW1758,'[2]LISTAS ANEXO 1. 2'!$A$9:$B$38,2,FALSE),"")</f>
        <v>TII</v>
      </c>
      <c r="H1758" s="23" t="str">
        <f>+IFERROR(IF(C1758="ADMINYCOOR",VLOOKUP(AY1758,'[2]LISTAS ANEXO 1. 3'!$B$13:$C$42,2,FALSE),IF(C1758="TASAS",VLOOKUP(AY1758,'[2]LISTAS ANEXO 1. 3'!$B$43:$C$51,2,FALSE),IF(C1758="FORTALECIMIENTO",VLOOKUP(AY1758,'[2]LISTAS ANEXO 1. 3'!$B$52:$C$58,2,FALSE),""))),"")</f>
        <v>BBBB</v>
      </c>
      <c r="I1758" s="23" t="str">
        <f>+IFERROR(VLOOKUP(#REF!,'[2]LISTAS ANEXO 1. 4'!$B$74:$C$90,2,FALSE),"")</f>
        <v/>
      </c>
      <c r="J1758" s="23" t="str">
        <f>+IFERROR(VLOOKUP(X1758,[2]ORDINALES!$B$2:$C$5,2,FALSE),"")</f>
        <v>CTADOS</v>
      </c>
      <c r="K1758" s="23" t="str">
        <f>+IFERROR(VLOOKUP(#REF!,[2]REGION!$G$2:$I$1125,2,FALSE),"")</f>
        <v/>
      </c>
      <c r="L1758" s="23" t="str">
        <f>+IFERROR(VLOOKUP(AI1758,[2]REGION!$G$2:$I$1125,2,FALSE),"")</f>
        <v/>
      </c>
      <c r="M1758" s="23" t="str">
        <f>+IFERROR(VLOOKUP(#REF!,[2]ORDINALES!$H$2:$I$382,2,FALSE),"")</f>
        <v/>
      </c>
      <c r="N1758" s="23" t="str">
        <f>IFERROR(VLOOKUP(U1758,'[2]Lista Willy'!$B$11:$D$14,3,FALSE),"")</f>
        <v>REC_11</v>
      </c>
      <c r="O1758" s="24"/>
      <c r="P1758" s="90">
        <v>52036</v>
      </c>
      <c r="Q1758" s="90" t="s">
        <v>540</v>
      </c>
      <c r="R1758" s="90" t="s">
        <v>1386</v>
      </c>
      <c r="S1758" s="90" t="s">
        <v>1680</v>
      </c>
      <c r="T1758" s="90" t="s">
        <v>1386</v>
      </c>
      <c r="U1758" s="90" t="s">
        <v>52</v>
      </c>
      <c r="V1758" s="94" t="s">
        <v>53</v>
      </c>
      <c r="W1758" s="90" t="s">
        <v>54</v>
      </c>
      <c r="X1758" s="90" t="s">
        <v>55</v>
      </c>
      <c r="Y1758" s="90" t="s">
        <v>71</v>
      </c>
      <c r="Z1758" s="88">
        <v>1000000</v>
      </c>
      <c r="AA1758" s="120"/>
      <c r="AB1758" s="88"/>
      <c r="AC1758" s="88"/>
      <c r="AD1758" s="88"/>
      <c r="AE1758" s="120">
        <v>1000000</v>
      </c>
      <c r="AF1758" s="88"/>
      <c r="AG1758" s="89"/>
      <c r="AH1758" s="90" t="s">
        <v>57</v>
      </c>
      <c r="AI1758" s="90"/>
      <c r="AJ1758" s="90"/>
      <c r="AK1758" s="90"/>
      <c r="AL1758" s="90" t="s">
        <v>57</v>
      </c>
      <c r="AM1758" s="90"/>
      <c r="AN1758" s="90" t="s">
        <v>57</v>
      </c>
      <c r="AO1758" s="90"/>
      <c r="AP1758" s="90" t="s">
        <v>57</v>
      </c>
      <c r="AQ1758" s="90"/>
      <c r="AR1758" s="90" t="s">
        <v>57</v>
      </c>
      <c r="AS1758" s="90" t="s">
        <v>73</v>
      </c>
      <c r="AT1758" s="90" t="s">
        <v>74</v>
      </c>
      <c r="AU1758" s="97" t="s">
        <v>75</v>
      </c>
      <c r="AV1758" s="98" t="s">
        <v>76</v>
      </c>
      <c r="AW1758" s="98" t="s">
        <v>77</v>
      </c>
      <c r="AX1758" s="97">
        <v>3299060</v>
      </c>
      <c r="AY1758" s="98" t="s">
        <v>78</v>
      </c>
      <c r="AZ1758" s="98" t="s">
        <v>201</v>
      </c>
      <c r="BA1758" s="24"/>
    </row>
    <row r="1759" spans="1:53" ht="84.75" customHeight="1">
      <c r="A1759" s="23" t="str">
        <f>+IFERROR(VLOOKUP(R1759,'[2]Listas niveles'!$D$2:$E$11,2,FALSE),"")</f>
        <v>DTAO</v>
      </c>
      <c r="B1759" s="23" t="str">
        <f>+IFERROR(VLOOKUP(AS1759,'[2]Listas anexo 1'!$A$7:$B$8,2,FALSE),"")</f>
        <v>ADMIN</v>
      </c>
      <c r="C1759" s="23" t="str">
        <f>+IFERROR(VLOOKUP(AT1759,'[2]Listas anexo 1'!$A$13:$B$15,2,FALSE),"")</f>
        <v>ADMINYCOOR</v>
      </c>
      <c r="D1759" s="23" t="str">
        <f>+IFERROR(VLOOKUP(AT1759,'[2]Listas anexo 1'!$A$13:$C$15,3,FALSE),"")</f>
        <v>CONTRIBUIR</v>
      </c>
      <c r="E1759" s="23" t="str">
        <f>+IFERROR(VLOOKUP(AT1759,'[2]Listas anexo 1'!$A$19:$B$21,2,FALSE),"")</f>
        <v>ADMINOB</v>
      </c>
      <c r="F1759" s="23" t="str">
        <f>+IFERROR(VLOOKUP(AV1759,'[2]Listas anexo 1'!$J$13:$K$21,2,FALSE),"")</f>
        <v>ADOBIII</v>
      </c>
      <c r="G1759" s="23" t="str">
        <f>+IFERROR(VLOOKUP(AW1759,'[2]LISTAS ANEXO 1. 2'!$A$9:$B$38,2,FALSE),"")</f>
        <v>AVI</v>
      </c>
      <c r="H1759" s="23" t="str">
        <f>+IFERROR(IF(C1759="ADMINYCOOR",VLOOKUP(AY1759,'[2]LISTAS ANEXO 1. 3'!$B$13:$C$42,2,FALSE),IF(C1759="TASAS",VLOOKUP(AY1759,'[2]LISTAS ANEXO 1. 3'!$B$43:$C$51,2,FALSE),IF(C1759="FORTALECIMIENTO",VLOOKUP(AY1759,'[2]LISTAS ANEXO 1. 3'!$B$52:$C$58,2,FALSE),""))),"")</f>
        <v>HH</v>
      </c>
      <c r="I1759" s="23" t="str">
        <f>+IFERROR(VLOOKUP(#REF!,'[2]LISTAS ANEXO 1. 4'!$B$74:$C$90,2,FALSE),"")</f>
        <v/>
      </c>
      <c r="J1759" s="23" t="str">
        <f>+IFERROR(VLOOKUP(X1759,[2]ORDINALES!$B$2:$C$5,2,FALSE),"")</f>
        <v>CTADOS</v>
      </c>
      <c r="K1759" s="23" t="str">
        <f>+IFERROR(VLOOKUP(#REF!,[2]REGION!$G$2:$I$1125,2,FALSE),"")</f>
        <v/>
      </c>
      <c r="L1759" s="23" t="str">
        <f>+IFERROR(VLOOKUP(AI1759,[2]REGION!$G$2:$I$1125,2,FALSE),"")</f>
        <v>NARINO</v>
      </c>
      <c r="M1759" s="23" t="str">
        <f>+IFERROR(VLOOKUP(#REF!,[2]ORDINALES!$H$2:$I$382,2,FALSE),"")</f>
        <v/>
      </c>
      <c r="N1759" s="23" t="str">
        <f>IFERROR(VLOOKUP(U1759,'[2]Lista Willy'!$B$11:$D$14,3,FALSE),"")</f>
        <v>REC_11</v>
      </c>
      <c r="O1759" s="24"/>
      <c r="P1759" s="90">
        <v>53000</v>
      </c>
      <c r="Q1759" s="90" t="s">
        <v>540</v>
      </c>
      <c r="R1759" s="90" t="s">
        <v>1386</v>
      </c>
      <c r="S1759" s="90" t="s">
        <v>1700</v>
      </c>
      <c r="T1759" s="90" t="s">
        <v>1386</v>
      </c>
      <c r="U1759" s="90" t="s">
        <v>52</v>
      </c>
      <c r="V1759" s="94" t="s">
        <v>53</v>
      </c>
      <c r="W1759" s="90" t="s">
        <v>54</v>
      </c>
      <c r="X1759" s="90" t="s">
        <v>55</v>
      </c>
      <c r="Y1759" s="90" t="s">
        <v>1701</v>
      </c>
      <c r="Z1759" s="88">
        <v>37762890</v>
      </c>
      <c r="AA1759" s="120"/>
      <c r="AB1759" s="88"/>
      <c r="AC1759" s="88"/>
      <c r="AD1759" s="88"/>
      <c r="AE1759" s="120">
        <v>37762890</v>
      </c>
      <c r="AF1759" s="88"/>
      <c r="AG1759" s="89"/>
      <c r="AH1759" s="90" t="s">
        <v>57</v>
      </c>
      <c r="AI1759" s="90" t="s">
        <v>1702</v>
      </c>
      <c r="AJ1759" s="90" t="s">
        <v>1703</v>
      </c>
      <c r="AK1759" s="90"/>
      <c r="AL1759" s="90" t="s">
        <v>57</v>
      </c>
      <c r="AM1759" s="90"/>
      <c r="AN1759" s="90" t="s">
        <v>57</v>
      </c>
      <c r="AO1759" s="90"/>
      <c r="AP1759" s="90" t="s">
        <v>57</v>
      </c>
      <c r="AQ1759" s="90"/>
      <c r="AR1759" s="90" t="s">
        <v>57</v>
      </c>
      <c r="AS1759" s="90" t="s">
        <v>60</v>
      </c>
      <c r="AT1759" s="90" t="s">
        <v>61</v>
      </c>
      <c r="AU1759" s="97" t="s">
        <v>62</v>
      </c>
      <c r="AV1759" s="98" t="s">
        <v>272</v>
      </c>
      <c r="AW1759" s="98" t="s">
        <v>273</v>
      </c>
      <c r="AX1759" s="97">
        <v>3202010</v>
      </c>
      <c r="AY1759" s="98" t="s">
        <v>274</v>
      </c>
      <c r="AZ1759" s="98" t="s">
        <v>407</v>
      </c>
      <c r="BA1759" s="24"/>
    </row>
    <row r="1760" spans="1:53" ht="84.75" customHeight="1">
      <c r="A1760" s="23" t="str">
        <f>+IFERROR(VLOOKUP(R1760,'[2]Listas niveles'!$D$2:$E$11,2,FALSE),"")</f>
        <v>DTAO</v>
      </c>
      <c r="B1760" s="23" t="str">
        <f>+IFERROR(VLOOKUP(AS1760,'[2]Listas anexo 1'!$A$7:$B$8,2,FALSE),"")</f>
        <v>ADMIN</v>
      </c>
      <c r="C1760" s="23" t="str">
        <f>+IFERROR(VLOOKUP(AT1760,'[2]Listas anexo 1'!$A$13:$B$15,2,FALSE),"")</f>
        <v>ADMINYCOOR</v>
      </c>
      <c r="D1760" s="23" t="str">
        <f>+IFERROR(VLOOKUP(AT1760,'[2]Listas anexo 1'!$A$13:$C$15,3,FALSE),"")</f>
        <v>CONTRIBUIR</v>
      </c>
      <c r="E1760" s="23" t="str">
        <f>+IFERROR(VLOOKUP(AT1760,'[2]Listas anexo 1'!$A$19:$B$21,2,FALSE),"")</f>
        <v>ADMINOB</v>
      </c>
      <c r="F1760" s="23" t="str">
        <f>+IFERROR(VLOOKUP(AV1760,'[2]Listas anexo 1'!$J$13:$K$21,2,FALSE),"")</f>
        <v>ADOBIII</v>
      </c>
      <c r="G1760" s="23" t="str">
        <f>+IFERROR(VLOOKUP(AW1760,'[2]LISTAS ANEXO 1. 2'!$A$9:$B$38,2,FALSE),"")</f>
        <v>AVI</v>
      </c>
      <c r="H1760" s="23" t="str">
        <f>+IFERROR(IF(C1760="ADMINYCOOR",VLOOKUP(AY1760,'[2]LISTAS ANEXO 1. 3'!$B$13:$C$42,2,FALSE),IF(C1760="TASAS",VLOOKUP(AY1760,'[2]LISTAS ANEXO 1. 3'!$B$43:$C$51,2,FALSE),IF(C1760="FORTALECIMIENTO",VLOOKUP(AY1760,'[2]LISTAS ANEXO 1. 3'!$B$52:$C$58,2,FALSE),""))),"")</f>
        <v>HH</v>
      </c>
      <c r="I1760" s="23" t="str">
        <f>+IFERROR(VLOOKUP(#REF!,'[2]LISTAS ANEXO 1. 4'!$B$74:$C$90,2,FALSE),"")</f>
        <v/>
      </c>
      <c r="J1760" s="23" t="str">
        <f>+IFERROR(VLOOKUP(X1760,[2]ORDINALES!$B$2:$C$5,2,FALSE),"")</f>
        <v>CTADOS</v>
      </c>
      <c r="K1760" s="23" t="str">
        <f>+IFERROR(VLOOKUP(#REF!,[2]REGION!$G$2:$I$1125,2,FALSE),"")</f>
        <v/>
      </c>
      <c r="L1760" s="23" t="str">
        <f>+IFERROR(VLOOKUP(AI1760,[2]REGION!$G$2:$I$1125,2,FALSE),"")</f>
        <v>NARINO</v>
      </c>
      <c r="M1760" s="23" t="str">
        <f>+IFERROR(VLOOKUP(#REF!,[2]ORDINALES!$H$2:$I$382,2,FALSE),"")</f>
        <v/>
      </c>
      <c r="N1760" s="23" t="str">
        <f>IFERROR(VLOOKUP(U1760,'[2]Lista Willy'!$B$11:$D$14,3,FALSE),"")</f>
        <v>REC_11</v>
      </c>
      <c r="O1760" s="24"/>
      <c r="P1760" s="90">
        <v>53001</v>
      </c>
      <c r="Q1760" s="90" t="s">
        <v>540</v>
      </c>
      <c r="R1760" s="90" t="s">
        <v>1386</v>
      </c>
      <c r="S1760" s="90" t="s">
        <v>1700</v>
      </c>
      <c r="T1760" s="90" t="s">
        <v>1386</v>
      </c>
      <c r="U1760" s="90" t="s">
        <v>52</v>
      </c>
      <c r="V1760" s="94" t="s">
        <v>53</v>
      </c>
      <c r="W1760" s="90" t="s">
        <v>54</v>
      </c>
      <c r="X1760" s="90" t="s">
        <v>55</v>
      </c>
      <c r="Y1760" s="90" t="s">
        <v>1704</v>
      </c>
      <c r="Z1760" s="88">
        <v>18702420</v>
      </c>
      <c r="AA1760" s="120"/>
      <c r="AB1760" s="88"/>
      <c r="AC1760" s="88"/>
      <c r="AD1760" s="88"/>
      <c r="AE1760" s="120">
        <v>18702420</v>
      </c>
      <c r="AF1760" s="88"/>
      <c r="AG1760" s="89"/>
      <c r="AH1760" s="90" t="s">
        <v>57</v>
      </c>
      <c r="AI1760" s="90" t="s">
        <v>1702</v>
      </c>
      <c r="AJ1760" s="90" t="s">
        <v>1703</v>
      </c>
      <c r="AK1760" s="90"/>
      <c r="AL1760" s="90" t="s">
        <v>57</v>
      </c>
      <c r="AM1760" s="90"/>
      <c r="AN1760" s="90" t="s">
        <v>57</v>
      </c>
      <c r="AO1760" s="90"/>
      <c r="AP1760" s="90" t="s">
        <v>57</v>
      </c>
      <c r="AQ1760" s="90"/>
      <c r="AR1760" s="90" t="s">
        <v>57</v>
      </c>
      <c r="AS1760" s="90" t="s">
        <v>60</v>
      </c>
      <c r="AT1760" s="90" t="s">
        <v>61</v>
      </c>
      <c r="AU1760" s="97" t="s">
        <v>62</v>
      </c>
      <c r="AV1760" s="98" t="s">
        <v>272</v>
      </c>
      <c r="AW1760" s="98" t="s">
        <v>273</v>
      </c>
      <c r="AX1760" s="97">
        <v>3202010</v>
      </c>
      <c r="AY1760" s="98" t="s">
        <v>274</v>
      </c>
      <c r="AZ1760" s="98" t="s">
        <v>407</v>
      </c>
      <c r="BA1760" s="24"/>
    </row>
    <row r="1761" spans="1:53" ht="84.75" customHeight="1">
      <c r="A1761" s="23" t="str">
        <f>+IFERROR(VLOOKUP(R1761,'[2]Listas niveles'!$D$2:$E$11,2,FALSE),"")</f>
        <v>DTAO</v>
      </c>
      <c r="B1761" s="23" t="str">
        <f>+IFERROR(VLOOKUP(AS1761,'[2]Listas anexo 1'!$A$7:$B$8,2,FALSE),"")</f>
        <v>ADMIN</v>
      </c>
      <c r="C1761" s="23" t="str">
        <f>+IFERROR(VLOOKUP(AT1761,'[2]Listas anexo 1'!$A$13:$B$15,2,FALSE),"")</f>
        <v>ADMINYCOOR</v>
      </c>
      <c r="D1761" s="23" t="str">
        <f>+IFERROR(VLOOKUP(AT1761,'[2]Listas anexo 1'!$A$13:$C$15,3,FALSE),"")</f>
        <v>CONTRIBUIR</v>
      </c>
      <c r="E1761" s="23" t="str">
        <f>+IFERROR(VLOOKUP(AT1761,'[2]Listas anexo 1'!$A$19:$B$21,2,FALSE),"")</f>
        <v>ADMINOB</v>
      </c>
      <c r="F1761" s="23" t="str">
        <f>+IFERROR(VLOOKUP(AV1761,'[2]Listas anexo 1'!$J$13:$K$21,2,FALSE),"")</f>
        <v>ADOBIII</v>
      </c>
      <c r="G1761" s="23" t="str">
        <f>+IFERROR(VLOOKUP(AW1761,'[2]LISTAS ANEXO 1. 2'!$A$9:$B$38,2,FALSE),"")</f>
        <v>AVI</v>
      </c>
      <c r="H1761" s="23" t="str">
        <f>+IFERROR(IF(C1761="ADMINYCOOR",VLOOKUP(AY1761,'[2]LISTAS ANEXO 1. 3'!$B$13:$C$42,2,FALSE),IF(C1761="TASAS",VLOOKUP(AY1761,'[2]LISTAS ANEXO 1. 3'!$B$43:$C$51,2,FALSE),IF(C1761="FORTALECIMIENTO",VLOOKUP(AY1761,'[2]LISTAS ANEXO 1. 3'!$B$52:$C$58,2,FALSE),""))),"")</f>
        <v>HH</v>
      </c>
      <c r="I1761" s="23" t="str">
        <f>+IFERROR(VLOOKUP(#REF!,'[2]LISTAS ANEXO 1. 4'!$B$74:$C$90,2,FALSE),"")</f>
        <v/>
      </c>
      <c r="J1761" s="23" t="str">
        <f>+IFERROR(VLOOKUP(X1761,[2]ORDINALES!$B$2:$C$5,2,FALSE),"")</f>
        <v>CTADOS</v>
      </c>
      <c r="K1761" s="23" t="str">
        <f>+IFERROR(VLOOKUP(#REF!,[2]REGION!$G$2:$I$1125,2,FALSE),"")</f>
        <v/>
      </c>
      <c r="L1761" s="23" t="str">
        <f>+IFERROR(VLOOKUP(AI1761,[2]REGION!$G$2:$I$1125,2,FALSE),"")</f>
        <v>NARINO</v>
      </c>
      <c r="M1761" s="23" t="str">
        <f>+IFERROR(VLOOKUP(#REF!,[2]ORDINALES!$H$2:$I$382,2,FALSE),"")</f>
        <v/>
      </c>
      <c r="N1761" s="23" t="str">
        <f>IFERROR(VLOOKUP(U1761,'[2]Lista Willy'!$B$11:$D$14,3,FALSE),"")</f>
        <v>REC_11</v>
      </c>
      <c r="O1761" s="24"/>
      <c r="P1761" s="90">
        <v>53002</v>
      </c>
      <c r="Q1761" s="90" t="s">
        <v>540</v>
      </c>
      <c r="R1761" s="90" t="s">
        <v>1386</v>
      </c>
      <c r="S1761" s="90" t="s">
        <v>1700</v>
      </c>
      <c r="T1761" s="90" t="s">
        <v>1386</v>
      </c>
      <c r="U1761" s="90" t="s">
        <v>52</v>
      </c>
      <c r="V1761" s="94" t="s">
        <v>53</v>
      </c>
      <c r="W1761" s="90" t="s">
        <v>54</v>
      </c>
      <c r="X1761" s="90" t="s">
        <v>55</v>
      </c>
      <c r="Y1761" s="90" t="s">
        <v>1704</v>
      </c>
      <c r="Z1761" s="88">
        <v>18702420</v>
      </c>
      <c r="AA1761" s="120"/>
      <c r="AB1761" s="88"/>
      <c r="AC1761" s="88"/>
      <c r="AD1761" s="88"/>
      <c r="AE1761" s="120">
        <v>18702420</v>
      </c>
      <c r="AF1761" s="88"/>
      <c r="AG1761" s="89"/>
      <c r="AH1761" s="90" t="s">
        <v>57</v>
      </c>
      <c r="AI1761" s="90" t="s">
        <v>1702</v>
      </c>
      <c r="AJ1761" s="90" t="s">
        <v>1703</v>
      </c>
      <c r="AK1761" s="90"/>
      <c r="AL1761" s="90" t="s">
        <v>57</v>
      </c>
      <c r="AM1761" s="90"/>
      <c r="AN1761" s="90" t="s">
        <v>57</v>
      </c>
      <c r="AO1761" s="90"/>
      <c r="AP1761" s="90" t="s">
        <v>57</v>
      </c>
      <c r="AQ1761" s="90"/>
      <c r="AR1761" s="90" t="s">
        <v>57</v>
      </c>
      <c r="AS1761" s="90" t="s">
        <v>60</v>
      </c>
      <c r="AT1761" s="90" t="s">
        <v>61</v>
      </c>
      <c r="AU1761" s="97" t="s">
        <v>62</v>
      </c>
      <c r="AV1761" s="98" t="s">
        <v>272</v>
      </c>
      <c r="AW1761" s="98" t="s">
        <v>273</v>
      </c>
      <c r="AX1761" s="97">
        <v>3202010</v>
      </c>
      <c r="AY1761" s="98" t="s">
        <v>274</v>
      </c>
      <c r="AZ1761" s="98" t="s">
        <v>407</v>
      </c>
      <c r="BA1761" s="24"/>
    </row>
    <row r="1762" spans="1:53" ht="84.75" customHeight="1">
      <c r="A1762" s="23" t="str">
        <f>+IFERROR(VLOOKUP(R1762,'[2]Listas niveles'!$D$2:$E$11,2,FALSE),"")</f>
        <v>DTAO</v>
      </c>
      <c r="B1762" s="23" t="str">
        <f>+IFERROR(VLOOKUP(AS1762,'[2]Listas anexo 1'!$A$7:$B$8,2,FALSE),"")</f>
        <v>ADMIN</v>
      </c>
      <c r="C1762" s="23" t="str">
        <f>+IFERROR(VLOOKUP(AT1762,'[2]Listas anexo 1'!$A$13:$B$15,2,FALSE),"")</f>
        <v>ADMINYCOOR</v>
      </c>
      <c r="D1762" s="23" t="str">
        <f>+IFERROR(VLOOKUP(AT1762,'[2]Listas anexo 1'!$A$13:$C$15,3,FALSE),"")</f>
        <v>CONTRIBUIR</v>
      </c>
      <c r="E1762" s="23" t="str">
        <f>+IFERROR(VLOOKUP(AT1762,'[2]Listas anexo 1'!$A$19:$B$21,2,FALSE),"")</f>
        <v>ADMINOB</v>
      </c>
      <c r="F1762" s="23" t="str">
        <f>+IFERROR(VLOOKUP(AV1762,'[2]Listas anexo 1'!$J$13:$K$21,2,FALSE),"")</f>
        <v>ADOBI</v>
      </c>
      <c r="G1762" s="23" t="str">
        <f>+IFERROR(VLOOKUP(AW1762,'[2]LISTAS ANEXO 1. 2'!$A$9:$B$38,2,FALSE),"")</f>
        <v>AI</v>
      </c>
      <c r="H1762" s="23" t="str">
        <f>+IFERROR(IF(C1762="ADMINYCOOR",VLOOKUP(AY1762,'[2]LISTAS ANEXO 1. 3'!$B$13:$C$42,2,FALSE),IF(C1762="TASAS",VLOOKUP(AY1762,'[2]LISTAS ANEXO 1. 3'!$B$43:$C$51,2,FALSE),IF(C1762="FORTALECIMIENTO",VLOOKUP(AY1762,'[2]LISTAS ANEXO 1. 3'!$B$52:$C$58,2,FALSE),""))),"")</f>
        <v>AA</v>
      </c>
      <c r="I1762" s="23" t="str">
        <f>+IFERROR(VLOOKUP(#REF!,'[2]LISTAS ANEXO 1. 4'!$B$74:$C$90,2,FALSE),"")</f>
        <v/>
      </c>
      <c r="J1762" s="23" t="str">
        <f>+IFERROR(VLOOKUP(X1762,[2]ORDINALES!$B$2:$C$5,2,FALSE),"")</f>
        <v>CTADOS</v>
      </c>
      <c r="K1762" s="23" t="str">
        <f>+IFERROR(VLOOKUP(#REF!,[2]REGION!$G$2:$I$1125,2,FALSE),"")</f>
        <v/>
      </c>
      <c r="L1762" s="23" t="str">
        <f>+IFERROR(VLOOKUP(AI1762,[2]REGION!$G$2:$I$1125,2,FALSE),"")</f>
        <v>NARINO</v>
      </c>
      <c r="M1762" s="23" t="str">
        <f>+IFERROR(VLOOKUP(#REF!,[2]ORDINALES!$H$2:$I$382,2,FALSE),"")</f>
        <v/>
      </c>
      <c r="N1762" s="23" t="str">
        <f>IFERROR(VLOOKUP(U1762,'[2]Lista Willy'!$B$11:$D$14,3,FALSE),"")</f>
        <v>REC_11</v>
      </c>
      <c r="O1762" s="24"/>
      <c r="P1762" s="90">
        <v>53003</v>
      </c>
      <c r="Q1762" s="90" t="s">
        <v>540</v>
      </c>
      <c r="R1762" s="90" t="s">
        <v>1386</v>
      </c>
      <c r="S1762" s="90" t="s">
        <v>1700</v>
      </c>
      <c r="T1762" s="90" t="s">
        <v>1386</v>
      </c>
      <c r="U1762" s="90" t="s">
        <v>52</v>
      </c>
      <c r="V1762" s="94" t="s">
        <v>53</v>
      </c>
      <c r="W1762" s="90" t="s">
        <v>54</v>
      </c>
      <c r="X1762" s="90" t="s">
        <v>55</v>
      </c>
      <c r="Y1762" s="90" t="s">
        <v>1705</v>
      </c>
      <c r="Z1762" s="88">
        <v>18702420</v>
      </c>
      <c r="AA1762" s="120"/>
      <c r="AB1762" s="88"/>
      <c r="AC1762" s="88"/>
      <c r="AD1762" s="88"/>
      <c r="AE1762" s="120">
        <v>18702420</v>
      </c>
      <c r="AF1762" s="88"/>
      <c r="AG1762" s="89"/>
      <c r="AH1762" s="90" t="s">
        <v>57</v>
      </c>
      <c r="AI1762" s="90" t="s">
        <v>1702</v>
      </c>
      <c r="AJ1762" s="90" t="s">
        <v>1703</v>
      </c>
      <c r="AK1762" s="90"/>
      <c r="AL1762" s="90" t="s">
        <v>57</v>
      </c>
      <c r="AM1762" s="90"/>
      <c r="AN1762" s="90" t="s">
        <v>57</v>
      </c>
      <c r="AO1762" s="90"/>
      <c r="AP1762" s="90" t="s">
        <v>57</v>
      </c>
      <c r="AQ1762" s="90"/>
      <c r="AR1762" s="90" t="s">
        <v>57</v>
      </c>
      <c r="AS1762" s="90" t="s">
        <v>60</v>
      </c>
      <c r="AT1762" s="90" t="s">
        <v>61</v>
      </c>
      <c r="AU1762" s="97" t="s">
        <v>62</v>
      </c>
      <c r="AV1762" s="98" t="s">
        <v>125</v>
      </c>
      <c r="AW1762" s="98" t="s">
        <v>126</v>
      </c>
      <c r="AX1762" s="97">
        <v>3202032</v>
      </c>
      <c r="AY1762" s="98" t="s">
        <v>127</v>
      </c>
      <c r="AZ1762" s="98" t="s">
        <v>293</v>
      </c>
      <c r="BA1762" s="24"/>
    </row>
    <row r="1763" spans="1:53" ht="84.75" customHeight="1">
      <c r="A1763" s="23" t="str">
        <f>+IFERROR(VLOOKUP(R1763,'[2]Listas niveles'!$D$2:$E$11,2,FALSE),"")</f>
        <v>DTAO</v>
      </c>
      <c r="B1763" s="23" t="str">
        <f>+IFERROR(VLOOKUP(AS1763,'[2]Listas anexo 1'!$A$7:$B$8,2,FALSE),"")</f>
        <v>ADMIN</v>
      </c>
      <c r="C1763" s="23" t="str">
        <f>+IFERROR(VLOOKUP(AT1763,'[2]Listas anexo 1'!$A$13:$B$15,2,FALSE),"")</f>
        <v>ADMINYCOOR</v>
      </c>
      <c r="D1763" s="23" t="str">
        <f>+IFERROR(VLOOKUP(AT1763,'[2]Listas anexo 1'!$A$13:$C$15,3,FALSE),"")</f>
        <v>CONTRIBUIR</v>
      </c>
      <c r="E1763" s="23" t="str">
        <f>+IFERROR(VLOOKUP(AT1763,'[2]Listas anexo 1'!$A$19:$B$21,2,FALSE),"")</f>
        <v>ADMINOB</v>
      </c>
      <c r="F1763" s="23" t="str">
        <f>+IFERROR(VLOOKUP(AV1763,'[2]Listas anexo 1'!$J$13:$K$21,2,FALSE),"")</f>
        <v>ADOBI</v>
      </c>
      <c r="G1763" s="23" t="str">
        <f>+IFERROR(VLOOKUP(AW1763,'[2]LISTAS ANEXO 1. 2'!$A$9:$B$38,2,FALSE),"")</f>
        <v>AIII</v>
      </c>
      <c r="H1763" s="23" t="str">
        <f>+IFERROR(IF(C1763="ADMINYCOOR",VLOOKUP(AY1763,'[2]LISTAS ANEXO 1. 3'!$B$13:$C$42,2,FALSE),IF(C1763="TASAS",VLOOKUP(AY1763,'[2]LISTAS ANEXO 1. 3'!$B$43:$C$51,2,FALSE),IF(C1763="FORTALECIMIENTO",VLOOKUP(AY1763,'[2]LISTAS ANEXO 1. 3'!$B$52:$C$58,2,FALSE),""))),"")</f>
        <v>DD</v>
      </c>
      <c r="I1763" s="23" t="str">
        <f>+IFERROR(VLOOKUP(#REF!,'[2]LISTAS ANEXO 1. 4'!$B$74:$C$90,2,FALSE),"")</f>
        <v/>
      </c>
      <c r="J1763" s="23" t="str">
        <f>+IFERROR(VLOOKUP(X1763,[2]ORDINALES!$B$2:$C$5,2,FALSE),"")</f>
        <v>CTADOS</v>
      </c>
      <c r="K1763" s="23" t="str">
        <f>+IFERROR(VLOOKUP(#REF!,[2]REGION!$G$2:$I$1125,2,FALSE),"")</f>
        <v/>
      </c>
      <c r="L1763" s="23" t="str">
        <f>+IFERROR(VLOOKUP(AI1763,[2]REGION!$G$2:$I$1125,2,FALSE),"")</f>
        <v>NARINO</v>
      </c>
      <c r="M1763" s="23" t="str">
        <f>+IFERROR(VLOOKUP(#REF!,[2]ORDINALES!$H$2:$I$382,2,FALSE),"")</f>
        <v/>
      </c>
      <c r="N1763" s="23" t="str">
        <f>IFERROR(VLOOKUP(U1763,'[2]Lista Willy'!$B$11:$D$14,3,FALSE),"")</f>
        <v>REC_11</v>
      </c>
      <c r="O1763" s="24"/>
      <c r="P1763" s="90">
        <v>53004</v>
      </c>
      <c r="Q1763" s="90" t="s">
        <v>540</v>
      </c>
      <c r="R1763" s="90" t="s">
        <v>1386</v>
      </c>
      <c r="S1763" s="90" t="s">
        <v>1700</v>
      </c>
      <c r="T1763" s="90" t="s">
        <v>1386</v>
      </c>
      <c r="U1763" s="90" t="s">
        <v>52</v>
      </c>
      <c r="V1763" s="94" t="s">
        <v>53</v>
      </c>
      <c r="W1763" s="90" t="s">
        <v>54</v>
      </c>
      <c r="X1763" s="90" t="s">
        <v>55</v>
      </c>
      <c r="Y1763" s="90" t="s">
        <v>1706</v>
      </c>
      <c r="Z1763" s="88">
        <v>37127790</v>
      </c>
      <c r="AA1763" s="120"/>
      <c r="AB1763" s="88"/>
      <c r="AC1763" s="88"/>
      <c r="AD1763" s="88"/>
      <c r="AE1763" s="120">
        <v>37127790</v>
      </c>
      <c r="AF1763" s="88"/>
      <c r="AG1763" s="89"/>
      <c r="AH1763" s="90" t="s">
        <v>57</v>
      </c>
      <c r="AI1763" s="90" t="s">
        <v>1702</v>
      </c>
      <c r="AJ1763" s="90" t="s">
        <v>1703</v>
      </c>
      <c r="AK1763" s="90"/>
      <c r="AL1763" s="90" t="s">
        <v>57</v>
      </c>
      <c r="AM1763" s="90"/>
      <c r="AN1763" s="90" t="s">
        <v>57</v>
      </c>
      <c r="AO1763" s="90"/>
      <c r="AP1763" s="90" t="s">
        <v>57</v>
      </c>
      <c r="AQ1763" s="90"/>
      <c r="AR1763" s="90" t="s">
        <v>57</v>
      </c>
      <c r="AS1763" s="90" t="s">
        <v>60</v>
      </c>
      <c r="AT1763" s="90" t="s">
        <v>61</v>
      </c>
      <c r="AU1763" s="97" t="s">
        <v>62</v>
      </c>
      <c r="AV1763" s="98" t="s">
        <v>125</v>
      </c>
      <c r="AW1763" s="98" t="s">
        <v>324</v>
      </c>
      <c r="AX1763" s="97">
        <v>3202005</v>
      </c>
      <c r="AY1763" s="98" t="s">
        <v>325</v>
      </c>
      <c r="AZ1763" s="98" t="s">
        <v>389</v>
      </c>
      <c r="BA1763" s="24"/>
    </row>
    <row r="1764" spans="1:53" ht="84.75" customHeight="1">
      <c r="A1764" s="23" t="str">
        <f>+IFERROR(VLOOKUP(R1764,'[2]Listas niveles'!$D$2:$E$11,2,FALSE),"")</f>
        <v>DTAO</v>
      </c>
      <c r="B1764" s="23" t="str">
        <f>+IFERROR(VLOOKUP(AS1764,'[2]Listas anexo 1'!$A$7:$B$8,2,FALSE),"")</f>
        <v>ADMIN</v>
      </c>
      <c r="C1764" s="23" t="str">
        <f>+IFERROR(VLOOKUP(AT1764,'[2]Listas anexo 1'!$A$13:$B$15,2,FALSE),"")</f>
        <v>ADMINYCOOR</v>
      </c>
      <c r="D1764" s="23" t="str">
        <f>+IFERROR(VLOOKUP(AT1764,'[2]Listas anexo 1'!$A$13:$C$15,3,FALSE),"")</f>
        <v>CONTRIBUIR</v>
      </c>
      <c r="E1764" s="23" t="str">
        <f>+IFERROR(VLOOKUP(AT1764,'[2]Listas anexo 1'!$A$19:$B$21,2,FALSE),"")</f>
        <v>ADMINOB</v>
      </c>
      <c r="F1764" s="23" t="str">
        <f>+IFERROR(VLOOKUP(AV1764,'[2]Listas anexo 1'!$J$13:$K$21,2,FALSE),"")</f>
        <v>ADOBIII</v>
      </c>
      <c r="G1764" s="23" t="str">
        <f>+IFERROR(VLOOKUP(AW1764,'[2]LISTAS ANEXO 1. 2'!$A$9:$B$38,2,FALSE),"")</f>
        <v>AVI</v>
      </c>
      <c r="H1764" s="23" t="str">
        <f>+IFERROR(IF(C1764="ADMINYCOOR",VLOOKUP(AY1764,'[2]LISTAS ANEXO 1. 3'!$B$13:$C$42,2,FALSE),IF(C1764="TASAS",VLOOKUP(AY1764,'[2]LISTAS ANEXO 1. 3'!$B$43:$C$51,2,FALSE),IF(C1764="FORTALECIMIENTO",VLOOKUP(AY1764,'[2]LISTAS ANEXO 1. 3'!$B$52:$C$58,2,FALSE),""))),"")</f>
        <v>HH</v>
      </c>
      <c r="I1764" s="23" t="str">
        <f>+IFERROR(VLOOKUP(#REF!,'[2]LISTAS ANEXO 1. 4'!$B$74:$C$90,2,FALSE),"")</f>
        <v/>
      </c>
      <c r="J1764" s="23" t="str">
        <f>+IFERROR(VLOOKUP(X1764,[2]ORDINALES!$B$2:$C$5,2,FALSE),"")</f>
        <v>CTADOS</v>
      </c>
      <c r="K1764" s="23" t="str">
        <f>+IFERROR(VLOOKUP(#REF!,[2]REGION!$G$2:$I$1125,2,FALSE),"")</f>
        <v/>
      </c>
      <c r="L1764" s="23" t="str">
        <f>+IFERROR(VLOOKUP(AI1764,[2]REGION!$G$2:$I$1125,2,FALSE),"")</f>
        <v/>
      </c>
      <c r="M1764" s="23" t="str">
        <f>+IFERROR(VLOOKUP(#REF!,[2]ORDINALES!$H$2:$I$382,2,FALSE),"")</f>
        <v/>
      </c>
      <c r="N1764" s="23" t="str">
        <f>IFERROR(VLOOKUP(U1764,'[2]Lista Willy'!$B$11:$D$14,3,FALSE),"")</f>
        <v>REC_11</v>
      </c>
      <c r="O1764" s="24"/>
      <c r="P1764" s="90">
        <v>53005</v>
      </c>
      <c r="Q1764" s="90" t="s">
        <v>540</v>
      </c>
      <c r="R1764" s="90" t="s">
        <v>1386</v>
      </c>
      <c r="S1764" s="90" t="s">
        <v>1700</v>
      </c>
      <c r="T1764" s="90" t="s">
        <v>1386</v>
      </c>
      <c r="U1764" s="90" t="s">
        <v>52</v>
      </c>
      <c r="V1764" s="94" t="s">
        <v>53</v>
      </c>
      <c r="W1764" s="90" t="s">
        <v>54</v>
      </c>
      <c r="X1764" s="90" t="s">
        <v>55</v>
      </c>
      <c r="Y1764" s="90" t="s">
        <v>71</v>
      </c>
      <c r="Z1764" s="88">
        <v>1000000</v>
      </c>
      <c r="AA1764" s="120"/>
      <c r="AB1764" s="88"/>
      <c r="AC1764" s="88"/>
      <c r="AD1764" s="88"/>
      <c r="AE1764" s="120">
        <v>1000000</v>
      </c>
      <c r="AF1764" s="88"/>
      <c r="AG1764" s="89"/>
      <c r="AH1764" s="90" t="s">
        <v>57</v>
      </c>
      <c r="AI1764" s="90"/>
      <c r="AJ1764" s="90"/>
      <c r="AK1764" s="90"/>
      <c r="AL1764" s="90" t="s">
        <v>57</v>
      </c>
      <c r="AM1764" s="90"/>
      <c r="AN1764" s="90" t="s">
        <v>57</v>
      </c>
      <c r="AO1764" s="90"/>
      <c r="AP1764" s="90" t="s">
        <v>57</v>
      </c>
      <c r="AQ1764" s="90"/>
      <c r="AR1764" s="90" t="s">
        <v>57</v>
      </c>
      <c r="AS1764" s="90" t="s">
        <v>60</v>
      </c>
      <c r="AT1764" s="90" t="s">
        <v>61</v>
      </c>
      <c r="AU1764" s="97" t="s">
        <v>62</v>
      </c>
      <c r="AV1764" s="98" t="s">
        <v>272</v>
      </c>
      <c r="AW1764" s="98" t="s">
        <v>273</v>
      </c>
      <c r="AX1764" s="97">
        <v>3202010</v>
      </c>
      <c r="AY1764" s="98" t="s">
        <v>274</v>
      </c>
      <c r="AZ1764" s="98" t="s">
        <v>407</v>
      </c>
      <c r="BA1764" s="24"/>
    </row>
    <row r="1765" spans="1:53" ht="84.75" customHeight="1">
      <c r="A1765" s="23" t="str">
        <f>+IFERROR(VLOOKUP(R1765,'[2]Listas niveles'!$D$2:$E$11,2,FALSE),"")</f>
        <v>DTAO</v>
      </c>
      <c r="B1765" s="23" t="str">
        <f>+IFERROR(VLOOKUP(AS1765,'[2]Listas anexo 1'!$A$7:$B$8,2,FALSE),"")</f>
        <v>ADMIN</v>
      </c>
      <c r="C1765" s="23" t="str">
        <f>+IFERROR(VLOOKUP(AT1765,'[2]Listas anexo 1'!$A$13:$B$15,2,FALSE),"")</f>
        <v>ADMINYCOOR</v>
      </c>
      <c r="D1765" s="23" t="str">
        <f>+IFERROR(VLOOKUP(AT1765,'[2]Listas anexo 1'!$A$13:$C$15,3,FALSE),"")</f>
        <v>CONTRIBUIR</v>
      </c>
      <c r="E1765" s="23" t="str">
        <f>+IFERROR(VLOOKUP(AT1765,'[2]Listas anexo 1'!$A$19:$B$21,2,FALSE),"")</f>
        <v>ADMINOB</v>
      </c>
      <c r="F1765" s="23" t="str">
        <f>+IFERROR(VLOOKUP(AV1765,'[2]Listas anexo 1'!$J$13:$K$21,2,FALSE),"")</f>
        <v>ADOBIII</v>
      </c>
      <c r="G1765" s="23" t="str">
        <f>+IFERROR(VLOOKUP(AW1765,'[2]LISTAS ANEXO 1. 2'!$A$9:$B$38,2,FALSE),"")</f>
        <v>AVI</v>
      </c>
      <c r="H1765" s="23" t="str">
        <f>+IFERROR(IF(C1765="ADMINYCOOR",VLOOKUP(AY1765,'[2]LISTAS ANEXO 1. 3'!$B$13:$C$42,2,FALSE),IF(C1765="TASAS",VLOOKUP(AY1765,'[2]LISTAS ANEXO 1. 3'!$B$43:$C$51,2,FALSE),IF(C1765="FORTALECIMIENTO",VLOOKUP(AY1765,'[2]LISTAS ANEXO 1. 3'!$B$52:$C$58,2,FALSE),""))),"")</f>
        <v>HH</v>
      </c>
      <c r="I1765" s="23" t="str">
        <f>+IFERROR(VLOOKUP(#REF!,'[2]LISTAS ANEXO 1. 4'!$B$74:$C$90,2,FALSE),"")</f>
        <v/>
      </c>
      <c r="J1765" s="23" t="str">
        <f>+IFERROR(VLOOKUP(X1765,[2]ORDINALES!$B$2:$C$5,2,FALSE),"")</f>
        <v>CTADOS</v>
      </c>
      <c r="K1765" s="23" t="str">
        <f>+IFERROR(VLOOKUP(#REF!,[2]REGION!$G$2:$I$1125,2,FALSE),"")</f>
        <v/>
      </c>
      <c r="L1765" s="23" t="str">
        <f>+IFERROR(VLOOKUP(AI1765,[2]REGION!$G$2:$I$1125,2,FALSE),"")</f>
        <v/>
      </c>
      <c r="M1765" s="23" t="str">
        <f>+IFERROR(VLOOKUP(#REF!,[2]ORDINALES!$H$2:$I$382,2,FALSE),"")</f>
        <v/>
      </c>
      <c r="N1765" s="23" t="str">
        <f>IFERROR(VLOOKUP(U1765,'[2]Lista Willy'!$B$11:$D$14,3,FALSE),"")</f>
        <v>REC_20</v>
      </c>
      <c r="O1765" s="24"/>
      <c r="P1765" s="90">
        <v>53007</v>
      </c>
      <c r="Q1765" s="90" t="s">
        <v>540</v>
      </c>
      <c r="R1765" s="90" t="s">
        <v>1386</v>
      </c>
      <c r="S1765" s="90" t="s">
        <v>1700</v>
      </c>
      <c r="T1765" s="90" t="s">
        <v>1386</v>
      </c>
      <c r="U1765" s="90" t="s">
        <v>153</v>
      </c>
      <c r="V1765" s="94" t="s">
        <v>154</v>
      </c>
      <c r="W1765" s="90" t="s">
        <v>54</v>
      </c>
      <c r="X1765" s="90" t="s">
        <v>55</v>
      </c>
      <c r="Y1765" s="90" t="s">
        <v>1707</v>
      </c>
      <c r="Z1765" s="88">
        <v>5000000</v>
      </c>
      <c r="AA1765" s="120"/>
      <c r="AB1765" s="88"/>
      <c r="AC1765" s="88"/>
      <c r="AD1765" s="88"/>
      <c r="AE1765" s="120">
        <v>5000000</v>
      </c>
      <c r="AF1765" s="88"/>
      <c r="AG1765" s="89"/>
      <c r="AH1765" s="90" t="s">
        <v>57</v>
      </c>
      <c r="AI1765" s="90"/>
      <c r="AJ1765" s="90"/>
      <c r="AK1765" s="90"/>
      <c r="AL1765" s="90" t="s">
        <v>57</v>
      </c>
      <c r="AM1765" s="90"/>
      <c r="AN1765" s="90" t="s">
        <v>57</v>
      </c>
      <c r="AO1765" s="90"/>
      <c r="AP1765" s="90" t="s">
        <v>57</v>
      </c>
      <c r="AQ1765" s="90"/>
      <c r="AR1765" s="90" t="s">
        <v>57</v>
      </c>
      <c r="AS1765" s="90" t="s">
        <v>60</v>
      </c>
      <c r="AT1765" s="90" t="s">
        <v>61</v>
      </c>
      <c r="AU1765" s="97" t="s">
        <v>62</v>
      </c>
      <c r="AV1765" s="98" t="s">
        <v>272</v>
      </c>
      <c r="AW1765" s="98" t="s">
        <v>273</v>
      </c>
      <c r="AX1765" s="97">
        <v>3202010</v>
      </c>
      <c r="AY1765" s="98" t="s">
        <v>274</v>
      </c>
      <c r="AZ1765" s="98" t="s">
        <v>407</v>
      </c>
      <c r="BA1765" s="24"/>
    </row>
    <row r="1766" spans="1:53" ht="84.75" customHeight="1">
      <c r="A1766" s="23" t="str">
        <f>+IFERROR(VLOOKUP(R1766,'[2]Listas niveles'!$D$2:$E$11,2,FALSE),"")</f>
        <v>DTAO</v>
      </c>
      <c r="B1766" s="23" t="str">
        <f>+IFERROR(VLOOKUP(AS1766,'[2]Listas anexo 1'!$A$7:$B$8,2,FALSE),"")</f>
        <v>ADMIN</v>
      </c>
      <c r="C1766" s="23" t="str">
        <f>+IFERROR(VLOOKUP(AT1766,'[2]Listas anexo 1'!$A$13:$B$15,2,FALSE),"")</f>
        <v>ADMINYCOOR</v>
      </c>
      <c r="D1766" s="23" t="str">
        <f>+IFERROR(VLOOKUP(AT1766,'[2]Listas anexo 1'!$A$13:$C$15,3,FALSE),"")</f>
        <v>CONTRIBUIR</v>
      </c>
      <c r="E1766" s="23" t="str">
        <f>+IFERROR(VLOOKUP(AT1766,'[2]Listas anexo 1'!$A$19:$B$21,2,FALSE),"")</f>
        <v>ADMINOB</v>
      </c>
      <c r="F1766" s="23" t="str">
        <f>+IFERROR(VLOOKUP(AV1766,'[2]Listas anexo 1'!$J$13:$K$21,2,FALSE),"")</f>
        <v>ADOBI</v>
      </c>
      <c r="G1766" s="23" t="str">
        <f>+IFERROR(VLOOKUP(AW1766,'[2]LISTAS ANEXO 1. 2'!$A$9:$B$38,2,FALSE),"")</f>
        <v>AI</v>
      </c>
      <c r="H1766" s="23" t="str">
        <f>+IFERROR(IF(C1766="ADMINYCOOR",VLOOKUP(AY1766,'[2]LISTAS ANEXO 1. 3'!$B$13:$C$42,2,FALSE),IF(C1766="TASAS",VLOOKUP(AY1766,'[2]LISTAS ANEXO 1. 3'!$B$43:$C$51,2,FALSE),IF(C1766="FORTALECIMIENTO",VLOOKUP(AY1766,'[2]LISTAS ANEXO 1. 3'!$B$52:$C$58,2,FALSE),""))),"")</f>
        <v>AA</v>
      </c>
      <c r="I1766" s="23" t="str">
        <f>+IFERROR(VLOOKUP(#REF!,'[2]LISTAS ANEXO 1. 4'!$B$74:$C$90,2,FALSE),"")</f>
        <v/>
      </c>
      <c r="J1766" s="23" t="str">
        <f>+IFERROR(VLOOKUP(X1766,[2]ORDINALES!$B$2:$C$5,2,FALSE),"")</f>
        <v>CTADOS</v>
      </c>
      <c r="K1766" s="23" t="str">
        <f>+IFERROR(VLOOKUP(#REF!,[2]REGION!$G$2:$I$1125,2,FALSE),"")</f>
        <v/>
      </c>
      <c r="L1766" s="23" t="str">
        <f>+IFERROR(VLOOKUP(AI1766,[2]REGION!$G$2:$I$1125,2,FALSE),"")</f>
        <v/>
      </c>
      <c r="M1766" s="23" t="str">
        <f>+IFERROR(VLOOKUP(#REF!,[2]ORDINALES!$H$2:$I$382,2,FALSE),"")</f>
        <v/>
      </c>
      <c r="N1766" s="23" t="str">
        <f>IFERROR(VLOOKUP(U1766,'[2]Lista Willy'!$B$11:$D$14,3,FALSE),"")</f>
        <v>REC_11</v>
      </c>
      <c r="O1766" s="24"/>
      <c r="P1766" s="90">
        <v>53009</v>
      </c>
      <c r="Q1766" s="90" t="s">
        <v>540</v>
      </c>
      <c r="R1766" s="90" t="s">
        <v>1386</v>
      </c>
      <c r="S1766" s="90" t="s">
        <v>1700</v>
      </c>
      <c r="T1766" s="90" t="s">
        <v>1386</v>
      </c>
      <c r="U1766" s="90" t="s">
        <v>52</v>
      </c>
      <c r="V1766" s="94" t="s">
        <v>53</v>
      </c>
      <c r="W1766" s="90" t="s">
        <v>54</v>
      </c>
      <c r="X1766" s="90" t="s">
        <v>55</v>
      </c>
      <c r="Y1766" s="90" t="s">
        <v>1708</v>
      </c>
      <c r="Z1766" s="88">
        <v>4000000</v>
      </c>
      <c r="AA1766" s="120"/>
      <c r="AB1766" s="88"/>
      <c r="AC1766" s="88"/>
      <c r="AD1766" s="88"/>
      <c r="AE1766" s="120">
        <v>4000000</v>
      </c>
      <c r="AF1766" s="88"/>
      <c r="AG1766" s="89"/>
      <c r="AH1766" s="90" t="s">
        <v>57</v>
      </c>
      <c r="AI1766" s="90"/>
      <c r="AJ1766" s="90"/>
      <c r="AK1766" s="90"/>
      <c r="AL1766" s="90" t="s">
        <v>57</v>
      </c>
      <c r="AM1766" s="90"/>
      <c r="AN1766" s="90" t="s">
        <v>57</v>
      </c>
      <c r="AO1766" s="90"/>
      <c r="AP1766" s="90" t="s">
        <v>57</v>
      </c>
      <c r="AQ1766" s="90"/>
      <c r="AR1766" s="90" t="s">
        <v>57</v>
      </c>
      <c r="AS1766" s="90" t="s">
        <v>60</v>
      </c>
      <c r="AT1766" s="90" t="s">
        <v>61</v>
      </c>
      <c r="AU1766" s="97" t="s">
        <v>62</v>
      </c>
      <c r="AV1766" s="98" t="s">
        <v>125</v>
      </c>
      <c r="AW1766" s="98" t="s">
        <v>126</v>
      </c>
      <c r="AX1766" s="97">
        <v>3202032</v>
      </c>
      <c r="AY1766" s="98" t="s">
        <v>127</v>
      </c>
      <c r="AZ1766" s="98" t="s">
        <v>293</v>
      </c>
      <c r="BA1766" s="24"/>
    </row>
    <row r="1767" spans="1:53" ht="84.75" customHeight="1">
      <c r="A1767" s="23" t="str">
        <f>+IFERROR(VLOOKUP(R1767,'[2]Listas niveles'!$D$2:$E$11,2,FALSE),"")</f>
        <v>DTAO</v>
      </c>
      <c r="B1767" s="23" t="str">
        <f>+IFERROR(VLOOKUP(AS1767,'[2]Listas anexo 1'!$A$7:$B$8,2,FALSE),"")</f>
        <v>ADMIN</v>
      </c>
      <c r="C1767" s="23" t="str">
        <f>+IFERROR(VLOOKUP(AT1767,'[2]Listas anexo 1'!$A$13:$B$15,2,FALSE),"")</f>
        <v>ADMINYCOOR</v>
      </c>
      <c r="D1767" s="23" t="str">
        <f>+IFERROR(VLOOKUP(AT1767,'[2]Listas anexo 1'!$A$13:$C$15,3,FALSE),"")</f>
        <v>CONTRIBUIR</v>
      </c>
      <c r="E1767" s="23" t="str">
        <f>+IFERROR(VLOOKUP(AT1767,'[2]Listas anexo 1'!$A$19:$B$21,2,FALSE),"")</f>
        <v>ADMINOB</v>
      </c>
      <c r="F1767" s="23" t="str">
        <f>+IFERROR(VLOOKUP(AV1767,'[2]Listas anexo 1'!$J$13:$K$21,2,FALSE),"")</f>
        <v>ADOBI</v>
      </c>
      <c r="G1767" s="23" t="str">
        <f>+IFERROR(VLOOKUP(AW1767,'[2]LISTAS ANEXO 1. 2'!$A$9:$B$38,2,FALSE),"")</f>
        <v>AI</v>
      </c>
      <c r="H1767" s="23" t="str">
        <f>+IFERROR(IF(C1767="ADMINYCOOR",VLOOKUP(AY1767,'[2]LISTAS ANEXO 1. 3'!$B$13:$C$42,2,FALSE),IF(C1767="TASAS",VLOOKUP(AY1767,'[2]LISTAS ANEXO 1. 3'!$B$43:$C$51,2,FALSE),IF(C1767="FORTALECIMIENTO",VLOOKUP(AY1767,'[2]LISTAS ANEXO 1. 3'!$B$52:$C$58,2,FALSE),""))),"")</f>
        <v>AA</v>
      </c>
      <c r="I1767" s="23" t="str">
        <f>+IFERROR(VLOOKUP(#REF!,'[2]LISTAS ANEXO 1. 4'!$B$74:$C$90,2,FALSE),"")</f>
        <v/>
      </c>
      <c r="J1767" s="23" t="str">
        <f>+IFERROR(VLOOKUP(X1767,[2]ORDINALES!$B$2:$C$5,2,FALSE),"")</f>
        <v>CTADOS</v>
      </c>
      <c r="K1767" s="23" t="str">
        <f>+IFERROR(VLOOKUP(#REF!,[2]REGION!$G$2:$I$1125,2,FALSE),"")</f>
        <v/>
      </c>
      <c r="L1767" s="23" t="str">
        <f>+IFERROR(VLOOKUP(AI1767,[2]REGION!$G$2:$I$1125,2,FALSE),"")</f>
        <v/>
      </c>
      <c r="M1767" s="23" t="str">
        <f>+IFERROR(VLOOKUP(#REF!,[2]ORDINALES!$H$2:$I$382,2,FALSE),"")</f>
        <v/>
      </c>
      <c r="N1767" s="23" t="str">
        <f>IFERROR(VLOOKUP(U1767,'[2]Lista Willy'!$B$11:$D$14,3,FALSE),"")</f>
        <v>REC_11</v>
      </c>
      <c r="O1767" s="24"/>
      <c r="P1767" s="90">
        <v>53010</v>
      </c>
      <c r="Q1767" s="90" t="s">
        <v>540</v>
      </c>
      <c r="R1767" s="90" t="s">
        <v>1386</v>
      </c>
      <c r="S1767" s="90" t="s">
        <v>1700</v>
      </c>
      <c r="T1767" s="90" t="s">
        <v>1386</v>
      </c>
      <c r="U1767" s="90" t="s">
        <v>52</v>
      </c>
      <c r="V1767" s="94" t="s">
        <v>53</v>
      </c>
      <c r="W1767" s="90" t="s">
        <v>54</v>
      </c>
      <c r="X1767" s="90" t="s">
        <v>55</v>
      </c>
      <c r="Y1767" s="90" t="s">
        <v>1709</v>
      </c>
      <c r="Z1767" s="88">
        <v>11000000</v>
      </c>
      <c r="AA1767" s="120"/>
      <c r="AB1767" s="88"/>
      <c r="AC1767" s="88"/>
      <c r="AD1767" s="88"/>
      <c r="AE1767" s="120">
        <v>11000000</v>
      </c>
      <c r="AF1767" s="88"/>
      <c r="AG1767" s="89"/>
      <c r="AH1767" s="90" t="s">
        <v>57</v>
      </c>
      <c r="AI1767" s="90"/>
      <c r="AJ1767" s="90"/>
      <c r="AK1767" s="90"/>
      <c r="AL1767" s="90" t="s">
        <v>57</v>
      </c>
      <c r="AM1767" s="90"/>
      <c r="AN1767" s="90" t="s">
        <v>57</v>
      </c>
      <c r="AO1767" s="90"/>
      <c r="AP1767" s="90" t="s">
        <v>57</v>
      </c>
      <c r="AQ1767" s="90"/>
      <c r="AR1767" s="90" t="s">
        <v>57</v>
      </c>
      <c r="AS1767" s="90" t="s">
        <v>60</v>
      </c>
      <c r="AT1767" s="90" t="s">
        <v>61</v>
      </c>
      <c r="AU1767" s="97" t="s">
        <v>62</v>
      </c>
      <c r="AV1767" s="98" t="s">
        <v>125</v>
      </c>
      <c r="AW1767" s="98" t="s">
        <v>126</v>
      </c>
      <c r="AX1767" s="97">
        <v>3202032</v>
      </c>
      <c r="AY1767" s="98" t="s">
        <v>127</v>
      </c>
      <c r="AZ1767" s="98" t="s">
        <v>293</v>
      </c>
      <c r="BA1767" s="24"/>
    </row>
    <row r="1768" spans="1:53" ht="84.75" customHeight="1">
      <c r="A1768" s="23" t="str">
        <f>+IFERROR(VLOOKUP(R1768,'[2]Listas niveles'!$D$2:$E$11,2,FALSE),"")</f>
        <v>DTAO</v>
      </c>
      <c r="B1768" s="23" t="str">
        <f>+IFERROR(VLOOKUP(AS1768,'[2]Listas anexo 1'!$A$7:$B$8,2,FALSE),"")</f>
        <v>ADMIN</v>
      </c>
      <c r="C1768" s="23" t="str">
        <f>+IFERROR(VLOOKUP(AT1768,'[2]Listas anexo 1'!$A$13:$B$15,2,FALSE),"")</f>
        <v>ADMINYCOOR</v>
      </c>
      <c r="D1768" s="23" t="str">
        <f>+IFERROR(VLOOKUP(AT1768,'[2]Listas anexo 1'!$A$13:$C$15,3,FALSE),"")</f>
        <v>CONTRIBUIR</v>
      </c>
      <c r="E1768" s="23" t="str">
        <f>+IFERROR(VLOOKUP(AT1768,'[2]Listas anexo 1'!$A$19:$B$21,2,FALSE),"")</f>
        <v>ADMINOB</v>
      </c>
      <c r="F1768" s="23" t="str">
        <f>+IFERROR(VLOOKUP(AV1768,'[2]Listas anexo 1'!$J$13:$K$21,2,FALSE),"")</f>
        <v>ADOBI</v>
      </c>
      <c r="G1768" s="23" t="str">
        <f>+IFERROR(VLOOKUP(AW1768,'[2]LISTAS ANEXO 1. 2'!$A$9:$B$38,2,FALSE),"")</f>
        <v>AI</v>
      </c>
      <c r="H1768" s="23" t="str">
        <f>+IFERROR(IF(C1768="ADMINYCOOR",VLOOKUP(AY1768,'[2]LISTAS ANEXO 1. 3'!$B$13:$C$42,2,FALSE),IF(C1768="TASAS",VLOOKUP(AY1768,'[2]LISTAS ANEXO 1. 3'!$B$43:$C$51,2,FALSE),IF(C1768="FORTALECIMIENTO",VLOOKUP(AY1768,'[2]LISTAS ANEXO 1. 3'!$B$52:$C$58,2,FALSE),""))),"")</f>
        <v>AA</v>
      </c>
      <c r="I1768" s="23" t="str">
        <f>+IFERROR(VLOOKUP(#REF!,'[2]LISTAS ANEXO 1. 4'!$B$74:$C$90,2,FALSE),"")</f>
        <v/>
      </c>
      <c r="J1768" s="23" t="str">
        <f>+IFERROR(VLOOKUP(X1768,[2]ORDINALES!$B$2:$C$5,2,FALSE),"")</f>
        <v>CTADOS</v>
      </c>
      <c r="K1768" s="23" t="str">
        <f>+IFERROR(VLOOKUP(#REF!,[2]REGION!$G$2:$I$1125,2,FALSE),"")</f>
        <v/>
      </c>
      <c r="L1768" s="23" t="str">
        <f>+IFERROR(VLOOKUP(AI1768,[2]REGION!$G$2:$I$1125,2,FALSE),"")</f>
        <v/>
      </c>
      <c r="M1768" s="23" t="str">
        <f>+IFERROR(VLOOKUP(#REF!,[2]ORDINALES!$H$2:$I$382,2,FALSE),"")</f>
        <v/>
      </c>
      <c r="N1768" s="23" t="str">
        <f>IFERROR(VLOOKUP(U1768,'[2]Lista Willy'!$B$11:$D$14,3,FALSE),"")</f>
        <v>REC_11</v>
      </c>
      <c r="O1768" s="24"/>
      <c r="P1768" s="90">
        <v>53011</v>
      </c>
      <c r="Q1768" s="90" t="s">
        <v>540</v>
      </c>
      <c r="R1768" s="90" t="s">
        <v>1386</v>
      </c>
      <c r="S1768" s="90" t="s">
        <v>1700</v>
      </c>
      <c r="T1768" s="90" t="s">
        <v>1386</v>
      </c>
      <c r="U1768" s="90" t="s">
        <v>52</v>
      </c>
      <c r="V1768" s="94" t="s">
        <v>53</v>
      </c>
      <c r="W1768" s="90" t="s">
        <v>54</v>
      </c>
      <c r="X1768" s="90" t="s">
        <v>55</v>
      </c>
      <c r="Y1768" s="90" t="s">
        <v>1710</v>
      </c>
      <c r="Z1768" s="88">
        <v>1000000</v>
      </c>
      <c r="AA1768" s="120"/>
      <c r="AB1768" s="88"/>
      <c r="AC1768" s="88"/>
      <c r="AD1768" s="88"/>
      <c r="AE1768" s="120">
        <v>1000000</v>
      </c>
      <c r="AF1768" s="88"/>
      <c r="AG1768" s="89"/>
      <c r="AH1768" s="90" t="s">
        <v>57</v>
      </c>
      <c r="AI1768" s="90"/>
      <c r="AJ1768" s="90"/>
      <c r="AK1768" s="90"/>
      <c r="AL1768" s="90" t="s">
        <v>57</v>
      </c>
      <c r="AM1768" s="90"/>
      <c r="AN1768" s="90" t="s">
        <v>57</v>
      </c>
      <c r="AO1768" s="90"/>
      <c r="AP1768" s="90" t="s">
        <v>57</v>
      </c>
      <c r="AQ1768" s="90"/>
      <c r="AR1768" s="90" t="s">
        <v>57</v>
      </c>
      <c r="AS1768" s="90" t="s">
        <v>60</v>
      </c>
      <c r="AT1768" s="90" t="s">
        <v>61</v>
      </c>
      <c r="AU1768" s="97" t="s">
        <v>62</v>
      </c>
      <c r="AV1768" s="98" t="s">
        <v>125</v>
      </c>
      <c r="AW1768" s="98" t="s">
        <v>126</v>
      </c>
      <c r="AX1768" s="97">
        <v>3202032</v>
      </c>
      <c r="AY1768" s="98" t="s">
        <v>127</v>
      </c>
      <c r="AZ1768" s="98" t="s">
        <v>293</v>
      </c>
      <c r="BA1768" s="24"/>
    </row>
    <row r="1769" spans="1:53" ht="84.75" customHeight="1">
      <c r="A1769" s="23" t="str">
        <f>+IFERROR(VLOOKUP(R1769,'[2]Listas niveles'!$D$2:$E$11,2,FALSE),"")</f>
        <v>DTAO</v>
      </c>
      <c r="B1769" s="23" t="str">
        <f>+IFERROR(VLOOKUP(AS1769,'[2]Listas anexo 1'!$A$7:$B$8,2,FALSE),"")</f>
        <v>ADMIN</v>
      </c>
      <c r="C1769" s="23" t="str">
        <f>+IFERROR(VLOOKUP(AT1769,'[2]Listas anexo 1'!$A$13:$B$15,2,FALSE),"")</f>
        <v>ADMINYCOOR</v>
      </c>
      <c r="D1769" s="23" t="str">
        <f>+IFERROR(VLOOKUP(AT1769,'[2]Listas anexo 1'!$A$13:$C$15,3,FALSE),"")</f>
        <v>CONTRIBUIR</v>
      </c>
      <c r="E1769" s="23" t="str">
        <f>+IFERROR(VLOOKUP(AT1769,'[2]Listas anexo 1'!$A$19:$B$21,2,FALSE),"")</f>
        <v>ADMINOB</v>
      </c>
      <c r="F1769" s="23" t="str">
        <f>+IFERROR(VLOOKUP(AV1769,'[2]Listas anexo 1'!$J$13:$K$21,2,FALSE),"")</f>
        <v>ADOBI</v>
      </c>
      <c r="G1769" s="23" t="str">
        <f>+IFERROR(VLOOKUP(AW1769,'[2]LISTAS ANEXO 1. 2'!$A$9:$B$38,2,FALSE),"")</f>
        <v>AI</v>
      </c>
      <c r="H1769" s="23" t="str">
        <f>+IFERROR(IF(C1769="ADMINYCOOR",VLOOKUP(AY1769,'[2]LISTAS ANEXO 1. 3'!$B$13:$C$42,2,FALSE),IF(C1769="TASAS",VLOOKUP(AY1769,'[2]LISTAS ANEXO 1. 3'!$B$43:$C$51,2,FALSE),IF(C1769="FORTALECIMIENTO",VLOOKUP(AY1769,'[2]LISTAS ANEXO 1. 3'!$B$52:$C$58,2,FALSE),""))),"")</f>
        <v>AA</v>
      </c>
      <c r="I1769" s="23" t="str">
        <f>+IFERROR(VLOOKUP(#REF!,'[2]LISTAS ANEXO 1. 4'!$B$74:$C$90,2,FALSE),"")</f>
        <v/>
      </c>
      <c r="J1769" s="23" t="str">
        <f>+IFERROR(VLOOKUP(X1769,[2]ORDINALES!$B$2:$C$5,2,FALSE),"")</f>
        <v>CTADOS</v>
      </c>
      <c r="K1769" s="23" t="str">
        <f>+IFERROR(VLOOKUP(#REF!,[2]REGION!$G$2:$I$1125,2,FALSE),"")</f>
        <v/>
      </c>
      <c r="L1769" s="23" t="str">
        <f>+IFERROR(VLOOKUP(AI1769,[2]REGION!$G$2:$I$1125,2,FALSE),"")</f>
        <v/>
      </c>
      <c r="M1769" s="23" t="str">
        <f>+IFERROR(VLOOKUP(#REF!,[2]ORDINALES!$H$2:$I$382,2,FALSE),"")</f>
        <v/>
      </c>
      <c r="N1769" s="23" t="str">
        <f>IFERROR(VLOOKUP(U1769,'[2]Lista Willy'!$B$11:$D$14,3,FALSE),"")</f>
        <v>REC_11</v>
      </c>
      <c r="O1769" s="24"/>
      <c r="P1769" s="90">
        <v>53012</v>
      </c>
      <c r="Q1769" s="90" t="s">
        <v>540</v>
      </c>
      <c r="R1769" s="90" t="s">
        <v>1386</v>
      </c>
      <c r="S1769" s="90" t="s">
        <v>1700</v>
      </c>
      <c r="T1769" s="90" t="s">
        <v>1386</v>
      </c>
      <c r="U1769" s="90" t="s">
        <v>52</v>
      </c>
      <c r="V1769" s="94" t="s">
        <v>53</v>
      </c>
      <c r="W1769" s="90" t="s">
        <v>54</v>
      </c>
      <c r="X1769" s="90" t="s">
        <v>55</v>
      </c>
      <c r="Y1769" s="90" t="s">
        <v>1711</v>
      </c>
      <c r="Z1769" s="88">
        <v>300000</v>
      </c>
      <c r="AA1769" s="120"/>
      <c r="AB1769" s="88"/>
      <c r="AC1769" s="88"/>
      <c r="AD1769" s="88"/>
      <c r="AE1769" s="120">
        <v>300000</v>
      </c>
      <c r="AF1769" s="88"/>
      <c r="AG1769" s="89"/>
      <c r="AH1769" s="90" t="s">
        <v>57</v>
      </c>
      <c r="AI1769" s="90"/>
      <c r="AJ1769" s="90"/>
      <c r="AK1769" s="90"/>
      <c r="AL1769" s="90" t="s">
        <v>57</v>
      </c>
      <c r="AM1769" s="90"/>
      <c r="AN1769" s="90" t="s">
        <v>57</v>
      </c>
      <c r="AO1769" s="90"/>
      <c r="AP1769" s="90" t="s">
        <v>57</v>
      </c>
      <c r="AQ1769" s="90"/>
      <c r="AR1769" s="90" t="s">
        <v>57</v>
      </c>
      <c r="AS1769" s="90" t="s">
        <v>60</v>
      </c>
      <c r="AT1769" s="90" t="s">
        <v>61</v>
      </c>
      <c r="AU1769" s="97" t="s">
        <v>62</v>
      </c>
      <c r="AV1769" s="98" t="s">
        <v>125</v>
      </c>
      <c r="AW1769" s="98" t="s">
        <v>126</v>
      </c>
      <c r="AX1769" s="97">
        <v>3202032</v>
      </c>
      <c r="AY1769" s="98" t="s">
        <v>127</v>
      </c>
      <c r="AZ1769" s="98" t="s">
        <v>293</v>
      </c>
      <c r="BA1769" s="24"/>
    </row>
    <row r="1770" spans="1:53" ht="84.75" customHeight="1">
      <c r="A1770" s="23" t="str">
        <f>+IFERROR(VLOOKUP(R1770,'[2]Listas niveles'!$D$2:$E$11,2,FALSE),"")</f>
        <v>DTAO</v>
      </c>
      <c r="B1770" s="23" t="str">
        <f>+IFERROR(VLOOKUP(AS1770,'[2]Listas anexo 1'!$A$7:$B$8,2,FALSE),"")</f>
        <v>ADMIN</v>
      </c>
      <c r="C1770" s="23" t="str">
        <f>+IFERROR(VLOOKUP(AT1770,'[2]Listas anexo 1'!$A$13:$B$15,2,FALSE),"")</f>
        <v>ADMINYCOOR</v>
      </c>
      <c r="D1770" s="23" t="str">
        <f>+IFERROR(VLOOKUP(AT1770,'[2]Listas anexo 1'!$A$13:$C$15,3,FALSE),"")</f>
        <v>CONTRIBUIR</v>
      </c>
      <c r="E1770" s="23" t="str">
        <f>+IFERROR(VLOOKUP(AT1770,'[2]Listas anexo 1'!$A$19:$B$21,2,FALSE),"")</f>
        <v>ADMINOB</v>
      </c>
      <c r="F1770" s="23" t="str">
        <f>+IFERROR(VLOOKUP(AV1770,'[2]Listas anexo 1'!$J$13:$K$21,2,FALSE),"")</f>
        <v>ADOBI</v>
      </c>
      <c r="G1770" s="23" t="str">
        <f>+IFERROR(VLOOKUP(AW1770,'[2]LISTAS ANEXO 1. 2'!$A$9:$B$38,2,FALSE),"")</f>
        <v>AI</v>
      </c>
      <c r="H1770" s="23" t="str">
        <f>+IFERROR(IF(C1770="ADMINYCOOR",VLOOKUP(AY1770,'[2]LISTAS ANEXO 1. 3'!$B$13:$C$42,2,FALSE),IF(C1770="TASAS",VLOOKUP(AY1770,'[2]LISTAS ANEXO 1. 3'!$B$43:$C$51,2,FALSE),IF(C1770="FORTALECIMIENTO",VLOOKUP(AY1770,'[2]LISTAS ANEXO 1. 3'!$B$52:$C$58,2,FALSE),""))),"")</f>
        <v>AA</v>
      </c>
      <c r="I1770" s="23" t="str">
        <f>+IFERROR(VLOOKUP(#REF!,'[2]LISTAS ANEXO 1. 4'!$B$74:$C$90,2,FALSE),"")</f>
        <v/>
      </c>
      <c r="J1770" s="23" t="str">
        <f>+IFERROR(VLOOKUP(X1770,[2]ORDINALES!$B$2:$C$5,2,FALSE),"")</f>
        <v>CTADOS</v>
      </c>
      <c r="K1770" s="23" t="str">
        <f>+IFERROR(VLOOKUP(#REF!,[2]REGION!$G$2:$I$1125,2,FALSE),"")</f>
        <v/>
      </c>
      <c r="L1770" s="23" t="str">
        <f>+IFERROR(VLOOKUP(AI1770,[2]REGION!$G$2:$I$1125,2,FALSE),"")</f>
        <v/>
      </c>
      <c r="M1770" s="23" t="str">
        <f>+IFERROR(VLOOKUP(#REF!,[2]ORDINALES!$H$2:$I$382,2,FALSE),"")</f>
        <v/>
      </c>
      <c r="N1770" s="23" t="str">
        <f>IFERROR(VLOOKUP(U1770,'[2]Lista Willy'!$B$11:$D$14,3,FALSE),"")</f>
        <v>REC_11</v>
      </c>
      <c r="O1770" s="24"/>
      <c r="P1770" s="90">
        <v>53013</v>
      </c>
      <c r="Q1770" s="90" t="s">
        <v>540</v>
      </c>
      <c r="R1770" s="90" t="s">
        <v>1386</v>
      </c>
      <c r="S1770" s="90" t="s">
        <v>1700</v>
      </c>
      <c r="T1770" s="90" t="s">
        <v>1386</v>
      </c>
      <c r="U1770" s="90" t="s">
        <v>52</v>
      </c>
      <c r="V1770" s="94" t="s">
        <v>53</v>
      </c>
      <c r="W1770" s="90" t="s">
        <v>54</v>
      </c>
      <c r="X1770" s="90" t="s">
        <v>55</v>
      </c>
      <c r="Y1770" s="90" t="s">
        <v>1712</v>
      </c>
      <c r="Z1770" s="88">
        <v>7500000</v>
      </c>
      <c r="AA1770" s="120"/>
      <c r="AB1770" s="88"/>
      <c r="AC1770" s="88"/>
      <c r="AD1770" s="88"/>
      <c r="AE1770" s="120">
        <v>7500000</v>
      </c>
      <c r="AF1770" s="88"/>
      <c r="AG1770" s="89"/>
      <c r="AH1770" s="90" t="s">
        <v>57</v>
      </c>
      <c r="AI1770" s="90"/>
      <c r="AJ1770" s="90"/>
      <c r="AK1770" s="90"/>
      <c r="AL1770" s="90" t="s">
        <v>57</v>
      </c>
      <c r="AM1770" s="90"/>
      <c r="AN1770" s="90" t="s">
        <v>57</v>
      </c>
      <c r="AO1770" s="90"/>
      <c r="AP1770" s="90" t="s">
        <v>57</v>
      </c>
      <c r="AQ1770" s="90"/>
      <c r="AR1770" s="90" t="s">
        <v>57</v>
      </c>
      <c r="AS1770" s="90" t="s">
        <v>60</v>
      </c>
      <c r="AT1770" s="90" t="s">
        <v>61</v>
      </c>
      <c r="AU1770" s="97" t="s">
        <v>62</v>
      </c>
      <c r="AV1770" s="98" t="s">
        <v>125</v>
      </c>
      <c r="AW1770" s="98" t="s">
        <v>126</v>
      </c>
      <c r="AX1770" s="97">
        <v>3202032</v>
      </c>
      <c r="AY1770" s="98" t="s">
        <v>127</v>
      </c>
      <c r="AZ1770" s="98" t="s">
        <v>293</v>
      </c>
      <c r="BA1770" s="24"/>
    </row>
    <row r="1771" spans="1:53" ht="84.75" customHeight="1">
      <c r="A1771" s="23" t="str">
        <f>+IFERROR(VLOOKUP(R1771,'[2]Listas niveles'!$D$2:$E$11,2,FALSE),"")</f>
        <v>DTAO</v>
      </c>
      <c r="B1771" s="23" t="str">
        <f>+IFERROR(VLOOKUP(AS1771,'[2]Listas anexo 1'!$A$7:$B$8,2,FALSE),"")</f>
        <v>ADMIN</v>
      </c>
      <c r="C1771" s="23" t="str">
        <f>+IFERROR(VLOOKUP(AT1771,'[2]Listas anexo 1'!$A$13:$B$15,2,FALSE),"")</f>
        <v>ADMINYCOOR</v>
      </c>
      <c r="D1771" s="23" t="str">
        <f>+IFERROR(VLOOKUP(AT1771,'[2]Listas anexo 1'!$A$13:$C$15,3,FALSE),"")</f>
        <v>CONTRIBUIR</v>
      </c>
      <c r="E1771" s="23" t="str">
        <f>+IFERROR(VLOOKUP(AT1771,'[2]Listas anexo 1'!$A$19:$B$21,2,FALSE),"")</f>
        <v>ADMINOB</v>
      </c>
      <c r="F1771" s="23" t="str">
        <f>+IFERROR(VLOOKUP(AV1771,'[2]Listas anexo 1'!$J$13:$K$21,2,FALSE),"")</f>
        <v>ADOBI</v>
      </c>
      <c r="G1771" s="23" t="str">
        <f>+IFERROR(VLOOKUP(AW1771,'[2]LISTAS ANEXO 1. 2'!$A$9:$B$38,2,FALSE),"")</f>
        <v>AI</v>
      </c>
      <c r="H1771" s="23" t="str">
        <f>+IFERROR(IF(C1771="ADMINYCOOR",VLOOKUP(AY1771,'[2]LISTAS ANEXO 1. 3'!$B$13:$C$42,2,FALSE),IF(C1771="TASAS",VLOOKUP(AY1771,'[2]LISTAS ANEXO 1. 3'!$B$43:$C$51,2,FALSE),IF(C1771="FORTALECIMIENTO",VLOOKUP(AY1771,'[2]LISTAS ANEXO 1. 3'!$B$52:$C$58,2,FALSE),""))),"")</f>
        <v>AA</v>
      </c>
      <c r="I1771" s="23" t="str">
        <f>+IFERROR(VLOOKUP(#REF!,'[2]LISTAS ANEXO 1. 4'!$B$74:$C$90,2,FALSE),"")</f>
        <v/>
      </c>
      <c r="J1771" s="23" t="str">
        <f>+IFERROR(VLOOKUP(X1771,[2]ORDINALES!$B$2:$C$5,2,FALSE),"")</f>
        <v>CTADOS</v>
      </c>
      <c r="K1771" s="23" t="str">
        <f>+IFERROR(VLOOKUP(#REF!,[2]REGION!$G$2:$I$1125,2,FALSE),"")</f>
        <v/>
      </c>
      <c r="L1771" s="23" t="str">
        <f>+IFERROR(VLOOKUP(AI1771,[2]REGION!$G$2:$I$1125,2,FALSE),"")</f>
        <v/>
      </c>
      <c r="M1771" s="23" t="str">
        <f>+IFERROR(VLOOKUP(#REF!,[2]ORDINALES!$H$2:$I$382,2,FALSE),"")</f>
        <v/>
      </c>
      <c r="N1771" s="23" t="str">
        <f>IFERROR(VLOOKUP(U1771,'[2]Lista Willy'!$B$11:$D$14,3,FALSE),"")</f>
        <v>REC_11</v>
      </c>
      <c r="O1771" s="24"/>
      <c r="P1771" s="90">
        <v>53014</v>
      </c>
      <c r="Q1771" s="90" t="s">
        <v>540</v>
      </c>
      <c r="R1771" s="90" t="s">
        <v>1386</v>
      </c>
      <c r="S1771" s="90" t="s">
        <v>1700</v>
      </c>
      <c r="T1771" s="90" t="s">
        <v>1386</v>
      </c>
      <c r="U1771" s="90" t="s">
        <v>52</v>
      </c>
      <c r="V1771" s="94" t="s">
        <v>53</v>
      </c>
      <c r="W1771" s="90" t="s">
        <v>54</v>
      </c>
      <c r="X1771" s="90" t="s">
        <v>55</v>
      </c>
      <c r="Y1771" s="90" t="s">
        <v>1713</v>
      </c>
      <c r="Z1771" s="88">
        <v>19000000</v>
      </c>
      <c r="AA1771" s="120"/>
      <c r="AB1771" s="88"/>
      <c r="AC1771" s="88"/>
      <c r="AD1771" s="88"/>
      <c r="AE1771" s="120">
        <v>19000000</v>
      </c>
      <c r="AF1771" s="88"/>
      <c r="AG1771" s="89"/>
      <c r="AH1771" s="90" t="s">
        <v>57</v>
      </c>
      <c r="AI1771" s="90"/>
      <c r="AJ1771" s="90"/>
      <c r="AK1771" s="90"/>
      <c r="AL1771" s="90" t="s">
        <v>57</v>
      </c>
      <c r="AM1771" s="90"/>
      <c r="AN1771" s="90" t="s">
        <v>57</v>
      </c>
      <c r="AO1771" s="90"/>
      <c r="AP1771" s="90" t="s">
        <v>57</v>
      </c>
      <c r="AQ1771" s="90"/>
      <c r="AR1771" s="90" t="s">
        <v>57</v>
      </c>
      <c r="AS1771" s="90" t="s">
        <v>60</v>
      </c>
      <c r="AT1771" s="90" t="s">
        <v>61</v>
      </c>
      <c r="AU1771" s="97" t="s">
        <v>62</v>
      </c>
      <c r="AV1771" s="98" t="s">
        <v>125</v>
      </c>
      <c r="AW1771" s="98" t="s">
        <v>126</v>
      </c>
      <c r="AX1771" s="97">
        <v>3202032</v>
      </c>
      <c r="AY1771" s="98" t="s">
        <v>127</v>
      </c>
      <c r="AZ1771" s="98" t="s">
        <v>293</v>
      </c>
      <c r="BA1771" s="24"/>
    </row>
    <row r="1772" spans="1:53" ht="84.75" customHeight="1">
      <c r="A1772" s="23" t="str">
        <f>+IFERROR(VLOOKUP(R1772,'[2]Listas niveles'!$D$2:$E$11,2,FALSE),"")</f>
        <v>DTAO</v>
      </c>
      <c r="B1772" s="23" t="str">
        <f>+IFERROR(VLOOKUP(AS1772,'[2]Listas anexo 1'!$A$7:$B$8,2,FALSE),"")</f>
        <v>ADMIN</v>
      </c>
      <c r="C1772" s="23" t="str">
        <f>+IFERROR(VLOOKUP(AT1772,'[2]Listas anexo 1'!$A$13:$B$15,2,FALSE),"")</f>
        <v>ADMINYCOOR</v>
      </c>
      <c r="D1772" s="23" t="str">
        <f>+IFERROR(VLOOKUP(AT1772,'[2]Listas anexo 1'!$A$13:$C$15,3,FALSE),"")</f>
        <v>CONTRIBUIR</v>
      </c>
      <c r="E1772" s="23" t="str">
        <f>+IFERROR(VLOOKUP(AT1772,'[2]Listas anexo 1'!$A$19:$B$21,2,FALSE),"")</f>
        <v>ADMINOB</v>
      </c>
      <c r="F1772" s="23" t="str">
        <f>+IFERROR(VLOOKUP(AV1772,'[2]Listas anexo 1'!$J$13:$K$21,2,FALSE),"")</f>
        <v>ADOBI</v>
      </c>
      <c r="G1772" s="23" t="str">
        <f>+IFERROR(VLOOKUP(AW1772,'[2]LISTAS ANEXO 1. 2'!$A$9:$B$38,2,FALSE),"")</f>
        <v>AI</v>
      </c>
      <c r="H1772" s="23" t="str">
        <f>+IFERROR(IF(C1772="ADMINYCOOR",VLOOKUP(AY1772,'[2]LISTAS ANEXO 1. 3'!$B$13:$C$42,2,FALSE),IF(C1772="TASAS",VLOOKUP(AY1772,'[2]LISTAS ANEXO 1. 3'!$B$43:$C$51,2,FALSE),IF(C1772="FORTALECIMIENTO",VLOOKUP(AY1772,'[2]LISTAS ANEXO 1. 3'!$B$52:$C$58,2,FALSE),""))),"")</f>
        <v>AA</v>
      </c>
      <c r="I1772" s="23" t="str">
        <f>+IFERROR(VLOOKUP(#REF!,'[2]LISTAS ANEXO 1. 4'!$B$74:$C$90,2,FALSE),"")</f>
        <v/>
      </c>
      <c r="J1772" s="23" t="str">
        <f>+IFERROR(VLOOKUP(X1772,[2]ORDINALES!$B$2:$C$5,2,FALSE),"")</f>
        <v>CTADOS</v>
      </c>
      <c r="K1772" s="23" t="str">
        <f>+IFERROR(VLOOKUP(#REF!,[2]REGION!$G$2:$I$1125,2,FALSE),"")</f>
        <v/>
      </c>
      <c r="L1772" s="23" t="str">
        <f>+IFERROR(VLOOKUP(AI1772,[2]REGION!$G$2:$I$1125,2,FALSE),"")</f>
        <v/>
      </c>
      <c r="M1772" s="23" t="str">
        <f>+IFERROR(VLOOKUP(#REF!,[2]ORDINALES!$H$2:$I$382,2,FALSE),"")</f>
        <v/>
      </c>
      <c r="N1772" s="23" t="str">
        <f>IFERROR(VLOOKUP(U1772,'[2]Lista Willy'!$B$11:$D$14,3,FALSE),"")</f>
        <v>REC_11</v>
      </c>
      <c r="O1772" s="24"/>
      <c r="P1772" s="90">
        <v>53015</v>
      </c>
      <c r="Q1772" s="90" t="s">
        <v>540</v>
      </c>
      <c r="R1772" s="90" t="s">
        <v>1386</v>
      </c>
      <c r="S1772" s="90" t="s">
        <v>1700</v>
      </c>
      <c r="T1772" s="90" t="s">
        <v>1386</v>
      </c>
      <c r="U1772" s="90" t="s">
        <v>52</v>
      </c>
      <c r="V1772" s="94" t="s">
        <v>53</v>
      </c>
      <c r="W1772" s="90" t="s">
        <v>54</v>
      </c>
      <c r="X1772" s="90" t="s">
        <v>55</v>
      </c>
      <c r="Y1772" s="90" t="s">
        <v>1714</v>
      </c>
      <c r="Z1772" s="88">
        <v>1200000</v>
      </c>
      <c r="AA1772" s="120"/>
      <c r="AB1772" s="88"/>
      <c r="AC1772" s="88"/>
      <c r="AD1772" s="88"/>
      <c r="AE1772" s="120">
        <v>1200000</v>
      </c>
      <c r="AF1772" s="88"/>
      <c r="AG1772" s="89"/>
      <c r="AH1772" s="90" t="s">
        <v>57</v>
      </c>
      <c r="AI1772" s="90"/>
      <c r="AJ1772" s="90"/>
      <c r="AK1772" s="90"/>
      <c r="AL1772" s="90" t="s">
        <v>57</v>
      </c>
      <c r="AM1772" s="90"/>
      <c r="AN1772" s="90" t="s">
        <v>57</v>
      </c>
      <c r="AO1772" s="90"/>
      <c r="AP1772" s="90" t="s">
        <v>57</v>
      </c>
      <c r="AQ1772" s="90"/>
      <c r="AR1772" s="90" t="s">
        <v>57</v>
      </c>
      <c r="AS1772" s="90" t="s">
        <v>60</v>
      </c>
      <c r="AT1772" s="90" t="s">
        <v>61</v>
      </c>
      <c r="AU1772" s="97" t="s">
        <v>62</v>
      </c>
      <c r="AV1772" s="98" t="s">
        <v>125</v>
      </c>
      <c r="AW1772" s="98" t="s">
        <v>126</v>
      </c>
      <c r="AX1772" s="97">
        <v>3202032</v>
      </c>
      <c r="AY1772" s="98" t="s">
        <v>127</v>
      </c>
      <c r="AZ1772" s="98" t="s">
        <v>293</v>
      </c>
      <c r="BA1772" s="24"/>
    </row>
    <row r="1773" spans="1:53" ht="84.75" customHeight="1">
      <c r="A1773" s="23" t="str">
        <f>+IFERROR(VLOOKUP(R1773,'[2]Listas niveles'!$D$2:$E$11,2,FALSE),"")</f>
        <v>DTAO</v>
      </c>
      <c r="B1773" s="23" t="str">
        <f>+IFERROR(VLOOKUP(AS1773,'[2]Listas anexo 1'!$A$7:$B$8,2,FALSE),"")</f>
        <v>ADMIN</v>
      </c>
      <c r="C1773" s="23" t="str">
        <f>+IFERROR(VLOOKUP(AT1773,'[2]Listas anexo 1'!$A$13:$B$15,2,FALSE),"")</f>
        <v>ADMINYCOOR</v>
      </c>
      <c r="D1773" s="23" t="str">
        <f>+IFERROR(VLOOKUP(AT1773,'[2]Listas anexo 1'!$A$13:$C$15,3,FALSE),"")</f>
        <v>CONTRIBUIR</v>
      </c>
      <c r="E1773" s="23" t="str">
        <f>+IFERROR(VLOOKUP(AT1773,'[2]Listas anexo 1'!$A$19:$B$21,2,FALSE),"")</f>
        <v>ADMINOB</v>
      </c>
      <c r="F1773" s="23" t="str">
        <f>+IFERROR(VLOOKUP(AV1773,'[2]Listas anexo 1'!$J$13:$K$21,2,FALSE),"")</f>
        <v>ADOBI</v>
      </c>
      <c r="G1773" s="23" t="str">
        <f>+IFERROR(VLOOKUP(AW1773,'[2]LISTAS ANEXO 1. 2'!$A$9:$B$38,2,FALSE),"")</f>
        <v>AI</v>
      </c>
      <c r="H1773" s="23" t="str">
        <f>+IFERROR(IF(C1773="ADMINYCOOR",VLOOKUP(AY1773,'[2]LISTAS ANEXO 1. 3'!$B$13:$C$42,2,FALSE),IF(C1773="TASAS",VLOOKUP(AY1773,'[2]LISTAS ANEXO 1. 3'!$B$43:$C$51,2,FALSE),IF(C1773="FORTALECIMIENTO",VLOOKUP(AY1773,'[2]LISTAS ANEXO 1. 3'!$B$52:$C$58,2,FALSE),""))),"")</f>
        <v>AA</v>
      </c>
      <c r="I1773" s="23" t="str">
        <f>+IFERROR(VLOOKUP(#REF!,'[2]LISTAS ANEXO 1. 4'!$B$74:$C$90,2,FALSE),"")</f>
        <v/>
      </c>
      <c r="J1773" s="23" t="str">
        <f>+IFERROR(VLOOKUP(X1773,[2]ORDINALES!$B$2:$C$5,2,FALSE),"")</f>
        <v>CTADOS</v>
      </c>
      <c r="K1773" s="23" t="str">
        <f>+IFERROR(VLOOKUP(#REF!,[2]REGION!$G$2:$I$1125,2,FALSE),"")</f>
        <v/>
      </c>
      <c r="L1773" s="23" t="str">
        <f>+IFERROR(VLOOKUP(AI1773,[2]REGION!$G$2:$I$1125,2,FALSE),"")</f>
        <v/>
      </c>
      <c r="M1773" s="23" t="str">
        <f>+IFERROR(VLOOKUP(#REF!,[2]ORDINALES!$H$2:$I$382,2,FALSE),"")</f>
        <v/>
      </c>
      <c r="N1773" s="23" t="str">
        <f>IFERROR(VLOOKUP(U1773,'[2]Lista Willy'!$B$11:$D$14,3,FALSE),"")</f>
        <v>REC_11</v>
      </c>
      <c r="O1773" s="24"/>
      <c r="P1773" s="90">
        <v>53016</v>
      </c>
      <c r="Q1773" s="90" t="s">
        <v>540</v>
      </c>
      <c r="R1773" s="90" t="s">
        <v>1386</v>
      </c>
      <c r="S1773" s="90" t="s">
        <v>1700</v>
      </c>
      <c r="T1773" s="90" t="s">
        <v>1386</v>
      </c>
      <c r="U1773" s="90" t="s">
        <v>52</v>
      </c>
      <c r="V1773" s="94" t="s">
        <v>53</v>
      </c>
      <c r="W1773" s="90" t="s">
        <v>54</v>
      </c>
      <c r="X1773" s="90" t="s">
        <v>55</v>
      </c>
      <c r="Y1773" s="90" t="s">
        <v>1715</v>
      </c>
      <c r="Z1773" s="88">
        <v>4200000</v>
      </c>
      <c r="AA1773" s="120"/>
      <c r="AB1773" s="88"/>
      <c r="AC1773" s="88"/>
      <c r="AD1773" s="88"/>
      <c r="AE1773" s="120">
        <v>4200000</v>
      </c>
      <c r="AF1773" s="88"/>
      <c r="AG1773" s="89"/>
      <c r="AH1773" s="90" t="s">
        <v>57</v>
      </c>
      <c r="AI1773" s="90"/>
      <c r="AJ1773" s="90"/>
      <c r="AK1773" s="90"/>
      <c r="AL1773" s="90" t="s">
        <v>57</v>
      </c>
      <c r="AM1773" s="90"/>
      <c r="AN1773" s="90" t="s">
        <v>57</v>
      </c>
      <c r="AO1773" s="90"/>
      <c r="AP1773" s="90" t="s">
        <v>57</v>
      </c>
      <c r="AQ1773" s="90"/>
      <c r="AR1773" s="90" t="s">
        <v>57</v>
      </c>
      <c r="AS1773" s="90" t="s">
        <v>60</v>
      </c>
      <c r="AT1773" s="90" t="s">
        <v>61</v>
      </c>
      <c r="AU1773" s="97" t="s">
        <v>62</v>
      </c>
      <c r="AV1773" s="98" t="s">
        <v>125</v>
      </c>
      <c r="AW1773" s="98" t="s">
        <v>126</v>
      </c>
      <c r="AX1773" s="97">
        <v>3202032</v>
      </c>
      <c r="AY1773" s="98" t="s">
        <v>127</v>
      </c>
      <c r="AZ1773" s="98" t="s">
        <v>293</v>
      </c>
      <c r="BA1773" s="24"/>
    </row>
    <row r="1774" spans="1:53" ht="84.75" customHeight="1">
      <c r="A1774" s="23" t="str">
        <f>+IFERROR(VLOOKUP(R1774,'[2]Listas niveles'!$D$2:$E$11,2,FALSE),"")</f>
        <v>DTAO</v>
      </c>
      <c r="B1774" s="23" t="str">
        <f>+IFERROR(VLOOKUP(AS1774,'[2]Listas anexo 1'!$A$7:$B$8,2,FALSE),"")</f>
        <v>ADMIN</v>
      </c>
      <c r="C1774" s="23" t="str">
        <f>+IFERROR(VLOOKUP(AT1774,'[2]Listas anexo 1'!$A$13:$B$15,2,FALSE),"")</f>
        <v>ADMINYCOOR</v>
      </c>
      <c r="D1774" s="23" t="str">
        <f>+IFERROR(VLOOKUP(AT1774,'[2]Listas anexo 1'!$A$13:$C$15,3,FALSE),"")</f>
        <v>CONTRIBUIR</v>
      </c>
      <c r="E1774" s="23" t="str">
        <f>+IFERROR(VLOOKUP(AT1774,'[2]Listas anexo 1'!$A$19:$B$21,2,FALSE),"")</f>
        <v>ADMINOB</v>
      </c>
      <c r="F1774" s="23" t="str">
        <f>+IFERROR(VLOOKUP(AV1774,'[2]Listas anexo 1'!$J$13:$K$21,2,FALSE),"")</f>
        <v>ADOBIII</v>
      </c>
      <c r="G1774" s="23" t="str">
        <f>+IFERROR(VLOOKUP(AW1774,'[2]LISTAS ANEXO 1. 2'!$A$9:$B$38,2,FALSE),"")</f>
        <v>AX</v>
      </c>
      <c r="H1774" s="23" t="str">
        <f>+IFERROR(IF(C1774="ADMINYCOOR",VLOOKUP(AY1774,'[2]LISTAS ANEXO 1. 3'!$B$13:$C$42,2,FALSE),IF(C1774="TASAS",VLOOKUP(AY1774,'[2]LISTAS ANEXO 1. 3'!$B$43:$C$51,2,FALSE),IF(C1774="FORTALECIMIENTO",VLOOKUP(AY1774,'[2]LISTAS ANEXO 1. 3'!$B$52:$C$58,2,FALSE),""))),"")</f>
        <v>OO</v>
      </c>
      <c r="I1774" s="23" t="str">
        <f>+IFERROR(VLOOKUP(#REF!,'[2]LISTAS ANEXO 1. 4'!$B$74:$C$90,2,FALSE),"")</f>
        <v/>
      </c>
      <c r="J1774" s="23" t="str">
        <f>+IFERROR(VLOOKUP(X1774,[2]ORDINALES!$B$2:$C$5,2,FALSE),"")</f>
        <v>CTADOS</v>
      </c>
      <c r="K1774" s="23" t="str">
        <f>+IFERROR(VLOOKUP(#REF!,[2]REGION!$G$2:$I$1125,2,FALSE),"")</f>
        <v/>
      </c>
      <c r="L1774" s="23" t="str">
        <f>+IFERROR(VLOOKUP(AI1774,[2]REGION!$G$2:$I$1125,2,FALSE),"")</f>
        <v/>
      </c>
      <c r="M1774" s="23" t="str">
        <f>+IFERROR(VLOOKUP(#REF!,[2]ORDINALES!$H$2:$I$382,2,FALSE),"")</f>
        <v/>
      </c>
      <c r="N1774" s="23" t="str">
        <f>IFERROR(VLOOKUP(U1774,'[2]Lista Willy'!$B$11:$D$14,3,FALSE),"")</f>
        <v>REC_20</v>
      </c>
      <c r="O1774" s="24"/>
      <c r="P1774" s="90">
        <v>53017</v>
      </c>
      <c r="Q1774" s="90" t="s">
        <v>540</v>
      </c>
      <c r="R1774" s="90" t="s">
        <v>1386</v>
      </c>
      <c r="S1774" s="90" t="s">
        <v>1700</v>
      </c>
      <c r="T1774" s="90" t="s">
        <v>1386</v>
      </c>
      <c r="U1774" s="90" t="s">
        <v>153</v>
      </c>
      <c r="V1774" s="94" t="s">
        <v>154</v>
      </c>
      <c r="W1774" s="90" t="s">
        <v>54</v>
      </c>
      <c r="X1774" s="90" t="s">
        <v>55</v>
      </c>
      <c r="Y1774" s="90" t="s">
        <v>1716</v>
      </c>
      <c r="Z1774" s="88">
        <v>2000000</v>
      </c>
      <c r="AA1774" s="120"/>
      <c r="AB1774" s="88"/>
      <c r="AC1774" s="88"/>
      <c r="AD1774" s="88"/>
      <c r="AE1774" s="120">
        <v>2000000</v>
      </c>
      <c r="AF1774" s="88"/>
      <c r="AG1774" s="89"/>
      <c r="AH1774" s="90" t="s">
        <v>57</v>
      </c>
      <c r="AI1774" s="90"/>
      <c r="AJ1774" s="90"/>
      <c r="AK1774" s="90"/>
      <c r="AL1774" s="90" t="s">
        <v>57</v>
      </c>
      <c r="AM1774" s="90"/>
      <c r="AN1774" s="90" t="s">
        <v>57</v>
      </c>
      <c r="AO1774" s="90"/>
      <c r="AP1774" s="90" t="s">
        <v>57</v>
      </c>
      <c r="AQ1774" s="90"/>
      <c r="AR1774" s="90" t="s">
        <v>57</v>
      </c>
      <c r="AS1774" s="90" t="s">
        <v>60</v>
      </c>
      <c r="AT1774" s="90" t="s">
        <v>61</v>
      </c>
      <c r="AU1774" s="97" t="s">
        <v>62</v>
      </c>
      <c r="AV1774" s="98" t="s">
        <v>272</v>
      </c>
      <c r="AW1774" s="98" t="s">
        <v>335</v>
      </c>
      <c r="AX1774" s="97">
        <v>3202004</v>
      </c>
      <c r="AY1774" s="98" t="s">
        <v>336</v>
      </c>
      <c r="AZ1774" s="98" t="s">
        <v>888</v>
      </c>
      <c r="BA1774" s="24"/>
    </row>
    <row r="1775" spans="1:53" ht="84.75" customHeight="1">
      <c r="A1775" s="23" t="str">
        <f>+IFERROR(VLOOKUP(R1775,'[2]Listas niveles'!$D$2:$E$11,2,FALSE),"")</f>
        <v>DTAO</v>
      </c>
      <c r="B1775" s="23" t="str">
        <f>+IFERROR(VLOOKUP(AS1775,'[2]Listas anexo 1'!$A$7:$B$8,2,FALSE),"")</f>
        <v>ADMIN</v>
      </c>
      <c r="C1775" s="23" t="str">
        <f>+IFERROR(VLOOKUP(AT1775,'[2]Listas anexo 1'!$A$13:$B$15,2,FALSE),"")</f>
        <v>ADMINYCOOR</v>
      </c>
      <c r="D1775" s="23" t="str">
        <f>+IFERROR(VLOOKUP(AT1775,'[2]Listas anexo 1'!$A$13:$C$15,3,FALSE),"")</f>
        <v>CONTRIBUIR</v>
      </c>
      <c r="E1775" s="23" t="str">
        <f>+IFERROR(VLOOKUP(AT1775,'[2]Listas anexo 1'!$A$19:$B$21,2,FALSE),"")</f>
        <v>ADMINOB</v>
      </c>
      <c r="F1775" s="23" t="str">
        <f>+IFERROR(VLOOKUP(AV1775,'[2]Listas anexo 1'!$J$13:$K$21,2,FALSE),"")</f>
        <v>ADOBI</v>
      </c>
      <c r="G1775" s="23" t="str">
        <f>+IFERROR(VLOOKUP(AW1775,'[2]LISTAS ANEXO 1. 2'!$A$9:$B$38,2,FALSE),"")</f>
        <v>AIII</v>
      </c>
      <c r="H1775" s="23" t="str">
        <f>+IFERROR(IF(C1775="ADMINYCOOR",VLOOKUP(AY1775,'[2]LISTAS ANEXO 1. 3'!$B$13:$C$42,2,FALSE),IF(C1775="TASAS",VLOOKUP(AY1775,'[2]LISTAS ANEXO 1. 3'!$B$43:$C$51,2,FALSE),IF(C1775="FORTALECIMIENTO",VLOOKUP(AY1775,'[2]LISTAS ANEXO 1. 3'!$B$52:$C$58,2,FALSE),""))),"")</f>
        <v>DD</v>
      </c>
      <c r="I1775" s="23" t="str">
        <f>+IFERROR(VLOOKUP(#REF!,'[2]LISTAS ANEXO 1. 4'!$B$74:$C$90,2,FALSE),"")</f>
        <v/>
      </c>
      <c r="J1775" s="23" t="str">
        <f>+IFERROR(VLOOKUP(X1775,[2]ORDINALES!$B$2:$C$5,2,FALSE),"")</f>
        <v>CTADOS</v>
      </c>
      <c r="K1775" s="23" t="str">
        <f>+IFERROR(VLOOKUP(#REF!,[2]REGION!$G$2:$I$1125,2,FALSE),"")</f>
        <v/>
      </c>
      <c r="L1775" s="23" t="str">
        <f>+IFERROR(VLOOKUP(AI1775,[2]REGION!$G$2:$I$1125,2,FALSE),"")</f>
        <v/>
      </c>
      <c r="M1775" s="23" t="str">
        <f>+IFERROR(VLOOKUP(#REF!,[2]ORDINALES!$H$2:$I$382,2,FALSE),"")</f>
        <v/>
      </c>
      <c r="N1775" s="23" t="str">
        <f>IFERROR(VLOOKUP(U1775,'[2]Lista Willy'!$B$11:$D$14,3,FALSE),"")</f>
        <v>REC_11</v>
      </c>
      <c r="O1775" s="24"/>
      <c r="P1775" s="90">
        <v>53019</v>
      </c>
      <c r="Q1775" s="90" t="s">
        <v>540</v>
      </c>
      <c r="R1775" s="90" t="s">
        <v>1386</v>
      </c>
      <c r="S1775" s="90" t="s">
        <v>1700</v>
      </c>
      <c r="T1775" s="90" t="s">
        <v>1386</v>
      </c>
      <c r="U1775" s="90" t="s">
        <v>52</v>
      </c>
      <c r="V1775" s="94" t="s">
        <v>53</v>
      </c>
      <c r="W1775" s="90" t="s">
        <v>54</v>
      </c>
      <c r="X1775" s="90" t="s">
        <v>55</v>
      </c>
      <c r="Y1775" s="90" t="s">
        <v>1717</v>
      </c>
      <c r="Z1775" s="88">
        <v>19240000</v>
      </c>
      <c r="AA1775" s="120"/>
      <c r="AB1775" s="88"/>
      <c r="AC1775" s="88"/>
      <c r="AD1775" s="88"/>
      <c r="AE1775" s="120">
        <v>19240000</v>
      </c>
      <c r="AF1775" s="88"/>
      <c r="AG1775" s="89"/>
      <c r="AH1775" s="90" t="s">
        <v>57</v>
      </c>
      <c r="AI1775" s="90"/>
      <c r="AJ1775" s="90"/>
      <c r="AK1775" s="90"/>
      <c r="AL1775" s="90" t="s">
        <v>57</v>
      </c>
      <c r="AM1775" s="90"/>
      <c r="AN1775" s="90" t="s">
        <v>57</v>
      </c>
      <c r="AO1775" s="90"/>
      <c r="AP1775" s="90" t="s">
        <v>57</v>
      </c>
      <c r="AQ1775" s="90"/>
      <c r="AR1775" s="90" t="s">
        <v>57</v>
      </c>
      <c r="AS1775" s="90" t="s">
        <v>60</v>
      </c>
      <c r="AT1775" s="90" t="s">
        <v>61</v>
      </c>
      <c r="AU1775" s="97" t="s">
        <v>62</v>
      </c>
      <c r="AV1775" s="98" t="s">
        <v>125</v>
      </c>
      <c r="AW1775" s="98" t="s">
        <v>324</v>
      </c>
      <c r="AX1775" s="97">
        <v>3202005</v>
      </c>
      <c r="AY1775" s="98" t="s">
        <v>325</v>
      </c>
      <c r="AZ1775" s="98" t="s">
        <v>389</v>
      </c>
      <c r="BA1775" s="24"/>
    </row>
    <row r="1776" spans="1:53" ht="84.75" customHeight="1">
      <c r="A1776" s="23" t="str">
        <f>+IFERROR(VLOOKUP(R1776,'[2]Listas niveles'!$D$2:$E$11,2,FALSE),"")</f>
        <v>DTAO</v>
      </c>
      <c r="B1776" s="23" t="str">
        <f>+IFERROR(VLOOKUP(AS1776,'[2]Listas anexo 1'!$A$7:$B$8,2,FALSE),"")</f>
        <v>ADMIN</v>
      </c>
      <c r="C1776" s="23" t="str">
        <f>+IFERROR(VLOOKUP(AT1776,'[2]Listas anexo 1'!$A$13:$B$15,2,FALSE),"")</f>
        <v>ADMINYCOOR</v>
      </c>
      <c r="D1776" s="23" t="str">
        <f>+IFERROR(VLOOKUP(AT1776,'[2]Listas anexo 1'!$A$13:$C$15,3,FALSE),"")</f>
        <v>CONTRIBUIR</v>
      </c>
      <c r="E1776" s="23" t="str">
        <f>+IFERROR(VLOOKUP(AT1776,'[2]Listas anexo 1'!$A$19:$B$21,2,FALSE),"")</f>
        <v>ADMINOB</v>
      </c>
      <c r="F1776" s="23" t="str">
        <f>+IFERROR(VLOOKUP(AV1776,'[2]Listas anexo 1'!$J$13:$K$21,2,FALSE),"")</f>
        <v>ADOBI</v>
      </c>
      <c r="G1776" s="23" t="str">
        <f>+IFERROR(VLOOKUP(AW1776,'[2]LISTAS ANEXO 1. 2'!$A$9:$B$38,2,FALSE),"")</f>
        <v>AI</v>
      </c>
      <c r="H1776" s="23" t="str">
        <f>+IFERROR(IF(C1776="ADMINYCOOR",VLOOKUP(AY1776,'[2]LISTAS ANEXO 1. 3'!$B$13:$C$42,2,FALSE),IF(C1776="TASAS",VLOOKUP(AY1776,'[2]LISTAS ANEXO 1. 3'!$B$43:$C$51,2,FALSE),IF(C1776="FORTALECIMIENTO",VLOOKUP(AY1776,'[2]LISTAS ANEXO 1. 3'!$B$52:$C$58,2,FALSE),""))),"")</f>
        <v>AA</v>
      </c>
      <c r="I1776" s="23" t="str">
        <f>+IFERROR(VLOOKUP(#REF!,'[2]LISTAS ANEXO 1. 4'!$B$74:$C$90,2,FALSE),"")</f>
        <v/>
      </c>
      <c r="J1776" s="23" t="str">
        <f>+IFERROR(VLOOKUP(X1776,[2]ORDINALES!$B$2:$C$5,2,FALSE),"")</f>
        <v>CTADOS</v>
      </c>
      <c r="K1776" s="23" t="str">
        <f>+IFERROR(VLOOKUP(#REF!,[2]REGION!$G$2:$I$1125,2,FALSE),"")</f>
        <v/>
      </c>
      <c r="L1776" s="23" t="str">
        <f>+IFERROR(VLOOKUP(AI1776,[2]REGION!$G$2:$I$1125,2,FALSE),"")</f>
        <v/>
      </c>
      <c r="M1776" s="23" t="str">
        <f>+IFERROR(VLOOKUP(#REF!,[2]ORDINALES!$H$2:$I$382,2,FALSE),"")</f>
        <v/>
      </c>
      <c r="N1776" s="23" t="str">
        <f>IFERROR(VLOOKUP(U1776,'[2]Lista Willy'!$B$11:$D$14,3,FALSE),"")</f>
        <v>REC_20</v>
      </c>
      <c r="O1776" s="24"/>
      <c r="P1776" s="90">
        <v>53020</v>
      </c>
      <c r="Q1776" s="90" t="s">
        <v>540</v>
      </c>
      <c r="R1776" s="90" t="s">
        <v>1386</v>
      </c>
      <c r="S1776" s="90" t="s">
        <v>1700</v>
      </c>
      <c r="T1776" s="90" t="s">
        <v>1386</v>
      </c>
      <c r="U1776" s="90" t="s">
        <v>153</v>
      </c>
      <c r="V1776" s="94" t="s">
        <v>154</v>
      </c>
      <c r="W1776" s="90" t="s">
        <v>54</v>
      </c>
      <c r="X1776" s="90" t="s">
        <v>55</v>
      </c>
      <c r="Y1776" s="90" t="s">
        <v>292</v>
      </c>
      <c r="Z1776" s="88">
        <v>4738000</v>
      </c>
      <c r="AA1776" s="120"/>
      <c r="AB1776" s="88"/>
      <c r="AC1776" s="88"/>
      <c r="AD1776" s="88"/>
      <c r="AE1776" s="120">
        <v>4738000</v>
      </c>
      <c r="AF1776" s="88"/>
      <c r="AG1776" s="89"/>
      <c r="AH1776" s="90" t="s">
        <v>57</v>
      </c>
      <c r="AI1776" s="90"/>
      <c r="AJ1776" s="90"/>
      <c r="AK1776" s="90"/>
      <c r="AL1776" s="90" t="s">
        <v>57</v>
      </c>
      <c r="AM1776" s="90"/>
      <c r="AN1776" s="90" t="s">
        <v>57</v>
      </c>
      <c r="AO1776" s="90"/>
      <c r="AP1776" s="90" t="s">
        <v>57</v>
      </c>
      <c r="AQ1776" s="90"/>
      <c r="AR1776" s="90" t="s">
        <v>57</v>
      </c>
      <c r="AS1776" s="90" t="s">
        <v>60</v>
      </c>
      <c r="AT1776" s="90" t="s">
        <v>61</v>
      </c>
      <c r="AU1776" s="97" t="s">
        <v>62</v>
      </c>
      <c r="AV1776" s="98" t="s">
        <v>125</v>
      </c>
      <c r="AW1776" s="98" t="s">
        <v>126</v>
      </c>
      <c r="AX1776" s="97">
        <v>3202032</v>
      </c>
      <c r="AY1776" s="98" t="s">
        <v>127</v>
      </c>
      <c r="AZ1776" s="98" t="s">
        <v>293</v>
      </c>
      <c r="BA1776" s="24"/>
    </row>
    <row r="1777" spans="1:53" ht="84.75" customHeight="1">
      <c r="A1777" s="23" t="str">
        <f>+IFERROR(VLOOKUP(R1777,'[2]Listas niveles'!$D$2:$E$11,2,FALSE),"")</f>
        <v>DTAO</v>
      </c>
      <c r="B1777" s="23" t="str">
        <f>+IFERROR(VLOOKUP(AS1777,'[2]Listas anexo 1'!$A$7:$B$8,2,FALSE),"")</f>
        <v>ADMIN</v>
      </c>
      <c r="C1777" s="23" t="str">
        <f>+IFERROR(VLOOKUP(AT1777,'[2]Listas anexo 1'!$A$13:$B$15,2,FALSE),"")</f>
        <v>ADMINYCOOR</v>
      </c>
      <c r="D1777" s="23" t="str">
        <f>+IFERROR(VLOOKUP(AT1777,'[2]Listas anexo 1'!$A$13:$C$15,3,FALSE),"")</f>
        <v>CONTRIBUIR</v>
      </c>
      <c r="E1777" s="23" t="str">
        <f>+IFERROR(VLOOKUP(AT1777,'[2]Listas anexo 1'!$A$19:$B$21,2,FALSE),"")</f>
        <v>ADMINOB</v>
      </c>
      <c r="F1777" s="23" t="str">
        <f>+IFERROR(VLOOKUP(AV1777,'[2]Listas anexo 1'!$J$13:$K$21,2,FALSE),"")</f>
        <v>ADOBIV</v>
      </c>
      <c r="G1777" s="23" t="str">
        <f>+IFERROR(VLOOKUP(AW1777,'[2]LISTAS ANEXO 1. 2'!$A$9:$B$38,2,FALSE),"")</f>
        <v>AXVI</v>
      </c>
      <c r="H1777" s="23" t="str">
        <f>+IFERROR(IF(C1777="ADMINYCOOR",VLOOKUP(AY1777,'[2]LISTAS ANEXO 1. 3'!$B$13:$C$42,2,FALSE),IF(C1777="TASAS",VLOOKUP(AY1777,'[2]LISTAS ANEXO 1. 3'!$B$43:$C$51,2,FALSE),IF(C1777="FORTALECIMIENTO",VLOOKUP(AY1777,'[2]LISTAS ANEXO 1. 3'!$B$52:$C$58,2,FALSE),""))),"")</f>
        <v>CD</v>
      </c>
      <c r="I1777" s="23" t="str">
        <f>+IFERROR(VLOOKUP(#REF!,'[2]LISTAS ANEXO 1. 4'!$B$74:$C$90,2,FALSE),"")</f>
        <v/>
      </c>
      <c r="J1777" s="23" t="str">
        <f>+IFERROR(VLOOKUP(X1777,[2]ORDINALES!$B$2:$C$5,2,FALSE),"")</f>
        <v>CTADOS</v>
      </c>
      <c r="K1777" s="23" t="str">
        <f>+IFERROR(VLOOKUP(#REF!,[2]REGION!$G$2:$I$1125,2,FALSE),"")</f>
        <v/>
      </c>
      <c r="L1777" s="23" t="str">
        <f>+IFERROR(VLOOKUP(AI1777,[2]REGION!$G$2:$I$1125,2,FALSE),"")</f>
        <v/>
      </c>
      <c r="M1777" s="23" t="str">
        <f>+IFERROR(VLOOKUP(#REF!,[2]ORDINALES!$H$2:$I$382,2,FALSE),"")</f>
        <v/>
      </c>
      <c r="N1777" s="23" t="str">
        <f>IFERROR(VLOOKUP(U1777,'[2]Lista Willy'!$B$11:$D$14,3,FALSE),"")</f>
        <v>REC_11</v>
      </c>
      <c r="O1777" s="24"/>
      <c r="P1777" s="90">
        <v>53021</v>
      </c>
      <c r="Q1777" s="90" t="s">
        <v>540</v>
      </c>
      <c r="R1777" s="90" t="s">
        <v>1386</v>
      </c>
      <c r="S1777" s="90" t="s">
        <v>1700</v>
      </c>
      <c r="T1777" s="90" t="s">
        <v>1386</v>
      </c>
      <c r="U1777" s="90" t="s">
        <v>52</v>
      </c>
      <c r="V1777" s="94" t="s">
        <v>53</v>
      </c>
      <c r="W1777" s="90" t="s">
        <v>54</v>
      </c>
      <c r="X1777" s="90" t="s">
        <v>55</v>
      </c>
      <c r="Y1777" s="90" t="s">
        <v>1416</v>
      </c>
      <c r="Z1777" s="88">
        <v>1482716</v>
      </c>
      <c r="AA1777" s="120"/>
      <c r="AB1777" s="88"/>
      <c r="AC1777" s="88"/>
      <c r="AD1777" s="88"/>
      <c r="AE1777" s="120">
        <v>1482716</v>
      </c>
      <c r="AF1777" s="88"/>
      <c r="AG1777" s="89"/>
      <c r="AH1777" s="90" t="s">
        <v>57</v>
      </c>
      <c r="AI1777" s="90"/>
      <c r="AJ1777" s="90"/>
      <c r="AK1777" s="90"/>
      <c r="AL1777" s="90" t="s">
        <v>57</v>
      </c>
      <c r="AM1777" s="90"/>
      <c r="AN1777" s="90" t="s">
        <v>57</v>
      </c>
      <c r="AO1777" s="90"/>
      <c r="AP1777" s="90" t="s">
        <v>57</v>
      </c>
      <c r="AQ1777" s="90"/>
      <c r="AR1777" s="90" t="s">
        <v>57</v>
      </c>
      <c r="AS1777" s="90" t="s">
        <v>60</v>
      </c>
      <c r="AT1777" s="90" t="s">
        <v>61</v>
      </c>
      <c r="AU1777" s="97" t="s">
        <v>62</v>
      </c>
      <c r="AV1777" s="98" t="s">
        <v>63</v>
      </c>
      <c r="AW1777" s="98" t="s">
        <v>64</v>
      </c>
      <c r="AX1777" s="97">
        <v>3202008</v>
      </c>
      <c r="AY1777" s="98" t="s">
        <v>65</v>
      </c>
      <c r="AZ1777" s="98" t="s">
        <v>66</v>
      </c>
      <c r="BA1777" s="24"/>
    </row>
    <row r="1778" spans="1:53" ht="84.75" customHeight="1">
      <c r="A1778" s="23" t="str">
        <f>+IFERROR(VLOOKUP(R1778,'[2]Listas niveles'!$D$2:$E$11,2,FALSE),"")</f>
        <v>DTAO</v>
      </c>
      <c r="B1778" s="23" t="str">
        <f>+IFERROR(VLOOKUP(AS1778,'[2]Listas anexo 1'!$A$7:$B$8,2,FALSE),"")</f>
        <v>ADMIN</v>
      </c>
      <c r="C1778" s="23" t="str">
        <f>+IFERROR(VLOOKUP(AT1778,'[2]Listas anexo 1'!$A$13:$B$15,2,FALSE),"")</f>
        <v>ADMINYCOOR</v>
      </c>
      <c r="D1778" s="23" t="str">
        <f>+IFERROR(VLOOKUP(AT1778,'[2]Listas anexo 1'!$A$13:$C$15,3,FALSE),"")</f>
        <v>CONTRIBUIR</v>
      </c>
      <c r="E1778" s="23" t="str">
        <f>+IFERROR(VLOOKUP(AT1778,'[2]Listas anexo 1'!$A$19:$B$21,2,FALSE),"")</f>
        <v>ADMINOB</v>
      </c>
      <c r="F1778" s="23" t="str">
        <f>+IFERROR(VLOOKUP(AV1778,'[2]Listas anexo 1'!$J$13:$K$21,2,FALSE),"")</f>
        <v>ADOBIV</v>
      </c>
      <c r="G1778" s="23" t="str">
        <f>+IFERROR(VLOOKUP(AW1778,'[2]LISTAS ANEXO 1. 2'!$A$9:$B$38,2,FALSE),"")</f>
        <v>AXVI</v>
      </c>
      <c r="H1778" s="23" t="str">
        <f>+IFERROR(IF(C1778="ADMINYCOOR",VLOOKUP(AY1778,'[2]LISTAS ANEXO 1. 3'!$B$13:$C$42,2,FALSE),IF(C1778="TASAS",VLOOKUP(AY1778,'[2]LISTAS ANEXO 1. 3'!$B$43:$C$51,2,FALSE),IF(C1778="FORTALECIMIENTO",VLOOKUP(AY1778,'[2]LISTAS ANEXO 1. 3'!$B$52:$C$58,2,FALSE),""))),"")</f>
        <v>CD</v>
      </c>
      <c r="I1778" s="23" t="str">
        <f>+IFERROR(VLOOKUP(#REF!,'[2]LISTAS ANEXO 1. 4'!$B$74:$C$90,2,FALSE),"")</f>
        <v/>
      </c>
      <c r="J1778" s="23" t="str">
        <f>+IFERROR(VLOOKUP(X1778,[2]ORDINALES!$B$2:$C$5,2,FALSE),"")</f>
        <v>CTADOS</v>
      </c>
      <c r="K1778" s="23" t="str">
        <f>+IFERROR(VLOOKUP(#REF!,[2]REGION!$G$2:$I$1125,2,FALSE),"")</f>
        <v/>
      </c>
      <c r="L1778" s="23" t="str">
        <f>+IFERROR(VLOOKUP(AI1778,[2]REGION!$G$2:$I$1125,2,FALSE),"")</f>
        <v/>
      </c>
      <c r="M1778" s="23" t="str">
        <f>+IFERROR(VLOOKUP(#REF!,[2]ORDINALES!$H$2:$I$382,2,FALSE),"")</f>
        <v/>
      </c>
      <c r="N1778" s="23" t="str">
        <f>IFERROR(VLOOKUP(U1778,'[2]Lista Willy'!$B$11:$D$14,3,FALSE),"")</f>
        <v>REC_11</v>
      </c>
      <c r="O1778" s="24"/>
      <c r="P1778" s="90">
        <v>53022</v>
      </c>
      <c r="Q1778" s="90" t="s">
        <v>540</v>
      </c>
      <c r="R1778" s="90" t="s">
        <v>1386</v>
      </c>
      <c r="S1778" s="90" t="s">
        <v>1700</v>
      </c>
      <c r="T1778" s="90" t="s">
        <v>1386</v>
      </c>
      <c r="U1778" s="90" t="s">
        <v>52</v>
      </c>
      <c r="V1778" s="94" t="s">
        <v>53</v>
      </c>
      <c r="W1778" s="90" t="s">
        <v>54</v>
      </c>
      <c r="X1778" s="90" t="s">
        <v>55</v>
      </c>
      <c r="Y1778" s="90" t="s">
        <v>294</v>
      </c>
      <c r="Z1778" s="88">
        <v>693190</v>
      </c>
      <c r="AA1778" s="120"/>
      <c r="AB1778" s="88"/>
      <c r="AC1778" s="88"/>
      <c r="AD1778" s="88"/>
      <c r="AE1778" s="120">
        <v>693190</v>
      </c>
      <c r="AF1778" s="88"/>
      <c r="AG1778" s="89"/>
      <c r="AH1778" s="90" t="s">
        <v>57</v>
      </c>
      <c r="AI1778" s="90"/>
      <c r="AJ1778" s="90"/>
      <c r="AK1778" s="90"/>
      <c r="AL1778" s="90" t="s">
        <v>57</v>
      </c>
      <c r="AM1778" s="90"/>
      <c r="AN1778" s="90" t="s">
        <v>57</v>
      </c>
      <c r="AO1778" s="90"/>
      <c r="AP1778" s="90" t="s">
        <v>57</v>
      </c>
      <c r="AQ1778" s="90"/>
      <c r="AR1778" s="90" t="s">
        <v>57</v>
      </c>
      <c r="AS1778" s="90" t="s">
        <v>60</v>
      </c>
      <c r="AT1778" s="90" t="s">
        <v>61</v>
      </c>
      <c r="AU1778" s="97" t="s">
        <v>62</v>
      </c>
      <c r="AV1778" s="98" t="s">
        <v>63</v>
      </c>
      <c r="AW1778" s="98" t="s">
        <v>64</v>
      </c>
      <c r="AX1778" s="97">
        <v>3202008</v>
      </c>
      <c r="AY1778" s="98" t="s">
        <v>65</v>
      </c>
      <c r="AZ1778" s="98" t="s">
        <v>66</v>
      </c>
      <c r="BA1778" s="24"/>
    </row>
    <row r="1779" spans="1:53" ht="84.75" customHeight="1">
      <c r="A1779" s="23" t="str">
        <f>+IFERROR(VLOOKUP(R1779,'[2]Listas niveles'!$D$2:$E$11,2,FALSE),"")</f>
        <v>DTAO</v>
      </c>
      <c r="B1779" s="23" t="str">
        <f>+IFERROR(VLOOKUP(AS1779,'[2]Listas anexo 1'!$A$7:$B$8,2,FALSE),"")</f>
        <v>ADMIN</v>
      </c>
      <c r="C1779" s="23" t="str">
        <f>+IFERROR(VLOOKUP(AT1779,'[2]Listas anexo 1'!$A$13:$B$15,2,FALSE),"")</f>
        <v>ADMINYCOOR</v>
      </c>
      <c r="D1779" s="23" t="str">
        <f>+IFERROR(VLOOKUP(AT1779,'[2]Listas anexo 1'!$A$13:$C$15,3,FALSE),"")</f>
        <v>CONTRIBUIR</v>
      </c>
      <c r="E1779" s="23" t="str">
        <f>+IFERROR(VLOOKUP(AT1779,'[2]Listas anexo 1'!$A$19:$B$21,2,FALSE),"")</f>
        <v>ADMINOB</v>
      </c>
      <c r="F1779" s="23" t="str">
        <f>+IFERROR(VLOOKUP(AV1779,'[2]Listas anexo 1'!$J$13:$K$21,2,FALSE),"")</f>
        <v>ADOBIV</v>
      </c>
      <c r="G1779" s="23" t="str">
        <f>+IFERROR(VLOOKUP(AW1779,'[2]LISTAS ANEXO 1. 2'!$A$9:$B$38,2,FALSE),"")</f>
        <v>AXVI</v>
      </c>
      <c r="H1779" s="23" t="str">
        <f>+IFERROR(IF(C1779="ADMINYCOOR",VLOOKUP(AY1779,'[2]LISTAS ANEXO 1. 3'!$B$13:$C$42,2,FALSE),IF(C1779="TASAS",VLOOKUP(AY1779,'[2]LISTAS ANEXO 1. 3'!$B$43:$C$51,2,FALSE),IF(C1779="FORTALECIMIENTO",VLOOKUP(AY1779,'[2]LISTAS ANEXO 1. 3'!$B$52:$C$58,2,FALSE),""))),"")</f>
        <v>CD</v>
      </c>
      <c r="I1779" s="23" t="str">
        <f>+IFERROR(VLOOKUP(#REF!,'[2]LISTAS ANEXO 1. 4'!$B$74:$C$90,2,FALSE),"")</f>
        <v/>
      </c>
      <c r="J1779" s="23" t="str">
        <f>+IFERROR(VLOOKUP(X1779,[2]ORDINALES!$B$2:$C$5,2,FALSE),"")</f>
        <v>CTADOS</v>
      </c>
      <c r="K1779" s="23" t="str">
        <f>+IFERROR(VLOOKUP(#REF!,[2]REGION!$G$2:$I$1125,2,FALSE),"")</f>
        <v/>
      </c>
      <c r="L1779" s="23" t="str">
        <f>+IFERROR(VLOOKUP(AI1779,[2]REGION!$G$2:$I$1125,2,FALSE),"")</f>
        <v/>
      </c>
      <c r="M1779" s="23" t="str">
        <f>+IFERROR(VLOOKUP(#REF!,[2]ORDINALES!$H$2:$I$382,2,FALSE),"")</f>
        <v/>
      </c>
      <c r="N1779" s="23" t="str">
        <f>IFERROR(VLOOKUP(U1779,'[2]Lista Willy'!$B$11:$D$14,3,FALSE),"")</f>
        <v>REC_11</v>
      </c>
      <c r="O1779" s="24"/>
      <c r="P1779" s="90">
        <v>53023</v>
      </c>
      <c r="Q1779" s="90" t="s">
        <v>540</v>
      </c>
      <c r="R1779" s="90" t="s">
        <v>1386</v>
      </c>
      <c r="S1779" s="90" t="s">
        <v>1700</v>
      </c>
      <c r="T1779" s="90" t="s">
        <v>1386</v>
      </c>
      <c r="U1779" s="90" t="s">
        <v>52</v>
      </c>
      <c r="V1779" s="94" t="s">
        <v>53</v>
      </c>
      <c r="W1779" s="90" t="s">
        <v>54</v>
      </c>
      <c r="X1779" s="90" t="s">
        <v>55</v>
      </c>
      <c r="Y1779" s="90" t="s">
        <v>294</v>
      </c>
      <c r="Z1779" s="88">
        <v>257500</v>
      </c>
      <c r="AA1779" s="120"/>
      <c r="AB1779" s="88"/>
      <c r="AC1779" s="88"/>
      <c r="AD1779" s="88"/>
      <c r="AE1779" s="120">
        <v>257500</v>
      </c>
      <c r="AF1779" s="88"/>
      <c r="AG1779" s="89"/>
      <c r="AH1779" s="90" t="s">
        <v>57</v>
      </c>
      <c r="AI1779" s="90"/>
      <c r="AJ1779" s="90"/>
      <c r="AK1779" s="90"/>
      <c r="AL1779" s="90" t="s">
        <v>57</v>
      </c>
      <c r="AM1779" s="90"/>
      <c r="AN1779" s="90" t="s">
        <v>57</v>
      </c>
      <c r="AO1779" s="90"/>
      <c r="AP1779" s="90" t="s">
        <v>57</v>
      </c>
      <c r="AQ1779" s="90"/>
      <c r="AR1779" s="90" t="s">
        <v>57</v>
      </c>
      <c r="AS1779" s="90" t="s">
        <v>60</v>
      </c>
      <c r="AT1779" s="90" t="s">
        <v>61</v>
      </c>
      <c r="AU1779" s="97" t="s">
        <v>62</v>
      </c>
      <c r="AV1779" s="98" t="s">
        <v>63</v>
      </c>
      <c r="AW1779" s="98" t="s">
        <v>64</v>
      </c>
      <c r="AX1779" s="97">
        <v>3202008</v>
      </c>
      <c r="AY1779" s="98" t="s">
        <v>65</v>
      </c>
      <c r="AZ1779" s="98" t="s">
        <v>66</v>
      </c>
      <c r="BA1779" s="24"/>
    </row>
    <row r="1780" spans="1:53" ht="84.75" customHeight="1">
      <c r="A1780" s="23" t="str">
        <f>+IFERROR(VLOOKUP(R1780,'[2]Listas niveles'!$D$2:$E$11,2,FALSE),"")</f>
        <v>DTAO</v>
      </c>
      <c r="B1780" s="23" t="str">
        <f>+IFERROR(VLOOKUP(AS1780,'[2]Listas anexo 1'!$A$7:$B$8,2,FALSE),"")</f>
        <v>FORTA</v>
      </c>
      <c r="C1780" s="23" t="str">
        <f>+IFERROR(VLOOKUP(AT1780,'[2]Listas anexo 1'!$A$13:$B$15,2,FALSE),"")</f>
        <v>FORTALECIMIENTO</v>
      </c>
      <c r="D1780" s="23" t="str">
        <f>+IFERROR(VLOOKUP(AT1780,'[2]Listas anexo 1'!$A$13:$C$15,3,FALSE),"")</f>
        <v>FORTALECER</v>
      </c>
      <c r="E1780" s="23" t="str">
        <f>+IFERROR(VLOOKUP(AT1780,'[2]Listas anexo 1'!$A$19:$B$21,2,FALSE),"")</f>
        <v>FORTOB</v>
      </c>
      <c r="F1780" s="23" t="str">
        <f>+IFERROR(VLOOKUP(AV1780,'[2]Listas anexo 1'!$J$13:$K$21,2,FALSE),"")</f>
        <v>FORTOBI</v>
      </c>
      <c r="G1780" s="23" t="str">
        <f>+IFERROR(VLOOKUP(AW1780,'[2]LISTAS ANEXO 1. 2'!$A$9:$B$38,2,FALSE),"")</f>
        <v>TII</v>
      </c>
      <c r="H1780" s="23" t="str">
        <f>+IFERROR(IF(C1780="ADMINYCOOR",VLOOKUP(AY1780,'[2]LISTAS ANEXO 1. 3'!$B$13:$C$42,2,FALSE),IF(C1780="TASAS",VLOOKUP(AY1780,'[2]LISTAS ANEXO 1. 3'!$B$43:$C$51,2,FALSE),IF(C1780="FORTALECIMIENTO",VLOOKUP(AY1780,'[2]LISTAS ANEXO 1. 3'!$B$52:$C$58,2,FALSE),""))),"")</f>
        <v>BBBB</v>
      </c>
      <c r="I1780" s="23" t="str">
        <f>+IFERROR(VLOOKUP(#REF!,'[2]LISTAS ANEXO 1. 4'!$B$74:$C$90,2,FALSE),"")</f>
        <v/>
      </c>
      <c r="J1780" s="23" t="str">
        <f>+IFERROR(VLOOKUP(X1780,[2]ORDINALES!$B$2:$C$5,2,FALSE),"")</f>
        <v>CTADOS</v>
      </c>
      <c r="K1780" s="23" t="str">
        <f>+IFERROR(VLOOKUP(#REF!,[2]REGION!$G$2:$I$1125,2,FALSE),"")</f>
        <v/>
      </c>
      <c r="L1780" s="23" t="str">
        <f>+IFERROR(VLOOKUP(AI1780,[2]REGION!$G$2:$I$1125,2,FALSE),"")</f>
        <v>NARINO</v>
      </c>
      <c r="M1780" s="23" t="str">
        <f>+IFERROR(VLOOKUP(#REF!,[2]ORDINALES!$H$2:$I$382,2,FALSE),"")</f>
        <v/>
      </c>
      <c r="N1780" s="23" t="str">
        <f>IFERROR(VLOOKUP(U1780,'[2]Lista Willy'!$B$11:$D$14,3,FALSE),"")</f>
        <v>REC_11</v>
      </c>
      <c r="O1780" s="24"/>
      <c r="P1780" s="90">
        <v>53024</v>
      </c>
      <c r="Q1780" s="90" t="s">
        <v>540</v>
      </c>
      <c r="R1780" s="90" t="s">
        <v>1386</v>
      </c>
      <c r="S1780" s="90" t="s">
        <v>1700</v>
      </c>
      <c r="T1780" s="90" t="s">
        <v>1386</v>
      </c>
      <c r="U1780" s="90" t="s">
        <v>52</v>
      </c>
      <c r="V1780" s="94" t="s">
        <v>53</v>
      </c>
      <c r="W1780" s="90" t="s">
        <v>54</v>
      </c>
      <c r="X1780" s="90" t="s">
        <v>55</v>
      </c>
      <c r="Y1780" s="90" t="s">
        <v>1718</v>
      </c>
      <c r="Z1780" s="88">
        <v>31859960</v>
      </c>
      <c r="AA1780" s="120"/>
      <c r="AB1780" s="88"/>
      <c r="AC1780" s="88"/>
      <c r="AD1780" s="88"/>
      <c r="AE1780" s="120">
        <v>31859960</v>
      </c>
      <c r="AF1780" s="88"/>
      <c r="AG1780" s="89"/>
      <c r="AH1780" s="90" t="s">
        <v>57</v>
      </c>
      <c r="AI1780" s="90" t="s">
        <v>1702</v>
      </c>
      <c r="AJ1780" s="90" t="s">
        <v>1703</v>
      </c>
      <c r="AK1780" s="90"/>
      <c r="AL1780" s="90" t="s">
        <v>57</v>
      </c>
      <c r="AM1780" s="90"/>
      <c r="AN1780" s="90" t="s">
        <v>57</v>
      </c>
      <c r="AO1780" s="90"/>
      <c r="AP1780" s="90" t="s">
        <v>57</v>
      </c>
      <c r="AQ1780" s="90"/>
      <c r="AR1780" s="90" t="s">
        <v>57</v>
      </c>
      <c r="AS1780" s="90" t="s">
        <v>73</v>
      </c>
      <c r="AT1780" s="90" t="s">
        <v>74</v>
      </c>
      <c r="AU1780" s="97" t="s">
        <v>75</v>
      </c>
      <c r="AV1780" s="98" t="s">
        <v>76</v>
      </c>
      <c r="AW1780" s="98" t="s">
        <v>77</v>
      </c>
      <c r="AX1780" s="97">
        <v>3299060</v>
      </c>
      <c r="AY1780" s="98" t="s">
        <v>78</v>
      </c>
      <c r="AZ1780" s="98" t="s">
        <v>201</v>
      </c>
      <c r="BA1780" s="24"/>
    </row>
    <row r="1781" spans="1:53" ht="84.75" customHeight="1">
      <c r="A1781" s="23" t="str">
        <f>+IFERROR(VLOOKUP(R1781,'[2]Listas niveles'!$D$2:$E$11,2,FALSE),"")</f>
        <v>DTAO</v>
      </c>
      <c r="B1781" s="23" t="str">
        <f>+IFERROR(VLOOKUP(AS1781,'[2]Listas anexo 1'!$A$7:$B$8,2,FALSE),"")</f>
        <v>FORTA</v>
      </c>
      <c r="C1781" s="23" t="str">
        <f>+IFERROR(VLOOKUP(AT1781,'[2]Listas anexo 1'!$A$13:$B$15,2,FALSE),"")</f>
        <v>FORTALECIMIENTO</v>
      </c>
      <c r="D1781" s="23" t="str">
        <f>+IFERROR(VLOOKUP(AT1781,'[2]Listas anexo 1'!$A$13:$C$15,3,FALSE),"")</f>
        <v>FORTALECER</v>
      </c>
      <c r="E1781" s="23" t="str">
        <f>+IFERROR(VLOOKUP(AT1781,'[2]Listas anexo 1'!$A$19:$B$21,2,FALSE),"")</f>
        <v>FORTOB</v>
      </c>
      <c r="F1781" s="23" t="str">
        <f>+IFERROR(VLOOKUP(AV1781,'[2]Listas anexo 1'!$J$13:$K$21,2,FALSE),"")</f>
        <v>FORTOBI</v>
      </c>
      <c r="G1781" s="23" t="str">
        <f>+IFERROR(VLOOKUP(AW1781,'[2]LISTAS ANEXO 1. 2'!$A$9:$B$38,2,FALSE),"")</f>
        <v>TII</v>
      </c>
      <c r="H1781" s="23" t="str">
        <f>+IFERROR(IF(C1781="ADMINYCOOR",VLOOKUP(AY1781,'[2]LISTAS ANEXO 1. 3'!$B$13:$C$42,2,FALSE),IF(C1781="TASAS",VLOOKUP(AY1781,'[2]LISTAS ANEXO 1. 3'!$B$43:$C$51,2,FALSE),IF(C1781="FORTALECIMIENTO",VLOOKUP(AY1781,'[2]LISTAS ANEXO 1. 3'!$B$52:$C$58,2,FALSE),""))),"")</f>
        <v>BBBB</v>
      </c>
      <c r="I1781" s="23" t="str">
        <f>+IFERROR(VLOOKUP(#REF!,'[2]LISTAS ANEXO 1. 4'!$B$74:$C$90,2,FALSE),"")</f>
        <v/>
      </c>
      <c r="J1781" s="23" t="str">
        <f>+IFERROR(VLOOKUP(X1781,[2]ORDINALES!$B$2:$C$5,2,FALSE),"")</f>
        <v>CTADOS</v>
      </c>
      <c r="K1781" s="23" t="str">
        <f>+IFERROR(VLOOKUP(#REF!,[2]REGION!$G$2:$I$1125,2,FALSE),"")</f>
        <v/>
      </c>
      <c r="L1781" s="23" t="str">
        <f>+IFERROR(VLOOKUP(AI1781,[2]REGION!$G$2:$I$1125,2,FALSE),"")</f>
        <v/>
      </c>
      <c r="M1781" s="23" t="str">
        <f>+IFERROR(VLOOKUP(#REF!,[2]ORDINALES!$H$2:$I$382,2,FALSE),"")</f>
        <v/>
      </c>
      <c r="N1781" s="23" t="str">
        <f>IFERROR(VLOOKUP(U1781,'[2]Lista Willy'!$B$11:$D$14,3,FALSE),"")</f>
        <v>REC_11</v>
      </c>
      <c r="O1781" s="24"/>
      <c r="P1781" s="90">
        <v>53026</v>
      </c>
      <c r="Q1781" s="90" t="s">
        <v>540</v>
      </c>
      <c r="R1781" s="90" t="s">
        <v>1386</v>
      </c>
      <c r="S1781" s="90" t="s">
        <v>1700</v>
      </c>
      <c r="T1781" s="90" t="s">
        <v>1386</v>
      </c>
      <c r="U1781" s="90" t="s">
        <v>52</v>
      </c>
      <c r="V1781" s="94" t="s">
        <v>53</v>
      </c>
      <c r="W1781" s="90" t="s">
        <v>54</v>
      </c>
      <c r="X1781" s="90" t="s">
        <v>55</v>
      </c>
      <c r="Y1781" s="90" t="s">
        <v>71</v>
      </c>
      <c r="Z1781" s="88">
        <v>4000000</v>
      </c>
      <c r="AA1781" s="120"/>
      <c r="AB1781" s="88"/>
      <c r="AC1781" s="88"/>
      <c r="AD1781" s="88"/>
      <c r="AE1781" s="120">
        <v>4000000</v>
      </c>
      <c r="AF1781" s="88"/>
      <c r="AG1781" s="89"/>
      <c r="AH1781" s="90" t="s">
        <v>57</v>
      </c>
      <c r="AI1781" s="90"/>
      <c r="AJ1781" s="90"/>
      <c r="AK1781" s="90"/>
      <c r="AL1781" s="90" t="s">
        <v>57</v>
      </c>
      <c r="AM1781" s="90"/>
      <c r="AN1781" s="90" t="s">
        <v>57</v>
      </c>
      <c r="AO1781" s="90"/>
      <c r="AP1781" s="90" t="s">
        <v>57</v>
      </c>
      <c r="AQ1781" s="90"/>
      <c r="AR1781" s="90" t="s">
        <v>57</v>
      </c>
      <c r="AS1781" s="90" t="s">
        <v>73</v>
      </c>
      <c r="AT1781" s="90" t="s">
        <v>74</v>
      </c>
      <c r="AU1781" s="97" t="s">
        <v>75</v>
      </c>
      <c r="AV1781" s="98" t="s">
        <v>76</v>
      </c>
      <c r="AW1781" s="98" t="s">
        <v>77</v>
      </c>
      <c r="AX1781" s="97">
        <v>3299060</v>
      </c>
      <c r="AY1781" s="98" t="s">
        <v>78</v>
      </c>
      <c r="AZ1781" s="98" t="s">
        <v>201</v>
      </c>
      <c r="BA1781" s="24"/>
    </row>
    <row r="1782" spans="1:53" ht="84.75" customHeight="1">
      <c r="A1782" s="23" t="str">
        <f>+IFERROR(VLOOKUP(R1782,'[2]Listas niveles'!$D$2:$E$11,2,FALSE),"")</f>
        <v>DTAO</v>
      </c>
      <c r="B1782" s="23" t="str">
        <f>+IFERROR(VLOOKUP(AS1782,'[2]Listas anexo 1'!$A$7:$B$8,2,FALSE),"")</f>
        <v>ADMIN</v>
      </c>
      <c r="C1782" s="23" t="str">
        <f>+IFERROR(VLOOKUP(AT1782,'[2]Listas anexo 1'!$A$13:$B$15,2,FALSE),"")</f>
        <v>ADMINYCOOR</v>
      </c>
      <c r="D1782" s="23" t="str">
        <f>+IFERROR(VLOOKUP(AT1782,'[2]Listas anexo 1'!$A$13:$C$15,3,FALSE),"")</f>
        <v>CONTRIBUIR</v>
      </c>
      <c r="E1782" s="23" t="str">
        <f>+IFERROR(VLOOKUP(AT1782,'[2]Listas anexo 1'!$A$19:$B$21,2,FALSE),"")</f>
        <v>ADMINOB</v>
      </c>
      <c r="F1782" s="23" t="str">
        <f>+IFERROR(VLOOKUP(AV1782,'[2]Listas anexo 1'!$J$13:$K$21,2,FALSE),"")</f>
        <v>ADOBI</v>
      </c>
      <c r="G1782" s="23" t="str">
        <f>+IFERROR(VLOOKUP(AW1782,'[2]LISTAS ANEXO 1. 2'!$A$9:$B$38,2,FALSE),"")</f>
        <v>AI</v>
      </c>
      <c r="H1782" s="23" t="str">
        <f>+IFERROR(IF(C1782="ADMINYCOOR",VLOOKUP(AY1782,'[2]LISTAS ANEXO 1. 3'!$B$13:$C$42,2,FALSE),IF(C1782="TASAS",VLOOKUP(AY1782,'[2]LISTAS ANEXO 1. 3'!$B$43:$C$51,2,FALSE),IF(C1782="FORTALECIMIENTO",VLOOKUP(AY1782,'[2]LISTAS ANEXO 1. 3'!$B$52:$C$58,2,FALSE),""))),"")</f>
        <v>AA</v>
      </c>
      <c r="I1782" s="23" t="str">
        <f>+IFERROR(VLOOKUP(#REF!,'[2]LISTAS ANEXO 1. 4'!$B$74:$C$90,2,FALSE),"")</f>
        <v/>
      </c>
      <c r="J1782" s="23" t="str">
        <f>+IFERROR(VLOOKUP(X1782,[2]ORDINALES!$B$2:$C$5,2,FALSE),"")</f>
        <v>CTADOS</v>
      </c>
      <c r="K1782" s="23" t="str">
        <f>+IFERROR(VLOOKUP(#REF!,[2]REGION!$G$2:$I$1125,2,FALSE),"")</f>
        <v/>
      </c>
      <c r="L1782" s="23" t="str">
        <f>+IFERROR(VLOOKUP(AI1782,[2]REGION!$G$2:$I$1125,2,FALSE),"")</f>
        <v>NARINO</v>
      </c>
      <c r="M1782" s="23" t="str">
        <f>+IFERROR(VLOOKUP(#REF!,[2]ORDINALES!$H$2:$I$382,2,FALSE),"")</f>
        <v/>
      </c>
      <c r="N1782" s="23" t="str">
        <f>IFERROR(VLOOKUP(U1782,'[2]Lista Willy'!$B$11:$D$14,3,FALSE),"")</f>
        <v>REC_11</v>
      </c>
      <c r="O1782" s="24"/>
      <c r="P1782" s="90">
        <v>54000</v>
      </c>
      <c r="Q1782" s="90" t="s">
        <v>540</v>
      </c>
      <c r="R1782" s="90" t="s">
        <v>1386</v>
      </c>
      <c r="S1782" s="90" t="s">
        <v>1719</v>
      </c>
      <c r="T1782" s="90" t="s">
        <v>1386</v>
      </c>
      <c r="U1782" s="90" t="s">
        <v>52</v>
      </c>
      <c r="V1782" s="94" t="s">
        <v>53</v>
      </c>
      <c r="W1782" s="90" t="s">
        <v>54</v>
      </c>
      <c r="X1782" s="90" t="s">
        <v>55</v>
      </c>
      <c r="Y1782" s="90" t="s">
        <v>1720</v>
      </c>
      <c r="Z1782" s="88">
        <v>38895780</v>
      </c>
      <c r="AA1782" s="120"/>
      <c r="AB1782" s="88"/>
      <c r="AC1782" s="88"/>
      <c r="AD1782" s="88"/>
      <c r="AE1782" s="120">
        <v>38895780</v>
      </c>
      <c r="AF1782" s="88"/>
      <c r="AG1782" s="89"/>
      <c r="AH1782" s="90" t="s">
        <v>57</v>
      </c>
      <c r="AI1782" s="90" t="s">
        <v>1702</v>
      </c>
      <c r="AJ1782" s="90" t="s">
        <v>1703</v>
      </c>
      <c r="AK1782" s="90"/>
      <c r="AL1782" s="90" t="s">
        <v>57</v>
      </c>
      <c r="AM1782" s="90"/>
      <c r="AN1782" s="90" t="s">
        <v>57</v>
      </c>
      <c r="AO1782" s="90"/>
      <c r="AP1782" s="90" t="s">
        <v>57</v>
      </c>
      <c r="AQ1782" s="90"/>
      <c r="AR1782" s="90" t="s">
        <v>57</v>
      </c>
      <c r="AS1782" s="90" t="s">
        <v>60</v>
      </c>
      <c r="AT1782" s="90" t="s">
        <v>61</v>
      </c>
      <c r="AU1782" s="97" t="s">
        <v>62</v>
      </c>
      <c r="AV1782" s="98" t="s">
        <v>125</v>
      </c>
      <c r="AW1782" s="98" t="s">
        <v>126</v>
      </c>
      <c r="AX1782" s="97">
        <v>3202032</v>
      </c>
      <c r="AY1782" s="98" t="s">
        <v>127</v>
      </c>
      <c r="AZ1782" s="98" t="s">
        <v>293</v>
      </c>
      <c r="BA1782" s="24"/>
    </row>
    <row r="1783" spans="1:53" ht="84.75" customHeight="1">
      <c r="A1783" s="23" t="str">
        <f>+IFERROR(VLOOKUP(R1783,'[2]Listas niveles'!$D$2:$E$11,2,FALSE),"")</f>
        <v>DTAO</v>
      </c>
      <c r="B1783" s="23" t="str">
        <f>+IFERROR(VLOOKUP(AS1783,'[2]Listas anexo 1'!$A$7:$B$8,2,FALSE),"")</f>
        <v>ADMIN</v>
      </c>
      <c r="C1783" s="23" t="str">
        <f>+IFERROR(VLOOKUP(AT1783,'[2]Listas anexo 1'!$A$13:$B$15,2,FALSE),"")</f>
        <v>ADMINYCOOR</v>
      </c>
      <c r="D1783" s="23" t="str">
        <f>+IFERROR(VLOOKUP(AT1783,'[2]Listas anexo 1'!$A$13:$C$15,3,FALSE),"")</f>
        <v>CONTRIBUIR</v>
      </c>
      <c r="E1783" s="23" t="str">
        <f>+IFERROR(VLOOKUP(AT1783,'[2]Listas anexo 1'!$A$19:$B$21,2,FALSE),"")</f>
        <v>ADMINOB</v>
      </c>
      <c r="F1783" s="23" t="str">
        <f>+IFERROR(VLOOKUP(AV1783,'[2]Listas anexo 1'!$J$13:$K$21,2,FALSE),"")</f>
        <v>ADOBI</v>
      </c>
      <c r="G1783" s="23" t="str">
        <f>+IFERROR(VLOOKUP(AW1783,'[2]LISTAS ANEXO 1. 2'!$A$9:$B$38,2,FALSE),"")</f>
        <v>AI</v>
      </c>
      <c r="H1783" s="23" t="str">
        <f>+IFERROR(IF(C1783="ADMINYCOOR",VLOOKUP(AY1783,'[2]LISTAS ANEXO 1. 3'!$B$13:$C$42,2,FALSE),IF(C1783="TASAS",VLOOKUP(AY1783,'[2]LISTAS ANEXO 1. 3'!$B$43:$C$51,2,FALSE),IF(C1783="FORTALECIMIENTO",VLOOKUP(AY1783,'[2]LISTAS ANEXO 1. 3'!$B$52:$C$58,2,FALSE),""))),"")</f>
        <v>AA</v>
      </c>
      <c r="I1783" s="23" t="str">
        <f>+IFERROR(VLOOKUP(#REF!,'[2]LISTAS ANEXO 1. 4'!$B$74:$C$90,2,FALSE),"")</f>
        <v/>
      </c>
      <c r="J1783" s="23" t="str">
        <f>+IFERROR(VLOOKUP(X1783,[2]ORDINALES!$B$2:$C$5,2,FALSE),"")</f>
        <v>CTADOS</v>
      </c>
      <c r="K1783" s="23" t="str">
        <f>+IFERROR(VLOOKUP(#REF!,[2]REGION!$G$2:$I$1125,2,FALSE),"")</f>
        <v/>
      </c>
      <c r="L1783" s="23" t="str">
        <f>+IFERROR(VLOOKUP(AI1783,[2]REGION!$G$2:$I$1125,2,FALSE),"")</f>
        <v>NARINO</v>
      </c>
      <c r="M1783" s="23" t="str">
        <f>+IFERROR(VLOOKUP(#REF!,[2]ORDINALES!$H$2:$I$382,2,FALSE),"")</f>
        <v/>
      </c>
      <c r="N1783" s="23" t="str">
        <f>IFERROR(VLOOKUP(U1783,'[2]Lista Willy'!$B$11:$D$14,3,FALSE),"")</f>
        <v>REC_11</v>
      </c>
      <c r="O1783" s="24"/>
      <c r="P1783" s="90">
        <v>54001</v>
      </c>
      <c r="Q1783" s="90" t="s">
        <v>540</v>
      </c>
      <c r="R1783" s="90" t="s">
        <v>1386</v>
      </c>
      <c r="S1783" s="90" t="s">
        <v>1719</v>
      </c>
      <c r="T1783" s="90" t="s">
        <v>1386</v>
      </c>
      <c r="U1783" s="90" t="s">
        <v>52</v>
      </c>
      <c r="V1783" s="94" t="s">
        <v>53</v>
      </c>
      <c r="W1783" s="90" t="s">
        <v>54</v>
      </c>
      <c r="X1783" s="90" t="s">
        <v>55</v>
      </c>
      <c r="Y1783" s="90" t="s">
        <v>1721</v>
      </c>
      <c r="Z1783" s="88">
        <v>18702420</v>
      </c>
      <c r="AA1783" s="120"/>
      <c r="AB1783" s="88"/>
      <c r="AC1783" s="88"/>
      <c r="AD1783" s="88"/>
      <c r="AE1783" s="120">
        <v>18702420</v>
      </c>
      <c r="AF1783" s="88"/>
      <c r="AG1783" s="89"/>
      <c r="AH1783" s="90" t="s">
        <v>57</v>
      </c>
      <c r="AI1783" s="90" t="s">
        <v>1702</v>
      </c>
      <c r="AJ1783" s="90" t="s">
        <v>1703</v>
      </c>
      <c r="AK1783" s="90"/>
      <c r="AL1783" s="90" t="s">
        <v>57</v>
      </c>
      <c r="AM1783" s="90"/>
      <c r="AN1783" s="90" t="s">
        <v>57</v>
      </c>
      <c r="AO1783" s="90"/>
      <c r="AP1783" s="90" t="s">
        <v>57</v>
      </c>
      <c r="AQ1783" s="90"/>
      <c r="AR1783" s="90" t="s">
        <v>57</v>
      </c>
      <c r="AS1783" s="90" t="s">
        <v>60</v>
      </c>
      <c r="AT1783" s="90" t="s">
        <v>61</v>
      </c>
      <c r="AU1783" s="97" t="s">
        <v>62</v>
      </c>
      <c r="AV1783" s="98" t="s">
        <v>125</v>
      </c>
      <c r="AW1783" s="98" t="s">
        <v>126</v>
      </c>
      <c r="AX1783" s="97">
        <v>3202032</v>
      </c>
      <c r="AY1783" s="98" t="s">
        <v>127</v>
      </c>
      <c r="AZ1783" s="98" t="s">
        <v>293</v>
      </c>
      <c r="BA1783" s="24"/>
    </row>
    <row r="1784" spans="1:53" ht="84.75" customHeight="1">
      <c r="A1784" s="23" t="str">
        <f>+IFERROR(VLOOKUP(R1784,'[2]Listas niveles'!$D$2:$E$11,2,FALSE),"")</f>
        <v>DTAO</v>
      </c>
      <c r="B1784" s="23" t="str">
        <f>+IFERROR(VLOOKUP(AS1784,'[2]Listas anexo 1'!$A$7:$B$8,2,FALSE),"")</f>
        <v>ADMIN</v>
      </c>
      <c r="C1784" s="23" t="str">
        <f>+IFERROR(VLOOKUP(AT1784,'[2]Listas anexo 1'!$A$13:$B$15,2,FALSE),"")</f>
        <v>ADMINYCOOR</v>
      </c>
      <c r="D1784" s="23" t="str">
        <f>+IFERROR(VLOOKUP(AT1784,'[2]Listas anexo 1'!$A$13:$C$15,3,FALSE),"")</f>
        <v>CONTRIBUIR</v>
      </c>
      <c r="E1784" s="23" t="str">
        <f>+IFERROR(VLOOKUP(AT1784,'[2]Listas anexo 1'!$A$19:$B$21,2,FALSE),"")</f>
        <v>ADMINOB</v>
      </c>
      <c r="F1784" s="23" t="str">
        <f>+IFERROR(VLOOKUP(AV1784,'[2]Listas anexo 1'!$J$13:$K$21,2,FALSE),"")</f>
        <v>ADOBI</v>
      </c>
      <c r="G1784" s="23" t="str">
        <f>+IFERROR(VLOOKUP(AW1784,'[2]LISTAS ANEXO 1. 2'!$A$9:$B$38,2,FALSE),"")</f>
        <v>AI</v>
      </c>
      <c r="H1784" s="23" t="str">
        <f>+IFERROR(IF(C1784="ADMINYCOOR",VLOOKUP(AY1784,'[2]LISTAS ANEXO 1. 3'!$B$13:$C$42,2,FALSE),IF(C1784="TASAS",VLOOKUP(AY1784,'[2]LISTAS ANEXO 1. 3'!$B$43:$C$51,2,FALSE),IF(C1784="FORTALECIMIENTO",VLOOKUP(AY1784,'[2]LISTAS ANEXO 1. 3'!$B$52:$C$58,2,FALSE),""))),"")</f>
        <v>AA</v>
      </c>
      <c r="I1784" s="23" t="str">
        <f>+IFERROR(VLOOKUP(#REF!,'[2]LISTAS ANEXO 1. 4'!$B$74:$C$90,2,FALSE),"")</f>
        <v/>
      </c>
      <c r="J1784" s="23" t="str">
        <f>+IFERROR(VLOOKUP(X1784,[2]ORDINALES!$B$2:$C$5,2,FALSE),"")</f>
        <v>CTADOS</v>
      </c>
      <c r="K1784" s="23" t="str">
        <f>+IFERROR(VLOOKUP(#REF!,[2]REGION!$G$2:$I$1125,2,FALSE),"")</f>
        <v/>
      </c>
      <c r="L1784" s="23" t="str">
        <f>+IFERROR(VLOOKUP(AI1784,[2]REGION!$G$2:$I$1125,2,FALSE),"")</f>
        <v>NARINO</v>
      </c>
      <c r="M1784" s="23" t="str">
        <f>+IFERROR(VLOOKUP(#REF!,[2]ORDINALES!$H$2:$I$382,2,FALSE),"")</f>
        <v/>
      </c>
      <c r="N1784" s="23" t="str">
        <f>IFERROR(VLOOKUP(U1784,'[2]Lista Willy'!$B$11:$D$14,3,FALSE),"")</f>
        <v>REC_11</v>
      </c>
      <c r="O1784" s="24"/>
      <c r="P1784" s="90">
        <v>54002</v>
      </c>
      <c r="Q1784" s="90" t="s">
        <v>540</v>
      </c>
      <c r="R1784" s="90" t="s">
        <v>1386</v>
      </c>
      <c r="S1784" s="90" t="s">
        <v>1719</v>
      </c>
      <c r="T1784" s="90" t="s">
        <v>1386</v>
      </c>
      <c r="U1784" s="90" t="s">
        <v>52</v>
      </c>
      <c r="V1784" s="94" t="s">
        <v>53</v>
      </c>
      <c r="W1784" s="90" t="s">
        <v>54</v>
      </c>
      <c r="X1784" s="90" t="s">
        <v>55</v>
      </c>
      <c r="Y1784" s="90" t="s">
        <v>1721</v>
      </c>
      <c r="Z1784" s="88">
        <v>18702420</v>
      </c>
      <c r="AA1784" s="120"/>
      <c r="AB1784" s="88"/>
      <c r="AC1784" s="88"/>
      <c r="AD1784" s="88"/>
      <c r="AE1784" s="120">
        <v>18702420</v>
      </c>
      <c r="AF1784" s="88"/>
      <c r="AG1784" s="89"/>
      <c r="AH1784" s="90" t="s">
        <v>57</v>
      </c>
      <c r="AI1784" s="90" t="s">
        <v>1702</v>
      </c>
      <c r="AJ1784" s="90" t="s">
        <v>1703</v>
      </c>
      <c r="AK1784" s="90"/>
      <c r="AL1784" s="90" t="s">
        <v>57</v>
      </c>
      <c r="AM1784" s="90"/>
      <c r="AN1784" s="90" t="s">
        <v>57</v>
      </c>
      <c r="AO1784" s="90"/>
      <c r="AP1784" s="90" t="s">
        <v>57</v>
      </c>
      <c r="AQ1784" s="90"/>
      <c r="AR1784" s="90" t="s">
        <v>57</v>
      </c>
      <c r="AS1784" s="90" t="s">
        <v>60</v>
      </c>
      <c r="AT1784" s="90" t="s">
        <v>61</v>
      </c>
      <c r="AU1784" s="97" t="s">
        <v>62</v>
      </c>
      <c r="AV1784" s="98" t="s">
        <v>125</v>
      </c>
      <c r="AW1784" s="98" t="s">
        <v>126</v>
      </c>
      <c r="AX1784" s="97">
        <v>3202032</v>
      </c>
      <c r="AY1784" s="98" t="s">
        <v>127</v>
      </c>
      <c r="AZ1784" s="98" t="s">
        <v>293</v>
      </c>
      <c r="BA1784" s="24"/>
    </row>
    <row r="1785" spans="1:53" ht="84.75" customHeight="1">
      <c r="A1785" s="23" t="str">
        <f>+IFERROR(VLOOKUP(R1785,'[2]Listas niveles'!$D$2:$E$11,2,FALSE),"")</f>
        <v>DTAO</v>
      </c>
      <c r="B1785" s="23" t="str">
        <f>+IFERROR(VLOOKUP(AS1785,'[2]Listas anexo 1'!$A$7:$B$8,2,FALSE),"")</f>
        <v>ADMIN</v>
      </c>
      <c r="C1785" s="23" t="str">
        <f>+IFERROR(VLOOKUP(AT1785,'[2]Listas anexo 1'!$A$13:$B$15,2,FALSE),"")</f>
        <v>ADMINYCOOR</v>
      </c>
      <c r="D1785" s="23" t="str">
        <f>+IFERROR(VLOOKUP(AT1785,'[2]Listas anexo 1'!$A$13:$C$15,3,FALSE),"")</f>
        <v>CONTRIBUIR</v>
      </c>
      <c r="E1785" s="23" t="str">
        <f>+IFERROR(VLOOKUP(AT1785,'[2]Listas anexo 1'!$A$19:$B$21,2,FALSE),"")</f>
        <v>ADMINOB</v>
      </c>
      <c r="F1785" s="23" t="str">
        <f>+IFERROR(VLOOKUP(AV1785,'[2]Listas anexo 1'!$J$13:$K$21,2,FALSE),"")</f>
        <v>ADOBI</v>
      </c>
      <c r="G1785" s="23" t="str">
        <f>+IFERROR(VLOOKUP(AW1785,'[2]LISTAS ANEXO 1. 2'!$A$9:$B$38,2,FALSE),"")</f>
        <v>AI</v>
      </c>
      <c r="H1785" s="23" t="str">
        <f>+IFERROR(IF(C1785="ADMINYCOOR",VLOOKUP(AY1785,'[2]LISTAS ANEXO 1. 3'!$B$13:$C$42,2,FALSE),IF(C1785="TASAS",VLOOKUP(AY1785,'[2]LISTAS ANEXO 1. 3'!$B$43:$C$51,2,FALSE),IF(C1785="FORTALECIMIENTO",VLOOKUP(AY1785,'[2]LISTAS ANEXO 1. 3'!$B$52:$C$58,2,FALSE),""))),"")</f>
        <v>AA</v>
      </c>
      <c r="I1785" s="23" t="str">
        <f>+IFERROR(VLOOKUP(#REF!,'[2]LISTAS ANEXO 1. 4'!$B$74:$C$90,2,FALSE),"")</f>
        <v/>
      </c>
      <c r="J1785" s="23" t="str">
        <f>+IFERROR(VLOOKUP(X1785,[2]ORDINALES!$B$2:$C$5,2,FALSE),"")</f>
        <v>CTADOS</v>
      </c>
      <c r="K1785" s="23" t="str">
        <f>+IFERROR(VLOOKUP(#REF!,[2]REGION!$G$2:$I$1125,2,FALSE),"")</f>
        <v/>
      </c>
      <c r="L1785" s="23" t="str">
        <f>+IFERROR(VLOOKUP(AI1785,[2]REGION!$G$2:$I$1125,2,FALSE),"")</f>
        <v>NARINO</v>
      </c>
      <c r="M1785" s="23" t="str">
        <f>+IFERROR(VLOOKUP(#REF!,[2]ORDINALES!$H$2:$I$382,2,FALSE),"")</f>
        <v/>
      </c>
      <c r="N1785" s="23" t="str">
        <f>IFERROR(VLOOKUP(U1785,'[2]Lista Willy'!$B$11:$D$14,3,FALSE),"")</f>
        <v>REC_11</v>
      </c>
      <c r="O1785" s="24"/>
      <c r="P1785" s="90">
        <v>54003</v>
      </c>
      <c r="Q1785" s="90" t="s">
        <v>540</v>
      </c>
      <c r="R1785" s="90" t="s">
        <v>1386</v>
      </c>
      <c r="S1785" s="90" t="s">
        <v>1719</v>
      </c>
      <c r="T1785" s="90" t="s">
        <v>1386</v>
      </c>
      <c r="U1785" s="90" t="s">
        <v>52</v>
      </c>
      <c r="V1785" s="94" t="s">
        <v>53</v>
      </c>
      <c r="W1785" s="90" t="s">
        <v>54</v>
      </c>
      <c r="X1785" s="90" t="s">
        <v>55</v>
      </c>
      <c r="Y1785" s="90" t="s">
        <v>1721</v>
      </c>
      <c r="Z1785" s="88">
        <v>18702420</v>
      </c>
      <c r="AA1785" s="120"/>
      <c r="AB1785" s="88"/>
      <c r="AC1785" s="88"/>
      <c r="AD1785" s="88"/>
      <c r="AE1785" s="120">
        <v>18702420</v>
      </c>
      <c r="AF1785" s="88"/>
      <c r="AG1785" s="89"/>
      <c r="AH1785" s="90" t="s">
        <v>57</v>
      </c>
      <c r="AI1785" s="90" t="s">
        <v>1702</v>
      </c>
      <c r="AJ1785" s="90" t="s">
        <v>1703</v>
      </c>
      <c r="AK1785" s="90"/>
      <c r="AL1785" s="90" t="s">
        <v>57</v>
      </c>
      <c r="AM1785" s="90"/>
      <c r="AN1785" s="90" t="s">
        <v>57</v>
      </c>
      <c r="AO1785" s="90"/>
      <c r="AP1785" s="90" t="s">
        <v>57</v>
      </c>
      <c r="AQ1785" s="90"/>
      <c r="AR1785" s="90" t="s">
        <v>57</v>
      </c>
      <c r="AS1785" s="90" t="s">
        <v>60</v>
      </c>
      <c r="AT1785" s="90" t="s">
        <v>61</v>
      </c>
      <c r="AU1785" s="97" t="s">
        <v>62</v>
      </c>
      <c r="AV1785" s="98" t="s">
        <v>125</v>
      </c>
      <c r="AW1785" s="98" t="s">
        <v>126</v>
      </c>
      <c r="AX1785" s="97">
        <v>3202032</v>
      </c>
      <c r="AY1785" s="98" t="s">
        <v>127</v>
      </c>
      <c r="AZ1785" s="98" t="s">
        <v>293</v>
      </c>
      <c r="BA1785" s="24"/>
    </row>
    <row r="1786" spans="1:53" ht="84.75" customHeight="1">
      <c r="A1786" s="23" t="str">
        <f>+IFERROR(VLOOKUP(R1786,'[2]Listas niveles'!$D$2:$E$11,2,FALSE),"")</f>
        <v>DTAO</v>
      </c>
      <c r="B1786" s="23" t="str">
        <f>+IFERROR(VLOOKUP(AS1786,'[2]Listas anexo 1'!$A$7:$B$8,2,FALSE),"")</f>
        <v>ADMIN</v>
      </c>
      <c r="C1786" s="23" t="str">
        <f>+IFERROR(VLOOKUP(AT1786,'[2]Listas anexo 1'!$A$13:$B$15,2,FALSE),"")</f>
        <v>ADMINYCOOR</v>
      </c>
      <c r="D1786" s="23" t="str">
        <f>+IFERROR(VLOOKUP(AT1786,'[2]Listas anexo 1'!$A$13:$C$15,3,FALSE),"")</f>
        <v>CONTRIBUIR</v>
      </c>
      <c r="E1786" s="23" t="str">
        <f>+IFERROR(VLOOKUP(AT1786,'[2]Listas anexo 1'!$A$19:$B$21,2,FALSE),"")</f>
        <v>ADMINOB</v>
      </c>
      <c r="F1786" s="23" t="str">
        <f>+IFERROR(VLOOKUP(AV1786,'[2]Listas anexo 1'!$J$13:$K$21,2,FALSE),"")</f>
        <v>ADOBI</v>
      </c>
      <c r="G1786" s="23" t="str">
        <f>+IFERROR(VLOOKUP(AW1786,'[2]LISTAS ANEXO 1. 2'!$A$9:$B$38,2,FALSE),"")</f>
        <v>AI</v>
      </c>
      <c r="H1786" s="23" t="str">
        <f>+IFERROR(IF(C1786="ADMINYCOOR",VLOOKUP(AY1786,'[2]LISTAS ANEXO 1. 3'!$B$13:$C$42,2,FALSE),IF(C1786="TASAS",VLOOKUP(AY1786,'[2]LISTAS ANEXO 1. 3'!$B$43:$C$51,2,FALSE),IF(C1786="FORTALECIMIENTO",VLOOKUP(AY1786,'[2]LISTAS ANEXO 1. 3'!$B$52:$C$58,2,FALSE),""))),"")</f>
        <v>AA</v>
      </c>
      <c r="I1786" s="23" t="str">
        <f>+IFERROR(VLOOKUP(#REF!,'[2]LISTAS ANEXO 1. 4'!$B$74:$C$90,2,FALSE),"")</f>
        <v/>
      </c>
      <c r="J1786" s="23" t="str">
        <f>+IFERROR(VLOOKUP(X1786,[2]ORDINALES!$B$2:$C$5,2,FALSE),"")</f>
        <v>CTADOS</v>
      </c>
      <c r="K1786" s="23" t="str">
        <f>+IFERROR(VLOOKUP(#REF!,[2]REGION!$G$2:$I$1125,2,FALSE),"")</f>
        <v/>
      </c>
      <c r="L1786" s="23" t="str">
        <f>+IFERROR(VLOOKUP(AI1786,[2]REGION!$G$2:$I$1125,2,FALSE),"")</f>
        <v>NARINO</v>
      </c>
      <c r="M1786" s="23" t="str">
        <f>+IFERROR(VLOOKUP(#REF!,[2]ORDINALES!$H$2:$I$382,2,FALSE),"")</f>
        <v/>
      </c>
      <c r="N1786" s="23" t="str">
        <f>IFERROR(VLOOKUP(U1786,'[2]Lista Willy'!$B$11:$D$14,3,FALSE),"")</f>
        <v>REC_11</v>
      </c>
      <c r="O1786" s="24"/>
      <c r="P1786" s="90">
        <v>54004</v>
      </c>
      <c r="Q1786" s="90" t="s">
        <v>540</v>
      </c>
      <c r="R1786" s="90" t="s">
        <v>1386</v>
      </c>
      <c r="S1786" s="90" t="s">
        <v>1719</v>
      </c>
      <c r="T1786" s="90" t="s">
        <v>1386</v>
      </c>
      <c r="U1786" s="90" t="s">
        <v>52</v>
      </c>
      <c r="V1786" s="94" t="s">
        <v>53</v>
      </c>
      <c r="W1786" s="90" t="s">
        <v>54</v>
      </c>
      <c r="X1786" s="90" t="s">
        <v>55</v>
      </c>
      <c r="Y1786" s="90" t="s">
        <v>1722</v>
      </c>
      <c r="Z1786" s="88">
        <v>18702420</v>
      </c>
      <c r="AA1786" s="120"/>
      <c r="AB1786" s="88"/>
      <c r="AC1786" s="88"/>
      <c r="AD1786" s="88"/>
      <c r="AE1786" s="120">
        <v>18702420</v>
      </c>
      <c r="AF1786" s="88"/>
      <c r="AG1786" s="89"/>
      <c r="AH1786" s="90" t="s">
        <v>57</v>
      </c>
      <c r="AI1786" s="90" t="s">
        <v>1702</v>
      </c>
      <c r="AJ1786" s="90" t="s">
        <v>1703</v>
      </c>
      <c r="AK1786" s="90"/>
      <c r="AL1786" s="90" t="s">
        <v>57</v>
      </c>
      <c r="AM1786" s="90"/>
      <c r="AN1786" s="90" t="s">
        <v>57</v>
      </c>
      <c r="AO1786" s="90"/>
      <c r="AP1786" s="90" t="s">
        <v>57</v>
      </c>
      <c r="AQ1786" s="90"/>
      <c r="AR1786" s="90" t="s">
        <v>57</v>
      </c>
      <c r="AS1786" s="90" t="s">
        <v>60</v>
      </c>
      <c r="AT1786" s="90" t="s">
        <v>61</v>
      </c>
      <c r="AU1786" s="97" t="s">
        <v>62</v>
      </c>
      <c r="AV1786" s="98" t="s">
        <v>125</v>
      </c>
      <c r="AW1786" s="98" t="s">
        <v>126</v>
      </c>
      <c r="AX1786" s="97">
        <v>3202032</v>
      </c>
      <c r="AY1786" s="98" t="s">
        <v>127</v>
      </c>
      <c r="AZ1786" s="98" t="s">
        <v>293</v>
      </c>
      <c r="BA1786" s="24"/>
    </row>
    <row r="1787" spans="1:53" ht="84.75" customHeight="1">
      <c r="A1787" s="23" t="str">
        <f>+IFERROR(VLOOKUP(R1787,'[2]Listas niveles'!$D$2:$E$11,2,FALSE),"")</f>
        <v>DTAO</v>
      </c>
      <c r="B1787" s="23" t="str">
        <f>+IFERROR(VLOOKUP(AS1787,'[2]Listas anexo 1'!$A$7:$B$8,2,FALSE),"")</f>
        <v>ADMIN</v>
      </c>
      <c r="C1787" s="23" t="str">
        <f>+IFERROR(VLOOKUP(AT1787,'[2]Listas anexo 1'!$A$13:$B$15,2,FALSE),"")</f>
        <v>ADMINYCOOR</v>
      </c>
      <c r="D1787" s="23" t="str">
        <f>+IFERROR(VLOOKUP(AT1787,'[2]Listas anexo 1'!$A$13:$C$15,3,FALSE),"")</f>
        <v>CONTRIBUIR</v>
      </c>
      <c r="E1787" s="23" t="str">
        <f>+IFERROR(VLOOKUP(AT1787,'[2]Listas anexo 1'!$A$19:$B$21,2,FALSE),"")</f>
        <v>ADMINOB</v>
      </c>
      <c r="F1787" s="23" t="str">
        <f>+IFERROR(VLOOKUP(AV1787,'[2]Listas anexo 1'!$J$13:$K$21,2,FALSE),"")</f>
        <v>ADOBI</v>
      </c>
      <c r="G1787" s="23" t="str">
        <f>+IFERROR(VLOOKUP(AW1787,'[2]LISTAS ANEXO 1. 2'!$A$9:$B$38,2,FALSE),"")</f>
        <v>AI</v>
      </c>
      <c r="H1787" s="23" t="str">
        <f>+IFERROR(IF(C1787="ADMINYCOOR",VLOOKUP(AY1787,'[2]LISTAS ANEXO 1. 3'!$B$13:$C$42,2,FALSE),IF(C1787="TASAS",VLOOKUP(AY1787,'[2]LISTAS ANEXO 1. 3'!$B$43:$C$51,2,FALSE),IF(C1787="FORTALECIMIENTO",VLOOKUP(AY1787,'[2]LISTAS ANEXO 1. 3'!$B$52:$C$58,2,FALSE),""))),"")</f>
        <v>AA</v>
      </c>
      <c r="I1787" s="23" t="str">
        <f>+IFERROR(VLOOKUP(#REF!,'[2]LISTAS ANEXO 1. 4'!$B$74:$C$90,2,FALSE),"")</f>
        <v/>
      </c>
      <c r="J1787" s="23" t="str">
        <f>+IFERROR(VLOOKUP(X1787,[2]ORDINALES!$B$2:$C$5,2,FALSE),"")</f>
        <v>CTADOS</v>
      </c>
      <c r="K1787" s="23" t="str">
        <f>+IFERROR(VLOOKUP(#REF!,[2]REGION!$G$2:$I$1125,2,FALSE),"")</f>
        <v/>
      </c>
      <c r="L1787" s="23" t="str">
        <f>+IFERROR(VLOOKUP(AI1787,[2]REGION!$G$2:$I$1125,2,FALSE),"")</f>
        <v>NARINO</v>
      </c>
      <c r="M1787" s="23" t="str">
        <f>+IFERROR(VLOOKUP(#REF!,[2]ORDINALES!$H$2:$I$382,2,FALSE),"")</f>
        <v/>
      </c>
      <c r="N1787" s="23" t="str">
        <f>IFERROR(VLOOKUP(U1787,'[2]Lista Willy'!$B$11:$D$14,3,FALSE),"")</f>
        <v>REC_11</v>
      </c>
      <c r="O1787" s="24"/>
      <c r="P1787" s="90">
        <v>54005</v>
      </c>
      <c r="Q1787" s="90" t="s">
        <v>540</v>
      </c>
      <c r="R1787" s="90" t="s">
        <v>1386</v>
      </c>
      <c r="S1787" s="90" t="s">
        <v>1719</v>
      </c>
      <c r="T1787" s="90" t="s">
        <v>1386</v>
      </c>
      <c r="U1787" s="90" t="s">
        <v>52</v>
      </c>
      <c r="V1787" s="94" t="s">
        <v>53</v>
      </c>
      <c r="W1787" s="90" t="s">
        <v>54</v>
      </c>
      <c r="X1787" s="90" t="s">
        <v>55</v>
      </c>
      <c r="Y1787" s="90" t="s">
        <v>1722</v>
      </c>
      <c r="Z1787" s="88">
        <v>18702420</v>
      </c>
      <c r="AA1787" s="120"/>
      <c r="AB1787" s="88"/>
      <c r="AC1787" s="88"/>
      <c r="AD1787" s="88"/>
      <c r="AE1787" s="120">
        <v>18702420</v>
      </c>
      <c r="AF1787" s="88"/>
      <c r="AG1787" s="89"/>
      <c r="AH1787" s="90" t="s">
        <v>57</v>
      </c>
      <c r="AI1787" s="90" t="s">
        <v>1702</v>
      </c>
      <c r="AJ1787" s="90" t="s">
        <v>1703</v>
      </c>
      <c r="AK1787" s="90"/>
      <c r="AL1787" s="90" t="s">
        <v>57</v>
      </c>
      <c r="AM1787" s="90"/>
      <c r="AN1787" s="90" t="s">
        <v>57</v>
      </c>
      <c r="AO1787" s="90"/>
      <c r="AP1787" s="90" t="s">
        <v>57</v>
      </c>
      <c r="AQ1787" s="90"/>
      <c r="AR1787" s="90" t="s">
        <v>57</v>
      </c>
      <c r="AS1787" s="90" t="s">
        <v>60</v>
      </c>
      <c r="AT1787" s="90" t="s">
        <v>61</v>
      </c>
      <c r="AU1787" s="97" t="s">
        <v>62</v>
      </c>
      <c r="AV1787" s="98" t="s">
        <v>125</v>
      </c>
      <c r="AW1787" s="98" t="s">
        <v>126</v>
      </c>
      <c r="AX1787" s="97">
        <v>3202032</v>
      </c>
      <c r="AY1787" s="98" t="s">
        <v>127</v>
      </c>
      <c r="AZ1787" s="98" t="s">
        <v>293</v>
      </c>
      <c r="BA1787" s="24"/>
    </row>
    <row r="1788" spans="1:53" ht="84.75" customHeight="1">
      <c r="A1788" s="23" t="str">
        <f>+IFERROR(VLOOKUP(R1788,'[2]Listas niveles'!$D$2:$E$11,2,FALSE),"")</f>
        <v>DTAO</v>
      </c>
      <c r="B1788" s="23" t="str">
        <f>+IFERROR(VLOOKUP(AS1788,'[2]Listas anexo 1'!$A$7:$B$8,2,FALSE),"")</f>
        <v>ADMIN</v>
      </c>
      <c r="C1788" s="23" t="str">
        <f>+IFERROR(VLOOKUP(AT1788,'[2]Listas anexo 1'!$A$13:$B$15,2,FALSE),"")</f>
        <v>ADMINYCOOR</v>
      </c>
      <c r="D1788" s="23" t="str">
        <f>+IFERROR(VLOOKUP(AT1788,'[2]Listas anexo 1'!$A$13:$C$15,3,FALSE),"")</f>
        <v>CONTRIBUIR</v>
      </c>
      <c r="E1788" s="23" t="str">
        <f>+IFERROR(VLOOKUP(AT1788,'[2]Listas anexo 1'!$A$19:$B$21,2,FALSE),"")</f>
        <v>ADMINOB</v>
      </c>
      <c r="F1788" s="23" t="str">
        <f>+IFERROR(VLOOKUP(AV1788,'[2]Listas anexo 1'!$J$13:$K$21,2,FALSE),"")</f>
        <v>ADOBI</v>
      </c>
      <c r="G1788" s="23" t="str">
        <f>+IFERROR(VLOOKUP(AW1788,'[2]LISTAS ANEXO 1. 2'!$A$9:$B$38,2,FALSE),"")</f>
        <v>AII</v>
      </c>
      <c r="H1788" s="23" t="str">
        <f>+IFERROR(IF(C1788="ADMINYCOOR",VLOOKUP(AY1788,'[2]LISTAS ANEXO 1. 3'!$B$13:$C$42,2,FALSE),IF(C1788="TASAS",VLOOKUP(AY1788,'[2]LISTAS ANEXO 1. 3'!$B$43:$C$51,2,FALSE),IF(C1788="FORTALECIMIENTO",VLOOKUP(AY1788,'[2]LISTAS ANEXO 1. 3'!$B$52:$C$58,2,FALSE),""))),"")</f>
        <v>CC</v>
      </c>
      <c r="I1788" s="23" t="str">
        <f>+IFERROR(VLOOKUP(#REF!,'[2]LISTAS ANEXO 1. 4'!$B$74:$C$90,2,FALSE),"")</f>
        <v/>
      </c>
      <c r="J1788" s="23" t="str">
        <f>+IFERROR(VLOOKUP(X1788,[2]ORDINALES!$B$2:$C$5,2,FALSE),"")</f>
        <v>CTADOS</v>
      </c>
      <c r="K1788" s="23" t="str">
        <f>+IFERROR(VLOOKUP(#REF!,[2]REGION!$G$2:$I$1125,2,FALSE),"")</f>
        <v/>
      </c>
      <c r="L1788" s="23" t="str">
        <f>+IFERROR(VLOOKUP(AI1788,[2]REGION!$G$2:$I$1125,2,FALSE),"")</f>
        <v>NARINO</v>
      </c>
      <c r="M1788" s="23" t="str">
        <f>+IFERROR(VLOOKUP(#REF!,[2]ORDINALES!$H$2:$I$382,2,FALSE),"")</f>
        <v/>
      </c>
      <c r="N1788" s="23" t="str">
        <f>IFERROR(VLOOKUP(U1788,'[2]Lista Willy'!$B$11:$D$14,3,FALSE),"")</f>
        <v>REC_11</v>
      </c>
      <c r="O1788" s="24"/>
      <c r="P1788" s="90">
        <v>54006</v>
      </c>
      <c r="Q1788" s="90" t="s">
        <v>540</v>
      </c>
      <c r="R1788" s="90" t="s">
        <v>1386</v>
      </c>
      <c r="S1788" s="90" t="s">
        <v>1719</v>
      </c>
      <c r="T1788" s="90" t="s">
        <v>1386</v>
      </c>
      <c r="U1788" s="90" t="s">
        <v>52</v>
      </c>
      <c r="V1788" s="94" t="s">
        <v>53</v>
      </c>
      <c r="W1788" s="90" t="s">
        <v>54</v>
      </c>
      <c r="X1788" s="90" t="s">
        <v>55</v>
      </c>
      <c r="Y1788" s="90" t="s">
        <v>1723</v>
      </c>
      <c r="Z1788" s="88">
        <v>42785358</v>
      </c>
      <c r="AA1788" s="120"/>
      <c r="AB1788" s="88"/>
      <c r="AC1788" s="88"/>
      <c r="AD1788" s="88"/>
      <c r="AE1788" s="120">
        <v>42785358</v>
      </c>
      <c r="AF1788" s="88"/>
      <c r="AG1788" s="89"/>
      <c r="AH1788" s="90" t="s">
        <v>57</v>
      </c>
      <c r="AI1788" s="90" t="s">
        <v>1702</v>
      </c>
      <c r="AJ1788" s="90" t="s">
        <v>1703</v>
      </c>
      <c r="AK1788" s="90"/>
      <c r="AL1788" s="90" t="s">
        <v>57</v>
      </c>
      <c r="AM1788" s="90"/>
      <c r="AN1788" s="90" t="s">
        <v>57</v>
      </c>
      <c r="AO1788" s="90"/>
      <c r="AP1788" s="90" t="s">
        <v>57</v>
      </c>
      <c r="AQ1788" s="90"/>
      <c r="AR1788" s="90" t="s">
        <v>57</v>
      </c>
      <c r="AS1788" s="90" t="s">
        <v>60</v>
      </c>
      <c r="AT1788" s="90" t="s">
        <v>61</v>
      </c>
      <c r="AU1788" s="97" t="s">
        <v>62</v>
      </c>
      <c r="AV1788" s="98" t="s">
        <v>125</v>
      </c>
      <c r="AW1788" s="98" t="s">
        <v>168</v>
      </c>
      <c r="AX1788" s="97">
        <v>3202031</v>
      </c>
      <c r="AY1788" s="98" t="s">
        <v>169</v>
      </c>
      <c r="AZ1788" s="98" t="s">
        <v>170</v>
      </c>
      <c r="BA1788" s="24"/>
    </row>
    <row r="1789" spans="1:53" ht="84.75" customHeight="1">
      <c r="A1789" s="23" t="str">
        <f>+IFERROR(VLOOKUP(R1789,'[2]Listas niveles'!$D$2:$E$11,2,FALSE),"")</f>
        <v>DTAO</v>
      </c>
      <c r="B1789" s="23" t="str">
        <f>+IFERROR(VLOOKUP(AS1789,'[2]Listas anexo 1'!$A$7:$B$8,2,FALSE),"")</f>
        <v>ADMIN</v>
      </c>
      <c r="C1789" s="23" t="str">
        <f>+IFERROR(VLOOKUP(AT1789,'[2]Listas anexo 1'!$A$13:$B$15,2,FALSE),"")</f>
        <v>ADMINYCOOR</v>
      </c>
      <c r="D1789" s="23" t="str">
        <f>+IFERROR(VLOOKUP(AT1789,'[2]Listas anexo 1'!$A$13:$C$15,3,FALSE),"")</f>
        <v>CONTRIBUIR</v>
      </c>
      <c r="E1789" s="23" t="str">
        <f>+IFERROR(VLOOKUP(AT1789,'[2]Listas anexo 1'!$A$19:$B$21,2,FALSE),"")</f>
        <v>ADMINOB</v>
      </c>
      <c r="F1789" s="23" t="str">
        <f>+IFERROR(VLOOKUP(AV1789,'[2]Listas anexo 1'!$J$13:$K$21,2,FALSE),"")</f>
        <v>ADOBI</v>
      </c>
      <c r="G1789" s="23" t="str">
        <f>+IFERROR(VLOOKUP(AW1789,'[2]LISTAS ANEXO 1. 2'!$A$9:$B$38,2,FALSE),"")</f>
        <v>AII</v>
      </c>
      <c r="H1789" s="23" t="str">
        <f>+IFERROR(IF(C1789="ADMINYCOOR",VLOOKUP(AY1789,'[2]LISTAS ANEXO 1. 3'!$B$13:$C$42,2,FALSE),IF(C1789="TASAS",VLOOKUP(AY1789,'[2]LISTAS ANEXO 1. 3'!$B$43:$C$51,2,FALSE),IF(C1789="FORTALECIMIENTO",VLOOKUP(AY1789,'[2]LISTAS ANEXO 1. 3'!$B$52:$C$58,2,FALSE),""))),"")</f>
        <v>CC</v>
      </c>
      <c r="I1789" s="23" t="str">
        <f>+IFERROR(VLOOKUP(#REF!,'[2]LISTAS ANEXO 1. 4'!$B$74:$C$90,2,FALSE),"")</f>
        <v/>
      </c>
      <c r="J1789" s="23" t="str">
        <f>+IFERROR(VLOOKUP(X1789,[2]ORDINALES!$B$2:$C$5,2,FALSE),"")</f>
        <v>CTADOS</v>
      </c>
      <c r="K1789" s="23" t="str">
        <f>+IFERROR(VLOOKUP(#REF!,[2]REGION!$G$2:$I$1125,2,FALSE),"")</f>
        <v/>
      </c>
      <c r="L1789" s="23" t="str">
        <f>+IFERROR(VLOOKUP(AI1789,[2]REGION!$G$2:$I$1125,2,FALSE),"")</f>
        <v>NARINO</v>
      </c>
      <c r="M1789" s="23" t="str">
        <f>+IFERROR(VLOOKUP(#REF!,[2]ORDINALES!$H$2:$I$382,2,FALSE),"")</f>
        <v/>
      </c>
      <c r="N1789" s="23" t="str">
        <f>IFERROR(VLOOKUP(U1789,'[2]Lista Willy'!$B$11:$D$14,3,FALSE),"")</f>
        <v>REC_11</v>
      </c>
      <c r="O1789" s="24"/>
      <c r="P1789" s="90">
        <v>54007</v>
      </c>
      <c r="Q1789" s="90" t="s">
        <v>540</v>
      </c>
      <c r="R1789" s="90" t="s">
        <v>1386</v>
      </c>
      <c r="S1789" s="90" t="s">
        <v>1719</v>
      </c>
      <c r="T1789" s="90" t="s">
        <v>1386</v>
      </c>
      <c r="U1789" s="90" t="s">
        <v>52</v>
      </c>
      <c r="V1789" s="94" t="s">
        <v>53</v>
      </c>
      <c r="W1789" s="90" t="s">
        <v>54</v>
      </c>
      <c r="X1789" s="90" t="s">
        <v>55</v>
      </c>
      <c r="Y1789" s="90" t="s">
        <v>1724</v>
      </c>
      <c r="Z1789" s="88">
        <v>31859960</v>
      </c>
      <c r="AA1789" s="120"/>
      <c r="AB1789" s="88"/>
      <c r="AC1789" s="88"/>
      <c r="AD1789" s="88"/>
      <c r="AE1789" s="120">
        <v>31859960</v>
      </c>
      <c r="AF1789" s="88"/>
      <c r="AG1789" s="89"/>
      <c r="AH1789" s="90" t="s">
        <v>57</v>
      </c>
      <c r="AI1789" s="90" t="s">
        <v>1702</v>
      </c>
      <c r="AJ1789" s="90" t="s">
        <v>1703</v>
      </c>
      <c r="AK1789" s="90"/>
      <c r="AL1789" s="90" t="s">
        <v>57</v>
      </c>
      <c r="AM1789" s="90"/>
      <c r="AN1789" s="90" t="s">
        <v>57</v>
      </c>
      <c r="AO1789" s="90"/>
      <c r="AP1789" s="90" t="s">
        <v>57</v>
      </c>
      <c r="AQ1789" s="90"/>
      <c r="AR1789" s="90" t="s">
        <v>57</v>
      </c>
      <c r="AS1789" s="90" t="s">
        <v>60</v>
      </c>
      <c r="AT1789" s="90" t="s">
        <v>61</v>
      </c>
      <c r="AU1789" s="97" t="s">
        <v>62</v>
      </c>
      <c r="AV1789" s="98" t="s">
        <v>125</v>
      </c>
      <c r="AW1789" s="98" t="s">
        <v>168</v>
      </c>
      <c r="AX1789" s="97">
        <v>3202031</v>
      </c>
      <c r="AY1789" s="98" t="s">
        <v>169</v>
      </c>
      <c r="AZ1789" s="98" t="s">
        <v>170</v>
      </c>
      <c r="BA1789" s="24"/>
    </row>
    <row r="1790" spans="1:53" ht="84.75" customHeight="1">
      <c r="A1790" s="23" t="str">
        <f>+IFERROR(VLOOKUP(R1790,'[2]Listas niveles'!$D$2:$E$11,2,FALSE),"")</f>
        <v>DTAO</v>
      </c>
      <c r="B1790" s="23" t="str">
        <f>+IFERROR(VLOOKUP(AS1790,'[2]Listas anexo 1'!$A$7:$B$8,2,FALSE),"")</f>
        <v>ADMIN</v>
      </c>
      <c r="C1790" s="23" t="str">
        <f>+IFERROR(VLOOKUP(AT1790,'[2]Listas anexo 1'!$A$13:$B$15,2,FALSE),"")</f>
        <v>ADMINYCOOR</v>
      </c>
      <c r="D1790" s="23" t="str">
        <f>+IFERROR(VLOOKUP(AT1790,'[2]Listas anexo 1'!$A$13:$C$15,3,FALSE),"")</f>
        <v>CONTRIBUIR</v>
      </c>
      <c r="E1790" s="23" t="str">
        <f>+IFERROR(VLOOKUP(AT1790,'[2]Listas anexo 1'!$A$19:$B$21,2,FALSE),"")</f>
        <v>ADMINOB</v>
      </c>
      <c r="F1790" s="23" t="str">
        <f>+IFERROR(VLOOKUP(AV1790,'[2]Listas anexo 1'!$J$13:$K$21,2,FALSE),"")</f>
        <v>ADOBIII</v>
      </c>
      <c r="G1790" s="23" t="str">
        <f>+IFERROR(VLOOKUP(AW1790,'[2]LISTAS ANEXO 1. 2'!$A$9:$B$38,2,FALSE),"")</f>
        <v>AX</v>
      </c>
      <c r="H1790" s="23" t="str">
        <f>+IFERROR(IF(C1790="ADMINYCOOR",VLOOKUP(AY1790,'[2]LISTAS ANEXO 1. 3'!$B$13:$C$42,2,FALSE),IF(C1790="TASAS",VLOOKUP(AY1790,'[2]LISTAS ANEXO 1. 3'!$B$43:$C$51,2,FALSE),IF(C1790="FORTALECIMIENTO",VLOOKUP(AY1790,'[2]LISTAS ANEXO 1. 3'!$B$52:$C$58,2,FALSE),""))),"")</f>
        <v>OO</v>
      </c>
      <c r="I1790" s="23" t="str">
        <f>+IFERROR(VLOOKUP(#REF!,'[2]LISTAS ANEXO 1. 4'!$B$74:$C$90,2,FALSE),"")</f>
        <v/>
      </c>
      <c r="J1790" s="23" t="str">
        <f>+IFERROR(VLOOKUP(X1790,[2]ORDINALES!$B$2:$C$5,2,FALSE),"")</f>
        <v>CTADOS</v>
      </c>
      <c r="K1790" s="23" t="str">
        <f>+IFERROR(VLOOKUP(#REF!,[2]REGION!$G$2:$I$1125,2,FALSE),"")</f>
        <v/>
      </c>
      <c r="L1790" s="23" t="str">
        <f>+IFERROR(VLOOKUP(AI1790,[2]REGION!$G$2:$I$1125,2,FALSE),"")</f>
        <v>NARINO</v>
      </c>
      <c r="M1790" s="23" t="str">
        <f>+IFERROR(VLOOKUP(#REF!,[2]ORDINALES!$H$2:$I$382,2,FALSE),"")</f>
        <v/>
      </c>
      <c r="N1790" s="23" t="str">
        <f>IFERROR(VLOOKUP(U1790,'[2]Lista Willy'!$B$11:$D$14,3,FALSE),"")</f>
        <v>REC_11</v>
      </c>
      <c r="O1790" s="24"/>
      <c r="P1790" s="90">
        <v>54008</v>
      </c>
      <c r="Q1790" s="90" t="s">
        <v>540</v>
      </c>
      <c r="R1790" s="90" t="s">
        <v>1386</v>
      </c>
      <c r="S1790" s="90" t="s">
        <v>1719</v>
      </c>
      <c r="T1790" s="90" t="s">
        <v>1386</v>
      </c>
      <c r="U1790" s="90" t="s">
        <v>52</v>
      </c>
      <c r="V1790" s="94" t="s">
        <v>53</v>
      </c>
      <c r="W1790" s="90" t="s">
        <v>54</v>
      </c>
      <c r="X1790" s="90" t="s">
        <v>55</v>
      </c>
      <c r="Y1790" s="90" t="s">
        <v>1725</v>
      </c>
      <c r="Z1790" s="88">
        <v>40840569</v>
      </c>
      <c r="AA1790" s="120"/>
      <c r="AB1790" s="88"/>
      <c r="AC1790" s="88"/>
      <c r="AD1790" s="88"/>
      <c r="AE1790" s="120">
        <v>40840569</v>
      </c>
      <c r="AF1790" s="88"/>
      <c r="AG1790" s="89"/>
      <c r="AH1790" s="90" t="s">
        <v>57</v>
      </c>
      <c r="AI1790" s="90" t="s">
        <v>1702</v>
      </c>
      <c r="AJ1790" s="90" t="s">
        <v>1703</v>
      </c>
      <c r="AK1790" s="90"/>
      <c r="AL1790" s="90" t="s">
        <v>57</v>
      </c>
      <c r="AM1790" s="90"/>
      <c r="AN1790" s="90" t="s">
        <v>57</v>
      </c>
      <c r="AO1790" s="90"/>
      <c r="AP1790" s="90" t="s">
        <v>57</v>
      </c>
      <c r="AQ1790" s="90"/>
      <c r="AR1790" s="90" t="s">
        <v>57</v>
      </c>
      <c r="AS1790" s="90" t="s">
        <v>60</v>
      </c>
      <c r="AT1790" s="90" t="s">
        <v>61</v>
      </c>
      <c r="AU1790" s="97" t="s">
        <v>62</v>
      </c>
      <c r="AV1790" s="98" t="s">
        <v>272</v>
      </c>
      <c r="AW1790" s="98" t="s">
        <v>335</v>
      </c>
      <c r="AX1790" s="97">
        <v>3202004</v>
      </c>
      <c r="AY1790" s="98" t="s">
        <v>336</v>
      </c>
      <c r="AZ1790" s="98" t="s">
        <v>888</v>
      </c>
      <c r="BA1790" s="24"/>
    </row>
    <row r="1791" spans="1:53" ht="84.75" customHeight="1">
      <c r="A1791" s="23" t="str">
        <f>+IFERROR(VLOOKUP(R1791,'[2]Listas niveles'!$D$2:$E$11,2,FALSE),"")</f>
        <v>DTAO</v>
      </c>
      <c r="B1791" s="23" t="str">
        <f>+IFERROR(VLOOKUP(AS1791,'[2]Listas anexo 1'!$A$7:$B$8,2,FALSE),"")</f>
        <v>ADMIN</v>
      </c>
      <c r="C1791" s="23" t="str">
        <f>+IFERROR(VLOOKUP(AT1791,'[2]Listas anexo 1'!$A$13:$B$15,2,FALSE),"")</f>
        <v>ADMINYCOOR</v>
      </c>
      <c r="D1791" s="23" t="str">
        <f>+IFERROR(VLOOKUP(AT1791,'[2]Listas anexo 1'!$A$13:$C$15,3,FALSE),"")</f>
        <v>CONTRIBUIR</v>
      </c>
      <c r="E1791" s="23" t="str">
        <f>+IFERROR(VLOOKUP(AT1791,'[2]Listas anexo 1'!$A$19:$B$21,2,FALSE),"")</f>
        <v>ADMINOB</v>
      </c>
      <c r="F1791" s="23" t="str">
        <f>+IFERROR(VLOOKUP(AV1791,'[2]Listas anexo 1'!$J$13:$K$21,2,FALSE),"")</f>
        <v>ADOBI</v>
      </c>
      <c r="G1791" s="23" t="str">
        <f>+IFERROR(VLOOKUP(AW1791,'[2]LISTAS ANEXO 1. 2'!$A$9:$B$38,2,FALSE),"")</f>
        <v>AIII</v>
      </c>
      <c r="H1791" s="23" t="str">
        <f>+IFERROR(IF(C1791="ADMINYCOOR",VLOOKUP(AY1791,'[2]LISTAS ANEXO 1. 3'!$B$13:$C$42,2,FALSE),IF(C1791="TASAS",VLOOKUP(AY1791,'[2]LISTAS ANEXO 1. 3'!$B$43:$C$51,2,FALSE),IF(C1791="FORTALECIMIENTO",VLOOKUP(AY1791,'[2]LISTAS ANEXO 1. 3'!$B$52:$C$58,2,FALSE),""))),"")</f>
        <v>DD</v>
      </c>
      <c r="I1791" s="23" t="str">
        <f>+IFERROR(VLOOKUP(#REF!,'[2]LISTAS ANEXO 1. 4'!$B$74:$C$90,2,FALSE),"")</f>
        <v/>
      </c>
      <c r="J1791" s="23" t="str">
        <f>+IFERROR(VLOOKUP(X1791,[2]ORDINALES!$B$2:$C$5,2,FALSE),"")</f>
        <v>CTADOS</v>
      </c>
      <c r="K1791" s="23" t="str">
        <f>+IFERROR(VLOOKUP(#REF!,[2]REGION!$G$2:$I$1125,2,FALSE),"")</f>
        <v/>
      </c>
      <c r="L1791" s="23" t="str">
        <f>+IFERROR(VLOOKUP(AI1791,[2]REGION!$G$2:$I$1125,2,FALSE),"")</f>
        <v>NARINO</v>
      </c>
      <c r="M1791" s="23" t="str">
        <f>+IFERROR(VLOOKUP(#REF!,[2]ORDINALES!$H$2:$I$382,2,FALSE),"")</f>
        <v/>
      </c>
      <c r="N1791" s="23" t="str">
        <f>IFERROR(VLOOKUP(U1791,'[2]Lista Willy'!$B$11:$D$14,3,FALSE),"")</f>
        <v>REC_11</v>
      </c>
      <c r="O1791" s="24"/>
      <c r="P1791" s="90">
        <v>54009</v>
      </c>
      <c r="Q1791" s="90" t="s">
        <v>540</v>
      </c>
      <c r="R1791" s="90" t="s">
        <v>1386</v>
      </c>
      <c r="S1791" s="90" t="s">
        <v>1719</v>
      </c>
      <c r="T1791" s="90" t="s">
        <v>1386</v>
      </c>
      <c r="U1791" s="90" t="s">
        <v>52</v>
      </c>
      <c r="V1791" s="94" t="s">
        <v>53</v>
      </c>
      <c r="W1791" s="90" t="s">
        <v>54</v>
      </c>
      <c r="X1791" s="90" t="s">
        <v>55</v>
      </c>
      <c r="Y1791" s="90" t="s">
        <v>1726</v>
      </c>
      <c r="Z1791" s="88">
        <v>42785358</v>
      </c>
      <c r="AA1791" s="120"/>
      <c r="AB1791" s="88"/>
      <c r="AC1791" s="88"/>
      <c r="AD1791" s="88"/>
      <c r="AE1791" s="120">
        <v>42785358</v>
      </c>
      <c r="AF1791" s="88"/>
      <c r="AG1791" s="89"/>
      <c r="AH1791" s="90" t="s">
        <v>57</v>
      </c>
      <c r="AI1791" s="90" t="s">
        <v>1702</v>
      </c>
      <c r="AJ1791" s="90" t="s">
        <v>1703</v>
      </c>
      <c r="AK1791" s="90"/>
      <c r="AL1791" s="90" t="s">
        <v>57</v>
      </c>
      <c r="AM1791" s="90"/>
      <c r="AN1791" s="90" t="s">
        <v>57</v>
      </c>
      <c r="AO1791" s="90"/>
      <c r="AP1791" s="90" t="s">
        <v>57</v>
      </c>
      <c r="AQ1791" s="90"/>
      <c r="AR1791" s="90" t="s">
        <v>57</v>
      </c>
      <c r="AS1791" s="90" t="s">
        <v>60</v>
      </c>
      <c r="AT1791" s="90" t="s">
        <v>61</v>
      </c>
      <c r="AU1791" s="97" t="s">
        <v>62</v>
      </c>
      <c r="AV1791" s="98" t="s">
        <v>125</v>
      </c>
      <c r="AW1791" s="98" t="s">
        <v>324</v>
      </c>
      <c r="AX1791" s="97">
        <v>3202005</v>
      </c>
      <c r="AY1791" s="98" t="s">
        <v>325</v>
      </c>
      <c r="AZ1791" s="98" t="s">
        <v>389</v>
      </c>
      <c r="BA1791" s="24"/>
    </row>
    <row r="1792" spans="1:53" ht="84.75" customHeight="1">
      <c r="A1792" s="23" t="str">
        <f>+IFERROR(VLOOKUP(R1792,'[2]Listas niveles'!$D$2:$E$11,2,FALSE),"")</f>
        <v>DTAO</v>
      </c>
      <c r="B1792" s="23" t="str">
        <f>+IFERROR(VLOOKUP(AS1792,'[2]Listas anexo 1'!$A$7:$B$8,2,FALSE),"")</f>
        <v>ADMIN</v>
      </c>
      <c r="C1792" s="23" t="str">
        <f>+IFERROR(VLOOKUP(AT1792,'[2]Listas anexo 1'!$A$13:$B$15,2,FALSE),"")</f>
        <v>ADMINYCOOR</v>
      </c>
      <c r="D1792" s="23" t="str">
        <f>+IFERROR(VLOOKUP(AT1792,'[2]Listas anexo 1'!$A$13:$C$15,3,FALSE),"")</f>
        <v>CONTRIBUIR</v>
      </c>
      <c r="E1792" s="23" t="str">
        <f>+IFERROR(VLOOKUP(AT1792,'[2]Listas anexo 1'!$A$19:$B$21,2,FALSE),"")</f>
        <v>ADMINOB</v>
      </c>
      <c r="F1792" s="23" t="str">
        <f>+IFERROR(VLOOKUP(AV1792,'[2]Listas anexo 1'!$J$13:$K$21,2,FALSE),"")</f>
        <v>ADOBI</v>
      </c>
      <c r="G1792" s="23" t="str">
        <f>+IFERROR(VLOOKUP(AW1792,'[2]LISTAS ANEXO 1. 2'!$A$9:$B$38,2,FALSE),"")</f>
        <v>AIII</v>
      </c>
      <c r="H1792" s="23" t="str">
        <f>+IFERROR(IF(C1792="ADMINYCOOR",VLOOKUP(AY1792,'[2]LISTAS ANEXO 1. 3'!$B$13:$C$42,2,FALSE),IF(C1792="TASAS",VLOOKUP(AY1792,'[2]LISTAS ANEXO 1. 3'!$B$43:$C$51,2,FALSE),IF(C1792="FORTALECIMIENTO",VLOOKUP(AY1792,'[2]LISTAS ANEXO 1. 3'!$B$52:$C$58,2,FALSE),""))),"")</f>
        <v>DD</v>
      </c>
      <c r="I1792" s="23" t="str">
        <f>+IFERROR(VLOOKUP(#REF!,'[2]LISTAS ANEXO 1. 4'!$B$74:$C$90,2,FALSE),"")</f>
        <v/>
      </c>
      <c r="J1792" s="23" t="str">
        <f>+IFERROR(VLOOKUP(X1792,[2]ORDINALES!$B$2:$C$5,2,FALSE),"")</f>
        <v>CTADOS</v>
      </c>
      <c r="K1792" s="23" t="str">
        <f>+IFERROR(VLOOKUP(#REF!,[2]REGION!$G$2:$I$1125,2,FALSE),"")</f>
        <v/>
      </c>
      <c r="L1792" s="23" t="str">
        <f>+IFERROR(VLOOKUP(AI1792,[2]REGION!$G$2:$I$1125,2,FALSE),"")</f>
        <v>NARINO</v>
      </c>
      <c r="M1792" s="23" t="str">
        <f>+IFERROR(VLOOKUP(#REF!,[2]ORDINALES!$H$2:$I$382,2,FALSE),"")</f>
        <v/>
      </c>
      <c r="N1792" s="23" t="str">
        <f>IFERROR(VLOOKUP(U1792,'[2]Lista Willy'!$B$11:$D$14,3,FALSE),"")</f>
        <v>REC_11</v>
      </c>
      <c r="O1792" s="24"/>
      <c r="P1792" s="90">
        <v>54010</v>
      </c>
      <c r="Q1792" s="90" t="s">
        <v>540</v>
      </c>
      <c r="R1792" s="90" t="s">
        <v>1386</v>
      </c>
      <c r="S1792" s="90" t="s">
        <v>1719</v>
      </c>
      <c r="T1792" s="90" t="s">
        <v>1386</v>
      </c>
      <c r="U1792" s="90" t="s">
        <v>52</v>
      </c>
      <c r="V1792" s="94" t="s">
        <v>53</v>
      </c>
      <c r="W1792" s="90" t="s">
        <v>54</v>
      </c>
      <c r="X1792" s="90" t="s">
        <v>55</v>
      </c>
      <c r="Y1792" s="90" t="s">
        <v>1727</v>
      </c>
      <c r="Z1792" s="88">
        <v>27297281</v>
      </c>
      <c r="AA1792" s="120"/>
      <c r="AB1792" s="88"/>
      <c r="AC1792" s="88"/>
      <c r="AD1792" s="88"/>
      <c r="AE1792" s="120">
        <v>27297281</v>
      </c>
      <c r="AF1792" s="88"/>
      <c r="AG1792" s="89"/>
      <c r="AH1792" s="90" t="s">
        <v>57</v>
      </c>
      <c r="AI1792" s="90" t="s">
        <v>1702</v>
      </c>
      <c r="AJ1792" s="90" t="s">
        <v>1703</v>
      </c>
      <c r="AK1792" s="90"/>
      <c r="AL1792" s="90" t="s">
        <v>57</v>
      </c>
      <c r="AM1792" s="90"/>
      <c r="AN1792" s="90" t="s">
        <v>57</v>
      </c>
      <c r="AO1792" s="90"/>
      <c r="AP1792" s="90" t="s">
        <v>57</v>
      </c>
      <c r="AQ1792" s="90"/>
      <c r="AR1792" s="90" t="s">
        <v>57</v>
      </c>
      <c r="AS1792" s="90" t="s">
        <v>60</v>
      </c>
      <c r="AT1792" s="90" t="s">
        <v>61</v>
      </c>
      <c r="AU1792" s="97" t="s">
        <v>62</v>
      </c>
      <c r="AV1792" s="98" t="s">
        <v>125</v>
      </c>
      <c r="AW1792" s="98" t="s">
        <v>324</v>
      </c>
      <c r="AX1792" s="97">
        <v>3202005</v>
      </c>
      <c r="AY1792" s="98" t="s">
        <v>325</v>
      </c>
      <c r="AZ1792" s="98" t="s">
        <v>389</v>
      </c>
      <c r="BA1792" s="24"/>
    </row>
    <row r="1793" spans="1:53" ht="84.75" customHeight="1">
      <c r="A1793" s="23" t="str">
        <f>+IFERROR(VLOOKUP(R1793,'[2]Listas niveles'!$D$2:$E$11,2,FALSE),"")</f>
        <v>DTAO</v>
      </c>
      <c r="B1793" s="23" t="str">
        <f>+IFERROR(VLOOKUP(AS1793,'[2]Listas anexo 1'!$A$7:$B$8,2,FALSE),"")</f>
        <v>ADMIN</v>
      </c>
      <c r="C1793" s="23" t="str">
        <f>+IFERROR(VLOOKUP(AT1793,'[2]Listas anexo 1'!$A$13:$B$15,2,FALSE),"")</f>
        <v>ADMINYCOOR</v>
      </c>
      <c r="D1793" s="23" t="str">
        <f>+IFERROR(VLOOKUP(AT1793,'[2]Listas anexo 1'!$A$13:$C$15,3,FALSE),"")</f>
        <v>CONTRIBUIR</v>
      </c>
      <c r="E1793" s="23" t="str">
        <f>+IFERROR(VLOOKUP(AT1793,'[2]Listas anexo 1'!$A$19:$B$21,2,FALSE),"")</f>
        <v>ADMINOB</v>
      </c>
      <c r="F1793" s="23" t="str">
        <f>+IFERROR(VLOOKUP(AV1793,'[2]Listas anexo 1'!$J$13:$K$21,2,FALSE),"")</f>
        <v>ADOBI</v>
      </c>
      <c r="G1793" s="23" t="str">
        <f>+IFERROR(VLOOKUP(AW1793,'[2]LISTAS ANEXO 1. 2'!$A$9:$B$38,2,FALSE),"")</f>
        <v>AIII</v>
      </c>
      <c r="H1793" s="23" t="str">
        <f>+IFERROR(IF(C1793="ADMINYCOOR",VLOOKUP(AY1793,'[2]LISTAS ANEXO 1. 3'!$B$13:$C$42,2,FALSE),IF(C1793="TASAS",VLOOKUP(AY1793,'[2]LISTAS ANEXO 1. 3'!$B$43:$C$51,2,FALSE),IF(C1793="FORTALECIMIENTO",VLOOKUP(AY1793,'[2]LISTAS ANEXO 1. 3'!$B$52:$C$58,2,FALSE),""))),"")</f>
        <v>DD</v>
      </c>
      <c r="I1793" s="23" t="str">
        <f>+IFERROR(VLOOKUP(#REF!,'[2]LISTAS ANEXO 1. 4'!$B$74:$C$90,2,FALSE),"")</f>
        <v/>
      </c>
      <c r="J1793" s="23" t="str">
        <f>+IFERROR(VLOOKUP(X1793,[2]ORDINALES!$B$2:$C$5,2,FALSE),"")</f>
        <v>CTADOS</v>
      </c>
      <c r="K1793" s="23" t="str">
        <f>+IFERROR(VLOOKUP(#REF!,[2]REGION!$G$2:$I$1125,2,FALSE),"")</f>
        <v/>
      </c>
      <c r="L1793" s="23" t="str">
        <f>+IFERROR(VLOOKUP(AI1793,[2]REGION!$G$2:$I$1125,2,FALSE),"")</f>
        <v>NARINO</v>
      </c>
      <c r="M1793" s="23" t="str">
        <f>+IFERROR(VLOOKUP(#REF!,[2]ORDINALES!$H$2:$I$382,2,FALSE),"")</f>
        <v/>
      </c>
      <c r="N1793" s="23" t="str">
        <f>IFERROR(VLOOKUP(U1793,'[2]Lista Willy'!$B$11:$D$14,3,FALSE),"")</f>
        <v>REC_11</v>
      </c>
      <c r="O1793" s="24"/>
      <c r="P1793" s="90">
        <v>54011</v>
      </c>
      <c r="Q1793" s="90" t="s">
        <v>540</v>
      </c>
      <c r="R1793" s="90" t="s">
        <v>1386</v>
      </c>
      <c r="S1793" s="90" t="s">
        <v>1719</v>
      </c>
      <c r="T1793" s="90" t="s">
        <v>1386</v>
      </c>
      <c r="U1793" s="90" t="s">
        <v>52</v>
      </c>
      <c r="V1793" s="94" t="s">
        <v>53</v>
      </c>
      <c r="W1793" s="90" t="s">
        <v>54</v>
      </c>
      <c r="X1793" s="90" t="s">
        <v>55</v>
      </c>
      <c r="Y1793" s="90" t="s">
        <v>1728</v>
      </c>
      <c r="Z1793" s="88">
        <v>18702420</v>
      </c>
      <c r="AA1793" s="120"/>
      <c r="AB1793" s="88"/>
      <c r="AC1793" s="88"/>
      <c r="AD1793" s="88"/>
      <c r="AE1793" s="120">
        <v>18702420</v>
      </c>
      <c r="AF1793" s="88"/>
      <c r="AG1793" s="89"/>
      <c r="AH1793" s="90" t="s">
        <v>57</v>
      </c>
      <c r="AI1793" s="90" t="s">
        <v>1702</v>
      </c>
      <c r="AJ1793" s="90" t="s">
        <v>1703</v>
      </c>
      <c r="AK1793" s="90"/>
      <c r="AL1793" s="90" t="s">
        <v>57</v>
      </c>
      <c r="AM1793" s="90"/>
      <c r="AN1793" s="90" t="s">
        <v>57</v>
      </c>
      <c r="AO1793" s="90"/>
      <c r="AP1793" s="90" t="s">
        <v>57</v>
      </c>
      <c r="AQ1793" s="90"/>
      <c r="AR1793" s="90" t="s">
        <v>57</v>
      </c>
      <c r="AS1793" s="90" t="s">
        <v>60</v>
      </c>
      <c r="AT1793" s="90" t="s">
        <v>61</v>
      </c>
      <c r="AU1793" s="97" t="s">
        <v>62</v>
      </c>
      <c r="AV1793" s="98" t="s">
        <v>125</v>
      </c>
      <c r="AW1793" s="98" t="s">
        <v>324</v>
      </c>
      <c r="AX1793" s="97">
        <v>3202005</v>
      </c>
      <c r="AY1793" s="98" t="s">
        <v>325</v>
      </c>
      <c r="AZ1793" s="98" t="s">
        <v>389</v>
      </c>
      <c r="BA1793" s="24"/>
    </row>
    <row r="1794" spans="1:53" ht="84.75" customHeight="1">
      <c r="A1794" s="23" t="str">
        <f>+IFERROR(VLOOKUP(R1794,'[2]Listas niveles'!$D$2:$E$11,2,FALSE),"")</f>
        <v>DTAO</v>
      </c>
      <c r="B1794" s="23" t="str">
        <f>+IFERROR(VLOOKUP(AS1794,'[2]Listas anexo 1'!$A$7:$B$8,2,FALSE),"")</f>
        <v>ADMIN</v>
      </c>
      <c r="C1794" s="23" t="str">
        <f>+IFERROR(VLOOKUP(AT1794,'[2]Listas anexo 1'!$A$13:$B$15,2,FALSE),"")</f>
        <v>ADMINYCOOR</v>
      </c>
      <c r="D1794" s="23" t="str">
        <f>+IFERROR(VLOOKUP(AT1794,'[2]Listas anexo 1'!$A$13:$C$15,3,FALSE),"")</f>
        <v>CONTRIBUIR</v>
      </c>
      <c r="E1794" s="23" t="str">
        <f>+IFERROR(VLOOKUP(AT1794,'[2]Listas anexo 1'!$A$19:$B$21,2,FALSE),"")</f>
        <v>ADMINOB</v>
      </c>
      <c r="F1794" s="23" t="str">
        <f>+IFERROR(VLOOKUP(AV1794,'[2]Listas anexo 1'!$J$13:$K$21,2,FALSE),"")</f>
        <v>ADOBI</v>
      </c>
      <c r="G1794" s="23" t="str">
        <f>+IFERROR(VLOOKUP(AW1794,'[2]LISTAS ANEXO 1. 2'!$A$9:$B$38,2,FALSE),"")</f>
        <v>AIII</v>
      </c>
      <c r="H1794" s="23" t="str">
        <f>+IFERROR(IF(C1794="ADMINYCOOR",VLOOKUP(AY1794,'[2]LISTAS ANEXO 1. 3'!$B$13:$C$42,2,FALSE),IF(C1794="TASAS",VLOOKUP(AY1794,'[2]LISTAS ANEXO 1. 3'!$B$43:$C$51,2,FALSE),IF(C1794="FORTALECIMIENTO",VLOOKUP(AY1794,'[2]LISTAS ANEXO 1. 3'!$B$52:$C$58,2,FALSE),""))),"")</f>
        <v>DD</v>
      </c>
      <c r="I1794" s="23" t="str">
        <f>+IFERROR(VLOOKUP(#REF!,'[2]LISTAS ANEXO 1. 4'!$B$74:$C$90,2,FALSE),"")</f>
        <v/>
      </c>
      <c r="J1794" s="23" t="str">
        <f>+IFERROR(VLOOKUP(X1794,[2]ORDINALES!$B$2:$C$5,2,FALSE),"")</f>
        <v>CTADOS</v>
      </c>
      <c r="K1794" s="23" t="str">
        <f>+IFERROR(VLOOKUP(#REF!,[2]REGION!$G$2:$I$1125,2,FALSE),"")</f>
        <v/>
      </c>
      <c r="L1794" s="23" t="str">
        <f>+IFERROR(VLOOKUP(AI1794,[2]REGION!$G$2:$I$1125,2,FALSE),"")</f>
        <v>NARINO</v>
      </c>
      <c r="M1794" s="23" t="str">
        <f>+IFERROR(VLOOKUP(#REF!,[2]ORDINALES!$H$2:$I$382,2,FALSE),"")</f>
        <v/>
      </c>
      <c r="N1794" s="23" t="str">
        <f>IFERROR(VLOOKUP(U1794,'[2]Lista Willy'!$B$11:$D$14,3,FALSE),"")</f>
        <v>REC_11</v>
      </c>
      <c r="O1794" s="24"/>
      <c r="P1794" s="90">
        <v>54012</v>
      </c>
      <c r="Q1794" s="90" t="s">
        <v>540</v>
      </c>
      <c r="R1794" s="90" t="s">
        <v>1386</v>
      </c>
      <c r="S1794" s="90" t="s">
        <v>1719</v>
      </c>
      <c r="T1794" s="90" t="s">
        <v>1386</v>
      </c>
      <c r="U1794" s="90" t="s">
        <v>52</v>
      </c>
      <c r="V1794" s="94" t="s">
        <v>53</v>
      </c>
      <c r="W1794" s="90" t="s">
        <v>54</v>
      </c>
      <c r="X1794" s="90" t="s">
        <v>55</v>
      </c>
      <c r="Y1794" s="90" t="s">
        <v>1728</v>
      </c>
      <c r="Z1794" s="88">
        <v>18702420</v>
      </c>
      <c r="AA1794" s="120"/>
      <c r="AB1794" s="88"/>
      <c r="AC1794" s="88"/>
      <c r="AD1794" s="88"/>
      <c r="AE1794" s="120">
        <v>18702420</v>
      </c>
      <c r="AF1794" s="88"/>
      <c r="AG1794" s="89"/>
      <c r="AH1794" s="90" t="s">
        <v>57</v>
      </c>
      <c r="AI1794" s="90" t="s">
        <v>1702</v>
      </c>
      <c r="AJ1794" s="90" t="s">
        <v>1703</v>
      </c>
      <c r="AK1794" s="90"/>
      <c r="AL1794" s="90" t="s">
        <v>57</v>
      </c>
      <c r="AM1794" s="90"/>
      <c r="AN1794" s="90" t="s">
        <v>57</v>
      </c>
      <c r="AO1794" s="90"/>
      <c r="AP1794" s="90" t="s">
        <v>57</v>
      </c>
      <c r="AQ1794" s="90"/>
      <c r="AR1794" s="90" t="s">
        <v>57</v>
      </c>
      <c r="AS1794" s="90" t="s">
        <v>60</v>
      </c>
      <c r="AT1794" s="90" t="s">
        <v>61</v>
      </c>
      <c r="AU1794" s="97" t="s">
        <v>62</v>
      </c>
      <c r="AV1794" s="98" t="s">
        <v>125</v>
      </c>
      <c r="AW1794" s="98" t="s">
        <v>324</v>
      </c>
      <c r="AX1794" s="97">
        <v>3202005</v>
      </c>
      <c r="AY1794" s="98" t="s">
        <v>325</v>
      </c>
      <c r="AZ1794" s="98" t="s">
        <v>389</v>
      </c>
      <c r="BA1794" s="24"/>
    </row>
    <row r="1795" spans="1:53" ht="84.75" customHeight="1">
      <c r="A1795" s="23" t="str">
        <f>+IFERROR(VLOOKUP(R1795,'[2]Listas niveles'!$D$2:$E$11,2,FALSE),"")</f>
        <v>DTAO</v>
      </c>
      <c r="B1795" s="23" t="str">
        <f>+IFERROR(VLOOKUP(AS1795,'[2]Listas anexo 1'!$A$7:$B$8,2,FALSE),"")</f>
        <v>ADMIN</v>
      </c>
      <c r="C1795" s="23" t="str">
        <f>+IFERROR(VLOOKUP(AT1795,'[2]Listas anexo 1'!$A$13:$B$15,2,FALSE),"")</f>
        <v>ADMINYCOOR</v>
      </c>
      <c r="D1795" s="23" t="str">
        <f>+IFERROR(VLOOKUP(AT1795,'[2]Listas anexo 1'!$A$13:$C$15,3,FALSE),"")</f>
        <v>CONTRIBUIR</v>
      </c>
      <c r="E1795" s="23" t="str">
        <f>+IFERROR(VLOOKUP(AT1795,'[2]Listas anexo 1'!$A$19:$B$21,2,FALSE),"")</f>
        <v>ADMINOB</v>
      </c>
      <c r="F1795" s="23" t="str">
        <f>+IFERROR(VLOOKUP(AV1795,'[2]Listas anexo 1'!$J$13:$K$21,2,FALSE),"")</f>
        <v>ADOBI</v>
      </c>
      <c r="G1795" s="23" t="str">
        <f>+IFERROR(VLOOKUP(AW1795,'[2]LISTAS ANEXO 1. 2'!$A$9:$B$38,2,FALSE),"")</f>
        <v>AIII</v>
      </c>
      <c r="H1795" s="23" t="str">
        <f>+IFERROR(IF(C1795="ADMINYCOOR",VLOOKUP(AY1795,'[2]LISTAS ANEXO 1. 3'!$B$13:$C$42,2,FALSE),IF(C1795="TASAS",VLOOKUP(AY1795,'[2]LISTAS ANEXO 1. 3'!$B$43:$C$51,2,FALSE),IF(C1795="FORTALECIMIENTO",VLOOKUP(AY1795,'[2]LISTAS ANEXO 1. 3'!$B$52:$C$58,2,FALSE),""))),"")</f>
        <v>DD</v>
      </c>
      <c r="I1795" s="23" t="str">
        <f>+IFERROR(VLOOKUP(#REF!,'[2]LISTAS ANEXO 1. 4'!$B$74:$C$90,2,FALSE),"")</f>
        <v/>
      </c>
      <c r="J1795" s="23" t="str">
        <f>+IFERROR(VLOOKUP(X1795,[2]ORDINALES!$B$2:$C$5,2,FALSE),"")</f>
        <v>CTADOS</v>
      </c>
      <c r="K1795" s="23" t="str">
        <f>+IFERROR(VLOOKUP(#REF!,[2]REGION!$G$2:$I$1125,2,FALSE),"")</f>
        <v/>
      </c>
      <c r="L1795" s="23" t="str">
        <f>+IFERROR(VLOOKUP(AI1795,[2]REGION!$G$2:$I$1125,2,FALSE),"")</f>
        <v>NARINO</v>
      </c>
      <c r="M1795" s="23" t="str">
        <f>+IFERROR(VLOOKUP(#REF!,[2]ORDINALES!$H$2:$I$382,2,FALSE),"")</f>
        <v/>
      </c>
      <c r="N1795" s="23" t="str">
        <f>IFERROR(VLOOKUP(U1795,'[2]Lista Willy'!$B$11:$D$14,3,FALSE),"")</f>
        <v>REC_11</v>
      </c>
      <c r="O1795" s="24"/>
      <c r="P1795" s="90">
        <v>54013</v>
      </c>
      <c r="Q1795" s="90" t="s">
        <v>540</v>
      </c>
      <c r="R1795" s="90" t="s">
        <v>1386</v>
      </c>
      <c r="S1795" s="90" t="s">
        <v>1719</v>
      </c>
      <c r="T1795" s="90" t="s">
        <v>1386</v>
      </c>
      <c r="U1795" s="90" t="s">
        <v>52</v>
      </c>
      <c r="V1795" s="94" t="s">
        <v>53</v>
      </c>
      <c r="W1795" s="90" t="s">
        <v>54</v>
      </c>
      <c r="X1795" s="90" t="s">
        <v>55</v>
      </c>
      <c r="Y1795" s="90" t="s">
        <v>1728</v>
      </c>
      <c r="Z1795" s="88">
        <v>18702420</v>
      </c>
      <c r="AA1795" s="120"/>
      <c r="AB1795" s="88"/>
      <c r="AC1795" s="88"/>
      <c r="AD1795" s="88"/>
      <c r="AE1795" s="120">
        <v>18702420</v>
      </c>
      <c r="AF1795" s="88"/>
      <c r="AG1795" s="89"/>
      <c r="AH1795" s="90" t="s">
        <v>57</v>
      </c>
      <c r="AI1795" s="90" t="s">
        <v>1702</v>
      </c>
      <c r="AJ1795" s="90" t="s">
        <v>1703</v>
      </c>
      <c r="AK1795" s="90"/>
      <c r="AL1795" s="90" t="s">
        <v>57</v>
      </c>
      <c r="AM1795" s="90"/>
      <c r="AN1795" s="90" t="s">
        <v>57</v>
      </c>
      <c r="AO1795" s="90"/>
      <c r="AP1795" s="90" t="s">
        <v>57</v>
      </c>
      <c r="AQ1795" s="90"/>
      <c r="AR1795" s="90" t="s">
        <v>57</v>
      </c>
      <c r="AS1795" s="90" t="s">
        <v>60</v>
      </c>
      <c r="AT1795" s="90" t="s">
        <v>61</v>
      </c>
      <c r="AU1795" s="97" t="s">
        <v>62</v>
      </c>
      <c r="AV1795" s="98" t="s">
        <v>125</v>
      </c>
      <c r="AW1795" s="98" t="s">
        <v>324</v>
      </c>
      <c r="AX1795" s="97">
        <v>3202005</v>
      </c>
      <c r="AY1795" s="98" t="s">
        <v>325</v>
      </c>
      <c r="AZ1795" s="98" t="s">
        <v>389</v>
      </c>
      <c r="BA1795" s="24"/>
    </row>
    <row r="1796" spans="1:53" ht="84.75" customHeight="1">
      <c r="A1796" s="23" t="str">
        <f>+IFERROR(VLOOKUP(R1796,'[2]Listas niveles'!$D$2:$E$11,2,FALSE),"")</f>
        <v>DTAO</v>
      </c>
      <c r="B1796" s="23" t="str">
        <f>+IFERROR(VLOOKUP(AS1796,'[2]Listas anexo 1'!$A$7:$B$8,2,FALSE),"")</f>
        <v>ADMIN</v>
      </c>
      <c r="C1796" s="23" t="str">
        <f>+IFERROR(VLOOKUP(AT1796,'[2]Listas anexo 1'!$A$13:$B$15,2,FALSE),"")</f>
        <v>ADMINYCOOR</v>
      </c>
      <c r="D1796" s="23" t="str">
        <f>+IFERROR(VLOOKUP(AT1796,'[2]Listas anexo 1'!$A$13:$C$15,3,FALSE),"")</f>
        <v>CONTRIBUIR</v>
      </c>
      <c r="E1796" s="23" t="str">
        <f>+IFERROR(VLOOKUP(AT1796,'[2]Listas anexo 1'!$A$19:$B$21,2,FALSE),"")</f>
        <v>ADMINOB</v>
      </c>
      <c r="F1796" s="23" t="str">
        <f>+IFERROR(VLOOKUP(AV1796,'[2]Listas anexo 1'!$J$13:$K$21,2,FALSE),"")</f>
        <v>ADOBIII</v>
      </c>
      <c r="G1796" s="23" t="str">
        <f>+IFERROR(VLOOKUP(AW1796,'[2]LISTAS ANEXO 1. 2'!$A$9:$B$38,2,FALSE),"")</f>
        <v>AVI</v>
      </c>
      <c r="H1796" s="23" t="str">
        <f>+IFERROR(IF(C1796="ADMINYCOOR",VLOOKUP(AY1796,'[2]LISTAS ANEXO 1. 3'!$B$13:$C$42,2,FALSE),IF(C1796="TASAS",VLOOKUP(AY1796,'[2]LISTAS ANEXO 1. 3'!$B$43:$C$51,2,FALSE),IF(C1796="FORTALECIMIENTO",VLOOKUP(AY1796,'[2]LISTAS ANEXO 1. 3'!$B$52:$C$58,2,FALSE),""))),"")</f>
        <v>HH</v>
      </c>
      <c r="I1796" s="23" t="str">
        <f>+IFERROR(VLOOKUP(#REF!,'[2]LISTAS ANEXO 1. 4'!$B$74:$C$90,2,FALSE),"")</f>
        <v/>
      </c>
      <c r="J1796" s="23" t="str">
        <f>+IFERROR(VLOOKUP(X1796,[2]ORDINALES!$B$2:$C$5,2,FALSE),"")</f>
        <v>CTADOS</v>
      </c>
      <c r="K1796" s="23" t="str">
        <f>+IFERROR(VLOOKUP(#REF!,[2]REGION!$G$2:$I$1125,2,FALSE),"")</f>
        <v/>
      </c>
      <c r="L1796" s="23" t="str">
        <f>+IFERROR(VLOOKUP(AI1796,[2]REGION!$G$2:$I$1125,2,FALSE),"")</f>
        <v>NARINO</v>
      </c>
      <c r="M1796" s="23" t="str">
        <f>+IFERROR(VLOOKUP(#REF!,[2]ORDINALES!$H$2:$I$382,2,FALSE),"")</f>
        <v/>
      </c>
      <c r="N1796" s="23" t="str">
        <f>IFERROR(VLOOKUP(U1796,'[2]Lista Willy'!$B$11:$D$14,3,FALSE),"")</f>
        <v>REC_11</v>
      </c>
      <c r="O1796" s="24"/>
      <c r="P1796" s="90">
        <v>54014</v>
      </c>
      <c r="Q1796" s="90" t="s">
        <v>540</v>
      </c>
      <c r="R1796" s="90" t="s">
        <v>1386</v>
      </c>
      <c r="S1796" s="90" t="s">
        <v>1719</v>
      </c>
      <c r="T1796" s="90" t="s">
        <v>1386</v>
      </c>
      <c r="U1796" s="90" t="s">
        <v>52</v>
      </c>
      <c r="V1796" s="94" t="s">
        <v>53</v>
      </c>
      <c r="W1796" s="90" t="s">
        <v>54</v>
      </c>
      <c r="X1796" s="90" t="s">
        <v>55</v>
      </c>
      <c r="Y1796" s="90" t="s">
        <v>1729</v>
      </c>
      <c r="Z1796" s="88">
        <v>38895780</v>
      </c>
      <c r="AA1796" s="120"/>
      <c r="AB1796" s="88"/>
      <c r="AC1796" s="88"/>
      <c r="AD1796" s="88"/>
      <c r="AE1796" s="120">
        <v>38895780</v>
      </c>
      <c r="AF1796" s="88"/>
      <c r="AG1796" s="89"/>
      <c r="AH1796" s="90" t="s">
        <v>57</v>
      </c>
      <c r="AI1796" s="90" t="s">
        <v>1702</v>
      </c>
      <c r="AJ1796" s="90" t="s">
        <v>1703</v>
      </c>
      <c r="AK1796" s="90"/>
      <c r="AL1796" s="90" t="s">
        <v>57</v>
      </c>
      <c r="AM1796" s="90"/>
      <c r="AN1796" s="90" t="s">
        <v>57</v>
      </c>
      <c r="AO1796" s="90"/>
      <c r="AP1796" s="90" t="s">
        <v>57</v>
      </c>
      <c r="AQ1796" s="90"/>
      <c r="AR1796" s="90" t="s">
        <v>57</v>
      </c>
      <c r="AS1796" s="90" t="s">
        <v>60</v>
      </c>
      <c r="AT1796" s="90" t="s">
        <v>61</v>
      </c>
      <c r="AU1796" s="97" t="s">
        <v>62</v>
      </c>
      <c r="AV1796" s="98" t="s">
        <v>272</v>
      </c>
      <c r="AW1796" s="98" t="s">
        <v>273</v>
      </c>
      <c r="AX1796" s="97">
        <v>3202010</v>
      </c>
      <c r="AY1796" s="98" t="s">
        <v>274</v>
      </c>
      <c r="AZ1796" s="98" t="s">
        <v>407</v>
      </c>
      <c r="BA1796" s="24"/>
    </row>
    <row r="1797" spans="1:53" ht="84.75" customHeight="1">
      <c r="A1797" s="23" t="str">
        <f>+IFERROR(VLOOKUP(R1797,'[2]Listas niveles'!$D$2:$E$11,2,FALSE),"")</f>
        <v>DTAO</v>
      </c>
      <c r="B1797" s="23" t="str">
        <f>+IFERROR(VLOOKUP(AS1797,'[2]Listas anexo 1'!$A$7:$B$8,2,FALSE),"")</f>
        <v>ADMIN</v>
      </c>
      <c r="C1797" s="23" t="str">
        <f>+IFERROR(VLOOKUP(AT1797,'[2]Listas anexo 1'!$A$13:$B$15,2,FALSE),"")</f>
        <v>ADMINYCOOR</v>
      </c>
      <c r="D1797" s="23" t="str">
        <f>+IFERROR(VLOOKUP(AT1797,'[2]Listas anexo 1'!$A$13:$C$15,3,FALSE),"")</f>
        <v>CONTRIBUIR</v>
      </c>
      <c r="E1797" s="23" t="str">
        <f>+IFERROR(VLOOKUP(AT1797,'[2]Listas anexo 1'!$A$19:$B$21,2,FALSE),"")</f>
        <v>ADMINOB</v>
      </c>
      <c r="F1797" s="23" t="str">
        <f>+IFERROR(VLOOKUP(AV1797,'[2]Listas anexo 1'!$J$13:$K$21,2,FALSE),"")</f>
        <v>ADOBIV</v>
      </c>
      <c r="G1797" s="23" t="str">
        <f>+IFERROR(VLOOKUP(AW1797,'[2]LISTAS ANEXO 1. 2'!$A$9:$B$38,2,FALSE),"")</f>
        <v>AXIV</v>
      </c>
      <c r="H1797" s="23" t="str">
        <f>+IFERROR(IF(C1797="ADMINYCOOR",VLOOKUP(AY1797,'[2]LISTAS ANEXO 1. 3'!$B$13:$C$42,2,FALSE),IF(C1797="TASAS",VLOOKUP(AY1797,'[2]LISTAS ANEXO 1. 3'!$B$43:$C$51,2,FALSE),IF(C1797="FORTALECIMIENTO",VLOOKUP(AY1797,'[2]LISTAS ANEXO 1. 3'!$B$52:$C$58,2,FALSE),""))),"")</f>
        <v>XX</v>
      </c>
      <c r="I1797" s="23" t="str">
        <f>+IFERROR(VLOOKUP(#REF!,'[2]LISTAS ANEXO 1. 4'!$B$74:$C$90,2,FALSE),"")</f>
        <v/>
      </c>
      <c r="J1797" s="23" t="str">
        <f>+IFERROR(VLOOKUP(X1797,[2]ORDINALES!$B$2:$C$5,2,FALSE),"")</f>
        <v>CTADOS</v>
      </c>
      <c r="K1797" s="23" t="str">
        <f>+IFERROR(VLOOKUP(#REF!,[2]REGION!$G$2:$I$1125,2,FALSE),"")</f>
        <v/>
      </c>
      <c r="L1797" s="23" t="str">
        <f>+IFERROR(VLOOKUP(AI1797,[2]REGION!$G$2:$I$1125,2,FALSE),"")</f>
        <v/>
      </c>
      <c r="M1797" s="23" t="str">
        <f>+IFERROR(VLOOKUP(#REF!,[2]ORDINALES!$H$2:$I$382,2,FALSE),"")</f>
        <v/>
      </c>
      <c r="N1797" s="23" t="str">
        <f>IFERROR(VLOOKUP(U1797,'[2]Lista Willy'!$B$11:$D$14,3,FALSE),"")</f>
        <v>REC_21</v>
      </c>
      <c r="O1797" s="24"/>
      <c r="P1797" s="90">
        <v>54015</v>
      </c>
      <c r="Q1797" s="90" t="s">
        <v>540</v>
      </c>
      <c r="R1797" s="90" t="s">
        <v>1386</v>
      </c>
      <c r="S1797" s="90" t="s">
        <v>1719</v>
      </c>
      <c r="T1797" s="90" t="s">
        <v>1386</v>
      </c>
      <c r="U1797" s="90" t="s">
        <v>1028</v>
      </c>
      <c r="V1797" s="94" t="s">
        <v>154</v>
      </c>
      <c r="W1797" s="90" t="s">
        <v>54</v>
      </c>
      <c r="X1797" s="90" t="s">
        <v>55</v>
      </c>
      <c r="Y1797" s="90" t="s">
        <v>1483</v>
      </c>
      <c r="Z1797" s="88">
        <v>126136646</v>
      </c>
      <c r="AA1797" s="120"/>
      <c r="AB1797" s="88"/>
      <c r="AC1797" s="88"/>
      <c r="AD1797" s="88"/>
      <c r="AE1797" s="120">
        <v>126136646</v>
      </c>
      <c r="AF1797" s="88"/>
      <c r="AG1797" s="89"/>
      <c r="AH1797" s="90" t="s">
        <v>57</v>
      </c>
      <c r="AI1797" s="90"/>
      <c r="AJ1797" s="90"/>
      <c r="AK1797" s="90"/>
      <c r="AL1797" s="90" t="s">
        <v>57</v>
      </c>
      <c r="AM1797" s="90"/>
      <c r="AN1797" s="90" t="s">
        <v>57</v>
      </c>
      <c r="AO1797" s="90"/>
      <c r="AP1797" s="90" t="s">
        <v>57</v>
      </c>
      <c r="AQ1797" s="90"/>
      <c r="AR1797" s="90" t="s">
        <v>57</v>
      </c>
      <c r="AS1797" s="90" t="s">
        <v>60</v>
      </c>
      <c r="AT1797" s="90" t="s">
        <v>61</v>
      </c>
      <c r="AU1797" s="97" t="s">
        <v>62</v>
      </c>
      <c r="AV1797" s="98" t="s">
        <v>63</v>
      </c>
      <c r="AW1797" s="98" t="s">
        <v>1340</v>
      </c>
      <c r="AX1797" s="97">
        <v>3202035</v>
      </c>
      <c r="AY1797" s="98" t="s">
        <v>1484</v>
      </c>
      <c r="AZ1797" s="98" t="s">
        <v>1485</v>
      </c>
      <c r="BA1797" s="24"/>
    </row>
    <row r="1798" spans="1:53" ht="84.75" customHeight="1">
      <c r="A1798" s="23" t="str">
        <f>+IFERROR(VLOOKUP(R1798,'[2]Listas niveles'!$D$2:$E$11,2,FALSE),"")</f>
        <v>DTAO</v>
      </c>
      <c r="B1798" s="23" t="str">
        <f>+IFERROR(VLOOKUP(AS1798,'[2]Listas anexo 1'!$A$7:$B$8,2,FALSE),"")</f>
        <v>ADMIN</v>
      </c>
      <c r="C1798" s="23" t="str">
        <f>+IFERROR(VLOOKUP(AT1798,'[2]Listas anexo 1'!$A$13:$B$15,2,FALSE),"")</f>
        <v>ADMINYCOOR</v>
      </c>
      <c r="D1798" s="23" t="str">
        <f>+IFERROR(VLOOKUP(AT1798,'[2]Listas anexo 1'!$A$13:$C$15,3,FALSE),"")</f>
        <v>CONTRIBUIR</v>
      </c>
      <c r="E1798" s="23" t="str">
        <f>+IFERROR(VLOOKUP(AT1798,'[2]Listas anexo 1'!$A$19:$B$21,2,FALSE),"")</f>
        <v>ADMINOB</v>
      </c>
      <c r="F1798" s="23" t="str">
        <f>+IFERROR(VLOOKUP(AV1798,'[2]Listas anexo 1'!$J$13:$K$21,2,FALSE),"")</f>
        <v>ADOBI</v>
      </c>
      <c r="G1798" s="23" t="str">
        <f>+IFERROR(VLOOKUP(AW1798,'[2]LISTAS ANEXO 1. 2'!$A$9:$B$38,2,FALSE),"")</f>
        <v>AIII</v>
      </c>
      <c r="H1798" s="23" t="str">
        <f>+IFERROR(IF(C1798="ADMINYCOOR",VLOOKUP(AY1798,'[2]LISTAS ANEXO 1. 3'!$B$13:$C$42,2,FALSE),IF(C1798="TASAS",VLOOKUP(AY1798,'[2]LISTAS ANEXO 1. 3'!$B$43:$C$51,2,FALSE),IF(C1798="FORTALECIMIENTO",VLOOKUP(AY1798,'[2]LISTAS ANEXO 1. 3'!$B$52:$C$58,2,FALSE),""))),"")</f>
        <v>DD</v>
      </c>
      <c r="I1798" s="23" t="str">
        <f>+IFERROR(VLOOKUP(#REF!,'[2]LISTAS ANEXO 1. 4'!$B$74:$C$90,2,FALSE),"")</f>
        <v/>
      </c>
      <c r="J1798" s="23" t="str">
        <f>+IFERROR(VLOOKUP(X1798,[2]ORDINALES!$B$2:$C$5,2,FALSE),"")</f>
        <v>CTADOS</v>
      </c>
      <c r="K1798" s="23" t="str">
        <f>+IFERROR(VLOOKUP(#REF!,[2]REGION!$G$2:$I$1125,2,FALSE),"")</f>
        <v/>
      </c>
      <c r="L1798" s="23" t="str">
        <f>+IFERROR(VLOOKUP(AI1798,[2]REGION!$G$2:$I$1125,2,FALSE),"")</f>
        <v/>
      </c>
      <c r="M1798" s="23" t="str">
        <f>+IFERROR(VLOOKUP(#REF!,[2]ORDINALES!$H$2:$I$382,2,FALSE),"")</f>
        <v/>
      </c>
      <c r="N1798" s="23" t="str">
        <f>IFERROR(VLOOKUP(U1798,'[2]Lista Willy'!$B$11:$D$14,3,FALSE),"")</f>
        <v>REC_11</v>
      </c>
      <c r="O1798" s="24"/>
      <c r="P1798" s="90">
        <v>54016</v>
      </c>
      <c r="Q1798" s="90" t="s">
        <v>540</v>
      </c>
      <c r="R1798" s="90" t="s">
        <v>1386</v>
      </c>
      <c r="S1798" s="90" t="s">
        <v>1719</v>
      </c>
      <c r="T1798" s="90" t="s">
        <v>1386</v>
      </c>
      <c r="U1798" s="90" t="s">
        <v>52</v>
      </c>
      <c r="V1798" s="94" t="s">
        <v>53</v>
      </c>
      <c r="W1798" s="90" t="s">
        <v>54</v>
      </c>
      <c r="X1798" s="90" t="s">
        <v>55</v>
      </c>
      <c r="Y1798" s="90" t="s">
        <v>1730</v>
      </c>
      <c r="Z1798" s="88">
        <v>60008000</v>
      </c>
      <c r="AA1798" s="120"/>
      <c r="AB1798" s="88"/>
      <c r="AC1798" s="88"/>
      <c r="AD1798" s="88"/>
      <c r="AE1798" s="120">
        <v>60008000</v>
      </c>
      <c r="AF1798" s="88"/>
      <c r="AG1798" s="89"/>
      <c r="AH1798" s="90" t="s">
        <v>57</v>
      </c>
      <c r="AI1798" s="90"/>
      <c r="AJ1798" s="90"/>
      <c r="AK1798" s="90"/>
      <c r="AL1798" s="90" t="s">
        <v>57</v>
      </c>
      <c r="AM1798" s="90"/>
      <c r="AN1798" s="90" t="s">
        <v>57</v>
      </c>
      <c r="AO1798" s="90"/>
      <c r="AP1798" s="90" t="s">
        <v>57</v>
      </c>
      <c r="AQ1798" s="90"/>
      <c r="AR1798" s="90" t="s">
        <v>57</v>
      </c>
      <c r="AS1798" s="90" t="s">
        <v>60</v>
      </c>
      <c r="AT1798" s="90" t="s">
        <v>61</v>
      </c>
      <c r="AU1798" s="97" t="s">
        <v>62</v>
      </c>
      <c r="AV1798" s="98" t="s">
        <v>125</v>
      </c>
      <c r="AW1798" s="98" t="s">
        <v>324</v>
      </c>
      <c r="AX1798" s="97">
        <v>3202005</v>
      </c>
      <c r="AY1798" s="98" t="s">
        <v>325</v>
      </c>
      <c r="AZ1798" s="98" t="s">
        <v>389</v>
      </c>
      <c r="BA1798" s="24"/>
    </row>
    <row r="1799" spans="1:53" ht="84.75" customHeight="1">
      <c r="A1799" s="23" t="str">
        <f>+IFERROR(VLOOKUP(R1799,'[2]Listas niveles'!$D$2:$E$11,2,FALSE),"")</f>
        <v>DTAO</v>
      </c>
      <c r="B1799" s="23" t="str">
        <f>+IFERROR(VLOOKUP(AS1799,'[2]Listas anexo 1'!$A$7:$B$8,2,FALSE),"")</f>
        <v>ADMIN</v>
      </c>
      <c r="C1799" s="23" t="str">
        <f>+IFERROR(VLOOKUP(AT1799,'[2]Listas anexo 1'!$A$13:$B$15,2,FALSE),"")</f>
        <v>ADMINYCOOR</v>
      </c>
      <c r="D1799" s="23" t="str">
        <f>+IFERROR(VLOOKUP(AT1799,'[2]Listas anexo 1'!$A$13:$C$15,3,FALSE),"")</f>
        <v>CONTRIBUIR</v>
      </c>
      <c r="E1799" s="23" t="str">
        <f>+IFERROR(VLOOKUP(AT1799,'[2]Listas anexo 1'!$A$19:$B$21,2,FALSE),"")</f>
        <v>ADMINOB</v>
      </c>
      <c r="F1799" s="23" t="str">
        <f>+IFERROR(VLOOKUP(AV1799,'[2]Listas anexo 1'!$J$13:$K$21,2,FALSE),"")</f>
        <v>ADOBI</v>
      </c>
      <c r="G1799" s="23" t="str">
        <f>+IFERROR(VLOOKUP(AW1799,'[2]LISTAS ANEXO 1. 2'!$A$9:$B$38,2,FALSE),"")</f>
        <v>AIII</v>
      </c>
      <c r="H1799" s="23" t="str">
        <f>+IFERROR(IF(C1799="ADMINYCOOR",VLOOKUP(AY1799,'[2]LISTAS ANEXO 1. 3'!$B$13:$C$42,2,FALSE),IF(C1799="TASAS",VLOOKUP(AY1799,'[2]LISTAS ANEXO 1. 3'!$B$43:$C$51,2,FALSE),IF(C1799="FORTALECIMIENTO",VLOOKUP(AY1799,'[2]LISTAS ANEXO 1. 3'!$B$52:$C$58,2,FALSE),""))),"")</f>
        <v>DD</v>
      </c>
      <c r="I1799" s="23" t="str">
        <f>+IFERROR(VLOOKUP(#REF!,'[2]LISTAS ANEXO 1. 4'!$B$74:$C$90,2,FALSE),"")</f>
        <v/>
      </c>
      <c r="J1799" s="23" t="str">
        <f>+IFERROR(VLOOKUP(X1799,[2]ORDINALES!$B$2:$C$5,2,FALSE),"")</f>
        <v>CTADOS</v>
      </c>
      <c r="K1799" s="23" t="str">
        <f>+IFERROR(VLOOKUP(#REF!,[2]REGION!$G$2:$I$1125,2,FALSE),"")</f>
        <v/>
      </c>
      <c r="L1799" s="23" t="str">
        <f>+IFERROR(VLOOKUP(AI1799,[2]REGION!$G$2:$I$1125,2,FALSE),"")</f>
        <v/>
      </c>
      <c r="M1799" s="23" t="str">
        <f>+IFERROR(VLOOKUP(#REF!,[2]ORDINALES!$H$2:$I$382,2,FALSE),"")</f>
        <v/>
      </c>
      <c r="N1799" s="23" t="str">
        <f>IFERROR(VLOOKUP(U1799,'[2]Lista Willy'!$B$11:$D$14,3,FALSE),"")</f>
        <v>REC_11</v>
      </c>
      <c r="O1799" s="24"/>
      <c r="P1799" s="90">
        <v>54017</v>
      </c>
      <c r="Q1799" s="90" t="s">
        <v>540</v>
      </c>
      <c r="R1799" s="90" t="s">
        <v>1386</v>
      </c>
      <c r="S1799" s="90" t="s">
        <v>1719</v>
      </c>
      <c r="T1799" s="90" t="s">
        <v>1386</v>
      </c>
      <c r="U1799" s="90" t="s">
        <v>52</v>
      </c>
      <c r="V1799" s="94" t="s">
        <v>53</v>
      </c>
      <c r="W1799" s="90" t="s">
        <v>54</v>
      </c>
      <c r="X1799" s="90" t="s">
        <v>55</v>
      </c>
      <c r="Y1799" s="90" t="s">
        <v>1731</v>
      </c>
      <c r="Z1799" s="88">
        <v>32000000</v>
      </c>
      <c r="AA1799" s="120"/>
      <c r="AB1799" s="88"/>
      <c r="AC1799" s="88"/>
      <c r="AD1799" s="88"/>
      <c r="AE1799" s="120">
        <v>32000000</v>
      </c>
      <c r="AF1799" s="88"/>
      <c r="AG1799" s="89"/>
      <c r="AH1799" s="90" t="s">
        <v>57</v>
      </c>
      <c r="AI1799" s="90"/>
      <c r="AJ1799" s="90"/>
      <c r="AK1799" s="90"/>
      <c r="AL1799" s="90" t="s">
        <v>57</v>
      </c>
      <c r="AM1799" s="90"/>
      <c r="AN1799" s="90" t="s">
        <v>57</v>
      </c>
      <c r="AO1799" s="90"/>
      <c r="AP1799" s="90" t="s">
        <v>57</v>
      </c>
      <c r="AQ1799" s="90"/>
      <c r="AR1799" s="90" t="s">
        <v>57</v>
      </c>
      <c r="AS1799" s="90" t="s">
        <v>60</v>
      </c>
      <c r="AT1799" s="90" t="s">
        <v>61</v>
      </c>
      <c r="AU1799" s="97" t="s">
        <v>62</v>
      </c>
      <c r="AV1799" s="98" t="s">
        <v>125</v>
      </c>
      <c r="AW1799" s="98" t="s">
        <v>324</v>
      </c>
      <c r="AX1799" s="97">
        <v>3202005</v>
      </c>
      <c r="AY1799" s="98" t="s">
        <v>325</v>
      </c>
      <c r="AZ1799" s="98" t="s">
        <v>389</v>
      </c>
      <c r="BA1799" s="24"/>
    </row>
    <row r="1800" spans="1:53" ht="84.75" customHeight="1">
      <c r="A1800" s="23" t="str">
        <f>+IFERROR(VLOOKUP(R1800,'[2]Listas niveles'!$D$2:$E$11,2,FALSE),"")</f>
        <v>DTAO</v>
      </c>
      <c r="B1800" s="23" t="str">
        <f>+IFERROR(VLOOKUP(AS1800,'[2]Listas anexo 1'!$A$7:$B$8,2,FALSE),"")</f>
        <v>ADMIN</v>
      </c>
      <c r="C1800" s="23" t="str">
        <f>+IFERROR(VLOOKUP(AT1800,'[2]Listas anexo 1'!$A$13:$B$15,2,FALSE),"")</f>
        <v>ADMINYCOOR</v>
      </c>
      <c r="D1800" s="23" t="str">
        <f>+IFERROR(VLOOKUP(AT1800,'[2]Listas anexo 1'!$A$13:$C$15,3,FALSE),"")</f>
        <v>CONTRIBUIR</v>
      </c>
      <c r="E1800" s="23" t="str">
        <f>+IFERROR(VLOOKUP(AT1800,'[2]Listas anexo 1'!$A$19:$B$21,2,FALSE),"")</f>
        <v>ADMINOB</v>
      </c>
      <c r="F1800" s="23" t="str">
        <f>+IFERROR(VLOOKUP(AV1800,'[2]Listas anexo 1'!$J$13:$K$21,2,FALSE),"")</f>
        <v>ADOBI</v>
      </c>
      <c r="G1800" s="23" t="str">
        <f>+IFERROR(VLOOKUP(AW1800,'[2]LISTAS ANEXO 1. 2'!$A$9:$B$38,2,FALSE),"")</f>
        <v>AIII</v>
      </c>
      <c r="H1800" s="23" t="str">
        <f>+IFERROR(IF(C1800="ADMINYCOOR",VLOOKUP(AY1800,'[2]LISTAS ANEXO 1. 3'!$B$13:$C$42,2,FALSE),IF(C1800="TASAS",VLOOKUP(AY1800,'[2]LISTAS ANEXO 1. 3'!$B$43:$C$51,2,FALSE),IF(C1800="FORTALECIMIENTO",VLOOKUP(AY1800,'[2]LISTAS ANEXO 1. 3'!$B$52:$C$58,2,FALSE),""))),"")</f>
        <v>DD</v>
      </c>
      <c r="I1800" s="23" t="str">
        <f>+IFERROR(VLOOKUP(#REF!,'[2]LISTAS ANEXO 1. 4'!$B$74:$C$90,2,FALSE),"")</f>
        <v/>
      </c>
      <c r="J1800" s="23" t="str">
        <f>+IFERROR(VLOOKUP(X1800,[2]ORDINALES!$B$2:$C$5,2,FALSE),"")</f>
        <v>CTADOS</v>
      </c>
      <c r="K1800" s="23" t="str">
        <f>+IFERROR(VLOOKUP(#REF!,[2]REGION!$G$2:$I$1125,2,FALSE),"")</f>
        <v/>
      </c>
      <c r="L1800" s="23" t="str">
        <f>+IFERROR(VLOOKUP(AI1800,[2]REGION!$G$2:$I$1125,2,FALSE),"")</f>
        <v/>
      </c>
      <c r="M1800" s="23" t="str">
        <f>+IFERROR(VLOOKUP(#REF!,[2]ORDINALES!$H$2:$I$382,2,FALSE),"")</f>
        <v/>
      </c>
      <c r="N1800" s="23" t="str">
        <f>IFERROR(VLOOKUP(U1800,'[2]Lista Willy'!$B$11:$D$14,3,FALSE),"")</f>
        <v>REC_11</v>
      </c>
      <c r="O1800" s="24"/>
      <c r="P1800" s="90">
        <v>54018</v>
      </c>
      <c r="Q1800" s="90" t="s">
        <v>540</v>
      </c>
      <c r="R1800" s="90" t="s">
        <v>1386</v>
      </c>
      <c r="S1800" s="90" t="s">
        <v>1719</v>
      </c>
      <c r="T1800" s="90" t="s">
        <v>1386</v>
      </c>
      <c r="U1800" s="90" t="s">
        <v>52</v>
      </c>
      <c r="V1800" s="94" t="s">
        <v>53</v>
      </c>
      <c r="W1800" s="90" t="s">
        <v>54</v>
      </c>
      <c r="X1800" s="90" t="s">
        <v>55</v>
      </c>
      <c r="Y1800" s="90" t="s">
        <v>1732</v>
      </c>
      <c r="Z1800" s="88">
        <v>111023427</v>
      </c>
      <c r="AA1800" s="120"/>
      <c r="AB1800" s="88"/>
      <c r="AC1800" s="88"/>
      <c r="AD1800" s="88"/>
      <c r="AE1800" s="120">
        <v>111023427</v>
      </c>
      <c r="AF1800" s="88"/>
      <c r="AG1800" s="89"/>
      <c r="AH1800" s="90" t="s">
        <v>57</v>
      </c>
      <c r="AI1800" s="90"/>
      <c r="AJ1800" s="90"/>
      <c r="AK1800" s="90"/>
      <c r="AL1800" s="90" t="s">
        <v>57</v>
      </c>
      <c r="AM1800" s="90"/>
      <c r="AN1800" s="90" t="s">
        <v>57</v>
      </c>
      <c r="AO1800" s="90"/>
      <c r="AP1800" s="90" t="s">
        <v>57</v>
      </c>
      <c r="AQ1800" s="90"/>
      <c r="AR1800" s="90" t="s">
        <v>57</v>
      </c>
      <c r="AS1800" s="90" t="s">
        <v>60</v>
      </c>
      <c r="AT1800" s="90" t="s">
        <v>61</v>
      </c>
      <c r="AU1800" s="97" t="s">
        <v>62</v>
      </c>
      <c r="AV1800" s="98" t="s">
        <v>125</v>
      </c>
      <c r="AW1800" s="98" t="s">
        <v>324</v>
      </c>
      <c r="AX1800" s="97">
        <v>3202005</v>
      </c>
      <c r="AY1800" s="98" t="s">
        <v>325</v>
      </c>
      <c r="AZ1800" s="98" t="s">
        <v>389</v>
      </c>
      <c r="BA1800" s="24"/>
    </row>
    <row r="1801" spans="1:53" ht="84.75" customHeight="1">
      <c r="A1801" s="23" t="str">
        <f>+IFERROR(VLOOKUP(R1801,'[2]Listas niveles'!$D$2:$E$11,2,FALSE),"")</f>
        <v>DTAO</v>
      </c>
      <c r="B1801" s="23" t="str">
        <f>+IFERROR(VLOOKUP(AS1801,'[2]Listas anexo 1'!$A$7:$B$8,2,FALSE),"")</f>
        <v>ADMIN</v>
      </c>
      <c r="C1801" s="23" t="str">
        <f>+IFERROR(VLOOKUP(AT1801,'[2]Listas anexo 1'!$A$13:$B$15,2,FALSE),"")</f>
        <v>ADMINYCOOR</v>
      </c>
      <c r="D1801" s="23" t="str">
        <f>+IFERROR(VLOOKUP(AT1801,'[2]Listas anexo 1'!$A$13:$C$15,3,FALSE),"")</f>
        <v>CONTRIBUIR</v>
      </c>
      <c r="E1801" s="23" t="str">
        <f>+IFERROR(VLOOKUP(AT1801,'[2]Listas anexo 1'!$A$19:$B$21,2,FALSE),"")</f>
        <v>ADMINOB</v>
      </c>
      <c r="F1801" s="23" t="str">
        <f>+IFERROR(VLOOKUP(AV1801,'[2]Listas anexo 1'!$J$13:$K$21,2,FALSE),"")</f>
        <v>ADOBI</v>
      </c>
      <c r="G1801" s="23" t="str">
        <f>+IFERROR(VLOOKUP(AW1801,'[2]LISTAS ANEXO 1. 2'!$A$9:$B$38,2,FALSE),"")</f>
        <v>AI</v>
      </c>
      <c r="H1801" s="23" t="str">
        <f>+IFERROR(IF(C1801="ADMINYCOOR",VLOOKUP(AY1801,'[2]LISTAS ANEXO 1. 3'!$B$13:$C$42,2,FALSE),IF(C1801="TASAS",VLOOKUP(AY1801,'[2]LISTAS ANEXO 1. 3'!$B$43:$C$51,2,FALSE),IF(C1801="FORTALECIMIENTO",VLOOKUP(AY1801,'[2]LISTAS ANEXO 1. 3'!$B$52:$C$58,2,FALSE),""))),"")</f>
        <v>AA</v>
      </c>
      <c r="I1801" s="23" t="str">
        <f>+IFERROR(VLOOKUP(#REF!,'[2]LISTAS ANEXO 1. 4'!$B$74:$C$90,2,FALSE),"")</f>
        <v/>
      </c>
      <c r="J1801" s="23" t="str">
        <f>+IFERROR(VLOOKUP(X1801,[2]ORDINALES!$B$2:$C$5,2,FALSE),"")</f>
        <v>CTADOS</v>
      </c>
      <c r="K1801" s="23" t="str">
        <f>+IFERROR(VLOOKUP(#REF!,[2]REGION!$G$2:$I$1125,2,FALSE),"")</f>
        <v/>
      </c>
      <c r="L1801" s="23" t="str">
        <f>+IFERROR(VLOOKUP(AI1801,[2]REGION!$G$2:$I$1125,2,FALSE),"")</f>
        <v/>
      </c>
      <c r="M1801" s="23" t="str">
        <f>+IFERROR(VLOOKUP(#REF!,[2]ORDINALES!$H$2:$I$382,2,FALSE),"")</f>
        <v/>
      </c>
      <c r="N1801" s="23" t="str">
        <f>IFERROR(VLOOKUP(U1801,'[2]Lista Willy'!$B$11:$D$14,3,FALSE),"")</f>
        <v>REC_11</v>
      </c>
      <c r="O1801" s="24"/>
      <c r="P1801" s="90">
        <v>54020</v>
      </c>
      <c r="Q1801" s="90" t="s">
        <v>540</v>
      </c>
      <c r="R1801" s="90" t="s">
        <v>1386</v>
      </c>
      <c r="S1801" s="90" t="s">
        <v>1719</v>
      </c>
      <c r="T1801" s="90" t="s">
        <v>1386</v>
      </c>
      <c r="U1801" s="90" t="s">
        <v>52</v>
      </c>
      <c r="V1801" s="94" t="s">
        <v>53</v>
      </c>
      <c r="W1801" s="90" t="s">
        <v>54</v>
      </c>
      <c r="X1801" s="90" t="s">
        <v>55</v>
      </c>
      <c r="Y1801" s="90" t="s">
        <v>71</v>
      </c>
      <c r="Z1801" s="88">
        <v>5000000</v>
      </c>
      <c r="AA1801" s="120"/>
      <c r="AB1801" s="88"/>
      <c r="AC1801" s="88"/>
      <c r="AD1801" s="88"/>
      <c r="AE1801" s="120">
        <v>5000000</v>
      </c>
      <c r="AF1801" s="88"/>
      <c r="AG1801" s="89"/>
      <c r="AH1801" s="90" t="s">
        <v>57</v>
      </c>
      <c r="AI1801" s="90"/>
      <c r="AJ1801" s="90"/>
      <c r="AK1801" s="90"/>
      <c r="AL1801" s="90" t="s">
        <v>57</v>
      </c>
      <c r="AM1801" s="90"/>
      <c r="AN1801" s="90" t="s">
        <v>57</v>
      </c>
      <c r="AO1801" s="90"/>
      <c r="AP1801" s="90" t="s">
        <v>57</v>
      </c>
      <c r="AQ1801" s="90"/>
      <c r="AR1801" s="90" t="s">
        <v>57</v>
      </c>
      <c r="AS1801" s="90" t="s">
        <v>60</v>
      </c>
      <c r="AT1801" s="90" t="s">
        <v>61</v>
      </c>
      <c r="AU1801" s="97" t="s">
        <v>62</v>
      </c>
      <c r="AV1801" s="98" t="s">
        <v>125</v>
      </c>
      <c r="AW1801" s="98" t="s">
        <v>126</v>
      </c>
      <c r="AX1801" s="97">
        <v>3202032</v>
      </c>
      <c r="AY1801" s="98" t="s">
        <v>127</v>
      </c>
      <c r="AZ1801" s="98" t="s">
        <v>293</v>
      </c>
      <c r="BA1801" s="24"/>
    </row>
    <row r="1802" spans="1:53" ht="84.75" customHeight="1">
      <c r="A1802" s="23" t="str">
        <f>+IFERROR(VLOOKUP(R1802,'[2]Listas niveles'!$D$2:$E$11,2,FALSE),"")</f>
        <v>DTAO</v>
      </c>
      <c r="B1802" s="23" t="str">
        <f>+IFERROR(VLOOKUP(AS1802,'[2]Listas anexo 1'!$A$7:$B$8,2,FALSE),"")</f>
        <v>ADMIN</v>
      </c>
      <c r="C1802" s="23" t="str">
        <f>+IFERROR(VLOOKUP(AT1802,'[2]Listas anexo 1'!$A$13:$B$15,2,FALSE),"")</f>
        <v>ADMINYCOOR</v>
      </c>
      <c r="D1802" s="23" t="str">
        <f>+IFERROR(VLOOKUP(AT1802,'[2]Listas anexo 1'!$A$13:$C$15,3,FALSE),"")</f>
        <v>CONTRIBUIR</v>
      </c>
      <c r="E1802" s="23" t="str">
        <f>+IFERROR(VLOOKUP(AT1802,'[2]Listas anexo 1'!$A$19:$B$21,2,FALSE),"")</f>
        <v>ADMINOB</v>
      </c>
      <c r="F1802" s="23" t="str">
        <f>+IFERROR(VLOOKUP(AV1802,'[2]Listas anexo 1'!$J$13:$K$21,2,FALSE),"")</f>
        <v>ADOBI</v>
      </c>
      <c r="G1802" s="23" t="str">
        <f>+IFERROR(VLOOKUP(AW1802,'[2]LISTAS ANEXO 1. 2'!$A$9:$B$38,2,FALSE),"")</f>
        <v>AI</v>
      </c>
      <c r="H1802" s="23" t="str">
        <f>+IFERROR(IF(C1802="ADMINYCOOR",VLOOKUP(AY1802,'[2]LISTAS ANEXO 1. 3'!$B$13:$C$42,2,FALSE),IF(C1802="TASAS",VLOOKUP(AY1802,'[2]LISTAS ANEXO 1. 3'!$B$43:$C$51,2,FALSE),IF(C1802="FORTALECIMIENTO",VLOOKUP(AY1802,'[2]LISTAS ANEXO 1. 3'!$B$52:$C$58,2,FALSE),""))),"")</f>
        <v>AA</v>
      </c>
      <c r="I1802" s="23" t="str">
        <f>+IFERROR(VLOOKUP(#REF!,'[2]LISTAS ANEXO 1. 4'!$B$74:$C$90,2,FALSE),"")</f>
        <v/>
      </c>
      <c r="J1802" s="23" t="str">
        <f>+IFERROR(VLOOKUP(X1802,[2]ORDINALES!$B$2:$C$5,2,FALSE),"")</f>
        <v>CTADOS</v>
      </c>
      <c r="K1802" s="23" t="str">
        <f>+IFERROR(VLOOKUP(#REF!,[2]REGION!$G$2:$I$1125,2,FALSE),"")</f>
        <v/>
      </c>
      <c r="L1802" s="23" t="str">
        <f>+IFERROR(VLOOKUP(AI1802,[2]REGION!$G$2:$I$1125,2,FALSE),"")</f>
        <v/>
      </c>
      <c r="M1802" s="23" t="str">
        <f>+IFERROR(VLOOKUP(#REF!,[2]ORDINALES!$H$2:$I$382,2,FALSE),"")</f>
        <v/>
      </c>
      <c r="N1802" s="23" t="str">
        <f>IFERROR(VLOOKUP(U1802,'[2]Lista Willy'!$B$11:$D$14,3,FALSE),"")</f>
        <v>REC_11</v>
      </c>
      <c r="O1802" s="24"/>
      <c r="P1802" s="90">
        <v>54022</v>
      </c>
      <c r="Q1802" s="90" t="s">
        <v>540</v>
      </c>
      <c r="R1802" s="90" t="s">
        <v>1386</v>
      </c>
      <c r="S1802" s="90" t="s">
        <v>1719</v>
      </c>
      <c r="T1802" s="90" t="s">
        <v>1386</v>
      </c>
      <c r="U1802" s="90" t="s">
        <v>52</v>
      </c>
      <c r="V1802" s="94" t="s">
        <v>53</v>
      </c>
      <c r="W1802" s="90" t="s">
        <v>54</v>
      </c>
      <c r="X1802" s="90" t="s">
        <v>55</v>
      </c>
      <c r="Y1802" s="90" t="s">
        <v>1733</v>
      </c>
      <c r="Z1802" s="88">
        <v>10000000</v>
      </c>
      <c r="AA1802" s="120"/>
      <c r="AB1802" s="88"/>
      <c r="AC1802" s="88"/>
      <c r="AD1802" s="88"/>
      <c r="AE1802" s="120">
        <v>10000000</v>
      </c>
      <c r="AF1802" s="88"/>
      <c r="AG1802" s="89"/>
      <c r="AH1802" s="90" t="s">
        <v>57</v>
      </c>
      <c r="AI1802" s="90"/>
      <c r="AJ1802" s="90"/>
      <c r="AK1802" s="90"/>
      <c r="AL1802" s="90" t="s">
        <v>57</v>
      </c>
      <c r="AM1802" s="90"/>
      <c r="AN1802" s="90" t="s">
        <v>57</v>
      </c>
      <c r="AO1802" s="90"/>
      <c r="AP1802" s="90" t="s">
        <v>57</v>
      </c>
      <c r="AQ1802" s="90"/>
      <c r="AR1802" s="90" t="s">
        <v>57</v>
      </c>
      <c r="AS1802" s="90" t="s">
        <v>60</v>
      </c>
      <c r="AT1802" s="90" t="s">
        <v>61</v>
      </c>
      <c r="AU1802" s="97" t="s">
        <v>62</v>
      </c>
      <c r="AV1802" s="98" t="s">
        <v>125</v>
      </c>
      <c r="AW1802" s="98" t="s">
        <v>126</v>
      </c>
      <c r="AX1802" s="97">
        <v>3202032</v>
      </c>
      <c r="AY1802" s="98" t="s">
        <v>127</v>
      </c>
      <c r="AZ1802" s="98" t="s">
        <v>293</v>
      </c>
      <c r="BA1802" s="24"/>
    </row>
    <row r="1803" spans="1:53" ht="84.75" customHeight="1">
      <c r="A1803" s="23" t="str">
        <f>+IFERROR(VLOOKUP(R1803,'[2]Listas niveles'!$D$2:$E$11,2,FALSE),"")</f>
        <v>DTAO</v>
      </c>
      <c r="B1803" s="23" t="str">
        <f>+IFERROR(VLOOKUP(AS1803,'[2]Listas anexo 1'!$A$7:$B$8,2,FALSE),"")</f>
        <v>ADMIN</v>
      </c>
      <c r="C1803" s="23" t="str">
        <f>+IFERROR(VLOOKUP(AT1803,'[2]Listas anexo 1'!$A$13:$B$15,2,FALSE),"")</f>
        <v>ADMINYCOOR</v>
      </c>
      <c r="D1803" s="23" t="str">
        <f>+IFERROR(VLOOKUP(AT1803,'[2]Listas anexo 1'!$A$13:$C$15,3,FALSE),"")</f>
        <v>CONTRIBUIR</v>
      </c>
      <c r="E1803" s="23" t="str">
        <f>+IFERROR(VLOOKUP(AT1803,'[2]Listas anexo 1'!$A$19:$B$21,2,FALSE),"")</f>
        <v>ADMINOB</v>
      </c>
      <c r="F1803" s="23" t="str">
        <f>+IFERROR(VLOOKUP(AV1803,'[2]Listas anexo 1'!$J$13:$K$21,2,FALSE),"")</f>
        <v>ADOBI</v>
      </c>
      <c r="G1803" s="23" t="str">
        <f>+IFERROR(VLOOKUP(AW1803,'[2]LISTAS ANEXO 1. 2'!$A$9:$B$38,2,FALSE),"")</f>
        <v>AI</v>
      </c>
      <c r="H1803" s="23" t="str">
        <f>+IFERROR(IF(C1803="ADMINYCOOR",VLOOKUP(AY1803,'[2]LISTAS ANEXO 1. 3'!$B$13:$C$42,2,FALSE),IF(C1803="TASAS",VLOOKUP(AY1803,'[2]LISTAS ANEXO 1. 3'!$B$43:$C$51,2,FALSE),IF(C1803="FORTALECIMIENTO",VLOOKUP(AY1803,'[2]LISTAS ANEXO 1. 3'!$B$52:$C$58,2,FALSE),""))),"")</f>
        <v>AA</v>
      </c>
      <c r="I1803" s="23" t="str">
        <f>+IFERROR(VLOOKUP(#REF!,'[2]LISTAS ANEXO 1. 4'!$B$74:$C$90,2,FALSE),"")</f>
        <v/>
      </c>
      <c r="J1803" s="23" t="str">
        <f>+IFERROR(VLOOKUP(X1803,[2]ORDINALES!$B$2:$C$5,2,FALSE),"")</f>
        <v>CTADOS</v>
      </c>
      <c r="K1803" s="23" t="str">
        <f>+IFERROR(VLOOKUP(#REF!,[2]REGION!$G$2:$I$1125,2,FALSE),"")</f>
        <v/>
      </c>
      <c r="L1803" s="23" t="str">
        <f>+IFERROR(VLOOKUP(AI1803,[2]REGION!$G$2:$I$1125,2,FALSE),"")</f>
        <v/>
      </c>
      <c r="M1803" s="23" t="str">
        <f>+IFERROR(VLOOKUP(#REF!,[2]ORDINALES!$H$2:$I$382,2,FALSE),"")</f>
        <v/>
      </c>
      <c r="N1803" s="23" t="str">
        <f>IFERROR(VLOOKUP(U1803,'[2]Lista Willy'!$B$11:$D$14,3,FALSE),"")</f>
        <v>REC_11</v>
      </c>
      <c r="O1803" s="24"/>
      <c r="P1803" s="90">
        <v>54023</v>
      </c>
      <c r="Q1803" s="90" t="s">
        <v>540</v>
      </c>
      <c r="R1803" s="90" t="s">
        <v>1386</v>
      </c>
      <c r="S1803" s="90" t="s">
        <v>1719</v>
      </c>
      <c r="T1803" s="90" t="s">
        <v>1386</v>
      </c>
      <c r="U1803" s="90" t="s">
        <v>52</v>
      </c>
      <c r="V1803" s="94" t="s">
        <v>53</v>
      </c>
      <c r="W1803" s="90" t="s">
        <v>54</v>
      </c>
      <c r="X1803" s="90" t="s">
        <v>55</v>
      </c>
      <c r="Y1803" s="90" t="s">
        <v>1734</v>
      </c>
      <c r="Z1803" s="88">
        <v>1500000</v>
      </c>
      <c r="AA1803" s="120"/>
      <c r="AB1803" s="88"/>
      <c r="AC1803" s="88"/>
      <c r="AD1803" s="88"/>
      <c r="AE1803" s="120">
        <v>1500000</v>
      </c>
      <c r="AF1803" s="88"/>
      <c r="AG1803" s="89"/>
      <c r="AH1803" s="90" t="s">
        <v>57</v>
      </c>
      <c r="AI1803" s="90"/>
      <c r="AJ1803" s="90"/>
      <c r="AK1803" s="90"/>
      <c r="AL1803" s="90" t="s">
        <v>57</v>
      </c>
      <c r="AM1803" s="90"/>
      <c r="AN1803" s="90" t="s">
        <v>57</v>
      </c>
      <c r="AO1803" s="90"/>
      <c r="AP1803" s="90" t="s">
        <v>57</v>
      </c>
      <c r="AQ1803" s="90"/>
      <c r="AR1803" s="90" t="s">
        <v>57</v>
      </c>
      <c r="AS1803" s="90" t="s">
        <v>60</v>
      </c>
      <c r="AT1803" s="90" t="s">
        <v>61</v>
      </c>
      <c r="AU1803" s="97" t="s">
        <v>62</v>
      </c>
      <c r="AV1803" s="98" t="s">
        <v>125</v>
      </c>
      <c r="AW1803" s="98" t="s">
        <v>126</v>
      </c>
      <c r="AX1803" s="97">
        <v>3202032</v>
      </c>
      <c r="AY1803" s="98" t="s">
        <v>127</v>
      </c>
      <c r="AZ1803" s="98" t="s">
        <v>293</v>
      </c>
      <c r="BA1803" s="24"/>
    </row>
    <row r="1804" spans="1:53" ht="84.75" customHeight="1">
      <c r="A1804" s="23" t="str">
        <f>+IFERROR(VLOOKUP(R1804,'[2]Listas niveles'!$D$2:$E$11,2,FALSE),"")</f>
        <v>DTAO</v>
      </c>
      <c r="B1804" s="23" t="str">
        <f>+IFERROR(VLOOKUP(AS1804,'[2]Listas anexo 1'!$A$7:$B$8,2,FALSE),"")</f>
        <v>ADMIN</v>
      </c>
      <c r="C1804" s="23" t="str">
        <f>+IFERROR(VLOOKUP(AT1804,'[2]Listas anexo 1'!$A$13:$B$15,2,FALSE),"")</f>
        <v>ADMINYCOOR</v>
      </c>
      <c r="D1804" s="23" t="str">
        <f>+IFERROR(VLOOKUP(AT1804,'[2]Listas anexo 1'!$A$13:$C$15,3,FALSE),"")</f>
        <v>CONTRIBUIR</v>
      </c>
      <c r="E1804" s="23" t="str">
        <f>+IFERROR(VLOOKUP(AT1804,'[2]Listas anexo 1'!$A$19:$B$21,2,FALSE),"")</f>
        <v>ADMINOB</v>
      </c>
      <c r="F1804" s="23" t="str">
        <f>+IFERROR(VLOOKUP(AV1804,'[2]Listas anexo 1'!$J$13:$K$21,2,FALSE),"")</f>
        <v>ADOBI</v>
      </c>
      <c r="G1804" s="23" t="str">
        <f>+IFERROR(VLOOKUP(AW1804,'[2]LISTAS ANEXO 1. 2'!$A$9:$B$38,2,FALSE),"")</f>
        <v>AI</v>
      </c>
      <c r="H1804" s="23" t="str">
        <f>+IFERROR(IF(C1804="ADMINYCOOR",VLOOKUP(AY1804,'[2]LISTAS ANEXO 1. 3'!$B$13:$C$42,2,FALSE),IF(C1804="TASAS",VLOOKUP(AY1804,'[2]LISTAS ANEXO 1. 3'!$B$43:$C$51,2,FALSE),IF(C1804="FORTALECIMIENTO",VLOOKUP(AY1804,'[2]LISTAS ANEXO 1. 3'!$B$52:$C$58,2,FALSE),""))),"")</f>
        <v>AA</v>
      </c>
      <c r="I1804" s="23" t="str">
        <f>+IFERROR(VLOOKUP(#REF!,'[2]LISTAS ANEXO 1. 4'!$B$74:$C$90,2,FALSE),"")</f>
        <v/>
      </c>
      <c r="J1804" s="23" t="str">
        <f>+IFERROR(VLOOKUP(X1804,[2]ORDINALES!$B$2:$C$5,2,FALSE),"")</f>
        <v>CTADOS</v>
      </c>
      <c r="K1804" s="23" t="str">
        <f>+IFERROR(VLOOKUP(#REF!,[2]REGION!$G$2:$I$1125,2,FALSE),"")</f>
        <v/>
      </c>
      <c r="L1804" s="23" t="str">
        <f>+IFERROR(VLOOKUP(AI1804,[2]REGION!$G$2:$I$1125,2,FALSE),"")</f>
        <v/>
      </c>
      <c r="M1804" s="23" t="str">
        <f>+IFERROR(VLOOKUP(#REF!,[2]ORDINALES!$H$2:$I$382,2,FALSE),"")</f>
        <v/>
      </c>
      <c r="N1804" s="23" t="str">
        <f>IFERROR(VLOOKUP(U1804,'[2]Lista Willy'!$B$11:$D$14,3,FALSE),"")</f>
        <v>REC_20</v>
      </c>
      <c r="O1804" s="24"/>
      <c r="P1804" s="90">
        <v>54025</v>
      </c>
      <c r="Q1804" s="90" t="s">
        <v>540</v>
      </c>
      <c r="R1804" s="90" t="s">
        <v>1386</v>
      </c>
      <c r="S1804" s="90" t="s">
        <v>1719</v>
      </c>
      <c r="T1804" s="90" t="s">
        <v>1386</v>
      </c>
      <c r="U1804" s="90" t="s">
        <v>153</v>
      </c>
      <c r="V1804" s="94" t="s">
        <v>154</v>
      </c>
      <c r="W1804" s="90" t="s">
        <v>54</v>
      </c>
      <c r="X1804" s="90" t="s">
        <v>55</v>
      </c>
      <c r="Y1804" s="90" t="s">
        <v>292</v>
      </c>
      <c r="Z1804" s="88">
        <v>952074</v>
      </c>
      <c r="AA1804" s="120"/>
      <c r="AB1804" s="88"/>
      <c r="AC1804" s="88"/>
      <c r="AD1804" s="88"/>
      <c r="AE1804" s="120">
        <v>952074</v>
      </c>
      <c r="AF1804" s="88"/>
      <c r="AG1804" s="89"/>
      <c r="AH1804" s="90" t="s">
        <v>57</v>
      </c>
      <c r="AI1804" s="90"/>
      <c r="AJ1804" s="90"/>
      <c r="AK1804" s="90"/>
      <c r="AL1804" s="90" t="s">
        <v>57</v>
      </c>
      <c r="AM1804" s="90"/>
      <c r="AN1804" s="90" t="s">
        <v>57</v>
      </c>
      <c r="AO1804" s="90"/>
      <c r="AP1804" s="90" t="s">
        <v>57</v>
      </c>
      <c r="AQ1804" s="90"/>
      <c r="AR1804" s="90" t="s">
        <v>57</v>
      </c>
      <c r="AS1804" s="90" t="s">
        <v>60</v>
      </c>
      <c r="AT1804" s="90" t="s">
        <v>61</v>
      </c>
      <c r="AU1804" s="97" t="s">
        <v>62</v>
      </c>
      <c r="AV1804" s="98" t="s">
        <v>125</v>
      </c>
      <c r="AW1804" s="98" t="s">
        <v>126</v>
      </c>
      <c r="AX1804" s="97">
        <v>3202032</v>
      </c>
      <c r="AY1804" s="98" t="s">
        <v>127</v>
      </c>
      <c r="AZ1804" s="98" t="s">
        <v>293</v>
      </c>
      <c r="BA1804" s="24"/>
    </row>
    <row r="1805" spans="1:53" ht="84.75" customHeight="1">
      <c r="A1805" s="23" t="str">
        <f>+IFERROR(VLOOKUP(R1805,'[2]Listas niveles'!$D$2:$E$11,2,FALSE),"")</f>
        <v>DTAO</v>
      </c>
      <c r="B1805" s="23" t="str">
        <f>+IFERROR(VLOOKUP(AS1805,'[2]Listas anexo 1'!$A$7:$B$8,2,FALSE),"")</f>
        <v>ADMIN</v>
      </c>
      <c r="C1805" s="23" t="str">
        <f>+IFERROR(VLOOKUP(AT1805,'[2]Listas anexo 1'!$A$13:$B$15,2,FALSE),"")</f>
        <v>ADMINYCOOR</v>
      </c>
      <c r="D1805" s="23" t="str">
        <f>+IFERROR(VLOOKUP(AT1805,'[2]Listas anexo 1'!$A$13:$C$15,3,FALSE),"")</f>
        <v>CONTRIBUIR</v>
      </c>
      <c r="E1805" s="23" t="str">
        <f>+IFERROR(VLOOKUP(AT1805,'[2]Listas anexo 1'!$A$19:$B$21,2,FALSE),"")</f>
        <v>ADMINOB</v>
      </c>
      <c r="F1805" s="23" t="str">
        <f>+IFERROR(VLOOKUP(AV1805,'[2]Listas anexo 1'!$J$13:$K$21,2,FALSE),"")</f>
        <v>ADOBIV</v>
      </c>
      <c r="G1805" s="23" t="str">
        <f>+IFERROR(VLOOKUP(AW1805,'[2]LISTAS ANEXO 1. 2'!$A$9:$B$38,2,FALSE),"")</f>
        <v>AXVI</v>
      </c>
      <c r="H1805" s="23" t="str">
        <f>+IFERROR(IF(C1805="ADMINYCOOR",VLOOKUP(AY1805,'[2]LISTAS ANEXO 1. 3'!$B$13:$C$42,2,FALSE),IF(C1805="TASAS",VLOOKUP(AY1805,'[2]LISTAS ANEXO 1. 3'!$B$43:$C$51,2,FALSE),IF(C1805="FORTALECIMIENTO",VLOOKUP(AY1805,'[2]LISTAS ANEXO 1. 3'!$B$52:$C$58,2,FALSE),""))),"")</f>
        <v>CD</v>
      </c>
      <c r="I1805" s="23" t="str">
        <f>+IFERROR(VLOOKUP(#REF!,'[2]LISTAS ANEXO 1. 4'!$B$74:$C$90,2,FALSE),"")</f>
        <v/>
      </c>
      <c r="J1805" s="23" t="str">
        <f>+IFERROR(VLOOKUP(X1805,[2]ORDINALES!$B$2:$C$5,2,FALSE),"")</f>
        <v>CTADOS</v>
      </c>
      <c r="K1805" s="23" t="str">
        <f>+IFERROR(VLOOKUP(#REF!,[2]REGION!$G$2:$I$1125,2,FALSE),"")</f>
        <v/>
      </c>
      <c r="L1805" s="23" t="str">
        <f>+IFERROR(VLOOKUP(AI1805,[2]REGION!$G$2:$I$1125,2,FALSE),"")</f>
        <v/>
      </c>
      <c r="M1805" s="23" t="str">
        <f>+IFERROR(VLOOKUP(#REF!,[2]ORDINALES!$H$2:$I$382,2,FALSE),"")</f>
        <v/>
      </c>
      <c r="N1805" s="23" t="str">
        <f>IFERROR(VLOOKUP(U1805,'[2]Lista Willy'!$B$11:$D$14,3,FALSE),"")</f>
        <v>REC_11</v>
      </c>
      <c r="O1805" s="24"/>
      <c r="P1805" s="90">
        <v>54026</v>
      </c>
      <c r="Q1805" s="90" t="s">
        <v>540</v>
      </c>
      <c r="R1805" s="90" t="s">
        <v>1386</v>
      </c>
      <c r="S1805" s="90" t="s">
        <v>1719</v>
      </c>
      <c r="T1805" s="90" t="s">
        <v>1386</v>
      </c>
      <c r="U1805" s="90" t="s">
        <v>52</v>
      </c>
      <c r="V1805" s="94" t="s">
        <v>53</v>
      </c>
      <c r="W1805" s="90" t="s">
        <v>54</v>
      </c>
      <c r="X1805" s="90" t="s">
        <v>55</v>
      </c>
      <c r="Y1805" s="90" t="s">
        <v>1416</v>
      </c>
      <c r="Z1805" s="88">
        <v>1482716</v>
      </c>
      <c r="AA1805" s="120"/>
      <c r="AB1805" s="88"/>
      <c r="AC1805" s="88"/>
      <c r="AD1805" s="88"/>
      <c r="AE1805" s="120">
        <v>1482716</v>
      </c>
      <c r="AF1805" s="88"/>
      <c r="AG1805" s="89"/>
      <c r="AH1805" s="90" t="s">
        <v>57</v>
      </c>
      <c r="AI1805" s="90"/>
      <c r="AJ1805" s="90"/>
      <c r="AK1805" s="90"/>
      <c r="AL1805" s="90" t="s">
        <v>57</v>
      </c>
      <c r="AM1805" s="90"/>
      <c r="AN1805" s="90" t="s">
        <v>57</v>
      </c>
      <c r="AO1805" s="90"/>
      <c r="AP1805" s="90" t="s">
        <v>57</v>
      </c>
      <c r="AQ1805" s="90"/>
      <c r="AR1805" s="90" t="s">
        <v>57</v>
      </c>
      <c r="AS1805" s="90" t="s">
        <v>60</v>
      </c>
      <c r="AT1805" s="90" t="s">
        <v>61</v>
      </c>
      <c r="AU1805" s="97" t="s">
        <v>62</v>
      </c>
      <c r="AV1805" s="98" t="s">
        <v>63</v>
      </c>
      <c r="AW1805" s="98" t="s">
        <v>64</v>
      </c>
      <c r="AX1805" s="97">
        <v>3202008</v>
      </c>
      <c r="AY1805" s="98" t="s">
        <v>65</v>
      </c>
      <c r="AZ1805" s="98" t="s">
        <v>66</v>
      </c>
      <c r="BA1805" s="24"/>
    </row>
    <row r="1806" spans="1:53" ht="84.75" customHeight="1">
      <c r="A1806" s="23" t="str">
        <f>+IFERROR(VLOOKUP(R1806,'[2]Listas niveles'!$D$2:$E$11,2,FALSE),"")</f>
        <v>DTAO</v>
      </c>
      <c r="B1806" s="23" t="str">
        <f>+IFERROR(VLOOKUP(AS1806,'[2]Listas anexo 1'!$A$7:$B$8,2,FALSE),"")</f>
        <v>ADMIN</v>
      </c>
      <c r="C1806" s="23" t="str">
        <f>+IFERROR(VLOOKUP(AT1806,'[2]Listas anexo 1'!$A$13:$B$15,2,FALSE),"")</f>
        <v>ADMINYCOOR</v>
      </c>
      <c r="D1806" s="23" t="str">
        <f>+IFERROR(VLOOKUP(AT1806,'[2]Listas anexo 1'!$A$13:$C$15,3,FALSE),"")</f>
        <v>CONTRIBUIR</v>
      </c>
      <c r="E1806" s="23" t="str">
        <f>+IFERROR(VLOOKUP(AT1806,'[2]Listas anexo 1'!$A$19:$B$21,2,FALSE),"")</f>
        <v>ADMINOB</v>
      </c>
      <c r="F1806" s="23" t="str">
        <f>+IFERROR(VLOOKUP(AV1806,'[2]Listas anexo 1'!$J$13:$K$21,2,FALSE),"")</f>
        <v>ADOBIV</v>
      </c>
      <c r="G1806" s="23" t="str">
        <f>+IFERROR(VLOOKUP(AW1806,'[2]LISTAS ANEXO 1. 2'!$A$9:$B$38,2,FALSE),"")</f>
        <v>AXVI</v>
      </c>
      <c r="H1806" s="23" t="str">
        <f>+IFERROR(IF(C1806="ADMINYCOOR",VLOOKUP(AY1806,'[2]LISTAS ANEXO 1. 3'!$B$13:$C$42,2,FALSE),IF(C1806="TASAS",VLOOKUP(AY1806,'[2]LISTAS ANEXO 1. 3'!$B$43:$C$51,2,FALSE),IF(C1806="FORTALECIMIENTO",VLOOKUP(AY1806,'[2]LISTAS ANEXO 1. 3'!$B$52:$C$58,2,FALSE),""))),"")</f>
        <v>CD</v>
      </c>
      <c r="I1806" s="23" t="str">
        <f>+IFERROR(VLOOKUP(#REF!,'[2]LISTAS ANEXO 1. 4'!$B$74:$C$90,2,FALSE),"")</f>
        <v/>
      </c>
      <c r="J1806" s="23" t="str">
        <f>+IFERROR(VLOOKUP(X1806,[2]ORDINALES!$B$2:$C$5,2,FALSE),"")</f>
        <v>CTADOS</v>
      </c>
      <c r="K1806" s="23" t="str">
        <f>+IFERROR(VLOOKUP(#REF!,[2]REGION!$G$2:$I$1125,2,FALSE),"")</f>
        <v/>
      </c>
      <c r="L1806" s="23" t="str">
        <f>+IFERROR(VLOOKUP(AI1806,[2]REGION!$G$2:$I$1125,2,FALSE),"")</f>
        <v/>
      </c>
      <c r="M1806" s="23" t="str">
        <f>+IFERROR(VLOOKUP(#REF!,[2]ORDINALES!$H$2:$I$382,2,FALSE),"")</f>
        <v/>
      </c>
      <c r="N1806" s="23" t="str">
        <f>IFERROR(VLOOKUP(U1806,'[2]Lista Willy'!$B$11:$D$14,3,FALSE),"")</f>
        <v>REC_11</v>
      </c>
      <c r="O1806" s="24"/>
      <c r="P1806" s="90">
        <v>54027</v>
      </c>
      <c r="Q1806" s="90" t="s">
        <v>540</v>
      </c>
      <c r="R1806" s="90" t="s">
        <v>1386</v>
      </c>
      <c r="S1806" s="90" t="s">
        <v>1719</v>
      </c>
      <c r="T1806" s="90" t="s">
        <v>1386</v>
      </c>
      <c r="U1806" s="90" t="s">
        <v>52</v>
      </c>
      <c r="V1806" s="94" t="s">
        <v>53</v>
      </c>
      <c r="W1806" s="90" t="s">
        <v>54</v>
      </c>
      <c r="X1806" s="90" t="s">
        <v>55</v>
      </c>
      <c r="Y1806" s="90" t="s">
        <v>294</v>
      </c>
      <c r="Z1806" s="88">
        <v>466052</v>
      </c>
      <c r="AA1806" s="120"/>
      <c r="AB1806" s="88"/>
      <c r="AC1806" s="88"/>
      <c r="AD1806" s="88"/>
      <c r="AE1806" s="120">
        <v>466052</v>
      </c>
      <c r="AF1806" s="88"/>
      <c r="AG1806" s="89"/>
      <c r="AH1806" s="90" t="s">
        <v>57</v>
      </c>
      <c r="AI1806" s="90"/>
      <c r="AJ1806" s="90"/>
      <c r="AK1806" s="90"/>
      <c r="AL1806" s="90" t="s">
        <v>57</v>
      </c>
      <c r="AM1806" s="90"/>
      <c r="AN1806" s="90" t="s">
        <v>57</v>
      </c>
      <c r="AO1806" s="90"/>
      <c r="AP1806" s="90" t="s">
        <v>57</v>
      </c>
      <c r="AQ1806" s="90"/>
      <c r="AR1806" s="90" t="s">
        <v>57</v>
      </c>
      <c r="AS1806" s="90" t="s">
        <v>60</v>
      </c>
      <c r="AT1806" s="90" t="s">
        <v>61</v>
      </c>
      <c r="AU1806" s="97" t="s">
        <v>62</v>
      </c>
      <c r="AV1806" s="98" t="s">
        <v>63</v>
      </c>
      <c r="AW1806" s="98" t="s">
        <v>64</v>
      </c>
      <c r="AX1806" s="97">
        <v>3202008</v>
      </c>
      <c r="AY1806" s="98" t="s">
        <v>65</v>
      </c>
      <c r="AZ1806" s="98" t="s">
        <v>66</v>
      </c>
      <c r="BA1806" s="24"/>
    </row>
    <row r="1807" spans="1:53" ht="84.75" customHeight="1">
      <c r="A1807" s="23" t="str">
        <f>+IFERROR(VLOOKUP(R1807,'[2]Listas niveles'!$D$2:$E$11,2,FALSE),"")</f>
        <v>DTAO</v>
      </c>
      <c r="B1807" s="23" t="str">
        <f>+IFERROR(VLOOKUP(AS1807,'[2]Listas anexo 1'!$A$7:$B$8,2,FALSE),"")</f>
        <v>ADMIN</v>
      </c>
      <c r="C1807" s="23" t="str">
        <f>+IFERROR(VLOOKUP(AT1807,'[2]Listas anexo 1'!$A$13:$B$15,2,FALSE),"")</f>
        <v>ADMINYCOOR</v>
      </c>
      <c r="D1807" s="23" t="str">
        <f>+IFERROR(VLOOKUP(AT1807,'[2]Listas anexo 1'!$A$13:$C$15,3,FALSE),"")</f>
        <v>CONTRIBUIR</v>
      </c>
      <c r="E1807" s="23" t="str">
        <f>+IFERROR(VLOOKUP(AT1807,'[2]Listas anexo 1'!$A$19:$B$21,2,FALSE),"")</f>
        <v>ADMINOB</v>
      </c>
      <c r="F1807" s="23" t="str">
        <f>+IFERROR(VLOOKUP(AV1807,'[2]Listas anexo 1'!$J$13:$K$21,2,FALSE),"")</f>
        <v>ADOBIV</v>
      </c>
      <c r="G1807" s="23" t="str">
        <f>+IFERROR(VLOOKUP(AW1807,'[2]LISTAS ANEXO 1. 2'!$A$9:$B$38,2,FALSE),"")</f>
        <v>AXVI</v>
      </c>
      <c r="H1807" s="23" t="str">
        <f>+IFERROR(IF(C1807="ADMINYCOOR",VLOOKUP(AY1807,'[2]LISTAS ANEXO 1. 3'!$B$13:$C$42,2,FALSE),IF(C1807="TASAS",VLOOKUP(AY1807,'[2]LISTAS ANEXO 1. 3'!$B$43:$C$51,2,FALSE),IF(C1807="FORTALECIMIENTO",VLOOKUP(AY1807,'[2]LISTAS ANEXO 1. 3'!$B$52:$C$58,2,FALSE),""))),"")</f>
        <v>CD</v>
      </c>
      <c r="I1807" s="23" t="str">
        <f>+IFERROR(VLOOKUP(#REF!,'[2]LISTAS ANEXO 1. 4'!$B$74:$C$90,2,FALSE),"")</f>
        <v/>
      </c>
      <c r="J1807" s="23" t="str">
        <f>+IFERROR(VLOOKUP(X1807,[2]ORDINALES!$B$2:$C$5,2,FALSE),"")</f>
        <v>CTADOS</v>
      </c>
      <c r="K1807" s="23" t="str">
        <f>+IFERROR(VLOOKUP(#REF!,[2]REGION!$G$2:$I$1125,2,FALSE),"")</f>
        <v/>
      </c>
      <c r="L1807" s="23" t="str">
        <f>+IFERROR(VLOOKUP(AI1807,[2]REGION!$G$2:$I$1125,2,FALSE),"")</f>
        <v/>
      </c>
      <c r="M1807" s="23" t="str">
        <f>+IFERROR(VLOOKUP(#REF!,[2]ORDINALES!$H$2:$I$382,2,FALSE),"")</f>
        <v/>
      </c>
      <c r="N1807" s="23" t="str">
        <f>IFERROR(VLOOKUP(U1807,'[2]Lista Willy'!$B$11:$D$14,3,FALSE),"")</f>
        <v>REC_11</v>
      </c>
      <c r="O1807" s="24"/>
      <c r="P1807" s="90">
        <v>54028</v>
      </c>
      <c r="Q1807" s="90" t="s">
        <v>540</v>
      </c>
      <c r="R1807" s="90" t="s">
        <v>1386</v>
      </c>
      <c r="S1807" s="90" t="s">
        <v>1719</v>
      </c>
      <c r="T1807" s="90" t="s">
        <v>1386</v>
      </c>
      <c r="U1807" s="90" t="s">
        <v>52</v>
      </c>
      <c r="V1807" s="94" t="s">
        <v>53</v>
      </c>
      <c r="W1807" s="90" t="s">
        <v>54</v>
      </c>
      <c r="X1807" s="90" t="s">
        <v>55</v>
      </c>
      <c r="Y1807" s="90" t="s">
        <v>294</v>
      </c>
      <c r="Z1807" s="88">
        <v>175102</v>
      </c>
      <c r="AA1807" s="120"/>
      <c r="AB1807" s="88"/>
      <c r="AC1807" s="88"/>
      <c r="AD1807" s="88"/>
      <c r="AE1807" s="120">
        <v>175102</v>
      </c>
      <c r="AF1807" s="88"/>
      <c r="AG1807" s="89"/>
      <c r="AH1807" s="90" t="s">
        <v>57</v>
      </c>
      <c r="AI1807" s="90"/>
      <c r="AJ1807" s="90"/>
      <c r="AK1807" s="90"/>
      <c r="AL1807" s="90" t="s">
        <v>57</v>
      </c>
      <c r="AM1807" s="90"/>
      <c r="AN1807" s="90" t="s">
        <v>57</v>
      </c>
      <c r="AO1807" s="90"/>
      <c r="AP1807" s="90" t="s">
        <v>57</v>
      </c>
      <c r="AQ1807" s="90"/>
      <c r="AR1807" s="90" t="s">
        <v>57</v>
      </c>
      <c r="AS1807" s="90" t="s">
        <v>60</v>
      </c>
      <c r="AT1807" s="90" t="s">
        <v>61</v>
      </c>
      <c r="AU1807" s="97" t="s">
        <v>62</v>
      </c>
      <c r="AV1807" s="98" t="s">
        <v>63</v>
      </c>
      <c r="AW1807" s="98" t="s">
        <v>64</v>
      </c>
      <c r="AX1807" s="97">
        <v>3202008</v>
      </c>
      <c r="AY1807" s="98" t="s">
        <v>65</v>
      </c>
      <c r="AZ1807" s="98" t="s">
        <v>66</v>
      </c>
      <c r="BA1807" s="24"/>
    </row>
    <row r="1808" spans="1:53" ht="84.75" customHeight="1">
      <c r="A1808" s="23" t="str">
        <f>+IFERROR(VLOOKUP(R1808,'[2]Listas niveles'!$D$2:$E$11,2,FALSE),"")</f>
        <v>DTAO</v>
      </c>
      <c r="B1808" s="23" t="str">
        <f>+IFERROR(VLOOKUP(AS1808,'[2]Listas anexo 1'!$A$7:$B$8,2,FALSE),"")</f>
        <v>ADMIN</v>
      </c>
      <c r="C1808" s="23" t="str">
        <f>+IFERROR(VLOOKUP(AT1808,'[2]Listas anexo 1'!$A$13:$B$15,2,FALSE),"")</f>
        <v>TASAS</v>
      </c>
      <c r="D1808" s="23" t="str">
        <f>+IFERROR(VLOOKUP(AT1808,'[2]Listas anexo 1'!$A$13:$C$15,3,FALSE),"")</f>
        <v>AUMENTAR</v>
      </c>
      <c r="E1808" s="23" t="str">
        <f>+IFERROR(VLOOKUP(AT1808,'[2]Listas anexo 1'!$A$19:$B$21,2,FALSE),"")</f>
        <v>TASAOB</v>
      </c>
      <c r="F1808" s="23" t="str">
        <f>+IFERROR(VLOOKUP(AV1808,'[2]Listas anexo 1'!$J$13:$K$21,2,FALSE),"")</f>
        <v>TASASOBI</v>
      </c>
      <c r="G1808" s="23" t="str">
        <f>+IFERROR(VLOOKUP(AW1808,'[2]LISTAS ANEXO 1. 2'!$A$9:$B$38,2,FALSE),"")</f>
        <v>FI</v>
      </c>
      <c r="H1808" s="23" t="str">
        <f>+IFERROR(IF(C1808="ADMINYCOOR",VLOOKUP(AY1808,'[2]LISTAS ANEXO 1. 3'!$B$13:$C$42,2,FALSE),IF(C1808="TASAS",VLOOKUP(AY1808,'[2]LISTAS ANEXO 1. 3'!$B$43:$C$51,2,FALSE),IF(C1808="FORTALECIMIENTO",VLOOKUP(AY1808,'[2]LISTAS ANEXO 1. 3'!$B$52:$C$58,2,FALSE),""))),"")</f>
        <v>AAA</v>
      </c>
      <c r="I1808" s="23" t="str">
        <f>+IFERROR(VLOOKUP(#REF!,'[2]LISTAS ANEXO 1. 4'!$B$74:$C$90,2,FALSE),"")</f>
        <v/>
      </c>
      <c r="J1808" s="23" t="str">
        <f>+IFERROR(VLOOKUP(X1808,[2]ORDINALES!$B$2:$C$5,2,FALSE),"")</f>
        <v>CTADOS</v>
      </c>
      <c r="K1808" s="23" t="str">
        <f>+IFERROR(VLOOKUP(#REF!,[2]REGION!$G$2:$I$1125,2,FALSE),"")</f>
        <v/>
      </c>
      <c r="L1808" s="23" t="str">
        <f>+IFERROR(VLOOKUP(AI1808,[2]REGION!$G$2:$I$1125,2,FALSE),"")</f>
        <v>NARINO</v>
      </c>
      <c r="M1808" s="23" t="str">
        <f>+IFERROR(VLOOKUP(#REF!,[2]ORDINALES!$H$2:$I$382,2,FALSE),"")</f>
        <v/>
      </c>
      <c r="N1808" s="23" t="str">
        <f>IFERROR(VLOOKUP(U1808,'[2]Lista Willy'!$B$11:$D$14,3,FALSE),"")</f>
        <v>REC_20</v>
      </c>
      <c r="O1808" s="24"/>
      <c r="P1808" s="90">
        <v>54029</v>
      </c>
      <c r="Q1808" s="90" t="s">
        <v>540</v>
      </c>
      <c r="R1808" s="90" t="s">
        <v>1386</v>
      </c>
      <c r="S1808" s="90" t="s">
        <v>1719</v>
      </c>
      <c r="T1808" s="90" t="s">
        <v>1386</v>
      </c>
      <c r="U1808" s="90" t="s">
        <v>153</v>
      </c>
      <c r="V1808" s="94" t="s">
        <v>154</v>
      </c>
      <c r="W1808" s="90" t="s">
        <v>54</v>
      </c>
      <c r="X1808" s="90" t="s">
        <v>55</v>
      </c>
      <c r="Y1808" s="90" t="s">
        <v>1735</v>
      </c>
      <c r="Z1808" s="88">
        <v>1522600</v>
      </c>
      <c r="AA1808" s="120"/>
      <c r="AB1808" s="88"/>
      <c r="AC1808" s="88"/>
      <c r="AD1808" s="88"/>
      <c r="AE1808" s="120">
        <v>1522600</v>
      </c>
      <c r="AF1808" s="88"/>
      <c r="AG1808" s="89"/>
      <c r="AH1808" s="90" t="s">
        <v>57</v>
      </c>
      <c r="AI1808" s="90" t="s">
        <v>1702</v>
      </c>
      <c r="AJ1808" s="90" t="s">
        <v>1703</v>
      </c>
      <c r="AK1808" s="90"/>
      <c r="AL1808" s="90"/>
      <c r="AM1808" s="90"/>
      <c r="AN1808" s="90"/>
      <c r="AO1808" s="90"/>
      <c r="AP1808" s="90"/>
      <c r="AQ1808" s="90"/>
      <c r="AR1808" s="90"/>
      <c r="AS1808" s="90" t="s">
        <v>60</v>
      </c>
      <c r="AT1808" s="90" t="s">
        <v>1123</v>
      </c>
      <c r="AU1808" s="97" t="s">
        <v>1124</v>
      </c>
      <c r="AV1808" s="98" t="s">
        <v>1125</v>
      </c>
      <c r="AW1808" s="98" t="s">
        <v>1126</v>
      </c>
      <c r="AX1808" s="97" t="s">
        <v>1127</v>
      </c>
      <c r="AY1808" s="98" t="s">
        <v>1128</v>
      </c>
      <c r="AZ1808" s="98" t="s">
        <v>1129</v>
      </c>
      <c r="BA1808" s="24"/>
    </row>
    <row r="1809" spans="1:53" ht="84.75" customHeight="1">
      <c r="A1809" s="23" t="str">
        <f>+IFERROR(VLOOKUP(R1809,'[2]Listas niveles'!$D$2:$E$11,2,FALSE),"")</f>
        <v>DTAO</v>
      </c>
      <c r="B1809" s="23" t="str">
        <f>+IFERROR(VLOOKUP(AS1809,'[2]Listas anexo 1'!$A$7:$B$8,2,FALSE),"")</f>
        <v>FORTA</v>
      </c>
      <c r="C1809" s="23" t="str">
        <f>+IFERROR(VLOOKUP(AT1809,'[2]Listas anexo 1'!$A$13:$B$15,2,FALSE),"")</f>
        <v>FORTALECIMIENTO</v>
      </c>
      <c r="D1809" s="23" t="str">
        <f>+IFERROR(VLOOKUP(AT1809,'[2]Listas anexo 1'!$A$13:$C$15,3,FALSE),"")</f>
        <v>FORTALECER</v>
      </c>
      <c r="E1809" s="23" t="str">
        <f>+IFERROR(VLOOKUP(AT1809,'[2]Listas anexo 1'!$A$19:$B$21,2,FALSE),"")</f>
        <v>FORTOB</v>
      </c>
      <c r="F1809" s="23" t="str">
        <f>+IFERROR(VLOOKUP(AV1809,'[2]Listas anexo 1'!$J$13:$K$21,2,FALSE),"")</f>
        <v>FORTOBI</v>
      </c>
      <c r="G1809" s="23" t="str">
        <f>+IFERROR(VLOOKUP(AW1809,'[2]LISTAS ANEXO 1. 2'!$A$9:$B$38,2,FALSE),"")</f>
        <v>TII</v>
      </c>
      <c r="H1809" s="23" t="str">
        <f>+IFERROR(IF(C1809="ADMINYCOOR",VLOOKUP(AY1809,'[2]LISTAS ANEXO 1. 3'!$B$13:$C$42,2,FALSE),IF(C1809="TASAS",VLOOKUP(AY1809,'[2]LISTAS ANEXO 1. 3'!$B$43:$C$51,2,FALSE),IF(C1809="FORTALECIMIENTO",VLOOKUP(AY1809,'[2]LISTAS ANEXO 1. 3'!$B$52:$C$58,2,FALSE),""))),"")</f>
        <v>BBBB</v>
      </c>
      <c r="I1809" s="23" t="str">
        <f>+IFERROR(VLOOKUP(#REF!,'[2]LISTAS ANEXO 1. 4'!$B$74:$C$90,2,FALSE),"")</f>
        <v/>
      </c>
      <c r="J1809" s="23" t="str">
        <f>+IFERROR(VLOOKUP(X1809,[2]ORDINALES!$B$2:$C$5,2,FALSE),"")</f>
        <v>CTADOS</v>
      </c>
      <c r="K1809" s="23" t="str">
        <f>+IFERROR(VLOOKUP(#REF!,[2]REGION!$G$2:$I$1125,2,FALSE),"")</f>
        <v/>
      </c>
      <c r="L1809" s="23" t="str">
        <f>+IFERROR(VLOOKUP(AI1809,[2]REGION!$G$2:$I$1125,2,FALSE),"")</f>
        <v>NARINO</v>
      </c>
      <c r="M1809" s="23" t="str">
        <f>+IFERROR(VLOOKUP(#REF!,[2]ORDINALES!$H$2:$I$382,2,FALSE),"")</f>
        <v/>
      </c>
      <c r="N1809" s="23" t="str">
        <f>IFERROR(VLOOKUP(U1809,'[2]Lista Willy'!$B$11:$D$14,3,FALSE),"")</f>
        <v>REC_11</v>
      </c>
      <c r="O1809" s="24"/>
      <c r="P1809" s="90">
        <v>54030</v>
      </c>
      <c r="Q1809" s="90" t="s">
        <v>540</v>
      </c>
      <c r="R1809" s="90" t="s">
        <v>1386</v>
      </c>
      <c r="S1809" s="90" t="s">
        <v>1719</v>
      </c>
      <c r="T1809" s="90" t="s">
        <v>1386</v>
      </c>
      <c r="U1809" s="90" t="s">
        <v>52</v>
      </c>
      <c r="V1809" s="94" t="s">
        <v>53</v>
      </c>
      <c r="W1809" s="90" t="s">
        <v>54</v>
      </c>
      <c r="X1809" s="90" t="s">
        <v>55</v>
      </c>
      <c r="Y1809" s="90" t="s">
        <v>1736</v>
      </c>
      <c r="Z1809" s="88">
        <v>31859960</v>
      </c>
      <c r="AA1809" s="120"/>
      <c r="AB1809" s="88"/>
      <c r="AC1809" s="88"/>
      <c r="AD1809" s="88"/>
      <c r="AE1809" s="120">
        <v>31859960</v>
      </c>
      <c r="AF1809" s="88"/>
      <c r="AG1809" s="89"/>
      <c r="AH1809" s="90" t="s">
        <v>57</v>
      </c>
      <c r="AI1809" s="90" t="s">
        <v>1702</v>
      </c>
      <c r="AJ1809" s="90" t="s">
        <v>1703</v>
      </c>
      <c r="AK1809" s="90"/>
      <c r="AL1809" s="90" t="s">
        <v>57</v>
      </c>
      <c r="AM1809" s="90"/>
      <c r="AN1809" s="90" t="s">
        <v>57</v>
      </c>
      <c r="AO1809" s="90"/>
      <c r="AP1809" s="90" t="s">
        <v>57</v>
      </c>
      <c r="AQ1809" s="90"/>
      <c r="AR1809" s="90" t="s">
        <v>57</v>
      </c>
      <c r="AS1809" s="90" t="s">
        <v>73</v>
      </c>
      <c r="AT1809" s="90" t="s">
        <v>74</v>
      </c>
      <c r="AU1809" s="97" t="s">
        <v>75</v>
      </c>
      <c r="AV1809" s="98" t="s">
        <v>76</v>
      </c>
      <c r="AW1809" s="98" t="s">
        <v>77</v>
      </c>
      <c r="AX1809" s="97">
        <v>3299060</v>
      </c>
      <c r="AY1809" s="98" t="s">
        <v>78</v>
      </c>
      <c r="AZ1809" s="98" t="s">
        <v>201</v>
      </c>
      <c r="BA1809" s="24"/>
    </row>
    <row r="1810" spans="1:53" ht="84.75" customHeight="1">
      <c r="A1810" s="23" t="str">
        <f>+IFERROR(VLOOKUP(R1810,'[2]Listas niveles'!$D$2:$E$11,2,FALSE),"")</f>
        <v>DTAO</v>
      </c>
      <c r="B1810" s="23" t="str">
        <f>+IFERROR(VLOOKUP(AS1810,'[2]Listas anexo 1'!$A$7:$B$8,2,FALSE),"")</f>
        <v>FORTA</v>
      </c>
      <c r="C1810" s="23" t="str">
        <f>+IFERROR(VLOOKUP(AT1810,'[2]Listas anexo 1'!$A$13:$B$15,2,FALSE),"")</f>
        <v>FORTALECIMIENTO</v>
      </c>
      <c r="D1810" s="23" t="str">
        <f>+IFERROR(VLOOKUP(AT1810,'[2]Listas anexo 1'!$A$13:$C$15,3,FALSE),"")</f>
        <v>FORTALECER</v>
      </c>
      <c r="E1810" s="23" t="str">
        <f>+IFERROR(VLOOKUP(AT1810,'[2]Listas anexo 1'!$A$19:$B$21,2,FALSE),"")</f>
        <v>FORTOB</v>
      </c>
      <c r="F1810" s="23" t="str">
        <f>+IFERROR(VLOOKUP(AV1810,'[2]Listas anexo 1'!$J$13:$K$21,2,FALSE),"")</f>
        <v>FORTOBI</v>
      </c>
      <c r="G1810" s="23" t="str">
        <f>+IFERROR(VLOOKUP(AW1810,'[2]LISTAS ANEXO 1. 2'!$A$9:$B$38,2,FALSE),"")</f>
        <v>TII</v>
      </c>
      <c r="H1810" s="23" t="str">
        <f>+IFERROR(IF(C1810="ADMINYCOOR",VLOOKUP(AY1810,'[2]LISTAS ANEXO 1. 3'!$B$13:$C$42,2,FALSE),IF(C1810="TASAS",VLOOKUP(AY1810,'[2]LISTAS ANEXO 1. 3'!$B$43:$C$51,2,FALSE),IF(C1810="FORTALECIMIENTO",VLOOKUP(AY1810,'[2]LISTAS ANEXO 1. 3'!$B$52:$C$58,2,FALSE),""))),"")</f>
        <v>BBBB</v>
      </c>
      <c r="I1810" s="23" t="str">
        <f>+IFERROR(VLOOKUP(#REF!,'[2]LISTAS ANEXO 1. 4'!$B$74:$C$90,2,FALSE),"")</f>
        <v/>
      </c>
      <c r="J1810" s="23" t="str">
        <f>+IFERROR(VLOOKUP(X1810,[2]ORDINALES!$B$2:$C$5,2,FALSE),"")</f>
        <v>CTADOS</v>
      </c>
      <c r="K1810" s="23" t="str">
        <f>+IFERROR(VLOOKUP(#REF!,[2]REGION!$G$2:$I$1125,2,FALSE),"")</f>
        <v/>
      </c>
      <c r="L1810" s="23" t="str">
        <f>+IFERROR(VLOOKUP(AI1810,[2]REGION!$G$2:$I$1125,2,FALSE),"")</f>
        <v>NARINO</v>
      </c>
      <c r="M1810" s="23" t="str">
        <f>+IFERROR(VLOOKUP(#REF!,[2]ORDINALES!$H$2:$I$382,2,FALSE),"")</f>
        <v/>
      </c>
      <c r="N1810" s="23" t="str">
        <f>IFERROR(VLOOKUP(U1810,'[2]Lista Willy'!$B$11:$D$14,3,FALSE),"")</f>
        <v>REC_11</v>
      </c>
      <c r="O1810" s="24"/>
      <c r="P1810" s="90">
        <v>54031</v>
      </c>
      <c r="Q1810" s="90" t="s">
        <v>540</v>
      </c>
      <c r="R1810" s="90" t="s">
        <v>1386</v>
      </c>
      <c r="S1810" s="90" t="s">
        <v>1719</v>
      </c>
      <c r="T1810" s="90" t="s">
        <v>1386</v>
      </c>
      <c r="U1810" s="90" t="s">
        <v>52</v>
      </c>
      <c r="V1810" s="94" t="s">
        <v>53</v>
      </c>
      <c r="W1810" s="90" t="s">
        <v>54</v>
      </c>
      <c r="X1810" s="90" t="s">
        <v>55</v>
      </c>
      <c r="Y1810" s="90" t="s">
        <v>1737</v>
      </c>
      <c r="Z1810" s="88">
        <v>18702420</v>
      </c>
      <c r="AA1810" s="120"/>
      <c r="AB1810" s="88"/>
      <c r="AC1810" s="88"/>
      <c r="AD1810" s="88"/>
      <c r="AE1810" s="120">
        <v>18702420</v>
      </c>
      <c r="AF1810" s="88"/>
      <c r="AG1810" s="89"/>
      <c r="AH1810" s="90" t="s">
        <v>57</v>
      </c>
      <c r="AI1810" s="90" t="s">
        <v>1702</v>
      </c>
      <c r="AJ1810" s="90" t="s">
        <v>1703</v>
      </c>
      <c r="AK1810" s="90"/>
      <c r="AL1810" s="90" t="s">
        <v>57</v>
      </c>
      <c r="AM1810" s="90"/>
      <c r="AN1810" s="90" t="s">
        <v>57</v>
      </c>
      <c r="AO1810" s="90"/>
      <c r="AP1810" s="90" t="s">
        <v>57</v>
      </c>
      <c r="AQ1810" s="90"/>
      <c r="AR1810" s="90" t="s">
        <v>57</v>
      </c>
      <c r="AS1810" s="90" t="s">
        <v>73</v>
      </c>
      <c r="AT1810" s="90" t="s">
        <v>74</v>
      </c>
      <c r="AU1810" s="97" t="s">
        <v>75</v>
      </c>
      <c r="AV1810" s="98" t="s">
        <v>76</v>
      </c>
      <c r="AW1810" s="98" t="s">
        <v>77</v>
      </c>
      <c r="AX1810" s="97">
        <v>3299060</v>
      </c>
      <c r="AY1810" s="98" t="s">
        <v>78</v>
      </c>
      <c r="AZ1810" s="98" t="s">
        <v>201</v>
      </c>
      <c r="BA1810" s="24"/>
    </row>
    <row r="1811" spans="1:53" ht="84.75" customHeight="1">
      <c r="A1811" s="23" t="str">
        <f>+IFERROR(VLOOKUP(R1811,'[2]Listas niveles'!$D$2:$E$11,2,FALSE),"")</f>
        <v>DTAO</v>
      </c>
      <c r="B1811" s="23" t="str">
        <f>+IFERROR(VLOOKUP(AS1811,'[2]Listas anexo 1'!$A$7:$B$8,2,FALSE),"")</f>
        <v>ADMIN</v>
      </c>
      <c r="C1811" s="23" t="str">
        <f>+IFERROR(VLOOKUP(AT1811,'[2]Listas anexo 1'!$A$13:$B$15,2,FALSE),"")</f>
        <v>ADMINYCOOR</v>
      </c>
      <c r="D1811" s="23" t="str">
        <f>+IFERROR(VLOOKUP(AT1811,'[2]Listas anexo 1'!$A$13:$C$15,3,FALSE),"")</f>
        <v>CONTRIBUIR</v>
      </c>
      <c r="E1811" s="23" t="str">
        <f>+IFERROR(VLOOKUP(AT1811,'[2]Listas anexo 1'!$A$19:$B$21,2,FALSE),"")</f>
        <v>ADMINOB</v>
      </c>
      <c r="F1811" s="23" t="str">
        <f>+IFERROR(VLOOKUP(AV1811,'[2]Listas anexo 1'!$J$13:$K$21,2,FALSE),"")</f>
        <v>ADOBI</v>
      </c>
      <c r="G1811" s="23" t="str">
        <f>+IFERROR(VLOOKUP(AW1811,'[2]LISTAS ANEXO 1. 2'!$A$9:$B$38,2,FALSE),"")</f>
        <v>AIII</v>
      </c>
      <c r="H1811" s="23" t="str">
        <f>+IFERROR(IF(C1811="ADMINYCOOR",VLOOKUP(AY1811,'[2]LISTAS ANEXO 1. 3'!$B$13:$C$42,2,FALSE),IF(C1811="TASAS",VLOOKUP(AY1811,'[2]LISTAS ANEXO 1. 3'!$B$43:$C$51,2,FALSE),IF(C1811="FORTALECIMIENTO",VLOOKUP(AY1811,'[2]LISTAS ANEXO 1. 3'!$B$52:$C$58,2,FALSE),""))),"")</f>
        <v>DD</v>
      </c>
      <c r="I1811" s="23" t="str">
        <f>+IFERROR(VLOOKUP(#REF!,'[2]LISTAS ANEXO 1. 4'!$B$74:$C$90,2,FALSE),"")</f>
        <v/>
      </c>
      <c r="J1811" s="23" t="str">
        <f>+IFERROR(VLOOKUP(X1811,[2]ORDINALES!$B$2:$C$5,2,FALSE),"")</f>
        <v>CTADOS</v>
      </c>
      <c r="K1811" s="23" t="str">
        <f>+IFERROR(VLOOKUP(#REF!,[2]REGION!$G$2:$I$1125,2,FALSE),"")</f>
        <v/>
      </c>
      <c r="L1811" s="23" t="str">
        <f>+IFERROR(VLOOKUP(AI1811,[2]REGION!$G$2:$I$1125,2,FALSE),"")</f>
        <v>ANTIOQUIA</v>
      </c>
      <c r="M1811" s="23" t="str">
        <f>+IFERROR(VLOOKUP(#REF!,[2]ORDINALES!$H$2:$I$382,2,FALSE),"")</f>
        <v/>
      </c>
      <c r="N1811" s="23" t="str">
        <f>IFERROR(VLOOKUP(U1811,'[2]Lista Willy'!$B$11:$D$14,3,FALSE),"")</f>
        <v>REC_11</v>
      </c>
      <c r="O1811" s="24"/>
      <c r="P1811" s="90">
        <v>54032</v>
      </c>
      <c r="Q1811" s="90" t="s">
        <v>540</v>
      </c>
      <c r="R1811" s="90" t="s">
        <v>1386</v>
      </c>
      <c r="S1811" s="90" t="s">
        <v>1719</v>
      </c>
      <c r="T1811" s="90" t="s">
        <v>1386</v>
      </c>
      <c r="U1811" s="90" t="s">
        <v>52</v>
      </c>
      <c r="V1811" s="94" t="s">
        <v>53</v>
      </c>
      <c r="W1811" s="90" t="s">
        <v>54</v>
      </c>
      <c r="X1811" s="90" t="s">
        <v>55</v>
      </c>
      <c r="Y1811" s="90" t="s">
        <v>1728</v>
      </c>
      <c r="Z1811" s="88">
        <v>18702420</v>
      </c>
      <c r="AA1811" s="120"/>
      <c r="AB1811" s="88"/>
      <c r="AC1811" s="88"/>
      <c r="AD1811" s="88"/>
      <c r="AE1811" s="120">
        <v>18702420</v>
      </c>
      <c r="AF1811" s="88"/>
      <c r="AG1811" s="89"/>
      <c r="AH1811" s="90" t="s">
        <v>57</v>
      </c>
      <c r="AI1811" s="90" t="s">
        <v>1388</v>
      </c>
      <c r="AJ1811" s="90" t="s">
        <v>1389</v>
      </c>
      <c r="AK1811" s="90"/>
      <c r="AL1811" s="90" t="s">
        <v>57</v>
      </c>
      <c r="AM1811" s="90"/>
      <c r="AN1811" s="90" t="s">
        <v>57</v>
      </c>
      <c r="AO1811" s="90"/>
      <c r="AP1811" s="90" t="s">
        <v>57</v>
      </c>
      <c r="AQ1811" s="90"/>
      <c r="AR1811" s="90" t="s">
        <v>57</v>
      </c>
      <c r="AS1811" s="90" t="s">
        <v>60</v>
      </c>
      <c r="AT1811" s="90" t="s">
        <v>61</v>
      </c>
      <c r="AU1811" s="97" t="s">
        <v>62</v>
      </c>
      <c r="AV1811" s="98" t="s">
        <v>125</v>
      </c>
      <c r="AW1811" s="98" t="s">
        <v>324</v>
      </c>
      <c r="AX1811" s="97">
        <v>3202005</v>
      </c>
      <c r="AY1811" s="98" t="s">
        <v>325</v>
      </c>
      <c r="AZ1811" s="98" t="s">
        <v>389</v>
      </c>
      <c r="BA1811" s="24"/>
    </row>
    <row r="1812" spans="1:53" ht="84.75" customHeight="1">
      <c r="A1812" s="23" t="str">
        <f>+IFERROR(VLOOKUP(R1812,'[2]Listas niveles'!$D$2:$E$11,2,FALSE),"")</f>
        <v>DTAO</v>
      </c>
      <c r="B1812" s="23" t="str">
        <f>+IFERROR(VLOOKUP(AS1812,'[2]Listas anexo 1'!$A$7:$B$8,2,FALSE),"")</f>
        <v>ADMIN</v>
      </c>
      <c r="C1812" s="23" t="str">
        <f>+IFERROR(VLOOKUP(AT1812,'[2]Listas anexo 1'!$A$13:$B$15,2,FALSE),"")</f>
        <v>ADMINYCOOR</v>
      </c>
      <c r="D1812" s="23" t="str">
        <f>+IFERROR(VLOOKUP(AT1812,'[2]Listas anexo 1'!$A$13:$C$15,3,FALSE),"")</f>
        <v>CONTRIBUIR</v>
      </c>
      <c r="E1812" s="23" t="str">
        <f>+IFERROR(VLOOKUP(AT1812,'[2]Listas anexo 1'!$A$19:$B$21,2,FALSE),"")</f>
        <v>ADMINOB</v>
      </c>
      <c r="F1812" s="23" t="str">
        <f>+IFERROR(VLOOKUP(AV1812,'[2]Listas anexo 1'!$J$13:$K$21,2,FALSE),"")</f>
        <v>ADOBIII</v>
      </c>
      <c r="G1812" s="23" t="str">
        <f>+IFERROR(VLOOKUP(AW1812,'[2]LISTAS ANEXO 1. 2'!$A$9:$B$38,2,FALSE),"")</f>
        <v>AVI</v>
      </c>
      <c r="H1812" s="23" t="str">
        <f>+IFERROR(IF(C1812="ADMINYCOOR",VLOOKUP(AY1812,'[2]LISTAS ANEXO 1. 3'!$B$13:$C$42,2,FALSE),IF(C1812="TASAS",VLOOKUP(AY1812,'[2]LISTAS ANEXO 1. 3'!$B$43:$C$51,2,FALSE),IF(C1812="FORTALECIMIENTO",VLOOKUP(AY1812,'[2]LISTAS ANEXO 1. 3'!$B$52:$C$58,2,FALSE),""))),"")</f>
        <v>HH</v>
      </c>
      <c r="I1812" s="23" t="str">
        <f>+IFERROR(VLOOKUP(#REF!,'[2]LISTAS ANEXO 1. 4'!$B$74:$C$90,2,FALSE),"")</f>
        <v/>
      </c>
      <c r="J1812" s="23" t="str">
        <f>+IFERROR(VLOOKUP(X1812,[2]ORDINALES!$B$2:$C$5,2,FALSE),"")</f>
        <v>CTADOS</v>
      </c>
      <c r="K1812" s="23" t="str">
        <f>+IFERROR(VLOOKUP(#REF!,[2]REGION!$G$2:$I$1125,2,FALSE),"")</f>
        <v/>
      </c>
      <c r="L1812" s="23" t="str">
        <f>+IFERROR(VLOOKUP(AI1812,[2]REGION!$G$2:$I$1125,2,FALSE),"")</f>
        <v>RISARALDA</v>
      </c>
      <c r="M1812" s="23" t="str">
        <f>+IFERROR(VLOOKUP(#REF!,[2]ORDINALES!$H$2:$I$382,2,FALSE),"")</f>
        <v/>
      </c>
      <c r="N1812" s="23" t="str">
        <f>IFERROR(VLOOKUP(U1812,'[2]Lista Willy'!$B$11:$D$14,3,FALSE),"")</f>
        <v>REC_11</v>
      </c>
      <c r="O1812" s="24"/>
      <c r="P1812" s="90">
        <v>55000</v>
      </c>
      <c r="Q1812" s="90" t="s">
        <v>540</v>
      </c>
      <c r="R1812" s="90" t="s">
        <v>1386</v>
      </c>
      <c r="S1812" s="90" t="s">
        <v>1738</v>
      </c>
      <c r="T1812" s="90" t="s">
        <v>1386</v>
      </c>
      <c r="U1812" s="90" t="s">
        <v>52</v>
      </c>
      <c r="V1812" s="94" t="s">
        <v>53</v>
      </c>
      <c r="W1812" s="90" t="s">
        <v>54</v>
      </c>
      <c r="X1812" s="90" t="s">
        <v>55</v>
      </c>
      <c r="Y1812" s="90" t="s">
        <v>1739</v>
      </c>
      <c r="Z1812" s="88">
        <v>42785358</v>
      </c>
      <c r="AA1812" s="120"/>
      <c r="AB1812" s="88"/>
      <c r="AC1812" s="88"/>
      <c r="AD1812" s="88"/>
      <c r="AE1812" s="120">
        <v>42785358</v>
      </c>
      <c r="AF1812" s="88"/>
      <c r="AG1812" s="89"/>
      <c r="AH1812" s="90" t="s">
        <v>57</v>
      </c>
      <c r="AI1812" s="90" t="s">
        <v>1682</v>
      </c>
      <c r="AJ1812" s="90" t="s">
        <v>1740</v>
      </c>
      <c r="AK1812" s="90"/>
      <c r="AL1812" s="90" t="s">
        <v>57</v>
      </c>
      <c r="AM1812" s="90"/>
      <c r="AN1812" s="90" t="s">
        <v>57</v>
      </c>
      <c r="AO1812" s="90"/>
      <c r="AP1812" s="90" t="s">
        <v>57</v>
      </c>
      <c r="AQ1812" s="90"/>
      <c r="AR1812" s="90" t="s">
        <v>57</v>
      </c>
      <c r="AS1812" s="90" t="s">
        <v>60</v>
      </c>
      <c r="AT1812" s="90" t="s">
        <v>61</v>
      </c>
      <c r="AU1812" s="97" t="s">
        <v>62</v>
      </c>
      <c r="AV1812" s="98" t="s">
        <v>272</v>
      </c>
      <c r="AW1812" s="98" t="s">
        <v>273</v>
      </c>
      <c r="AX1812" s="97">
        <v>3202010</v>
      </c>
      <c r="AY1812" s="98" t="s">
        <v>274</v>
      </c>
      <c r="AZ1812" s="98" t="s">
        <v>407</v>
      </c>
      <c r="BA1812" s="24"/>
    </row>
    <row r="1813" spans="1:53" ht="84.75" customHeight="1">
      <c r="A1813" s="23" t="str">
        <f>+IFERROR(VLOOKUP(R1813,'[2]Listas niveles'!$D$2:$E$11,2,FALSE),"")</f>
        <v>DTAO</v>
      </c>
      <c r="B1813" s="23" t="str">
        <f>+IFERROR(VLOOKUP(AS1813,'[2]Listas anexo 1'!$A$7:$B$8,2,FALSE),"")</f>
        <v>ADMIN</v>
      </c>
      <c r="C1813" s="23" t="str">
        <f>+IFERROR(VLOOKUP(AT1813,'[2]Listas anexo 1'!$A$13:$B$15,2,FALSE),"")</f>
        <v>ADMINYCOOR</v>
      </c>
      <c r="D1813" s="23" t="str">
        <f>+IFERROR(VLOOKUP(AT1813,'[2]Listas anexo 1'!$A$13:$C$15,3,FALSE),"")</f>
        <v>CONTRIBUIR</v>
      </c>
      <c r="E1813" s="23" t="str">
        <f>+IFERROR(VLOOKUP(AT1813,'[2]Listas anexo 1'!$A$19:$B$21,2,FALSE),"")</f>
        <v>ADMINOB</v>
      </c>
      <c r="F1813" s="23" t="str">
        <f>+IFERROR(VLOOKUP(AV1813,'[2]Listas anexo 1'!$J$13:$K$21,2,FALSE),"")</f>
        <v>ADOBIII</v>
      </c>
      <c r="G1813" s="23" t="str">
        <f>+IFERROR(VLOOKUP(AW1813,'[2]LISTAS ANEXO 1. 2'!$A$9:$B$38,2,FALSE),"")</f>
        <v>AVI</v>
      </c>
      <c r="H1813" s="23" t="str">
        <f>+IFERROR(IF(C1813="ADMINYCOOR",VLOOKUP(AY1813,'[2]LISTAS ANEXO 1. 3'!$B$13:$C$42,2,FALSE),IF(C1813="TASAS",VLOOKUP(AY1813,'[2]LISTAS ANEXO 1. 3'!$B$43:$C$51,2,FALSE),IF(C1813="FORTALECIMIENTO",VLOOKUP(AY1813,'[2]LISTAS ANEXO 1. 3'!$B$52:$C$58,2,FALSE),""))),"")</f>
        <v>HH</v>
      </c>
      <c r="I1813" s="23" t="str">
        <f>+IFERROR(VLOOKUP(#REF!,'[2]LISTAS ANEXO 1. 4'!$B$74:$C$90,2,FALSE),"")</f>
        <v/>
      </c>
      <c r="J1813" s="23" t="str">
        <f>+IFERROR(VLOOKUP(X1813,[2]ORDINALES!$B$2:$C$5,2,FALSE),"")</f>
        <v>CTADOS</v>
      </c>
      <c r="K1813" s="23" t="str">
        <f>+IFERROR(VLOOKUP(#REF!,[2]REGION!$G$2:$I$1125,2,FALSE),"")</f>
        <v/>
      </c>
      <c r="L1813" s="23" t="str">
        <f>+IFERROR(VLOOKUP(AI1813,[2]REGION!$G$2:$I$1125,2,FALSE),"")</f>
        <v>RISARALDA</v>
      </c>
      <c r="M1813" s="23" t="str">
        <f>+IFERROR(VLOOKUP(#REF!,[2]ORDINALES!$H$2:$I$382,2,FALSE),"")</f>
        <v/>
      </c>
      <c r="N1813" s="23" t="str">
        <f>IFERROR(VLOOKUP(U1813,'[2]Lista Willy'!$B$11:$D$14,3,FALSE),"")</f>
        <v>REC_11</v>
      </c>
      <c r="O1813" s="24"/>
      <c r="P1813" s="90">
        <v>55001</v>
      </c>
      <c r="Q1813" s="90" t="s">
        <v>540</v>
      </c>
      <c r="R1813" s="90" t="s">
        <v>1386</v>
      </c>
      <c r="S1813" s="90" t="s">
        <v>1738</v>
      </c>
      <c r="T1813" s="90" t="s">
        <v>1386</v>
      </c>
      <c r="U1813" s="90" t="s">
        <v>52</v>
      </c>
      <c r="V1813" s="94" t="s">
        <v>53</v>
      </c>
      <c r="W1813" s="90" t="s">
        <v>54</v>
      </c>
      <c r="X1813" s="90" t="s">
        <v>55</v>
      </c>
      <c r="Y1813" s="90" t="s">
        <v>1741</v>
      </c>
      <c r="Z1813" s="89">
        <v>14543600</v>
      </c>
      <c r="AA1813" s="120"/>
      <c r="AB1813" s="89"/>
      <c r="AC1813" s="89"/>
      <c r="AD1813" s="89"/>
      <c r="AE1813" s="120">
        <v>14543600</v>
      </c>
      <c r="AF1813" s="89">
        <v>14543600</v>
      </c>
      <c r="AG1813" s="89">
        <v>16972238.030000001</v>
      </c>
      <c r="AH1813" s="90" t="s">
        <v>57</v>
      </c>
      <c r="AI1813" s="90" t="s">
        <v>1682</v>
      </c>
      <c r="AJ1813" s="90" t="s">
        <v>1740</v>
      </c>
      <c r="AK1813" s="90"/>
      <c r="AL1813" s="90" t="s">
        <v>57</v>
      </c>
      <c r="AM1813" s="90"/>
      <c r="AN1813" s="90" t="s">
        <v>57</v>
      </c>
      <c r="AO1813" s="90"/>
      <c r="AP1813" s="90" t="s">
        <v>57</v>
      </c>
      <c r="AQ1813" s="90"/>
      <c r="AR1813" s="90" t="s">
        <v>57</v>
      </c>
      <c r="AS1813" s="90" t="s">
        <v>60</v>
      </c>
      <c r="AT1813" s="90" t="s">
        <v>61</v>
      </c>
      <c r="AU1813" s="97" t="s">
        <v>62</v>
      </c>
      <c r="AV1813" s="98" t="s">
        <v>272</v>
      </c>
      <c r="AW1813" s="98" t="s">
        <v>273</v>
      </c>
      <c r="AX1813" s="97">
        <v>3202010</v>
      </c>
      <c r="AY1813" s="98" t="s">
        <v>274</v>
      </c>
      <c r="AZ1813" s="98" t="s">
        <v>407</v>
      </c>
      <c r="BA1813" s="24"/>
    </row>
    <row r="1814" spans="1:53" ht="84.75" customHeight="1">
      <c r="A1814" s="23" t="str">
        <f>+IFERROR(VLOOKUP(R1814,'[2]Listas niveles'!$D$2:$E$11,2,FALSE),"")</f>
        <v>DTAO</v>
      </c>
      <c r="B1814" s="23" t="str">
        <f>+IFERROR(VLOOKUP(AS1814,'[2]Listas anexo 1'!$A$7:$B$8,2,FALSE),"")</f>
        <v>ADMIN</v>
      </c>
      <c r="C1814" s="23" t="str">
        <f>+IFERROR(VLOOKUP(AT1814,'[2]Listas anexo 1'!$A$13:$B$15,2,FALSE),"")</f>
        <v>ADMINYCOOR</v>
      </c>
      <c r="D1814" s="23" t="str">
        <f>+IFERROR(VLOOKUP(AT1814,'[2]Listas anexo 1'!$A$13:$C$15,3,FALSE),"")</f>
        <v>CONTRIBUIR</v>
      </c>
      <c r="E1814" s="23" t="str">
        <f>+IFERROR(VLOOKUP(AT1814,'[2]Listas anexo 1'!$A$19:$B$21,2,FALSE),"")</f>
        <v>ADMINOB</v>
      </c>
      <c r="F1814" s="23" t="str">
        <f>+IFERROR(VLOOKUP(AV1814,'[2]Listas anexo 1'!$J$13:$K$21,2,FALSE),"")</f>
        <v>ADOBIII</v>
      </c>
      <c r="G1814" s="23" t="str">
        <f>+IFERROR(VLOOKUP(AW1814,'[2]LISTAS ANEXO 1. 2'!$A$9:$B$38,2,FALSE),"")</f>
        <v>AX</v>
      </c>
      <c r="H1814" s="23" t="str">
        <f>+IFERROR(IF(C1814="ADMINYCOOR",VLOOKUP(AY1814,'[2]LISTAS ANEXO 1. 3'!$B$13:$C$42,2,FALSE),IF(C1814="TASAS",VLOOKUP(AY1814,'[2]LISTAS ANEXO 1. 3'!$B$43:$C$51,2,FALSE),IF(C1814="FORTALECIMIENTO",VLOOKUP(AY1814,'[2]LISTAS ANEXO 1. 3'!$B$52:$C$58,2,FALSE),""))),"")</f>
        <v>OO</v>
      </c>
      <c r="I1814" s="23" t="str">
        <f>+IFERROR(VLOOKUP(#REF!,'[2]LISTAS ANEXO 1. 4'!$B$74:$C$90,2,FALSE),"")</f>
        <v/>
      </c>
      <c r="J1814" s="23" t="str">
        <f>+IFERROR(VLOOKUP(X1814,[2]ORDINALES!$B$2:$C$5,2,FALSE),"")</f>
        <v>CTADOS</v>
      </c>
      <c r="K1814" s="23" t="str">
        <f>+IFERROR(VLOOKUP(#REF!,[2]REGION!$G$2:$I$1125,2,FALSE),"")</f>
        <v/>
      </c>
      <c r="L1814" s="23" t="str">
        <f>+IFERROR(VLOOKUP(AI1814,[2]REGION!$G$2:$I$1125,2,FALSE),"")</f>
        <v>RISARALDA</v>
      </c>
      <c r="M1814" s="23" t="str">
        <f>+IFERROR(VLOOKUP(#REF!,[2]ORDINALES!$H$2:$I$382,2,FALSE),"")</f>
        <v/>
      </c>
      <c r="N1814" s="23" t="str">
        <f>IFERROR(VLOOKUP(U1814,'[2]Lista Willy'!$B$11:$D$14,3,FALSE),"")</f>
        <v>REC_11</v>
      </c>
      <c r="O1814" s="24"/>
      <c r="P1814" s="90">
        <v>55002</v>
      </c>
      <c r="Q1814" s="90" t="s">
        <v>540</v>
      </c>
      <c r="R1814" s="90" t="s">
        <v>1386</v>
      </c>
      <c r="S1814" s="90" t="s">
        <v>1738</v>
      </c>
      <c r="T1814" s="90" t="s">
        <v>1386</v>
      </c>
      <c r="U1814" s="90" t="s">
        <v>52</v>
      </c>
      <c r="V1814" s="94" t="s">
        <v>53</v>
      </c>
      <c r="W1814" s="90" t="s">
        <v>54</v>
      </c>
      <c r="X1814" s="90" t="s">
        <v>55</v>
      </c>
      <c r="Y1814" s="90" t="s">
        <v>1742</v>
      </c>
      <c r="Z1814" s="88">
        <v>16477901</v>
      </c>
      <c r="AA1814" s="120"/>
      <c r="AB1814" s="88"/>
      <c r="AC1814" s="88"/>
      <c r="AD1814" s="88"/>
      <c r="AE1814" s="120">
        <v>16477901</v>
      </c>
      <c r="AF1814" s="88"/>
      <c r="AG1814" s="89"/>
      <c r="AH1814" s="90" t="s">
        <v>57</v>
      </c>
      <c r="AI1814" s="90" t="s">
        <v>1682</v>
      </c>
      <c r="AJ1814" s="90" t="s">
        <v>1740</v>
      </c>
      <c r="AK1814" s="90"/>
      <c r="AL1814" s="90" t="s">
        <v>57</v>
      </c>
      <c r="AM1814" s="90"/>
      <c r="AN1814" s="90" t="s">
        <v>57</v>
      </c>
      <c r="AO1814" s="90"/>
      <c r="AP1814" s="90" t="s">
        <v>57</v>
      </c>
      <c r="AQ1814" s="90"/>
      <c r="AR1814" s="90" t="s">
        <v>57</v>
      </c>
      <c r="AS1814" s="90" t="s">
        <v>60</v>
      </c>
      <c r="AT1814" s="90" t="s">
        <v>61</v>
      </c>
      <c r="AU1814" s="97" t="s">
        <v>62</v>
      </c>
      <c r="AV1814" s="98" t="s">
        <v>272</v>
      </c>
      <c r="AW1814" s="98" t="s">
        <v>335</v>
      </c>
      <c r="AX1814" s="97">
        <v>3202004</v>
      </c>
      <c r="AY1814" s="98" t="s">
        <v>336</v>
      </c>
      <c r="AZ1814" s="98" t="s">
        <v>337</v>
      </c>
      <c r="BA1814" s="24"/>
    </row>
    <row r="1815" spans="1:53" ht="84.75" customHeight="1">
      <c r="A1815" s="23" t="str">
        <f>+IFERROR(VLOOKUP(R1815,'[2]Listas niveles'!$D$2:$E$11,2,FALSE),"")</f>
        <v>DTAO</v>
      </c>
      <c r="B1815" s="23" t="str">
        <f>+IFERROR(VLOOKUP(AS1815,'[2]Listas anexo 1'!$A$7:$B$8,2,FALSE),"")</f>
        <v>ADMIN</v>
      </c>
      <c r="C1815" s="23" t="str">
        <f>+IFERROR(VLOOKUP(AT1815,'[2]Listas anexo 1'!$A$13:$B$15,2,FALSE),"")</f>
        <v>ADMINYCOOR</v>
      </c>
      <c r="D1815" s="23" t="str">
        <f>+IFERROR(VLOOKUP(AT1815,'[2]Listas anexo 1'!$A$13:$C$15,3,FALSE),"")</f>
        <v>CONTRIBUIR</v>
      </c>
      <c r="E1815" s="23" t="str">
        <f>+IFERROR(VLOOKUP(AT1815,'[2]Listas anexo 1'!$A$19:$B$21,2,FALSE),"")</f>
        <v>ADMINOB</v>
      </c>
      <c r="F1815" s="23" t="str">
        <f>+IFERROR(VLOOKUP(AV1815,'[2]Listas anexo 1'!$J$13:$K$21,2,FALSE),"")</f>
        <v>ADOBIII</v>
      </c>
      <c r="G1815" s="23" t="str">
        <f>+IFERROR(VLOOKUP(AW1815,'[2]LISTAS ANEXO 1. 2'!$A$9:$B$38,2,FALSE),"")</f>
        <v>AX</v>
      </c>
      <c r="H1815" s="23" t="str">
        <f>+IFERROR(IF(C1815="ADMINYCOOR",VLOOKUP(AY1815,'[2]LISTAS ANEXO 1. 3'!$B$13:$C$42,2,FALSE),IF(C1815="TASAS",VLOOKUP(AY1815,'[2]LISTAS ANEXO 1. 3'!$B$43:$C$51,2,FALSE),IF(C1815="FORTALECIMIENTO",VLOOKUP(AY1815,'[2]LISTAS ANEXO 1. 3'!$B$52:$C$58,2,FALSE),""))),"")</f>
        <v>OO</v>
      </c>
      <c r="I1815" s="23" t="str">
        <f>+IFERROR(VLOOKUP(#REF!,'[2]LISTAS ANEXO 1. 4'!$B$74:$C$90,2,FALSE),"")</f>
        <v/>
      </c>
      <c r="J1815" s="23" t="str">
        <f>+IFERROR(VLOOKUP(X1815,[2]ORDINALES!$B$2:$C$5,2,FALSE),"")</f>
        <v>CTADOS</v>
      </c>
      <c r="K1815" s="23" t="str">
        <f>+IFERROR(VLOOKUP(#REF!,[2]REGION!$G$2:$I$1125,2,FALSE),"")</f>
        <v/>
      </c>
      <c r="L1815" s="23" t="str">
        <f>+IFERROR(VLOOKUP(AI1815,[2]REGION!$G$2:$I$1125,2,FALSE),"")</f>
        <v>RISARALDA</v>
      </c>
      <c r="M1815" s="23" t="str">
        <f>+IFERROR(VLOOKUP(#REF!,[2]ORDINALES!$H$2:$I$382,2,FALSE),"")</f>
        <v/>
      </c>
      <c r="N1815" s="23" t="str">
        <f>IFERROR(VLOOKUP(U1815,'[2]Lista Willy'!$B$11:$D$14,3,FALSE),"")</f>
        <v>REC_11</v>
      </c>
      <c r="O1815" s="24"/>
      <c r="P1815" s="90">
        <v>55003</v>
      </c>
      <c r="Q1815" s="90" t="s">
        <v>540</v>
      </c>
      <c r="R1815" s="90" t="s">
        <v>1386</v>
      </c>
      <c r="S1815" s="90" t="s">
        <v>1738</v>
      </c>
      <c r="T1815" s="90" t="s">
        <v>1386</v>
      </c>
      <c r="U1815" s="90" t="s">
        <v>52</v>
      </c>
      <c r="V1815" s="94" t="s">
        <v>53</v>
      </c>
      <c r="W1815" s="90" t="s">
        <v>54</v>
      </c>
      <c r="X1815" s="90" t="s">
        <v>55</v>
      </c>
      <c r="Y1815" s="90" t="s">
        <v>1743</v>
      </c>
      <c r="Z1815" s="88">
        <v>38895780</v>
      </c>
      <c r="AA1815" s="120"/>
      <c r="AB1815" s="88"/>
      <c r="AC1815" s="88"/>
      <c r="AD1815" s="88"/>
      <c r="AE1815" s="120">
        <v>38895780</v>
      </c>
      <c r="AF1815" s="88"/>
      <c r="AG1815" s="89"/>
      <c r="AH1815" s="90" t="s">
        <v>57</v>
      </c>
      <c r="AI1815" s="90" t="s">
        <v>1682</v>
      </c>
      <c r="AJ1815" s="90" t="s">
        <v>1740</v>
      </c>
      <c r="AK1815" s="90"/>
      <c r="AL1815" s="90" t="s">
        <v>57</v>
      </c>
      <c r="AM1815" s="90"/>
      <c r="AN1815" s="90" t="s">
        <v>57</v>
      </c>
      <c r="AO1815" s="90"/>
      <c r="AP1815" s="90" t="s">
        <v>57</v>
      </c>
      <c r="AQ1815" s="90"/>
      <c r="AR1815" s="90" t="s">
        <v>57</v>
      </c>
      <c r="AS1815" s="90" t="s">
        <v>60</v>
      </c>
      <c r="AT1815" s="90" t="s">
        <v>61</v>
      </c>
      <c r="AU1815" s="97" t="s">
        <v>62</v>
      </c>
      <c r="AV1815" s="98" t="s">
        <v>272</v>
      </c>
      <c r="AW1815" s="98" t="s">
        <v>335</v>
      </c>
      <c r="AX1815" s="97">
        <v>3202004</v>
      </c>
      <c r="AY1815" s="98" t="s">
        <v>336</v>
      </c>
      <c r="AZ1815" s="98" t="s">
        <v>422</v>
      </c>
      <c r="BA1815" s="24"/>
    </row>
    <row r="1816" spans="1:53" ht="84.75" customHeight="1">
      <c r="A1816" s="23" t="str">
        <f>+IFERROR(VLOOKUP(R1816,'[2]Listas niveles'!$D$2:$E$11,2,FALSE),"")</f>
        <v>DTAO</v>
      </c>
      <c r="B1816" s="23" t="str">
        <f>+IFERROR(VLOOKUP(AS1816,'[2]Listas anexo 1'!$A$7:$B$8,2,FALSE),"")</f>
        <v>ADMIN</v>
      </c>
      <c r="C1816" s="23" t="str">
        <f>+IFERROR(VLOOKUP(AT1816,'[2]Listas anexo 1'!$A$13:$B$15,2,FALSE),"")</f>
        <v>ADMINYCOOR</v>
      </c>
      <c r="D1816" s="23" t="str">
        <f>+IFERROR(VLOOKUP(AT1816,'[2]Listas anexo 1'!$A$13:$C$15,3,FALSE),"")</f>
        <v>CONTRIBUIR</v>
      </c>
      <c r="E1816" s="23" t="str">
        <f>+IFERROR(VLOOKUP(AT1816,'[2]Listas anexo 1'!$A$19:$B$21,2,FALSE),"")</f>
        <v>ADMINOB</v>
      </c>
      <c r="F1816" s="23" t="str">
        <f>+IFERROR(VLOOKUP(AV1816,'[2]Listas anexo 1'!$J$13:$K$21,2,FALSE),"")</f>
        <v>ADOBI</v>
      </c>
      <c r="G1816" s="23" t="str">
        <f>+IFERROR(VLOOKUP(AW1816,'[2]LISTAS ANEXO 1. 2'!$A$9:$B$38,2,FALSE),"")</f>
        <v>AI</v>
      </c>
      <c r="H1816" s="23" t="str">
        <f>+IFERROR(IF(C1816="ADMINYCOOR",VLOOKUP(AY1816,'[2]LISTAS ANEXO 1. 3'!$B$13:$C$42,2,FALSE),IF(C1816="TASAS",VLOOKUP(AY1816,'[2]LISTAS ANEXO 1. 3'!$B$43:$C$51,2,FALSE),IF(C1816="FORTALECIMIENTO",VLOOKUP(AY1816,'[2]LISTAS ANEXO 1. 3'!$B$52:$C$58,2,FALSE),""))),"")</f>
        <v>AA</v>
      </c>
      <c r="I1816" s="23" t="str">
        <f>+IFERROR(VLOOKUP(#REF!,'[2]LISTAS ANEXO 1. 4'!$B$74:$C$90,2,FALSE),"")</f>
        <v/>
      </c>
      <c r="J1816" s="23" t="str">
        <f>+IFERROR(VLOOKUP(X1816,[2]ORDINALES!$B$2:$C$5,2,FALSE),"")</f>
        <v>CTADOS</v>
      </c>
      <c r="K1816" s="23" t="str">
        <f>+IFERROR(VLOOKUP(#REF!,[2]REGION!$G$2:$I$1125,2,FALSE),"")</f>
        <v/>
      </c>
      <c r="L1816" s="23" t="str">
        <f>+IFERROR(VLOOKUP(AI1816,[2]REGION!$G$2:$I$1125,2,FALSE),"")</f>
        <v>RISARALDA</v>
      </c>
      <c r="M1816" s="23" t="str">
        <f>+IFERROR(VLOOKUP(#REF!,[2]ORDINALES!$H$2:$I$382,2,FALSE),"")</f>
        <v/>
      </c>
      <c r="N1816" s="23" t="str">
        <f>IFERROR(VLOOKUP(U1816,'[2]Lista Willy'!$B$11:$D$14,3,FALSE),"")</f>
        <v>REC_11</v>
      </c>
      <c r="O1816" s="24"/>
      <c r="P1816" s="90">
        <v>55004</v>
      </c>
      <c r="Q1816" s="90" t="s">
        <v>540</v>
      </c>
      <c r="R1816" s="90" t="s">
        <v>1386</v>
      </c>
      <c r="S1816" s="90" t="s">
        <v>1738</v>
      </c>
      <c r="T1816" s="90" t="s">
        <v>1386</v>
      </c>
      <c r="U1816" s="90" t="s">
        <v>52</v>
      </c>
      <c r="V1816" s="94" t="s">
        <v>53</v>
      </c>
      <c r="W1816" s="90" t="s">
        <v>54</v>
      </c>
      <c r="X1816" s="90" t="s">
        <v>55</v>
      </c>
      <c r="Y1816" s="90" t="s">
        <v>1744</v>
      </c>
      <c r="Z1816" s="89">
        <v>14543600</v>
      </c>
      <c r="AA1816" s="120"/>
      <c r="AB1816" s="89"/>
      <c r="AC1816" s="89"/>
      <c r="AD1816" s="89"/>
      <c r="AE1816" s="120">
        <v>14543600</v>
      </c>
      <c r="AF1816" s="89">
        <v>14543600</v>
      </c>
      <c r="AG1816" s="89">
        <v>16972238.030000001</v>
      </c>
      <c r="AH1816" s="90" t="s">
        <v>57</v>
      </c>
      <c r="AI1816" s="90" t="s">
        <v>1682</v>
      </c>
      <c r="AJ1816" s="90" t="s">
        <v>1740</v>
      </c>
      <c r="AK1816" s="90"/>
      <c r="AL1816" s="90" t="s">
        <v>57</v>
      </c>
      <c r="AM1816" s="90"/>
      <c r="AN1816" s="90" t="s">
        <v>57</v>
      </c>
      <c r="AO1816" s="90"/>
      <c r="AP1816" s="90" t="s">
        <v>57</v>
      </c>
      <c r="AQ1816" s="90"/>
      <c r="AR1816" s="90" t="s">
        <v>57</v>
      </c>
      <c r="AS1816" s="90" t="s">
        <v>60</v>
      </c>
      <c r="AT1816" s="90" t="s">
        <v>61</v>
      </c>
      <c r="AU1816" s="97" t="s">
        <v>62</v>
      </c>
      <c r="AV1816" s="98" t="s">
        <v>125</v>
      </c>
      <c r="AW1816" s="98" t="s">
        <v>126</v>
      </c>
      <c r="AX1816" s="97">
        <v>3202032</v>
      </c>
      <c r="AY1816" s="98" t="s">
        <v>127</v>
      </c>
      <c r="AZ1816" s="98" t="s">
        <v>293</v>
      </c>
      <c r="BA1816" s="24"/>
    </row>
    <row r="1817" spans="1:53" ht="84.75" customHeight="1">
      <c r="A1817" s="23" t="str">
        <f>+IFERROR(VLOOKUP(R1817,'[2]Listas niveles'!$D$2:$E$11,2,FALSE),"")</f>
        <v>DTAO</v>
      </c>
      <c r="B1817" s="23" t="str">
        <f>+IFERROR(VLOOKUP(AS1817,'[2]Listas anexo 1'!$A$7:$B$8,2,FALSE),"")</f>
        <v>ADMIN</v>
      </c>
      <c r="C1817" s="23" t="str">
        <f>+IFERROR(VLOOKUP(AT1817,'[2]Listas anexo 1'!$A$13:$B$15,2,FALSE),"")</f>
        <v>ADMINYCOOR</v>
      </c>
      <c r="D1817" s="23" t="str">
        <f>+IFERROR(VLOOKUP(AT1817,'[2]Listas anexo 1'!$A$13:$C$15,3,FALSE),"")</f>
        <v>CONTRIBUIR</v>
      </c>
      <c r="E1817" s="23" t="str">
        <f>+IFERROR(VLOOKUP(AT1817,'[2]Listas anexo 1'!$A$19:$B$21,2,FALSE),"")</f>
        <v>ADMINOB</v>
      </c>
      <c r="F1817" s="23" t="str">
        <f>+IFERROR(VLOOKUP(AV1817,'[2]Listas anexo 1'!$J$13:$K$21,2,FALSE),"")</f>
        <v>ADOBIII</v>
      </c>
      <c r="G1817" s="23" t="str">
        <f>+IFERROR(VLOOKUP(AW1817,'[2]LISTAS ANEXO 1. 2'!$A$9:$B$38,2,FALSE),"")</f>
        <v>AVI</v>
      </c>
      <c r="H1817" s="23" t="str">
        <f>+IFERROR(IF(C1817="ADMINYCOOR",VLOOKUP(AY1817,'[2]LISTAS ANEXO 1. 3'!$B$13:$C$42,2,FALSE),IF(C1817="TASAS",VLOOKUP(AY1817,'[2]LISTAS ANEXO 1. 3'!$B$43:$C$51,2,FALSE),IF(C1817="FORTALECIMIENTO",VLOOKUP(AY1817,'[2]LISTAS ANEXO 1. 3'!$B$52:$C$58,2,FALSE),""))),"")</f>
        <v>HH</v>
      </c>
      <c r="I1817" s="23" t="str">
        <f>+IFERROR(VLOOKUP(#REF!,'[2]LISTAS ANEXO 1. 4'!$B$74:$C$90,2,FALSE),"")</f>
        <v/>
      </c>
      <c r="J1817" s="23" t="str">
        <f>+IFERROR(VLOOKUP(X1817,[2]ORDINALES!$B$2:$C$5,2,FALSE),"")</f>
        <v>CTADOS</v>
      </c>
      <c r="K1817" s="23" t="str">
        <f>+IFERROR(VLOOKUP(#REF!,[2]REGION!$G$2:$I$1125,2,FALSE),"")</f>
        <v/>
      </c>
      <c r="L1817" s="23" t="str">
        <f>+IFERROR(VLOOKUP(AI1817,[2]REGION!$G$2:$I$1125,2,FALSE),"")</f>
        <v/>
      </c>
      <c r="M1817" s="23" t="str">
        <f>+IFERROR(VLOOKUP(#REF!,[2]ORDINALES!$H$2:$I$382,2,FALSE),"")</f>
        <v/>
      </c>
      <c r="N1817" s="23" t="str">
        <f>IFERROR(VLOOKUP(U1817,'[2]Lista Willy'!$B$11:$D$14,3,FALSE),"")</f>
        <v>REC_20</v>
      </c>
      <c r="O1817" s="24"/>
      <c r="P1817" s="90">
        <v>55005</v>
      </c>
      <c r="Q1817" s="90" t="s">
        <v>540</v>
      </c>
      <c r="R1817" s="90" t="s">
        <v>1386</v>
      </c>
      <c r="S1817" s="90" t="s">
        <v>1738</v>
      </c>
      <c r="T1817" s="90" t="s">
        <v>1386</v>
      </c>
      <c r="U1817" s="90" t="s">
        <v>153</v>
      </c>
      <c r="V1817" s="94" t="s">
        <v>154</v>
      </c>
      <c r="W1817" s="90" t="s">
        <v>54</v>
      </c>
      <c r="X1817" s="90" t="s">
        <v>55</v>
      </c>
      <c r="Y1817" s="90" t="s">
        <v>1707</v>
      </c>
      <c r="Z1817" s="88">
        <v>5000000</v>
      </c>
      <c r="AA1817" s="120"/>
      <c r="AB1817" s="88"/>
      <c r="AC1817" s="88"/>
      <c r="AD1817" s="88"/>
      <c r="AE1817" s="120">
        <v>5000000</v>
      </c>
      <c r="AF1817" s="88"/>
      <c r="AG1817" s="89"/>
      <c r="AH1817" s="90" t="s">
        <v>57</v>
      </c>
      <c r="AI1817" s="90"/>
      <c r="AJ1817" s="90"/>
      <c r="AK1817" s="90"/>
      <c r="AL1817" s="90" t="s">
        <v>57</v>
      </c>
      <c r="AM1817" s="90"/>
      <c r="AN1817" s="90" t="s">
        <v>57</v>
      </c>
      <c r="AO1817" s="90"/>
      <c r="AP1817" s="90" t="s">
        <v>57</v>
      </c>
      <c r="AQ1817" s="90"/>
      <c r="AR1817" s="90" t="s">
        <v>57</v>
      </c>
      <c r="AS1817" s="90" t="s">
        <v>60</v>
      </c>
      <c r="AT1817" s="90" t="s">
        <v>61</v>
      </c>
      <c r="AU1817" s="97" t="s">
        <v>62</v>
      </c>
      <c r="AV1817" s="98" t="s">
        <v>272</v>
      </c>
      <c r="AW1817" s="98" t="s">
        <v>273</v>
      </c>
      <c r="AX1817" s="97">
        <v>3202010</v>
      </c>
      <c r="AY1817" s="98" t="s">
        <v>274</v>
      </c>
      <c r="AZ1817" s="98" t="s">
        <v>407</v>
      </c>
      <c r="BA1817" s="24"/>
    </row>
    <row r="1818" spans="1:53" ht="84.75" customHeight="1">
      <c r="A1818" s="23" t="str">
        <f>+IFERROR(VLOOKUP(R1818,'[2]Listas niveles'!$D$2:$E$11,2,FALSE),"")</f>
        <v>DTAO</v>
      </c>
      <c r="B1818" s="23" t="str">
        <f>+IFERROR(VLOOKUP(AS1818,'[2]Listas anexo 1'!$A$7:$B$8,2,FALSE),"")</f>
        <v>ADMIN</v>
      </c>
      <c r="C1818" s="23" t="str">
        <f>+IFERROR(VLOOKUP(AT1818,'[2]Listas anexo 1'!$A$13:$B$15,2,FALSE),"")</f>
        <v>ADMINYCOOR</v>
      </c>
      <c r="D1818" s="23" t="str">
        <f>+IFERROR(VLOOKUP(AT1818,'[2]Listas anexo 1'!$A$13:$C$15,3,FALSE),"")</f>
        <v>CONTRIBUIR</v>
      </c>
      <c r="E1818" s="23" t="str">
        <f>+IFERROR(VLOOKUP(AT1818,'[2]Listas anexo 1'!$A$19:$B$21,2,FALSE),"")</f>
        <v>ADMINOB</v>
      </c>
      <c r="F1818" s="23" t="str">
        <f>+IFERROR(VLOOKUP(AV1818,'[2]Listas anexo 1'!$J$13:$K$21,2,FALSE),"")</f>
        <v>ADOBIII</v>
      </c>
      <c r="G1818" s="23" t="str">
        <f>+IFERROR(VLOOKUP(AW1818,'[2]LISTAS ANEXO 1. 2'!$A$9:$B$38,2,FALSE),"")</f>
        <v>AVI</v>
      </c>
      <c r="H1818" s="23" t="str">
        <f>+IFERROR(IF(C1818="ADMINYCOOR",VLOOKUP(AY1818,'[2]LISTAS ANEXO 1. 3'!$B$13:$C$42,2,FALSE),IF(C1818="TASAS",VLOOKUP(AY1818,'[2]LISTAS ANEXO 1. 3'!$B$43:$C$51,2,FALSE),IF(C1818="FORTALECIMIENTO",VLOOKUP(AY1818,'[2]LISTAS ANEXO 1. 3'!$B$52:$C$58,2,FALSE),""))),"")</f>
        <v>HH</v>
      </c>
      <c r="I1818" s="23" t="str">
        <f>+IFERROR(VLOOKUP(#REF!,'[2]LISTAS ANEXO 1. 4'!$B$74:$C$90,2,FALSE),"")</f>
        <v/>
      </c>
      <c r="J1818" s="23" t="str">
        <f>+IFERROR(VLOOKUP(X1818,[2]ORDINALES!$B$2:$C$5,2,FALSE),"")</f>
        <v>CTADOS</v>
      </c>
      <c r="K1818" s="23" t="str">
        <f>+IFERROR(VLOOKUP(#REF!,[2]REGION!$G$2:$I$1125,2,FALSE),"")</f>
        <v/>
      </c>
      <c r="L1818" s="23" t="str">
        <f>+IFERROR(VLOOKUP(AI1818,[2]REGION!$G$2:$I$1125,2,FALSE),"")</f>
        <v/>
      </c>
      <c r="M1818" s="23" t="str">
        <f>+IFERROR(VLOOKUP(#REF!,[2]ORDINALES!$H$2:$I$382,2,FALSE),"")</f>
        <v/>
      </c>
      <c r="N1818" s="23" t="str">
        <f>IFERROR(VLOOKUP(U1818,'[2]Lista Willy'!$B$11:$D$14,3,FALSE),"")</f>
        <v>REC_11</v>
      </c>
      <c r="O1818" s="24"/>
      <c r="P1818" s="90">
        <v>55006</v>
      </c>
      <c r="Q1818" s="90" t="s">
        <v>540</v>
      </c>
      <c r="R1818" s="90" t="s">
        <v>1386</v>
      </c>
      <c r="S1818" s="90" t="s">
        <v>1738</v>
      </c>
      <c r="T1818" s="90" t="s">
        <v>1386</v>
      </c>
      <c r="U1818" s="90" t="s">
        <v>52</v>
      </c>
      <c r="V1818" s="94" t="s">
        <v>53</v>
      </c>
      <c r="W1818" s="90" t="s">
        <v>54</v>
      </c>
      <c r="X1818" s="90" t="s">
        <v>55</v>
      </c>
      <c r="Y1818" s="90" t="s">
        <v>1745</v>
      </c>
      <c r="Z1818" s="88">
        <v>9000000</v>
      </c>
      <c r="AA1818" s="120"/>
      <c r="AB1818" s="88"/>
      <c r="AC1818" s="88"/>
      <c r="AD1818" s="88"/>
      <c r="AE1818" s="120">
        <v>9000000</v>
      </c>
      <c r="AF1818" s="88"/>
      <c r="AG1818" s="89"/>
      <c r="AH1818" s="90" t="s">
        <v>57</v>
      </c>
      <c r="AI1818" s="90"/>
      <c r="AJ1818" s="90"/>
      <c r="AK1818" s="90"/>
      <c r="AL1818" s="90" t="s">
        <v>57</v>
      </c>
      <c r="AM1818" s="90"/>
      <c r="AN1818" s="90" t="s">
        <v>57</v>
      </c>
      <c r="AO1818" s="90"/>
      <c r="AP1818" s="90" t="s">
        <v>57</v>
      </c>
      <c r="AQ1818" s="90"/>
      <c r="AR1818" s="90" t="s">
        <v>57</v>
      </c>
      <c r="AS1818" s="90" t="s">
        <v>60</v>
      </c>
      <c r="AT1818" s="90" t="s">
        <v>61</v>
      </c>
      <c r="AU1818" s="97" t="s">
        <v>62</v>
      </c>
      <c r="AV1818" s="98" t="s">
        <v>272</v>
      </c>
      <c r="AW1818" s="98" t="s">
        <v>273</v>
      </c>
      <c r="AX1818" s="97">
        <v>3202010</v>
      </c>
      <c r="AY1818" s="98" t="s">
        <v>274</v>
      </c>
      <c r="AZ1818" s="98" t="s">
        <v>407</v>
      </c>
      <c r="BA1818" s="24"/>
    </row>
    <row r="1819" spans="1:53" ht="84.75" customHeight="1">
      <c r="A1819" s="23" t="str">
        <f>+IFERROR(VLOOKUP(R1819,'[2]Listas niveles'!$D$2:$E$11,2,FALSE),"")</f>
        <v>DTAO</v>
      </c>
      <c r="B1819" s="23" t="str">
        <f>+IFERROR(VLOOKUP(AS1819,'[2]Listas anexo 1'!$A$7:$B$8,2,FALSE),"")</f>
        <v>ADMIN</v>
      </c>
      <c r="C1819" s="23" t="str">
        <f>+IFERROR(VLOOKUP(AT1819,'[2]Listas anexo 1'!$A$13:$B$15,2,FALSE),"")</f>
        <v>ADMINYCOOR</v>
      </c>
      <c r="D1819" s="23" t="str">
        <f>+IFERROR(VLOOKUP(AT1819,'[2]Listas anexo 1'!$A$13:$C$15,3,FALSE),"")</f>
        <v>CONTRIBUIR</v>
      </c>
      <c r="E1819" s="23" t="str">
        <f>+IFERROR(VLOOKUP(AT1819,'[2]Listas anexo 1'!$A$19:$B$21,2,FALSE),"")</f>
        <v>ADMINOB</v>
      </c>
      <c r="F1819" s="23" t="str">
        <f>+IFERROR(VLOOKUP(AV1819,'[2]Listas anexo 1'!$J$13:$K$21,2,FALSE),"")</f>
        <v>ADOBIII</v>
      </c>
      <c r="G1819" s="23" t="str">
        <f>+IFERROR(VLOOKUP(AW1819,'[2]LISTAS ANEXO 1. 2'!$A$9:$B$38,2,FALSE),"")</f>
        <v>AX</v>
      </c>
      <c r="H1819" s="23" t="str">
        <f>+IFERROR(IF(C1819="ADMINYCOOR",VLOOKUP(AY1819,'[2]LISTAS ANEXO 1. 3'!$B$13:$C$42,2,FALSE),IF(C1819="TASAS",VLOOKUP(AY1819,'[2]LISTAS ANEXO 1. 3'!$B$43:$C$51,2,FALSE),IF(C1819="FORTALECIMIENTO",VLOOKUP(AY1819,'[2]LISTAS ANEXO 1. 3'!$B$52:$C$58,2,FALSE),""))),"")</f>
        <v>OO</v>
      </c>
      <c r="I1819" s="23" t="str">
        <f>+IFERROR(VLOOKUP(#REF!,'[2]LISTAS ANEXO 1. 4'!$B$74:$C$90,2,FALSE),"")</f>
        <v/>
      </c>
      <c r="J1819" s="23" t="str">
        <f>+IFERROR(VLOOKUP(X1819,[2]ORDINALES!$B$2:$C$5,2,FALSE),"")</f>
        <v>CTADOS</v>
      </c>
      <c r="K1819" s="23" t="str">
        <f>+IFERROR(VLOOKUP(#REF!,[2]REGION!$G$2:$I$1125,2,FALSE),"")</f>
        <v/>
      </c>
      <c r="L1819" s="23" t="str">
        <f>+IFERROR(VLOOKUP(AI1819,[2]REGION!$G$2:$I$1125,2,FALSE),"")</f>
        <v/>
      </c>
      <c r="M1819" s="23" t="str">
        <f>+IFERROR(VLOOKUP(#REF!,[2]ORDINALES!$H$2:$I$382,2,FALSE),"")</f>
        <v/>
      </c>
      <c r="N1819" s="23" t="str">
        <f>IFERROR(VLOOKUP(U1819,'[2]Lista Willy'!$B$11:$D$14,3,FALSE),"")</f>
        <v>REC_11</v>
      </c>
      <c r="O1819" s="24"/>
      <c r="P1819" s="90">
        <v>55007</v>
      </c>
      <c r="Q1819" s="90" t="s">
        <v>540</v>
      </c>
      <c r="R1819" s="90" t="s">
        <v>1386</v>
      </c>
      <c r="S1819" s="90" t="s">
        <v>1738</v>
      </c>
      <c r="T1819" s="90" t="s">
        <v>1386</v>
      </c>
      <c r="U1819" s="90" t="s">
        <v>52</v>
      </c>
      <c r="V1819" s="94" t="s">
        <v>53</v>
      </c>
      <c r="W1819" s="90" t="s">
        <v>54</v>
      </c>
      <c r="X1819" s="90" t="s">
        <v>55</v>
      </c>
      <c r="Y1819" s="90" t="s">
        <v>71</v>
      </c>
      <c r="Z1819" s="88">
        <v>2000000</v>
      </c>
      <c r="AA1819" s="120"/>
      <c r="AB1819" s="88"/>
      <c r="AC1819" s="88"/>
      <c r="AD1819" s="88"/>
      <c r="AE1819" s="120">
        <v>2000000</v>
      </c>
      <c r="AF1819" s="88"/>
      <c r="AG1819" s="89"/>
      <c r="AH1819" s="90" t="s">
        <v>57</v>
      </c>
      <c r="AI1819" s="90"/>
      <c r="AJ1819" s="90"/>
      <c r="AK1819" s="90"/>
      <c r="AL1819" s="90" t="s">
        <v>57</v>
      </c>
      <c r="AM1819" s="90"/>
      <c r="AN1819" s="90" t="s">
        <v>57</v>
      </c>
      <c r="AO1819" s="90"/>
      <c r="AP1819" s="90" t="s">
        <v>57</v>
      </c>
      <c r="AQ1819" s="90"/>
      <c r="AR1819" s="90" t="s">
        <v>57</v>
      </c>
      <c r="AS1819" s="90" t="s">
        <v>60</v>
      </c>
      <c r="AT1819" s="90" t="s">
        <v>61</v>
      </c>
      <c r="AU1819" s="97" t="s">
        <v>62</v>
      </c>
      <c r="AV1819" s="98" t="s">
        <v>272</v>
      </c>
      <c r="AW1819" s="98" t="s">
        <v>335</v>
      </c>
      <c r="AX1819" s="97">
        <v>3202004</v>
      </c>
      <c r="AY1819" s="98" t="s">
        <v>336</v>
      </c>
      <c r="AZ1819" s="98" t="s">
        <v>888</v>
      </c>
      <c r="BA1819" s="24"/>
    </row>
    <row r="1820" spans="1:53" ht="84.75" customHeight="1">
      <c r="A1820" s="23" t="str">
        <f>+IFERROR(VLOOKUP(R1820,'[2]Listas niveles'!$D$2:$E$11,2,FALSE),"")</f>
        <v>DTAO</v>
      </c>
      <c r="B1820" s="23" t="str">
        <f>+IFERROR(VLOOKUP(AS1820,'[2]Listas anexo 1'!$A$7:$B$8,2,FALSE),"")</f>
        <v>ADMIN</v>
      </c>
      <c r="C1820" s="23" t="str">
        <f>+IFERROR(VLOOKUP(AT1820,'[2]Listas anexo 1'!$A$13:$B$15,2,FALSE),"")</f>
        <v>ADMINYCOOR</v>
      </c>
      <c r="D1820" s="23" t="str">
        <f>+IFERROR(VLOOKUP(AT1820,'[2]Listas anexo 1'!$A$13:$C$15,3,FALSE),"")</f>
        <v>CONTRIBUIR</v>
      </c>
      <c r="E1820" s="23" t="str">
        <f>+IFERROR(VLOOKUP(AT1820,'[2]Listas anexo 1'!$A$19:$B$21,2,FALSE),"")</f>
        <v>ADMINOB</v>
      </c>
      <c r="F1820" s="23" t="str">
        <f>+IFERROR(VLOOKUP(AV1820,'[2]Listas anexo 1'!$J$13:$K$21,2,FALSE),"")</f>
        <v>ADOBIII</v>
      </c>
      <c r="G1820" s="23" t="str">
        <f>+IFERROR(VLOOKUP(AW1820,'[2]LISTAS ANEXO 1. 2'!$A$9:$B$38,2,FALSE),"")</f>
        <v>AX</v>
      </c>
      <c r="H1820" s="23" t="str">
        <f>+IFERROR(IF(C1820="ADMINYCOOR",VLOOKUP(AY1820,'[2]LISTAS ANEXO 1. 3'!$B$13:$C$42,2,FALSE),IF(C1820="TASAS",VLOOKUP(AY1820,'[2]LISTAS ANEXO 1. 3'!$B$43:$C$51,2,FALSE),IF(C1820="FORTALECIMIENTO",VLOOKUP(AY1820,'[2]LISTAS ANEXO 1. 3'!$B$52:$C$58,2,FALSE),""))),"")</f>
        <v>OO</v>
      </c>
      <c r="I1820" s="23" t="str">
        <f>+IFERROR(VLOOKUP(#REF!,'[2]LISTAS ANEXO 1. 4'!$B$74:$C$90,2,FALSE),"")</f>
        <v/>
      </c>
      <c r="J1820" s="23" t="str">
        <f>+IFERROR(VLOOKUP(X1820,[2]ORDINALES!$B$2:$C$5,2,FALSE),"")</f>
        <v>CTADOS</v>
      </c>
      <c r="K1820" s="23" t="str">
        <f>+IFERROR(VLOOKUP(#REF!,[2]REGION!$G$2:$I$1125,2,FALSE),"")</f>
        <v/>
      </c>
      <c r="L1820" s="23" t="str">
        <f>+IFERROR(VLOOKUP(AI1820,[2]REGION!$G$2:$I$1125,2,FALSE),"")</f>
        <v/>
      </c>
      <c r="M1820" s="23" t="str">
        <f>+IFERROR(VLOOKUP(#REF!,[2]ORDINALES!$H$2:$I$382,2,FALSE),"")</f>
        <v/>
      </c>
      <c r="N1820" s="23" t="str">
        <f>IFERROR(VLOOKUP(U1820,'[2]Lista Willy'!$B$11:$D$14,3,FALSE),"")</f>
        <v>REC_11</v>
      </c>
      <c r="O1820" s="24"/>
      <c r="P1820" s="90">
        <v>55008</v>
      </c>
      <c r="Q1820" s="90" t="s">
        <v>540</v>
      </c>
      <c r="R1820" s="90" t="s">
        <v>1386</v>
      </c>
      <c r="S1820" s="90" t="s">
        <v>1738</v>
      </c>
      <c r="T1820" s="90" t="s">
        <v>1386</v>
      </c>
      <c r="U1820" s="90" t="s">
        <v>52</v>
      </c>
      <c r="V1820" s="94" t="s">
        <v>53</v>
      </c>
      <c r="W1820" s="90" t="s">
        <v>54</v>
      </c>
      <c r="X1820" s="90" t="s">
        <v>55</v>
      </c>
      <c r="Y1820" s="90" t="s">
        <v>1746</v>
      </c>
      <c r="Z1820" s="88">
        <v>3000000</v>
      </c>
      <c r="AA1820" s="120"/>
      <c r="AB1820" s="88"/>
      <c r="AC1820" s="88"/>
      <c r="AD1820" s="88"/>
      <c r="AE1820" s="120">
        <v>3000000</v>
      </c>
      <c r="AF1820" s="88"/>
      <c r="AG1820" s="89"/>
      <c r="AH1820" s="90" t="s">
        <v>57</v>
      </c>
      <c r="AI1820" s="90"/>
      <c r="AJ1820" s="90"/>
      <c r="AK1820" s="90"/>
      <c r="AL1820" s="90" t="s">
        <v>57</v>
      </c>
      <c r="AM1820" s="90"/>
      <c r="AN1820" s="90" t="s">
        <v>57</v>
      </c>
      <c r="AO1820" s="90"/>
      <c r="AP1820" s="90" t="s">
        <v>57</v>
      </c>
      <c r="AQ1820" s="90"/>
      <c r="AR1820" s="90" t="s">
        <v>57</v>
      </c>
      <c r="AS1820" s="90" t="s">
        <v>60</v>
      </c>
      <c r="AT1820" s="90" t="s">
        <v>61</v>
      </c>
      <c r="AU1820" s="97" t="s">
        <v>62</v>
      </c>
      <c r="AV1820" s="98" t="s">
        <v>272</v>
      </c>
      <c r="AW1820" s="98" t="s">
        <v>335</v>
      </c>
      <c r="AX1820" s="97">
        <v>3202004</v>
      </c>
      <c r="AY1820" s="98" t="s">
        <v>336</v>
      </c>
      <c r="AZ1820" s="98" t="s">
        <v>888</v>
      </c>
      <c r="BA1820" s="24"/>
    </row>
    <row r="1821" spans="1:53" ht="84.75" customHeight="1">
      <c r="A1821" s="23" t="str">
        <f>+IFERROR(VLOOKUP(R1821,'[2]Listas niveles'!$D$2:$E$11,2,FALSE),"")</f>
        <v>DTAO</v>
      </c>
      <c r="B1821" s="23" t="str">
        <f>+IFERROR(VLOOKUP(AS1821,'[2]Listas anexo 1'!$A$7:$B$8,2,FALSE),"")</f>
        <v>ADMIN</v>
      </c>
      <c r="C1821" s="23" t="str">
        <f>+IFERROR(VLOOKUP(AT1821,'[2]Listas anexo 1'!$A$13:$B$15,2,FALSE),"")</f>
        <v>ADMINYCOOR</v>
      </c>
      <c r="D1821" s="23" t="str">
        <f>+IFERROR(VLOOKUP(AT1821,'[2]Listas anexo 1'!$A$13:$C$15,3,FALSE),"")</f>
        <v>CONTRIBUIR</v>
      </c>
      <c r="E1821" s="23" t="str">
        <f>+IFERROR(VLOOKUP(AT1821,'[2]Listas anexo 1'!$A$19:$B$21,2,FALSE),"")</f>
        <v>ADMINOB</v>
      </c>
      <c r="F1821" s="23" t="str">
        <f>+IFERROR(VLOOKUP(AV1821,'[2]Listas anexo 1'!$J$13:$K$21,2,FALSE),"")</f>
        <v>ADOBIII</v>
      </c>
      <c r="G1821" s="23" t="str">
        <f>+IFERROR(VLOOKUP(AW1821,'[2]LISTAS ANEXO 1. 2'!$A$9:$B$38,2,FALSE),"")</f>
        <v>AX</v>
      </c>
      <c r="H1821" s="23" t="str">
        <f>+IFERROR(IF(C1821="ADMINYCOOR",VLOOKUP(AY1821,'[2]LISTAS ANEXO 1. 3'!$B$13:$C$42,2,FALSE),IF(C1821="TASAS",VLOOKUP(AY1821,'[2]LISTAS ANEXO 1. 3'!$B$43:$C$51,2,FALSE),IF(C1821="FORTALECIMIENTO",VLOOKUP(AY1821,'[2]LISTAS ANEXO 1. 3'!$B$52:$C$58,2,FALSE),""))),"")</f>
        <v>OO</v>
      </c>
      <c r="I1821" s="23" t="str">
        <f>+IFERROR(VLOOKUP(#REF!,'[2]LISTAS ANEXO 1. 4'!$B$74:$C$90,2,FALSE),"")</f>
        <v/>
      </c>
      <c r="J1821" s="23" t="str">
        <f>+IFERROR(VLOOKUP(X1821,[2]ORDINALES!$B$2:$C$5,2,FALSE),"")</f>
        <v>CTADOS</v>
      </c>
      <c r="K1821" s="23" t="str">
        <f>+IFERROR(VLOOKUP(#REF!,[2]REGION!$G$2:$I$1125,2,FALSE),"")</f>
        <v/>
      </c>
      <c r="L1821" s="23" t="str">
        <f>+IFERROR(VLOOKUP(AI1821,[2]REGION!$G$2:$I$1125,2,FALSE),"")</f>
        <v/>
      </c>
      <c r="M1821" s="23" t="str">
        <f>+IFERROR(VLOOKUP(#REF!,[2]ORDINALES!$H$2:$I$382,2,FALSE),"")</f>
        <v/>
      </c>
      <c r="N1821" s="23" t="str">
        <f>IFERROR(VLOOKUP(U1821,'[2]Lista Willy'!$B$11:$D$14,3,FALSE),"")</f>
        <v>REC_11</v>
      </c>
      <c r="O1821" s="24"/>
      <c r="P1821" s="90">
        <v>55009</v>
      </c>
      <c r="Q1821" s="90" t="s">
        <v>540</v>
      </c>
      <c r="R1821" s="90" t="s">
        <v>1386</v>
      </c>
      <c r="S1821" s="90" t="s">
        <v>1738</v>
      </c>
      <c r="T1821" s="90" t="s">
        <v>1386</v>
      </c>
      <c r="U1821" s="90" t="s">
        <v>52</v>
      </c>
      <c r="V1821" s="94" t="s">
        <v>53</v>
      </c>
      <c r="W1821" s="90" t="s">
        <v>54</v>
      </c>
      <c r="X1821" s="90" t="s">
        <v>55</v>
      </c>
      <c r="Y1821" s="90" t="s">
        <v>1747</v>
      </c>
      <c r="Z1821" s="88">
        <v>1000000</v>
      </c>
      <c r="AA1821" s="120"/>
      <c r="AB1821" s="88"/>
      <c r="AC1821" s="88"/>
      <c r="AD1821" s="88"/>
      <c r="AE1821" s="120">
        <v>1000000</v>
      </c>
      <c r="AF1821" s="88"/>
      <c r="AG1821" s="89"/>
      <c r="AH1821" s="90" t="s">
        <v>57</v>
      </c>
      <c r="AI1821" s="90"/>
      <c r="AJ1821" s="90"/>
      <c r="AK1821" s="90"/>
      <c r="AL1821" s="90" t="s">
        <v>57</v>
      </c>
      <c r="AM1821" s="90"/>
      <c r="AN1821" s="90" t="s">
        <v>57</v>
      </c>
      <c r="AO1821" s="90"/>
      <c r="AP1821" s="90" t="s">
        <v>57</v>
      </c>
      <c r="AQ1821" s="90"/>
      <c r="AR1821" s="90" t="s">
        <v>57</v>
      </c>
      <c r="AS1821" s="90" t="s">
        <v>60</v>
      </c>
      <c r="AT1821" s="90" t="s">
        <v>61</v>
      </c>
      <c r="AU1821" s="97" t="s">
        <v>62</v>
      </c>
      <c r="AV1821" s="98" t="s">
        <v>272</v>
      </c>
      <c r="AW1821" s="98" t="s">
        <v>335</v>
      </c>
      <c r="AX1821" s="97">
        <v>3202004</v>
      </c>
      <c r="AY1821" s="98" t="s">
        <v>336</v>
      </c>
      <c r="AZ1821" s="98" t="s">
        <v>888</v>
      </c>
      <c r="BA1821" s="24"/>
    </row>
    <row r="1822" spans="1:53" ht="84.75" customHeight="1">
      <c r="A1822" s="23" t="str">
        <f>+IFERROR(VLOOKUP(R1822,'[2]Listas niveles'!$D$2:$E$11,2,FALSE),"")</f>
        <v>DTAO</v>
      </c>
      <c r="B1822" s="23" t="str">
        <f>+IFERROR(VLOOKUP(AS1822,'[2]Listas anexo 1'!$A$7:$B$8,2,FALSE),"")</f>
        <v>ADMIN</v>
      </c>
      <c r="C1822" s="23" t="str">
        <f>+IFERROR(VLOOKUP(AT1822,'[2]Listas anexo 1'!$A$13:$B$15,2,FALSE),"")</f>
        <v>ADMINYCOOR</v>
      </c>
      <c r="D1822" s="23" t="str">
        <f>+IFERROR(VLOOKUP(AT1822,'[2]Listas anexo 1'!$A$13:$C$15,3,FALSE),"")</f>
        <v>CONTRIBUIR</v>
      </c>
      <c r="E1822" s="23" t="str">
        <f>+IFERROR(VLOOKUP(AT1822,'[2]Listas anexo 1'!$A$19:$B$21,2,FALSE),"")</f>
        <v>ADMINOB</v>
      </c>
      <c r="F1822" s="23" t="str">
        <f>+IFERROR(VLOOKUP(AV1822,'[2]Listas anexo 1'!$J$13:$K$21,2,FALSE),"")</f>
        <v>ADOBIII</v>
      </c>
      <c r="G1822" s="23" t="str">
        <f>+IFERROR(VLOOKUP(AW1822,'[2]LISTAS ANEXO 1. 2'!$A$9:$B$38,2,FALSE),"")</f>
        <v>AX</v>
      </c>
      <c r="H1822" s="23" t="str">
        <f>+IFERROR(IF(C1822="ADMINYCOOR",VLOOKUP(AY1822,'[2]LISTAS ANEXO 1. 3'!$B$13:$C$42,2,FALSE),IF(C1822="TASAS",VLOOKUP(AY1822,'[2]LISTAS ANEXO 1. 3'!$B$43:$C$51,2,FALSE),IF(C1822="FORTALECIMIENTO",VLOOKUP(AY1822,'[2]LISTAS ANEXO 1. 3'!$B$52:$C$58,2,FALSE),""))),"")</f>
        <v>OO</v>
      </c>
      <c r="I1822" s="23" t="str">
        <f>+IFERROR(VLOOKUP(#REF!,'[2]LISTAS ANEXO 1. 4'!$B$74:$C$90,2,FALSE),"")</f>
        <v/>
      </c>
      <c r="J1822" s="23" t="str">
        <f>+IFERROR(VLOOKUP(X1822,[2]ORDINALES!$B$2:$C$5,2,FALSE),"")</f>
        <v>CTADOS</v>
      </c>
      <c r="K1822" s="23" t="str">
        <f>+IFERROR(VLOOKUP(#REF!,[2]REGION!$G$2:$I$1125,2,FALSE),"")</f>
        <v/>
      </c>
      <c r="L1822" s="23" t="str">
        <f>+IFERROR(VLOOKUP(AI1822,[2]REGION!$G$2:$I$1125,2,FALSE),"")</f>
        <v/>
      </c>
      <c r="M1822" s="23" t="str">
        <f>+IFERROR(VLOOKUP(#REF!,[2]ORDINALES!$H$2:$I$382,2,FALSE),"")</f>
        <v/>
      </c>
      <c r="N1822" s="23" t="str">
        <f>IFERROR(VLOOKUP(U1822,'[2]Lista Willy'!$B$11:$D$14,3,FALSE),"")</f>
        <v>REC_11</v>
      </c>
      <c r="O1822" s="24"/>
      <c r="P1822" s="90">
        <v>55010</v>
      </c>
      <c r="Q1822" s="90" t="s">
        <v>540</v>
      </c>
      <c r="R1822" s="90" t="s">
        <v>1386</v>
      </c>
      <c r="S1822" s="90" t="s">
        <v>1738</v>
      </c>
      <c r="T1822" s="90" t="s">
        <v>1386</v>
      </c>
      <c r="U1822" s="90" t="s">
        <v>52</v>
      </c>
      <c r="V1822" s="94" t="s">
        <v>53</v>
      </c>
      <c r="W1822" s="90" t="s">
        <v>54</v>
      </c>
      <c r="X1822" s="90" t="s">
        <v>55</v>
      </c>
      <c r="Y1822" s="90" t="s">
        <v>1748</v>
      </c>
      <c r="Z1822" s="88">
        <v>6000000</v>
      </c>
      <c r="AA1822" s="120"/>
      <c r="AB1822" s="88"/>
      <c r="AC1822" s="88"/>
      <c r="AD1822" s="88"/>
      <c r="AE1822" s="120">
        <v>6000000</v>
      </c>
      <c r="AF1822" s="88"/>
      <c r="AG1822" s="89"/>
      <c r="AH1822" s="90" t="s">
        <v>57</v>
      </c>
      <c r="AI1822" s="90"/>
      <c r="AJ1822" s="90"/>
      <c r="AK1822" s="90"/>
      <c r="AL1822" s="90" t="s">
        <v>57</v>
      </c>
      <c r="AM1822" s="90"/>
      <c r="AN1822" s="90" t="s">
        <v>57</v>
      </c>
      <c r="AO1822" s="90"/>
      <c r="AP1822" s="90" t="s">
        <v>57</v>
      </c>
      <c r="AQ1822" s="90"/>
      <c r="AR1822" s="90" t="s">
        <v>57</v>
      </c>
      <c r="AS1822" s="90" t="s">
        <v>60</v>
      </c>
      <c r="AT1822" s="90" t="s">
        <v>61</v>
      </c>
      <c r="AU1822" s="97" t="s">
        <v>62</v>
      </c>
      <c r="AV1822" s="98" t="s">
        <v>272</v>
      </c>
      <c r="AW1822" s="98" t="s">
        <v>335</v>
      </c>
      <c r="AX1822" s="97">
        <v>3202004</v>
      </c>
      <c r="AY1822" s="98" t="s">
        <v>336</v>
      </c>
      <c r="AZ1822" s="98" t="s">
        <v>888</v>
      </c>
      <c r="BA1822" s="24"/>
    </row>
    <row r="1823" spans="1:53" ht="84.75" customHeight="1">
      <c r="A1823" s="23" t="str">
        <f>+IFERROR(VLOOKUP(R1823,'[2]Listas niveles'!$D$2:$E$11,2,FALSE),"")</f>
        <v>DTAO</v>
      </c>
      <c r="B1823" s="23" t="str">
        <f>+IFERROR(VLOOKUP(AS1823,'[2]Listas anexo 1'!$A$7:$B$8,2,FALSE),"")</f>
        <v>ADMIN</v>
      </c>
      <c r="C1823" s="23" t="str">
        <f>+IFERROR(VLOOKUP(AT1823,'[2]Listas anexo 1'!$A$13:$B$15,2,FALSE),"")</f>
        <v>ADMINYCOOR</v>
      </c>
      <c r="D1823" s="23" t="str">
        <f>+IFERROR(VLOOKUP(AT1823,'[2]Listas anexo 1'!$A$13:$C$15,3,FALSE),"")</f>
        <v>CONTRIBUIR</v>
      </c>
      <c r="E1823" s="23" t="str">
        <f>+IFERROR(VLOOKUP(AT1823,'[2]Listas anexo 1'!$A$19:$B$21,2,FALSE),"")</f>
        <v>ADMINOB</v>
      </c>
      <c r="F1823" s="23" t="str">
        <f>+IFERROR(VLOOKUP(AV1823,'[2]Listas anexo 1'!$J$13:$K$21,2,FALSE),"")</f>
        <v>ADOBIII</v>
      </c>
      <c r="G1823" s="23" t="str">
        <f>+IFERROR(VLOOKUP(AW1823,'[2]LISTAS ANEXO 1. 2'!$A$9:$B$38,2,FALSE),"")</f>
        <v>AX</v>
      </c>
      <c r="H1823" s="23" t="str">
        <f>+IFERROR(IF(C1823="ADMINYCOOR",VLOOKUP(AY1823,'[2]LISTAS ANEXO 1. 3'!$B$13:$C$42,2,FALSE),IF(C1823="TASAS",VLOOKUP(AY1823,'[2]LISTAS ANEXO 1. 3'!$B$43:$C$51,2,FALSE),IF(C1823="FORTALECIMIENTO",VLOOKUP(AY1823,'[2]LISTAS ANEXO 1. 3'!$B$52:$C$58,2,FALSE),""))),"")</f>
        <v>OO</v>
      </c>
      <c r="I1823" s="23" t="str">
        <f>+IFERROR(VLOOKUP(#REF!,'[2]LISTAS ANEXO 1. 4'!$B$74:$C$90,2,FALSE),"")</f>
        <v/>
      </c>
      <c r="J1823" s="23" t="str">
        <f>+IFERROR(VLOOKUP(X1823,[2]ORDINALES!$B$2:$C$5,2,FALSE),"")</f>
        <v>CTADOS</v>
      </c>
      <c r="K1823" s="23" t="str">
        <f>+IFERROR(VLOOKUP(#REF!,[2]REGION!$G$2:$I$1125,2,FALSE),"")</f>
        <v/>
      </c>
      <c r="L1823" s="23" t="str">
        <f>+IFERROR(VLOOKUP(AI1823,[2]REGION!$G$2:$I$1125,2,FALSE),"")</f>
        <v/>
      </c>
      <c r="M1823" s="23" t="str">
        <f>+IFERROR(VLOOKUP(#REF!,[2]ORDINALES!$H$2:$I$382,2,FALSE),"")</f>
        <v/>
      </c>
      <c r="N1823" s="23" t="str">
        <f>IFERROR(VLOOKUP(U1823,'[2]Lista Willy'!$B$11:$D$14,3,FALSE),"")</f>
        <v>REC_20</v>
      </c>
      <c r="O1823" s="24"/>
      <c r="P1823" s="90">
        <v>55011</v>
      </c>
      <c r="Q1823" s="90" t="s">
        <v>540</v>
      </c>
      <c r="R1823" s="90" t="s">
        <v>1386</v>
      </c>
      <c r="S1823" s="90" t="s">
        <v>1738</v>
      </c>
      <c r="T1823" s="90" t="s">
        <v>1386</v>
      </c>
      <c r="U1823" s="90" t="s">
        <v>153</v>
      </c>
      <c r="V1823" s="94" t="s">
        <v>154</v>
      </c>
      <c r="W1823" s="90" t="s">
        <v>54</v>
      </c>
      <c r="X1823" s="90" t="s">
        <v>55</v>
      </c>
      <c r="Y1823" s="90" t="s">
        <v>1749</v>
      </c>
      <c r="Z1823" s="88">
        <v>1100000</v>
      </c>
      <c r="AA1823" s="120"/>
      <c r="AB1823" s="88"/>
      <c r="AC1823" s="88"/>
      <c r="AD1823" s="88"/>
      <c r="AE1823" s="120">
        <v>1100000</v>
      </c>
      <c r="AF1823" s="88"/>
      <c r="AG1823" s="89"/>
      <c r="AH1823" s="90" t="s">
        <v>57</v>
      </c>
      <c r="AI1823" s="90"/>
      <c r="AJ1823" s="90"/>
      <c r="AK1823" s="90"/>
      <c r="AL1823" s="90" t="s">
        <v>57</v>
      </c>
      <c r="AM1823" s="90"/>
      <c r="AN1823" s="90" t="s">
        <v>57</v>
      </c>
      <c r="AO1823" s="90"/>
      <c r="AP1823" s="90" t="s">
        <v>57</v>
      </c>
      <c r="AQ1823" s="90"/>
      <c r="AR1823" s="90" t="s">
        <v>57</v>
      </c>
      <c r="AS1823" s="90" t="s">
        <v>60</v>
      </c>
      <c r="AT1823" s="90" t="s">
        <v>61</v>
      </c>
      <c r="AU1823" s="97" t="s">
        <v>62</v>
      </c>
      <c r="AV1823" s="98" t="s">
        <v>272</v>
      </c>
      <c r="AW1823" s="98" t="s">
        <v>335</v>
      </c>
      <c r="AX1823" s="97">
        <v>3202004</v>
      </c>
      <c r="AY1823" s="98" t="s">
        <v>336</v>
      </c>
      <c r="AZ1823" s="98" t="s">
        <v>888</v>
      </c>
      <c r="BA1823" s="24"/>
    </row>
    <row r="1824" spans="1:53" ht="84.75" customHeight="1">
      <c r="A1824" s="23" t="str">
        <f>+IFERROR(VLOOKUP(R1824,'[2]Listas niveles'!$D$2:$E$11,2,FALSE),"")</f>
        <v>DTAO</v>
      </c>
      <c r="B1824" s="23" t="str">
        <f>+IFERROR(VLOOKUP(AS1824,'[2]Listas anexo 1'!$A$7:$B$8,2,FALSE),"")</f>
        <v>ADMIN</v>
      </c>
      <c r="C1824" s="23" t="str">
        <f>+IFERROR(VLOOKUP(AT1824,'[2]Listas anexo 1'!$A$13:$B$15,2,FALSE),"")</f>
        <v>ADMINYCOOR</v>
      </c>
      <c r="D1824" s="23" t="str">
        <f>+IFERROR(VLOOKUP(AT1824,'[2]Listas anexo 1'!$A$13:$C$15,3,FALSE),"")</f>
        <v>CONTRIBUIR</v>
      </c>
      <c r="E1824" s="23" t="str">
        <f>+IFERROR(VLOOKUP(AT1824,'[2]Listas anexo 1'!$A$19:$B$21,2,FALSE),"")</f>
        <v>ADMINOB</v>
      </c>
      <c r="F1824" s="23" t="str">
        <f>+IFERROR(VLOOKUP(AV1824,'[2]Listas anexo 1'!$J$13:$K$21,2,FALSE),"")</f>
        <v>ADOBI</v>
      </c>
      <c r="G1824" s="23" t="str">
        <f>+IFERROR(VLOOKUP(AW1824,'[2]LISTAS ANEXO 1. 2'!$A$9:$B$38,2,FALSE),"")</f>
        <v>AI</v>
      </c>
      <c r="H1824" s="23" t="str">
        <f>+IFERROR(IF(C1824="ADMINYCOOR",VLOOKUP(AY1824,'[2]LISTAS ANEXO 1. 3'!$B$13:$C$42,2,FALSE),IF(C1824="TASAS",VLOOKUP(AY1824,'[2]LISTAS ANEXO 1. 3'!$B$43:$C$51,2,FALSE),IF(C1824="FORTALECIMIENTO",VLOOKUP(AY1824,'[2]LISTAS ANEXO 1. 3'!$B$52:$C$58,2,FALSE),""))),"")</f>
        <v>AA</v>
      </c>
      <c r="I1824" s="23" t="str">
        <f>+IFERROR(VLOOKUP(#REF!,'[2]LISTAS ANEXO 1. 4'!$B$74:$C$90,2,FALSE),"")</f>
        <v/>
      </c>
      <c r="J1824" s="23" t="str">
        <f>+IFERROR(VLOOKUP(X1824,[2]ORDINALES!$B$2:$C$5,2,FALSE),"")</f>
        <v>CTADOS</v>
      </c>
      <c r="K1824" s="23" t="str">
        <f>+IFERROR(VLOOKUP(#REF!,[2]REGION!$G$2:$I$1125,2,FALSE),"")</f>
        <v/>
      </c>
      <c r="L1824" s="23" t="str">
        <f>+IFERROR(VLOOKUP(AI1824,[2]REGION!$G$2:$I$1125,2,FALSE),"")</f>
        <v/>
      </c>
      <c r="M1824" s="23" t="str">
        <f>+IFERROR(VLOOKUP(#REF!,[2]ORDINALES!$H$2:$I$382,2,FALSE),"")</f>
        <v/>
      </c>
      <c r="N1824" s="23" t="str">
        <f>IFERROR(VLOOKUP(U1824,'[2]Lista Willy'!$B$11:$D$14,3,FALSE),"")</f>
        <v>REC_11</v>
      </c>
      <c r="O1824" s="24"/>
      <c r="P1824" s="90">
        <v>55012</v>
      </c>
      <c r="Q1824" s="90" t="s">
        <v>540</v>
      </c>
      <c r="R1824" s="90" t="s">
        <v>1386</v>
      </c>
      <c r="S1824" s="90" t="s">
        <v>1738</v>
      </c>
      <c r="T1824" s="90" t="s">
        <v>1386</v>
      </c>
      <c r="U1824" s="90" t="s">
        <v>52</v>
      </c>
      <c r="V1824" s="94" t="s">
        <v>53</v>
      </c>
      <c r="W1824" s="90" t="s">
        <v>54</v>
      </c>
      <c r="X1824" s="90" t="s">
        <v>55</v>
      </c>
      <c r="Y1824" s="90" t="s">
        <v>71</v>
      </c>
      <c r="Z1824" s="88">
        <v>4000000</v>
      </c>
      <c r="AA1824" s="120"/>
      <c r="AB1824" s="88"/>
      <c r="AC1824" s="88"/>
      <c r="AD1824" s="88"/>
      <c r="AE1824" s="120">
        <v>4000000</v>
      </c>
      <c r="AF1824" s="88"/>
      <c r="AG1824" s="89"/>
      <c r="AH1824" s="90" t="s">
        <v>57</v>
      </c>
      <c r="AI1824" s="90"/>
      <c r="AJ1824" s="90"/>
      <c r="AK1824" s="90"/>
      <c r="AL1824" s="90" t="s">
        <v>57</v>
      </c>
      <c r="AM1824" s="90"/>
      <c r="AN1824" s="90" t="s">
        <v>57</v>
      </c>
      <c r="AO1824" s="90"/>
      <c r="AP1824" s="90" t="s">
        <v>57</v>
      </c>
      <c r="AQ1824" s="90"/>
      <c r="AR1824" s="90" t="s">
        <v>57</v>
      </c>
      <c r="AS1824" s="90" t="s">
        <v>60</v>
      </c>
      <c r="AT1824" s="90" t="s">
        <v>61</v>
      </c>
      <c r="AU1824" s="97" t="s">
        <v>62</v>
      </c>
      <c r="AV1824" s="98" t="s">
        <v>125</v>
      </c>
      <c r="AW1824" s="98" t="s">
        <v>126</v>
      </c>
      <c r="AX1824" s="97">
        <v>3202032</v>
      </c>
      <c r="AY1824" s="98" t="s">
        <v>127</v>
      </c>
      <c r="AZ1824" s="98" t="s">
        <v>293</v>
      </c>
      <c r="BA1824" s="24"/>
    </row>
    <row r="1825" spans="1:53" ht="84.75" customHeight="1">
      <c r="A1825" s="23" t="str">
        <f>+IFERROR(VLOOKUP(R1825,'[2]Listas niveles'!$D$2:$E$11,2,FALSE),"")</f>
        <v>DTAO</v>
      </c>
      <c r="B1825" s="23" t="str">
        <f>+IFERROR(VLOOKUP(AS1825,'[2]Listas anexo 1'!$A$7:$B$8,2,FALSE),"")</f>
        <v>ADMIN</v>
      </c>
      <c r="C1825" s="23" t="str">
        <f>+IFERROR(VLOOKUP(AT1825,'[2]Listas anexo 1'!$A$13:$B$15,2,FALSE),"")</f>
        <v>ADMINYCOOR</v>
      </c>
      <c r="D1825" s="23" t="str">
        <f>+IFERROR(VLOOKUP(AT1825,'[2]Listas anexo 1'!$A$13:$C$15,3,FALSE),"")</f>
        <v>CONTRIBUIR</v>
      </c>
      <c r="E1825" s="23" t="str">
        <f>+IFERROR(VLOOKUP(AT1825,'[2]Listas anexo 1'!$A$19:$B$21,2,FALSE),"")</f>
        <v>ADMINOB</v>
      </c>
      <c r="F1825" s="23" t="str">
        <f>+IFERROR(VLOOKUP(AV1825,'[2]Listas anexo 1'!$J$13:$K$21,2,FALSE),"")</f>
        <v>ADOBI</v>
      </c>
      <c r="G1825" s="23" t="str">
        <f>+IFERROR(VLOOKUP(AW1825,'[2]LISTAS ANEXO 1. 2'!$A$9:$B$38,2,FALSE),"")</f>
        <v>AI</v>
      </c>
      <c r="H1825" s="23" t="str">
        <f>+IFERROR(IF(C1825="ADMINYCOOR",VLOOKUP(AY1825,'[2]LISTAS ANEXO 1. 3'!$B$13:$C$42,2,FALSE),IF(C1825="TASAS",VLOOKUP(AY1825,'[2]LISTAS ANEXO 1. 3'!$B$43:$C$51,2,FALSE),IF(C1825="FORTALECIMIENTO",VLOOKUP(AY1825,'[2]LISTAS ANEXO 1. 3'!$B$52:$C$58,2,FALSE),""))),"")</f>
        <v>AA</v>
      </c>
      <c r="I1825" s="23" t="str">
        <f>+IFERROR(VLOOKUP(#REF!,'[2]LISTAS ANEXO 1. 4'!$B$74:$C$90,2,FALSE),"")</f>
        <v/>
      </c>
      <c r="J1825" s="23" t="str">
        <f>+IFERROR(VLOOKUP(X1825,[2]ORDINALES!$B$2:$C$5,2,FALSE),"")</f>
        <v>CTADOS</v>
      </c>
      <c r="K1825" s="23" t="str">
        <f>+IFERROR(VLOOKUP(#REF!,[2]REGION!$G$2:$I$1125,2,FALSE),"")</f>
        <v/>
      </c>
      <c r="L1825" s="23" t="str">
        <f>+IFERROR(VLOOKUP(AI1825,[2]REGION!$G$2:$I$1125,2,FALSE),"")</f>
        <v/>
      </c>
      <c r="M1825" s="23" t="str">
        <f>+IFERROR(VLOOKUP(#REF!,[2]ORDINALES!$H$2:$I$382,2,FALSE),"")</f>
        <v/>
      </c>
      <c r="N1825" s="23" t="str">
        <f>IFERROR(VLOOKUP(U1825,'[2]Lista Willy'!$B$11:$D$14,3,FALSE),"")</f>
        <v>REC_20</v>
      </c>
      <c r="O1825" s="24"/>
      <c r="P1825" s="90">
        <v>55013</v>
      </c>
      <c r="Q1825" s="90" t="s">
        <v>540</v>
      </c>
      <c r="R1825" s="90" t="s">
        <v>1386</v>
      </c>
      <c r="S1825" s="90" t="s">
        <v>1738</v>
      </c>
      <c r="T1825" s="90" t="s">
        <v>1386</v>
      </c>
      <c r="U1825" s="90" t="s">
        <v>153</v>
      </c>
      <c r="V1825" s="94" t="s">
        <v>154</v>
      </c>
      <c r="W1825" s="90" t="s">
        <v>54</v>
      </c>
      <c r="X1825" s="90" t="s">
        <v>55</v>
      </c>
      <c r="Y1825" s="90" t="s">
        <v>1750</v>
      </c>
      <c r="Z1825" s="88">
        <v>3000000</v>
      </c>
      <c r="AA1825" s="120"/>
      <c r="AB1825" s="88"/>
      <c r="AC1825" s="88"/>
      <c r="AD1825" s="88"/>
      <c r="AE1825" s="120">
        <v>3000000</v>
      </c>
      <c r="AF1825" s="88"/>
      <c r="AG1825" s="89"/>
      <c r="AH1825" s="90" t="s">
        <v>57</v>
      </c>
      <c r="AI1825" s="90"/>
      <c r="AJ1825" s="90"/>
      <c r="AK1825" s="90"/>
      <c r="AL1825" s="90" t="s">
        <v>57</v>
      </c>
      <c r="AM1825" s="90"/>
      <c r="AN1825" s="90" t="s">
        <v>57</v>
      </c>
      <c r="AO1825" s="90"/>
      <c r="AP1825" s="90" t="s">
        <v>57</v>
      </c>
      <c r="AQ1825" s="90"/>
      <c r="AR1825" s="90" t="s">
        <v>57</v>
      </c>
      <c r="AS1825" s="90" t="s">
        <v>60</v>
      </c>
      <c r="AT1825" s="90" t="s">
        <v>61</v>
      </c>
      <c r="AU1825" s="97" t="s">
        <v>62</v>
      </c>
      <c r="AV1825" s="98" t="s">
        <v>125</v>
      </c>
      <c r="AW1825" s="98" t="s">
        <v>126</v>
      </c>
      <c r="AX1825" s="97">
        <v>3202032</v>
      </c>
      <c r="AY1825" s="98" t="s">
        <v>127</v>
      </c>
      <c r="AZ1825" s="98" t="s">
        <v>293</v>
      </c>
      <c r="BA1825" s="24"/>
    </row>
    <row r="1826" spans="1:53" ht="84.75" customHeight="1">
      <c r="A1826" s="23" t="str">
        <f>+IFERROR(VLOOKUP(R1826,'[2]Listas niveles'!$D$2:$E$11,2,FALSE),"")</f>
        <v>DTAO</v>
      </c>
      <c r="B1826" s="23" t="str">
        <f>+IFERROR(VLOOKUP(AS1826,'[2]Listas anexo 1'!$A$7:$B$8,2,FALSE),"")</f>
        <v>ADMIN</v>
      </c>
      <c r="C1826" s="23" t="str">
        <f>+IFERROR(VLOOKUP(AT1826,'[2]Listas anexo 1'!$A$13:$B$15,2,FALSE),"")</f>
        <v>ADMINYCOOR</v>
      </c>
      <c r="D1826" s="23" t="str">
        <f>+IFERROR(VLOOKUP(AT1826,'[2]Listas anexo 1'!$A$13:$C$15,3,FALSE),"")</f>
        <v>CONTRIBUIR</v>
      </c>
      <c r="E1826" s="23" t="str">
        <f>+IFERROR(VLOOKUP(AT1826,'[2]Listas anexo 1'!$A$19:$B$21,2,FALSE),"")</f>
        <v>ADMINOB</v>
      </c>
      <c r="F1826" s="23" t="str">
        <f>+IFERROR(VLOOKUP(AV1826,'[2]Listas anexo 1'!$J$13:$K$21,2,FALSE),"")</f>
        <v>ADOBI</v>
      </c>
      <c r="G1826" s="23" t="str">
        <f>+IFERROR(VLOOKUP(AW1826,'[2]LISTAS ANEXO 1. 2'!$A$9:$B$38,2,FALSE),"")</f>
        <v>AI</v>
      </c>
      <c r="H1826" s="23" t="str">
        <f>+IFERROR(IF(C1826="ADMINYCOOR",VLOOKUP(AY1826,'[2]LISTAS ANEXO 1. 3'!$B$13:$C$42,2,FALSE),IF(C1826="TASAS",VLOOKUP(AY1826,'[2]LISTAS ANEXO 1. 3'!$B$43:$C$51,2,FALSE),IF(C1826="FORTALECIMIENTO",VLOOKUP(AY1826,'[2]LISTAS ANEXO 1. 3'!$B$52:$C$58,2,FALSE),""))),"")</f>
        <v>AA</v>
      </c>
      <c r="I1826" s="23" t="str">
        <f>+IFERROR(VLOOKUP(#REF!,'[2]LISTAS ANEXO 1. 4'!$B$74:$C$90,2,FALSE),"")</f>
        <v/>
      </c>
      <c r="J1826" s="23" t="str">
        <f>+IFERROR(VLOOKUP(X1826,[2]ORDINALES!$B$2:$C$5,2,FALSE),"")</f>
        <v>CTADOS</v>
      </c>
      <c r="K1826" s="23" t="str">
        <f>+IFERROR(VLOOKUP(#REF!,[2]REGION!$G$2:$I$1125,2,FALSE),"")</f>
        <v/>
      </c>
      <c r="L1826" s="23" t="str">
        <f>+IFERROR(VLOOKUP(AI1826,[2]REGION!$G$2:$I$1125,2,FALSE),"")</f>
        <v/>
      </c>
      <c r="M1826" s="23" t="str">
        <f>+IFERROR(VLOOKUP(#REF!,[2]ORDINALES!$H$2:$I$382,2,FALSE),"")</f>
        <v/>
      </c>
      <c r="N1826" s="23" t="str">
        <f>IFERROR(VLOOKUP(U1826,'[2]Lista Willy'!$B$11:$D$14,3,FALSE),"")</f>
        <v>REC_11</v>
      </c>
      <c r="O1826" s="24"/>
      <c r="P1826" s="90">
        <v>55015</v>
      </c>
      <c r="Q1826" s="90" t="s">
        <v>540</v>
      </c>
      <c r="R1826" s="90" t="s">
        <v>1386</v>
      </c>
      <c r="S1826" s="90" t="s">
        <v>1738</v>
      </c>
      <c r="T1826" s="90" t="s">
        <v>1386</v>
      </c>
      <c r="U1826" s="90" t="s">
        <v>52</v>
      </c>
      <c r="V1826" s="94" t="s">
        <v>53</v>
      </c>
      <c r="W1826" s="90" t="s">
        <v>54</v>
      </c>
      <c r="X1826" s="90" t="s">
        <v>55</v>
      </c>
      <c r="Y1826" s="90" t="s">
        <v>1751</v>
      </c>
      <c r="Z1826" s="88">
        <v>7500000</v>
      </c>
      <c r="AA1826" s="120"/>
      <c r="AB1826" s="88"/>
      <c r="AC1826" s="88"/>
      <c r="AD1826" s="88"/>
      <c r="AE1826" s="120">
        <v>7500000</v>
      </c>
      <c r="AF1826" s="88"/>
      <c r="AG1826" s="89"/>
      <c r="AH1826" s="90" t="s">
        <v>57</v>
      </c>
      <c r="AI1826" s="90"/>
      <c r="AJ1826" s="90"/>
      <c r="AK1826" s="90"/>
      <c r="AL1826" s="90" t="s">
        <v>57</v>
      </c>
      <c r="AM1826" s="90"/>
      <c r="AN1826" s="90" t="s">
        <v>57</v>
      </c>
      <c r="AO1826" s="90"/>
      <c r="AP1826" s="90" t="s">
        <v>57</v>
      </c>
      <c r="AQ1826" s="90"/>
      <c r="AR1826" s="90" t="s">
        <v>57</v>
      </c>
      <c r="AS1826" s="90" t="s">
        <v>60</v>
      </c>
      <c r="AT1826" s="90" t="s">
        <v>61</v>
      </c>
      <c r="AU1826" s="97" t="s">
        <v>62</v>
      </c>
      <c r="AV1826" s="98" t="s">
        <v>125</v>
      </c>
      <c r="AW1826" s="98" t="s">
        <v>126</v>
      </c>
      <c r="AX1826" s="97">
        <v>3202032</v>
      </c>
      <c r="AY1826" s="98" t="s">
        <v>127</v>
      </c>
      <c r="AZ1826" s="98" t="s">
        <v>293</v>
      </c>
      <c r="BA1826" s="24"/>
    </row>
    <row r="1827" spans="1:53" ht="84.75" customHeight="1">
      <c r="A1827" s="23" t="str">
        <f>+IFERROR(VLOOKUP(R1827,'[2]Listas niveles'!$D$2:$E$11,2,FALSE),"")</f>
        <v>DTAO</v>
      </c>
      <c r="B1827" s="23" t="str">
        <f>+IFERROR(VLOOKUP(AS1827,'[2]Listas anexo 1'!$A$7:$B$8,2,FALSE),"")</f>
        <v>ADMIN</v>
      </c>
      <c r="C1827" s="23" t="str">
        <f>+IFERROR(VLOOKUP(AT1827,'[2]Listas anexo 1'!$A$13:$B$15,2,FALSE),"")</f>
        <v>ADMINYCOOR</v>
      </c>
      <c r="D1827" s="23" t="str">
        <f>+IFERROR(VLOOKUP(AT1827,'[2]Listas anexo 1'!$A$13:$C$15,3,FALSE),"")</f>
        <v>CONTRIBUIR</v>
      </c>
      <c r="E1827" s="23" t="str">
        <f>+IFERROR(VLOOKUP(AT1827,'[2]Listas anexo 1'!$A$19:$B$21,2,FALSE),"")</f>
        <v>ADMINOB</v>
      </c>
      <c r="F1827" s="23" t="str">
        <f>+IFERROR(VLOOKUP(AV1827,'[2]Listas anexo 1'!$J$13:$K$21,2,FALSE),"")</f>
        <v>ADOBI</v>
      </c>
      <c r="G1827" s="23" t="str">
        <f>+IFERROR(VLOOKUP(AW1827,'[2]LISTAS ANEXO 1. 2'!$A$9:$B$38,2,FALSE),"")</f>
        <v>AI</v>
      </c>
      <c r="H1827" s="23" t="str">
        <f>+IFERROR(IF(C1827="ADMINYCOOR",VLOOKUP(AY1827,'[2]LISTAS ANEXO 1. 3'!$B$13:$C$42,2,FALSE),IF(C1827="TASAS",VLOOKUP(AY1827,'[2]LISTAS ANEXO 1. 3'!$B$43:$C$51,2,FALSE),IF(C1827="FORTALECIMIENTO",VLOOKUP(AY1827,'[2]LISTAS ANEXO 1. 3'!$B$52:$C$58,2,FALSE),""))),"")</f>
        <v>AA</v>
      </c>
      <c r="I1827" s="23" t="str">
        <f>+IFERROR(VLOOKUP(#REF!,'[2]LISTAS ANEXO 1. 4'!$B$74:$C$90,2,FALSE),"")</f>
        <v/>
      </c>
      <c r="J1827" s="23" t="str">
        <f>+IFERROR(VLOOKUP(X1827,[2]ORDINALES!$B$2:$C$5,2,FALSE),"")</f>
        <v>CTADOS</v>
      </c>
      <c r="K1827" s="23" t="str">
        <f>+IFERROR(VLOOKUP(#REF!,[2]REGION!$G$2:$I$1125,2,FALSE),"")</f>
        <v/>
      </c>
      <c r="L1827" s="23" t="str">
        <f>+IFERROR(VLOOKUP(AI1827,[2]REGION!$G$2:$I$1125,2,FALSE),"")</f>
        <v/>
      </c>
      <c r="M1827" s="23" t="str">
        <f>+IFERROR(VLOOKUP(#REF!,[2]ORDINALES!$H$2:$I$382,2,FALSE),"")</f>
        <v/>
      </c>
      <c r="N1827" s="23" t="str">
        <f>IFERROR(VLOOKUP(U1827,'[2]Lista Willy'!$B$11:$D$14,3,FALSE),"")</f>
        <v>REC_11</v>
      </c>
      <c r="O1827" s="24"/>
      <c r="P1827" s="90">
        <v>55016</v>
      </c>
      <c r="Q1827" s="90" t="s">
        <v>540</v>
      </c>
      <c r="R1827" s="90" t="s">
        <v>1386</v>
      </c>
      <c r="S1827" s="90" t="s">
        <v>1738</v>
      </c>
      <c r="T1827" s="90" t="s">
        <v>1386</v>
      </c>
      <c r="U1827" s="90" t="s">
        <v>52</v>
      </c>
      <c r="V1827" s="94" t="s">
        <v>53</v>
      </c>
      <c r="W1827" s="90" t="s">
        <v>54</v>
      </c>
      <c r="X1827" s="90" t="s">
        <v>55</v>
      </c>
      <c r="Y1827" s="90" t="s">
        <v>1752</v>
      </c>
      <c r="Z1827" s="88">
        <v>2000000</v>
      </c>
      <c r="AA1827" s="120"/>
      <c r="AB1827" s="88"/>
      <c r="AC1827" s="88"/>
      <c r="AD1827" s="88"/>
      <c r="AE1827" s="120">
        <v>2000000</v>
      </c>
      <c r="AF1827" s="88"/>
      <c r="AG1827" s="89"/>
      <c r="AH1827" s="90" t="s">
        <v>57</v>
      </c>
      <c r="AI1827" s="90"/>
      <c r="AJ1827" s="90"/>
      <c r="AK1827" s="90"/>
      <c r="AL1827" s="90" t="s">
        <v>57</v>
      </c>
      <c r="AM1827" s="90"/>
      <c r="AN1827" s="90" t="s">
        <v>57</v>
      </c>
      <c r="AO1827" s="90"/>
      <c r="AP1827" s="90" t="s">
        <v>57</v>
      </c>
      <c r="AQ1827" s="90"/>
      <c r="AR1827" s="90" t="s">
        <v>57</v>
      </c>
      <c r="AS1827" s="90" t="s">
        <v>60</v>
      </c>
      <c r="AT1827" s="90" t="s">
        <v>61</v>
      </c>
      <c r="AU1827" s="97" t="s">
        <v>62</v>
      </c>
      <c r="AV1827" s="98" t="s">
        <v>125</v>
      </c>
      <c r="AW1827" s="98" t="s">
        <v>126</v>
      </c>
      <c r="AX1827" s="97">
        <v>3202032</v>
      </c>
      <c r="AY1827" s="98" t="s">
        <v>127</v>
      </c>
      <c r="AZ1827" s="98" t="s">
        <v>293</v>
      </c>
      <c r="BA1827" s="24"/>
    </row>
    <row r="1828" spans="1:53" ht="84.75" customHeight="1">
      <c r="A1828" s="23" t="str">
        <f>+IFERROR(VLOOKUP(R1828,'[2]Listas niveles'!$D$2:$E$11,2,FALSE),"")</f>
        <v>DTAO</v>
      </c>
      <c r="B1828" s="23" t="str">
        <f>+IFERROR(VLOOKUP(AS1828,'[2]Listas anexo 1'!$A$7:$B$8,2,FALSE),"")</f>
        <v>ADMIN</v>
      </c>
      <c r="C1828" s="23" t="str">
        <f>+IFERROR(VLOOKUP(AT1828,'[2]Listas anexo 1'!$A$13:$B$15,2,FALSE),"")</f>
        <v>ADMINYCOOR</v>
      </c>
      <c r="D1828" s="23" t="str">
        <f>+IFERROR(VLOOKUP(AT1828,'[2]Listas anexo 1'!$A$13:$C$15,3,FALSE),"")</f>
        <v>CONTRIBUIR</v>
      </c>
      <c r="E1828" s="23" t="str">
        <f>+IFERROR(VLOOKUP(AT1828,'[2]Listas anexo 1'!$A$19:$B$21,2,FALSE),"")</f>
        <v>ADMINOB</v>
      </c>
      <c r="F1828" s="23" t="str">
        <f>+IFERROR(VLOOKUP(AV1828,'[2]Listas anexo 1'!$J$13:$K$21,2,FALSE),"")</f>
        <v>ADOBI</v>
      </c>
      <c r="G1828" s="23" t="str">
        <f>+IFERROR(VLOOKUP(AW1828,'[2]LISTAS ANEXO 1. 2'!$A$9:$B$38,2,FALSE),"")</f>
        <v>AI</v>
      </c>
      <c r="H1828" s="23" t="str">
        <f>+IFERROR(IF(C1828="ADMINYCOOR",VLOOKUP(AY1828,'[2]LISTAS ANEXO 1. 3'!$B$13:$C$42,2,FALSE),IF(C1828="TASAS",VLOOKUP(AY1828,'[2]LISTAS ANEXO 1. 3'!$B$43:$C$51,2,FALSE),IF(C1828="FORTALECIMIENTO",VLOOKUP(AY1828,'[2]LISTAS ANEXO 1. 3'!$B$52:$C$58,2,FALSE),""))),"")</f>
        <v>AA</v>
      </c>
      <c r="I1828" s="23" t="str">
        <f>+IFERROR(VLOOKUP(#REF!,'[2]LISTAS ANEXO 1. 4'!$B$74:$C$90,2,FALSE),"")</f>
        <v/>
      </c>
      <c r="J1828" s="23" t="str">
        <f>+IFERROR(VLOOKUP(X1828,[2]ORDINALES!$B$2:$C$5,2,FALSE),"")</f>
        <v>CTADOS</v>
      </c>
      <c r="K1828" s="23" t="str">
        <f>+IFERROR(VLOOKUP(#REF!,[2]REGION!$G$2:$I$1125,2,FALSE),"")</f>
        <v/>
      </c>
      <c r="L1828" s="23" t="str">
        <f>+IFERROR(VLOOKUP(AI1828,[2]REGION!$G$2:$I$1125,2,FALSE),"")</f>
        <v/>
      </c>
      <c r="M1828" s="23" t="str">
        <f>+IFERROR(VLOOKUP(#REF!,[2]ORDINALES!$H$2:$I$382,2,FALSE),"")</f>
        <v/>
      </c>
      <c r="N1828" s="23" t="str">
        <f>IFERROR(VLOOKUP(U1828,'[2]Lista Willy'!$B$11:$D$14,3,FALSE),"")</f>
        <v>REC_11</v>
      </c>
      <c r="O1828" s="24"/>
      <c r="P1828" s="90">
        <v>55017</v>
      </c>
      <c r="Q1828" s="90" t="s">
        <v>540</v>
      </c>
      <c r="R1828" s="90" t="s">
        <v>1386</v>
      </c>
      <c r="S1828" s="90" t="s">
        <v>1738</v>
      </c>
      <c r="T1828" s="90" t="s">
        <v>1386</v>
      </c>
      <c r="U1828" s="90" t="s">
        <v>52</v>
      </c>
      <c r="V1828" s="94" t="s">
        <v>53</v>
      </c>
      <c r="W1828" s="90" t="s">
        <v>54</v>
      </c>
      <c r="X1828" s="90" t="s">
        <v>55</v>
      </c>
      <c r="Y1828" s="90" t="s">
        <v>1753</v>
      </c>
      <c r="Z1828" s="88">
        <v>2000000</v>
      </c>
      <c r="AA1828" s="120"/>
      <c r="AB1828" s="88"/>
      <c r="AC1828" s="88"/>
      <c r="AD1828" s="88"/>
      <c r="AE1828" s="120">
        <v>2000000</v>
      </c>
      <c r="AF1828" s="88"/>
      <c r="AG1828" s="89"/>
      <c r="AH1828" s="90" t="s">
        <v>57</v>
      </c>
      <c r="AI1828" s="90"/>
      <c r="AJ1828" s="90"/>
      <c r="AK1828" s="90"/>
      <c r="AL1828" s="90" t="s">
        <v>57</v>
      </c>
      <c r="AM1828" s="90"/>
      <c r="AN1828" s="90" t="s">
        <v>57</v>
      </c>
      <c r="AO1828" s="90"/>
      <c r="AP1828" s="90" t="s">
        <v>57</v>
      </c>
      <c r="AQ1828" s="90"/>
      <c r="AR1828" s="90" t="s">
        <v>57</v>
      </c>
      <c r="AS1828" s="90" t="s">
        <v>60</v>
      </c>
      <c r="AT1828" s="90" t="s">
        <v>61</v>
      </c>
      <c r="AU1828" s="97" t="s">
        <v>62</v>
      </c>
      <c r="AV1828" s="98" t="s">
        <v>125</v>
      </c>
      <c r="AW1828" s="98" t="s">
        <v>126</v>
      </c>
      <c r="AX1828" s="97">
        <v>3202032</v>
      </c>
      <c r="AY1828" s="98" t="s">
        <v>127</v>
      </c>
      <c r="AZ1828" s="98" t="s">
        <v>293</v>
      </c>
      <c r="BA1828" s="24"/>
    </row>
    <row r="1829" spans="1:53" ht="84.75" customHeight="1">
      <c r="A1829" s="23" t="str">
        <f>+IFERROR(VLOOKUP(R1829,'[2]Listas niveles'!$D$2:$E$11,2,FALSE),"")</f>
        <v>DTAO</v>
      </c>
      <c r="B1829" s="23" t="str">
        <f>+IFERROR(VLOOKUP(AS1829,'[2]Listas anexo 1'!$A$7:$B$8,2,FALSE),"")</f>
        <v>ADMIN</v>
      </c>
      <c r="C1829" s="23" t="str">
        <f>+IFERROR(VLOOKUP(AT1829,'[2]Listas anexo 1'!$A$13:$B$15,2,FALSE),"")</f>
        <v>ADMINYCOOR</v>
      </c>
      <c r="D1829" s="23" t="str">
        <f>+IFERROR(VLOOKUP(AT1829,'[2]Listas anexo 1'!$A$13:$C$15,3,FALSE),"")</f>
        <v>CONTRIBUIR</v>
      </c>
      <c r="E1829" s="23" t="str">
        <f>+IFERROR(VLOOKUP(AT1829,'[2]Listas anexo 1'!$A$19:$B$21,2,FALSE),"")</f>
        <v>ADMINOB</v>
      </c>
      <c r="F1829" s="23" t="str">
        <f>+IFERROR(VLOOKUP(AV1829,'[2]Listas anexo 1'!$J$13:$K$21,2,FALSE),"")</f>
        <v>ADOBI</v>
      </c>
      <c r="G1829" s="23" t="str">
        <f>+IFERROR(VLOOKUP(AW1829,'[2]LISTAS ANEXO 1. 2'!$A$9:$B$38,2,FALSE),"")</f>
        <v>AI</v>
      </c>
      <c r="H1829" s="23" t="str">
        <f>+IFERROR(IF(C1829="ADMINYCOOR",VLOOKUP(AY1829,'[2]LISTAS ANEXO 1. 3'!$B$13:$C$42,2,FALSE),IF(C1829="TASAS",VLOOKUP(AY1829,'[2]LISTAS ANEXO 1. 3'!$B$43:$C$51,2,FALSE),IF(C1829="FORTALECIMIENTO",VLOOKUP(AY1829,'[2]LISTAS ANEXO 1. 3'!$B$52:$C$58,2,FALSE),""))),"")</f>
        <v>AA</v>
      </c>
      <c r="I1829" s="23" t="str">
        <f>+IFERROR(VLOOKUP(#REF!,'[2]LISTAS ANEXO 1. 4'!$B$74:$C$90,2,FALSE),"")</f>
        <v/>
      </c>
      <c r="J1829" s="23" t="str">
        <f>+IFERROR(VLOOKUP(X1829,[2]ORDINALES!$B$2:$C$5,2,FALSE),"")</f>
        <v>CTADOS</v>
      </c>
      <c r="K1829" s="23" t="str">
        <f>+IFERROR(VLOOKUP(#REF!,[2]REGION!$G$2:$I$1125,2,FALSE),"")</f>
        <v/>
      </c>
      <c r="L1829" s="23" t="str">
        <f>+IFERROR(VLOOKUP(AI1829,[2]REGION!$G$2:$I$1125,2,FALSE),"")</f>
        <v/>
      </c>
      <c r="M1829" s="23" t="str">
        <f>+IFERROR(VLOOKUP(#REF!,[2]ORDINALES!$H$2:$I$382,2,FALSE),"")</f>
        <v/>
      </c>
      <c r="N1829" s="23" t="str">
        <f>IFERROR(VLOOKUP(U1829,'[2]Lista Willy'!$B$11:$D$14,3,FALSE),"")</f>
        <v>REC_11</v>
      </c>
      <c r="O1829" s="24"/>
      <c r="P1829" s="90">
        <v>55018</v>
      </c>
      <c r="Q1829" s="90" t="s">
        <v>540</v>
      </c>
      <c r="R1829" s="90" t="s">
        <v>1386</v>
      </c>
      <c r="S1829" s="90" t="s">
        <v>1738</v>
      </c>
      <c r="T1829" s="90" t="s">
        <v>1386</v>
      </c>
      <c r="U1829" s="90" t="s">
        <v>52</v>
      </c>
      <c r="V1829" s="94" t="s">
        <v>53</v>
      </c>
      <c r="W1829" s="90" t="s">
        <v>54</v>
      </c>
      <c r="X1829" s="90" t="s">
        <v>55</v>
      </c>
      <c r="Y1829" s="90" t="s">
        <v>1754</v>
      </c>
      <c r="Z1829" s="88">
        <v>1000000</v>
      </c>
      <c r="AA1829" s="120"/>
      <c r="AB1829" s="88"/>
      <c r="AC1829" s="88"/>
      <c r="AD1829" s="88"/>
      <c r="AE1829" s="120">
        <v>1000000</v>
      </c>
      <c r="AF1829" s="88"/>
      <c r="AG1829" s="89"/>
      <c r="AH1829" s="90" t="s">
        <v>57</v>
      </c>
      <c r="AI1829" s="90"/>
      <c r="AJ1829" s="90"/>
      <c r="AK1829" s="90"/>
      <c r="AL1829" s="90" t="s">
        <v>57</v>
      </c>
      <c r="AM1829" s="90"/>
      <c r="AN1829" s="90" t="s">
        <v>57</v>
      </c>
      <c r="AO1829" s="90"/>
      <c r="AP1829" s="90" t="s">
        <v>57</v>
      </c>
      <c r="AQ1829" s="90"/>
      <c r="AR1829" s="90" t="s">
        <v>57</v>
      </c>
      <c r="AS1829" s="90" t="s">
        <v>60</v>
      </c>
      <c r="AT1829" s="90" t="s">
        <v>61</v>
      </c>
      <c r="AU1829" s="97" t="s">
        <v>62</v>
      </c>
      <c r="AV1829" s="98" t="s">
        <v>125</v>
      </c>
      <c r="AW1829" s="98" t="s">
        <v>126</v>
      </c>
      <c r="AX1829" s="97">
        <v>3202032</v>
      </c>
      <c r="AY1829" s="98" t="s">
        <v>127</v>
      </c>
      <c r="AZ1829" s="98" t="s">
        <v>293</v>
      </c>
      <c r="BA1829" s="24"/>
    </row>
    <row r="1830" spans="1:53" ht="84.75" customHeight="1">
      <c r="A1830" s="23" t="str">
        <f>+IFERROR(VLOOKUP(R1830,'[2]Listas niveles'!$D$2:$E$11,2,FALSE),"")</f>
        <v>DTAO</v>
      </c>
      <c r="B1830" s="23" t="str">
        <f>+IFERROR(VLOOKUP(AS1830,'[2]Listas anexo 1'!$A$7:$B$8,2,FALSE),"")</f>
        <v>ADMIN</v>
      </c>
      <c r="C1830" s="23" t="str">
        <f>+IFERROR(VLOOKUP(AT1830,'[2]Listas anexo 1'!$A$13:$B$15,2,FALSE),"")</f>
        <v>ADMINYCOOR</v>
      </c>
      <c r="D1830" s="23" t="str">
        <f>+IFERROR(VLOOKUP(AT1830,'[2]Listas anexo 1'!$A$13:$C$15,3,FALSE),"")</f>
        <v>CONTRIBUIR</v>
      </c>
      <c r="E1830" s="23" t="str">
        <f>+IFERROR(VLOOKUP(AT1830,'[2]Listas anexo 1'!$A$19:$B$21,2,FALSE),"")</f>
        <v>ADMINOB</v>
      </c>
      <c r="F1830" s="23" t="str">
        <f>+IFERROR(VLOOKUP(AV1830,'[2]Listas anexo 1'!$J$13:$K$21,2,FALSE),"")</f>
        <v>ADOBI</v>
      </c>
      <c r="G1830" s="23" t="str">
        <f>+IFERROR(VLOOKUP(AW1830,'[2]LISTAS ANEXO 1. 2'!$A$9:$B$38,2,FALSE),"")</f>
        <v>AI</v>
      </c>
      <c r="H1830" s="23" t="str">
        <f>+IFERROR(IF(C1830="ADMINYCOOR",VLOOKUP(AY1830,'[2]LISTAS ANEXO 1. 3'!$B$13:$C$42,2,FALSE),IF(C1830="TASAS",VLOOKUP(AY1830,'[2]LISTAS ANEXO 1. 3'!$B$43:$C$51,2,FALSE),IF(C1830="FORTALECIMIENTO",VLOOKUP(AY1830,'[2]LISTAS ANEXO 1. 3'!$B$52:$C$58,2,FALSE),""))),"")</f>
        <v>AA</v>
      </c>
      <c r="I1830" s="23" t="str">
        <f>+IFERROR(VLOOKUP(#REF!,'[2]LISTAS ANEXO 1. 4'!$B$74:$C$90,2,FALSE),"")</f>
        <v/>
      </c>
      <c r="J1830" s="23" t="str">
        <f>+IFERROR(VLOOKUP(X1830,[2]ORDINALES!$B$2:$C$5,2,FALSE),"")</f>
        <v>CTADOS</v>
      </c>
      <c r="K1830" s="23" t="str">
        <f>+IFERROR(VLOOKUP(#REF!,[2]REGION!$G$2:$I$1125,2,FALSE),"")</f>
        <v/>
      </c>
      <c r="L1830" s="23" t="str">
        <f>+IFERROR(VLOOKUP(AI1830,[2]REGION!$G$2:$I$1125,2,FALSE),"")</f>
        <v/>
      </c>
      <c r="M1830" s="23" t="str">
        <f>+IFERROR(VLOOKUP(#REF!,[2]ORDINALES!$H$2:$I$382,2,FALSE),"")</f>
        <v/>
      </c>
      <c r="N1830" s="23" t="str">
        <f>IFERROR(VLOOKUP(U1830,'[2]Lista Willy'!$B$11:$D$14,3,FALSE),"")</f>
        <v>REC_11</v>
      </c>
      <c r="O1830" s="24"/>
      <c r="P1830" s="90">
        <v>55019</v>
      </c>
      <c r="Q1830" s="90" t="s">
        <v>540</v>
      </c>
      <c r="R1830" s="90" t="s">
        <v>1386</v>
      </c>
      <c r="S1830" s="90" t="s">
        <v>1738</v>
      </c>
      <c r="T1830" s="90" t="s">
        <v>1386</v>
      </c>
      <c r="U1830" s="90" t="s">
        <v>52</v>
      </c>
      <c r="V1830" s="94" t="s">
        <v>53</v>
      </c>
      <c r="W1830" s="90" t="s">
        <v>54</v>
      </c>
      <c r="X1830" s="90" t="s">
        <v>55</v>
      </c>
      <c r="Y1830" s="90" t="s">
        <v>1550</v>
      </c>
      <c r="Z1830" s="88">
        <v>5000000</v>
      </c>
      <c r="AA1830" s="120"/>
      <c r="AB1830" s="88"/>
      <c r="AC1830" s="88"/>
      <c r="AD1830" s="88"/>
      <c r="AE1830" s="120">
        <v>5000000</v>
      </c>
      <c r="AF1830" s="88"/>
      <c r="AG1830" s="89"/>
      <c r="AH1830" s="90" t="s">
        <v>57</v>
      </c>
      <c r="AI1830" s="90"/>
      <c r="AJ1830" s="90"/>
      <c r="AK1830" s="90"/>
      <c r="AL1830" s="90" t="s">
        <v>57</v>
      </c>
      <c r="AM1830" s="90"/>
      <c r="AN1830" s="90" t="s">
        <v>57</v>
      </c>
      <c r="AO1830" s="90"/>
      <c r="AP1830" s="90" t="s">
        <v>57</v>
      </c>
      <c r="AQ1830" s="90"/>
      <c r="AR1830" s="90" t="s">
        <v>57</v>
      </c>
      <c r="AS1830" s="90" t="s">
        <v>60</v>
      </c>
      <c r="AT1830" s="90" t="s">
        <v>61</v>
      </c>
      <c r="AU1830" s="97" t="s">
        <v>62</v>
      </c>
      <c r="AV1830" s="98" t="s">
        <v>125</v>
      </c>
      <c r="AW1830" s="98" t="s">
        <v>126</v>
      </c>
      <c r="AX1830" s="97">
        <v>3202032</v>
      </c>
      <c r="AY1830" s="98" t="s">
        <v>127</v>
      </c>
      <c r="AZ1830" s="98" t="s">
        <v>293</v>
      </c>
      <c r="BA1830" s="24"/>
    </row>
    <row r="1831" spans="1:53" ht="84.75" customHeight="1">
      <c r="A1831" s="23" t="str">
        <f>+IFERROR(VLOOKUP(R1831,'[2]Listas niveles'!$D$2:$E$11,2,FALSE),"")</f>
        <v>DTAO</v>
      </c>
      <c r="B1831" s="23" t="str">
        <f>+IFERROR(VLOOKUP(AS1831,'[2]Listas anexo 1'!$A$7:$B$8,2,FALSE),"")</f>
        <v>ADMIN</v>
      </c>
      <c r="C1831" s="23" t="str">
        <f>+IFERROR(VLOOKUP(AT1831,'[2]Listas anexo 1'!$A$13:$B$15,2,FALSE),"")</f>
        <v>ADMINYCOOR</v>
      </c>
      <c r="D1831" s="23" t="str">
        <f>+IFERROR(VLOOKUP(AT1831,'[2]Listas anexo 1'!$A$13:$C$15,3,FALSE),"")</f>
        <v>CONTRIBUIR</v>
      </c>
      <c r="E1831" s="23" t="str">
        <f>+IFERROR(VLOOKUP(AT1831,'[2]Listas anexo 1'!$A$19:$B$21,2,FALSE),"")</f>
        <v>ADMINOB</v>
      </c>
      <c r="F1831" s="23" t="str">
        <f>+IFERROR(VLOOKUP(AV1831,'[2]Listas anexo 1'!$J$13:$K$21,2,FALSE),"")</f>
        <v>ADOBIII</v>
      </c>
      <c r="G1831" s="23" t="str">
        <f>+IFERROR(VLOOKUP(AW1831,'[2]LISTAS ANEXO 1. 2'!$A$9:$B$38,2,FALSE),"")</f>
        <v>AIX</v>
      </c>
      <c r="H1831" s="23" t="str">
        <f>+IFERROR(IF(C1831="ADMINYCOOR",VLOOKUP(AY1831,'[2]LISTAS ANEXO 1. 3'!$B$13:$C$42,2,FALSE),IF(C1831="TASAS",VLOOKUP(AY1831,'[2]LISTAS ANEXO 1. 3'!$B$43:$C$51,2,FALSE),IF(C1831="FORTALECIMIENTO",VLOOKUP(AY1831,'[2]LISTAS ANEXO 1. 3'!$B$52:$C$58,2,FALSE),""))),"")</f>
        <v>NN</v>
      </c>
      <c r="I1831" s="23" t="str">
        <f>+IFERROR(VLOOKUP(#REF!,'[2]LISTAS ANEXO 1. 4'!$B$74:$C$90,2,FALSE),"")</f>
        <v/>
      </c>
      <c r="J1831" s="23" t="str">
        <f>+IFERROR(VLOOKUP(X1831,[2]ORDINALES!$B$2:$C$5,2,FALSE),"")</f>
        <v>CTADOS</v>
      </c>
      <c r="K1831" s="23" t="str">
        <f>+IFERROR(VLOOKUP(#REF!,[2]REGION!$G$2:$I$1125,2,FALSE),"")</f>
        <v/>
      </c>
      <c r="L1831" s="23" t="str">
        <f>+IFERROR(VLOOKUP(AI1831,[2]REGION!$G$2:$I$1125,2,FALSE),"")</f>
        <v/>
      </c>
      <c r="M1831" s="23" t="str">
        <f>+IFERROR(VLOOKUP(#REF!,[2]ORDINALES!$H$2:$I$382,2,FALSE),"")</f>
        <v/>
      </c>
      <c r="N1831" s="23" t="str">
        <f>IFERROR(VLOOKUP(U1831,'[2]Lista Willy'!$B$11:$D$14,3,FALSE),"")</f>
        <v>REC_11</v>
      </c>
      <c r="O1831" s="24"/>
      <c r="P1831" s="90">
        <v>55021</v>
      </c>
      <c r="Q1831" s="90" t="s">
        <v>540</v>
      </c>
      <c r="R1831" s="90" t="s">
        <v>1386</v>
      </c>
      <c r="S1831" s="90" t="s">
        <v>1738</v>
      </c>
      <c r="T1831" s="90" t="s">
        <v>1386</v>
      </c>
      <c r="U1831" s="90" t="s">
        <v>52</v>
      </c>
      <c r="V1831" s="94" t="s">
        <v>53</v>
      </c>
      <c r="W1831" s="90" t="s">
        <v>54</v>
      </c>
      <c r="X1831" s="90" t="s">
        <v>55</v>
      </c>
      <c r="Y1831" s="90" t="s">
        <v>1755</v>
      </c>
      <c r="Z1831" s="88">
        <v>2000000</v>
      </c>
      <c r="AA1831" s="120"/>
      <c r="AB1831" s="88"/>
      <c r="AC1831" s="88"/>
      <c r="AD1831" s="88"/>
      <c r="AE1831" s="120">
        <v>2000000</v>
      </c>
      <c r="AF1831" s="88"/>
      <c r="AG1831" s="89"/>
      <c r="AH1831" s="90" t="s">
        <v>57</v>
      </c>
      <c r="AI1831" s="90"/>
      <c r="AJ1831" s="90"/>
      <c r="AK1831" s="90"/>
      <c r="AL1831" s="90" t="s">
        <v>57</v>
      </c>
      <c r="AM1831" s="90"/>
      <c r="AN1831" s="90" t="s">
        <v>57</v>
      </c>
      <c r="AO1831" s="90"/>
      <c r="AP1831" s="90" t="s">
        <v>57</v>
      </c>
      <c r="AQ1831" s="90"/>
      <c r="AR1831" s="90" t="s">
        <v>57</v>
      </c>
      <c r="AS1831" s="90" t="s">
        <v>60</v>
      </c>
      <c r="AT1831" s="90" t="s">
        <v>61</v>
      </c>
      <c r="AU1831" s="97" t="s">
        <v>62</v>
      </c>
      <c r="AV1831" s="98" t="s">
        <v>272</v>
      </c>
      <c r="AW1831" s="98" t="s">
        <v>413</v>
      </c>
      <c r="AX1831" s="97">
        <v>3202014</v>
      </c>
      <c r="AY1831" s="98" t="s">
        <v>418</v>
      </c>
      <c r="AZ1831" s="98" t="s">
        <v>415</v>
      </c>
      <c r="BA1831" s="24"/>
    </row>
    <row r="1832" spans="1:53" ht="84.75" customHeight="1">
      <c r="A1832" s="23" t="str">
        <f>+IFERROR(VLOOKUP(R1832,'[2]Listas niveles'!$D$2:$E$11,2,FALSE),"")</f>
        <v>DTAO</v>
      </c>
      <c r="B1832" s="23" t="str">
        <f>+IFERROR(VLOOKUP(AS1832,'[2]Listas anexo 1'!$A$7:$B$8,2,FALSE),"")</f>
        <v>ADMIN</v>
      </c>
      <c r="C1832" s="23" t="str">
        <f>+IFERROR(VLOOKUP(AT1832,'[2]Listas anexo 1'!$A$13:$B$15,2,FALSE),"")</f>
        <v>ADMINYCOOR</v>
      </c>
      <c r="D1832" s="23" t="str">
        <f>+IFERROR(VLOOKUP(AT1832,'[2]Listas anexo 1'!$A$13:$C$15,3,FALSE),"")</f>
        <v>CONTRIBUIR</v>
      </c>
      <c r="E1832" s="23" t="str">
        <f>+IFERROR(VLOOKUP(AT1832,'[2]Listas anexo 1'!$A$19:$B$21,2,FALSE),"")</f>
        <v>ADMINOB</v>
      </c>
      <c r="F1832" s="23" t="str">
        <f>+IFERROR(VLOOKUP(AV1832,'[2]Listas anexo 1'!$J$13:$K$21,2,FALSE),"")</f>
        <v>ADOBIV</v>
      </c>
      <c r="G1832" s="23" t="str">
        <f>+IFERROR(VLOOKUP(AW1832,'[2]LISTAS ANEXO 1. 2'!$A$9:$B$38,2,FALSE),"")</f>
        <v>AXVI</v>
      </c>
      <c r="H1832" s="23" t="str">
        <f>+IFERROR(IF(C1832="ADMINYCOOR",VLOOKUP(AY1832,'[2]LISTAS ANEXO 1. 3'!$B$13:$C$42,2,FALSE),IF(C1832="TASAS",VLOOKUP(AY1832,'[2]LISTAS ANEXO 1. 3'!$B$43:$C$51,2,FALSE),IF(C1832="FORTALECIMIENTO",VLOOKUP(AY1832,'[2]LISTAS ANEXO 1. 3'!$B$52:$C$58,2,FALSE),""))),"")</f>
        <v>CD</v>
      </c>
      <c r="I1832" s="23" t="str">
        <f>+IFERROR(VLOOKUP(#REF!,'[2]LISTAS ANEXO 1. 4'!$B$74:$C$90,2,FALSE),"")</f>
        <v/>
      </c>
      <c r="J1832" s="23" t="str">
        <f>+IFERROR(VLOOKUP(X1832,[2]ORDINALES!$B$2:$C$5,2,FALSE),"")</f>
        <v>CTADOS</v>
      </c>
      <c r="K1832" s="23" t="str">
        <f>+IFERROR(VLOOKUP(#REF!,[2]REGION!$G$2:$I$1125,2,FALSE),"")</f>
        <v/>
      </c>
      <c r="L1832" s="23" t="str">
        <f>+IFERROR(VLOOKUP(AI1832,[2]REGION!$G$2:$I$1125,2,FALSE),"")</f>
        <v/>
      </c>
      <c r="M1832" s="23" t="str">
        <f>+IFERROR(VLOOKUP(#REF!,[2]ORDINALES!$H$2:$I$382,2,FALSE),"")</f>
        <v/>
      </c>
      <c r="N1832" s="23" t="str">
        <f>IFERROR(VLOOKUP(U1832,'[2]Lista Willy'!$B$11:$D$14,3,FALSE),"")</f>
        <v>REC_11</v>
      </c>
      <c r="O1832" s="24"/>
      <c r="P1832" s="90">
        <v>55022</v>
      </c>
      <c r="Q1832" s="90" t="s">
        <v>540</v>
      </c>
      <c r="R1832" s="90" t="s">
        <v>1386</v>
      </c>
      <c r="S1832" s="90" t="s">
        <v>1738</v>
      </c>
      <c r="T1832" s="90" t="s">
        <v>1386</v>
      </c>
      <c r="U1832" s="90" t="s">
        <v>52</v>
      </c>
      <c r="V1832" s="94" t="s">
        <v>53</v>
      </c>
      <c r="W1832" s="90" t="s">
        <v>54</v>
      </c>
      <c r="X1832" s="90" t="s">
        <v>55</v>
      </c>
      <c r="Y1832" s="90" t="s">
        <v>294</v>
      </c>
      <c r="Z1832" s="88">
        <v>2323680</v>
      </c>
      <c r="AA1832" s="120"/>
      <c r="AB1832" s="88"/>
      <c r="AC1832" s="88"/>
      <c r="AD1832" s="88"/>
      <c r="AE1832" s="120">
        <v>2323680</v>
      </c>
      <c r="AF1832" s="88"/>
      <c r="AG1832" s="89"/>
      <c r="AH1832" s="90" t="s">
        <v>57</v>
      </c>
      <c r="AI1832" s="90"/>
      <c r="AJ1832" s="90"/>
      <c r="AK1832" s="90"/>
      <c r="AL1832" s="90" t="s">
        <v>57</v>
      </c>
      <c r="AM1832" s="90"/>
      <c r="AN1832" s="90" t="s">
        <v>57</v>
      </c>
      <c r="AO1832" s="90"/>
      <c r="AP1832" s="90" t="s">
        <v>57</v>
      </c>
      <c r="AQ1832" s="90"/>
      <c r="AR1832" s="90" t="s">
        <v>57</v>
      </c>
      <c r="AS1832" s="90" t="s">
        <v>60</v>
      </c>
      <c r="AT1832" s="90" t="s">
        <v>61</v>
      </c>
      <c r="AU1832" s="97" t="s">
        <v>62</v>
      </c>
      <c r="AV1832" s="98" t="s">
        <v>63</v>
      </c>
      <c r="AW1832" s="98" t="s">
        <v>64</v>
      </c>
      <c r="AX1832" s="97">
        <v>3202008</v>
      </c>
      <c r="AY1832" s="98" t="s">
        <v>65</v>
      </c>
      <c r="AZ1832" s="98" t="s">
        <v>66</v>
      </c>
      <c r="BA1832" s="24"/>
    </row>
    <row r="1833" spans="1:53" ht="84.75" customHeight="1">
      <c r="A1833" s="23" t="str">
        <f>+IFERROR(VLOOKUP(R1833,'[2]Listas niveles'!$D$2:$E$11,2,FALSE),"")</f>
        <v>DTAO</v>
      </c>
      <c r="B1833" s="23" t="str">
        <f>+IFERROR(VLOOKUP(AS1833,'[2]Listas anexo 1'!$A$7:$B$8,2,FALSE),"")</f>
        <v>ADMIN</v>
      </c>
      <c r="C1833" s="23" t="str">
        <f>+IFERROR(VLOOKUP(AT1833,'[2]Listas anexo 1'!$A$13:$B$15,2,FALSE),"")</f>
        <v>ADMINYCOOR</v>
      </c>
      <c r="D1833" s="23" t="str">
        <f>+IFERROR(VLOOKUP(AT1833,'[2]Listas anexo 1'!$A$13:$C$15,3,FALSE),"")</f>
        <v>CONTRIBUIR</v>
      </c>
      <c r="E1833" s="23" t="str">
        <f>+IFERROR(VLOOKUP(AT1833,'[2]Listas anexo 1'!$A$19:$B$21,2,FALSE),"")</f>
        <v>ADMINOB</v>
      </c>
      <c r="F1833" s="23" t="str">
        <f>+IFERROR(VLOOKUP(AV1833,'[2]Listas anexo 1'!$J$13:$K$21,2,FALSE),"")</f>
        <v>ADOBIV</v>
      </c>
      <c r="G1833" s="23" t="str">
        <f>+IFERROR(VLOOKUP(AW1833,'[2]LISTAS ANEXO 1. 2'!$A$9:$B$38,2,FALSE),"")</f>
        <v>AXVI</v>
      </c>
      <c r="H1833" s="23" t="str">
        <f>+IFERROR(IF(C1833="ADMINYCOOR",VLOOKUP(AY1833,'[2]LISTAS ANEXO 1. 3'!$B$13:$C$42,2,FALSE),IF(C1833="TASAS",VLOOKUP(AY1833,'[2]LISTAS ANEXO 1. 3'!$B$43:$C$51,2,FALSE),IF(C1833="FORTALECIMIENTO",VLOOKUP(AY1833,'[2]LISTAS ANEXO 1. 3'!$B$52:$C$58,2,FALSE),""))),"")</f>
        <v>CD</v>
      </c>
      <c r="I1833" s="23" t="str">
        <f>+IFERROR(VLOOKUP(#REF!,'[2]LISTAS ANEXO 1. 4'!$B$74:$C$90,2,FALSE),"")</f>
        <v/>
      </c>
      <c r="J1833" s="23" t="str">
        <f>+IFERROR(VLOOKUP(X1833,[2]ORDINALES!$B$2:$C$5,2,FALSE),"")</f>
        <v>CTADOS</v>
      </c>
      <c r="K1833" s="23" t="str">
        <f>+IFERROR(VLOOKUP(#REF!,[2]REGION!$G$2:$I$1125,2,FALSE),"")</f>
        <v/>
      </c>
      <c r="L1833" s="23" t="str">
        <f>+IFERROR(VLOOKUP(AI1833,[2]REGION!$G$2:$I$1125,2,FALSE),"")</f>
        <v/>
      </c>
      <c r="M1833" s="23" t="str">
        <f>+IFERROR(VLOOKUP(#REF!,[2]ORDINALES!$H$2:$I$382,2,FALSE),"")</f>
        <v/>
      </c>
      <c r="N1833" s="23" t="str">
        <f>IFERROR(VLOOKUP(U1833,'[2]Lista Willy'!$B$11:$D$14,3,FALSE),"")</f>
        <v>REC_11</v>
      </c>
      <c r="O1833" s="24"/>
      <c r="P1833" s="90">
        <v>55023</v>
      </c>
      <c r="Q1833" s="90" t="s">
        <v>540</v>
      </c>
      <c r="R1833" s="90" t="s">
        <v>1386</v>
      </c>
      <c r="S1833" s="90" t="s">
        <v>1738</v>
      </c>
      <c r="T1833" s="90" t="s">
        <v>1386</v>
      </c>
      <c r="U1833" s="90" t="s">
        <v>52</v>
      </c>
      <c r="V1833" s="94" t="s">
        <v>53</v>
      </c>
      <c r="W1833" s="90" t="s">
        <v>54</v>
      </c>
      <c r="X1833" s="90" t="s">
        <v>55</v>
      </c>
      <c r="Y1833" s="90" t="s">
        <v>294</v>
      </c>
      <c r="Z1833" s="88">
        <v>329600</v>
      </c>
      <c r="AA1833" s="120"/>
      <c r="AB1833" s="88"/>
      <c r="AC1833" s="88"/>
      <c r="AD1833" s="88"/>
      <c r="AE1833" s="120">
        <v>329600</v>
      </c>
      <c r="AF1833" s="88"/>
      <c r="AG1833" s="89"/>
      <c r="AH1833" s="90" t="s">
        <v>57</v>
      </c>
      <c r="AI1833" s="90"/>
      <c r="AJ1833" s="90"/>
      <c r="AK1833" s="90"/>
      <c r="AL1833" s="90" t="s">
        <v>57</v>
      </c>
      <c r="AM1833" s="90"/>
      <c r="AN1833" s="90" t="s">
        <v>57</v>
      </c>
      <c r="AO1833" s="90"/>
      <c r="AP1833" s="90" t="s">
        <v>57</v>
      </c>
      <c r="AQ1833" s="90"/>
      <c r="AR1833" s="90" t="s">
        <v>57</v>
      </c>
      <c r="AS1833" s="90" t="s">
        <v>60</v>
      </c>
      <c r="AT1833" s="90" t="s">
        <v>61</v>
      </c>
      <c r="AU1833" s="97" t="s">
        <v>62</v>
      </c>
      <c r="AV1833" s="98" t="s">
        <v>63</v>
      </c>
      <c r="AW1833" s="98" t="s">
        <v>64</v>
      </c>
      <c r="AX1833" s="97">
        <v>3202008</v>
      </c>
      <c r="AY1833" s="98" t="s">
        <v>65</v>
      </c>
      <c r="AZ1833" s="98" t="s">
        <v>66</v>
      </c>
      <c r="BA1833" s="24"/>
    </row>
    <row r="1834" spans="1:53" ht="84.75" customHeight="1">
      <c r="A1834" s="23" t="str">
        <f>+IFERROR(VLOOKUP(R1834,'[2]Listas niveles'!$D$2:$E$11,2,FALSE),"")</f>
        <v>DTAO</v>
      </c>
      <c r="B1834" s="23" t="str">
        <f>+IFERROR(VLOOKUP(AS1834,'[2]Listas anexo 1'!$A$7:$B$8,2,FALSE),"")</f>
        <v>ADMIN</v>
      </c>
      <c r="C1834" s="23" t="str">
        <f>+IFERROR(VLOOKUP(AT1834,'[2]Listas anexo 1'!$A$13:$B$15,2,FALSE),"")</f>
        <v>ADMINYCOOR</v>
      </c>
      <c r="D1834" s="23" t="str">
        <f>+IFERROR(VLOOKUP(AT1834,'[2]Listas anexo 1'!$A$13:$C$15,3,FALSE),"")</f>
        <v>CONTRIBUIR</v>
      </c>
      <c r="E1834" s="23" t="str">
        <f>+IFERROR(VLOOKUP(AT1834,'[2]Listas anexo 1'!$A$19:$B$21,2,FALSE),"")</f>
        <v>ADMINOB</v>
      </c>
      <c r="F1834" s="23" t="str">
        <f>+IFERROR(VLOOKUP(AV1834,'[2]Listas anexo 1'!$J$13:$K$21,2,FALSE),"")</f>
        <v>ADOBIV</v>
      </c>
      <c r="G1834" s="23" t="str">
        <f>+IFERROR(VLOOKUP(AW1834,'[2]LISTAS ANEXO 1. 2'!$A$9:$B$38,2,FALSE),"")</f>
        <v>AXVI</v>
      </c>
      <c r="H1834" s="23" t="str">
        <f>+IFERROR(IF(C1834="ADMINYCOOR",VLOOKUP(AY1834,'[2]LISTAS ANEXO 1. 3'!$B$13:$C$42,2,FALSE),IF(C1834="TASAS",VLOOKUP(AY1834,'[2]LISTAS ANEXO 1. 3'!$B$43:$C$51,2,FALSE),IF(C1834="FORTALECIMIENTO",VLOOKUP(AY1834,'[2]LISTAS ANEXO 1. 3'!$B$52:$C$58,2,FALSE),""))),"")</f>
        <v>CD</v>
      </c>
      <c r="I1834" s="23" t="str">
        <f>+IFERROR(VLOOKUP(#REF!,'[2]LISTAS ANEXO 1. 4'!$B$74:$C$90,2,FALSE),"")</f>
        <v/>
      </c>
      <c r="J1834" s="23" t="str">
        <f>+IFERROR(VLOOKUP(X1834,[2]ORDINALES!$B$2:$C$5,2,FALSE),"")</f>
        <v>CTADOS</v>
      </c>
      <c r="K1834" s="23" t="str">
        <f>+IFERROR(VLOOKUP(#REF!,[2]REGION!$G$2:$I$1125,2,FALSE),"")</f>
        <v/>
      </c>
      <c r="L1834" s="23" t="str">
        <f>+IFERROR(VLOOKUP(AI1834,[2]REGION!$G$2:$I$1125,2,FALSE),"")</f>
        <v/>
      </c>
      <c r="M1834" s="23" t="str">
        <f>+IFERROR(VLOOKUP(#REF!,[2]ORDINALES!$H$2:$I$382,2,FALSE),"")</f>
        <v/>
      </c>
      <c r="N1834" s="23" t="str">
        <f>IFERROR(VLOOKUP(U1834,'[2]Lista Willy'!$B$11:$D$14,3,FALSE),"")</f>
        <v>REC_11</v>
      </c>
      <c r="O1834" s="24"/>
      <c r="P1834" s="90">
        <v>55024</v>
      </c>
      <c r="Q1834" s="90" t="s">
        <v>540</v>
      </c>
      <c r="R1834" s="90" t="s">
        <v>1386</v>
      </c>
      <c r="S1834" s="90" t="s">
        <v>1738</v>
      </c>
      <c r="T1834" s="90" t="s">
        <v>1386</v>
      </c>
      <c r="U1834" s="90" t="s">
        <v>52</v>
      </c>
      <c r="V1834" s="94" t="s">
        <v>53</v>
      </c>
      <c r="W1834" s="90" t="s">
        <v>54</v>
      </c>
      <c r="X1834" s="90" t="s">
        <v>55</v>
      </c>
      <c r="Y1834" s="90" t="s">
        <v>294</v>
      </c>
      <c r="Z1834" s="88">
        <v>24857863</v>
      </c>
      <c r="AA1834" s="120"/>
      <c r="AB1834" s="88"/>
      <c r="AC1834" s="88"/>
      <c r="AD1834" s="88"/>
      <c r="AE1834" s="120">
        <v>24857863</v>
      </c>
      <c r="AF1834" s="88"/>
      <c r="AG1834" s="89"/>
      <c r="AH1834" s="90" t="s">
        <v>57</v>
      </c>
      <c r="AI1834" s="90"/>
      <c r="AJ1834" s="90"/>
      <c r="AK1834" s="90"/>
      <c r="AL1834" s="90" t="s">
        <v>57</v>
      </c>
      <c r="AM1834" s="90"/>
      <c r="AN1834" s="90" t="s">
        <v>57</v>
      </c>
      <c r="AO1834" s="90"/>
      <c r="AP1834" s="90" t="s">
        <v>57</v>
      </c>
      <c r="AQ1834" s="90"/>
      <c r="AR1834" s="90" t="s">
        <v>57</v>
      </c>
      <c r="AS1834" s="90" t="s">
        <v>60</v>
      </c>
      <c r="AT1834" s="90" t="s">
        <v>61</v>
      </c>
      <c r="AU1834" s="97" t="s">
        <v>62</v>
      </c>
      <c r="AV1834" s="98" t="s">
        <v>63</v>
      </c>
      <c r="AW1834" s="98" t="s">
        <v>64</v>
      </c>
      <c r="AX1834" s="97">
        <v>3202008</v>
      </c>
      <c r="AY1834" s="98" t="s">
        <v>65</v>
      </c>
      <c r="AZ1834" s="98" t="s">
        <v>66</v>
      </c>
      <c r="BA1834" s="24"/>
    </row>
    <row r="1835" spans="1:53" ht="84.75" customHeight="1">
      <c r="A1835" s="23" t="str">
        <f>+IFERROR(VLOOKUP(R1835,'[2]Listas niveles'!$D$2:$E$11,2,FALSE),"")</f>
        <v>DTAO</v>
      </c>
      <c r="B1835" s="23" t="str">
        <f>+IFERROR(VLOOKUP(AS1835,'[2]Listas anexo 1'!$A$7:$B$8,2,FALSE),"")</f>
        <v>FORTA</v>
      </c>
      <c r="C1835" s="23" t="str">
        <f>+IFERROR(VLOOKUP(AT1835,'[2]Listas anexo 1'!$A$13:$B$15,2,FALSE),"")</f>
        <v>FORTALECIMIENTO</v>
      </c>
      <c r="D1835" s="23" t="str">
        <f>+IFERROR(VLOOKUP(AT1835,'[2]Listas anexo 1'!$A$13:$C$15,3,FALSE),"")</f>
        <v>FORTALECER</v>
      </c>
      <c r="E1835" s="23" t="str">
        <f>+IFERROR(VLOOKUP(AT1835,'[2]Listas anexo 1'!$A$19:$B$21,2,FALSE),"")</f>
        <v>FORTOB</v>
      </c>
      <c r="F1835" s="23" t="str">
        <f>+IFERROR(VLOOKUP(AV1835,'[2]Listas anexo 1'!$J$13:$K$21,2,FALSE),"")</f>
        <v>FORTOBI</v>
      </c>
      <c r="G1835" s="23" t="str">
        <f>+IFERROR(VLOOKUP(AW1835,'[2]LISTAS ANEXO 1. 2'!$A$9:$B$38,2,FALSE),"")</f>
        <v>TII</v>
      </c>
      <c r="H1835" s="23" t="str">
        <f>+IFERROR(IF(C1835="ADMINYCOOR",VLOOKUP(AY1835,'[2]LISTAS ANEXO 1. 3'!$B$13:$C$42,2,FALSE),IF(C1835="TASAS",VLOOKUP(AY1835,'[2]LISTAS ANEXO 1. 3'!$B$43:$C$51,2,FALSE),IF(C1835="FORTALECIMIENTO",VLOOKUP(AY1835,'[2]LISTAS ANEXO 1. 3'!$B$52:$C$58,2,FALSE),""))),"")</f>
        <v>BBBB</v>
      </c>
      <c r="I1835" s="23" t="str">
        <f>+IFERROR(VLOOKUP(#REF!,'[2]LISTAS ANEXO 1. 4'!$B$74:$C$90,2,FALSE),"")</f>
        <v/>
      </c>
      <c r="J1835" s="23" t="str">
        <f>+IFERROR(VLOOKUP(X1835,[2]ORDINALES!$B$2:$C$5,2,FALSE),"")</f>
        <v>CTADOS</v>
      </c>
      <c r="K1835" s="23" t="str">
        <f>+IFERROR(VLOOKUP(#REF!,[2]REGION!$G$2:$I$1125,2,FALSE),"")</f>
        <v/>
      </c>
      <c r="L1835" s="23" t="str">
        <f>+IFERROR(VLOOKUP(AI1835,[2]REGION!$G$2:$I$1125,2,FALSE),"")</f>
        <v>RISARALDA</v>
      </c>
      <c r="M1835" s="23" t="str">
        <f>+IFERROR(VLOOKUP(#REF!,[2]ORDINALES!$H$2:$I$382,2,FALSE),"")</f>
        <v/>
      </c>
      <c r="N1835" s="23" t="str">
        <f>IFERROR(VLOOKUP(U1835,'[2]Lista Willy'!$B$11:$D$14,3,FALSE),"")</f>
        <v>REC_11</v>
      </c>
      <c r="O1835" s="24"/>
      <c r="P1835" s="90">
        <v>55025</v>
      </c>
      <c r="Q1835" s="90" t="s">
        <v>540</v>
      </c>
      <c r="R1835" s="90" t="s">
        <v>1386</v>
      </c>
      <c r="S1835" s="90" t="s">
        <v>1738</v>
      </c>
      <c r="T1835" s="90" t="s">
        <v>1386</v>
      </c>
      <c r="U1835" s="90" t="s">
        <v>52</v>
      </c>
      <c r="V1835" s="94" t="s">
        <v>53</v>
      </c>
      <c r="W1835" s="90" t="s">
        <v>54</v>
      </c>
      <c r="X1835" s="90" t="s">
        <v>55</v>
      </c>
      <c r="Y1835" s="90" t="s">
        <v>1756</v>
      </c>
      <c r="Z1835" s="88">
        <v>31859960</v>
      </c>
      <c r="AA1835" s="120"/>
      <c r="AB1835" s="88"/>
      <c r="AC1835" s="88"/>
      <c r="AD1835" s="88"/>
      <c r="AE1835" s="120">
        <v>31859960</v>
      </c>
      <c r="AF1835" s="88"/>
      <c r="AG1835" s="89"/>
      <c r="AH1835" s="90" t="s">
        <v>57</v>
      </c>
      <c r="AI1835" s="90" t="s">
        <v>1682</v>
      </c>
      <c r="AJ1835" s="90" t="s">
        <v>1740</v>
      </c>
      <c r="AK1835" s="90"/>
      <c r="AL1835" s="90" t="s">
        <v>57</v>
      </c>
      <c r="AM1835" s="90"/>
      <c r="AN1835" s="90" t="s">
        <v>57</v>
      </c>
      <c r="AO1835" s="90"/>
      <c r="AP1835" s="90" t="s">
        <v>57</v>
      </c>
      <c r="AQ1835" s="90"/>
      <c r="AR1835" s="90" t="s">
        <v>57</v>
      </c>
      <c r="AS1835" s="90" t="s">
        <v>73</v>
      </c>
      <c r="AT1835" s="90" t="s">
        <v>74</v>
      </c>
      <c r="AU1835" s="97" t="s">
        <v>75</v>
      </c>
      <c r="AV1835" s="98" t="s">
        <v>76</v>
      </c>
      <c r="AW1835" s="98" t="s">
        <v>77</v>
      </c>
      <c r="AX1835" s="97">
        <v>3299060</v>
      </c>
      <c r="AY1835" s="98" t="s">
        <v>78</v>
      </c>
      <c r="AZ1835" s="98" t="s">
        <v>201</v>
      </c>
      <c r="BA1835" s="24"/>
    </row>
    <row r="1836" spans="1:53" ht="84.75" customHeight="1">
      <c r="A1836" s="23" t="str">
        <f>+IFERROR(VLOOKUP(R1836,'[2]Listas niveles'!$D$2:$E$11,2,FALSE),"")</f>
        <v>DTAO</v>
      </c>
      <c r="B1836" s="23" t="str">
        <f>+IFERROR(VLOOKUP(AS1836,'[2]Listas anexo 1'!$A$7:$B$8,2,FALSE),"")</f>
        <v>FORTA</v>
      </c>
      <c r="C1836" s="23" t="str">
        <f>+IFERROR(VLOOKUP(AT1836,'[2]Listas anexo 1'!$A$13:$B$15,2,FALSE),"")</f>
        <v>FORTALECIMIENTO</v>
      </c>
      <c r="D1836" s="23" t="str">
        <f>+IFERROR(VLOOKUP(AT1836,'[2]Listas anexo 1'!$A$13:$C$15,3,FALSE),"")</f>
        <v>FORTALECER</v>
      </c>
      <c r="E1836" s="23" t="str">
        <f>+IFERROR(VLOOKUP(AT1836,'[2]Listas anexo 1'!$A$19:$B$21,2,FALSE),"")</f>
        <v>FORTOB</v>
      </c>
      <c r="F1836" s="23" t="str">
        <f>+IFERROR(VLOOKUP(AV1836,'[2]Listas anexo 1'!$J$13:$K$21,2,FALSE),"")</f>
        <v>FORTOBI</v>
      </c>
      <c r="G1836" s="23" t="str">
        <f>+IFERROR(VLOOKUP(AW1836,'[2]LISTAS ANEXO 1. 2'!$A$9:$B$38,2,FALSE),"")</f>
        <v>TII</v>
      </c>
      <c r="H1836" s="23" t="str">
        <f>+IFERROR(IF(C1836="ADMINYCOOR",VLOOKUP(AY1836,'[2]LISTAS ANEXO 1. 3'!$B$13:$C$42,2,FALSE),IF(C1836="TASAS",VLOOKUP(AY1836,'[2]LISTAS ANEXO 1. 3'!$B$43:$C$51,2,FALSE),IF(C1836="FORTALECIMIENTO",VLOOKUP(AY1836,'[2]LISTAS ANEXO 1. 3'!$B$52:$C$58,2,FALSE),""))),"")</f>
        <v>BBBB</v>
      </c>
      <c r="I1836" s="23" t="str">
        <f>+IFERROR(VLOOKUP(#REF!,'[2]LISTAS ANEXO 1. 4'!$B$74:$C$90,2,FALSE),"")</f>
        <v/>
      </c>
      <c r="J1836" s="23" t="str">
        <f>+IFERROR(VLOOKUP(X1836,[2]ORDINALES!$B$2:$C$5,2,FALSE),"")</f>
        <v>CTADOS</v>
      </c>
      <c r="K1836" s="23" t="str">
        <f>+IFERROR(VLOOKUP(#REF!,[2]REGION!$G$2:$I$1125,2,FALSE),"")</f>
        <v/>
      </c>
      <c r="L1836" s="23" t="str">
        <f>+IFERROR(VLOOKUP(AI1836,[2]REGION!$G$2:$I$1125,2,FALSE),"")</f>
        <v/>
      </c>
      <c r="M1836" s="23" t="str">
        <f>+IFERROR(VLOOKUP(#REF!,[2]ORDINALES!$H$2:$I$382,2,FALSE),"")</f>
        <v/>
      </c>
      <c r="N1836" s="23" t="str">
        <f>IFERROR(VLOOKUP(U1836,'[2]Lista Willy'!$B$11:$D$14,3,FALSE),"")</f>
        <v>REC_11</v>
      </c>
      <c r="O1836" s="24"/>
      <c r="P1836" s="90">
        <v>55027</v>
      </c>
      <c r="Q1836" s="90" t="s">
        <v>540</v>
      </c>
      <c r="R1836" s="90" t="s">
        <v>1386</v>
      </c>
      <c r="S1836" s="90" t="s">
        <v>1738</v>
      </c>
      <c r="T1836" s="90" t="s">
        <v>1386</v>
      </c>
      <c r="U1836" s="90" t="s">
        <v>52</v>
      </c>
      <c r="V1836" s="94" t="s">
        <v>53</v>
      </c>
      <c r="W1836" s="90" t="s">
        <v>54</v>
      </c>
      <c r="X1836" s="90" t="s">
        <v>55</v>
      </c>
      <c r="Y1836" s="90" t="s">
        <v>71</v>
      </c>
      <c r="Z1836" s="88">
        <v>2000000</v>
      </c>
      <c r="AA1836" s="120"/>
      <c r="AB1836" s="88"/>
      <c r="AC1836" s="88"/>
      <c r="AD1836" s="88"/>
      <c r="AE1836" s="120">
        <v>2000000</v>
      </c>
      <c r="AF1836" s="88"/>
      <c r="AG1836" s="89"/>
      <c r="AH1836" s="90" t="s">
        <v>57</v>
      </c>
      <c r="AI1836" s="90"/>
      <c r="AJ1836" s="90"/>
      <c r="AK1836" s="90"/>
      <c r="AL1836" s="90" t="s">
        <v>57</v>
      </c>
      <c r="AM1836" s="90"/>
      <c r="AN1836" s="90" t="s">
        <v>57</v>
      </c>
      <c r="AO1836" s="90"/>
      <c r="AP1836" s="90" t="s">
        <v>57</v>
      </c>
      <c r="AQ1836" s="90"/>
      <c r="AR1836" s="90" t="s">
        <v>57</v>
      </c>
      <c r="AS1836" s="90" t="s">
        <v>73</v>
      </c>
      <c r="AT1836" s="90" t="s">
        <v>74</v>
      </c>
      <c r="AU1836" s="97" t="s">
        <v>75</v>
      </c>
      <c r="AV1836" s="98" t="s">
        <v>76</v>
      </c>
      <c r="AW1836" s="98" t="s">
        <v>77</v>
      </c>
      <c r="AX1836" s="97">
        <v>3299060</v>
      </c>
      <c r="AY1836" s="98" t="s">
        <v>78</v>
      </c>
      <c r="AZ1836" s="98" t="s">
        <v>201</v>
      </c>
      <c r="BA1836" s="24"/>
    </row>
    <row r="1837" spans="1:53" ht="84.75" customHeight="1">
      <c r="A1837" s="23" t="str">
        <f>+IFERROR(VLOOKUP(R1837,'[2]Listas niveles'!$D$2:$E$11,2,FALSE),"")</f>
        <v>DTAO</v>
      </c>
      <c r="B1837" s="23" t="str">
        <f>+IFERROR(VLOOKUP(AS1837,'[2]Listas anexo 1'!$A$7:$B$8,2,FALSE),"")</f>
        <v>FORTA</v>
      </c>
      <c r="C1837" s="23" t="str">
        <f>+IFERROR(VLOOKUP(AT1837,'[2]Listas anexo 1'!$A$13:$B$15,2,FALSE),"")</f>
        <v>FORTALECIMIENTO</v>
      </c>
      <c r="D1837" s="23" t="str">
        <f>+IFERROR(VLOOKUP(AT1837,'[2]Listas anexo 1'!$A$13:$C$15,3,FALSE),"")</f>
        <v>FORTALECER</v>
      </c>
      <c r="E1837" s="23" t="str">
        <f>+IFERROR(VLOOKUP(AT1837,'[2]Listas anexo 1'!$A$19:$B$21,2,FALSE),"")</f>
        <v>FORTOB</v>
      </c>
      <c r="F1837" s="23" t="str">
        <f>+IFERROR(VLOOKUP(AV1837,'[2]Listas anexo 1'!$J$13:$K$21,2,FALSE),"")</f>
        <v>FORTOBI</v>
      </c>
      <c r="G1837" s="23" t="str">
        <f>+IFERROR(VLOOKUP(AW1837,'[2]LISTAS ANEXO 1. 2'!$A$9:$B$38,2,FALSE),"")</f>
        <v>TII</v>
      </c>
      <c r="H1837" s="23" t="str">
        <f>+IFERROR(IF(C1837="ADMINYCOOR",VLOOKUP(AY1837,'[2]LISTAS ANEXO 1. 3'!$B$13:$C$42,2,FALSE),IF(C1837="TASAS",VLOOKUP(AY1837,'[2]LISTAS ANEXO 1. 3'!$B$43:$C$51,2,FALSE),IF(C1837="FORTALECIMIENTO",VLOOKUP(AY1837,'[2]LISTAS ANEXO 1. 3'!$B$52:$C$58,2,FALSE),""))),"")</f>
        <v>BBBB</v>
      </c>
      <c r="I1837" s="23" t="str">
        <f>+IFERROR(VLOOKUP(#REF!,'[2]LISTAS ANEXO 1. 4'!$B$74:$C$90,2,FALSE),"")</f>
        <v/>
      </c>
      <c r="J1837" s="23" t="str">
        <f>+IFERROR(VLOOKUP(X1837,[2]ORDINALES!$B$2:$C$5,2,FALSE),"")</f>
        <v>CTADOS</v>
      </c>
      <c r="K1837" s="23" t="str">
        <f>+IFERROR(VLOOKUP(#REF!,[2]REGION!$G$2:$I$1125,2,FALSE),"")</f>
        <v/>
      </c>
      <c r="L1837" s="23" t="str">
        <f>+IFERROR(VLOOKUP(AI1837,[2]REGION!$G$2:$I$1125,2,FALSE),"")</f>
        <v/>
      </c>
      <c r="M1837" s="23" t="str">
        <f>+IFERROR(VLOOKUP(#REF!,[2]ORDINALES!$H$2:$I$382,2,FALSE),"")</f>
        <v/>
      </c>
      <c r="N1837" s="23" t="str">
        <f>IFERROR(VLOOKUP(U1837,'[2]Lista Willy'!$B$11:$D$14,3,FALSE),"")</f>
        <v>REC_11</v>
      </c>
      <c r="O1837" s="24"/>
      <c r="P1837" s="90">
        <v>55029</v>
      </c>
      <c r="Q1837" s="90" t="s">
        <v>540</v>
      </c>
      <c r="R1837" s="90" t="s">
        <v>1386</v>
      </c>
      <c r="S1837" s="90" t="s">
        <v>1738</v>
      </c>
      <c r="T1837" s="90" t="s">
        <v>1386</v>
      </c>
      <c r="U1837" s="90" t="s">
        <v>52</v>
      </c>
      <c r="V1837" s="94" t="s">
        <v>53</v>
      </c>
      <c r="W1837" s="90" t="s">
        <v>54</v>
      </c>
      <c r="X1837" s="90" t="s">
        <v>55</v>
      </c>
      <c r="Y1837" s="90" t="s">
        <v>1436</v>
      </c>
      <c r="Z1837" s="88">
        <v>500000</v>
      </c>
      <c r="AA1837" s="120"/>
      <c r="AB1837" s="88"/>
      <c r="AC1837" s="88"/>
      <c r="AD1837" s="88"/>
      <c r="AE1837" s="120">
        <v>500000</v>
      </c>
      <c r="AF1837" s="88"/>
      <c r="AG1837" s="89"/>
      <c r="AH1837" s="90" t="s">
        <v>57</v>
      </c>
      <c r="AI1837" s="90"/>
      <c r="AJ1837" s="90"/>
      <c r="AK1837" s="90"/>
      <c r="AL1837" s="90" t="s">
        <v>57</v>
      </c>
      <c r="AM1837" s="90"/>
      <c r="AN1837" s="90" t="s">
        <v>57</v>
      </c>
      <c r="AO1837" s="90"/>
      <c r="AP1837" s="90" t="s">
        <v>57</v>
      </c>
      <c r="AQ1837" s="90"/>
      <c r="AR1837" s="90" t="s">
        <v>57</v>
      </c>
      <c r="AS1837" s="90" t="s">
        <v>73</v>
      </c>
      <c r="AT1837" s="90" t="s">
        <v>74</v>
      </c>
      <c r="AU1837" s="97" t="s">
        <v>75</v>
      </c>
      <c r="AV1837" s="98" t="s">
        <v>76</v>
      </c>
      <c r="AW1837" s="98" t="s">
        <v>77</v>
      </c>
      <c r="AX1837" s="97">
        <v>3299060</v>
      </c>
      <c r="AY1837" s="98" t="s">
        <v>78</v>
      </c>
      <c r="AZ1837" s="98" t="s">
        <v>201</v>
      </c>
      <c r="BA1837" s="24"/>
    </row>
    <row r="1838" spans="1:53" ht="84.75" customHeight="1">
      <c r="A1838" s="23" t="str">
        <f>+IFERROR(VLOOKUP(R1838,'[2]Listas niveles'!$D$2:$E$11,2,FALSE),"")</f>
        <v>DTAO</v>
      </c>
      <c r="B1838" s="23" t="str">
        <f>+IFERROR(VLOOKUP(AS1838,'[2]Listas anexo 1'!$A$7:$B$8,2,FALSE),"")</f>
        <v>FORTA</v>
      </c>
      <c r="C1838" s="23" t="str">
        <f>+IFERROR(VLOOKUP(AT1838,'[2]Listas anexo 1'!$A$13:$B$15,2,FALSE),"")</f>
        <v>FORTALECIMIENTO</v>
      </c>
      <c r="D1838" s="23" t="str">
        <f>+IFERROR(VLOOKUP(AT1838,'[2]Listas anexo 1'!$A$13:$C$15,3,FALSE),"")</f>
        <v>FORTALECER</v>
      </c>
      <c r="E1838" s="23" t="str">
        <f>+IFERROR(VLOOKUP(AT1838,'[2]Listas anexo 1'!$A$19:$B$21,2,FALSE),"")</f>
        <v>FORTOB</v>
      </c>
      <c r="F1838" s="23" t="str">
        <f>+IFERROR(VLOOKUP(AV1838,'[2]Listas anexo 1'!$J$13:$K$21,2,FALSE),"")</f>
        <v>FORTOBI</v>
      </c>
      <c r="G1838" s="23" t="str">
        <f>+IFERROR(VLOOKUP(AW1838,'[2]LISTAS ANEXO 1. 2'!$A$9:$B$38,2,FALSE),"")</f>
        <v>TII</v>
      </c>
      <c r="H1838" s="23" t="str">
        <f>+IFERROR(IF(C1838="ADMINYCOOR",VLOOKUP(AY1838,'[2]LISTAS ANEXO 1. 3'!$B$13:$C$42,2,FALSE),IF(C1838="TASAS",VLOOKUP(AY1838,'[2]LISTAS ANEXO 1. 3'!$B$43:$C$51,2,FALSE),IF(C1838="FORTALECIMIENTO",VLOOKUP(AY1838,'[2]LISTAS ANEXO 1. 3'!$B$52:$C$58,2,FALSE),""))),"")</f>
        <v>BBBB</v>
      </c>
      <c r="I1838" s="23" t="str">
        <f>+IFERROR(VLOOKUP(#REF!,'[2]LISTAS ANEXO 1. 4'!$B$74:$C$90,2,FALSE),"")</f>
        <v/>
      </c>
      <c r="J1838" s="23" t="str">
        <f>+IFERROR(VLOOKUP(X1838,[2]ORDINALES!$B$2:$C$5,2,FALSE),"")</f>
        <v>CTADOS</v>
      </c>
      <c r="K1838" s="23" t="str">
        <f>+IFERROR(VLOOKUP(#REF!,[2]REGION!$G$2:$I$1125,2,FALSE),"")</f>
        <v/>
      </c>
      <c r="L1838" s="23" t="str">
        <f>+IFERROR(VLOOKUP(AI1838,[2]REGION!$G$2:$I$1125,2,FALSE),"")</f>
        <v/>
      </c>
      <c r="M1838" s="23" t="str">
        <f>+IFERROR(VLOOKUP(#REF!,[2]ORDINALES!$H$2:$I$382,2,FALSE),"")</f>
        <v/>
      </c>
      <c r="N1838" s="23" t="str">
        <f>IFERROR(VLOOKUP(U1838,'[2]Lista Willy'!$B$11:$D$14,3,FALSE),"")</f>
        <v>REC_11</v>
      </c>
      <c r="O1838" s="24"/>
      <c r="P1838" s="90">
        <v>55030</v>
      </c>
      <c r="Q1838" s="90" t="s">
        <v>540</v>
      </c>
      <c r="R1838" s="90" t="s">
        <v>1386</v>
      </c>
      <c r="S1838" s="90" t="s">
        <v>1738</v>
      </c>
      <c r="T1838" s="90" t="s">
        <v>1386</v>
      </c>
      <c r="U1838" s="90" t="s">
        <v>52</v>
      </c>
      <c r="V1838" s="94" t="s">
        <v>53</v>
      </c>
      <c r="W1838" s="90" t="s">
        <v>54</v>
      </c>
      <c r="X1838" s="90" t="s">
        <v>55</v>
      </c>
      <c r="Y1838" s="90" t="s">
        <v>1508</v>
      </c>
      <c r="Z1838" s="88">
        <v>1000000</v>
      </c>
      <c r="AA1838" s="120"/>
      <c r="AB1838" s="88"/>
      <c r="AC1838" s="88"/>
      <c r="AD1838" s="88"/>
      <c r="AE1838" s="120">
        <v>1000000</v>
      </c>
      <c r="AF1838" s="88"/>
      <c r="AG1838" s="89"/>
      <c r="AH1838" s="90" t="s">
        <v>57</v>
      </c>
      <c r="AI1838" s="90"/>
      <c r="AJ1838" s="90"/>
      <c r="AK1838" s="90"/>
      <c r="AL1838" s="90" t="s">
        <v>57</v>
      </c>
      <c r="AM1838" s="90"/>
      <c r="AN1838" s="90" t="s">
        <v>57</v>
      </c>
      <c r="AO1838" s="90"/>
      <c r="AP1838" s="90" t="s">
        <v>57</v>
      </c>
      <c r="AQ1838" s="90"/>
      <c r="AR1838" s="90" t="s">
        <v>57</v>
      </c>
      <c r="AS1838" s="90" t="s">
        <v>73</v>
      </c>
      <c r="AT1838" s="90" t="s">
        <v>74</v>
      </c>
      <c r="AU1838" s="97" t="s">
        <v>75</v>
      </c>
      <c r="AV1838" s="98" t="s">
        <v>76</v>
      </c>
      <c r="AW1838" s="98" t="s">
        <v>77</v>
      </c>
      <c r="AX1838" s="97">
        <v>3299060</v>
      </c>
      <c r="AY1838" s="98" t="s">
        <v>78</v>
      </c>
      <c r="AZ1838" s="98" t="s">
        <v>201</v>
      </c>
      <c r="BA1838" s="24"/>
    </row>
    <row r="1839" spans="1:53" ht="84.75" customHeight="1">
      <c r="A1839" s="23" t="str">
        <f>+IFERROR(VLOOKUP(R1839,'[2]Listas niveles'!$D$2:$E$11,2,FALSE),"")</f>
        <v>DTCA</v>
      </c>
      <c r="B1839" s="23" t="str">
        <f>+IFERROR(VLOOKUP(AS1839,'[2]Listas anexo 1'!$A$7:$B$8,2,FALSE),"")</f>
        <v>ADMIN</v>
      </c>
      <c r="C1839" s="23" t="str">
        <f>+IFERROR(VLOOKUP(AT1839,'[2]Listas anexo 1'!$A$13:$B$15,2,FALSE),"")</f>
        <v>ADMINYCOOR</v>
      </c>
      <c r="D1839" s="23" t="str">
        <f>+IFERROR(VLOOKUP(AT1839,'[2]Listas anexo 1'!$A$13:$C$15,3,FALSE),"")</f>
        <v>CONTRIBUIR</v>
      </c>
      <c r="E1839" s="23" t="str">
        <f>+IFERROR(VLOOKUP(AT1839,'[2]Listas anexo 1'!$A$19:$B$21,2,FALSE),"")</f>
        <v>ADMINOB</v>
      </c>
      <c r="F1839" s="23" t="str">
        <f>+IFERROR(VLOOKUP(AV1839,'[2]Listas anexo 1'!$J$13:$K$21,2,FALSE),"")</f>
        <v>ADOBIV</v>
      </c>
      <c r="G1839" s="23" t="str">
        <f>+IFERROR(VLOOKUP(AW1839,'[2]LISTAS ANEXO 1. 2'!$A$9:$B$38,2,FALSE),"")</f>
        <v>AXVI</v>
      </c>
      <c r="H1839" s="23" t="str">
        <f>+IFERROR(IF(C1839="ADMINYCOOR",VLOOKUP(AY1839,'[2]LISTAS ANEXO 1. 3'!$B$13:$C$42,2,FALSE),IF(C1839="TASAS",VLOOKUP(AY1839,'[2]LISTAS ANEXO 1. 3'!$B$43:$C$51,2,FALSE),IF(C1839="FORTALECIMIENTO",VLOOKUP(AY1839,'[2]LISTAS ANEXO 1. 3'!$B$52:$C$58,2,FALSE),""))),"")</f>
        <v>CD</v>
      </c>
      <c r="I1839" s="23" t="str">
        <f>+IFERROR(VLOOKUP(#REF!,'[2]LISTAS ANEXO 1. 4'!$B$74:$C$90,2,FALSE),"")</f>
        <v/>
      </c>
      <c r="J1839" s="23" t="str">
        <f>+IFERROR(VLOOKUP(X1839,[2]ORDINALES!$B$2:$C$5,2,FALSE),"")</f>
        <v>CTADOS</v>
      </c>
      <c r="K1839" s="23" t="str">
        <f>+IFERROR(VLOOKUP(#REF!,[2]REGION!$G$2:$I$1125,2,FALSE),"")</f>
        <v/>
      </c>
      <c r="L1839" s="23" t="str">
        <f>+IFERROR(VLOOKUP(AI1839,[2]REGION!$G$2:$I$1125,2,FALSE),"")</f>
        <v>MAGDALENA</v>
      </c>
      <c r="M1839" s="23" t="str">
        <f>+IFERROR(VLOOKUP(#REF!,[2]ORDINALES!$H$2:$I$382,2,FALSE),"")</f>
        <v/>
      </c>
      <c r="N1839" s="23" t="str">
        <f>IFERROR(VLOOKUP(U1839,'[2]Lista Willy'!$B$11:$D$14,3,FALSE),"")</f>
        <v>REC_11</v>
      </c>
      <c r="O1839" s="24"/>
      <c r="P1839" s="94">
        <v>56000</v>
      </c>
      <c r="Q1839" s="94" t="s">
        <v>540</v>
      </c>
      <c r="R1839" s="94" t="s">
        <v>1757</v>
      </c>
      <c r="S1839" s="94" t="s">
        <v>1757</v>
      </c>
      <c r="T1839" s="94" t="s">
        <v>1757</v>
      </c>
      <c r="U1839" s="94" t="s">
        <v>52</v>
      </c>
      <c r="V1839" s="94" t="s">
        <v>53</v>
      </c>
      <c r="W1839" s="94" t="s">
        <v>54</v>
      </c>
      <c r="X1839" s="90" t="s">
        <v>55</v>
      </c>
      <c r="Y1839" s="137" t="s">
        <v>1758</v>
      </c>
      <c r="Z1839" s="138">
        <v>57750000</v>
      </c>
      <c r="AA1839" s="120"/>
      <c r="AB1839" s="138"/>
      <c r="AC1839" s="138"/>
      <c r="AD1839" s="138"/>
      <c r="AE1839" s="120">
        <v>57750000</v>
      </c>
      <c r="AF1839" s="88"/>
      <c r="AG1839" s="89"/>
      <c r="AH1839" s="90" t="s">
        <v>57</v>
      </c>
      <c r="AI1839" s="94" t="s">
        <v>1759</v>
      </c>
      <c r="AJ1839" s="94" t="s">
        <v>1760</v>
      </c>
      <c r="AK1839" s="94" t="s">
        <v>59</v>
      </c>
      <c r="AL1839" s="94" t="s">
        <v>57</v>
      </c>
      <c r="AM1839" s="94" t="s">
        <v>185</v>
      </c>
      <c r="AN1839" s="94" t="s">
        <v>1761</v>
      </c>
      <c r="AO1839" s="94"/>
      <c r="AP1839" s="94" t="s">
        <v>57</v>
      </c>
      <c r="AQ1839" s="94"/>
      <c r="AR1839" s="94" t="s">
        <v>57</v>
      </c>
      <c r="AS1839" s="90" t="s">
        <v>60</v>
      </c>
      <c r="AT1839" s="90" t="s">
        <v>61</v>
      </c>
      <c r="AU1839" s="97" t="s">
        <v>62</v>
      </c>
      <c r="AV1839" s="98" t="s">
        <v>63</v>
      </c>
      <c r="AW1839" s="97" t="s">
        <v>64</v>
      </c>
      <c r="AX1839" s="97">
        <v>3202008</v>
      </c>
      <c r="AY1839" s="97" t="s">
        <v>65</v>
      </c>
      <c r="AZ1839" s="97" t="s">
        <v>175</v>
      </c>
      <c r="BA1839" s="24"/>
    </row>
    <row r="1840" spans="1:53" ht="84.75" customHeight="1">
      <c r="A1840" s="23" t="str">
        <f>+IFERROR(VLOOKUP(R1840,'[2]Listas niveles'!$D$2:$E$11,2,FALSE),"")</f>
        <v>DTCA</v>
      </c>
      <c r="B1840" s="23" t="str">
        <f>+IFERROR(VLOOKUP(AS1840,'[2]Listas anexo 1'!$A$7:$B$8,2,FALSE),"")</f>
        <v>ADMIN</v>
      </c>
      <c r="C1840" s="23" t="str">
        <f>+IFERROR(VLOOKUP(AT1840,'[2]Listas anexo 1'!$A$13:$B$15,2,FALSE),"")</f>
        <v>ADMINYCOOR</v>
      </c>
      <c r="D1840" s="23" t="str">
        <f>+IFERROR(VLOOKUP(AT1840,'[2]Listas anexo 1'!$A$13:$C$15,3,FALSE),"")</f>
        <v>CONTRIBUIR</v>
      </c>
      <c r="E1840" s="23" t="str">
        <f>+IFERROR(VLOOKUP(AT1840,'[2]Listas anexo 1'!$A$19:$B$21,2,FALSE),"")</f>
        <v>ADMINOB</v>
      </c>
      <c r="F1840" s="23" t="str">
        <f>+IFERROR(VLOOKUP(AV1840,'[2]Listas anexo 1'!$J$13:$K$21,2,FALSE),"")</f>
        <v>ADOBIV</v>
      </c>
      <c r="G1840" s="23" t="str">
        <f>+IFERROR(VLOOKUP(AW1840,'[2]LISTAS ANEXO 1. 2'!$A$9:$B$38,2,FALSE),"")</f>
        <v>AXVI</v>
      </c>
      <c r="H1840" s="23" t="str">
        <f>+IFERROR(IF(C1840="ADMINYCOOR",VLOOKUP(AY1840,'[2]LISTAS ANEXO 1. 3'!$B$13:$C$42,2,FALSE),IF(C1840="TASAS",VLOOKUP(AY1840,'[2]LISTAS ANEXO 1. 3'!$B$43:$C$51,2,FALSE),IF(C1840="FORTALECIMIENTO",VLOOKUP(AY1840,'[2]LISTAS ANEXO 1. 3'!$B$52:$C$58,2,FALSE),""))),"")</f>
        <v>CD</v>
      </c>
      <c r="I1840" s="23" t="str">
        <f>+IFERROR(VLOOKUP(#REF!,'[2]LISTAS ANEXO 1. 4'!$B$74:$C$90,2,FALSE),"")</f>
        <v/>
      </c>
      <c r="J1840" s="23" t="str">
        <f>+IFERROR(VLOOKUP(X1840,[2]ORDINALES!$B$2:$C$5,2,FALSE),"")</f>
        <v>CTADOS</v>
      </c>
      <c r="K1840" s="23" t="str">
        <f>+IFERROR(VLOOKUP(#REF!,[2]REGION!$G$2:$I$1125,2,FALSE),"")</f>
        <v/>
      </c>
      <c r="L1840" s="23" t="str">
        <f>+IFERROR(VLOOKUP(AI1840,[2]REGION!$G$2:$I$1125,2,FALSE),"")</f>
        <v>MAGDALENA</v>
      </c>
      <c r="M1840" s="23" t="str">
        <f>+IFERROR(VLOOKUP(#REF!,[2]ORDINALES!$H$2:$I$382,2,FALSE),"")</f>
        <v/>
      </c>
      <c r="N1840" s="23" t="str">
        <f>IFERROR(VLOOKUP(U1840,'[2]Lista Willy'!$B$11:$D$14,3,FALSE),"")</f>
        <v>REC_11</v>
      </c>
      <c r="O1840" s="24"/>
      <c r="P1840" s="94">
        <v>56003</v>
      </c>
      <c r="Q1840" s="94" t="s">
        <v>540</v>
      </c>
      <c r="R1840" s="94" t="s">
        <v>1757</v>
      </c>
      <c r="S1840" s="94" t="s">
        <v>1757</v>
      </c>
      <c r="T1840" s="94" t="s">
        <v>1757</v>
      </c>
      <c r="U1840" s="94" t="s">
        <v>52</v>
      </c>
      <c r="V1840" s="94" t="s">
        <v>53</v>
      </c>
      <c r="W1840" s="94" t="s">
        <v>54</v>
      </c>
      <c r="X1840" s="90" t="s">
        <v>55</v>
      </c>
      <c r="Y1840" s="137" t="s">
        <v>1762</v>
      </c>
      <c r="Z1840" s="138">
        <v>57750000</v>
      </c>
      <c r="AA1840" s="120"/>
      <c r="AB1840" s="138"/>
      <c r="AC1840" s="138"/>
      <c r="AD1840" s="138"/>
      <c r="AE1840" s="120">
        <v>57750000</v>
      </c>
      <c r="AF1840" s="88"/>
      <c r="AG1840" s="89"/>
      <c r="AH1840" s="90" t="s">
        <v>57</v>
      </c>
      <c r="AI1840" s="94" t="s">
        <v>1759</v>
      </c>
      <c r="AJ1840" s="94" t="s">
        <v>1760</v>
      </c>
      <c r="AK1840" s="94" t="s">
        <v>59</v>
      </c>
      <c r="AL1840" s="94" t="s">
        <v>57</v>
      </c>
      <c r="AM1840" s="94"/>
      <c r="AN1840" s="94" t="s">
        <v>1763</v>
      </c>
      <c r="AO1840" s="94"/>
      <c r="AP1840" s="94" t="s">
        <v>57</v>
      </c>
      <c r="AQ1840" s="94"/>
      <c r="AR1840" s="94" t="s">
        <v>57</v>
      </c>
      <c r="AS1840" s="90" t="s">
        <v>60</v>
      </c>
      <c r="AT1840" s="90" t="s">
        <v>61</v>
      </c>
      <c r="AU1840" s="97" t="s">
        <v>62</v>
      </c>
      <c r="AV1840" s="98" t="s">
        <v>63</v>
      </c>
      <c r="AW1840" s="97" t="s">
        <v>64</v>
      </c>
      <c r="AX1840" s="97">
        <v>3202008</v>
      </c>
      <c r="AY1840" s="97" t="s">
        <v>65</v>
      </c>
      <c r="AZ1840" s="97" t="s">
        <v>175</v>
      </c>
      <c r="BA1840" s="24"/>
    </row>
    <row r="1841" spans="1:53" ht="84.75" customHeight="1">
      <c r="A1841" s="23" t="str">
        <f>+IFERROR(VLOOKUP(R1841,'[2]Listas niveles'!$D$2:$E$11,2,FALSE),"")</f>
        <v>DTCA</v>
      </c>
      <c r="B1841" s="23" t="str">
        <f>+IFERROR(VLOOKUP(AS1841,'[2]Listas anexo 1'!$A$7:$B$8,2,FALSE),"")</f>
        <v>ADMIN</v>
      </c>
      <c r="C1841" s="23" t="str">
        <f>+IFERROR(VLOOKUP(AT1841,'[2]Listas anexo 1'!$A$13:$B$15,2,FALSE),"")</f>
        <v>ADMINYCOOR</v>
      </c>
      <c r="D1841" s="23" t="str">
        <f>+IFERROR(VLOOKUP(AT1841,'[2]Listas anexo 1'!$A$13:$C$15,3,FALSE),"")</f>
        <v>CONTRIBUIR</v>
      </c>
      <c r="E1841" s="23" t="str">
        <f>+IFERROR(VLOOKUP(AT1841,'[2]Listas anexo 1'!$A$19:$B$21,2,FALSE),"")</f>
        <v>ADMINOB</v>
      </c>
      <c r="F1841" s="23" t="str">
        <f>+IFERROR(VLOOKUP(AV1841,'[2]Listas anexo 1'!$J$13:$K$21,2,FALSE),"")</f>
        <v>ADOBI</v>
      </c>
      <c r="G1841" s="23" t="str">
        <f>+IFERROR(VLOOKUP(AW1841,'[2]LISTAS ANEXO 1. 2'!$A$9:$B$38,2,FALSE),"")</f>
        <v>AI</v>
      </c>
      <c r="H1841" s="23" t="str">
        <f>+IFERROR(IF(C1841="ADMINYCOOR",VLOOKUP(AY1841,'[2]LISTAS ANEXO 1. 3'!$B$13:$C$42,2,FALSE),IF(C1841="TASAS",VLOOKUP(AY1841,'[2]LISTAS ANEXO 1. 3'!$B$43:$C$51,2,FALSE),IF(C1841="FORTALECIMIENTO",VLOOKUP(AY1841,'[2]LISTAS ANEXO 1. 3'!$B$52:$C$58,2,FALSE),""))),"")</f>
        <v>AA</v>
      </c>
      <c r="I1841" s="23" t="str">
        <f>+IFERROR(VLOOKUP(#REF!,'[2]LISTAS ANEXO 1. 4'!$B$74:$C$90,2,FALSE),"")</f>
        <v/>
      </c>
      <c r="J1841" s="23" t="str">
        <f>+IFERROR(VLOOKUP(X1841,[2]ORDINALES!$B$2:$C$5,2,FALSE),"")</f>
        <v>CTADOS</v>
      </c>
      <c r="K1841" s="23" t="str">
        <f>+IFERROR(VLOOKUP(#REF!,[2]REGION!$G$2:$I$1125,2,FALSE),"")</f>
        <v/>
      </c>
      <c r="L1841" s="23" t="str">
        <f>+IFERROR(VLOOKUP(AI1841,[2]REGION!$G$2:$I$1125,2,FALSE),"")</f>
        <v>MAGDALENA</v>
      </c>
      <c r="M1841" s="23" t="str">
        <f>+IFERROR(VLOOKUP(#REF!,[2]ORDINALES!$H$2:$I$382,2,FALSE),"")</f>
        <v/>
      </c>
      <c r="N1841" s="23" t="str">
        <f>IFERROR(VLOOKUP(U1841,'[2]Lista Willy'!$B$11:$D$14,3,FALSE),"")</f>
        <v>REC_11</v>
      </c>
      <c r="O1841" s="24"/>
      <c r="P1841" s="94">
        <v>56004</v>
      </c>
      <c r="Q1841" s="94" t="s">
        <v>540</v>
      </c>
      <c r="R1841" s="94" t="s">
        <v>1757</v>
      </c>
      <c r="S1841" s="94" t="s">
        <v>1757</v>
      </c>
      <c r="T1841" s="94" t="s">
        <v>1757</v>
      </c>
      <c r="U1841" s="94" t="s">
        <v>52</v>
      </c>
      <c r="V1841" s="94" t="s">
        <v>53</v>
      </c>
      <c r="W1841" s="94" t="s">
        <v>54</v>
      </c>
      <c r="X1841" s="90" t="s">
        <v>55</v>
      </c>
      <c r="Y1841" s="137" t="s">
        <v>1764</v>
      </c>
      <c r="Z1841" s="138">
        <v>57750000</v>
      </c>
      <c r="AA1841" s="120"/>
      <c r="AB1841" s="138"/>
      <c r="AC1841" s="138"/>
      <c r="AD1841" s="138"/>
      <c r="AE1841" s="120">
        <v>57750000</v>
      </c>
      <c r="AF1841" s="88"/>
      <c r="AG1841" s="89"/>
      <c r="AH1841" s="90" t="s">
        <v>57</v>
      </c>
      <c r="AI1841" s="94" t="s">
        <v>1759</v>
      </c>
      <c r="AJ1841" s="94" t="s">
        <v>1760</v>
      </c>
      <c r="AK1841" s="94" t="s">
        <v>59</v>
      </c>
      <c r="AL1841" s="94" t="s">
        <v>57</v>
      </c>
      <c r="AM1841" s="94"/>
      <c r="AN1841" s="94" t="s">
        <v>1763</v>
      </c>
      <c r="AO1841" s="94"/>
      <c r="AP1841" s="94" t="s">
        <v>57</v>
      </c>
      <c r="AQ1841" s="94"/>
      <c r="AR1841" s="94" t="s">
        <v>57</v>
      </c>
      <c r="AS1841" s="90" t="s">
        <v>60</v>
      </c>
      <c r="AT1841" s="90" t="s">
        <v>61</v>
      </c>
      <c r="AU1841" s="97" t="s">
        <v>62</v>
      </c>
      <c r="AV1841" s="98" t="s">
        <v>125</v>
      </c>
      <c r="AW1841" s="97" t="s">
        <v>126</v>
      </c>
      <c r="AX1841" s="97">
        <v>3202032</v>
      </c>
      <c r="AY1841" s="97" t="s">
        <v>127</v>
      </c>
      <c r="AZ1841" s="97" t="s">
        <v>293</v>
      </c>
      <c r="BA1841" s="24"/>
    </row>
    <row r="1842" spans="1:53" ht="84.75" customHeight="1">
      <c r="A1842" s="23" t="str">
        <f>+IFERROR(VLOOKUP(R1842,'[2]Listas niveles'!$D$2:$E$11,2,FALSE),"")</f>
        <v>DTCA</v>
      </c>
      <c r="B1842" s="23" t="str">
        <f>+IFERROR(VLOOKUP(AS1842,'[2]Listas anexo 1'!$A$7:$B$8,2,FALSE),"")</f>
        <v>ADMIN</v>
      </c>
      <c r="C1842" s="23" t="str">
        <f>+IFERROR(VLOOKUP(AT1842,'[2]Listas anexo 1'!$A$13:$B$15,2,FALSE),"")</f>
        <v>ADMINYCOOR</v>
      </c>
      <c r="D1842" s="23" t="str">
        <f>+IFERROR(VLOOKUP(AT1842,'[2]Listas anexo 1'!$A$13:$C$15,3,FALSE),"")</f>
        <v>CONTRIBUIR</v>
      </c>
      <c r="E1842" s="23" t="str">
        <f>+IFERROR(VLOOKUP(AT1842,'[2]Listas anexo 1'!$A$19:$B$21,2,FALSE),"")</f>
        <v>ADMINOB</v>
      </c>
      <c r="F1842" s="23" t="str">
        <f>+IFERROR(VLOOKUP(AV1842,'[2]Listas anexo 1'!$J$13:$K$21,2,FALSE),"")</f>
        <v>ADOBI</v>
      </c>
      <c r="G1842" s="23" t="str">
        <f>+IFERROR(VLOOKUP(AW1842,'[2]LISTAS ANEXO 1. 2'!$A$9:$B$38,2,FALSE),"")</f>
        <v>AI</v>
      </c>
      <c r="H1842" s="23" t="str">
        <f>+IFERROR(IF(C1842="ADMINYCOOR",VLOOKUP(AY1842,'[2]LISTAS ANEXO 1. 3'!$B$13:$C$42,2,FALSE),IF(C1842="TASAS",VLOOKUP(AY1842,'[2]LISTAS ANEXO 1. 3'!$B$43:$C$51,2,FALSE),IF(C1842="FORTALECIMIENTO",VLOOKUP(AY1842,'[2]LISTAS ANEXO 1. 3'!$B$52:$C$58,2,FALSE),""))),"")</f>
        <v>AA</v>
      </c>
      <c r="I1842" s="23" t="str">
        <f>+IFERROR(VLOOKUP(#REF!,'[2]LISTAS ANEXO 1. 4'!$B$74:$C$90,2,FALSE),"")</f>
        <v/>
      </c>
      <c r="J1842" s="23" t="str">
        <f>+IFERROR(VLOOKUP(X1842,[2]ORDINALES!$B$2:$C$5,2,FALSE),"")</f>
        <v>CTADOS</v>
      </c>
      <c r="K1842" s="23" t="str">
        <f>+IFERROR(VLOOKUP(#REF!,[2]REGION!$G$2:$I$1125,2,FALSE),"")</f>
        <v/>
      </c>
      <c r="L1842" s="23" t="str">
        <f>+IFERROR(VLOOKUP(AI1842,[2]REGION!$G$2:$I$1125,2,FALSE),"")</f>
        <v>MAGDALENA</v>
      </c>
      <c r="M1842" s="23" t="str">
        <f>+IFERROR(VLOOKUP(#REF!,[2]ORDINALES!$H$2:$I$382,2,FALSE),"")</f>
        <v/>
      </c>
      <c r="N1842" s="23" t="str">
        <f>IFERROR(VLOOKUP(U1842,'[2]Lista Willy'!$B$11:$D$14,3,FALSE),"")</f>
        <v>REC_11</v>
      </c>
      <c r="O1842" s="24"/>
      <c r="P1842" s="94">
        <v>56006</v>
      </c>
      <c r="Q1842" s="94" t="s">
        <v>540</v>
      </c>
      <c r="R1842" s="94" t="s">
        <v>1757</v>
      </c>
      <c r="S1842" s="94" t="s">
        <v>1757</v>
      </c>
      <c r="T1842" s="94" t="s">
        <v>1757</v>
      </c>
      <c r="U1842" s="94" t="s">
        <v>52</v>
      </c>
      <c r="V1842" s="94" t="s">
        <v>53</v>
      </c>
      <c r="W1842" s="94" t="s">
        <v>54</v>
      </c>
      <c r="X1842" s="90" t="s">
        <v>55</v>
      </c>
      <c r="Y1842" s="137" t="s">
        <v>1765</v>
      </c>
      <c r="Z1842" s="138">
        <v>57750000</v>
      </c>
      <c r="AA1842" s="120"/>
      <c r="AB1842" s="138"/>
      <c r="AC1842" s="138"/>
      <c r="AD1842" s="138"/>
      <c r="AE1842" s="120">
        <v>57750000</v>
      </c>
      <c r="AF1842" s="88"/>
      <c r="AG1842" s="89"/>
      <c r="AH1842" s="90" t="s">
        <v>57</v>
      </c>
      <c r="AI1842" s="94" t="s">
        <v>1759</v>
      </c>
      <c r="AJ1842" s="94" t="s">
        <v>1760</v>
      </c>
      <c r="AK1842" s="94" t="s">
        <v>59</v>
      </c>
      <c r="AL1842" s="94" t="s">
        <v>57</v>
      </c>
      <c r="AM1842" s="94"/>
      <c r="AN1842" s="94" t="s">
        <v>1763</v>
      </c>
      <c r="AO1842" s="94"/>
      <c r="AP1842" s="94" t="s">
        <v>57</v>
      </c>
      <c r="AQ1842" s="94"/>
      <c r="AR1842" s="94" t="s">
        <v>57</v>
      </c>
      <c r="AS1842" s="90" t="s">
        <v>60</v>
      </c>
      <c r="AT1842" s="90" t="s">
        <v>61</v>
      </c>
      <c r="AU1842" s="97" t="s">
        <v>62</v>
      </c>
      <c r="AV1842" s="98" t="s">
        <v>125</v>
      </c>
      <c r="AW1842" s="97" t="s">
        <v>126</v>
      </c>
      <c r="AX1842" s="97">
        <v>3202032</v>
      </c>
      <c r="AY1842" s="97" t="s">
        <v>127</v>
      </c>
      <c r="AZ1842" s="97" t="s">
        <v>293</v>
      </c>
      <c r="BA1842" s="24"/>
    </row>
    <row r="1843" spans="1:53" ht="84.75" customHeight="1">
      <c r="A1843" s="23" t="str">
        <f>+IFERROR(VLOOKUP(R1843,'[2]Listas niveles'!$D$2:$E$11,2,FALSE),"")</f>
        <v>DTCA</v>
      </c>
      <c r="B1843" s="23" t="str">
        <f>+IFERROR(VLOOKUP(AS1843,'[2]Listas anexo 1'!$A$7:$B$8,2,FALSE),"")</f>
        <v>ADMIN</v>
      </c>
      <c r="C1843" s="23" t="str">
        <f>+IFERROR(VLOOKUP(AT1843,'[2]Listas anexo 1'!$A$13:$B$15,2,FALSE),"")</f>
        <v>ADMINYCOOR</v>
      </c>
      <c r="D1843" s="23" t="str">
        <f>+IFERROR(VLOOKUP(AT1843,'[2]Listas anexo 1'!$A$13:$C$15,3,FALSE),"")</f>
        <v>CONTRIBUIR</v>
      </c>
      <c r="E1843" s="23" t="str">
        <f>+IFERROR(VLOOKUP(AT1843,'[2]Listas anexo 1'!$A$19:$B$21,2,FALSE),"")</f>
        <v>ADMINOB</v>
      </c>
      <c r="F1843" s="23" t="str">
        <f>+IFERROR(VLOOKUP(AV1843,'[2]Listas anexo 1'!$J$13:$K$21,2,FALSE),"")</f>
        <v>ADOBI</v>
      </c>
      <c r="G1843" s="23" t="str">
        <f>+IFERROR(VLOOKUP(AW1843,'[2]LISTAS ANEXO 1. 2'!$A$9:$B$38,2,FALSE),"")</f>
        <v>AI</v>
      </c>
      <c r="H1843" s="23" t="str">
        <f>+IFERROR(IF(C1843="ADMINYCOOR",VLOOKUP(AY1843,'[2]LISTAS ANEXO 1. 3'!$B$13:$C$42,2,FALSE),IF(C1843="TASAS",VLOOKUP(AY1843,'[2]LISTAS ANEXO 1. 3'!$B$43:$C$51,2,FALSE),IF(C1843="FORTALECIMIENTO",VLOOKUP(AY1843,'[2]LISTAS ANEXO 1. 3'!$B$52:$C$58,2,FALSE),""))),"")</f>
        <v>AA</v>
      </c>
      <c r="I1843" s="23" t="str">
        <f>+IFERROR(VLOOKUP(#REF!,'[2]LISTAS ANEXO 1. 4'!$B$74:$C$90,2,FALSE),"")</f>
        <v/>
      </c>
      <c r="J1843" s="23" t="str">
        <f>+IFERROR(VLOOKUP(X1843,[2]ORDINALES!$B$2:$C$5,2,FALSE),"")</f>
        <v>CTADOS</v>
      </c>
      <c r="K1843" s="23" t="str">
        <f>+IFERROR(VLOOKUP(#REF!,[2]REGION!$G$2:$I$1125,2,FALSE),"")</f>
        <v/>
      </c>
      <c r="L1843" s="23" t="str">
        <f>+IFERROR(VLOOKUP(AI1843,[2]REGION!$G$2:$I$1125,2,FALSE),"")</f>
        <v>MAGDALENA</v>
      </c>
      <c r="M1843" s="23" t="str">
        <f>+IFERROR(VLOOKUP(#REF!,[2]ORDINALES!$H$2:$I$382,2,FALSE),"")</f>
        <v/>
      </c>
      <c r="N1843" s="23" t="str">
        <f>IFERROR(VLOOKUP(U1843,'[2]Lista Willy'!$B$11:$D$14,3,FALSE),"")</f>
        <v>REC_11</v>
      </c>
      <c r="O1843" s="24"/>
      <c r="P1843" s="94">
        <v>56007</v>
      </c>
      <c r="Q1843" s="94" t="s">
        <v>540</v>
      </c>
      <c r="R1843" s="94" t="s">
        <v>1757</v>
      </c>
      <c r="S1843" s="94" t="s">
        <v>1757</v>
      </c>
      <c r="T1843" s="94" t="s">
        <v>1757</v>
      </c>
      <c r="U1843" s="94" t="s">
        <v>52</v>
      </c>
      <c r="V1843" s="94" t="s">
        <v>53</v>
      </c>
      <c r="W1843" s="94" t="s">
        <v>54</v>
      </c>
      <c r="X1843" s="90" t="s">
        <v>55</v>
      </c>
      <c r="Y1843" s="137" t="s">
        <v>1766</v>
      </c>
      <c r="Z1843" s="138">
        <v>48300000</v>
      </c>
      <c r="AA1843" s="120"/>
      <c r="AB1843" s="138"/>
      <c r="AC1843" s="138"/>
      <c r="AD1843" s="138"/>
      <c r="AE1843" s="120">
        <v>48300000</v>
      </c>
      <c r="AF1843" s="88"/>
      <c r="AG1843" s="89"/>
      <c r="AH1843" s="90" t="s">
        <v>57</v>
      </c>
      <c r="AI1843" s="94" t="s">
        <v>1759</v>
      </c>
      <c r="AJ1843" s="94" t="s">
        <v>1760</v>
      </c>
      <c r="AK1843" s="94" t="s">
        <v>59</v>
      </c>
      <c r="AL1843" s="94" t="s">
        <v>57</v>
      </c>
      <c r="AM1843" s="94"/>
      <c r="AN1843" s="94" t="s">
        <v>1763</v>
      </c>
      <c r="AO1843" s="94"/>
      <c r="AP1843" s="94" t="s">
        <v>57</v>
      </c>
      <c r="AQ1843" s="94"/>
      <c r="AR1843" s="94" t="s">
        <v>57</v>
      </c>
      <c r="AS1843" s="90" t="s">
        <v>60</v>
      </c>
      <c r="AT1843" s="90" t="s">
        <v>61</v>
      </c>
      <c r="AU1843" s="97" t="s">
        <v>62</v>
      </c>
      <c r="AV1843" s="98" t="s">
        <v>125</v>
      </c>
      <c r="AW1843" s="97" t="s">
        <v>126</v>
      </c>
      <c r="AX1843" s="97">
        <v>3202032</v>
      </c>
      <c r="AY1843" s="97" t="s">
        <v>127</v>
      </c>
      <c r="AZ1843" s="97" t="s">
        <v>293</v>
      </c>
      <c r="BA1843" s="24"/>
    </row>
    <row r="1844" spans="1:53" ht="84.75" customHeight="1">
      <c r="A1844" s="23" t="str">
        <f>+IFERROR(VLOOKUP(R1844,'[2]Listas niveles'!$D$2:$E$11,2,FALSE),"")</f>
        <v>DTCA</v>
      </c>
      <c r="B1844" s="23" t="str">
        <f>+IFERROR(VLOOKUP(AS1844,'[2]Listas anexo 1'!$A$7:$B$8,2,FALSE),"")</f>
        <v>ADMIN</v>
      </c>
      <c r="C1844" s="23" t="str">
        <f>+IFERROR(VLOOKUP(AT1844,'[2]Listas anexo 1'!$A$13:$B$15,2,FALSE),"")</f>
        <v>ADMINYCOOR</v>
      </c>
      <c r="D1844" s="23" t="str">
        <f>+IFERROR(VLOOKUP(AT1844,'[2]Listas anexo 1'!$A$13:$C$15,3,FALSE),"")</f>
        <v>CONTRIBUIR</v>
      </c>
      <c r="E1844" s="23" t="str">
        <f>+IFERROR(VLOOKUP(AT1844,'[2]Listas anexo 1'!$A$19:$B$21,2,FALSE),"")</f>
        <v>ADMINOB</v>
      </c>
      <c r="F1844" s="23" t="str">
        <f>+IFERROR(VLOOKUP(AV1844,'[2]Listas anexo 1'!$J$13:$K$21,2,FALSE),"")</f>
        <v>ADOBI</v>
      </c>
      <c r="G1844" s="23" t="str">
        <f>+IFERROR(VLOOKUP(AW1844,'[2]LISTAS ANEXO 1. 2'!$A$9:$B$38,2,FALSE),"")</f>
        <v>AI</v>
      </c>
      <c r="H1844" s="23" t="str">
        <f>+IFERROR(IF(C1844="ADMINYCOOR",VLOOKUP(AY1844,'[2]LISTAS ANEXO 1. 3'!$B$13:$C$42,2,FALSE),IF(C1844="TASAS",VLOOKUP(AY1844,'[2]LISTAS ANEXO 1. 3'!$B$43:$C$51,2,FALSE),IF(C1844="FORTALECIMIENTO",VLOOKUP(AY1844,'[2]LISTAS ANEXO 1. 3'!$B$52:$C$58,2,FALSE),""))),"")</f>
        <v>AA</v>
      </c>
      <c r="I1844" s="23" t="str">
        <f>+IFERROR(VLOOKUP(#REF!,'[2]LISTAS ANEXO 1. 4'!$B$74:$C$90,2,FALSE),"")</f>
        <v/>
      </c>
      <c r="J1844" s="23" t="str">
        <f>+IFERROR(VLOOKUP(X1844,[2]ORDINALES!$B$2:$C$5,2,FALSE),"")</f>
        <v>CTADOS</v>
      </c>
      <c r="K1844" s="23" t="str">
        <f>+IFERROR(VLOOKUP(#REF!,[2]REGION!$G$2:$I$1125,2,FALSE),"")</f>
        <v/>
      </c>
      <c r="L1844" s="23" t="str">
        <f>+IFERROR(VLOOKUP(AI1844,[2]REGION!$G$2:$I$1125,2,FALSE),"")</f>
        <v>MAGDALENA</v>
      </c>
      <c r="M1844" s="23" t="str">
        <f>+IFERROR(VLOOKUP(#REF!,[2]ORDINALES!$H$2:$I$382,2,FALSE),"")</f>
        <v/>
      </c>
      <c r="N1844" s="23" t="str">
        <f>IFERROR(VLOOKUP(U1844,'[2]Lista Willy'!$B$11:$D$14,3,FALSE),"")</f>
        <v>REC_11</v>
      </c>
      <c r="O1844" s="24"/>
      <c r="P1844" s="94">
        <v>56008</v>
      </c>
      <c r="Q1844" s="94" t="s">
        <v>540</v>
      </c>
      <c r="R1844" s="94" t="s">
        <v>1757</v>
      </c>
      <c r="S1844" s="94" t="s">
        <v>1757</v>
      </c>
      <c r="T1844" s="94" t="s">
        <v>1757</v>
      </c>
      <c r="U1844" s="94" t="s">
        <v>52</v>
      </c>
      <c r="V1844" s="94" t="s">
        <v>53</v>
      </c>
      <c r="W1844" s="94" t="s">
        <v>54</v>
      </c>
      <c r="X1844" s="90" t="s">
        <v>55</v>
      </c>
      <c r="Y1844" s="137" t="s">
        <v>1767</v>
      </c>
      <c r="Z1844" s="138">
        <v>60900000</v>
      </c>
      <c r="AA1844" s="120"/>
      <c r="AB1844" s="138"/>
      <c r="AC1844" s="138"/>
      <c r="AD1844" s="138"/>
      <c r="AE1844" s="120">
        <v>60900000</v>
      </c>
      <c r="AF1844" s="88"/>
      <c r="AG1844" s="89"/>
      <c r="AH1844" s="90" t="s">
        <v>57</v>
      </c>
      <c r="AI1844" s="94" t="s">
        <v>1759</v>
      </c>
      <c r="AJ1844" s="94" t="s">
        <v>1760</v>
      </c>
      <c r="AK1844" s="94" t="s">
        <v>59</v>
      </c>
      <c r="AL1844" s="94" t="s">
        <v>57</v>
      </c>
      <c r="AM1844" s="94"/>
      <c r="AN1844" s="94" t="s">
        <v>1763</v>
      </c>
      <c r="AO1844" s="94"/>
      <c r="AP1844" s="94" t="s">
        <v>57</v>
      </c>
      <c r="AQ1844" s="94"/>
      <c r="AR1844" s="94" t="s">
        <v>57</v>
      </c>
      <c r="AS1844" s="90" t="s">
        <v>60</v>
      </c>
      <c r="AT1844" s="90" t="s">
        <v>61</v>
      </c>
      <c r="AU1844" s="97" t="s">
        <v>62</v>
      </c>
      <c r="AV1844" s="98" t="s">
        <v>125</v>
      </c>
      <c r="AW1844" s="97" t="s">
        <v>126</v>
      </c>
      <c r="AX1844" s="97">
        <v>3202032</v>
      </c>
      <c r="AY1844" s="97" t="s">
        <v>127</v>
      </c>
      <c r="AZ1844" s="97" t="s">
        <v>293</v>
      </c>
      <c r="BA1844" s="24"/>
    </row>
    <row r="1845" spans="1:53" ht="84.75" customHeight="1">
      <c r="A1845" s="23" t="str">
        <f>+IFERROR(VLOOKUP(R1845,'[2]Listas niveles'!$D$2:$E$11,2,FALSE),"")</f>
        <v>DTCA</v>
      </c>
      <c r="B1845" s="23" t="str">
        <f>+IFERROR(VLOOKUP(AS1845,'[2]Listas anexo 1'!$A$7:$B$8,2,FALSE),"")</f>
        <v>ADMIN</v>
      </c>
      <c r="C1845" s="23" t="str">
        <f>+IFERROR(VLOOKUP(AT1845,'[2]Listas anexo 1'!$A$13:$B$15,2,FALSE),"")</f>
        <v>ADMINYCOOR</v>
      </c>
      <c r="D1845" s="23" t="str">
        <f>+IFERROR(VLOOKUP(AT1845,'[2]Listas anexo 1'!$A$13:$C$15,3,FALSE),"")</f>
        <v>CONTRIBUIR</v>
      </c>
      <c r="E1845" s="23" t="str">
        <f>+IFERROR(VLOOKUP(AT1845,'[2]Listas anexo 1'!$A$19:$B$21,2,FALSE),"")</f>
        <v>ADMINOB</v>
      </c>
      <c r="F1845" s="23" t="str">
        <f>+IFERROR(VLOOKUP(AV1845,'[2]Listas anexo 1'!$J$13:$K$21,2,FALSE),"")</f>
        <v>ADOBI</v>
      </c>
      <c r="G1845" s="23" t="str">
        <f>+IFERROR(VLOOKUP(AW1845,'[2]LISTAS ANEXO 1. 2'!$A$9:$B$38,2,FALSE),"")</f>
        <v>AI</v>
      </c>
      <c r="H1845" s="23" t="str">
        <f>+IFERROR(IF(C1845="ADMINYCOOR",VLOOKUP(AY1845,'[2]LISTAS ANEXO 1. 3'!$B$13:$C$42,2,FALSE),IF(C1845="TASAS",VLOOKUP(AY1845,'[2]LISTAS ANEXO 1. 3'!$B$43:$C$51,2,FALSE),IF(C1845="FORTALECIMIENTO",VLOOKUP(AY1845,'[2]LISTAS ANEXO 1. 3'!$B$52:$C$58,2,FALSE),""))),"")</f>
        <v>AA</v>
      </c>
      <c r="I1845" s="23" t="str">
        <f>+IFERROR(VLOOKUP(#REF!,'[2]LISTAS ANEXO 1. 4'!$B$74:$C$90,2,FALSE),"")</f>
        <v/>
      </c>
      <c r="J1845" s="23" t="str">
        <f>+IFERROR(VLOOKUP(X1845,[2]ORDINALES!$B$2:$C$5,2,FALSE),"")</f>
        <v>CTADOS</v>
      </c>
      <c r="K1845" s="23" t="str">
        <f>+IFERROR(VLOOKUP(#REF!,[2]REGION!$G$2:$I$1125,2,FALSE),"")</f>
        <v/>
      </c>
      <c r="L1845" s="23" t="str">
        <f>+IFERROR(VLOOKUP(AI1845,[2]REGION!$G$2:$I$1125,2,FALSE),"")</f>
        <v>MAGDALENA</v>
      </c>
      <c r="M1845" s="23" t="str">
        <f>+IFERROR(VLOOKUP(#REF!,[2]ORDINALES!$H$2:$I$382,2,FALSE),"")</f>
        <v/>
      </c>
      <c r="N1845" s="23" t="str">
        <f>IFERROR(VLOOKUP(U1845,'[2]Lista Willy'!$B$11:$D$14,3,FALSE),"")</f>
        <v>REC_11</v>
      </c>
      <c r="O1845" s="24"/>
      <c r="P1845" s="94">
        <v>56009</v>
      </c>
      <c r="Q1845" s="94" t="s">
        <v>540</v>
      </c>
      <c r="R1845" s="94" t="s">
        <v>1757</v>
      </c>
      <c r="S1845" s="94" t="s">
        <v>1757</v>
      </c>
      <c r="T1845" s="94" t="s">
        <v>1757</v>
      </c>
      <c r="U1845" s="94" t="s">
        <v>52</v>
      </c>
      <c r="V1845" s="94" t="s">
        <v>53</v>
      </c>
      <c r="W1845" s="94" t="s">
        <v>54</v>
      </c>
      <c r="X1845" s="90" t="s">
        <v>55</v>
      </c>
      <c r="Y1845" s="137" t="s">
        <v>1768</v>
      </c>
      <c r="Z1845" s="138">
        <v>80190000</v>
      </c>
      <c r="AA1845" s="120"/>
      <c r="AB1845" s="138"/>
      <c r="AC1845" s="138"/>
      <c r="AD1845" s="138"/>
      <c r="AE1845" s="120">
        <v>80190000</v>
      </c>
      <c r="AF1845" s="88"/>
      <c r="AG1845" s="89"/>
      <c r="AH1845" s="90" t="s">
        <v>57</v>
      </c>
      <c r="AI1845" s="94" t="s">
        <v>1759</v>
      </c>
      <c r="AJ1845" s="94" t="s">
        <v>1760</v>
      </c>
      <c r="AK1845" s="94" t="s">
        <v>59</v>
      </c>
      <c r="AL1845" s="94" t="s">
        <v>57</v>
      </c>
      <c r="AM1845" s="94"/>
      <c r="AN1845" s="94" t="s">
        <v>1763</v>
      </c>
      <c r="AO1845" s="94"/>
      <c r="AP1845" s="94" t="s">
        <v>57</v>
      </c>
      <c r="AQ1845" s="94"/>
      <c r="AR1845" s="94" t="s">
        <v>57</v>
      </c>
      <c r="AS1845" s="90" t="s">
        <v>60</v>
      </c>
      <c r="AT1845" s="90" t="s">
        <v>61</v>
      </c>
      <c r="AU1845" s="97" t="s">
        <v>62</v>
      </c>
      <c r="AV1845" s="98" t="s">
        <v>125</v>
      </c>
      <c r="AW1845" s="97" t="s">
        <v>126</v>
      </c>
      <c r="AX1845" s="97">
        <v>3202032</v>
      </c>
      <c r="AY1845" s="97" t="s">
        <v>127</v>
      </c>
      <c r="AZ1845" s="98" t="s">
        <v>128</v>
      </c>
      <c r="BA1845" s="24"/>
    </row>
    <row r="1846" spans="1:53" ht="84.75" customHeight="1">
      <c r="A1846" s="23" t="str">
        <f>+IFERROR(VLOOKUP(R1846,'[2]Listas niveles'!$D$2:$E$11,2,FALSE),"")</f>
        <v>DTCA</v>
      </c>
      <c r="B1846" s="23" t="str">
        <f>+IFERROR(VLOOKUP(AS1846,'[2]Listas anexo 1'!$A$7:$B$8,2,FALSE),"")</f>
        <v>ADMIN</v>
      </c>
      <c r="C1846" s="23" t="str">
        <f>+IFERROR(VLOOKUP(AT1846,'[2]Listas anexo 1'!$A$13:$B$15,2,FALSE),"")</f>
        <v>ADMINYCOOR</v>
      </c>
      <c r="D1846" s="23" t="str">
        <f>+IFERROR(VLOOKUP(AT1846,'[2]Listas anexo 1'!$A$13:$C$15,3,FALSE),"")</f>
        <v>CONTRIBUIR</v>
      </c>
      <c r="E1846" s="23" t="str">
        <f>+IFERROR(VLOOKUP(AT1846,'[2]Listas anexo 1'!$A$19:$B$21,2,FALSE),"")</f>
        <v>ADMINOB</v>
      </c>
      <c r="F1846" s="23" t="str">
        <f>+IFERROR(VLOOKUP(AV1846,'[2]Listas anexo 1'!$J$13:$K$21,2,FALSE),"")</f>
        <v>ADOBI</v>
      </c>
      <c r="G1846" s="23" t="str">
        <f>+IFERROR(VLOOKUP(AW1846,'[2]LISTAS ANEXO 1. 2'!$A$9:$B$38,2,FALSE),"")</f>
        <v>AI</v>
      </c>
      <c r="H1846" s="23" t="str">
        <f>+IFERROR(IF(C1846="ADMINYCOOR",VLOOKUP(AY1846,'[2]LISTAS ANEXO 1. 3'!$B$13:$C$42,2,FALSE),IF(C1846="TASAS",VLOOKUP(AY1846,'[2]LISTAS ANEXO 1. 3'!$B$43:$C$51,2,FALSE),IF(C1846="FORTALECIMIENTO",VLOOKUP(AY1846,'[2]LISTAS ANEXO 1. 3'!$B$52:$C$58,2,FALSE),""))),"")</f>
        <v>AA</v>
      </c>
      <c r="I1846" s="23" t="str">
        <f>+IFERROR(VLOOKUP(#REF!,'[2]LISTAS ANEXO 1. 4'!$B$74:$C$90,2,FALSE),"")</f>
        <v/>
      </c>
      <c r="J1846" s="23" t="str">
        <f>+IFERROR(VLOOKUP(X1846,[2]ORDINALES!$B$2:$C$5,2,FALSE),"")</f>
        <v>CTADOS</v>
      </c>
      <c r="K1846" s="23" t="str">
        <f>+IFERROR(VLOOKUP(#REF!,[2]REGION!$G$2:$I$1125,2,FALSE),"")</f>
        <v/>
      </c>
      <c r="L1846" s="23" t="str">
        <f>+IFERROR(VLOOKUP(AI1846,[2]REGION!$G$2:$I$1125,2,FALSE),"")</f>
        <v>MAGDALENA</v>
      </c>
      <c r="M1846" s="23" t="str">
        <f>+IFERROR(VLOOKUP(#REF!,[2]ORDINALES!$H$2:$I$382,2,FALSE),"")</f>
        <v/>
      </c>
      <c r="N1846" s="23" t="str">
        <f>IFERROR(VLOOKUP(U1846,'[2]Lista Willy'!$B$11:$D$14,3,FALSE),"")</f>
        <v>REC_11</v>
      </c>
      <c r="O1846" s="24"/>
      <c r="P1846" s="94">
        <v>56010</v>
      </c>
      <c r="Q1846" s="94" t="s">
        <v>540</v>
      </c>
      <c r="R1846" s="94" t="s">
        <v>1757</v>
      </c>
      <c r="S1846" s="94" t="s">
        <v>1757</v>
      </c>
      <c r="T1846" s="94" t="s">
        <v>1757</v>
      </c>
      <c r="U1846" s="94" t="s">
        <v>52</v>
      </c>
      <c r="V1846" s="94" t="s">
        <v>53</v>
      </c>
      <c r="W1846" s="94" t="s">
        <v>54</v>
      </c>
      <c r="X1846" s="90" t="s">
        <v>55</v>
      </c>
      <c r="Y1846" s="137" t="s">
        <v>1769</v>
      </c>
      <c r="Z1846" s="138">
        <v>31290000</v>
      </c>
      <c r="AA1846" s="120"/>
      <c r="AB1846" s="138"/>
      <c r="AC1846" s="138"/>
      <c r="AD1846" s="138"/>
      <c r="AE1846" s="120">
        <v>31290000</v>
      </c>
      <c r="AF1846" s="88"/>
      <c r="AG1846" s="89"/>
      <c r="AH1846" s="90" t="s">
        <v>57</v>
      </c>
      <c r="AI1846" s="94" t="s">
        <v>1759</v>
      </c>
      <c r="AJ1846" s="94" t="s">
        <v>1760</v>
      </c>
      <c r="AK1846" s="94" t="s">
        <v>59</v>
      </c>
      <c r="AL1846" s="94" t="s">
        <v>57</v>
      </c>
      <c r="AM1846" s="94"/>
      <c r="AN1846" s="94" t="s">
        <v>1763</v>
      </c>
      <c r="AO1846" s="94"/>
      <c r="AP1846" s="94" t="s">
        <v>57</v>
      </c>
      <c r="AQ1846" s="94"/>
      <c r="AR1846" s="94" t="s">
        <v>57</v>
      </c>
      <c r="AS1846" s="90" t="s">
        <v>60</v>
      </c>
      <c r="AT1846" s="90" t="s">
        <v>61</v>
      </c>
      <c r="AU1846" s="97" t="s">
        <v>62</v>
      </c>
      <c r="AV1846" s="98" t="s">
        <v>125</v>
      </c>
      <c r="AW1846" s="97" t="s">
        <v>126</v>
      </c>
      <c r="AX1846" s="97">
        <v>3202032</v>
      </c>
      <c r="AY1846" s="97" t="s">
        <v>127</v>
      </c>
      <c r="AZ1846" s="98" t="s">
        <v>128</v>
      </c>
      <c r="BA1846" s="24"/>
    </row>
    <row r="1847" spans="1:53" ht="84.75" customHeight="1">
      <c r="A1847" s="23" t="str">
        <f>+IFERROR(VLOOKUP(R1847,'[2]Listas niveles'!$D$2:$E$11,2,FALSE),"")</f>
        <v>DTCA</v>
      </c>
      <c r="B1847" s="23" t="str">
        <f>+IFERROR(VLOOKUP(AS1847,'[2]Listas anexo 1'!$A$7:$B$8,2,FALSE),"")</f>
        <v>ADMIN</v>
      </c>
      <c r="C1847" s="23" t="str">
        <f>+IFERROR(VLOOKUP(AT1847,'[2]Listas anexo 1'!$A$13:$B$15,2,FALSE),"")</f>
        <v>ADMINYCOOR</v>
      </c>
      <c r="D1847" s="23" t="str">
        <f>+IFERROR(VLOOKUP(AT1847,'[2]Listas anexo 1'!$A$13:$C$15,3,FALSE),"")</f>
        <v>CONTRIBUIR</v>
      </c>
      <c r="E1847" s="23" t="str">
        <f>+IFERROR(VLOOKUP(AT1847,'[2]Listas anexo 1'!$A$19:$B$21,2,FALSE),"")</f>
        <v>ADMINOB</v>
      </c>
      <c r="F1847" s="23" t="str">
        <f>+IFERROR(VLOOKUP(AV1847,'[2]Listas anexo 1'!$J$13:$K$21,2,FALSE),"")</f>
        <v>ADOBIII</v>
      </c>
      <c r="G1847" s="23" t="str">
        <f>+IFERROR(VLOOKUP(AW1847,'[2]LISTAS ANEXO 1. 2'!$A$9:$B$38,2,FALSE),"")</f>
        <v>AIX</v>
      </c>
      <c r="H1847" s="23" t="str">
        <f>+IFERROR(IF(C1847="ADMINYCOOR",VLOOKUP(AY1847,'[2]LISTAS ANEXO 1. 3'!$B$13:$C$42,2,FALSE),IF(C1847="TASAS",VLOOKUP(AY1847,'[2]LISTAS ANEXO 1. 3'!$B$43:$C$51,2,FALSE),IF(C1847="FORTALECIMIENTO",VLOOKUP(AY1847,'[2]LISTAS ANEXO 1. 3'!$B$52:$C$58,2,FALSE),""))),"")</f>
        <v>MM</v>
      </c>
      <c r="I1847" s="23" t="str">
        <f>+IFERROR(VLOOKUP(#REF!,'[2]LISTAS ANEXO 1. 4'!$B$74:$C$90,2,FALSE),"")</f>
        <v/>
      </c>
      <c r="J1847" s="23" t="str">
        <f>+IFERROR(VLOOKUP(X1847,[2]ORDINALES!$B$2:$C$5,2,FALSE),"")</f>
        <v>CTADOS</v>
      </c>
      <c r="K1847" s="23" t="str">
        <f>+IFERROR(VLOOKUP(#REF!,[2]REGION!$G$2:$I$1125,2,FALSE),"")</f>
        <v/>
      </c>
      <c r="L1847" s="23" t="str">
        <f>+IFERROR(VLOOKUP(AI1847,[2]REGION!$G$2:$I$1125,2,FALSE),"")</f>
        <v>MAGDALENA</v>
      </c>
      <c r="M1847" s="23" t="str">
        <f>+IFERROR(VLOOKUP(#REF!,[2]ORDINALES!$H$2:$I$382,2,FALSE),"")</f>
        <v/>
      </c>
      <c r="N1847" s="23" t="str">
        <f>IFERROR(VLOOKUP(U1847,'[2]Lista Willy'!$B$11:$D$14,3,FALSE),"")</f>
        <v>REC_11</v>
      </c>
      <c r="O1847" s="24"/>
      <c r="P1847" s="94">
        <v>56011</v>
      </c>
      <c r="Q1847" s="94" t="s">
        <v>540</v>
      </c>
      <c r="R1847" s="94" t="s">
        <v>1757</v>
      </c>
      <c r="S1847" s="94" t="s">
        <v>1757</v>
      </c>
      <c r="T1847" s="94" t="s">
        <v>1757</v>
      </c>
      <c r="U1847" s="94" t="s">
        <v>52</v>
      </c>
      <c r="V1847" s="94" t="s">
        <v>53</v>
      </c>
      <c r="W1847" s="94" t="s">
        <v>54</v>
      </c>
      <c r="X1847" s="90" t="s">
        <v>55</v>
      </c>
      <c r="Y1847" s="137" t="s">
        <v>1770</v>
      </c>
      <c r="Z1847" s="138">
        <v>57750000</v>
      </c>
      <c r="AA1847" s="120"/>
      <c r="AB1847" s="138"/>
      <c r="AC1847" s="138"/>
      <c r="AD1847" s="138"/>
      <c r="AE1847" s="120">
        <v>57750000</v>
      </c>
      <c r="AF1847" s="88"/>
      <c r="AG1847" s="89"/>
      <c r="AH1847" s="90" t="s">
        <v>57</v>
      </c>
      <c r="AI1847" s="94" t="s">
        <v>1759</v>
      </c>
      <c r="AJ1847" s="94" t="s">
        <v>1760</v>
      </c>
      <c r="AK1847" s="94" t="s">
        <v>59</v>
      </c>
      <c r="AL1847" s="94" t="s">
        <v>57</v>
      </c>
      <c r="AM1847" s="94"/>
      <c r="AN1847" s="94" t="s">
        <v>1763</v>
      </c>
      <c r="AO1847" s="94"/>
      <c r="AP1847" s="94" t="s">
        <v>57</v>
      </c>
      <c r="AQ1847" s="94"/>
      <c r="AR1847" s="94" t="s">
        <v>57</v>
      </c>
      <c r="AS1847" s="90" t="s">
        <v>60</v>
      </c>
      <c r="AT1847" s="90" t="s">
        <v>61</v>
      </c>
      <c r="AU1847" s="97" t="s">
        <v>62</v>
      </c>
      <c r="AV1847" s="98" t="s">
        <v>272</v>
      </c>
      <c r="AW1847" s="97" t="s">
        <v>413</v>
      </c>
      <c r="AX1847" s="97">
        <v>3202014</v>
      </c>
      <c r="AY1847" s="97" t="s">
        <v>414</v>
      </c>
      <c r="AZ1847" s="98" t="s">
        <v>415</v>
      </c>
      <c r="BA1847" s="24"/>
    </row>
    <row r="1848" spans="1:53" ht="84.75" customHeight="1">
      <c r="A1848" s="23" t="str">
        <f>+IFERROR(VLOOKUP(R1848,'[2]Listas niveles'!$D$2:$E$11,2,FALSE),"")</f>
        <v>DTCA</v>
      </c>
      <c r="B1848" s="23" t="str">
        <f>+IFERROR(VLOOKUP(AS1848,'[2]Listas anexo 1'!$A$7:$B$8,2,FALSE),"")</f>
        <v>ADMIN</v>
      </c>
      <c r="C1848" s="23" t="str">
        <f>+IFERROR(VLOOKUP(AT1848,'[2]Listas anexo 1'!$A$13:$B$15,2,FALSE),"")</f>
        <v>ADMINYCOOR</v>
      </c>
      <c r="D1848" s="23" t="str">
        <f>+IFERROR(VLOOKUP(AT1848,'[2]Listas anexo 1'!$A$13:$C$15,3,FALSE),"")</f>
        <v>CONTRIBUIR</v>
      </c>
      <c r="E1848" s="23" t="str">
        <f>+IFERROR(VLOOKUP(AT1848,'[2]Listas anexo 1'!$A$19:$B$21,2,FALSE),"")</f>
        <v>ADMINOB</v>
      </c>
      <c r="F1848" s="23" t="str">
        <f>+IFERROR(VLOOKUP(AV1848,'[2]Listas anexo 1'!$J$13:$K$21,2,FALSE),"")</f>
        <v>ADOBIII</v>
      </c>
      <c r="G1848" s="23" t="str">
        <f>+IFERROR(VLOOKUP(AW1848,'[2]LISTAS ANEXO 1. 2'!$A$9:$B$38,2,FALSE),"")</f>
        <v>AVI</v>
      </c>
      <c r="H1848" s="23" t="str">
        <f>+IFERROR(IF(C1848="ADMINYCOOR",VLOOKUP(AY1848,'[2]LISTAS ANEXO 1. 3'!$B$13:$C$42,2,FALSE),IF(C1848="TASAS",VLOOKUP(AY1848,'[2]LISTAS ANEXO 1. 3'!$B$43:$C$51,2,FALSE),IF(C1848="FORTALECIMIENTO",VLOOKUP(AY1848,'[2]LISTAS ANEXO 1. 3'!$B$52:$C$58,2,FALSE),""))),"")</f>
        <v>HH</v>
      </c>
      <c r="I1848" s="23" t="str">
        <f>+IFERROR(VLOOKUP(#REF!,'[2]LISTAS ANEXO 1. 4'!$B$74:$C$90,2,FALSE),"")</f>
        <v/>
      </c>
      <c r="J1848" s="23" t="str">
        <f>+IFERROR(VLOOKUP(X1848,[2]ORDINALES!$B$2:$C$5,2,FALSE),"")</f>
        <v>CTADOS</v>
      </c>
      <c r="K1848" s="23" t="str">
        <f>+IFERROR(VLOOKUP(#REF!,[2]REGION!$G$2:$I$1125,2,FALSE),"")</f>
        <v/>
      </c>
      <c r="L1848" s="23" t="str">
        <f>+IFERROR(VLOOKUP(AI1848,[2]REGION!$G$2:$I$1125,2,FALSE),"")</f>
        <v>MAGDALENA</v>
      </c>
      <c r="M1848" s="23" t="str">
        <f>+IFERROR(VLOOKUP(#REF!,[2]ORDINALES!$H$2:$I$382,2,FALSE),"")</f>
        <v/>
      </c>
      <c r="N1848" s="23" t="str">
        <f>IFERROR(VLOOKUP(U1848,'[2]Lista Willy'!$B$11:$D$14,3,FALSE),"")</f>
        <v>REC_11</v>
      </c>
      <c r="O1848" s="24"/>
      <c r="P1848" s="94">
        <v>56012</v>
      </c>
      <c r="Q1848" s="94" t="s">
        <v>540</v>
      </c>
      <c r="R1848" s="94" t="s">
        <v>1757</v>
      </c>
      <c r="S1848" s="94" t="s">
        <v>1757</v>
      </c>
      <c r="T1848" s="94" t="s">
        <v>1757</v>
      </c>
      <c r="U1848" s="94" t="s">
        <v>52</v>
      </c>
      <c r="V1848" s="94" t="s">
        <v>53</v>
      </c>
      <c r="W1848" s="94" t="s">
        <v>54</v>
      </c>
      <c r="X1848" s="90" t="s">
        <v>55</v>
      </c>
      <c r="Y1848" s="137" t="s">
        <v>1771</v>
      </c>
      <c r="Z1848" s="138">
        <v>57750000</v>
      </c>
      <c r="AA1848" s="120"/>
      <c r="AB1848" s="138"/>
      <c r="AC1848" s="138"/>
      <c r="AD1848" s="138"/>
      <c r="AE1848" s="120">
        <v>57750000</v>
      </c>
      <c r="AF1848" s="88"/>
      <c r="AG1848" s="89"/>
      <c r="AH1848" s="90" t="s">
        <v>57</v>
      </c>
      <c r="AI1848" s="94" t="s">
        <v>1759</v>
      </c>
      <c r="AJ1848" s="94" t="s">
        <v>1760</v>
      </c>
      <c r="AK1848" s="94" t="s">
        <v>59</v>
      </c>
      <c r="AL1848" s="94" t="s">
        <v>57</v>
      </c>
      <c r="AM1848" s="94"/>
      <c r="AN1848" s="94" t="s">
        <v>1763</v>
      </c>
      <c r="AO1848" s="94"/>
      <c r="AP1848" s="94" t="s">
        <v>57</v>
      </c>
      <c r="AQ1848" s="94"/>
      <c r="AR1848" s="94" t="s">
        <v>57</v>
      </c>
      <c r="AS1848" s="90" t="s">
        <v>60</v>
      </c>
      <c r="AT1848" s="90" t="s">
        <v>61</v>
      </c>
      <c r="AU1848" s="97" t="s">
        <v>62</v>
      </c>
      <c r="AV1848" s="97" t="s">
        <v>272</v>
      </c>
      <c r="AW1848" s="97" t="s">
        <v>273</v>
      </c>
      <c r="AX1848" s="97">
        <v>3202010</v>
      </c>
      <c r="AY1848" s="97" t="s">
        <v>274</v>
      </c>
      <c r="AZ1848" s="98" t="s">
        <v>407</v>
      </c>
      <c r="BA1848" s="24"/>
    </row>
    <row r="1849" spans="1:53" ht="84.75" customHeight="1">
      <c r="A1849" s="23" t="str">
        <f>+IFERROR(VLOOKUP(R1849,'[2]Listas niveles'!$D$2:$E$11,2,FALSE),"")</f>
        <v>DTCA</v>
      </c>
      <c r="B1849" s="23" t="str">
        <f>+IFERROR(VLOOKUP(AS1849,'[2]Listas anexo 1'!$A$7:$B$8,2,FALSE),"")</f>
        <v>ADMIN</v>
      </c>
      <c r="C1849" s="23" t="str">
        <f>+IFERROR(VLOOKUP(AT1849,'[2]Listas anexo 1'!$A$13:$B$15,2,FALSE),"")</f>
        <v>ADMINYCOOR</v>
      </c>
      <c r="D1849" s="23" t="str">
        <f>+IFERROR(VLOOKUP(AT1849,'[2]Listas anexo 1'!$A$13:$C$15,3,FALSE),"")</f>
        <v>CONTRIBUIR</v>
      </c>
      <c r="E1849" s="23" t="str">
        <f>+IFERROR(VLOOKUP(AT1849,'[2]Listas anexo 1'!$A$19:$B$21,2,FALSE),"")</f>
        <v>ADMINOB</v>
      </c>
      <c r="F1849" s="23" t="str">
        <f>+IFERROR(VLOOKUP(AV1849,'[2]Listas anexo 1'!$J$13:$K$21,2,FALSE),"")</f>
        <v>ADOBI</v>
      </c>
      <c r="G1849" s="23" t="str">
        <f>+IFERROR(VLOOKUP(AW1849,'[2]LISTAS ANEXO 1. 2'!$A$9:$B$38,2,FALSE),"")</f>
        <v>AI</v>
      </c>
      <c r="H1849" s="23" t="str">
        <f>+IFERROR(IF(C1849="ADMINYCOOR",VLOOKUP(AY1849,'[2]LISTAS ANEXO 1. 3'!$B$13:$C$42,2,FALSE),IF(C1849="TASAS",VLOOKUP(AY1849,'[2]LISTAS ANEXO 1. 3'!$B$43:$C$51,2,FALSE),IF(C1849="FORTALECIMIENTO",VLOOKUP(AY1849,'[2]LISTAS ANEXO 1. 3'!$B$52:$C$58,2,FALSE),""))),"")</f>
        <v>AA</v>
      </c>
      <c r="I1849" s="23" t="str">
        <f>+IFERROR(VLOOKUP(#REF!,'[2]LISTAS ANEXO 1. 4'!$B$74:$C$90,2,FALSE),"")</f>
        <v/>
      </c>
      <c r="J1849" s="23" t="str">
        <f>+IFERROR(VLOOKUP(X1849,[2]ORDINALES!$B$2:$C$5,2,FALSE),"")</f>
        <v>CTADOS</v>
      </c>
      <c r="K1849" s="23" t="str">
        <f>+IFERROR(VLOOKUP(#REF!,[2]REGION!$G$2:$I$1125,2,FALSE),"")</f>
        <v/>
      </c>
      <c r="L1849" s="23" t="str">
        <f>+IFERROR(VLOOKUP(AI1849,[2]REGION!$G$2:$I$1125,2,FALSE),"")</f>
        <v>MAGDALENA</v>
      </c>
      <c r="M1849" s="23" t="str">
        <f>+IFERROR(VLOOKUP(#REF!,[2]ORDINALES!$H$2:$I$382,2,FALSE),"")</f>
        <v/>
      </c>
      <c r="N1849" s="23" t="str">
        <f>IFERROR(VLOOKUP(U1849,'[2]Lista Willy'!$B$11:$D$14,3,FALSE),"")</f>
        <v>REC_11</v>
      </c>
      <c r="O1849" s="24"/>
      <c r="P1849" s="94">
        <v>56013</v>
      </c>
      <c r="Q1849" s="94" t="s">
        <v>540</v>
      </c>
      <c r="R1849" s="94" t="s">
        <v>1757</v>
      </c>
      <c r="S1849" s="94" t="s">
        <v>1757</v>
      </c>
      <c r="T1849" s="94" t="s">
        <v>1757</v>
      </c>
      <c r="U1849" s="94" t="s">
        <v>52</v>
      </c>
      <c r="V1849" s="94" t="s">
        <v>53</v>
      </c>
      <c r="W1849" s="94" t="s">
        <v>54</v>
      </c>
      <c r="X1849" s="90" t="s">
        <v>55</v>
      </c>
      <c r="Y1849" s="137" t="s">
        <v>1772</v>
      </c>
      <c r="Z1849" s="138">
        <v>60000000</v>
      </c>
      <c r="AA1849" s="120"/>
      <c r="AB1849" s="138"/>
      <c r="AC1849" s="138"/>
      <c r="AD1849" s="138"/>
      <c r="AE1849" s="120">
        <v>60000000</v>
      </c>
      <c r="AF1849" s="88"/>
      <c r="AG1849" s="89"/>
      <c r="AH1849" s="90" t="s">
        <v>57</v>
      </c>
      <c r="AI1849" s="94" t="s">
        <v>1759</v>
      </c>
      <c r="AJ1849" s="94" t="s">
        <v>1760</v>
      </c>
      <c r="AK1849" s="94" t="s">
        <v>59</v>
      </c>
      <c r="AL1849" s="94" t="s">
        <v>57</v>
      </c>
      <c r="AM1849" s="94"/>
      <c r="AN1849" s="94" t="s">
        <v>1763</v>
      </c>
      <c r="AO1849" s="94"/>
      <c r="AP1849" s="94" t="s">
        <v>57</v>
      </c>
      <c r="AQ1849" s="94"/>
      <c r="AR1849" s="94" t="s">
        <v>57</v>
      </c>
      <c r="AS1849" s="90" t="s">
        <v>60</v>
      </c>
      <c r="AT1849" s="90" t="s">
        <v>61</v>
      </c>
      <c r="AU1849" s="97" t="s">
        <v>62</v>
      </c>
      <c r="AV1849" s="98" t="s">
        <v>125</v>
      </c>
      <c r="AW1849" s="97" t="s">
        <v>126</v>
      </c>
      <c r="AX1849" s="97">
        <v>3202032</v>
      </c>
      <c r="AY1849" s="97" t="s">
        <v>127</v>
      </c>
      <c r="AZ1849" s="97" t="s">
        <v>293</v>
      </c>
      <c r="BA1849" s="24"/>
    </row>
    <row r="1850" spans="1:53" ht="84.75" customHeight="1">
      <c r="A1850" s="23" t="str">
        <f>+IFERROR(VLOOKUP(R1850,'[2]Listas niveles'!$D$2:$E$11,2,FALSE),"")</f>
        <v>DTCA</v>
      </c>
      <c r="B1850" s="23" t="str">
        <f>+IFERROR(VLOOKUP(AS1850,'[2]Listas anexo 1'!$A$7:$B$8,2,FALSE),"")</f>
        <v>ADMIN</v>
      </c>
      <c r="C1850" s="23" t="str">
        <f>+IFERROR(VLOOKUP(AT1850,'[2]Listas anexo 1'!$A$13:$B$15,2,FALSE),"")</f>
        <v>ADMINYCOOR</v>
      </c>
      <c r="D1850" s="23" t="str">
        <f>+IFERROR(VLOOKUP(AT1850,'[2]Listas anexo 1'!$A$13:$C$15,3,FALSE),"")</f>
        <v>CONTRIBUIR</v>
      </c>
      <c r="E1850" s="23" t="str">
        <f>+IFERROR(VLOOKUP(AT1850,'[2]Listas anexo 1'!$A$19:$B$21,2,FALSE),"")</f>
        <v>ADMINOB</v>
      </c>
      <c r="F1850" s="23" t="str">
        <f>+IFERROR(VLOOKUP(AV1850,'[2]Listas anexo 1'!$J$13:$K$21,2,FALSE),"")</f>
        <v>ADOBI</v>
      </c>
      <c r="G1850" s="23" t="str">
        <f>+IFERROR(VLOOKUP(AW1850,'[2]LISTAS ANEXO 1. 2'!$A$9:$B$38,2,FALSE),"")</f>
        <v>AI</v>
      </c>
      <c r="H1850" s="23" t="str">
        <f>+IFERROR(IF(C1850="ADMINYCOOR",VLOOKUP(AY1850,'[2]LISTAS ANEXO 1. 3'!$B$13:$C$42,2,FALSE),IF(C1850="TASAS",VLOOKUP(AY1850,'[2]LISTAS ANEXO 1. 3'!$B$43:$C$51,2,FALSE),IF(C1850="FORTALECIMIENTO",VLOOKUP(AY1850,'[2]LISTAS ANEXO 1. 3'!$B$52:$C$58,2,FALSE),""))),"")</f>
        <v>AA</v>
      </c>
      <c r="I1850" s="23" t="str">
        <f>+IFERROR(VLOOKUP(#REF!,'[2]LISTAS ANEXO 1. 4'!$B$74:$C$90,2,FALSE),"")</f>
        <v/>
      </c>
      <c r="J1850" s="23" t="str">
        <f>+IFERROR(VLOOKUP(X1850,[2]ORDINALES!$B$2:$C$5,2,FALSE),"")</f>
        <v>CTADOS</v>
      </c>
      <c r="K1850" s="23" t="str">
        <f>+IFERROR(VLOOKUP(#REF!,[2]REGION!$G$2:$I$1125,2,FALSE),"")</f>
        <v/>
      </c>
      <c r="L1850" s="23" t="str">
        <f>+IFERROR(VLOOKUP(AI1850,[2]REGION!$G$2:$I$1125,2,FALSE),"")</f>
        <v>MAGDALENA</v>
      </c>
      <c r="M1850" s="23" t="str">
        <f>+IFERROR(VLOOKUP(#REF!,[2]ORDINALES!$H$2:$I$382,2,FALSE),"")</f>
        <v/>
      </c>
      <c r="N1850" s="23" t="str">
        <f>IFERROR(VLOOKUP(U1850,'[2]Lista Willy'!$B$11:$D$14,3,FALSE),"")</f>
        <v>REC_11</v>
      </c>
      <c r="O1850" s="24"/>
      <c r="P1850" s="94">
        <v>56014</v>
      </c>
      <c r="Q1850" s="94" t="s">
        <v>540</v>
      </c>
      <c r="R1850" s="94" t="s">
        <v>1757</v>
      </c>
      <c r="S1850" s="94" t="s">
        <v>1757</v>
      </c>
      <c r="T1850" s="94" t="s">
        <v>1757</v>
      </c>
      <c r="U1850" s="94" t="s">
        <v>52</v>
      </c>
      <c r="V1850" s="94" t="s">
        <v>53</v>
      </c>
      <c r="W1850" s="94" t="s">
        <v>54</v>
      </c>
      <c r="X1850" s="90" t="s">
        <v>55</v>
      </c>
      <c r="Y1850" s="94" t="s">
        <v>1896</v>
      </c>
      <c r="Z1850" s="138">
        <v>25000000</v>
      </c>
      <c r="AA1850" s="120"/>
      <c r="AB1850" s="138">
        <v>25000000</v>
      </c>
      <c r="AC1850" s="138"/>
      <c r="AD1850" s="138"/>
      <c r="AE1850" s="120">
        <v>0</v>
      </c>
      <c r="AF1850" s="88"/>
      <c r="AG1850" s="89"/>
      <c r="AH1850" s="90" t="s">
        <v>57</v>
      </c>
      <c r="AI1850" s="94" t="s">
        <v>1759</v>
      </c>
      <c r="AJ1850" s="94" t="s">
        <v>1760</v>
      </c>
      <c r="AK1850" s="94" t="s">
        <v>59</v>
      </c>
      <c r="AL1850" s="94" t="s">
        <v>57</v>
      </c>
      <c r="AM1850" s="94"/>
      <c r="AN1850" s="94" t="s">
        <v>1763</v>
      </c>
      <c r="AO1850" s="94"/>
      <c r="AP1850" s="94" t="s">
        <v>57</v>
      </c>
      <c r="AQ1850" s="94"/>
      <c r="AR1850" s="94" t="s">
        <v>57</v>
      </c>
      <c r="AS1850" s="90" t="s">
        <v>60</v>
      </c>
      <c r="AT1850" s="90" t="s">
        <v>61</v>
      </c>
      <c r="AU1850" s="97" t="s">
        <v>62</v>
      </c>
      <c r="AV1850" s="98" t="s">
        <v>125</v>
      </c>
      <c r="AW1850" s="97" t="s">
        <v>126</v>
      </c>
      <c r="AX1850" s="97">
        <v>3202032</v>
      </c>
      <c r="AY1850" s="97" t="s">
        <v>127</v>
      </c>
      <c r="AZ1850" s="97" t="s">
        <v>293</v>
      </c>
      <c r="BA1850" s="24"/>
    </row>
    <row r="1851" spans="1:53" ht="84.75" customHeight="1">
      <c r="A1851" s="23" t="str">
        <f>+IFERROR(VLOOKUP(R1851,'[2]Listas niveles'!$D$2:$E$11,2,FALSE),"")</f>
        <v>DTCA</v>
      </c>
      <c r="B1851" s="23" t="str">
        <f>+IFERROR(VLOOKUP(AS1851,'[2]Listas anexo 1'!$A$7:$B$8,2,FALSE),"")</f>
        <v>ADMIN</v>
      </c>
      <c r="C1851" s="23" t="str">
        <f>+IFERROR(VLOOKUP(AT1851,'[2]Listas anexo 1'!$A$13:$B$15,2,FALSE),"")</f>
        <v>ADMINYCOOR</v>
      </c>
      <c r="D1851" s="23" t="str">
        <f>+IFERROR(VLOOKUP(AT1851,'[2]Listas anexo 1'!$A$13:$C$15,3,FALSE),"")</f>
        <v>CONTRIBUIR</v>
      </c>
      <c r="E1851" s="23" t="str">
        <f>+IFERROR(VLOOKUP(AT1851,'[2]Listas anexo 1'!$A$19:$B$21,2,FALSE),"")</f>
        <v>ADMINOB</v>
      </c>
      <c r="F1851" s="23" t="str">
        <f>+IFERROR(VLOOKUP(AV1851,'[2]Listas anexo 1'!$J$13:$K$21,2,FALSE),"")</f>
        <v>ADOBI</v>
      </c>
      <c r="G1851" s="23" t="str">
        <f>+IFERROR(VLOOKUP(AW1851,'[2]LISTAS ANEXO 1. 2'!$A$9:$B$38,2,FALSE),"")</f>
        <v>AI</v>
      </c>
      <c r="H1851" s="23" t="str">
        <f>+IFERROR(IF(C1851="ADMINYCOOR",VLOOKUP(AY1851,'[2]LISTAS ANEXO 1. 3'!$B$13:$C$42,2,FALSE),IF(C1851="TASAS",VLOOKUP(AY1851,'[2]LISTAS ANEXO 1. 3'!$B$43:$C$51,2,FALSE),IF(C1851="FORTALECIMIENTO",VLOOKUP(AY1851,'[2]LISTAS ANEXO 1. 3'!$B$52:$C$58,2,FALSE),""))),"")</f>
        <v>AA</v>
      </c>
      <c r="I1851" s="23" t="str">
        <f>+IFERROR(VLOOKUP(#REF!,'[2]LISTAS ANEXO 1. 4'!$B$74:$C$90,2,FALSE),"")</f>
        <v/>
      </c>
      <c r="J1851" s="23" t="str">
        <f>+IFERROR(VLOOKUP(X1851,[2]ORDINALES!$B$2:$C$5,2,FALSE),"")</f>
        <v>CTADOS</v>
      </c>
      <c r="K1851" s="23" t="str">
        <f>+IFERROR(VLOOKUP(#REF!,[2]REGION!$G$2:$I$1125,2,FALSE),"")</f>
        <v/>
      </c>
      <c r="L1851" s="23" t="str">
        <f>+IFERROR(VLOOKUP(AI1851,[2]REGION!$G$2:$I$1125,2,FALSE),"")</f>
        <v>MAGDALENA</v>
      </c>
      <c r="M1851" s="23" t="str">
        <f>+IFERROR(VLOOKUP(#REF!,[2]ORDINALES!$H$2:$I$382,2,FALSE),"")</f>
        <v/>
      </c>
      <c r="N1851" s="23" t="str">
        <f>IFERROR(VLOOKUP(U1851,'[2]Lista Willy'!$B$11:$D$14,3,FALSE),"")</f>
        <v>REC_11</v>
      </c>
      <c r="O1851" s="24"/>
      <c r="P1851" s="94">
        <v>56015</v>
      </c>
      <c r="Q1851" s="94" t="s">
        <v>540</v>
      </c>
      <c r="R1851" s="94" t="s">
        <v>1757</v>
      </c>
      <c r="S1851" s="94" t="s">
        <v>1757</v>
      </c>
      <c r="T1851" s="94" t="s">
        <v>1757</v>
      </c>
      <c r="U1851" s="94" t="s">
        <v>52</v>
      </c>
      <c r="V1851" s="94" t="s">
        <v>53</v>
      </c>
      <c r="W1851" s="94" t="s">
        <v>54</v>
      </c>
      <c r="X1851" s="90" t="s">
        <v>55</v>
      </c>
      <c r="Y1851" s="99" t="s">
        <v>1774</v>
      </c>
      <c r="Z1851" s="138">
        <v>15000000</v>
      </c>
      <c r="AA1851" s="120"/>
      <c r="AB1851" s="138"/>
      <c r="AC1851" s="138"/>
      <c r="AD1851" s="138"/>
      <c r="AE1851" s="120">
        <v>15000000</v>
      </c>
      <c r="AF1851" s="88"/>
      <c r="AG1851" s="89"/>
      <c r="AH1851" s="90" t="s">
        <v>57</v>
      </c>
      <c r="AI1851" s="94" t="s">
        <v>1759</v>
      </c>
      <c r="AJ1851" s="94" t="s">
        <v>1760</v>
      </c>
      <c r="AK1851" s="94" t="s">
        <v>59</v>
      </c>
      <c r="AL1851" s="94" t="s">
        <v>57</v>
      </c>
      <c r="AM1851" s="94"/>
      <c r="AN1851" s="94"/>
      <c r="AO1851" s="94"/>
      <c r="AP1851" s="94" t="s">
        <v>57</v>
      </c>
      <c r="AQ1851" s="94"/>
      <c r="AR1851" s="94" t="s">
        <v>57</v>
      </c>
      <c r="AS1851" s="90" t="s">
        <v>60</v>
      </c>
      <c r="AT1851" s="90" t="s">
        <v>61</v>
      </c>
      <c r="AU1851" s="97" t="s">
        <v>62</v>
      </c>
      <c r="AV1851" s="98" t="s">
        <v>125</v>
      </c>
      <c r="AW1851" s="97" t="s">
        <v>126</v>
      </c>
      <c r="AX1851" s="97">
        <v>3202032</v>
      </c>
      <c r="AY1851" s="97" t="s">
        <v>127</v>
      </c>
      <c r="AZ1851" s="98" t="s">
        <v>128</v>
      </c>
      <c r="BA1851" s="24"/>
    </row>
    <row r="1852" spans="1:53" ht="84.75" customHeight="1">
      <c r="A1852" s="23" t="str">
        <f>+IFERROR(VLOOKUP(R1852,'[2]Listas niveles'!$D$2:$E$11,2,FALSE),"")</f>
        <v>DTCA</v>
      </c>
      <c r="B1852" s="23" t="str">
        <f>+IFERROR(VLOOKUP(AS1852,'[2]Listas anexo 1'!$A$7:$B$8,2,FALSE),"")</f>
        <v>ADMIN</v>
      </c>
      <c r="C1852" s="23" t="str">
        <f>+IFERROR(VLOOKUP(AT1852,'[2]Listas anexo 1'!$A$13:$B$15,2,FALSE),"")</f>
        <v>ADMINYCOOR</v>
      </c>
      <c r="D1852" s="23" t="str">
        <f>+IFERROR(VLOOKUP(AT1852,'[2]Listas anexo 1'!$A$13:$C$15,3,FALSE),"")</f>
        <v>CONTRIBUIR</v>
      </c>
      <c r="E1852" s="23" t="str">
        <f>+IFERROR(VLOOKUP(AT1852,'[2]Listas anexo 1'!$A$19:$B$21,2,FALSE),"")</f>
        <v>ADMINOB</v>
      </c>
      <c r="F1852" s="23" t="str">
        <f>+IFERROR(VLOOKUP(AV1852,'[2]Listas anexo 1'!$J$13:$K$21,2,FALSE),"")</f>
        <v>ADOBI</v>
      </c>
      <c r="G1852" s="23" t="str">
        <f>+IFERROR(VLOOKUP(AW1852,'[2]LISTAS ANEXO 1. 2'!$A$9:$B$38,2,FALSE),"")</f>
        <v>AI</v>
      </c>
      <c r="H1852" s="23" t="str">
        <f>+IFERROR(IF(C1852="ADMINYCOOR",VLOOKUP(AY1852,'[2]LISTAS ANEXO 1. 3'!$B$13:$C$42,2,FALSE),IF(C1852="TASAS",VLOOKUP(AY1852,'[2]LISTAS ANEXO 1. 3'!$B$43:$C$51,2,FALSE),IF(C1852="FORTALECIMIENTO",VLOOKUP(AY1852,'[2]LISTAS ANEXO 1. 3'!$B$52:$C$58,2,FALSE),""))),"")</f>
        <v>AA</v>
      </c>
      <c r="I1852" s="23" t="str">
        <f>+IFERROR(VLOOKUP(#REF!,'[2]LISTAS ANEXO 1. 4'!$B$74:$C$90,2,FALSE),"")</f>
        <v/>
      </c>
      <c r="J1852" s="23" t="str">
        <f>+IFERROR(VLOOKUP(X1852,[2]ORDINALES!$B$2:$C$5,2,FALSE),"")</f>
        <v>CTADOS</v>
      </c>
      <c r="K1852" s="23" t="str">
        <f>+IFERROR(VLOOKUP(#REF!,[2]REGION!$G$2:$I$1125,2,FALSE),"")</f>
        <v/>
      </c>
      <c r="L1852" s="23" t="str">
        <f>+IFERROR(VLOOKUP(AI1852,[2]REGION!$G$2:$I$1125,2,FALSE),"")</f>
        <v>MAGDALENA</v>
      </c>
      <c r="M1852" s="23" t="str">
        <f>+IFERROR(VLOOKUP(#REF!,[2]ORDINALES!$H$2:$I$382,2,FALSE),"")</f>
        <v/>
      </c>
      <c r="N1852" s="23" t="str">
        <f>IFERROR(VLOOKUP(U1852,'[2]Lista Willy'!$B$11:$D$14,3,FALSE),"")</f>
        <v>REC_11</v>
      </c>
      <c r="O1852" s="24"/>
      <c r="P1852" s="94">
        <v>56016</v>
      </c>
      <c r="Q1852" s="94" t="s">
        <v>540</v>
      </c>
      <c r="R1852" s="94" t="s">
        <v>1757</v>
      </c>
      <c r="S1852" s="94" t="s">
        <v>1757</v>
      </c>
      <c r="T1852" s="94" t="s">
        <v>1757</v>
      </c>
      <c r="U1852" s="94" t="s">
        <v>52</v>
      </c>
      <c r="V1852" s="94" t="s">
        <v>53</v>
      </c>
      <c r="W1852" s="94" t="s">
        <v>54</v>
      </c>
      <c r="X1852" s="90" t="s">
        <v>55</v>
      </c>
      <c r="Y1852" s="137" t="s">
        <v>1775</v>
      </c>
      <c r="Z1852" s="138">
        <v>107300000</v>
      </c>
      <c r="AA1852" s="120"/>
      <c r="AB1852" s="138"/>
      <c r="AC1852" s="138"/>
      <c r="AD1852" s="138"/>
      <c r="AE1852" s="120">
        <v>107300000</v>
      </c>
      <c r="AF1852" s="88"/>
      <c r="AG1852" s="89"/>
      <c r="AH1852" s="90" t="s">
        <v>57</v>
      </c>
      <c r="AI1852" s="94" t="s">
        <v>1759</v>
      </c>
      <c r="AJ1852" s="94" t="s">
        <v>1760</v>
      </c>
      <c r="AK1852" s="94" t="s">
        <v>59</v>
      </c>
      <c r="AL1852" s="94" t="s">
        <v>57</v>
      </c>
      <c r="AM1852" s="94"/>
      <c r="AN1852" s="94"/>
      <c r="AO1852" s="94"/>
      <c r="AP1852" s="94" t="s">
        <v>57</v>
      </c>
      <c r="AQ1852" s="94"/>
      <c r="AR1852" s="94" t="s">
        <v>57</v>
      </c>
      <c r="AS1852" s="90" t="s">
        <v>60</v>
      </c>
      <c r="AT1852" s="90" t="s">
        <v>61</v>
      </c>
      <c r="AU1852" s="97" t="s">
        <v>62</v>
      </c>
      <c r="AV1852" s="98" t="s">
        <v>125</v>
      </c>
      <c r="AW1852" s="97" t="s">
        <v>126</v>
      </c>
      <c r="AX1852" s="97">
        <v>3202032</v>
      </c>
      <c r="AY1852" s="97" t="s">
        <v>127</v>
      </c>
      <c r="AZ1852" s="98" t="s">
        <v>128</v>
      </c>
      <c r="BA1852" s="24"/>
    </row>
    <row r="1853" spans="1:53" ht="84.75" customHeight="1">
      <c r="A1853" s="23" t="str">
        <f>+IFERROR(VLOOKUP(R1853,'[2]Listas niveles'!$D$2:$E$11,2,FALSE),"")</f>
        <v>DTCA</v>
      </c>
      <c r="B1853" s="23" t="str">
        <f>+IFERROR(VLOOKUP(AS1853,'[2]Listas anexo 1'!$A$7:$B$8,2,FALSE),"")</f>
        <v>ADMIN</v>
      </c>
      <c r="C1853" s="23" t="str">
        <f>+IFERROR(VLOOKUP(AT1853,'[2]Listas anexo 1'!$A$13:$B$15,2,FALSE),"")</f>
        <v>ADMINYCOOR</v>
      </c>
      <c r="D1853" s="23" t="str">
        <f>+IFERROR(VLOOKUP(AT1853,'[2]Listas anexo 1'!$A$13:$C$15,3,FALSE),"")</f>
        <v>CONTRIBUIR</v>
      </c>
      <c r="E1853" s="23" t="str">
        <f>+IFERROR(VLOOKUP(AT1853,'[2]Listas anexo 1'!$A$19:$B$21,2,FALSE),"")</f>
        <v>ADMINOB</v>
      </c>
      <c r="F1853" s="23" t="str">
        <f>+IFERROR(VLOOKUP(AV1853,'[2]Listas anexo 1'!$J$13:$K$21,2,FALSE),"")</f>
        <v>ADOBIV</v>
      </c>
      <c r="G1853" s="23" t="str">
        <f>+IFERROR(VLOOKUP(AW1853,'[2]LISTAS ANEXO 1. 2'!$A$9:$B$38,2,FALSE),"")</f>
        <v>AXVI</v>
      </c>
      <c r="H1853" s="23" t="str">
        <f>+IFERROR(IF(C1853="ADMINYCOOR",VLOOKUP(AY1853,'[2]LISTAS ANEXO 1. 3'!$B$13:$C$42,2,FALSE),IF(C1853="TASAS",VLOOKUP(AY1853,'[2]LISTAS ANEXO 1. 3'!$B$43:$C$51,2,FALSE),IF(C1853="FORTALECIMIENTO",VLOOKUP(AY1853,'[2]LISTAS ANEXO 1. 3'!$B$52:$C$58,2,FALSE),""))),"")</f>
        <v>CD</v>
      </c>
      <c r="I1853" s="23" t="str">
        <f>+IFERROR(VLOOKUP(#REF!,'[2]LISTAS ANEXO 1. 4'!$B$74:$C$90,2,FALSE),"")</f>
        <v/>
      </c>
      <c r="J1853" s="23" t="str">
        <f>+IFERROR(VLOOKUP(X1853,[2]ORDINALES!$B$2:$C$5,2,FALSE),"")</f>
        <v>CTADOS</v>
      </c>
      <c r="K1853" s="23" t="str">
        <f>+IFERROR(VLOOKUP(#REF!,[2]REGION!$G$2:$I$1125,2,FALSE),"")</f>
        <v/>
      </c>
      <c r="L1853" s="23" t="str">
        <f>+IFERROR(VLOOKUP(AI1853,[2]REGION!$G$2:$I$1125,2,FALSE),"")</f>
        <v>MAGDALENA</v>
      </c>
      <c r="M1853" s="23" t="str">
        <f>+IFERROR(VLOOKUP(#REF!,[2]ORDINALES!$H$2:$I$382,2,FALSE),"")</f>
        <v/>
      </c>
      <c r="N1853" s="23" t="str">
        <f>IFERROR(VLOOKUP(U1853,'[2]Lista Willy'!$B$11:$D$14,3,FALSE),"")</f>
        <v>REC_11</v>
      </c>
      <c r="O1853" s="24"/>
      <c r="P1853" s="94">
        <v>56017</v>
      </c>
      <c r="Q1853" s="94" t="s">
        <v>540</v>
      </c>
      <c r="R1853" s="94" t="s">
        <v>1757</v>
      </c>
      <c r="S1853" s="94" t="s">
        <v>1757</v>
      </c>
      <c r="T1853" s="94" t="s">
        <v>1757</v>
      </c>
      <c r="U1853" s="94" t="s">
        <v>52</v>
      </c>
      <c r="V1853" s="94" t="s">
        <v>53</v>
      </c>
      <c r="W1853" s="94" t="s">
        <v>54</v>
      </c>
      <c r="X1853" s="90" t="s">
        <v>55</v>
      </c>
      <c r="Y1853" s="137" t="s">
        <v>1776</v>
      </c>
      <c r="Z1853" s="138">
        <v>57750000</v>
      </c>
      <c r="AA1853" s="120"/>
      <c r="AB1853" s="138"/>
      <c r="AC1853" s="138"/>
      <c r="AD1853" s="138"/>
      <c r="AE1853" s="120">
        <v>57750000</v>
      </c>
      <c r="AF1853" s="88"/>
      <c r="AG1853" s="89"/>
      <c r="AH1853" s="90" t="s">
        <v>57</v>
      </c>
      <c r="AI1853" s="94" t="s">
        <v>1759</v>
      </c>
      <c r="AJ1853" s="94" t="s">
        <v>1760</v>
      </c>
      <c r="AK1853" s="94" t="s">
        <v>59</v>
      </c>
      <c r="AL1853" s="94" t="s">
        <v>57</v>
      </c>
      <c r="AM1853" s="94"/>
      <c r="AN1853" s="94"/>
      <c r="AO1853" s="94"/>
      <c r="AP1853" s="94" t="s">
        <v>57</v>
      </c>
      <c r="AQ1853" s="94"/>
      <c r="AR1853" s="94" t="s">
        <v>57</v>
      </c>
      <c r="AS1853" s="90" t="s">
        <v>60</v>
      </c>
      <c r="AT1853" s="90" t="s">
        <v>61</v>
      </c>
      <c r="AU1853" s="97" t="s">
        <v>62</v>
      </c>
      <c r="AV1853" s="98" t="s">
        <v>63</v>
      </c>
      <c r="AW1853" s="97" t="s">
        <v>64</v>
      </c>
      <c r="AX1853" s="97">
        <v>3202008</v>
      </c>
      <c r="AY1853" s="97" t="s">
        <v>65</v>
      </c>
      <c r="AZ1853" s="110" t="s">
        <v>66</v>
      </c>
      <c r="BA1853" s="24"/>
    </row>
    <row r="1854" spans="1:53" ht="84.75" customHeight="1">
      <c r="A1854" s="23" t="str">
        <f>+IFERROR(VLOOKUP(R1854,'[2]Listas niveles'!$D$2:$E$11,2,FALSE),"")</f>
        <v>DTCA</v>
      </c>
      <c r="B1854" s="23" t="str">
        <f>+IFERROR(VLOOKUP(AS1854,'[2]Listas anexo 1'!$A$7:$B$8,2,FALSE),"")</f>
        <v>ADMIN</v>
      </c>
      <c r="C1854" s="23" t="str">
        <f>+IFERROR(VLOOKUP(AT1854,'[2]Listas anexo 1'!$A$13:$B$15,2,FALSE),"")</f>
        <v>ADMINYCOOR</v>
      </c>
      <c r="D1854" s="23" t="str">
        <f>+IFERROR(VLOOKUP(AT1854,'[2]Listas anexo 1'!$A$13:$C$15,3,FALSE),"")</f>
        <v>CONTRIBUIR</v>
      </c>
      <c r="E1854" s="23" t="str">
        <f>+IFERROR(VLOOKUP(AT1854,'[2]Listas anexo 1'!$A$19:$B$21,2,FALSE),"")</f>
        <v>ADMINOB</v>
      </c>
      <c r="F1854" s="23" t="str">
        <f>+IFERROR(VLOOKUP(AV1854,'[2]Listas anexo 1'!$J$13:$K$21,2,FALSE),"")</f>
        <v>ADOBI</v>
      </c>
      <c r="G1854" s="23" t="str">
        <f>+IFERROR(VLOOKUP(AW1854,'[2]LISTAS ANEXO 1. 2'!$A$9:$B$38,2,FALSE),"")</f>
        <v>AIII</v>
      </c>
      <c r="H1854" s="23" t="str">
        <f>+IFERROR(IF(C1854="ADMINYCOOR",VLOOKUP(AY1854,'[2]LISTAS ANEXO 1. 3'!$B$13:$C$42,2,FALSE),IF(C1854="TASAS",VLOOKUP(AY1854,'[2]LISTAS ANEXO 1. 3'!$B$43:$C$51,2,FALSE),IF(C1854="FORTALECIMIENTO",VLOOKUP(AY1854,'[2]LISTAS ANEXO 1. 3'!$B$52:$C$58,2,FALSE),""))),"")</f>
        <v>DD</v>
      </c>
      <c r="I1854" s="23" t="str">
        <f>+IFERROR(VLOOKUP(#REF!,'[2]LISTAS ANEXO 1. 4'!$B$74:$C$90,2,FALSE),"")</f>
        <v/>
      </c>
      <c r="J1854" s="23" t="str">
        <f>+IFERROR(VLOOKUP(X1854,[2]ORDINALES!$B$2:$C$5,2,FALSE),"")</f>
        <v>CTADOS</v>
      </c>
      <c r="K1854" s="23" t="str">
        <f>+IFERROR(VLOOKUP(#REF!,[2]REGION!$G$2:$I$1125,2,FALSE),"")</f>
        <v/>
      </c>
      <c r="L1854" s="23" t="str">
        <f>+IFERROR(VLOOKUP(AI1854,[2]REGION!$G$2:$I$1125,2,FALSE),"")</f>
        <v>MAGDALENA</v>
      </c>
      <c r="M1854" s="23" t="str">
        <f>+IFERROR(VLOOKUP(#REF!,[2]ORDINALES!$H$2:$I$382,2,FALSE),"")</f>
        <v/>
      </c>
      <c r="N1854" s="23" t="str">
        <f>IFERROR(VLOOKUP(U1854,'[2]Lista Willy'!$B$11:$D$14,3,FALSE),"")</f>
        <v>REC_11</v>
      </c>
      <c r="O1854" s="24"/>
      <c r="P1854" s="94">
        <v>56018</v>
      </c>
      <c r="Q1854" s="94" t="s">
        <v>540</v>
      </c>
      <c r="R1854" s="94" t="s">
        <v>1757</v>
      </c>
      <c r="S1854" s="94" t="s">
        <v>1757</v>
      </c>
      <c r="T1854" s="94" t="s">
        <v>1757</v>
      </c>
      <c r="U1854" s="94" t="s">
        <v>52</v>
      </c>
      <c r="V1854" s="94" t="s">
        <v>53</v>
      </c>
      <c r="W1854" s="94" t="s">
        <v>54</v>
      </c>
      <c r="X1854" s="90" t="s">
        <v>55</v>
      </c>
      <c r="Y1854" s="137" t="s">
        <v>1777</v>
      </c>
      <c r="Z1854" s="138">
        <v>86089500</v>
      </c>
      <c r="AA1854" s="120"/>
      <c r="AB1854" s="138"/>
      <c r="AC1854" s="138"/>
      <c r="AD1854" s="138"/>
      <c r="AE1854" s="120">
        <v>86089500</v>
      </c>
      <c r="AF1854" s="88"/>
      <c r="AG1854" s="89"/>
      <c r="AH1854" s="90" t="s">
        <v>57</v>
      </c>
      <c r="AI1854" s="94" t="s">
        <v>1759</v>
      </c>
      <c r="AJ1854" s="94" t="s">
        <v>1760</v>
      </c>
      <c r="AK1854" s="94" t="s">
        <v>59</v>
      </c>
      <c r="AL1854" s="94" t="s">
        <v>57</v>
      </c>
      <c r="AM1854" s="94"/>
      <c r="AN1854" s="94"/>
      <c r="AO1854" s="94"/>
      <c r="AP1854" s="94" t="s">
        <v>57</v>
      </c>
      <c r="AQ1854" s="94"/>
      <c r="AR1854" s="94" t="s">
        <v>57</v>
      </c>
      <c r="AS1854" s="90" t="s">
        <v>60</v>
      </c>
      <c r="AT1854" s="90" t="s">
        <v>61</v>
      </c>
      <c r="AU1854" s="97" t="s">
        <v>62</v>
      </c>
      <c r="AV1854" s="98" t="s">
        <v>125</v>
      </c>
      <c r="AW1854" s="97" t="s">
        <v>324</v>
      </c>
      <c r="AX1854" s="97">
        <v>3202005</v>
      </c>
      <c r="AY1854" s="98" t="s">
        <v>325</v>
      </c>
      <c r="AZ1854" s="98" t="s">
        <v>326</v>
      </c>
      <c r="BA1854" s="24"/>
    </row>
    <row r="1855" spans="1:53" ht="84.75" customHeight="1">
      <c r="A1855" s="23" t="str">
        <f>+IFERROR(VLOOKUP(R1855,'[2]Listas niveles'!$D$2:$E$11,2,FALSE),"")</f>
        <v>DTCA</v>
      </c>
      <c r="B1855" s="23" t="str">
        <f>+IFERROR(VLOOKUP(AS1855,'[2]Listas anexo 1'!$A$7:$B$8,2,FALSE),"")</f>
        <v>ADMIN</v>
      </c>
      <c r="C1855" s="23" t="str">
        <f>+IFERROR(VLOOKUP(AT1855,'[2]Listas anexo 1'!$A$13:$B$15,2,FALSE),"")</f>
        <v>ADMINYCOOR</v>
      </c>
      <c r="D1855" s="23" t="str">
        <f>+IFERROR(VLOOKUP(AT1855,'[2]Listas anexo 1'!$A$13:$C$15,3,FALSE),"")</f>
        <v>CONTRIBUIR</v>
      </c>
      <c r="E1855" s="23" t="str">
        <f>+IFERROR(VLOOKUP(AT1855,'[2]Listas anexo 1'!$A$19:$B$21,2,FALSE),"")</f>
        <v>ADMINOB</v>
      </c>
      <c r="F1855" s="23" t="str">
        <f>+IFERROR(VLOOKUP(AV1855,'[2]Listas anexo 1'!$J$13:$K$21,2,FALSE),"")</f>
        <v>ADOBI</v>
      </c>
      <c r="G1855" s="23" t="str">
        <f>+IFERROR(VLOOKUP(AW1855,'[2]LISTAS ANEXO 1. 2'!$A$9:$B$38,2,FALSE),"")</f>
        <v>AIII</v>
      </c>
      <c r="H1855" s="23" t="str">
        <f>+IFERROR(IF(C1855="ADMINYCOOR",VLOOKUP(AY1855,'[2]LISTAS ANEXO 1. 3'!$B$13:$C$42,2,FALSE),IF(C1855="TASAS",VLOOKUP(AY1855,'[2]LISTAS ANEXO 1. 3'!$B$43:$C$51,2,FALSE),IF(C1855="FORTALECIMIENTO",VLOOKUP(AY1855,'[2]LISTAS ANEXO 1. 3'!$B$52:$C$58,2,FALSE),""))),"")</f>
        <v>DD</v>
      </c>
      <c r="I1855" s="23" t="str">
        <f>+IFERROR(VLOOKUP(#REF!,'[2]LISTAS ANEXO 1. 4'!$B$74:$C$90,2,FALSE),"")</f>
        <v/>
      </c>
      <c r="J1855" s="23" t="str">
        <f>+IFERROR(VLOOKUP(X1855,[2]ORDINALES!$B$2:$C$5,2,FALSE),"")</f>
        <v>CTADOS</v>
      </c>
      <c r="K1855" s="23" t="str">
        <f>+IFERROR(VLOOKUP(#REF!,[2]REGION!$G$2:$I$1125,2,FALSE),"")</f>
        <v/>
      </c>
      <c r="L1855" s="23" t="str">
        <f>+IFERROR(VLOOKUP(AI1855,[2]REGION!$G$2:$I$1125,2,FALSE),"")</f>
        <v>MAGDALENA</v>
      </c>
      <c r="M1855" s="23" t="str">
        <f>+IFERROR(VLOOKUP(#REF!,[2]ORDINALES!$H$2:$I$382,2,FALSE),"")</f>
        <v/>
      </c>
      <c r="N1855" s="23" t="str">
        <f>IFERROR(VLOOKUP(U1855,'[2]Lista Willy'!$B$11:$D$14,3,FALSE),"")</f>
        <v>REC_11</v>
      </c>
      <c r="O1855" s="24"/>
      <c r="P1855" s="94">
        <v>56019</v>
      </c>
      <c r="Q1855" s="94" t="s">
        <v>540</v>
      </c>
      <c r="R1855" s="94" t="s">
        <v>1757</v>
      </c>
      <c r="S1855" s="94" t="s">
        <v>1757</v>
      </c>
      <c r="T1855" s="94" t="s">
        <v>1757</v>
      </c>
      <c r="U1855" s="94" t="s">
        <v>52</v>
      </c>
      <c r="V1855" s="94" t="s">
        <v>53</v>
      </c>
      <c r="W1855" s="94" t="s">
        <v>54</v>
      </c>
      <c r="X1855" s="90" t="s">
        <v>55</v>
      </c>
      <c r="Y1855" s="137" t="s">
        <v>1778</v>
      </c>
      <c r="Z1855" s="138">
        <v>57750000</v>
      </c>
      <c r="AA1855" s="120"/>
      <c r="AB1855" s="138"/>
      <c r="AC1855" s="138"/>
      <c r="AD1855" s="138"/>
      <c r="AE1855" s="120">
        <v>57750000</v>
      </c>
      <c r="AF1855" s="88"/>
      <c r="AG1855" s="89"/>
      <c r="AH1855" s="90" t="s">
        <v>57</v>
      </c>
      <c r="AI1855" s="94" t="s">
        <v>1759</v>
      </c>
      <c r="AJ1855" s="94" t="s">
        <v>1760</v>
      </c>
      <c r="AK1855" s="94" t="s">
        <v>59</v>
      </c>
      <c r="AL1855" s="94" t="s">
        <v>57</v>
      </c>
      <c r="AM1855" s="94"/>
      <c r="AN1855" s="94"/>
      <c r="AO1855" s="94"/>
      <c r="AP1855" s="94" t="s">
        <v>57</v>
      </c>
      <c r="AQ1855" s="94"/>
      <c r="AR1855" s="94" t="s">
        <v>57</v>
      </c>
      <c r="AS1855" s="90" t="s">
        <v>60</v>
      </c>
      <c r="AT1855" s="90" t="s">
        <v>61</v>
      </c>
      <c r="AU1855" s="97" t="s">
        <v>62</v>
      </c>
      <c r="AV1855" s="98" t="s">
        <v>125</v>
      </c>
      <c r="AW1855" s="97" t="s">
        <v>324</v>
      </c>
      <c r="AX1855" s="97">
        <v>3202005</v>
      </c>
      <c r="AY1855" s="98" t="s">
        <v>325</v>
      </c>
      <c r="AZ1855" s="98" t="s">
        <v>326</v>
      </c>
      <c r="BA1855" s="24"/>
    </row>
    <row r="1856" spans="1:53" ht="84.75" customHeight="1">
      <c r="A1856" s="23" t="str">
        <f>+IFERROR(VLOOKUP(R1856,'[2]Listas niveles'!$D$2:$E$11,2,FALSE),"")</f>
        <v>DTCA</v>
      </c>
      <c r="B1856" s="23" t="str">
        <f>+IFERROR(VLOOKUP(AS1856,'[2]Listas anexo 1'!$A$7:$B$8,2,FALSE),"")</f>
        <v>ADMIN</v>
      </c>
      <c r="C1856" s="23" t="str">
        <f>+IFERROR(VLOOKUP(AT1856,'[2]Listas anexo 1'!$A$13:$B$15,2,FALSE),"")</f>
        <v>ADMINYCOOR</v>
      </c>
      <c r="D1856" s="23" t="str">
        <f>+IFERROR(VLOOKUP(AT1856,'[2]Listas anexo 1'!$A$13:$C$15,3,FALSE),"")</f>
        <v>CONTRIBUIR</v>
      </c>
      <c r="E1856" s="23" t="str">
        <f>+IFERROR(VLOOKUP(AT1856,'[2]Listas anexo 1'!$A$19:$B$21,2,FALSE),"")</f>
        <v>ADMINOB</v>
      </c>
      <c r="F1856" s="23" t="str">
        <f>+IFERROR(VLOOKUP(AV1856,'[2]Listas anexo 1'!$J$13:$K$21,2,FALSE),"")</f>
        <v>ADOBI</v>
      </c>
      <c r="G1856" s="23" t="str">
        <f>+IFERROR(VLOOKUP(AW1856,'[2]LISTAS ANEXO 1. 2'!$A$9:$B$38,2,FALSE),"")</f>
        <v>AIII</v>
      </c>
      <c r="H1856" s="23" t="str">
        <f>+IFERROR(IF(C1856="ADMINYCOOR",VLOOKUP(AY1856,'[2]LISTAS ANEXO 1. 3'!$B$13:$C$42,2,FALSE),IF(C1856="TASAS",VLOOKUP(AY1856,'[2]LISTAS ANEXO 1. 3'!$B$43:$C$51,2,FALSE),IF(C1856="FORTALECIMIENTO",VLOOKUP(AY1856,'[2]LISTAS ANEXO 1. 3'!$B$52:$C$58,2,FALSE),""))),"")</f>
        <v>DD</v>
      </c>
      <c r="I1856" s="23" t="str">
        <f>+IFERROR(VLOOKUP(#REF!,'[2]LISTAS ANEXO 1. 4'!$B$74:$C$90,2,FALSE),"")</f>
        <v/>
      </c>
      <c r="J1856" s="23" t="str">
        <f>+IFERROR(VLOOKUP(X1856,[2]ORDINALES!$B$2:$C$5,2,FALSE),"")</f>
        <v>CTADOS</v>
      </c>
      <c r="K1856" s="23" t="str">
        <f>+IFERROR(VLOOKUP(#REF!,[2]REGION!$G$2:$I$1125,2,FALSE),"")</f>
        <v/>
      </c>
      <c r="L1856" s="23" t="str">
        <f>+IFERROR(VLOOKUP(AI1856,[2]REGION!$G$2:$I$1125,2,FALSE),"")</f>
        <v>MAGDALENA</v>
      </c>
      <c r="M1856" s="23" t="str">
        <f>+IFERROR(VLOOKUP(#REF!,[2]ORDINALES!$H$2:$I$382,2,FALSE),"")</f>
        <v/>
      </c>
      <c r="N1856" s="23" t="str">
        <f>IFERROR(VLOOKUP(U1856,'[2]Lista Willy'!$B$11:$D$14,3,FALSE),"")</f>
        <v>REC_11</v>
      </c>
      <c r="O1856" s="24"/>
      <c r="P1856" s="94">
        <v>56020</v>
      </c>
      <c r="Q1856" s="94" t="s">
        <v>540</v>
      </c>
      <c r="R1856" s="94" t="s">
        <v>1757</v>
      </c>
      <c r="S1856" s="94" t="s">
        <v>1757</v>
      </c>
      <c r="T1856" s="94" t="s">
        <v>1757</v>
      </c>
      <c r="U1856" s="94" t="s">
        <v>52</v>
      </c>
      <c r="V1856" s="94" t="s">
        <v>53</v>
      </c>
      <c r="W1856" s="94" t="s">
        <v>54</v>
      </c>
      <c r="X1856" s="90" t="s">
        <v>55</v>
      </c>
      <c r="Y1856" s="137" t="s">
        <v>1772</v>
      </c>
      <c r="Z1856" s="138">
        <v>10000000</v>
      </c>
      <c r="AA1856" s="120"/>
      <c r="AB1856" s="138"/>
      <c r="AC1856" s="138"/>
      <c r="AD1856" s="138"/>
      <c r="AE1856" s="120">
        <v>10000000</v>
      </c>
      <c r="AF1856" s="88"/>
      <c r="AG1856" s="89"/>
      <c r="AH1856" s="90" t="s">
        <v>57</v>
      </c>
      <c r="AI1856" s="94" t="s">
        <v>1759</v>
      </c>
      <c r="AJ1856" s="94" t="s">
        <v>1760</v>
      </c>
      <c r="AK1856" s="94" t="s">
        <v>59</v>
      </c>
      <c r="AL1856" s="94" t="s">
        <v>57</v>
      </c>
      <c r="AM1856" s="94"/>
      <c r="AN1856" s="94"/>
      <c r="AO1856" s="94"/>
      <c r="AP1856" s="94" t="s">
        <v>57</v>
      </c>
      <c r="AQ1856" s="94"/>
      <c r="AR1856" s="94" t="s">
        <v>57</v>
      </c>
      <c r="AS1856" s="90" t="s">
        <v>60</v>
      </c>
      <c r="AT1856" s="90" t="s">
        <v>61</v>
      </c>
      <c r="AU1856" s="97" t="s">
        <v>62</v>
      </c>
      <c r="AV1856" s="98" t="s">
        <v>125</v>
      </c>
      <c r="AW1856" s="97" t="s">
        <v>324</v>
      </c>
      <c r="AX1856" s="97">
        <v>3202005</v>
      </c>
      <c r="AY1856" s="98" t="s">
        <v>325</v>
      </c>
      <c r="AZ1856" s="98" t="s">
        <v>326</v>
      </c>
      <c r="BA1856" s="24"/>
    </row>
    <row r="1857" spans="1:53" ht="84.75" customHeight="1">
      <c r="A1857" s="23" t="str">
        <f>+IFERROR(VLOOKUP(R1857,'[2]Listas niveles'!$D$2:$E$11,2,FALSE),"")</f>
        <v>DTCA</v>
      </c>
      <c r="B1857" s="23" t="str">
        <f>+IFERROR(VLOOKUP(AS1857,'[2]Listas anexo 1'!$A$7:$B$8,2,FALSE),"")</f>
        <v>ADMIN</v>
      </c>
      <c r="C1857" s="23" t="str">
        <f>+IFERROR(VLOOKUP(AT1857,'[2]Listas anexo 1'!$A$13:$B$15,2,FALSE),"")</f>
        <v>ADMINYCOOR</v>
      </c>
      <c r="D1857" s="23" t="str">
        <f>+IFERROR(VLOOKUP(AT1857,'[2]Listas anexo 1'!$A$13:$C$15,3,FALSE),"")</f>
        <v>CONTRIBUIR</v>
      </c>
      <c r="E1857" s="23" t="str">
        <f>+IFERROR(VLOOKUP(AT1857,'[2]Listas anexo 1'!$A$19:$B$21,2,FALSE),"")</f>
        <v>ADMINOB</v>
      </c>
      <c r="F1857" s="23" t="str">
        <f>+IFERROR(VLOOKUP(AV1857,'[2]Listas anexo 1'!$J$13:$K$21,2,FALSE),"")</f>
        <v>ADOBI</v>
      </c>
      <c r="G1857" s="23" t="str">
        <f>+IFERROR(VLOOKUP(AW1857,'[2]LISTAS ANEXO 1. 2'!$A$9:$B$38,2,FALSE),"")</f>
        <v>AIII</v>
      </c>
      <c r="H1857" s="23" t="str">
        <f>+IFERROR(IF(C1857="ADMINYCOOR",VLOOKUP(AY1857,'[2]LISTAS ANEXO 1. 3'!$B$13:$C$42,2,FALSE),IF(C1857="TASAS",VLOOKUP(AY1857,'[2]LISTAS ANEXO 1. 3'!$B$43:$C$51,2,FALSE),IF(C1857="FORTALECIMIENTO",VLOOKUP(AY1857,'[2]LISTAS ANEXO 1. 3'!$B$52:$C$58,2,FALSE),""))),"")</f>
        <v>DD</v>
      </c>
      <c r="I1857" s="23" t="str">
        <f>+IFERROR(VLOOKUP(#REF!,'[2]LISTAS ANEXO 1. 4'!$B$74:$C$90,2,FALSE),"")</f>
        <v/>
      </c>
      <c r="J1857" s="23" t="str">
        <f>+IFERROR(VLOOKUP(X1857,[2]ORDINALES!$B$2:$C$5,2,FALSE),"")</f>
        <v>CTADOS</v>
      </c>
      <c r="K1857" s="23" t="str">
        <f>+IFERROR(VLOOKUP(#REF!,[2]REGION!$G$2:$I$1125,2,FALSE),"")</f>
        <v/>
      </c>
      <c r="L1857" s="23" t="str">
        <f>+IFERROR(VLOOKUP(AI1857,[2]REGION!$G$2:$I$1125,2,FALSE),"")</f>
        <v>MAGDALENA</v>
      </c>
      <c r="M1857" s="23" t="str">
        <f>+IFERROR(VLOOKUP(#REF!,[2]ORDINALES!$H$2:$I$382,2,FALSE),"")</f>
        <v/>
      </c>
      <c r="N1857" s="23" t="str">
        <f>IFERROR(VLOOKUP(U1857,'[2]Lista Willy'!$B$11:$D$14,3,FALSE),"")</f>
        <v>REC_11</v>
      </c>
      <c r="O1857" s="24"/>
      <c r="P1857" s="94">
        <v>56021</v>
      </c>
      <c r="Q1857" s="94" t="s">
        <v>540</v>
      </c>
      <c r="R1857" s="94" t="s">
        <v>1757</v>
      </c>
      <c r="S1857" s="94" t="s">
        <v>1757</v>
      </c>
      <c r="T1857" s="94" t="s">
        <v>1757</v>
      </c>
      <c r="U1857" s="94" t="s">
        <v>52</v>
      </c>
      <c r="V1857" s="94" t="s">
        <v>53</v>
      </c>
      <c r="W1857" s="94" t="s">
        <v>54</v>
      </c>
      <c r="X1857" s="90" t="s">
        <v>55</v>
      </c>
      <c r="Y1857" s="137" t="s">
        <v>1773</v>
      </c>
      <c r="Z1857" s="138">
        <v>15000000</v>
      </c>
      <c r="AA1857" s="120"/>
      <c r="AB1857" s="138"/>
      <c r="AC1857" s="138"/>
      <c r="AD1857" s="138"/>
      <c r="AE1857" s="120">
        <v>15000000</v>
      </c>
      <c r="AF1857" s="88"/>
      <c r="AG1857" s="89"/>
      <c r="AH1857" s="90" t="s">
        <v>57</v>
      </c>
      <c r="AI1857" s="94" t="s">
        <v>1759</v>
      </c>
      <c r="AJ1857" s="94" t="s">
        <v>1760</v>
      </c>
      <c r="AK1857" s="94" t="s">
        <v>59</v>
      </c>
      <c r="AL1857" s="94" t="s">
        <v>57</v>
      </c>
      <c r="AM1857" s="94"/>
      <c r="AN1857" s="94"/>
      <c r="AO1857" s="94"/>
      <c r="AP1857" s="94" t="s">
        <v>57</v>
      </c>
      <c r="AQ1857" s="94"/>
      <c r="AR1857" s="94" t="s">
        <v>57</v>
      </c>
      <c r="AS1857" s="90" t="s">
        <v>60</v>
      </c>
      <c r="AT1857" s="90" t="s">
        <v>61</v>
      </c>
      <c r="AU1857" s="97" t="s">
        <v>62</v>
      </c>
      <c r="AV1857" s="98" t="s">
        <v>125</v>
      </c>
      <c r="AW1857" s="97" t="s">
        <v>324</v>
      </c>
      <c r="AX1857" s="97">
        <v>3202005</v>
      </c>
      <c r="AY1857" s="98" t="s">
        <v>325</v>
      </c>
      <c r="AZ1857" s="98" t="s">
        <v>326</v>
      </c>
      <c r="BA1857" s="24"/>
    </row>
    <row r="1858" spans="1:53" ht="84.75" customHeight="1">
      <c r="A1858" s="23" t="str">
        <f>+IFERROR(VLOOKUP(R1858,'[2]Listas niveles'!$D$2:$E$11,2,FALSE),"")</f>
        <v>DTCA</v>
      </c>
      <c r="B1858" s="23" t="str">
        <f>+IFERROR(VLOOKUP(AS1858,'[2]Listas anexo 1'!$A$7:$B$8,2,FALSE),"")</f>
        <v>FORTA</v>
      </c>
      <c r="C1858" s="23" t="str">
        <f>+IFERROR(VLOOKUP(AT1858,'[2]Listas anexo 1'!$A$13:$B$15,2,FALSE),"")</f>
        <v>FORTALECIMIENTO</v>
      </c>
      <c r="D1858" s="23" t="str">
        <f>+IFERROR(VLOOKUP(AT1858,'[2]Listas anexo 1'!$A$13:$C$15,3,FALSE),"")</f>
        <v>FORTALECER</v>
      </c>
      <c r="E1858" s="23" t="str">
        <f>+IFERROR(VLOOKUP(AT1858,'[2]Listas anexo 1'!$A$19:$B$21,2,FALSE),"")</f>
        <v>FORTOB</v>
      </c>
      <c r="F1858" s="23" t="str">
        <f>+IFERROR(VLOOKUP(AV1858,'[2]Listas anexo 1'!$J$13:$K$21,2,FALSE),"")</f>
        <v>FORTOBI</v>
      </c>
      <c r="G1858" s="23" t="str">
        <f>+IFERROR(VLOOKUP(AW1858,'[2]LISTAS ANEXO 1. 2'!$A$9:$B$38,2,FALSE),"")</f>
        <v>TII</v>
      </c>
      <c r="H1858" s="23" t="str">
        <f>+IFERROR(IF(C1858="ADMINYCOOR",VLOOKUP(AY1858,'[2]LISTAS ANEXO 1. 3'!$B$13:$C$42,2,FALSE),IF(C1858="TASAS",VLOOKUP(AY1858,'[2]LISTAS ANEXO 1. 3'!$B$43:$C$51,2,FALSE),IF(C1858="FORTALECIMIENTO",VLOOKUP(AY1858,'[2]LISTAS ANEXO 1. 3'!$B$52:$C$58,2,FALSE),""))),"")</f>
        <v>BBBB</v>
      </c>
      <c r="I1858" s="23" t="str">
        <f>+IFERROR(VLOOKUP(#REF!,'[2]LISTAS ANEXO 1. 4'!$B$74:$C$90,2,FALSE),"")</f>
        <v/>
      </c>
      <c r="J1858" s="23" t="str">
        <f>+IFERROR(VLOOKUP(X1858,[2]ORDINALES!$B$2:$C$5,2,FALSE),"")</f>
        <v>CTADOS</v>
      </c>
      <c r="K1858" s="23" t="str">
        <f>+IFERROR(VLOOKUP(#REF!,[2]REGION!$G$2:$I$1125,2,FALSE),"")</f>
        <v/>
      </c>
      <c r="L1858" s="23" t="str">
        <f>+IFERROR(VLOOKUP(AI1858,[2]REGION!$G$2:$I$1125,2,FALSE),"")</f>
        <v>MAGDALENA</v>
      </c>
      <c r="M1858" s="23" t="str">
        <f>+IFERROR(VLOOKUP(#REF!,[2]ORDINALES!$H$2:$I$382,2,FALSE),"")</f>
        <v/>
      </c>
      <c r="N1858" s="23" t="str">
        <f>IFERROR(VLOOKUP(U1858,'[2]Lista Willy'!$B$11:$D$14,3,FALSE),"")</f>
        <v>REC_11</v>
      </c>
      <c r="O1858" s="24"/>
      <c r="P1858" s="94">
        <v>56023</v>
      </c>
      <c r="Q1858" s="94" t="s">
        <v>540</v>
      </c>
      <c r="R1858" s="94" t="s">
        <v>1757</v>
      </c>
      <c r="S1858" s="94" t="s">
        <v>1757</v>
      </c>
      <c r="T1858" s="94" t="s">
        <v>1757</v>
      </c>
      <c r="U1858" s="94" t="s">
        <v>52</v>
      </c>
      <c r="V1858" s="94" t="s">
        <v>53</v>
      </c>
      <c r="W1858" s="94" t="s">
        <v>54</v>
      </c>
      <c r="X1858" s="90" t="s">
        <v>55</v>
      </c>
      <c r="Y1858" s="139" t="s">
        <v>1779</v>
      </c>
      <c r="Z1858" s="138">
        <v>36300000</v>
      </c>
      <c r="AA1858" s="120"/>
      <c r="AB1858" s="138"/>
      <c r="AC1858" s="138"/>
      <c r="AD1858" s="138"/>
      <c r="AE1858" s="120">
        <v>36300000</v>
      </c>
      <c r="AF1858" s="88"/>
      <c r="AG1858" s="89"/>
      <c r="AH1858" s="90" t="s">
        <v>57</v>
      </c>
      <c r="AI1858" s="94" t="s">
        <v>1759</v>
      </c>
      <c r="AJ1858" s="94" t="s">
        <v>1760</v>
      </c>
      <c r="AK1858" s="94" t="s">
        <v>59</v>
      </c>
      <c r="AL1858" s="94" t="s">
        <v>57</v>
      </c>
      <c r="AM1858" s="94"/>
      <c r="AN1858" s="94" t="s">
        <v>57</v>
      </c>
      <c r="AO1858" s="94"/>
      <c r="AP1858" s="94" t="s">
        <v>57</v>
      </c>
      <c r="AQ1858" s="94"/>
      <c r="AR1858" s="94" t="s">
        <v>57</v>
      </c>
      <c r="AS1858" s="94" t="s">
        <v>73</v>
      </c>
      <c r="AT1858" s="90" t="s">
        <v>74</v>
      </c>
      <c r="AU1858" s="97" t="s">
        <v>75</v>
      </c>
      <c r="AV1858" s="97" t="s">
        <v>76</v>
      </c>
      <c r="AW1858" s="97" t="s">
        <v>77</v>
      </c>
      <c r="AX1858" s="97">
        <v>3299060</v>
      </c>
      <c r="AY1858" s="97" t="s">
        <v>78</v>
      </c>
      <c r="AZ1858" s="97" t="s">
        <v>201</v>
      </c>
      <c r="BA1858" s="24"/>
    </row>
    <row r="1859" spans="1:53" ht="84.75" customHeight="1">
      <c r="A1859" s="23" t="str">
        <f>+IFERROR(VLOOKUP(R1859,'[2]Listas niveles'!$D$2:$E$11,2,FALSE),"")</f>
        <v>DTCA</v>
      </c>
      <c r="B1859" s="23" t="str">
        <f>+IFERROR(VLOOKUP(AS1859,'[2]Listas anexo 1'!$A$7:$B$8,2,FALSE),"")</f>
        <v>FORTA</v>
      </c>
      <c r="C1859" s="23" t="str">
        <f>+IFERROR(VLOOKUP(AT1859,'[2]Listas anexo 1'!$A$13:$B$15,2,FALSE),"")</f>
        <v>FORTALECIMIENTO</v>
      </c>
      <c r="D1859" s="23" t="str">
        <f>+IFERROR(VLOOKUP(AT1859,'[2]Listas anexo 1'!$A$13:$C$15,3,FALSE),"")</f>
        <v>FORTALECER</v>
      </c>
      <c r="E1859" s="23" t="str">
        <f>+IFERROR(VLOOKUP(AT1859,'[2]Listas anexo 1'!$A$19:$B$21,2,FALSE),"")</f>
        <v>FORTOB</v>
      </c>
      <c r="F1859" s="23" t="str">
        <f>+IFERROR(VLOOKUP(AV1859,'[2]Listas anexo 1'!$J$13:$K$21,2,FALSE),"")</f>
        <v>FORTOBI</v>
      </c>
      <c r="G1859" s="23" t="str">
        <f>+IFERROR(VLOOKUP(AW1859,'[2]LISTAS ANEXO 1. 2'!$A$9:$B$38,2,FALSE),"")</f>
        <v>TII</v>
      </c>
      <c r="H1859" s="23" t="str">
        <f>+IFERROR(IF(C1859="ADMINYCOOR",VLOOKUP(AY1859,'[2]LISTAS ANEXO 1. 3'!$B$13:$C$42,2,FALSE),IF(C1859="TASAS",VLOOKUP(AY1859,'[2]LISTAS ANEXO 1. 3'!$B$43:$C$51,2,FALSE),IF(C1859="FORTALECIMIENTO",VLOOKUP(AY1859,'[2]LISTAS ANEXO 1. 3'!$B$52:$C$58,2,FALSE),""))),"")</f>
        <v>BBBB</v>
      </c>
      <c r="I1859" s="23" t="str">
        <f>+IFERROR(VLOOKUP(#REF!,'[2]LISTAS ANEXO 1. 4'!$B$74:$C$90,2,FALSE),"")</f>
        <v/>
      </c>
      <c r="J1859" s="23" t="str">
        <f>+IFERROR(VLOOKUP(X1859,[2]ORDINALES!$B$2:$C$5,2,FALSE),"")</f>
        <v>CTADOS</v>
      </c>
      <c r="K1859" s="23" t="str">
        <f>+IFERROR(VLOOKUP(#REF!,[2]REGION!$G$2:$I$1125,2,FALSE),"")</f>
        <v/>
      </c>
      <c r="L1859" s="23" t="str">
        <f>+IFERROR(VLOOKUP(AI1859,[2]REGION!$G$2:$I$1125,2,FALSE),"")</f>
        <v>MAGDALENA</v>
      </c>
      <c r="M1859" s="23" t="str">
        <f>+IFERROR(VLOOKUP(#REF!,[2]ORDINALES!$H$2:$I$382,2,FALSE),"")</f>
        <v/>
      </c>
      <c r="N1859" s="23" t="str">
        <f>IFERROR(VLOOKUP(U1859,'[2]Lista Willy'!$B$11:$D$14,3,FALSE),"")</f>
        <v>REC_11</v>
      </c>
      <c r="O1859" s="24"/>
      <c r="P1859" s="94">
        <v>56024</v>
      </c>
      <c r="Q1859" s="94" t="s">
        <v>540</v>
      </c>
      <c r="R1859" s="94" t="s">
        <v>1757</v>
      </c>
      <c r="S1859" s="94" t="s">
        <v>1757</v>
      </c>
      <c r="T1859" s="94" t="s">
        <v>1757</v>
      </c>
      <c r="U1859" s="94" t="s">
        <v>52</v>
      </c>
      <c r="V1859" s="94" t="s">
        <v>53</v>
      </c>
      <c r="W1859" s="94" t="s">
        <v>54</v>
      </c>
      <c r="X1859" s="90" t="s">
        <v>55</v>
      </c>
      <c r="Y1859" s="139" t="s">
        <v>1780</v>
      </c>
      <c r="Z1859" s="138">
        <v>44000000</v>
      </c>
      <c r="AA1859" s="120"/>
      <c r="AB1859" s="138"/>
      <c r="AC1859" s="138"/>
      <c r="AD1859" s="138"/>
      <c r="AE1859" s="120">
        <v>44000000</v>
      </c>
      <c r="AF1859" s="88">
        <v>33330000</v>
      </c>
      <c r="AG1859" s="89">
        <v>34329900</v>
      </c>
      <c r="AH1859" s="90" t="s">
        <v>57</v>
      </c>
      <c r="AI1859" s="94" t="s">
        <v>1759</v>
      </c>
      <c r="AJ1859" s="94" t="s">
        <v>1760</v>
      </c>
      <c r="AK1859" s="94" t="s">
        <v>59</v>
      </c>
      <c r="AL1859" s="94" t="s">
        <v>57</v>
      </c>
      <c r="AM1859" s="94"/>
      <c r="AN1859" s="94" t="s">
        <v>57</v>
      </c>
      <c r="AO1859" s="94"/>
      <c r="AP1859" s="94" t="s">
        <v>57</v>
      </c>
      <c r="AQ1859" s="94"/>
      <c r="AR1859" s="94" t="s">
        <v>57</v>
      </c>
      <c r="AS1859" s="94" t="s">
        <v>73</v>
      </c>
      <c r="AT1859" s="90" t="s">
        <v>74</v>
      </c>
      <c r="AU1859" s="97" t="s">
        <v>75</v>
      </c>
      <c r="AV1859" s="97" t="s">
        <v>76</v>
      </c>
      <c r="AW1859" s="97" t="s">
        <v>77</v>
      </c>
      <c r="AX1859" s="97">
        <v>3299060</v>
      </c>
      <c r="AY1859" s="97" t="s">
        <v>78</v>
      </c>
      <c r="AZ1859" s="97" t="s">
        <v>201</v>
      </c>
      <c r="BA1859" s="24"/>
    </row>
    <row r="1860" spans="1:53" ht="84.75" customHeight="1">
      <c r="A1860" s="23" t="str">
        <f>+IFERROR(VLOOKUP(R1860,'[2]Listas niveles'!$D$2:$E$11,2,FALSE),"")</f>
        <v>DTCA</v>
      </c>
      <c r="B1860" s="23" t="str">
        <f>+IFERROR(VLOOKUP(AS1860,'[2]Listas anexo 1'!$A$7:$B$8,2,FALSE),"")</f>
        <v>FORTA</v>
      </c>
      <c r="C1860" s="23" t="str">
        <f>+IFERROR(VLOOKUP(AT1860,'[2]Listas anexo 1'!$A$13:$B$15,2,FALSE),"")</f>
        <v>FORTALECIMIENTO</v>
      </c>
      <c r="D1860" s="23" t="str">
        <f>+IFERROR(VLOOKUP(AT1860,'[2]Listas anexo 1'!$A$13:$C$15,3,FALSE),"")</f>
        <v>FORTALECER</v>
      </c>
      <c r="E1860" s="23" t="str">
        <f>+IFERROR(VLOOKUP(AT1860,'[2]Listas anexo 1'!$A$19:$B$21,2,FALSE),"")</f>
        <v>FORTOB</v>
      </c>
      <c r="F1860" s="23" t="str">
        <f>+IFERROR(VLOOKUP(AV1860,'[2]Listas anexo 1'!$J$13:$K$21,2,FALSE),"")</f>
        <v>FORTOBI</v>
      </c>
      <c r="G1860" s="23" t="str">
        <f>+IFERROR(VLOOKUP(AW1860,'[2]LISTAS ANEXO 1. 2'!$A$9:$B$38,2,FALSE),"")</f>
        <v>TII</v>
      </c>
      <c r="H1860" s="23" t="str">
        <f>+IFERROR(IF(C1860="ADMINYCOOR",VLOOKUP(AY1860,'[2]LISTAS ANEXO 1. 3'!$B$13:$C$42,2,FALSE),IF(C1860="TASAS",VLOOKUP(AY1860,'[2]LISTAS ANEXO 1. 3'!$B$43:$C$51,2,FALSE),IF(C1860="FORTALECIMIENTO",VLOOKUP(AY1860,'[2]LISTAS ANEXO 1. 3'!$B$52:$C$58,2,FALSE),""))),"")</f>
        <v>BBBB</v>
      </c>
      <c r="I1860" s="23" t="str">
        <f>+IFERROR(VLOOKUP(#REF!,'[2]LISTAS ANEXO 1. 4'!$B$74:$C$90,2,FALSE),"")</f>
        <v/>
      </c>
      <c r="J1860" s="23" t="str">
        <f>+IFERROR(VLOOKUP(X1860,[2]ORDINALES!$B$2:$C$5,2,FALSE),"")</f>
        <v>CTADOS</v>
      </c>
      <c r="K1860" s="23" t="str">
        <f>+IFERROR(VLOOKUP(#REF!,[2]REGION!$G$2:$I$1125,2,FALSE),"")</f>
        <v/>
      </c>
      <c r="L1860" s="23" t="str">
        <f>+IFERROR(VLOOKUP(AI1860,[2]REGION!$G$2:$I$1125,2,FALSE),"")</f>
        <v>MAGDALENA</v>
      </c>
      <c r="M1860" s="23" t="str">
        <f>+IFERROR(VLOOKUP(#REF!,[2]ORDINALES!$H$2:$I$382,2,FALSE),"")</f>
        <v/>
      </c>
      <c r="N1860" s="23" t="str">
        <f>IFERROR(VLOOKUP(U1860,'[2]Lista Willy'!$B$11:$D$14,3,FALSE),"")</f>
        <v>REC_11</v>
      </c>
      <c r="O1860" s="24"/>
      <c r="P1860" s="94">
        <v>56025</v>
      </c>
      <c r="Q1860" s="94" t="s">
        <v>540</v>
      </c>
      <c r="R1860" s="94" t="s">
        <v>1757</v>
      </c>
      <c r="S1860" s="94" t="s">
        <v>1757</v>
      </c>
      <c r="T1860" s="94" t="s">
        <v>1757</v>
      </c>
      <c r="U1860" s="94" t="s">
        <v>52</v>
      </c>
      <c r="V1860" s="94" t="s">
        <v>53</v>
      </c>
      <c r="W1860" s="94" t="s">
        <v>54</v>
      </c>
      <c r="X1860" s="90" t="s">
        <v>55</v>
      </c>
      <c r="Y1860" s="139" t="s">
        <v>1781</v>
      </c>
      <c r="Z1860" s="138">
        <v>53900000</v>
      </c>
      <c r="AA1860" s="120"/>
      <c r="AB1860" s="138"/>
      <c r="AC1860" s="138"/>
      <c r="AD1860" s="138"/>
      <c r="AE1860" s="120">
        <v>53900000</v>
      </c>
      <c r="AF1860" s="88"/>
      <c r="AG1860" s="89"/>
      <c r="AH1860" s="90" t="s">
        <v>57</v>
      </c>
      <c r="AI1860" s="94" t="s">
        <v>1759</v>
      </c>
      <c r="AJ1860" s="94" t="s">
        <v>1760</v>
      </c>
      <c r="AK1860" s="94" t="s">
        <v>59</v>
      </c>
      <c r="AL1860" s="94" t="s">
        <v>57</v>
      </c>
      <c r="AM1860" s="94"/>
      <c r="AN1860" s="94" t="s">
        <v>57</v>
      </c>
      <c r="AO1860" s="94"/>
      <c r="AP1860" s="94" t="s">
        <v>57</v>
      </c>
      <c r="AQ1860" s="94"/>
      <c r="AR1860" s="94" t="s">
        <v>57</v>
      </c>
      <c r="AS1860" s="94" t="s">
        <v>73</v>
      </c>
      <c r="AT1860" s="90" t="s">
        <v>74</v>
      </c>
      <c r="AU1860" s="97" t="s">
        <v>75</v>
      </c>
      <c r="AV1860" s="97" t="s">
        <v>76</v>
      </c>
      <c r="AW1860" s="97" t="s">
        <v>77</v>
      </c>
      <c r="AX1860" s="97">
        <v>3299060</v>
      </c>
      <c r="AY1860" s="97" t="s">
        <v>78</v>
      </c>
      <c r="AZ1860" s="97" t="s">
        <v>201</v>
      </c>
      <c r="BA1860" s="24"/>
    </row>
    <row r="1861" spans="1:53" ht="84.75" customHeight="1">
      <c r="A1861" s="23" t="str">
        <f>+IFERROR(VLOOKUP(R1861,'[2]Listas niveles'!$D$2:$E$11,2,FALSE),"")</f>
        <v>DTCA</v>
      </c>
      <c r="B1861" s="23" t="str">
        <f>+IFERROR(VLOOKUP(AS1861,'[2]Listas anexo 1'!$A$7:$B$8,2,FALSE),"")</f>
        <v>FORTA</v>
      </c>
      <c r="C1861" s="23" t="str">
        <f>+IFERROR(VLOOKUP(AT1861,'[2]Listas anexo 1'!$A$13:$B$15,2,FALSE),"")</f>
        <v>FORTALECIMIENTO</v>
      </c>
      <c r="D1861" s="23" t="str">
        <f>+IFERROR(VLOOKUP(AT1861,'[2]Listas anexo 1'!$A$13:$C$15,3,FALSE),"")</f>
        <v>FORTALECER</v>
      </c>
      <c r="E1861" s="23" t="str">
        <f>+IFERROR(VLOOKUP(AT1861,'[2]Listas anexo 1'!$A$19:$B$21,2,FALSE),"")</f>
        <v>FORTOB</v>
      </c>
      <c r="F1861" s="23" t="str">
        <f>+IFERROR(VLOOKUP(AV1861,'[2]Listas anexo 1'!$J$13:$K$21,2,FALSE),"")</f>
        <v>FORTOBI</v>
      </c>
      <c r="G1861" s="23" t="str">
        <f>+IFERROR(VLOOKUP(AW1861,'[2]LISTAS ANEXO 1. 2'!$A$9:$B$38,2,FALSE),"")</f>
        <v>TII</v>
      </c>
      <c r="H1861" s="23" t="str">
        <f>+IFERROR(IF(C1861="ADMINYCOOR",VLOOKUP(AY1861,'[2]LISTAS ANEXO 1. 3'!$B$13:$C$42,2,FALSE),IF(C1861="TASAS",VLOOKUP(AY1861,'[2]LISTAS ANEXO 1. 3'!$B$43:$C$51,2,FALSE),IF(C1861="FORTALECIMIENTO",VLOOKUP(AY1861,'[2]LISTAS ANEXO 1. 3'!$B$52:$C$58,2,FALSE),""))),"")</f>
        <v>BBBB</v>
      </c>
      <c r="I1861" s="23" t="str">
        <f>+IFERROR(VLOOKUP(#REF!,'[2]LISTAS ANEXO 1. 4'!$B$74:$C$90,2,FALSE),"")</f>
        <v/>
      </c>
      <c r="J1861" s="23" t="str">
        <f>+IFERROR(VLOOKUP(X1861,[2]ORDINALES!$B$2:$C$5,2,FALSE),"")</f>
        <v>CTADOS</v>
      </c>
      <c r="K1861" s="23" t="str">
        <f>+IFERROR(VLOOKUP(#REF!,[2]REGION!$G$2:$I$1125,2,FALSE),"")</f>
        <v/>
      </c>
      <c r="L1861" s="23" t="str">
        <f>+IFERROR(VLOOKUP(AI1861,[2]REGION!$G$2:$I$1125,2,FALSE),"")</f>
        <v>MAGDALENA</v>
      </c>
      <c r="M1861" s="23" t="str">
        <f>+IFERROR(VLOOKUP(#REF!,[2]ORDINALES!$H$2:$I$382,2,FALSE),"")</f>
        <v/>
      </c>
      <c r="N1861" s="23" t="str">
        <f>IFERROR(VLOOKUP(U1861,'[2]Lista Willy'!$B$11:$D$14,3,FALSE),"")</f>
        <v>REC_11</v>
      </c>
      <c r="O1861" s="24"/>
      <c r="P1861" s="94">
        <v>56026</v>
      </c>
      <c r="Q1861" s="94" t="s">
        <v>540</v>
      </c>
      <c r="R1861" s="94" t="s">
        <v>1757</v>
      </c>
      <c r="S1861" s="94" t="s">
        <v>1757</v>
      </c>
      <c r="T1861" s="94" t="s">
        <v>1757</v>
      </c>
      <c r="U1861" s="94" t="s">
        <v>52</v>
      </c>
      <c r="V1861" s="94" t="s">
        <v>53</v>
      </c>
      <c r="W1861" s="94" t="s">
        <v>54</v>
      </c>
      <c r="X1861" s="90" t="s">
        <v>55</v>
      </c>
      <c r="Y1861" s="139" t="s">
        <v>1781</v>
      </c>
      <c r="Z1861" s="138">
        <v>53900000</v>
      </c>
      <c r="AA1861" s="120"/>
      <c r="AB1861" s="138"/>
      <c r="AC1861" s="138"/>
      <c r="AD1861" s="138"/>
      <c r="AE1861" s="120">
        <v>53900000</v>
      </c>
      <c r="AF1861" s="88">
        <v>46800000</v>
      </c>
      <c r="AG1861" s="89">
        <v>48204000</v>
      </c>
      <c r="AH1861" s="90" t="s">
        <v>57</v>
      </c>
      <c r="AI1861" s="94" t="s">
        <v>1759</v>
      </c>
      <c r="AJ1861" s="94" t="s">
        <v>1760</v>
      </c>
      <c r="AK1861" s="94" t="s">
        <v>59</v>
      </c>
      <c r="AL1861" s="94" t="s">
        <v>57</v>
      </c>
      <c r="AM1861" s="94"/>
      <c r="AN1861" s="94" t="s">
        <v>57</v>
      </c>
      <c r="AO1861" s="94"/>
      <c r="AP1861" s="94" t="s">
        <v>57</v>
      </c>
      <c r="AQ1861" s="94"/>
      <c r="AR1861" s="94" t="s">
        <v>57</v>
      </c>
      <c r="AS1861" s="94" t="s">
        <v>73</v>
      </c>
      <c r="AT1861" s="90" t="s">
        <v>74</v>
      </c>
      <c r="AU1861" s="97" t="s">
        <v>75</v>
      </c>
      <c r="AV1861" s="97" t="s">
        <v>76</v>
      </c>
      <c r="AW1861" s="97" t="s">
        <v>77</v>
      </c>
      <c r="AX1861" s="97">
        <v>3299060</v>
      </c>
      <c r="AY1861" s="97" t="s">
        <v>78</v>
      </c>
      <c r="AZ1861" s="97" t="s">
        <v>201</v>
      </c>
      <c r="BA1861" s="24"/>
    </row>
    <row r="1862" spans="1:53" ht="84.75" customHeight="1">
      <c r="A1862" s="23" t="str">
        <f>+IFERROR(VLOOKUP(R1862,'[2]Listas niveles'!$D$2:$E$11,2,FALSE),"")</f>
        <v>DTCA</v>
      </c>
      <c r="B1862" s="23" t="str">
        <f>+IFERROR(VLOOKUP(AS1862,'[2]Listas anexo 1'!$A$7:$B$8,2,FALSE),"")</f>
        <v>FORTA</v>
      </c>
      <c r="C1862" s="23" t="str">
        <f>+IFERROR(VLOOKUP(AT1862,'[2]Listas anexo 1'!$A$13:$B$15,2,FALSE),"")</f>
        <v>FORTALECIMIENTO</v>
      </c>
      <c r="D1862" s="23" t="str">
        <f>+IFERROR(VLOOKUP(AT1862,'[2]Listas anexo 1'!$A$13:$C$15,3,FALSE),"")</f>
        <v>FORTALECER</v>
      </c>
      <c r="E1862" s="23" t="str">
        <f>+IFERROR(VLOOKUP(AT1862,'[2]Listas anexo 1'!$A$19:$B$21,2,FALSE),"")</f>
        <v>FORTOB</v>
      </c>
      <c r="F1862" s="23" t="str">
        <f>+IFERROR(VLOOKUP(AV1862,'[2]Listas anexo 1'!$J$13:$K$21,2,FALSE),"")</f>
        <v>FORTOBI</v>
      </c>
      <c r="G1862" s="23" t="str">
        <f>+IFERROR(VLOOKUP(AW1862,'[2]LISTAS ANEXO 1. 2'!$A$9:$B$38,2,FALSE),"")</f>
        <v>TII</v>
      </c>
      <c r="H1862" s="23" t="str">
        <f>+IFERROR(IF(C1862="ADMINYCOOR",VLOOKUP(AY1862,'[2]LISTAS ANEXO 1. 3'!$B$13:$C$42,2,FALSE),IF(C1862="TASAS",VLOOKUP(AY1862,'[2]LISTAS ANEXO 1. 3'!$B$43:$C$51,2,FALSE),IF(C1862="FORTALECIMIENTO",VLOOKUP(AY1862,'[2]LISTAS ANEXO 1. 3'!$B$52:$C$58,2,FALSE),""))),"")</f>
        <v>BBBB</v>
      </c>
      <c r="I1862" s="23" t="str">
        <f>+IFERROR(VLOOKUP(#REF!,'[2]LISTAS ANEXO 1. 4'!$B$74:$C$90,2,FALSE),"")</f>
        <v/>
      </c>
      <c r="J1862" s="23" t="str">
        <f>+IFERROR(VLOOKUP(X1862,[2]ORDINALES!$B$2:$C$5,2,FALSE),"")</f>
        <v>CTADOS</v>
      </c>
      <c r="K1862" s="23" t="str">
        <f>+IFERROR(VLOOKUP(#REF!,[2]REGION!$G$2:$I$1125,2,FALSE),"")</f>
        <v/>
      </c>
      <c r="L1862" s="23" t="str">
        <f>+IFERROR(VLOOKUP(AI1862,[2]REGION!$G$2:$I$1125,2,FALSE),"")</f>
        <v>MAGDALENA</v>
      </c>
      <c r="M1862" s="23" t="str">
        <f>+IFERROR(VLOOKUP(#REF!,[2]ORDINALES!$H$2:$I$382,2,FALSE),"")</f>
        <v/>
      </c>
      <c r="N1862" s="23" t="str">
        <f>IFERROR(VLOOKUP(U1862,'[2]Lista Willy'!$B$11:$D$14,3,FALSE),"")</f>
        <v>REC_11</v>
      </c>
      <c r="O1862" s="24"/>
      <c r="P1862" s="94">
        <v>56027</v>
      </c>
      <c r="Q1862" s="94" t="s">
        <v>540</v>
      </c>
      <c r="R1862" s="94" t="s">
        <v>1757</v>
      </c>
      <c r="S1862" s="94" t="s">
        <v>1757</v>
      </c>
      <c r="T1862" s="94" t="s">
        <v>1757</v>
      </c>
      <c r="U1862" s="94" t="s">
        <v>52</v>
      </c>
      <c r="V1862" s="94" t="s">
        <v>53</v>
      </c>
      <c r="W1862" s="94" t="s">
        <v>54</v>
      </c>
      <c r="X1862" s="90" t="s">
        <v>55</v>
      </c>
      <c r="Y1862" s="137" t="s">
        <v>2789</v>
      </c>
      <c r="Z1862" s="138">
        <v>53900000</v>
      </c>
      <c r="AA1862" s="120"/>
      <c r="AB1862" s="138"/>
      <c r="AC1862" s="138"/>
      <c r="AD1862" s="138"/>
      <c r="AE1862" s="120">
        <v>53900000</v>
      </c>
      <c r="AF1862" s="88"/>
      <c r="AG1862" s="89"/>
      <c r="AH1862" s="90" t="s">
        <v>57</v>
      </c>
      <c r="AI1862" s="94" t="s">
        <v>1759</v>
      </c>
      <c r="AJ1862" s="94" t="s">
        <v>1760</v>
      </c>
      <c r="AK1862" s="94" t="s">
        <v>59</v>
      </c>
      <c r="AL1862" s="94" t="s">
        <v>57</v>
      </c>
      <c r="AM1862" s="94"/>
      <c r="AN1862" s="94" t="s">
        <v>57</v>
      </c>
      <c r="AO1862" s="94"/>
      <c r="AP1862" s="94" t="s">
        <v>57</v>
      </c>
      <c r="AQ1862" s="94"/>
      <c r="AR1862" s="94" t="s">
        <v>57</v>
      </c>
      <c r="AS1862" s="94" t="s">
        <v>73</v>
      </c>
      <c r="AT1862" s="90" t="s">
        <v>74</v>
      </c>
      <c r="AU1862" s="97" t="s">
        <v>75</v>
      </c>
      <c r="AV1862" s="97" t="s">
        <v>76</v>
      </c>
      <c r="AW1862" s="97" t="s">
        <v>77</v>
      </c>
      <c r="AX1862" s="97">
        <v>3299060</v>
      </c>
      <c r="AY1862" s="97" t="s">
        <v>78</v>
      </c>
      <c r="AZ1862" s="97" t="s">
        <v>201</v>
      </c>
      <c r="BA1862" s="24"/>
    </row>
    <row r="1863" spans="1:53" ht="84.75" customHeight="1">
      <c r="A1863" s="23" t="str">
        <f>+IFERROR(VLOOKUP(R1863,'[2]Listas niveles'!$D$2:$E$11,2,FALSE),"")</f>
        <v>DTCA</v>
      </c>
      <c r="B1863" s="23" t="str">
        <f>+IFERROR(VLOOKUP(AS1863,'[2]Listas anexo 1'!$A$7:$B$8,2,FALSE),"")</f>
        <v>FORTA</v>
      </c>
      <c r="C1863" s="23" t="str">
        <f>+IFERROR(VLOOKUP(AT1863,'[2]Listas anexo 1'!$A$13:$B$15,2,FALSE),"")</f>
        <v>FORTALECIMIENTO</v>
      </c>
      <c r="D1863" s="23" t="str">
        <f>+IFERROR(VLOOKUP(AT1863,'[2]Listas anexo 1'!$A$13:$C$15,3,FALSE),"")</f>
        <v>FORTALECER</v>
      </c>
      <c r="E1863" s="23" t="str">
        <f>+IFERROR(VLOOKUP(AT1863,'[2]Listas anexo 1'!$A$19:$B$21,2,FALSE),"")</f>
        <v>FORTOB</v>
      </c>
      <c r="F1863" s="23" t="str">
        <f>+IFERROR(VLOOKUP(AV1863,'[2]Listas anexo 1'!$J$13:$K$21,2,FALSE),"")</f>
        <v>FORTOBI</v>
      </c>
      <c r="G1863" s="23" t="str">
        <f>+IFERROR(VLOOKUP(AW1863,'[2]LISTAS ANEXO 1. 2'!$A$9:$B$38,2,FALSE),"")</f>
        <v>TII</v>
      </c>
      <c r="H1863" s="23" t="str">
        <f>+IFERROR(IF(C1863="ADMINYCOOR",VLOOKUP(AY1863,'[2]LISTAS ANEXO 1. 3'!$B$13:$C$42,2,FALSE),IF(C1863="TASAS",VLOOKUP(AY1863,'[2]LISTAS ANEXO 1. 3'!$B$43:$C$51,2,FALSE),IF(C1863="FORTALECIMIENTO",VLOOKUP(AY1863,'[2]LISTAS ANEXO 1. 3'!$B$52:$C$58,2,FALSE),""))),"")</f>
        <v>BBBB</v>
      </c>
      <c r="I1863" s="23" t="str">
        <f>+IFERROR(VLOOKUP(#REF!,'[2]LISTAS ANEXO 1. 4'!$B$74:$C$90,2,FALSE),"")</f>
        <v/>
      </c>
      <c r="J1863" s="23" t="str">
        <f>+IFERROR(VLOOKUP(X1863,[2]ORDINALES!$B$2:$C$5,2,FALSE),"")</f>
        <v>CTADOS</v>
      </c>
      <c r="K1863" s="23" t="str">
        <f>+IFERROR(VLOOKUP(#REF!,[2]REGION!$G$2:$I$1125,2,FALSE),"")</f>
        <v/>
      </c>
      <c r="L1863" s="23" t="str">
        <f>+IFERROR(VLOOKUP(AI1863,[2]REGION!$G$2:$I$1125,2,FALSE),"")</f>
        <v>MAGDALENA</v>
      </c>
      <c r="M1863" s="23" t="str">
        <f>+IFERROR(VLOOKUP(#REF!,[2]ORDINALES!$H$2:$I$382,2,FALSE),"")</f>
        <v/>
      </c>
      <c r="N1863" s="23" t="str">
        <f>IFERROR(VLOOKUP(U1863,'[2]Lista Willy'!$B$11:$D$14,3,FALSE),"")</f>
        <v>REC_11</v>
      </c>
      <c r="O1863" s="24"/>
      <c r="P1863" s="94">
        <v>56029</v>
      </c>
      <c r="Q1863" s="94" t="s">
        <v>540</v>
      </c>
      <c r="R1863" s="94" t="s">
        <v>1757</v>
      </c>
      <c r="S1863" s="94" t="s">
        <v>1757</v>
      </c>
      <c r="T1863" s="94" t="s">
        <v>1757</v>
      </c>
      <c r="U1863" s="94" t="s">
        <v>52</v>
      </c>
      <c r="V1863" s="94" t="s">
        <v>53</v>
      </c>
      <c r="W1863" s="94" t="s">
        <v>54</v>
      </c>
      <c r="X1863" s="90" t="s">
        <v>55</v>
      </c>
      <c r="Y1863" s="99" t="s">
        <v>1774</v>
      </c>
      <c r="Z1863" s="138">
        <v>26050500</v>
      </c>
      <c r="AA1863" s="120"/>
      <c r="AB1863" s="138"/>
      <c r="AC1863" s="138"/>
      <c r="AD1863" s="138"/>
      <c r="AE1863" s="120">
        <v>26050500</v>
      </c>
      <c r="AF1863" s="88"/>
      <c r="AG1863" s="89"/>
      <c r="AH1863" s="90" t="s">
        <v>57</v>
      </c>
      <c r="AI1863" s="94" t="s">
        <v>1759</v>
      </c>
      <c r="AJ1863" s="94" t="s">
        <v>1760</v>
      </c>
      <c r="AK1863" s="94" t="s">
        <v>59</v>
      </c>
      <c r="AL1863" s="94" t="s">
        <v>57</v>
      </c>
      <c r="AM1863" s="94"/>
      <c r="AN1863" s="94" t="s">
        <v>57</v>
      </c>
      <c r="AO1863" s="94"/>
      <c r="AP1863" s="94" t="s">
        <v>57</v>
      </c>
      <c r="AQ1863" s="94"/>
      <c r="AR1863" s="94" t="s">
        <v>57</v>
      </c>
      <c r="AS1863" s="94" t="s">
        <v>73</v>
      </c>
      <c r="AT1863" s="90" t="s">
        <v>74</v>
      </c>
      <c r="AU1863" s="97" t="s">
        <v>75</v>
      </c>
      <c r="AV1863" s="97" t="s">
        <v>76</v>
      </c>
      <c r="AW1863" s="97" t="s">
        <v>77</v>
      </c>
      <c r="AX1863" s="97">
        <v>3299060</v>
      </c>
      <c r="AY1863" s="97" t="s">
        <v>78</v>
      </c>
      <c r="AZ1863" s="97" t="s">
        <v>201</v>
      </c>
      <c r="BA1863" s="24"/>
    </row>
    <row r="1864" spans="1:53" ht="84.75" customHeight="1">
      <c r="A1864" s="23" t="str">
        <f>+IFERROR(VLOOKUP(R1864,'[2]Listas niveles'!$D$2:$E$11,2,FALSE),"")</f>
        <v>DTCA</v>
      </c>
      <c r="B1864" s="23" t="str">
        <f>+IFERROR(VLOOKUP(AS1864,'[2]Listas anexo 1'!$A$7:$B$8,2,FALSE),"")</f>
        <v>FORTA</v>
      </c>
      <c r="C1864" s="23" t="str">
        <f>+IFERROR(VLOOKUP(AT1864,'[2]Listas anexo 1'!$A$13:$B$15,2,FALSE),"")</f>
        <v>FORTALECIMIENTO</v>
      </c>
      <c r="D1864" s="23" t="str">
        <f>+IFERROR(VLOOKUP(AT1864,'[2]Listas anexo 1'!$A$13:$C$15,3,FALSE),"")</f>
        <v>FORTALECER</v>
      </c>
      <c r="E1864" s="23" t="str">
        <f>+IFERROR(VLOOKUP(AT1864,'[2]Listas anexo 1'!$A$19:$B$21,2,FALSE),"")</f>
        <v>FORTOB</v>
      </c>
      <c r="F1864" s="23" t="str">
        <f>+IFERROR(VLOOKUP(AV1864,'[2]Listas anexo 1'!$J$13:$K$21,2,FALSE),"")</f>
        <v>FORTOBI</v>
      </c>
      <c r="G1864" s="23" t="str">
        <f>+IFERROR(VLOOKUP(AW1864,'[2]LISTAS ANEXO 1. 2'!$A$9:$B$38,2,FALSE),"")</f>
        <v>TII</v>
      </c>
      <c r="H1864" s="23" t="str">
        <f>+IFERROR(IF(C1864="ADMINYCOOR",VLOOKUP(AY1864,'[2]LISTAS ANEXO 1. 3'!$B$13:$C$42,2,FALSE),IF(C1864="TASAS",VLOOKUP(AY1864,'[2]LISTAS ANEXO 1. 3'!$B$43:$C$51,2,FALSE),IF(C1864="FORTALECIMIENTO",VLOOKUP(AY1864,'[2]LISTAS ANEXO 1. 3'!$B$52:$C$58,2,FALSE),""))),"")</f>
        <v>BBBB</v>
      </c>
      <c r="I1864" s="23" t="str">
        <f>+IFERROR(VLOOKUP(#REF!,'[2]LISTAS ANEXO 1. 4'!$B$74:$C$90,2,FALSE),"")</f>
        <v/>
      </c>
      <c r="J1864" s="23" t="str">
        <f>+IFERROR(VLOOKUP(X1864,[2]ORDINALES!$B$2:$C$5,2,FALSE),"")</f>
        <v>CTADOS</v>
      </c>
      <c r="K1864" s="23" t="str">
        <f>+IFERROR(VLOOKUP(#REF!,[2]REGION!$G$2:$I$1125,2,FALSE),"")</f>
        <v/>
      </c>
      <c r="L1864" s="23" t="str">
        <f>+IFERROR(VLOOKUP(AI1864,[2]REGION!$G$2:$I$1125,2,FALSE),"")</f>
        <v>MAGDALENA</v>
      </c>
      <c r="M1864" s="23" t="str">
        <f>+IFERROR(VLOOKUP(#REF!,[2]ORDINALES!$H$2:$I$382,2,FALSE),"")</f>
        <v/>
      </c>
      <c r="N1864" s="23" t="str">
        <f>IFERROR(VLOOKUP(U1864,'[2]Lista Willy'!$B$11:$D$14,3,FALSE),"")</f>
        <v>REC_11</v>
      </c>
      <c r="O1864" s="24"/>
      <c r="P1864" s="94">
        <v>56030</v>
      </c>
      <c r="Q1864" s="94" t="s">
        <v>540</v>
      </c>
      <c r="R1864" s="94" t="s">
        <v>1757</v>
      </c>
      <c r="S1864" s="94" t="s">
        <v>1757</v>
      </c>
      <c r="T1864" s="94" t="s">
        <v>1757</v>
      </c>
      <c r="U1864" s="94" t="s">
        <v>52</v>
      </c>
      <c r="V1864" s="94" t="s">
        <v>53</v>
      </c>
      <c r="W1864" s="94" t="s">
        <v>54</v>
      </c>
      <c r="X1864" s="90" t="s">
        <v>55</v>
      </c>
      <c r="Y1864" s="139" t="s">
        <v>1783</v>
      </c>
      <c r="Z1864" s="138">
        <v>26050500</v>
      </c>
      <c r="AA1864" s="120"/>
      <c r="AB1864" s="138"/>
      <c r="AC1864" s="138"/>
      <c r="AD1864" s="138"/>
      <c r="AE1864" s="120">
        <v>26050500</v>
      </c>
      <c r="AF1864" s="88"/>
      <c r="AG1864" s="89"/>
      <c r="AH1864" s="90" t="s">
        <v>57</v>
      </c>
      <c r="AI1864" s="94" t="s">
        <v>1759</v>
      </c>
      <c r="AJ1864" s="94" t="s">
        <v>1760</v>
      </c>
      <c r="AK1864" s="94" t="s">
        <v>59</v>
      </c>
      <c r="AL1864" s="94" t="s">
        <v>57</v>
      </c>
      <c r="AM1864" s="94"/>
      <c r="AN1864" s="94" t="s">
        <v>57</v>
      </c>
      <c r="AO1864" s="94"/>
      <c r="AP1864" s="94" t="s">
        <v>57</v>
      </c>
      <c r="AQ1864" s="94"/>
      <c r="AR1864" s="94" t="s">
        <v>57</v>
      </c>
      <c r="AS1864" s="94" t="s">
        <v>73</v>
      </c>
      <c r="AT1864" s="90" t="s">
        <v>74</v>
      </c>
      <c r="AU1864" s="97" t="s">
        <v>75</v>
      </c>
      <c r="AV1864" s="97" t="s">
        <v>76</v>
      </c>
      <c r="AW1864" s="97" t="s">
        <v>77</v>
      </c>
      <c r="AX1864" s="97">
        <v>3299060</v>
      </c>
      <c r="AY1864" s="97" t="s">
        <v>78</v>
      </c>
      <c r="AZ1864" s="97" t="s">
        <v>201</v>
      </c>
      <c r="BA1864" s="24"/>
    </row>
    <row r="1865" spans="1:53" ht="84.75" customHeight="1">
      <c r="A1865" s="23" t="str">
        <f>+IFERROR(VLOOKUP(R1865,'[2]Listas niveles'!$D$2:$E$11,2,FALSE),"")</f>
        <v>DTCA</v>
      </c>
      <c r="B1865" s="23" t="str">
        <f>+IFERROR(VLOOKUP(AS1865,'[2]Listas anexo 1'!$A$7:$B$8,2,FALSE),"")</f>
        <v>FORTA</v>
      </c>
      <c r="C1865" s="23" t="str">
        <f>+IFERROR(VLOOKUP(AT1865,'[2]Listas anexo 1'!$A$13:$B$15,2,FALSE),"")</f>
        <v>FORTALECIMIENTO</v>
      </c>
      <c r="D1865" s="23" t="str">
        <f>+IFERROR(VLOOKUP(AT1865,'[2]Listas anexo 1'!$A$13:$C$15,3,FALSE),"")</f>
        <v>FORTALECER</v>
      </c>
      <c r="E1865" s="23" t="str">
        <f>+IFERROR(VLOOKUP(AT1865,'[2]Listas anexo 1'!$A$19:$B$21,2,FALSE),"")</f>
        <v>FORTOB</v>
      </c>
      <c r="F1865" s="23" t="str">
        <f>+IFERROR(VLOOKUP(AV1865,'[2]Listas anexo 1'!$J$13:$K$21,2,FALSE),"")</f>
        <v>FORTOBI</v>
      </c>
      <c r="G1865" s="23" t="str">
        <f>+IFERROR(VLOOKUP(AW1865,'[2]LISTAS ANEXO 1. 2'!$A$9:$B$38,2,FALSE),"")</f>
        <v>TII</v>
      </c>
      <c r="H1865" s="23" t="str">
        <f>+IFERROR(IF(C1865="ADMINYCOOR",VLOOKUP(AY1865,'[2]LISTAS ANEXO 1. 3'!$B$13:$C$42,2,FALSE),IF(C1865="TASAS",VLOOKUP(AY1865,'[2]LISTAS ANEXO 1. 3'!$B$43:$C$51,2,FALSE),IF(C1865="FORTALECIMIENTO",VLOOKUP(AY1865,'[2]LISTAS ANEXO 1. 3'!$B$52:$C$58,2,FALSE),""))),"")</f>
        <v>BBBB</v>
      </c>
      <c r="I1865" s="23" t="str">
        <f>+IFERROR(VLOOKUP(#REF!,'[2]LISTAS ANEXO 1. 4'!$B$74:$C$90,2,FALSE),"")</f>
        <v/>
      </c>
      <c r="J1865" s="23" t="str">
        <f>+IFERROR(VLOOKUP(X1865,[2]ORDINALES!$B$2:$C$5,2,FALSE),"")</f>
        <v>CTADOS</v>
      </c>
      <c r="K1865" s="23" t="str">
        <f>+IFERROR(VLOOKUP(#REF!,[2]REGION!$G$2:$I$1125,2,FALSE),"")</f>
        <v/>
      </c>
      <c r="L1865" s="23" t="str">
        <f>+IFERROR(VLOOKUP(AI1865,[2]REGION!$G$2:$I$1125,2,FALSE),"")</f>
        <v>MAGDALENA</v>
      </c>
      <c r="M1865" s="23" t="str">
        <f>+IFERROR(VLOOKUP(#REF!,[2]ORDINALES!$H$2:$I$382,2,FALSE),"")</f>
        <v/>
      </c>
      <c r="N1865" s="23" t="str">
        <f>IFERROR(VLOOKUP(U1865,'[2]Lista Willy'!$B$11:$D$14,3,FALSE),"")</f>
        <v>REC_11</v>
      </c>
      <c r="O1865" s="24"/>
      <c r="P1865" s="94">
        <v>56031</v>
      </c>
      <c r="Q1865" s="94" t="s">
        <v>540</v>
      </c>
      <c r="R1865" s="94" t="s">
        <v>1757</v>
      </c>
      <c r="S1865" s="94" t="s">
        <v>1757</v>
      </c>
      <c r="T1865" s="94" t="s">
        <v>1757</v>
      </c>
      <c r="U1865" s="94" t="s">
        <v>52</v>
      </c>
      <c r="V1865" s="94" t="s">
        <v>53</v>
      </c>
      <c r="W1865" s="94" t="s">
        <v>54</v>
      </c>
      <c r="X1865" s="90" t="s">
        <v>55</v>
      </c>
      <c r="Y1865" s="139" t="s">
        <v>1784</v>
      </c>
      <c r="Z1865" s="138">
        <v>32857000</v>
      </c>
      <c r="AA1865" s="120"/>
      <c r="AB1865" s="138"/>
      <c r="AC1865" s="138"/>
      <c r="AD1865" s="138"/>
      <c r="AE1865" s="120">
        <v>32857000</v>
      </c>
      <c r="AF1865" s="88">
        <v>28120000</v>
      </c>
      <c r="AG1865" s="89">
        <v>28963600</v>
      </c>
      <c r="AH1865" s="90" t="s">
        <v>57</v>
      </c>
      <c r="AI1865" s="94" t="s">
        <v>1759</v>
      </c>
      <c r="AJ1865" s="94" t="s">
        <v>1760</v>
      </c>
      <c r="AK1865" s="94" t="s">
        <v>59</v>
      </c>
      <c r="AL1865" s="94" t="s">
        <v>57</v>
      </c>
      <c r="AM1865" s="94"/>
      <c r="AN1865" s="94" t="s">
        <v>57</v>
      </c>
      <c r="AO1865" s="94"/>
      <c r="AP1865" s="94" t="s">
        <v>57</v>
      </c>
      <c r="AQ1865" s="94"/>
      <c r="AR1865" s="94" t="s">
        <v>57</v>
      </c>
      <c r="AS1865" s="94" t="s">
        <v>73</v>
      </c>
      <c r="AT1865" s="90" t="s">
        <v>74</v>
      </c>
      <c r="AU1865" s="97" t="s">
        <v>75</v>
      </c>
      <c r="AV1865" s="97" t="s">
        <v>76</v>
      </c>
      <c r="AW1865" s="97" t="s">
        <v>77</v>
      </c>
      <c r="AX1865" s="97">
        <v>3299060</v>
      </c>
      <c r="AY1865" s="97" t="s">
        <v>78</v>
      </c>
      <c r="AZ1865" s="97" t="s">
        <v>201</v>
      </c>
      <c r="BA1865" s="24"/>
    </row>
    <row r="1866" spans="1:53" ht="84.75" customHeight="1">
      <c r="A1866" s="23" t="str">
        <f>+IFERROR(VLOOKUP(R1866,'[2]Listas niveles'!$D$2:$E$11,2,FALSE),"")</f>
        <v>DTCA</v>
      </c>
      <c r="B1866" s="23" t="str">
        <f>+IFERROR(VLOOKUP(AS1866,'[2]Listas anexo 1'!$A$7:$B$8,2,FALSE),"")</f>
        <v>FORTA</v>
      </c>
      <c r="C1866" s="23" t="str">
        <f>+IFERROR(VLOOKUP(AT1866,'[2]Listas anexo 1'!$A$13:$B$15,2,FALSE),"")</f>
        <v>FORTALECIMIENTO</v>
      </c>
      <c r="D1866" s="23" t="str">
        <f>+IFERROR(VLOOKUP(AT1866,'[2]Listas anexo 1'!$A$13:$C$15,3,FALSE),"")</f>
        <v>FORTALECER</v>
      </c>
      <c r="E1866" s="23" t="str">
        <f>+IFERROR(VLOOKUP(AT1866,'[2]Listas anexo 1'!$A$19:$B$21,2,FALSE),"")</f>
        <v>FORTOB</v>
      </c>
      <c r="F1866" s="23" t="str">
        <f>+IFERROR(VLOOKUP(AV1866,'[2]Listas anexo 1'!$J$13:$K$21,2,FALSE),"")</f>
        <v>FORTOBI</v>
      </c>
      <c r="G1866" s="23" t="str">
        <f>+IFERROR(VLOOKUP(AW1866,'[2]LISTAS ANEXO 1. 2'!$A$9:$B$38,2,FALSE),"")</f>
        <v>TII</v>
      </c>
      <c r="H1866" s="23" t="str">
        <f>+IFERROR(IF(C1866="ADMINYCOOR",VLOOKUP(AY1866,'[2]LISTAS ANEXO 1. 3'!$B$13:$C$42,2,FALSE),IF(C1866="TASAS",VLOOKUP(AY1866,'[2]LISTAS ANEXO 1. 3'!$B$43:$C$51,2,FALSE),IF(C1866="FORTALECIMIENTO",VLOOKUP(AY1866,'[2]LISTAS ANEXO 1. 3'!$B$52:$C$58,2,FALSE),""))),"")</f>
        <v>BBBB</v>
      </c>
      <c r="I1866" s="23" t="str">
        <f>+IFERROR(VLOOKUP(#REF!,'[2]LISTAS ANEXO 1. 4'!$B$74:$C$90,2,FALSE),"")</f>
        <v/>
      </c>
      <c r="J1866" s="23" t="str">
        <f>+IFERROR(VLOOKUP(X1866,[2]ORDINALES!$B$2:$C$5,2,FALSE),"")</f>
        <v>CTADOS</v>
      </c>
      <c r="K1866" s="23" t="str">
        <f>+IFERROR(VLOOKUP(#REF!,[2]REGION!$G$2:$I$1125,2,FALSE),"")</f>
        <v/>
      </c>
      <c r="L1866" s="23" t="str">
        <f>+IFERROR(VLOOKUP(AI1866,[2]REGION!$G$2:$I$1125,2,FALSE),"")</f>
        <v>MAGDALENA</v>
      </c>
      <c r="M1866" s="23" t="str">
        <f>+IFERROR(VLOOKUP(#REF!,[2]ORDINALES!$H$2:$I$382,2,FALSE),"")</f>
        <v/>
      </c>
      <c r="N1866" s="23" t="str">
        <f>IFERROR(VLOOKUP(U1866,'[2]Lista Willy'!$B$11:$D$14,3,FALSE),"")</f>
        <v>REC_11</v>
      </c>
      <c r="O1866" s="24"/>
      <c r="P1866" s="94">
        <v>56032</v>
      </c>
      <c r="Q1866" s="94" t="s">
        <v>540</v>
      </c>
      <c r="R1866" s="94" t="s">
        <v>1757</v>
      </c>
      <c r="S1866" s="94" t="s">
        <v>1757</v>
      </c>
      <c r="T1866" s="94" t="s">
        <v>1757</v>
      </c>
      <c r="U1866" s="94" t="s">
        <v>52</v>
      </c>
      <c r="V1866" s="94" t="s">
        <v>53</v>
      </c>
      <c r="W1866" s="94" t="s">
        <v>54</v>
      </c>
      <c r="X1866" s="90" t="s">
        <v>55</v>
      </c>
      <c r="Y1866" s="137" t="s">
        <v>1785</v>
      </c>
      <c r="Z1866" s="138">
        <v>25000000</v>
      </c>
      <c r="AA1866" s="120"/>
      <c r="AB1866" s="138">
        <v>25000000</v>
      </c>
      <c r="AC1866" s="138"/>
      <c r="AD1866" s="138"/>
      <c r="AE1866" s="120">
        <v>0</v>
      </c>
      <c r="AF1866" s="88"/>
      <c r="AG1866" s="89"/>
      <c r="AH1866" s="90" t="s">
        <v>57</v>
      </c>
      <c r="AI1866" s="94" t="s">
        <v>1759</v>
      </c>
      <c r="AJ1866" s="94" t="s">
        <v>1760</v>
      </c>
      <c r="AK1866" s="94" t="s">
        <v>59</v>
      </c>
      <c r="AL1866" s="94" t="s">
        <v>57</v>
      </c>
      <c r="AM1866" s="94"/>
      <c r="AN1866" s="94" t="s">
        <v>57</v>
      </c>
      <c r="AO1866" s="94"/>
      <c r="AP1866" s="94" t="s">
        <v>57</v>
      </c>
      <c r="AQ1866" s="94"/>
      <c r="AR1866" s="94" t="s">
        <v>57</v>
      </c>
      <c r="AS1866" s="94" t="s">
        <v>73</v>
      </c>
      <c r="AT1866" s="90" t="s">
        <v>74</v>
      </c>
      <c r="AU1866" s="97" t="s">
        <v>75</v>
      </c>
      <c r="AV1866" s="97" t="s">
        <v>76</v>
      </c>
      <c r="AW1866" s="97" t="s">
        <v>77</v>
      </c>
      <c r="AX1866" s="97">
        <v>3299060</v>
      </c>
      <c r="AY1866" s="97" t="s">
        <v>78</v>
      </c>
      <c r="AZ1866" s="97" t="s">
        <v>201</v>
      </c>
      <c r="BA1866" s="24"/>
    </row>
    <row r="1867" spans="1:53" ht="84.75" customHeight="1">
      <c r="A1867" s="23" t="str">
        <f>+IFERROR(VLOOKUP(R1867,'[2]Listas niveles'!$D$2:$E$11,2,FALSE),"")</f>
        <v>DTCA</v>
      </c>
      <c r="B1867" s="23" t="str">
        <f>+IFERROR(VLOOKUP(AS1867,'[2]Listas anexo 1'!$A$7:$B$8,2,FALSE),"")</f>
        <v>FORTA</v>
      </c>
      <c r="C1867" s="23" t="str">
        <f>+IFERROR(VLOOKUP(AT1867,'[2]Listas anexo 1'!$A$13:$B$15,2,FALSE),"")</f>
        <v>FORTALECIMIENTO</v>
      </c>
      <c r="D1867" s="23" t="str">
        <f>+IFERROR(VLOOKUP(AT1867,'[2]Listas anexo 1'!$A$13:$C$15,3,FALSE),"")</f>
        <v>FORTALECER</v>
      </c>
      <c r="E1867" s="23" t="str">
        <f>+IFERROR(VLOOKUP(AT1867,'[2]Listas anexo 1'!$A$19:$B$21,2,FALSE),"")</f>
        <v>FORTOB</v>
      </c>
      <c r="F1867" s="23" t="str">
        <f>+IFERROR(VLOOKUP(AV1867,'[2]Listas anexo 1'!$J$13:$K$21,2,FALSE),"")</f>
        <v>FORTOBI</v>
      </c>
      <c r="G1867" s="23" t="str">
        <f>+IFERROR(VLOOKUP(AW1867,'[2]LISTAS ANEXO 1. 2'!$A$9:$B$38,2,FALSE),"")</f>
        <v>TII</v>
      </c>
      <c r="H1867" s="23" t="str">
        <f>+IFERROR(IF(C1867="ADMINYCOOR",VLOOKUP(AY1867,'[2]LISTAS ANEXO 1. 3'!$B$13:$C$42,2,FALSE),IF(C1867="TASAS",VLOOKUP(AY1867,'[2]LISTAS ANEXO 1. 3'!$B$43:$C$51,2,FALSE),IF(C1867="FORTALECIMIENTO",VLOOKUP(AY1867,'[2]LISTAS ANEXO 1. 3'!$B$52:$C$58,2,FALSE),""))),"")</f>
        <v>BBBB</v>
      </c>
      <c r="I1867" s="23" t="str">
        <f>+IFERROR(VLOOKUP(#REF!,'[2]LISTAS ANEXO 1. 4'!$B$74:$C$90,2,FALSE),"")</f>
        <v/>
      </c>
      <c r="J1867" s="23" t="str">
        <f>+IFERROR(VLOOKUP(X1867,[2]ORDINALES!$B$2:$C$5,2,FALSE),"")</f>
        <v>CTADOS</v>
      </c>
      <c r="K1867" s="23" t="str">
        <f>+IFERROR(VLOOKUP(#REF!,[2]REGION!$G$2:$I$1125,2,FALSE),"")</f>
        <v/>
      </c>
      <c r="L1867" s="23" t="str">
        <f>+IFERROR(VLOOKUP(AI1867,[2]REGION!$G$2:$I$1125,2,FALSE),"")</f>
        <v>MAGDALENA</v>
      </c>
      <c r="M1867" s="23" t="str">
        <f>+IFERROR(VLOOKUP(#REF!,[2]ORDINALES!$H$2:$I$382,2,FALSE),"")</f>
        <v/>
      </c>
      <c r="N1867" s="23" t="str">
        <f>IFERROR(VLOOKUP(U1867,'[2]Lista Willy'!$B$11:$D$14,3,FALSE),"")</f>
        <v>REC_11</v>
      </c>
      <c r="O1867" s="24"/>
      <c r="P1867" s="94">
        <v>56033</v>
      </c>
      <c r="Q1867" s="94" t="s">
        <v>540</v>
      </c>
      <c r="R1867" s="94" t="s">
        <v>1757</v>
      </c>
      <c r="S1867" s="94" t="s">
        <v>1757</v>
      </c>
      <c r="T1867" s="94" t="s">
        <v>1757</v>
      </c>
      <c r="U1867" s="94" t="s">
        <v>52</v>
      </c>
      <c r="V1867" s="94" t="s">
        <v>53</v>
      </c>
      <c r="W1867" s="94" t="s">
        <v>54</v>
      </c>
      <c r="X1867" s="90" t="s">
        <v>55</v>
      </c>
      <c r="Y1867" s="140" t="s">
        <v>1786</v>
      </c>
      <c r="Z1867" s="138">
        <v>60000000</v>
      </c>
      <c r="AA1867" s="120"/>
      <c r="AB1867" s="138"/>
      <c r="AC1867" s="138"/>
      <c r="AD1867" s="138"/>
      <c r="AE1867" s="120">
        <v>60000000</v>
      </c>
      <c r="AF1867" s="88"/>
      <c r="AG1867" s="89"/>
      <c r="AH1867" s="90" t="s">
        <v>57</v>
      </c>
      <c r="AI1867" s="94" t="s">
        <v>1759</v>
      </c>
      <c r="AJ1867" s="94" t="s">
        <v>1760</v>
      </c>
      <c r="AK1867" s="94" t="s">
        <v>59</v>
      </c>
      <c r="AL1867" s="94" t="s">
        <v>57</v>
      </c>
      <c r="AM1867" s="94"/>
      <c r="AN1867" s="94" t="s">
        <v>57</v>
      </c>
      <c r="AO1867" s="94"/>
      <c r="AP1867" s="94" t="s">
        <v>57</v>
      </c>
      <c r="AQ1867" s="94"/>
      <c r="AR1867" s="94" t="s">
        <v>57</v>
      </c>
      <c r="AS1867" s="94" t="s">
        <v>73</v>
      </c>
      <c r="AT1867" s="90" t="s">
        <v>74</v>
      </c>
      <c r="AU1867" s="97" t="s">
        <v>75</v>
      </c>
      <c r="AV1867" s="97" t="s">
        <v>76</v>
      </c>
      <c r="AW1867" s="97" t="s">
        <v>77</v>
      </c>
      <c r="AX1867" s="97">
        <v>3299060</v>
      </c>
      <c r="AY1867" s="97" t="s">
        <v>78</v>
      </c>
      <c r="AZ1867" s="97" t="s">
        <v>201</v>
      </c>
      <c r="BA1867" s="24"/>
    </row>
    <row r="1868" spans="1:53" ht="84.75" customHeight="1">
      <c r="A1868" s="23" t="str">
        <f>+IFERROR(VLOOKUP(R1868,'[2]Listas niveles'!$D$2:$E$11,2,FALSE),"")</f>
        <v>DTCA</v>
      </c>
      <c r="B1868" s="23" t="str">
        <f>+IFERROR(VLOOKUP(AS1868,'[2]Listas anexo 1'!$A$7:$B$8,2,FALSE),"")</f>
        <v>FORTA</v>
      </c>
      <c r="C1868" s="23" t="str">
        <f>+IFERROR(VLOOKUP(AT1868,'[2]Listas anexo 1'!$A$13:$B$15,2,FALSE),"")</f>
        <v>FORTALECIMIENTO</v>
      </c>
      <c r="D1868" s="23" t="str">
        <f>+IFERROR(VLOOKUP(AT1868,'[2]Listas anexo 1'!$A$13:$C$15,3,FALSE),"")</f>
        <v>FORTALECER</v>
      </c>
      <c r="E1868" s="23" t="str">
        <f>+IFERROR(VLOOKUP(AT1868,'[2]Listas anexo 1'!$A$19:$B$21,2,FALSE),"")</f>
        <v>FORTOB</v>
      </c>
      <c r="F1868" s="23" t="str">
        <f>+IFERROR(VLOOKUP(AV1868,'[2]Listas anexo 1'!$J$13:$K$21,2,FALSE),"")</f>
        <v>FORTOBI</v>
      </c>
      <c r="G1868" s="23" t="str">
        <f>+IFERROR(VLOOKUP(AW1868,'[2]LISTAS ANEXO 1. 2'!$A$9:$B$38,2,FALSE),"")</f>
        <v>TII</v>
      </c>
      <c r="H1868" s="23" t="str">
        <f>+IFERROR(IF(C1868="ADMINYCOOR",VLOOKUP(AY1868,'[2]LISTAS ANEXO 1. 3'!$B$13:$C$42,2,FALSE),IF(C1868="TASAS",VLOOKUP(AY1868,'[2]LISTAS ANEXO 1. 3'!$B$43:$C$51,2,FALSE),IF(C1868="FORTALECIMIENTO",VLOOKUP(AY1868,'[2]LISTAS ANEXO 1. 3'!$B$52:$C$58,2,FALSE),""))),"")</f>
        <v>BBBB</v>
      </c>
      <c r="I1868" s="23" t="str">
        <f>+IFERROR(VLOOKUP(#REF!,'[2]LISTAS ANEXO 1. 4'!$B$74:$C$90,2,FALSE),"")</f>
        <v/>
      </c>
      <c r="J1868" s="23" t="str">
        <f>+IFERROR(VLOOKUP(X1868,[2]ORDINALES!$B$2:$C$5,2,FALSE),"")</f>
        <v>CTADOS</v>
      </c>
      <c r="K1868" s="23" t="str">
        <f>+IFERROR(VLOOKUP(#REF!,[2]REGION!$G$2:$I$1125,2,FALSE),"")</f>
        <v/>
      </c>
      <c r="L1868" s="23" t="str">
        <f>+IFERROR(VLOOKUP(AI1868,[2]REGION!$G$2:$I$1125,2,FALSE),"")</f>
        <v>MAGDALENA</v>
      </c>
      <c r="M1868" s="23" t="str">
        <f>+IFERROR(VLOOKUP(#REF!,[2]ORDINALES!$H$2:$I$382,2,FALSE),"")</f>
        <v/>
      </c>
      <c r="N1868" s="23" t="str">
        <f>IFERROR(VLOOKUP(U1868,'[2]Lista Willy'!$B$11:$D$14,3,FALSE),"")</f>
        <v>REC_11</v>
      </c>
      <c r="O1868" s="24"/>
      <c r="P1868" s="94">
        <v>56034</v>
      </c>
      <c r="Q1868" s="94" t="s">
        <v>540</v>
      </c>
      <c r="R1868" s="94" t="s">
        <v>1757</v>
      </c>
      <c r="S1868" s="94" t="s">
        <v>1757</v>
      </c>
      <c r="T1868" s="94" t="s">
        <v>1757</v>
      </c>
      <c r="U1868" s="94" t="s">
        <v>52</v>
      </c>
      <c r="V1868" s="94" t="s">
        <v>53</v>
      </c>
      <c r="W1868" s="94" t="s">
        <v>54</v>
      </c>
      <c r="X1868" s="90" t="s">
        <v>55</v>
      </c>
      <c r="Y1868" s="137" t="s">
        <v>1787</v>
      </c>
      <c r="Z1868" s="138">
        <v>14000000</v>
      </c>
      <c r="AA1868" s="120"/>
      <c r="AB1868" s="138"/>
      <c r="AC1868" s="138"/>
      <c r="AD1868" s="138"/>
      <c r="AE1868" s="120">
        <v>14000000</v>
      </c>
      <c r="AF1868" s="88"/>
      <c r="AG1868" s="89"/>
      <c r="AH1868" s="90" t="s">
        <v>57</v>
      </c>
      <c r="AI1868" s="94" t="s">
        <v>1759</v>
      </c>
      <c r="AJ1868" s="94" t="s">
        <v>1760</v>
      </c>
      <c r="AK1868" s="94" t="s">
        <v>59</v>
      </c>
      <c r="AL1868" s="94" t="s">
        <v>57</v>
      </c>
      <c r="AM1868" s="94"/>
      <c r="AN1868" s="94" t="s">
        <v>57</v>
      </c>
      <c r="AO1868" s="94"/>
      <c r="AP1868" s="94" t="s">
        <v>57</v>
      </c>
      <c r="AQ1868" s="94"/>
      <c r="AR1868" s="94" t="s">
        <v>57</v>
      </c>
      <c r="AS1868" s="94" t="s">
        <v>73</v>
      </c>
      <c r="AT1868" s="90" t="s">
        <v>74</v>
      </c>
      <c r="AU1868" s="97" t="s">
        <v>75</v>
      </c>
      <c r="AV1868" s="97" t="s">
        <v>76</v>
      </c>
      <c r="AW1868" s="97" t="s">
        <v>77</v>
      </c>
      <c r="AX1868" s="97">
        <v>3299060</v>
      </c>
      <c r="AY1868" s="97" t="s">
        <v>78</v>
      </c>
      <c r="AZ1868" s="97" t="s">
        <v>201</v>
      </c>
      <c r="BA1868" s="24"/>
    </row>
    <row r="1869" spans="1:53" ht="84.75" customHeight="1">
      <c r="A1869" s="23" t="str">
        <f>+IFERROR(VLOOKUP(R1869,'[2]Listas niveles'!$D$2:$E$11,2,FALSE),"")</f>
        <v>DTCA</v>
      </c>
      <c r="B1869" s="23" t="str">
        <f>+IFERROR(VLOOKUP(AS1869,'[2]Listas anexo 1'!$A$7:$B$8,2,FALSE),"")</f>
        <v>FORTA</v>
      </c>
      <c r="C1869" s="23" t="str">
        <f>+IFERROR(VLOOKUP(AT1869,'[2]Listas anexo 1'!$A$13:$B$15,2,FALSE),"")</f>
        <v>FORTALECIMIENTO</v>
      </c>
      <c r="D1869" s="23" t="str">
        <f>+IFERROR(VLOOKUP(AT1869,'[2]Listas anexo 1'!$A$13:$C$15,3,FALSE),"")</f>
        <v>FORTALECER</v>
      </c>
      <c r="E1869" s="23" t="str">
        <f>+IFERROR(VLOOKUP(AT1869,'[2]Listas anexo 1'!$A$19:$B$21,2,FALSE),"")</f>
        <v>FORTOB</v>
      </c>
      <c r="F1869" s="23" t="str">
        <f>+IFERROR(VLOOKUP(AV1869,'[2]Listas anexo 1'!$J$13:$K$21,2,FALSE),"")</f>
        <v>FORTOBI</v>
      </c>
      <c r="G1869" s="23" t="str">
        <f>+IFERROR(VLOOKUP(AW1869,'[2]LISTAS ANEXO 1. 2'!$A$9:$B$38,2,FALSE),"")</f>
        <v>TII</v>
      </c>
      <c r="H1869" s="23" t="str">
        <f>+IFERROR(IF(C1869="ADMINYCOOR",VLOOKUP(AY1869,'[2]LISTAS ANEXO 1. 3'!$B$13:$C$42,2,FALSE),IF(C1869="TASAS",VLOOKUP(AY1869,'[2]LISTAS ANEXO 1. 3'!$B$43:$C$51,2,FALSE),IF(C1869="FORTALECIMIENTO",VLOOKUP(AY1869,'[2]LISTAS ANEXO 1. 3'!$B$52:$C$58,2,FALSE),""))),"")</f>
        <v>BBBB</v>
      </c>
      <c r="I1869" s="23" t="str">
        <f>+IFERROR(VLOOKUP(#REF!,'[2]LISTAS ANEXO 1. 4'!$B$74:$C$90,2,FALSE),"")</f>
        <v/>
      </c>
      <c r="J1869" s="23" t="str">
        <f>+IFERROR(VLOOKUP(X1869,[2]ORDINALES!$B$2:$C$5,2,FALSE),"")</f>
        <v>CTADOS</v>
      </c>
      <c r="K1869" s="23" t="str">
        <f>+IFERROR(VLOOKUP(#REF!,[2]REGION!$G$2:$I$1125,2,FALSE),"")</f>
        <v/>
      </c>
      <c r="L1869" s="23" t="str">
        <f>+IFERROR(VLOOKUP(AI1869,[2]REGION!$G$2:$I$1125,2,FALSE),"")</f>
        <v>MAGDALENA</v>
      </c>
      <c r="M1869" s="23" t="str">
        <f>+IFERROR(VLOOKUP(#REF!,[2]ORDINALES!$H$2:$I$382,2,FALSE),"")</f>
        <v/>
      </c>
      <c r="N1869" s="23" t="str">
        <f>IFERROR(VLOOKUP(U1869,'[2]Lista Willy'!$B$11:$D$14,3,FALSE),"")</f>
        <v>REC_11</v>
      </c>
      <c r="O1869" s="24"/>
      <c r="P1869" s="94">
        <v>56035</v>
      </c>
      <c r="Q1869" s="94" t="s">
        <v>540</v>
      </c>
      <c r="R1869" s="94" t="s">
        <v>1757</v>
      </c>
      <c r="S1869" s="94" t="s">
        <v>1757</v>
      </c>
      <c r="T1869" s="94" t="s">
        <v>1757</v>
      </c>
      <c r="U1869" s="94" t="s">
        <v>52</v>
      </c>
      <c r="V1869" s="94" t="s">
        <v>53</v>
      </c>
      <c r="W1869" s="94" t="s">
        <v>54</v>
      </c>
      <c r="X1869" s="90" t="s">
        <v>55</v>
      </c>
      <c r="Y1869" s="137" t="s">
        <v>1788</v>
      </c>
      <c r="Z1869" s="138">
        <v>50000000</v>
      </c>
      <c r="AA1869" s="120"/>
      <c r="AB1869" s="138"/>
      <c r="AC1869" s="138"/>
      <c r="AD1869" s="138"/>
      <c r="AE1869" s="120">
        <v>50000000</v>
      </c>
      <c r="AF1869" s="88"/>
      <c r="AG1869" s="89"/>
      <c r="AH1869" s="90" t="s">
        <v>57</v>
      </c>
      <c r="AI1869" s="94" t="s">
        <v>1759</v>
      </c>
      <c r="AJ1869" s="94" t="s">
        <v>1760</v>
      </c>
      <c r="AK1869" s="94" t="s">
        <v>59</v>
      </c>
      <c r="AL1869" s="94" t="s">
        <v>57</v>
      </c>
      <c r="AM1869" s="94"/>
      <c r="AN1869" s="94" t="s">
        <v>57</v>
      </c>
      <c r="AO1869" s="94"/>
      <c r="AP1869" s="94" t="s">
        <v>57</v>
      </c>
      <c r="AQ1869" s="94"/>
      <c r="AR1869" s="94" t="s">
        <v>57</v>
      </c>
      <c r="AS1869" s="94" t="s">
        <v>73</v>
      </c>
      <c r="AT1869" s="90" t="s">
        <v>74</v>
      </c>
      <c r="AU1869" s="97" t="s">
        <v>75</v>
      </c>
      <c r="AV1869" s="97" t="s">
        <v>76</v>
      </c>
      <c r="AW1869" s="97" t="s">
        <v>77</v>
      </c>
      <c r="AX1869" s="97">
        <v>3299060</v>
      </c>
      <c r="AY1869" s="97" t="s">
        <v>78</v>
      </c>
      <c r="AZ1869" s="97" t="s">
        <v>201</v>
      </c>
      <c r="BA1869" s="24"/>
    </row>
    <row r="1870" spans="1:53" ht="84.75" customHeight="1">
      <c r="A1870" s="23" t="str">
        <f>+IFERROR(VLOOKUP(R1870,'[2]Listas niveles'!$D$2:$E$11,2,FALSE),"")</f>
        <v>DTCA</v>
      </c>
      <c r="B1870" s="23" t="str">
        <f>+IFERROR(VLOOKUP(AS1870,'[2]Listas anexo 1'!$A$7:$B$8,2,FALSE),"")</f>
        <v>FORTA</v>
      </c>
      <c r="C1870" s="23" t="str">
        <f>+IFERROR(VLOOKUP(AT1870,'[2]Listas anexo 1'!$A$13:$B$15,2,FALSE),"")</f>
        <v>FORTALECIMIENTO</v>
      </c>
      <c r="D1870" s="23" t="str">
        <f>+IFERROR(VLOOKUP(AT1870,'[2]Listas anexo 1'!$A$13:$C$15,3,FALSE),"")</f>
        <v>FORTALECER</v>
      </c>
      <c r="E1870" s="23" t="str">
        <f>+IFERROR(VLOOKUP(AT1870,'[2]Listas anexo 1'!$A$19:$B$21,2,FALSE),"")</f>
        <v>FORTOB</v>
      </c>
      <c r="F1870" s="23" t="str">
        <f>+IFERROR(VLOOKUP(AV1870,'[2]Listas anexo 1'!$J$13:$K$21,2,FALSE),"")</f>
        <v>FORTOBI</v>
      </c>
      <c r="G1870" s="23" t="str">
        <f>+IFERROR(VLOOKUP(AW1870,'[2]LISTAS ANEXO 1. 2'!$A$9:$B$38,2,FALSE),"")</f>
        <v>TII</v>
      </c>
      <c r="H1870" s="23" t="str">
        <f>+IFERROR(IF(C1870="ADMINYCOOR",VLOOKUP(AY1870,'[2]LISTAS ANEXO 1. 3'!$B$13:$C$42,2,FALSE),IF(C1870="TASAS",VLOOKUP(AY1870,'[2]LISTAS ANEXO 1. 3'!$B$43:$C$51,2,FALSE),IF(C1870="FORTALECIMIENTO",VLOOKUP(AY1870,'[2]LISTAS ANEXO 1. 3'!$B$52:$C$58,2,FALSE),""))),"")</f>
        <v>BBBB</v>
      </c>
      <c r="I1870" s="23" t="str">
        <f>+IFERROR(VLOOKUP(#REF!,'[2]LISTAS ANEXO 1. 4'!$B$74:$C$90,2,FALSE),"")</f>
        <v/>
      </c>
      <c r="J1870" s="23" t="str">
        <f>+IFERROR(VLOOKUP(X1870,[2]ORDINALES!$B$2:$C$5,2,FALSE),"")</f>
        <v>CTADOS</v>
      </c>
      <c r="K1870" s="23" t="str">
        <f>+IFERROR(VLOOKUP(#REF!,[2]REGION!$G$2:$I$1125,2,FALSE),"")</f>
        <v/>
      </c>
      <c r="L1870" s="23" t="str">
        <f>+IFERROR(VLOOKUP(AI1870,[2]REGION!$G$2:$I$1125,2,FALSE),"")</f>
        <v>MAGDALENA</v>
      </c>
      <c r="M1870" s="23" t="str">
        <f>+IFERROR(VLOOKUP(#REF!,[2]ORDINALES!$H$2:$I$382,2,FALSE),"")</f>
        <v/>
      </c>
      <c r="N1870" s="23" t="str">
        <f>IFERROR(VLOOKUP(U1870,'[2]Lista Willy'!$B$11:$D$14,3,FALSE),"")</f>
        <v>REC_11</v>
      </c>
      <c r="O1870" s="24"/>
      <c r="P1870" s="94">
        <v>56036</v>
      </c>
      <c r="Q1870" s="94" t="s">
        <v>540</v>
      </c>
      <c r="R1870" s="94" t="s">
        <v>1757</v>
      </c>
      <c r="S1870" s="94" t="s">
        <v>1757</v>
      </c>
      <c r="T1870" s="94" t="s">
        <v>1757</v>
      </c>
      <c r="U1870" s="94" t="s">
        <v>52</v>
      </c>
      <c r="V1870" s="94" t="s">
        <v>53</v>
      </c>
      <c r="W1870" s="94" t="s">
        <v>54</v>
      </c>
      <c r="X1870" s="90" t="s">
        <v>55</v>
      </c>
      <c r="Y1870" s="137" t="s">
        <v>1789</v>
      </c>
      <c r="Z1870" s="138">
        <v>30000000</v>
      </c>
      <c r="AA1870" s="120"/>
      <c r="AB1870" s="138"/>
      <c r="AC1870" s="138"/>
      <c r="AD1870" s="138"/>
      <c r="AE1870" s="120">
        <v>30000000</v>
      </c>
      <c r="AF1870" s="88"/>
      <c r="AG1870" s="89"/>
      <c r="AH1870" s="90" t="s">
        <v>57</v>
      </c>
      <c r="AI1870" s="94" t="s">
        <v>1759</v>
      </c>
      <c r="AJ1870" s="94" t="s">
        <v>1760</v>
      </c>
      <c r="AK1870" s="94" t="s">
        <v>59</v>
      </c>
      <c r="AL1870" s="94" t="s">
        <v>57</v>
      </c>
      <c r="AM1870" s="94"/>
      <c r="AN1870" s="94" t="s">
        <v>57</v>
      </c>
      <c r="AO1870" s="94"/>
      <c r="AP1870" s="94" t="s">
        <v>57</v>
      </c>
      <c r="AQ1870" s="94"/>
      <c r="AR1870" s="94" t="s">
        <v>57</v>
      </c>
      <c r="AS1870" s="94" t="s">
        <v>73</v>
      </c>
      <c r="AT1870" s="90" t="s">
        <v>74</v>
      </c>
      <c r="AU1870" s="97" t="s">
        <v>75</v>
      </c>
      <c r="AV1870" s="97" t="s">
        <v>76</v>
      </c>
      <c r="AW1870" s="97" t="s">
        <v>77</v>
      </c>
      <c r="AX1870" s="97">
        <v>3299060</v>
      </c>
      <c r="AY1870" s="97" t="s">
        <v>78</v>
      </c>
      <c r="AZ1870" s="97" t="s">
        <v>201</v>
      </c>
      <c r="BA1870" s="24"/>
    </row>
    <row r="1871" spans="1:53" ht="84.75" customHeight="1">
      <c r="A1871" s="23" t="str">
        <f>+IFERROR(VLOOKUP(R1871,'[2]Listas niveles'!$D$2:$E$11,2,FALSE),"")</f>
        <v>DTCA</v>
      </c>
      <c r="B1871" s="23" t="str">
        <f>+IFERROR(VLOOKUP(AS1871,'[2]Listas anexo 1'!$A$7:$B$8,2,FALSE),"")</f>
        <v>FORTA</v>
      </c>
      <c r="C1871" s="23" t="str">
        <f>+IFERROR(VLOOKUP(AT1871,'[2]Listas anexo 1'!$A$13:$B$15,2,FALSE),"")</f>
        <v>FORTALECIMIENTO</v>
      </c>
      <c r="D1871" s="23" t="str">
        <f>+IFERROR(VLOOKUP(AT1871,'[2]Listas anexo 1'!$A$13:$C$15,3,FALSE),"")</f>
        <v>FORTALECER</v>
      </c>
      <c r="E1871" s="23" t="str">
        <f>+IFERROR(VLOOKUP(AT1871,'[2]Listas anexo 1'!$A$19:$B$21,2,FALSE),"")</f>
        <v>FORTOB</v>
      </c>
      <c r="F1871" s="23" t="str">
        <f>+IFERROR(VLOOKUP(AV1871,'[2]Listas anexo 1'!$J$13:$K$21,2,FALSE),"")</f>
        <v>FORTOBI</v>
      </c>
      <c r="G1871" s="23" t="str">
        <f>+IFERROR(VLOOKUP(AW1871,'[2]LISTAS ANEXO 1. 2'!$A$9:$B$38,2,FALSE),"")</f>
        <v>TII</v>
      </c>
      <c r="H1871" s="23" t="str">
        <f>+IFERROR(IF(C1871="ADMINYCOOR",VLOOKUP(AY1871,'[2]LISTAS ANEXO 1. 3'!$B$13:$C$42,2,FALSE),IF(C1871="TASAS",VLOOKUP(AY1871,'[2]LISTAS ANEXO 1. 3'!$B$43:$C$51,2,FALSE),IF(C1871="FORTALECIMIENTO",VLOOKUP(AY1871,'[2]LISTAS ANEXO 1. 3'!$B$52:$C$58,2,FALSE),""))),"")</f>
        <v>BBBB</v>
      </c>
      <c r="I1871" s="23" t="str">
        <f>+IFERROR(VLOOKUP(#REF!,'[2]LISTAS ANEXO 1. 4'!$B$74:$C$90,2,FALSE),"")</f>
        <v/>
      </c>
      <c r="J1871" s="23" t="str">
        <f>+IFERROR(VLOOKUP(X1871,[2]ORDINALES!$B$2:$C$5,2,FALSE),"")</f>
        <v>CTADOS</v>
      </c>
      <c r="K1871" s="23" t="str">
        <f>+IFERROR(VLOOKUP(#REF!,[2]REGION!$G$2:$I$1125,2,FALSE),"")</f>
        <v/>
      </c>
      <c r="L1871" s="23" t="str">
        <f>+IFERROR(VLOOKUP(AI1871,[2]REGION!$G$2:$I$1125,2,FALSE),"")</f>
        <v>MAGDALENA</v>
      </c>
      <c r="M1871" s="23" t="str">
        <f>+IFERROR(VLOOKUP(#REF!,[2]ORDINALES!$H$2:$I$382,2,FALSE),"")</f>
        <v/>
      </c>
      <c r="N1871" s="23" t="str">
        <f>IFERROR(VLOOKUP(U1871,'[2]Lista Willy'!$B$11:$D$14,3,FALSE),"")</f>
        <v>REC_11</v>
      </c>
      <c r="O1871" s="24"/>
      <c r="P1871" s="94">
        <v>56037</v>
      </c>
      <c r="Q1871" s="94" t="s">
        <v>540</v>
      </c>
      <c r="R1871" s="94" t="s">
        <v>1757</v>
      </c>
      <c r="S1871" s="94" t="s">
        <v>1757</v>
      </c>
      <c r="T1871" s="94" t="s">
        <v>1757</v>
      </c>
      <c r="U1871" s="94" t="s">
        <v>52</v>
      </c>
      <c r="V1871" s="94" t="s">
        <v>53</v>
      </c>
      <c r="W1871" s="94" t="s">
        <v>54</v>
      </c>
      <c r="X1871" s="90" t="s">
        <v>55</v>
      </c>
      <c r="Y1871" s="137" t="s">
        <v>1790</v>
      </c>
      <c r="Z1871" s="138">
        <v>26000000</v>
      </c>
      <c r="AA1871" s="120"/>
      <c r="AB1871" s="138"/>
      <c r="AC1871" s="138"/>
      <c r="AD1871" s="138"/>
      <c r="AE1871" s="120">
        <v>26000000</v>
      </c>
      <c r="AF1871" s="88"/>
      <c r="AG1871" s="89"/>
      <c r="AH1871" s="90" t="s">
        <v>57</v>
      </c>
      <c r="AI1871" s="94" t="s">
        <v>1759</v>
      </c>
      <c r="AJ1871" s="94" t="s">
        <v>1760</v>
      </c>
      <c r="AK1871" s="94" t="s">
        <v>59</v>
      </c>
      <c r="AL1871" s="94" t="s">
        <v>57</v>
      </c>
      <c r="AM1871" s="94"/>
      <c r="AN1871" s="94" t="s">
        <v>57</v>
      </c>
      <c r="AO1871" s="94"/>
      <c r="AP1871" s="94" t="s">
        <v>57</v>
      </c>
      <c r="AQ1871" s="94"/>
      <c r="AR1871" s="94" t="s">
        <v>57</v>
      </c>
      <c r="AS1871" s="94" t="s">
        <v>73</v>
      </c>
      <c r="AT1871" s="90" t="s">
        <v>74</v>
      </c>
      <c r="AU1871" s="97" t="s">
        <v>75</v>
      </c>
      <c r="AV1871" s="97" t="s">
        <v>76</v>
      </c>
      <c r="AW1871" s="97" t="s">
        <v>77</v>
      </c>
      <c r="AX1871" s="97">
        <v>3299060</v>
      </c>
      <c r="AY1871" s="97" t="s">
        <v>78</v>
      </c>
      <c r="AZ1871" s="97" t="s">
        <v>201</v>
      </c>
      <c r="BA1871" s="24"/>
    </row>
    <row r="1872" spans="1:53" ht="84.75" customHeight="1">
      <c r="A1872" s="23" t="str">
        <f>+IFERROR(VLOOKUP(R1872,'[2]Listas niveles'!$D$2:$E$11,2,FALSE),"")</f>
        <v>DTCA</v>
      </c>
      <c r="B1872" s="23" t="str">
        <f>+IFERROR(VLOOKUP(AS1872,'[2]Listas anexo 1'!$A$7:$B$8,2,FALSE),"")</f>
        <v>FORTA</v>
      </c>
      <c r="C1872" s="23" t="str">
        <f>+IFERROR(VLOOKUP(AT1872,'[2]Listas anexo 1'!$A$13:$B$15,2,FALSE),"")</f>
        <v>FORTALECIMIENTO</v>
      </c>
      <c r="D1872" s="23" t="str">
        <f>+IFERROR(VLOOKUP(AT1872,'[2]Listas anexo 1'!$A$13:$C$15,3,FALSE),"")</f>
        <v>FORTALECER</v>
      </c>
      <c r="E1872" s="23" t="str">
        <f>+IFERROR(VLOOKUP(AT1872,'[2]Listas anexo 1'!$A$19:$B$21,2,FALSE),"")</f>
        <v>FORTOB</v>
      </c>
      <c r="F1872" s="23" t="str">
        <f>+IFERROR(VLOOKUP(AV1872,'[2]Listas anexo 1'!$J$13:$K$21,2,FALSE),"")</f>
        <v>FORTOBI</v>
      </c>
      <c r="G1872" s="23" t="str">
        <f>+IFERROR(VLOOKUP(AW1872,'[2]LISTAS ANEXO 1. 2'!$A$9:$B$38,2,FALSE),"")</f>
        <v>TII</v>
      </c>
      <c r="H1872" s="23" t="str">
        <f>+IFERROR(IF(C1872="ADMINYCOOR",VLOOKUP(AY1872,'[2]LISTAS ANEXO 1. 3'!$B$13:$C$42,2,FALSE),IF(C1872="TASAS",VLOOKUP(AY1872,'[2]LISTAS ANEXO 1. 3'!$B$43:$C$51,2,FALSE),IF(C1872="FORTALECIMIENTO",VLOOKUP(AY1872,'[2]LISTAS ANEXO 1. 3'!$B$52:$C$58,2,FALSE),""))),"")</f>
        <v>BBBB</v>
      </c>
      <c r="I1872" s="23" t="str">
        <f>+IFERROR(VLOOKUP(#REF!,'[2]LISTAS ANEXO 1. 4'!$B$74:$C$90,2,FALSE),"")</f>
        <v/>
      </c>
      <c r="J1872" s="23" t="str">
        <f>+IFERROR(VLOOKUP(X1872,[2]ORDINALES!$B$2:$C$5,2,FALSE),"")</f>
        <v>CTADOS</v>
      </c>
      <c r="K1872" s="23" t="str">
        <f>+IFERROR(VLOOKUP(#REF!,[2]REGION!$G$2:$I$1125,2,FALSE),"")</f>
        <v/>
      </c>
      <c r="L1872" s="23" t="str">
        <f>+IFERROR(VLOOKUP(AI1872,[2]REGION!$G$2:$I$1125,2,FALSE),"")</f>
        <v>MAGDALENA</v>
      </c>
      <c r="M1872" s="23" t="str">
        <f>+IFERROR(VLOOKUP(#REF!,[2]ORDINALES!$H$2:$I$382,2,FALSE),"")</f>
        <v/>
      </c>
      <c r="N1872" s="23" t="str">
        <f>IFERROR(VLOOKUP(U1872,'[2]Lista Willy'!$B$11:$D$14,3,FALSE),"")</f>
        <v>REC_11</v>
      </c>
      <c r="O1872" s="24"/>
      <c r="P1872" s="94">
        <v>56038</v>
      </c>
      <c r="Q1872" s="94" t="s">
        <v>540</v>
      </c>
      <c r="R1872" s="94" t="s">
        <v>1757</v>
      </c>
      <c r="S1872" s="94" t="s">
        <v>1757</v>
      </c>
      <c r="T1872" s="94" t="s">
        <v>1757</v>
      </c>
      <c r="U1872" s="94" t="s">
        <v>52</v>
      </c>
      <c r="V1872" s="94" t="s">
        <v>53</v>
      </c>
      <c r="W1872" s="94" t="s">
        <v>54</v>
      </c>
      <c r="X1872" s="90" t="s">
        <v>55</v>
      </c>
      <c r="Y1872" s="137" t="s">
        <v>1791</v>
      </c>
      <c r="Z1872" s="138">
        <v>25000000</v>
      </c>
      <c r="AA1872" s="120"/>
      <c r="AB1872" s="138"/>
      <c r="AC1872" s="138"/>
      <c r="AD1872" s="138"/>
      <c r="AE1872" s="120">
        <v>25000000</v>
      </c>
      <c r="AF1872" s="88"/>
      <c r="AG1872" s="89"/>
      <c r="AH1872" s="90" t="s">
        <v>57</v>
      </c>
      <c r="AI1872" s="94" t="s">
        <v>1759</v>
      </c>
      <c r="AJ1872" s="94" t="s">
        <v>1760</v>
      </c>
      <c r="AK1872" s="94" t="s">
        <v>59</v>
      </c>
      <c r="AL1872" s="94" t="s">
        <v>57</v>
      </c>
      <c r="AM1872" s="94"/>
      <c r="AN1872" s="94" t="s">
        <v>57</v>
      </c>
      <c r="AO1872" s="94"/>
      <c r="AP1872" s="94" t="s">
        <v>57</v>
      </c>
      <c r="AQ1872" s="94"/>
      <c r="AR1872" s="94" t="s">
        <v>57</v>
      </c>
      <c r="AS1872" s="94" t="s">
        <v>73</v>
      </c>
      <c r="AT1872" s="90" t="s">
        <v>74</v>
      </c>
      <c r="AU1872" s="97" t="s">
        <v>75</v>
      </c>
      <c r="AV1872" s="97" t="s">
        <v>76</v>
      </c>
      <c r="AW1872" s="97" t="s">
        <v>77</v>
      </c>
      <c r="AX1872" s="97">
        <v>3299060</v>
      </c>
      <c r="AY1872" s="97" t="s">
        <v>78</v>
      </c>
      <c r="AZ1872" s="97" t="s">
        <v>201</v>
      </c>
      <c r="BA1872" s="24"/>
    </row>
    <row r="1873" spans="1:53" ht="84.75" customHeight="1">
      <c r="A1873" s="23" t="str">
        <f>+IFERROR(VLOOKUP(R1873,'[2]Listas niveles'!$D$2:$E$11,2,FALSE),"")</f>
        <v>DTCA</v>
      </c>
      <c r="B1873" s="23" t="str">
        <f>+IFERROR(VLOOKUP(AS1873,'[2]Listas anexo 1'!$A$7:$B$8,2,FALSE),"")</f>
        <v>FORTA</v>
      </c>
      <c r="C1873" s="23" t="str">
        <f>+IFERROR(VLOOKUP(AT1873,'[2]Listas anexo 1'!$A$13:$B$15,2,FALSE),"")</f>
        <v>FORTALECIMIENTO</v>
      </c>
      <c r="D1873" s="23" t="str">
        <f>+IFERROR(VLOOKUP(AT1873,'[2]Listas anexo 1'!$A$13:$C$15,3,FALSE),"")</f>
        <v>FORTALECER</v>
      </c>
      <c r="E1873" s="23" t="str">
        <f>+IFERROR(VLOOKUP(AT1873,'[2]Listas anexo 1'!$A$19:$B$21,2,FALSE),"")</f>
        <v>FORTOB</v>
      </c>
      <c r="F1873" s="23" t="str">
        <f>+IFERROR(VLOOKUP(AV1873,'[2]Listas anexo 1'!$J$13:$K$21,2,FALSE),"")</f>
        <v>FORTOBIII</v>
      </c>
      <c r="G1873" s="23" t="str">
        <f>+IFERROR(VLOOKUP(AW1873,'[2]LISTAS ANEXO 1. 2'!$A$9:$B$38,2,FALSE),"")</f>
        <v>TVI</v>
      </c>
      <c r="H1873" s="23" t="str">
        <f>+IFERROR(IF(C1873="ADMINYCOOR",VLOOKUP(AY1873,'[2]LISTAS ANEXO 1. 3'!$B$13:$C$42,2,FALSE),IF(C1873="TASAS",VLOOKUP(AY1873,'[2]LISTAS ANEXO 1. 3'!$B$43:$C$51,2,FALSE),IF(C1873="FORTALECIMIENTO",VLOOKUP(AY1873,'[2]LISTAS ANEXO 1. 3'!$B$52:$C$58,2,FALSE),""))),"")</f>
        <v>FFFF</v>
      </c>
      <c r="I1873" s="23" t="str">
        <f>+IFERROR(VLOOKUP(#REF!,'[2]LISTAS ANEXO 1. 4'!$B$74:$C$90,2,FALSE),"")</f>
        <v/>
      </c>
      <c r="J1873" s="23" t="str">
        <f>+IFERROR(VLOOKUP(X1873,[2]ORDINALES!$B$2:$C$5,2,FALSE),"")</f>
        <v>CTADOS</v>
      </c>
      <c r="K1873" s="23" t="str">
        <f>+IFERROR(VLOOKUP(#REF!,[2]REGION!$G$2:$I$1125,2,FALSE),"")</f>
        <v/>
      </c>
      <c r="L1873" s="23" t="str">
        <f>+IFERROR(VLOOKUP(AI1873,[2]REGION!$G$2:$I$1125,2,FALSE),"")</f>
        <v>MAGDALENA</v>
      </c>
      <c r="M1873" s="23" t="str">
        <f>+IFERROR(VLOOKUP(#REF!,[2]ORDINALES!$H$2:$I$382,2,FALSE),"")</f>
        <v/>
      </c>
      <c r="N1873" s="23" t="str">
        <f>IFERROR(VLOOKUP(U1873,'[2]Lista Willy'!$B$11:$D$14,3,FALSE),"")</f>
        <v>REC_11</v>
      </c>
      <c r="O1873" s="24"/>
      <c r="P1873" s="94">
        <v>56039</v>
      </c>
      <c r="Q1873" s="94" t="s">
        <v>540</v>
      </c>
      <c r="R1873" s="94" t="s">
        <v>1757</v>
      </c>
      <c r="S1873" s="94" t="s">
        <v>1757</v>
      </c>
      <c r="T1873" s="94" t="s">
        <v>1757</v>
      </c>
      <c r="U1873" s="94" t="s">
        <v>52</v>
      </c>
      <c r="V1873" s="94" t="s">
        <v>53</v>
      </c>
      <c r="W1873" s="94" t="s">
        <v>54</v>
      </c>
      <c r="X1873" s="90" t="s">
        <v>55</v>
      </c>
      <c r="Y1873" s="141" t="s">
        <v>1792</v>
      </c>
      <c r="Z1873" s="138">
        <v>46970000</v>
      </c>
      <c r="AA1873" s="120"/>
      <c r="AB1873" s="138"/>
      <c r="AC1873" s="138"/>
      <c r="AD1873" s="138"/>
      <c r="AE1873" s="120">
        <v>46970000</v>
      </c>
      <c r="AF1873" s="88"/>
      <c r="AG1873" s="89"/>
      <c r="AH1873" s="90" t="s">
        <v>57</v>
      </c>
      <c r="AI1873" s="94" t="s">
        <v>1759</v>
      </c>
      <c r="AJ1873" s="94" t="s">
        <v>1760</v>
      </c>
      <c r="AK1873" s="94" t="s">
        <v>59</v>
      </c>
      <c r="AL1873" s="94" t="s">
        <v>57</v>
      </c>
      <c r="AM1873" s="94"/>
      <c r="AN1873" s="94" t="s">
        <v>57</v>
      </c>
      <c r="AO1873" s="94"/>
      <c r="AP1873" s="94" t="s">
        <v>57</v>
      </c>
      <c r="AQ1873" s="94"/>
      <c r="AR1873" s="94" t="s">
        <v>57</v>
      </c>
      <c r="AS1873" s="94" t="s">
        <v>73</v>
      </c>
      <c r="AT1873" s="90" t="s">
        <v>74</v>
      </c>
      <c r="AU1873" s="97" t="s">
        <v>75</v>
      </c>
      <c r="AV1873" s="98" t="s">
        <v>109</v>
      </c>
      <c r="AW1873" s="97" t="s">
        <v>110</v>
      </c>
      <c r="AX1873" s="97">
        <v>3299065</v>
      </c>
      <c r="AY1873" s="97" t="s">
        <v>111</v>
      </c>
      <c r="AZ1873" s="97" t="s">
        <v>112</v>
      </c>
      <c r="BA1873" s="24"/>
    </row>
    <row r="1874" spans="1:53" ht="84.75" customHeight="1">
      <c r="A1874" s="23" t="str">
        <f>+IFERROR(VLOOKUP(R1874,'[2]Listas niveles'!$D$2:$E$11,2,FALSE),"")</f>
        <v>DTCA</v>
      </c>
      <c r="B1874" s="23" t="str">
        <f>+IFERROR(VLOOKUP(AS1874,'[2]Listas anexo 1'!$A$7:$B$8,2,FALSE),"")</f>
        <v>FORTA</v>
      </c>
      <c r="C1874" s="23" t="str">
        <f>+IFERROR(VLOOKUP(AT1874,'[2]Listas anexo 1'!$A$13:$B$15,2,FALSE),"")</f>
        <v>FORTALECIMIENTO</v>
      </c>
      <c r="D1874" s="23" t="str">
        <f>+IFERROR(VLOOKUP(AT1874,'[2]Listas anexo 1'!$A$13:$C$15,3,FALSE),"")</f>
        <v>FORTALECER</v>
      </c>
      <c r="E1874" s="23" t="str">
        <f>+IFERROR(VLOOKUP(AT1874,'[2]Listas anexo 1'!$A$19:$B$21,2,FALSE),"")</f>
        <v>FORTOB</v>
      </c>
      <c r="F1874" s="23" t="str">
        <f>+IFERROR(VLOOKUP(AV1874,'[2]Listas anexo 1'!$J$13:$K$21,2,FALSE),"")</f>
        <v>FORTOBI</v>
      </c>
      <c r="G1874" s="23" t="str">
        <f>+IFERROR(VLOOKUP(AW1874,'[2]LISTAS ANEXO 1. 2'!$A$9:$B$38,2,FALSE),"")</f>
        <v>TI</v>
      </c>
      <c r="H1874" s="23" t="str">
        <f>+IFERROR(IF(C1874="ADMINYCOOR",VLOOKUP(AY1874,'[2]LISTAS ANEXO 1. 3'!$B$13:$C$42,2,FALSE),IF(C1874="TASAS",VLOOKUP(AY1874,'[2]LISTAS ANEXO 1. 3'!$B$43:$C$51,2,FALSE),IF(C1874="FORTALECIMIENTO",VLOOKUP(AY1874,'[2]LISTAS ANEXO 1. 3'!$B$52:$C$58,2,FALSE),""))),"")</f>
        <v>AAAA</v>
      </c>
      <c r="I1874" s="23" t="str">
        <f>+IFERROR(VLOOKUP(#REF!,'[2]LISTAS ANEXO 1. 4'!$B$74:$C$90,2,FALSE),"")</f>
        <v/>
      </c>
      <c r="J1874" s="23" t="str">
        <f>+IFERROR(VLOOKUP(X1874,[2]ORDINALES!$B$2:$C$5,2,FALSE),"")</f>
        <v>CTADOS</v>
      </c>
      <c r="K1874" s="23" t="str">
        <f>+IFERROR(VLOOKUP(#REF!,[2]REGION!$G$2:$I$1125,2,FALSE),"")</f>
        <v/>
      </c>
      <c r="L1874" s="23" t="str">
        <f>+IFERROR(VLOOKUP(AI1874,[2]REGION!$G$2:$I$1125,2,FALSE),"")</f>
        <v>MAGDALENA</v>
      </c>
      <c r="M1874" s="23" t="str">
        <f>+IFERROR(VLOOKUP(#REF!,[2]ORDINALES!$H$2:$I$382,2,FALSE),"")</f>
        <v/>
      </c>
      <c r="N1874" s="23" t="str">
        <f>IFERROR(VLOOKUP(U1874,'[2]Lista Willy'!$B$11:$D$14,3,FALSE),"")</f>
        <v>REC_11</v>
      </c>
      <c r="O1874" s="24"/>
      <c r="P1874" s="94">
        <v>56040</v>
      </c>
      <c r="Q1874" s="94" t="s">
        <v>540</v>
      </c>
      <c r="R1874" s="94" t="s">
        <v>1757</v>
      </c>
      <c r="S1874" s="94" t="s">
        <v>1757</v>
      </c>
      <c r="T1874" s="94" t="s">
        <v>1757</v>
      </c>
      <c r="U1874" s="94" t="s">
        <v>52</v>
      </c>
      <c r="V1874" s="94" t="s">
        <v>53</v>
      </c>
      <c r="W1874" s="94" t="s">
        <v>54</v>
      </c>
      <c r="X1874" s="90" t="s">
        <v>55</v>
      </c>
      <c r="Y1874" s="137" t="s">
        <v>1793</v>
      </c>
      <c r="Z1874" s="138">
        <v>77700000</v>
      </c>
      <c r="AA1874" s="120"/>
      <c r="AB1874" s="138"/>
      <c r="AC1874" s="138"/>
      <c r="AD1874" s="138"/>
      <c r="AE1874" s="120">
        <v>77700000</v>
      </c>
      <c r="AF1874" s="88"/>
      <c r="AG1874" s="89"/>
      <c r="AH1874" s="90" t="s">
        <v>57</v>
      </c>
      <c r="AI1874" s="94" t="s">
        <v>1759</v>
      </c>
      <c r="AJ1874" s="94" t="s">
        <v>1760</v>
      </c>
      <c r="AK1874" s="94" t="s">
        <v>59</v>
      </c>
      <c r="AL1874" s="94" t="s">
        <v>57</v>
      </c>
      <c r="AM1874" s="94"/>
      <c r="AN1874" s="94" t="s">
        <v>57</v>
      </c>
      <c r="AO1874" s="94"/>
      <c r="AP1874" s="94" t="s">
        <v>57</v>
      </c>
      <c r="AQ1874" s="94"/>
      <c r="AR1874" s="94" t="s">
        <v>57</v>
      </c>
      <c r="AS1874" s="94" t="s">
        <v>73</v>
      </c>
      <c r="AT1874" s="90" t="s">
        <v>74</v>
      </c>
      <c r="AU1874" s="97" t="s">
        <v>75</v>
      </c>
      <c r="AV1874" s="98" t="s">
        <v>76</v>
      </c>
      <c r="AW1874" s="97" t="s">
        <v>210</v>
      </c>
      <c r="AX1874" s="97">
        <v>3299054</v>
      </c>
      <c r="AY1874" s="97" t="s">
        <v>211</v>
      </c>
      <c r="AZ1874" s="98" t="s">
        <v>220</v>
      </c>
      <c r="BA1874" s="24"/>
    </row>
    <row r="1875" spans="1:53" ht="84.75" customHeight="1">
      <c r="A1875" s="23" t="str">
        <f>+IFERROR(VLOOKUP(R1875,'[2]Listas niveles'!$D$2:$E$11,2,FALSE),"")</f>
        <v>DTCA</v>
      </c>
      <c r="B1875" s="23" t="str">
        <f>+IFERROR(VLOOKUP(AS1875,'[2]Listas anexo 1'!$A$7:$B$8,2,FALSE),"")</f>
        <v>FORTA</v>
      </c>
      <c r="C1875" s="23" t="str">
        <f>+IFERROR(VLOOKUP(AT1875,'[2]Listas anexo 1'!$A$13:$B$15,2,FALSE),"")</f>
        <v>FORTALECIMIENTO</v>
      </c>
      <c r="D1875" s="23" t="str">
        <f>+IFERROR(VLOOKUP(AT1875,'[2]Listas anexo 1'!$A$13:$C$15,3,FALSE),"")</f>
        <v>FORTALECER</v>
      </c>
      <c r="E1875" s="23" t="str">
        <f>+IFERROR(VLOOKUP(AT1875,'[2]Listas anexo 1'!$A$19:$B$21,2,FALSE),"")</f>
        <v>FORTOB</v>
      </c>
      <c r="F1875" s="23" t="str">
        <f>+IFERROR(VLOOKUP(AV1875,'[2]Listas anexo 1'!$J$13:$K$21,2,FALSE),"")</f>
        <v>FORTOBI</v>
      </c>
      <c r="G1875" s="23" t="str">
        <f>+IFERROR(VLOOKUP(AW1875,'[2]LISTAS ANEXO 1. 2'!$A$9:$B$38,2,FALSE),"")</f>
        <v>TI</v>
      </c>
      <c r="H1875" s="23" t="str">
        <f>+IFERROR(IF(C1875="ADMINYCOOR",VLOOKUP(AY1875,'[2]LISTAS ANEXO 1. 3'!$B$13:$C$42,2,FALSE),IF(C1875="TASAS",VLOOKUP(AY1875,'[2]LISTAS ANEXO 1. 3'!$B$43:$C$51,2,FALSE),IF(C1875="FORTALECIMIENTO",VLOOKUP(AY1875,'[2]LISTAS ANEXO 1. 3'!$B$52:$C$58,2,FALSE),""))),"")</f>
        <v>AAAA</v>
      </c>
      <c r="I1875" s="23" t="str">
        <f>+IFERROR(VLOOKUP(#REF!,'[2]LISTAS ANEXO 1. 4'!$B$74:$C$90,2,FALSE),"")</f>
        <v/>
      </c>
      <c r="J1875" s="23" t="str">
        <f>+IFERROR(VLOOKUP(X1875,[2]ORDINALES!$B$2:$C$5,2,FALSE),"")</f>
        <v>CTADOS</v>
      </c>
      <c r="K1875" s="23" t="str">
        <f>+IFERROR(VLOOKUP(#REF!,[2]REGION!$G$2:$I$1125,2,FALSE),"")</f>
        <v/>
      </c>
      <c r="L1875" s="23" t="str">
        <f>+IFERROR(VLOOKUP(AI1875,[2]REGION!$G$2:$I$1125,2,FALSE),"")</f>
        <v>MAGDALENA</v>
      </c>
      <c r="M1875" s="23" t="str">
        <f>+IFERROR(VLOOKUP(#REF!,[2]ORDINALES!$H$2:$I$382,2,FALSE),"")</f>
        <v/>
      </c>
      <c r="N1875" s="23" t="str">
        <f>IFERROR(VLOOKUP(U1875,'[2]Lista Willy'!$B$11:$D$14,3,FALSE),"")</f>
        <v>REC_11</v>
      </c>
      <c r="O1875" s="24"/>
      <c r="P1875" s="94">
        <v>56041</v>
      </c>
      <c r="Q1875" s="94" t="s">
        <v>540</v>
      </c>
      <c r="R1875" s="94" t="s">
        <v>1757</v>
      </c>
      <c r="S1875" s="94" t="s">
        <v>1757</v>
      </c>
      <c r="T1875" s="94" t="s">
        <v>1757</v>
      </c>
      <c r="U1875" s="94" t="s">
        <v>52</v>
      </c>
      <c r="V1875" s="94" t="s">
        <v>53</v>
      </c>
      <c r="W1875" s="94" t="s">
        <v>54</v>
      </c>
      <c r="X1875" s="90" t="s">
        <v>55</v>
      </c>
      <c r="Y1875" s="137" t="s">
        <v>1794</v>
      </c>
      <c r="Z1875" s="138">
        <v>70400000</v>
      </c>
      <c r="AA1875" s="120"/>
      <c r="AB1875" s="138"/>
      <c r="AC1875" s="138"/>
      <c r="AD1875" s="138"/>
      <c r="AE1875" s="120">
        <v>70400000</v>
      </c>
      <c r="AF1875" s="88"/>
      <c r="AG1875" s="89"/>
      <c r="AH1875" s="90" t="s">
        <v>57</v>
      </c>
      <c r="AI1875" s="94" t="s">
        <v>1759</v>
      </c>
      <c r="AJ1875" s="94" t="s">
        <v>1760</v>
      </c>
      <c r="AK1875" s="94" t="s">
        <v>59</v>
      </c>
      <c r="AL1875" s="94" t="s">
        <v>57</v>
      </c>
      <c r="AM1875" s="94"/>
      <c r="AN1875" s="94" t="s">
        <v>57</v>
      </c>
      <c r="AO1875" s="94"/>
      <c r="AP1875" s="94" t="s">
        <v>57</v>
      </c>
      <c r="AQ1875" s="94"/>
      <c r="AR1875" s="94" t="s">
        <v>57</v>
      </c>
      <c r="AS1875" s="94" t="s">
        <v>73</v>
      </c>
      <c r="AT1875" s="90" t="s">
        <v>74</v>
      </c>
      <c r="AU1875" s="97" t="s">
        <v>75</v>
      </c>
      <c r="AV1875" s="98" t="s">
        <v>76</v>
      </c>
      <c r="AW1875" s="97" t="s">
        <v>210</v>
      </c>
      <c r="AX1875" s="97">
        <v>3299054</v>
      </c>
      <c r="AY1875" s="97" t="s">
        <v>211</v>
      </c>
      <c r="AZ1875" s="98" t="s">
        <v>220</v>
      </c>
      <c r="BA1875" s="24"/>
    </row>
    <row r="1876" spans="1:53" ht="84.75" customHeight="1">
      <c r="A1876" s="23" t="str">
        <f>+IFERROR(VLOOKUP(R1876,'[2]Listas niveles'!$D$2:$E$11,2,FALSE),"")</f>
        <v>DTCA</v>
      </c>
      <c r="B1876" s="23" t="str">
        <f>+IFERROR(VLOOKUP(AS1876,'[2]Listas anexo 1'!$A$7:$B$8,2,FALSE),"")</f>
        <v>ADMIN</v>
      </c>
      <c r="C1876" s="23" t="str">
        <f>+IFERROR(VLOOKUP(AT1876,'[2]Listas anexo 1'!$A$13:$B$15,2,FALSE),"")</f>
        <v>ADMINYCOOR</v>
      </c>
      <c r="D1876" s="23" t="str">
        <f>+IFERROR(VLOOKUP(AT1876,'[2]Listas anexo 1'!$A$13:$C$15,3,FALSE),"")</f>
        <v>CONTRIBUIR</v>
      </c>
      <c r="E1876" s="23" t="str">
        <f>+IFERROR(VLOOKUP(AT1876,'[2]Listas anexo 1'!$A$19:$B$21,2,FALSE),"")</f>
        <v>ADMINOB</v>
      </c>
      <c r="F1876" s="23" t="str">
        <f>+IFERROR(VLOOKUP(AV1876,'[2]Listas anexo 1'!$J$13:$K$21,2,FALSE),"")</f>
        <v>ADOBIV</v>
      </c>
      <c r="G1876" s="23" t="str">
        <f>+IFERROR(VLOOKUP(AW1876,'[2]LISTAS ANEXO 1. 2'!$A$9:$B$38,2,FALSE),"")</f>
        <v>AXVI</v>
      </c>
      <c r="H1876" s="23" t="str">
        <f>+IFERROR(IF(C1876="ADMINYCOOR",VLOOKUP(AY1876,'[2]LISTAS ANEXO 1. 3'!$B$13:$C$42,2,FALSE),IF(C1876="TASAS",VLOOKUP(AY1876,'[2]LISTAS ANEXO 1. 3'!$B$43:$C$51,2,FALSE),IF(C1876="FORTALECIMIENTO",VLOOKUP(AY1876,'[2]LISTAS ANEXO 1. 3'!$B$52:$C$58,2,FALSE),""))),"")</f>
        <v>CD</v>
      </c>
      <c r="I1876" s="23" t="str">
        <f>+IFERROR(VLOOKUP(#REF!,'[2]LISTAS ANEXO 1. 4'!$B$74:$C$90,2,FALSE),"")</f>
        <v/>
      </c>
      <c r="J1876" s="23" t="str">
        <f>+IFERROR(VLOOKUP(X1876,[2]ORDINALES!$B$2:$C$5,2,FALSE),"")</f>
        <v>CTADOS</v>
      </c>
      <c r="K1876" s="23" t="str">
        <f>+IFERROR(VLOOKUP(#REF!,[2]REGION!$G$2:$I$1125,2,FALSE),"")</f>
        <v/>
      </c>
      <c r="L1876" s="23" t="str">
        <f>+IFERROR(VLOOKUP(AI1876,[2]REGION!$G$2:$I$1125,2,FALSE),"")</f>
        <v>MAGDALENA</v>
      </c>
      <c r="M1876" s="23" t="str">
        <f>+IFERROR(VLOOKUP(#REF!,[2]ORDINALES!$H$2:$I$382,2,FALSE),"")</f>
        <v/>
      </c>
      <c r="N1876" s="23" t="str">
        <f>IFERROR(VLOOKUP(U1876,'[2]Lista Willy'!$B$11:$D$14,3,FALSE),"")</f>
        <v>REC_11</v>
      </c>
      <c r="O1876" s="24"/>
      <c r="P1876" s="94">
        <v>56042</v>
      </c>
      <c r="Q1876" s="94" t="s">
        <v>540</v>
      </c>
      <c r="R1876" s="94" t="s">
        <v>1757</v>
      </c>
      <c r="S1876" s="94" t="s">
        <v>1757</v>
      </c>
      <c r="T1876" s="94" t="s">
        <v>1757</v>
      </c>
      <c r="U1876" s="94" t="s">
        <v>52</v>
      </c>
      <c r="V1876" s="94" t="s">
        <v>53</v>
      </c>
      <c r="W1876" s="94" t="s">
        <v>54</v>
      </c>
      <c r="X1876" s="90" t="s">
        <v>55</v>
      </c>
      <c r="Y1876" s="137" t="s">
        <v>1795</v>
      </c>
      <c r="Z1876" s="138">
        <v>80267000</v>
      </c>
      <c r="AA1876" s="120"/>
      <c r="AB1876" s="138"/>
      <c r="AC1876" s="138"/>
      <c r="AD1876" s="138"/>
      <c r="AE1876" s="120">
        <v>80267000</v>
      </c>
      <c r="AF1876" s="88"/>
      <c r="AG1876" s="89"/>
      <c r="AH1876" s="90" t="s">
        <v>57</v>
      </c>
      <c r="AI1876" s="94" t="s">
        <v>1759</v>
      </c>
      <c r="AJ1876" s="94" t="s">
        <v>1760</v>
      </c>
      <c r="AK1876" s="94" t="s">
        <v>59</v>
      </c>
      <c r="AL1876" s="94" t="s">
        <v>57</v>
      </c>
      <c r="AM1876" s="94" t="s">
        <v>185</v>
      </c>
      <c r="AN1876" s="94" t="s">
        <v>1761</v>
      </c>
      <c r="AO1876" s="94"/>
      <c r="AP1876" s="94" t="s">
        <v>57</v>
      </c>
      <c r="AQ1876" s="94"/>
      <c r="AR1876" s="94" t="s">
        <v>57</v>
      </c>
      <c r="AS1876" s="90" t="s">
        <v>60</v>
      </c>
      <c r="AT1876" s="90" t="s">
        <v>61</v>
      </c>
      <c r="AU1876" s="97" t="s">
        <v>62</v>
      </c>
      <c r="AV1876" s="98" t="s">
        <v>63</v>
      </c>
      <c r="AW1876" s="97" t="s">
        <v>64</v>
      </c>
      <c r="AX1876" s="97">
        <v>3202008</v>
      </c>
      <c r="AY1876" s="97" t="s">
        <v>65</v>
      </c>
      <c r="AZ1876" s="97" t="s">
        <v>175</v>
      </c>
      <c r="BA1876" s="24"/>
    </row>
    <row r="1877" spans="1:53" ht="84.75" customHeight="1">
      <c r="A1877" s="23" t="str">
        <f>+IFERROR(VLOOKUP(R1877,'[2]Listas niveles'!$D$2:$E$11,2,FALSE),"")</f>
        <v>DTCA</v>
      </c>
      <c r="B1877" s="23" t="str">
        <f>+IFERROR(VLOOKUP(AS1877,'[2]Listas anexo 1'!$A$7:$B$8,2,FALSE),"")</f>
        <v>ADMIN</v>
      </c>
      <c r="C1877" s="23" t="str">
        <f>+IFERROR(VLOOKUP(AT1877,'[2]Listas anexo 1'!$A$13:$B$15,2,FALSE),"")</f>
        <v>ADMINYCOOR</v>
      </c>
      <c r="D1877" s="23" t="str">
        <f>+IFERROR(VLOOKUP(AT1877,'[2]Listas anexo 1'!$A$13:$C$15,3,FALSE),"")</f>
        <v>CONTRIBUIR</v>
      </c>
      <c r="E1877" s="23" t="str">
        <f>+IFERROR(VLOOKUP(AT1877,'[2]Listas anexo 1'!$A$19:$B$21,2,FALSE),"")</f>
        <v>ADMINOB</v>
      </c>
      <c r="F1877" s="23" t="str">
        <f>+IFERROR(VLOOKUP(AV1877,'[2]Listas anexo 1'!$J$13:$K$21,2,FALSE),"")</f>
        <v>ADOBI</v>
      </c>
      <c r="G1877" s="23" t="str">
        <f>+IFERROR(VLOOKUP(AW1877,'[2]LISTAS ANEXO 1. 2'!$A$9:$B$38,2,FALSE),"")</f>
        <v>AI</v>
      </c>
      <c r="H1877" s="23" t="str">
        <f>+IFERROR(IF(C1877="ADMINYCOOR",VLOOKUP(AY1877,'[2]LISTAS ANEXO 1. 3'!$B$13:$C$42,2,FALSE),IF(C1877="TASAS",VLOOKUP(AY1877,'[2]LISTAS ANEXO 1. 3'!$B$43:$C$51,2,FALSE),IF(C1877="FORTALECIMIENTO",VLOOKUP(AY1877,'[2]LISTAS ANEXO 1. 3'!$B$52:$C$58,2,FALSE),""))),"")</f>
        <v>AA</v>
      </c>
      <c r="I1877" s="23" t="str">
        <f>+IFERROR(VLOOKUP(#REF!,'[2]LISTAS ANEXO 1. 4'!$B$74:$C$90,2,FALSE),"")</f>
        <v/>
      </c>
      <c r="J1877" s="23" t="str">
        <f>+IFERROR(VLOOKUP(X1877,[2]ORDINALES!$B$2:$C$5,2,FALSE),"")</f>
        <v>CTADOS</v>
      </c>
      <c r="K1877" s="23" t="str">
        <f>+IFERROR(VLOOKUP(#REF!,[2]REGION!$G$2:$I$1125,2,FALSE),"")</f>
        <v/>
      </c>
      <c r="L1877" s="23" t="str">
        <f>+IFERROR(VLOOKUP(AI1877,[2]REGION!$G$2:$I$1125,2,FALSE),"")</f>
        <v>MAGDALENA</v>
      </c>
      <c r="M1877" s="23" t="str">
        <f>+IFERROR(VLOOKUP(#REF!,[2]ORDINALES!$H$2:$I$382,2,FALSE),"")</f>
        <v/>
      </c>
      <c r="N1877" s="23" t="str">
        <f>IFERROR(VLOOKUP(U1877,'[2]Lista Willy'!$B$11:$D$14,3,FALSE),"")</f>
        <v>REC_11</v>
      </c>
      <c r="O1877" s="24"/>
      <c r="P1877" s="94">
        <v>56043</v>
      </c>
      <c r="Q1877" s="94" t="s">
        <v>540</v>
      </c>
      <c r="R1877" s="94" t="s">
        <v>1757</v>
      </c>
      <c r="S1877" s="94" t="s">
        <v>1757</v>
      </c>
      <c r="T1877" s="94" t="s">
        <v>1757</v>
      </c>
      <c r="U1877" s="94" t="s">
        <v>52</v>
      </c>
      <c r="V1877" s="94" t="s">
        <v>53</v>
      </c>
      <c r="W1877" s="94" t="s">
        <v>54</v>
      </c>
      <c r="X1877" s="90" t="s">
        <v>55</v>
      </c>
      <c r="Y1877" s="137" t="s">
        <v>1796</v>
      </c>
      <c r="Z1877" s="138">
        <v>55335000</v>
      </c>
      <c r="AA1877" s="120"/>
      <c r="AB1877" s="138"/>
      <c r="AC1877" s="138"/>
      <c r="AD1877" s="138"/>
      <c r="AE1877" s="120">
        <v>55335000</v>
      </c>
      <c r="AF1877" s="88"/>
      <c r="AG1877" s="89"/>
      <c r="AH1877" s="90" t="s">
        <v>57</v>
      </c>
      <c r="AI1877" s="94" t="s">
        <v>1759</v>
      </c>
      <c r="AJ1877" s="94" t="s">
        <v>1760</v>
      </c>
      <c r="AK1877" s="94" t="s">
        <v>59</v>
      </c>
      <c r="AL1877" s="94" t="s">
        <v>57</v>
      </c>
      <c r="AM1877" s="94" t="s">
        <v>185</v>
      </c>
      <c r="AN1877" s="94"/>
      <c r="AO1877" s="94"/>
      <c r="AP1877" s="94" t="s">
        <v>57</v>
      </c>
      <c r="AQ1877" s="94"/>
      <c r="AR1877" s="94" t="s">
        <v>57</v>
      </c>
      <c r="AS1877" s="90" t="s">
        <v>60</v>
      </c>
      <c r="AT1877" s="90" t="s">
        <v>61</v>
      </c>
      <c r="AU1877" s="97" t="s">
        <v>62</v>
      </c>
      <c r="AV1877" s="98" t="s">
        <v>125</v>
      </c>
      <c r="AW1877" s="97" t="s">
        <v>126</v>
      </c>
      <c r="AX1877" s="97">
        <v>3202032</v>
      </c>
      <c r="AY1877" s="97" t="s">
        <v>127</v>
      </c>
      <c r="AZ1877" s="97" t="s">
        <v>293</v>
      </c>
      <c r="BA1877" s="24"/>
    </row>
    <row r="1878" spans="1:53" ht="84.75" customHeight="1">
      <c r="A1878" s="23" t="str">
        <f>+IFERROR(VLOOKUP(R1878,'[2]Listas niveles'!$D$2:$E$11,2,FALSE),"")</f>
        <v>DTCA</v>
      </c>
      <c r="B1878" s="23" t="str">
        <f>+IFERROR(VLOOKUP(AS1878,'[2]Listas anexo 1'!$A$7:$B$8,2,FALSE),"")</f>
        <v>ADMIN</v>
      </c>
      <c r="C1878" s="23" t="str">
        <f>+IFERROR(VLOOKUP(AT1878,'[2]Listas anexo 1'!$A$13:$B$15,2,FALSE),"")</f>
        <v>ADMINYCOOR</v>
      </c>
      <c r="D1878" s="23" t="str">
        <f>+IFERROR(VLOOKUP(AT1878,'[2]Listas anexo 1'!$A$13:$C$15,3,FALSE),"")</f>
        <v>CONTRIBUIR</v>
      </c>
      <c r="E1878" s="23" t="str">
        <f>+IFERROR(VLOOKUP(AT1878,'[2]Listas anexo 1'!$A$19:$B$21,2,FALSE),"")</f>
        <v>ADMINOB</v>
      </c>
      <c r="F1878" s="23" t="str">
        <f>+IFERROR(VLOOKUP(AV1878,'[2]Listas anexo 1'!$J$13:$K$21,2,FALSE),"")</f>
        <v>ADOBIV</v>
      </c>
      <c r="G1878" s="23" t="str">
        <f>+IFERROR(VLOOKUP(AW1878,'[2]LISTAS ANEXO 1. 2'!$A$9:$B$38,2,FALSE),"")</f>
        <v>AXVI</v>
      </c>
      <c r="H1878" s="23" t="str">
        <f>+IFERROR(IF(C1878="ADMINYCOOR",VLOOKUP(AY1878,'[2]LISTAS ANEXO 1. 3'!$B$13:$C$42,2,FALSE),IF(C1878="TASAS",VLOOKUP(AY1878,'[2]LISTAS ANEXO 1. 3'!$B$43:$C$51,2,FALSE),IF(C1878="FORTALECIMIENTO",VLOOKUP(AY1878,'[2]LISTAS ANEXO 1. 3'!$B$52:$C$58,2,FALSE),""))),"")</f>
        <v>CD</v>
      </c>
      <c r="I1878" s="23" t="str">
        <f>+IFERROR(VLOOKUP(#REF!,'[2]LISTAS ANEXO 1. 4'!$B$74:$C$90,2,FALSE),"")</f>
        <v/>
      </c>
      <c r="J1878" s="23" t="str">
        <f>+IFERROR(VLOOKUP(X1878,[2]ORDINALES!$B$2:$C$5,2,FALSE),"")</f>
        <v>CTADOS</v>
      </c>
      <c r="K1878" s="23" t="str">
        <f>+IFERROR(VLOOKUP(#REF!,[2]REGION!$G$2:$I$1125,2,FALSE),"")</f>
        <v/>
      </c>
      <c r="L1878" s="23" t="str">
        <f>+IFERROR(VLOOKUP(AI1878,[2]REGION!$G$2:$I$1125,2,FALSE),"")</f>
        <v>MAGDALENA</v>
      </c>
      <c r="M1878" s="23" t="str">
        <f>+IFERROR(VLOOKUP(#REF!,[2]ORDINALES!$H$2:$I$382,2,FALSE),"")</f>
        <v/>
      </c>
      <c r="N1878" s="23" t="str">
        <f>IFERROR(VLOOKUP(U1878,'[2]Lista Willy'!$B$11:$D$14,3,FALSE),"")</f>
        <v>REC_11</v>
      </c>
      <c r="O1878" s="24"/>
      <c r="P1878" s="94">
        <v>56044</v>
      </c>
      <c r="Q1878" s="94" t="s">
        <v>540</v>
      </c>
      <c r="R1878" s="94" t="s">
        <v>1757</v>
      </c>
      <c r="S1878" s="94" t="s">
        <v>1757</v>
      </c>
      <c r="T1878" s="94" t="s">
        <v>1757</v>
      </c>
      <c r="U1878" s="94" t="s">
        <v>52</v>
      </c>
      <c r="V1878" s="94" t="s">
        <v>53</v>
      </c>
      <c r="W1878" s="94" t="s">
        <v>54</v>
      </c>
      <c r="X1878" s="90" t="s">
        <v>55</v>
      </c>
      <c r="Y1878" s="137" t="s">
        <v>1797</v>
      </c>
      <c r="Z1878" s="138">
        <v>57750000</v>
      </c>
      <c r="AA1878" s="120"/>
      <c r="AB1878" s="138"/>
      <c r="AC1878" s="138"/>
      <c r="AD1878" s="138"/>
      <c r="AE1878" s="120">
        <v>57750000</v>
      </c>
      <c r="AF1878" s="88"/>
      <c r="AG1878" s="89"/>
      <c r="AH1878" s="90" t="s">
        <v>57</v>
      </c>
      <c r="AI1878" s="94" t="s">
        <v>1759</v>
      </c>
      <c r="AJ1878" s="94" t="s">
        <v>1760</v>
      </c>
      <c r="AK1878" s="94" t="s">
        <v>59</v>
      </c>
      <c r="AL1878" s="94" t="s">
        <v>57</v>
      </c>
      <c r="AM1878" s="94" t="s">
        <v>185</v>
      </c>
      <c r="AN1878" s="94" t="s">
        <v>1761</v>
      </c>
      <c r="AO1878" s="94"/>
      <c r="AP1878" s="94" t="s">
        <v>57</v>
      </c>
      <c r="AQ1878" s="94"/>
      <c r="AR1878" s="94" t="s">
        <v>57</v>
      </c>
      <c r="AS1878" s="90" t="s">
        <v>60</v>
      </c>
      <c r="AT1878" s="90" t="s">
        <v>61</v>
      </c>
      <c r="AU1878" s="97" t="s">
        <v>62</v>
      </c>
      <c r="AV1878" s="98" t="s">
        <v>63</v>
      </c>
      <c r="AW1878" s="97" t="s">
        <v>64</v>
      </c>
      <c r="AX1878" s="97">
        <v>3202008</v>
      </c>
      <c r="AY1878" s="97" t="s">
        <v>65</v>
      </c>
      <c r="AZ1878" s="97" t="s">
        <v>175</v>
      </c>
      <c r="BA1878" s="24"/>
    </row>
    <row r="1879" spans="1:53" ht="84.75" customHeight="1">
      <c r="A1879" s="23" t="str">
        <f>+IFERROR(VLOOKUP(R1879,'[2]Listas niveles'!$D$2:$E$11,2,FALSE),"")</f>
        <v>DTCA</v>
      </c>
      <c r="B1879" s="23" t="str">
        <f>+IFERROR(VLOOKUP(AS1879,'[2]Listas anexo 1'!$A$7:$B$8,2,FALSE),"")</f>
        <v>ADMIN</v>
      </c>
      <c r="C1879" s="23" t="str">
        <f>+IFERROR(VLOOKUP(AT1879,'[2]Listas anexo 1'!$A$13:$B$15,2,FALSE),"")</f>
        <v>ADMINYCOOR</v>
      </c>
      <c r="D1879" s="23" t="str">
        <f>+IFERROR(VLOOKUP(AT1879,'[2]Listas anexo 1'!$A$13:$C$15,3,FALSE),"")</f>
        <v>CONTRIBUIR</v>
      </c>
      <c r="E1879" s="23" t="str">
        <f>+IFERROR(VLOOKUP(AT1879,'[2]Listas anexo 1'!$A$19:$B$21,2,FALSE),"")</f>
        <v>ADMINOB</v>
      </c>
      <c r="F1879" s="23" t="str">
        <f>+IFERROR(VLOOKUP(AV1879,'[2]Listas anexo 1'!$J$13:$K$21,2,FALSE),"")</f>
        <v>ADOBIV</v>
      </c>
      <c r="G1879" s="23" t="str">
        <f>+IFERROR(VLOOKUP(AW1879,'[2]LISTAS ANEXO 1. 2'!$A$9:$B$38,2,FALSE),"")</f>
        <v>AXVI</v>
      </c>
      <c r="H1879" s="23" t="str">
        <f>+IFERROR(IF(C1879="ADMINYCOOR",VLOOKUP(AY1879,'[2]LISTAS ANEXO 1. 3'!$B$13:$C$42,2,FALSE),IF(C1879="TASAS",VLOOKUP(AY1879,'[2]LISTAS ANEXO 1. 3'!$B$43:$C$51,2,FALSE),IF(C1879="FORTALECIMIENTO",VLOOKUP(AY1879,'[2]LISTAS ANEXO 1. 3'!$B$52:$C$58,2,FALSE),""))),"")</f>
        <v>CD</v>
      </c>
      <c r="I1879" s="23" t="str">
        <f>+IFERROR(VLOOKUP(#REF!,'[2]LISTAS ANEXO 1. 4'!$B$74:$C$90,2,FALSE),"")</f>
        <v/>
      </c>
      <c r="J1879" s="23" t="str">
        <f>+IFERROR(VLOOKUP(X1879,[2]ORDINALES!$B$2:$C$5,2,FALSE),"")</f>
        <v>CTADOS</v>
      </c>
      <c r="K1879" s="23" t="str">
        <f>+IFERROR(VLOOKUP(#REF!,[2]REGION!$G$2:$I$1125,2,FALSE),"")</f>
        <v/>
      </c>
      <c r="L1879" s="23" t="str">
        <f>+IFERROR(VLOOKUP(AI1879,[2]REGION!$G$2:$I$1125,2,FALSE),"")</f>
        <v>MAGDALENA</v>
      </c>
      <c r="M1879" s="23" t="str">
        <f>+IFERROR(VLOOKUP(#REF!,[2]ORDINALES!$H$2:$I$382,2,FALSE),"")</f>
        <v/>
      </c>
      <c r="N1879" s="23" t="str">
        <f>IFERROR(VLOOKUP(U1879,'[2]Lista Willy'!$B$11:$D$14,3,FALSE),"")</f>
        <v>REC_11</v>
      </c>
      <c r="O1879" s="24"/>
      <c r="P1879" s="94">
        <v>56045</v>
      </c>
      <c r="Q1879" s="94" t="s">
        <v>540</v>
      </c>
      <c r="R1879" s="94" t="s">
        <v>1757</v>
      </c>
      <c r="S1879" s="94" t="s">
        <v>1757</v>
      </c>
      <c r="T1879" s="94" t="s">
        <v>1757</v>
      </c>
      <c r="U1879" s="94" t="s">
        <v>52</v>
      </c>
      <c r="V1879" s="94" t="s">
        <v>53</v>
      </c>
      <c r="W1879" s="94" t="s">
        <v>54</v>
      </c>
      <c r="X1879" s="90" t="s">
        <v>55</v>
      </c>
      <c r="Y1879" s="137" t="s">
        <v>1798</v>
      </c>
      <c r="Z1879" s="138">
        <v>57750000</v>
      </c>
      <c r="AA1879" s="120"/>
      <c r="AB1879" s="138"/>
      <c r="AC1879" s="138"/>
      <c r="AD1879" s="138"/>
      <c r="AE1879" s="120">
        <v>57750000</v>
      </c>
      <c r="AF1879" s="88"/>
      <c r="AG1879" s="89"/>
      <c r="AH1879" s="90" t="s">
        <v>57</v>
      </c>
      <c r="AI1879" s="94" t="s">
        <v>1759</v>
      </c>
      <c r="AJ1879" s="94" t="s">
        <v>1760</v>
      </c>
      <c r="AK1879" s="94" t="s">
        <v>59</v>
      </c>
      <c r="AL1879" s="94" t="s">
        <v>57</v>
      </c>
      <c r="AM1879" s="94" t="s">
        <v>185</v>
      </c>
      <c r="AN1879" s="94" t="s">
        <v>1761</v>
      </c>
      <c r="AO1879" s="94"/>
      <c r="AP1879" s="94" t="s">
        <v>57</v>
      </c>
      <c r="AQ1879" s="94"/>
      <c r="AR1879" s="94" t="s">
        <v>57</v>
      </c>
      <c r="AS1879" s="90" t="s">
        <v>60</v>
      </c>
      <c r="AT1879" s="90" t="s">
        <v>61</v>
      </c>
      <c r="AU1879" s="97" t="s">
        <v>62</v>
      </c>
      <c r="AV1879" s="98" t="s">
        <v>63</v>
      </c>
      <c r="AW1879" s="97" t="s">
        <v>64</v>
      </c>
      <c r="AX1879" s="97">
        <v>3202008</v>
      </c>
      <c r="AY1879" s="97" t="s">
        <v>65</v>
      </c>
      <c r="AZ1879" s="97" t="s">
        <v>175</v>
      </c>
      <c r="BA1879" s="24"/>
    </row>
    <row r="1880" spans="1:53" ht="84.75" customHeight="1">
      <c r="A1880" s="23" t="str">
        <f>+IFERROR(VLOOKUP(R1880,'[2]Listas niveles'!$D$2:$E$11,2,FALSE),"")</f>
        <v>DTCA</v>
      </c>
      <c r="B1880" s="23" t="str">
        <f>+IFERROR(VLOOKUP(AS1880,'[2]Listas anexo 1'!$A$7:$B$8,2,FALSE),"")</f>
        <v>ADMIN</v>
      </c>
      <c r="C1880" s="23" t="str">
        <f>+IFERROR(VLOOKUP(AT1880,'[2]Listas anexo 1'!$A$13:$B$15,2,FALSE),"")</f>
        <v>ADMINYCOOR</v>
      </c>
      <c r="D1880" s="23" t="str">
        <f>+IFERROR(VLOOKUP(AT1880,'[2]Listas anexo 1'!$A$13:$C$15,3,FALSE),"")</f>
        <v>CONTRIBUIR</v>
      </c>
      <c r="E1880" s="23" t="str">
        <f>+IFERROR(VLOOKUP(AT1880,'[2]Listas anexo 1'!$A$19:$B$21,2,FALSE),"")</f>
        <v>ADMINOB</v>
      </c>
      <c r="F1880" s="23" t="str">
        <f>+IFERROR(VLOOKUP(AV1880,'[2]Listas anexo 1'!$J$13:$K$21,2,FALSE),"")</f>
        <v>ADOBI</v>
      </c>
      <c r="G1880" s="23" t="str">
        <f>+IFERROR(VLOOKUP(AW1880,'[2]LISTAS ANEXO 1. 2'!$A$9:$B$38,2,FALSE),"")</f>
        <v>AI</v>
      </c>
      <c r="H1880" s="23" t="str">
        <f>+IFERROR(IF(C1880="ADMINYCOOR",VLOOKUP(AY1880,'[2]LISTAS ANEXO 1. 3'!$B$13:$C$42,2,FALSE),IF(C1880="TASAS",VLOOKUP(AY1880,'[2]LISTAS ANEXO 1. 3'!$B$43:$C$51,2,FALSE),IF(C1880="FORTALECIMIENTO",VLOOKUP(AY1880,'[2]LISTAS ANEXO 1. 3'!$B$52:$C$58,2,FALSE),""))),"")</f>
        <v>BB</v>
      </c>
      <c r="I1880" s="23" t="str">
        <f>+IFERROR(VLOOKUP(#REF!,'[2]LISTAS ANEXO 1. 4'!$B$74:$C$90,2,FALSE),"")</f>
        <v/>
      </c>
      <c r="J1880" s="23" t="str">
        <f>+IFERROR(VLOOKUP(X1880,[2]ORDINALES!$B$2:$C$5,2,FALSE),"")</f>
        <v>CTADOS</v>
      </c>
      <c r="K1880" s="23" t="str">
        <f>+IFERROR(VLOOKUP(#REF!,[2]REGION!$G$2:$I$1125,2,FALSE),"")</f>
        <v/>
      </c>
      <c r="L1880" s="23" t="str">
        <f>+IFERROR(VLOOKUP(AI1880,[2]REGION!$G$2:$I$1125,2,FALSE),"")</f>
        <v>MAGDALENA</v>
      </c>
      <c r="M1880" s="23" t="str">
        <f>+IFERROR(VLOOKUP(#REF!,[2]ORDINALES!$H$2:$I$382,2,FALSE),"")</f>
        <v/>
      </c>
      <c r="N1880" s="23" t="str">
        <f>IFERROR(VLOOKUP(U1880,'[2]Lista Willy'!$B$11:$D$14,3,FALSE),"")</f>
        <v>REC_11</v>
      </c>
      <c r="O1880" s="24"/>
      <c r="P1880" s="94">
        <v>56046</v>
      </c>
      <c r="Q1880" s="94" t="s">
        <v>540</v>
      </c>
      <c r="R1880" s="94" t="s">
        <v>1757</v>
      </c>
      <c r="S1880" s="94" t="s">
        <v>1757</v>
      </c>
      <c r="T1880" s="94" t="s">
        <v>1757</v>
      </c>
      <c r="U1880" s="94" t="s">
        <v>52</v>
      </c>
      <c r="V1880" s="94" t="s">
        <v>53</v>
      </c>
      <c r="W1880" s="94" t="s">
        <v>54</v>
      </c>
      <c r="X1880" s="90" t="s">
        <v>55</v>
      </c>
      <c r="Y1880" s="137" t="s">
        <v>1799</v>
      </c>
      <c r="Z1880" s="138">
        <v>64570000</v>
      </c>
      <c r="AA1880" s="120"/>
      <c r="AB1880" s="138"/>
      <c r="AC1880" s="138"/>
      <c r="AD1880" s="138"/>
      <c r="AE1880" s="120">
        <v>64570000</v>
      </c>
      <c r="AF1880" s="88"/>
      <c r="AG1880" s="89"/>
      <c r="AH1880" s="90" t="s">
        <v>57</v>
      </c>
      <c r="AI1880" s="94" t="s">
        <v>1759</v>
      </c>
      <c r="AJ1880" s="94" t="s">
        <v>1760</v>
      </c>
      <c r="AK1880" s="94" t="s">
        <v>59</v>
      </c>
      <c r="AL1880" s="94" t="s">
        <v>57</v>
      </c>
      <c r="AM1880" s="94"/>
      <c r="AN1880" s="94" t="s">
        <v>1763</v>
      </c>
      <c r="AO1880" s="94"/>
      <c r="AP1880" s="94" t="s">
        <v>57</v>
      </c>
      <c r="AQ1880" s="94"/>
      <c r="AR1880" s="94" t="s">
        <v>57</v>
      </c>
      <c r="AS1880" s="90" t="s">
        <v>60</v>
      </c>
      <c r="AT1880" s="90" t="s">
        <v>61</v>
      </c>
      <c r="AU1880" s="97" t="s">
        <v>62</v>
      </c>
      <c r="AV1880" s="98" t="s">
        <v>125</v>
      </c>
      <c r="AW1880" s="97" t="s">
        <v>126</v>
      </c>
      <c r="AX1880" s="97">
        <v>3202032</v>
      </c>
      <c r="AY1880" s="97" t="s">
        <v>163</v>
      </c>
      <c r="AZ1880" s="98" t="s">
        <v>164</v>
      </c>
      <c r="BA1880" s="24"/>
    </row>
    <row r="1881" spans="1:53" ht="84.75" customHeight="1">
      <c r="A1881" s="23" t="str">
        <f>+IFERROR(VLOOKUP(R1881,'[2]Listas niveles'!$D$2:$E$11,2,FALSE),"")</f>
        <v>DTCA</v>
      </c>
      <c r="B1881" s="23" t="str">
        <f>+IFERROR(VLOOKUP(AS1881,'[2]Listas anexo 1'!$A$7:$B$8,2,FALSE),"")</f>
        <v>ADMIN</v>
      </c>
      <c r="C1881" s="23" t="str">
        <f>+IFERROR(VLOOKUP(AT1881,'[2]Listas anexo 1'!$A$13:$B$15,2,FALSE),"")</f>
        <v>ADMINYCOOR</v>
      </c>
      <c r="D1881" s="23" t="str">
        <f>+IFERROR(VLOOKUP(AT1881,'[2]Listas anexo 1'!$A$13:$C$15,3,FALSE),"")</f>
        <v>CONTRIBUIR</v>
      </c>
      <c r="E1881" s="23" t="str">
        <f>+IFERROR(VLOOKUP(AT1881,'[2]Listas anexo 1'!$A$19:$B$21,2,FALSE),"")</f>
        <v>ADMINOB</v>
      </c>
      <c r="F1881" s="23" t="str">
        <f>+IFERROR(VLOOKUP(AV1881,'[2]Listas anexo 1'!$J$13:$K$21,2,FALSE),"")</f>
        <v>ADOBI</v>
      </c>
      <c r="G1881" s="23" t="str">
        <f>+IFERROR(VLOOKUP(AW1881,'[2]LISTAS ANEXO 1. 2'!$A$9:$B$38,2,FALSE),"")</f>
        <v>AI</v>
      </c>
      <c r="H1881" s="23" t="str">
        <f>+IFERROR(IF(C1881="ADMINYCOOR",VLOOKUP(AY1881,'[2]LISTAS ANEXO 1. 3'!$B$13:$C$42,2,FALSE),IF(C1881="TASAS",VLOOKUP(AY1881,'[2]LISTAS ANEXO 1. 3'!$B$43:$C$51,2,FALSE),IF(C1881="FORTALECIMIENTO",VLOOKUP(AY1881,'[2]LISTAS ANEXO 1. 3'!$B$52:$C$58,2,FALSE),""))),"")</f>
        <v>AA</v>
      </c>
      <c r="I1881" s="23" t="str">
        <f>+IFERROR(VLOOKUP(#REF!,'[2]LISTAS ANEXO 1. 4'!$B$74:$C$90,2,FALSE),"")</f>
        <v/>
      </c>
      <c r="J1881" s="23" t="str">
        <f>+IFERROR(VLOOKUP(X1881,[2]ORDINALES!$B$2:$C$5,2,FALSE),"")</f>
        <v>CTADOS</v>
      </c>
      <c r="K1881" s="23" t="str">
        <f>+IFERROR(VLOOKUP(#REF!,[2]REGION!$G$2:$I$1125,2,FALSE),"")</f>
        <v/>
      </c>
      <c r="L1881" s="23" t="str">
        <f>+IFERROR(VLOOKUP(AI1881,[2]REGION!$G$2:$I$1125,2,FALSE),"")</f>
        <v>MAGDALENA</v>
      </c>
      <c r="M1881" s="23" t="str">
        <f>+IFERROR(VLOOKUP(#REF!,[2]ORDINALES!$H$2:$I$382,2,FALSE),"")</f>
        <v/>
      </c>
      <c r="N1881" s="23" t="str">
        <f>IFERROR(VLOOKUP(U1881,'[2]Lista Willy'!$B$11:$D$14,3,FALSE),"")</f>
        <v>REC_11</v>
      </c>
      <c r="O1881" s="24"/>
      <c r="P1881" s="94">
        <v>56047</v>
      </c>
      <c r="Q1881" s="94" t="s">
        <v>540</v>
      </c>
      <c r="R1881" s="94" t="s">
        <v>1757</v>
      </c>
      <c r="S1881" s="94" t="s">
        <v>1757</v>
      </c>
      <c r="T1881" s="94" t="s">
        <v>1757</v>
      </c>
      <c r="U1881" s="94" t="s">
        <v>52</v>
      </c>
      <c r="V1881" s="94" t="s">
        <v>53</v>
      </c>
      <c r="W1881" s="94" t="s">
        <v>54</v>
      </c>
      <c r="X1881" s="90" t="s">
        <v>55</v>
      </c>
      <c r="Y1881" s="137" t="s">
        <v>1800</v>
      </c>
      <c r="Z1881" s="138">
        <v>57750000</v>
      </c>
      <c r="AA1881" s="120"/>
      <c r="AB1881" s="138"/>
      <c r="AC1881" s="138"/>
      <c r="AD1881" s="138"/>
      <c r="AE1881" s="120">
        <v>57750000</v>
      </c>
      <c r="AF1881" s="88"/>
      <c r="AG1881" s="89"/>
      <c r="AH1881" s="90" t="s">
        <v>57</v>
      </c>
      <c r="AI1881" s="94" t="s">
        <v>1759</v>
      </c>
      <c r="AJ1881" s="94" t="s">
        <v>1760</v>
      </c>
      <c r="AK1881" s="94" t="s">
        <v>59</v>
      </c>
      <c r="AL1881" s="94" t="s">
        <v>57</v>
      </c>
      <c r="AM1881" s="94"/>
      <c r="AN1881" s="94" t="s">
        <v>1763</v>
      </c>
      <c r="AO1881" s="94"/>
      <c r="AP1881" s="94" t="s">
        <v>57</v>
      </c>
      <c r="AQ1881" s="94"/>
      <c r="AR1881" s="94" t="s">
        <v>57</v>
      </c>
      <c r="AS1881" s="90" t="s">
        <v>60</v>
      </c>
      <c r="AT1881" s="90" t="s">
        <v>61</v>
      </c>
      <c r="AU1881" s="97" t="s">
        <v>62</v>
      </c>
      <c r="AV1881" s="98" t="s">
        <v>125</v>
      </c>
      <c r="AW1881" s="97" t="s">
        <v>126</v>
      </c>
      <c r="AX1881" s="97">
        <v>3202032</v>
      </c>
      <c r="AY1881" s="97" t="s">
        <v>127</v>
      </c>
      <c r="AZ1881" s="97" t="s">
        <v>293</v>
      </c>
      <c r="BA1881" s="24"/>
    </row>
    <row r="1882" spans="1:53" ht="84.75" customHeight="1">
      <c r="A1882" s="23" t="str">
        <f>+IFERROR(VLOOKUP(R1882,'[2]Listas niveles'!$D$2:$E$11,2,FALSE),"")</f>
        <v>DTCA</v>
      </c>
      <c r="B1882" s="23" t="str">
        <f>+IFERROR(VLOOKUP(AS1882,'[2]Listas anexo 1'!$A$7:$B$8,2,FALSE),"")</f>
        <v>ADMIN</v>
      </c>
      <c r="C1882" s="23" t="str">
        <f>+IFERROR(VLOOKUP(AT1882,'[2]Listas anexo 1'!$A$13:$B$15,2,FALSE),"")</f>
        <v>ADMINYCOOR</v>
      </c>
      <c r="D1882" s="23" t="str">
        <f>+IFERROR(VLOOKUP(AT1882,'[2]Listas anexo 1'!$A$13:$C$15,3,FALSE),"")</f>
        <v>CONTRIBUIR</v>
      </c>
      <c r="E1882" s="23" t="str">
        <f>+IFERROR(VLOOKUP(AT1882,'[2]Listas anexo 1'!$A$19:$B$21,2,FALSE),"")</f>
        <v>ADMINOB</v>
      </c>
      <c r="F1882" s="23" t="str">
        <f>+IFERROR(VLOOKUP(AV1882,'[2]Listas anexo 1'!$J$13:$K$21,2,FALSE),"")</f>
        <v>ADOBI</v>
      </c>
      <c r="G1882" s="23" t="str">
        <f>+IFERROR(VLOOKUP(AW1882,'[2]LISTAS ANEXO 1. 2'!$A$9:$B$38,2,FALSE),"")</f>
        <v>AI</v>
      </c>
      <c r="H1882" s="23" t="str">
        <f>+IFERROR(IF(C1882="ADMINYCOOR",VLOOKUP(AY1882,'[2]LISTAS ANEXO 1. 3'!$B$13:$C$42,2,FALSE),IF(C1882="TASAS",VLOOKUP(AY1882,'[2]LISTAS ANEXO 1. 3'!$B$43:$C$51,2,FALSE),IF(C1882="FORTALECIMIENTO",VLOOKUP(AY1882,'[2]LISTAS ANEXO 1. 3'!$B$52:$C$58,2,FALSE),""))),"")</f>
        <v>AA</v>
      </c>
      <c r="I1882" s="23" t="str">
        <f>+IFERROR(VLOOKUP(#REF!,'[2]LISTAS ANEXO 1. 4'!$B$74:$C$90,2,FALSE),"")</f>
        <v/>
      </c>
      <c r="J1882" s="23" t="str">
        <f>+IFERROR(VLOOKUP(X1882,[2]ORDINALES!$B$2:$C$5,2,FALSE),"")</f>
        <v>CTADOS</v>
      </c>
      <c r="K1882" s="23" t="str">
        <f>+IFERROR(VLOOKUP(#REF!,[2]REGION!$G$2:$I$1125,2,FALSE),"")</f>
        <v/>
      </c>
      <c r="L1882" s="23" t="str">
        <f>+IFERROR(VLOOKUP(AI1882,[2]REGION!$G$2:$I$1125,2,FALSE),"")</f>
        <v>MAGDALENA</v>
      </c>
      <c r="M1882" s="23" t="str">
        <f>+IFERROR(VLOOKUP(#REF!,[2]ORDINALES!$H$2:$I$382,2,FALSE),"")</f>
        <v/>
      </c>
      <c r="N1882" s="23" t="str">
        <f>IFERROR(VLOOKUP(U1882,'[2]Lista Willy'!$B$11:$D$14,3,FALSE),"")</f>
        <v>REC_11</v>
      </c>
      <c r="O1882" s="24"/>
      <c r="P1882" s="94">
        <v>56048</v>
      </c>
      <c r="Q1882" s="94" t="s">
        <v>540</v>
      </c>
      <c r="R1882" s="94" t="s">
        <v>1757</v>
      </c>
      <c r="S1882" s="94" t="s">
        <v>1757</v>
      </c>
      <c r="T1882" s="94" t="s">
        <v>1757</v>
      </c>
      <c r="U1882" s="94" t="s">
        <v>52</v>
      </c>
      <c r="V1882" s="94" t="s">
        <v>53</v>
      </c>
      <c r="W1882" s="94" t="s">
        <v>54</v>
      </c>
      <c r="X1882" s="90" t="s">
        <v>55</v>
      </c>
      <c r="Y1882" s="137" t="s">
        <v>1801</v>
      </c>
      <c r="Z1882" s="138">
        <v>48300000</v>
      </c>
      <c r="AA1882" s="120"/>
      <c r="AB1882" s="138"/>
      <c r="AC1882" s="138"/>
      <c r="AD1882" s="138"/>
      <c r="AE1882" s="120">
        <v>48300000</v>
      </c>
      <c r="AF1882" s="88"/>
      <c r="AG1882" s="89"/>
      <c r="AH1882" s="90" t="s">
        <v>57</v>
      </c>
      <c r="AI1882" s="94" t="s">
        <v>1759</v>
      </c>
      <c r="AJ1882" s="94" t="s">
        <v>1760</v>
      </c>
      <c r="AK1882" s="94" t="s">
        <v>59</v>
      </c>
      <c r="AL1882" s="94" t="s">
        <v>57</v>
      </c>
      <c r="AM1882" s="94"/>
      <c r="AN1882" s="94" t="s">
        <v>1763</v>
      </c>
      <c r="AO1882" s="94"/>
      <c r="AP1882" s="94" t="s">
        <v>57</v>
      </c>
      <c r="AQ1882" s="94"/>
      <c r="AR1882" s="94" t="s">
        <v>57</v>
      </c>
      <c r="AS1882" s="90" t="s">
        <v>60</v>
      </c>
      <c r="AT1882" s="90" t="s">
        <v>61</v>
      </c>
      <c r="AU1882" s="97" t="s">
        <v>62</v>
      </c>
      <c r="AV1882" s="98" t="s">
        <v>125</v>
      </c>
      <c r="AW1882" s="97" t="s">
        <v>126</v>
      </c>
      <c r="AX1882" s="97">
        <v>3202032</v>
      </c>
      <c r="AY1882" s="97" t="s">
        <v>127</v>
      </c>
      <c r="AZ1882" s="97" t="s">
        <v>293</v>
      </c>
      <c r="BA1882" s="24"/>
    </row>
    <row r="1883" spans="1:53" ht="84.75" customHeight="1">
      <c r="A1883" s="23" t="str">
        <f>+IFERROR(VLOOKUP(R1883,'[2]Listas niveles'!$D$2:$E$11,2,FALSE),"")</f>
        <v>DTCA</v>
      </c>
      <c r="B1883" s="23" t="str">
        <f>+IFERROR(VLOOKUP(AS1883,'[2]Listas anexo 1'!$A$7:$B$8,2,FALSE),"")</f>
        <v>ADMIN</v>
      </c>
      <c r="C1883" s="23" t="str">
        <f>+IFERROR(VLOOKUP(AT1883,'[2]Listas anexo 1'!$A$13:$B$15,2,FALSE),"")</f>
        <v>ADMINYCOOR</v>
      </c>
      <c r="D1883" s="23" t="str">
        <f>+IFERROR(VLOOKUP(AT1883,'[2]Listas anexo 1'!$A$13:$C$15,3,FALSE),"")</f>
        <v>CONTRIBUIR</v>
      </c>
      <c r="E1883" s="23" t="str">
        <f>+IFERROR(VLOOKUP(AT1883,'[2]Listas anexo 1'!$A$19:$B$21,2,FALSE),"")</f>
        <v>ADMINOB</v>
      </c>
      <c r="F1883" s="23" t="str">
        <f>+IFERROR(VLOOKUP(AV1883,'[2]Listas anexo 1'!$J$13:$K$21,2,FALSE),"")</f>
        <v>ADOBI</v>
      </c>
      <c r="G1883" s="23" t="str">
        <f>+IFERROR(VLOOKUP(AW1883,'[2]LISTAS ANEXO 1. 2'!$A$9:$B$38,2,FALSE),"")</f>
        <v>AI</v>
      </c>
      <c r="H1883" s="23" t="str">
        <f>+IFERROR(IF(C1883="ADMINYCOOR",VLOOKUP(AY1883,'[2]LISTAS ANEXO 1. 3'!$B$13:$C$42,2,FALSE),IF(C1883="TASAS",VLOOKUP(AY1883,'[2]LISTAS ANEXO 1. 3'!$B$43:$C$51,2,FALSE),IF(C1883="FORTALECIMIENTO",VLOOKUP(AY1883,'[2]LISTAS ANEXO 1. 3'!$B$52:$C$58,2,FALSE),""))),"")</f>
        <v>AA</v>
      </c>
      <c r="I1883" s="23" t="str">
        <f>+IFERROR(VLOOKUP(#REF!,'[2]LISTAS ANEXO 1. 4'!$B$74:$C$90,2,FALSE),"")</f>
        <v/>
      </c>
      <c r="J1883" s="23" t="str">
        <f>+IFERROR(VLOOKUP(X1883,[2]ORDINALES!$B$2:$C$5,2,FALSE),"")</f>
        <v>CTADOS</v>
      </c>
      <c r="K1883" s="23" t="str">
        <f>+IFERROR(VLOOKUP(#REF!,[2]REGION!$G$2:$I$1125,2,FALSE),"")</f>
        <v/>
      </c>
      <c r="L1883" s="23" t="str">
        <f>+IFERROR(VLOOKUP(AI1883,[2]REGION!$G$2:$I$1125,2,FALSE),"")</f>
        <v>MAGDALENA</v>
      </c>
      <c r="M1883" s="23" t="str">
        <f>+IFERROR(VLOOKUP(#REF!,[2]ORDINALES!$H$2:$I$382,2,FALSE),"")</f>
        <v/>
      </c>
      <c r="N1883" s="23" t="str">
        <f>IFERROR(VLOOKUP(U1883,'[2]Lista Willy'!$B$11:$D$14,3,FALSE),"")</f>
        <v>REC_11</v>
      </c>
      <c r="O1883" s="24"/>
      <c r="P1883" s="94">
        <v>56049</v>
      </c>
      <c r="Q1883" s="94" t="s">
        <v>540</v>
      </c>
      <c r="R1883" s="94" t="s">
        <v>1757</v>
      </c>
      <c r="S1883" s="94" t="s">
        <v>1757</v>
      </c>
      <c r="T1883" s="94" t="s">
        <v>1757</v>
      </c>
      <c r="U1883" s="94" t="s">
        <v>52</v>
      </c>
      <c r="V1883" s="94" t="s">
        <v>53</v>
      </c>
      <c r="W1883" s="94" t="s">
        <v>54</v>
      </c>
      <c r="X1883" s="90" t="s">
        <v>55</v>
      </c>
      <c r="Y1883" s="137" t="s">
        <v>1802</v>
      </c>
      <c r="Z1883" s="138">
        <v>48300000</v>
      </c>
      <c r="AA1883" s="120"/>
      <c r="AB1883" s="138"/>
      <c r="AC1883" s="138"/>
      <c r="AD1883" s="138"/>
      <c r="AE1883" s="120">
        <v>48300000</v>
      </c>
      <c r="AF1883" s="88"/>
      <c r="AG1883" s="89"/>
      <c r="AH1883" s="90" t="s">
        <v>57</v>
      </c>
      <c r="AI1883" s="94" t="s">
        <v>1759</v>
      </c>
      <c r="AJ1883" s="94" t="s">
        <v>1760</v>
      </c>
      <c r="AK1883" s="94" t="s">
        <v>59</v>
      </c>
      <c r="AL1883" s="94" t="s">
        <v>57</v>
      </c>
      <c r="AM1883" s="94"/>
      <c r="AN1883" s="94" t="s">
        <v>1763</v>
      </c>
      <c r="AO1883" s="94"/>
      <c r="AP1883" s="94" t="s">
        <v>57</v>
      </c>
      <c r="AQ1883" s="94"/>
      <c r="AR1883" s="94" t="s">
        <v>57</v>
      </c>
      <c r="AS1883" s="90" t="s">
        <v>60</v>
      </c>
      <c r="AT1883" s="90" t="s">
        <v>61</v>
      </c>
      <c r="AU1883" s="97" t="s">
        <v>62</v>
      </c>
      <c r="AV1883" s="98" t="s">
        <v>125</v>
      </c>
      <c r="AW1883" s="97" t="s">
        <v>126</v>
      </c>
      <c r="AX1883" s="97">
        <v>3202032</v>
      </c>
      <c r="AY1883" s="97" t="s">
        <v>127</v>
      </c>
      <c r="AZ1883" s="97" t="s">
        <v>293</v>
      </c>
      <c r="BA1883" s="24"/>
    </row>
    <row r="1884" spans="1:53" ht="84.75" customHeight="1">
      <c r="A1884" s="23" t="str">
        <f>+IFERROR(VLOOKUP(R1884,'[2]Listas niveles'!$D$2:$E$11,2,FALSE),"")</f>
        <v>DTCA</v>
      </c>
      <c r="B1884" s="23" t="str">
        <f>+IFERROR(VLOOKUP(AS1884,'[2]Listas anexo 1'!$A$7:$B$8,2,FALSE),"")</f>
        <v>ADMIN</v>
      </c>
      <c r="C1884" s="23" t="str">
        <f>+IFERROR(VLOOKUP(AT1884,'[2]Listas anexo 1'!$A$13:$B$15,2,FALSE),"")</f>
        <v>ADMINYCOOR</v>
      </c>
      <c r="D1884" s="23" t="str">
        <f>+IFERROR(VLOOKUP(AT1884,'[2]Listas anexo 1'!$A$13:$C$15,3,FALSE),"")</f>
        <v>CONTRIBUIR</v>
      </c>
      <c r="E1884" s="23" t="str">
        <f>+IFERROR(VLOOKUP(AT1884,'[2]Listas anexo 1'!$A$19:$B$21,2,FALSE),"")</f>
        <v>ADMINOB</v>
      </c>
      <c r="F1884" s="23" t="str">
        <f>+IFERROR(VLOOKUP(AV1884,'[2]Listas anexo 1'!$J$13:$K$21,2,FALSE),"")</f>
        <v>ADOBI</v>
      </c>
      <c r="G1884" s="23" t="str">
        <f>+IFERROR(VLOOKUP(AW1884,'[2]LISTAS ANEXO 1. 2'!$A$9:$B$38,2,FALSE),"")</f>
        <v>AI</v>
      </c>
      <c r="H1884" s="23" t="str">
        <f>+IFERROR(IF(C1884="ADMINYCOOR",VLOOKUP(AY1884,'[2]LISTAS ANEXO 1. 3'!$B$13:$C$42,2,FALSE),IF(C1884="TASAS",VLOOKUP(AY1884,'[2]LISTAS ANEXO 1. 3'!$B$43:$C$51,2,FALSE),IF(C1884="FORTALECIMIENTO",VLOOKUP(AY1884,'[2]LISTAS ANEXO 1. 3'!$B$52:$C$58,2,FALSE),""))),"")</f>
        <v>AA</v>
      </c>
      <c r="I1884" s="23" t="str">
        <f>+IFERROR(VLOOKUP(#REF!,'[2]LISTAS ANEXO 1. 4'!$B$74:$C$90,2,FALSE),"")</f>
        <v/>
      </c>
      <c r="J1884" s="23" t="str">
        <f>+IFERROR(VLOOKUP(X1884,[2]ORDINALES!$B$2:$C$5,2,FALSE),"")</f>
        <v>CTADOS</v>
      </c>
      <c r="K1884" s="23" t="str">
        <f>+IFERROR(VLOOKUP(#REF!,[2]REGION!$G$2:$I$1125,2,FALSE),"")</f>
        <v/>
      </c>
      <c r="L1884" s="23" t="str">
        <f>+IFERROR(VLOOKUP(AI1884,[2]REGION!$G$2:$I$1125,2,FALSE),"")</f>
        <v>MAGDALENA</v>
      </c>
      <c r="M1884" s="23" t="str">
        <f>+IFERROR(VLOOKUP(#REF!,[2]ORDINALES!$H$2:$I$382,2,FALSE),"")</f>
        <v/>
      </c>
      <c r="N1884" s="23" t="str">
        <f>IFERROR(VLOOKUP(U1884,'[2]Lista Willy'!$B$11:$D$14,3,FALSE),"")</f>
        <v>REC_11</v>
      </c>
      <c r="O1884" s="24"/>
      <c r="P1884" s="94">
        <v>56050</v>
      </c>
      <c r="Q1884" s="94" t="s">
        <v>540</v>
      </c>
      <c r="R1884" s="94" t="s">
        <v>1757</v>
      </c>
      <c r="S1884" s="94" t="s">
        <v>1757</v>
      </c>
      <c r="T1884" s="94" t="s">
        <v>1757</v>
      </c>
      <c r="U1884" s="94" t="s">
        <v>52</v>
      </c>
      <c r="V1884" s="94" t="s">
        <v>53</v>
      </c>
      <c r="W1884" s="94" t="s">
        <v>54</v>
      </c>
      <c r="X1884" s="90" t="s">
        <v>55</v>
      </c>
      <c r="Y1884" s="137" t="s">
        <v>1803</v>
      </c>
      <c r="Z1884" s="138">
        <v>60900000</v>
      </c>
      <c r="AA1884" s="120"/>
      <c r="AB1884" s="138"/>
      <c r="AC1884" s="138"/>
      <c r="AD1884" s="138"/>
      <c r="AE1884" s="120">
        <v>60900000</v>
      </c>
      <c r="AF1884" s="88"/>
      <c r="AG1884" s="89"/>
      <c r="AH1884" s="90" t="s">
        <v>57</v>
      </c>
      <c r="AI1884" s="94" t="s">
        <v>1759</v>
      </c>
      <c r="AJ1884" s="94" t="s">
        <v>1760</v>
      </c>
      <c r="AK1884" s="94" t="s">
        <v>59</v>
      </c>
      <c r="AL1884" s="94" t="s">
        <v>57</v>
      </c>
      <c r="AM1884" s="94"/>
      <c r="AN1884" s="94" t="s">
        <v>1763</v>
      </c>
      <c r="AO1884" s="94"/>
      <c r="AP1884" s="94" t="s">
        <v>57</v>
      </c>
      <c r="AQ1884" s="94"/>
      <c r="AR1884" s="94" t="s">
        <v>57</v>
      </c>
      <c r="AS1884" s="90" t="s">
        <v>60</v>
      </c>
      <c r="AT1884" s="90" t="s">
        <v>61</v>
      </c>
      <c r="AU1884" s="97" t="s">
        <v>62</v>
      </c>
      <c r="AV1884" s="98" t="s">
        <v>125</v>
      </c>
      <c r="AW1884" s="97" t="s">
        <v>126</v>
      </c>
      <c r="AX1884" s="97">
        <v>3202032</v>
      </c>
      <c r="AY1884" s="97" t="s">
        <v>127</v>
      </c>
      <c r="AZ1884" s="97" t="s">
        <v>293</v>
      </c>
      <c r="BA1884" s="24"/>
    </row>
    <row r="1885" spans="1:53" ht="84.75" customHeight="1">
      <c r="A1885" s="23" t="str">
        <f>+IFERROR(VLOOKUP(R1885,'[2]Listas niveles'!$D$2:$E$11,2,FALSE),"")</f>
        <v>DTCA</v>
      </c>
      <c r="B1885" s="23" t="str">
        <f>+IFERROR(VLOOKUP(AS1885,'[2]Listas anexo 1'!$A$7:$B$8,2,FALSE),"")</f>
        <v>ADMIN</v>
      </c>
      <c r="C1885" s="23" t="str">
        <f>+IFERROR(VLOOKUP(AT1885,'[2]Listas anexo 1'!$A$13:$B$15,2,FALSE),"")</f>
        <v>ADMINYCOOR</v>
      </c>
      <c r="D1885" s="23" t="str">
        <f>+IFERROR(VLOOKUP(AT1885,'[2]Listas anexo 1'!$A$13:$C$15,3,FALSE),"")</f>
        <v>CONTRIBUIR</v>
      </c>
      <c r="E1885" s="23" t="str">
        <f>+IFERROR(VLOOKUP(AT1885,'[2]Listas anexo 1'!$A$19:$B$21,2,FALSE),"")</f>
        <v>ADMINOB</v>
      </c>
      <c r="F1885" s="23" t="str">
        <f>+IFERROR(VLOOKUP(AV1885,'[2]Listas anexo 1'!$J$13:$K$21,2,FALSE),"")</f>
        <v>ADOBI</v>
      </c>
      <c r="G1885" s="23" t="str">
        <f>+IFERROR(VLOOKUP(AW1885,'[2]LISTAS ANEXO 1. 2'!$A$9:$B$38,2,FALSE),"")</f>
        <v>AI</v>
      </c>
      <c r="H1885" s="23" t="str">
        <f>+IFERROR(IF(C1885="ADMINYCOOR",VLOOKUP(AY1885,'[2]LISTAS ANEXO 1. 3'!$B$13:$C$42,2,FALSE),IF(C1885="TASAS",VLOOKUP(AY1885,'[2]LISTAS ANEXO 1. 3'!$B$43:$C$51,2,FALSE),IF(C1885="FORTALECIMIENTO",VLOOKUP(AY1885,'[2]LISTAS ANEXO 1. 3'!$B$52:$C$58,2,FALSE),""))),"")</f>
        <v>AA</v>
      </c>
      <c r="I1885" s="23" t="str">
        <f>+IFERROR(VLOOKUP(#REF!,'[2]LISTAS ANEXO 1. 4'!$B$74:$C$90,2,FALSE),"")</f>
        <v/>
      </c>
      <c r="J1885" s="23" t="str">
        <f>+IFERROR(VLOOKUP(X1885,[2]ORDINALES!$B$2:$C$5,2,FALSE),"")</f>
        <v>CTADOS</v>
      </c>
      <c r="K1885" s="23" t="str">
        <f>+IFERROR(VLOOKUP(#REF!,[2]REGION!$G$2:$I$1125,2,FALSE),"")</f>
        <v/>
      </c>
      <c r="L1885" s="23" t="str">
        <f>+IFERROR(VLOOKUP(AI1885,[2]REGION!$G$2:$I$1125,2,FALSE),"")</f>
        <v>MAGDALENA</v>
      </c>
      <c r="M1885" s="23" t="str">
        <f>+IFERROR(VLOOKUP(#REF!,[2]ORDINALES!$H$2:$I$382,2,FALSE),"")</f>
        <v/>
      </c>
      <c r="N1885" s="23" t="str">
        <f>IFERROR(VLOOKUP(U1885,'[2]Lista Willy'!$B$11:$D$14,3,FALSE),"")</f>
        <v>REC_11</v>
      </c>
      <c r="O1885" s="24"/>
      <c r="P1885" s="94">
        <v>56051</v>
      </c>
      <c r="Q1885" s="94" t="s">
        <v>540</v>
      </c>
      <c r="R1885" s="94" t="s">
        <v>1757</v>
      </c>
      <c r="S1885" s="94" t="s">
        <v>1757</v>
      </c>
      <c r="T1885" s="94" t="s">
        <v>1757</v>
      </c>
      <c r="U1885" s="94" t="s">
        <v>52</v>
      </c>
      <c r="V1885" s="94" t="s">
        <v>53</v>
      </c>
      <c r="W1885" s="94" t="s">
        <v>54</v>
      </c>
      <c r="X1885" s="90" t="s">
        <v>55</v>
      </c>
      <c r="Y1885" s="137" t="s">
        <v>1804</v>
      </c>
      <c r="Z1885" s="138">
        <v>31290000</v>
      </c>
      <c r="AA1885" s="120"/>
      <c r="AB1885" s="138"/>
      <c r="AC1885" s="138"/>
      <c r="AD1885" s="138"/>
      <c r="AE1885" s="120">
        <v>31290000</v>
      </c>
      <c r="AF1885" s="88"/>
      <c r="AG1885" s="89"/>
      <c r="AH1885" s="90" t="s">
        <v>57</v>
      </c>
      <c r="AI1885" s="94" t="s">
        <v>1759</v>
      </c>
      <c r="AJ1885" s="94" t="s">
        <v>1760</v>
      </c>
      <c r="AK1885" s="94" t="s">
        <v>59</v>
      </c>
      <c r="AL1885" s="94" t="s">
        <v>57</v>
      </c>
      <c r="AM1885" s="94"/>
      <c r="AN1885" s="94" t="s">
        <v>1763</v>
      </c>
      <c r="AO1885" s="94"/>
      <c r="AP1885" s="94" t="s">
        <v>57</v>
      </c>
      <c r="AQ1885" s="94"/>
      <c r="AR1885" s="94" t="s">
        <v>57</v>
      </c>
      <c r="AS1885" s="90" t="s">
        <v>60</v>
      </c>
      <c r="AT1885" s="90" t="s">
        <v>61</v>
      </c>
      <c r="AU1885" s="97" t="s">
        <v>62</v>
      </c>
      <c r="AV1885" s="98" t="s">
        <v>125</v>
      </c>
      <c r="AW1885" s="97" t="s">
        <v>126</v>
      </c>
      <c r="AX1885" s="97">
        <v>3202032</v>
      </c>
      <c r="AY1885" s="97" t="s">
        <v>127</v>
      </c>
      <c r="AZ1885" s="98" t="s">
        <v>128</v>
      </c>
      <c r="BA1885" s="24"/>
    </row>
    <row r="1886" spans="1:53" ht="84.75" customHeight="1">
      <c r="A1886" s="23" t="str">
        <f>+IFERROR(VLOOKUP(R1886,'[2]Listas niveles'!$D$2:$E$11,2,FALSE),"")</f>
        <v>DTCA</v>
      </c>
      <c r="B1886" s="23" t="str">
        <f>+IFERROR(VLOOKUP(AS1886,'[2]Listas anexo 1'!$A$7:$B$8,2,FALSE),"")</f>
        <v>FORTA</v>
      </c>
      <c r="C1886" s="23" t="str">
        <f>+IFERROR(VLOOKUP(AT1886,'[2]Listas anexo 1'!$A$13:$B$15,2,FALSE),"")</f>
        <v>FORTALECIMIENTO</v>
      </c>
      <c r="D1886" s="23" t="str">
        <f>+IFERROR(VLOOKUP(AT1886,'[2]Listas anexo 1'!$A$13:$C$15,3,FALSE),"")</f>
        <v>FORTALECER</v>
      </c>
      <c r="E1886" s="23" t="str">
        <f>+IFERROR(VLOOKUP(AT1886,'[2]Listas anexo 1'!$A$19:$B$21,2,FALSE),"")</f>
        <v>FORTOB</v>
      </c>
      <c r="F1886" s="23" t="str">
        <f>+IFERROR(VLOOKUP(AV1886,'[2]Listas anexo 1'!$J$13:$K$21,2,FALSE),"")</f>
        <v>FORTOBI</v>
      </c>
      <c r="G1886" s="23" t="str">
        <f>+IFERROR(VLOOKUP(AW1886,'[2]LISTAS ANEXO 1. 2'!$A$9:$B$38,2,FALSE),"")</f>
        <v>TII</v>
      </c>
      <c r="H1886" s="23" t="str">
        <f>+IFERROR(IF(C1886="ADMINYCOOR",VLOOKUP(AY1886,'[2]LISTAS ANEXO 1. 3'!$B$13:$C$42,2,FALSE),IF(C1886="TASAS",VLOOKUP(AY1886,'[2]LISTAS ANEXO 1. 3'!$B$43:$C$51,2,FALSE),IF(C1886="FORTALECIMIENTO",VLOOKUP(AY1886,'[2]LISTAS ANEXO 1. 3'!$B$52:$C$58,2,FALSE),""))),"")</f>
        <v>BBBB</v>
      </c>
      <c r="I1886" s="23" t="str">
        <f>+IFERROR(VLOOKUP(#REF!,'[2]LISTAS ANEXO 1. 4'!$B$74:$C$90,2,FALSE),"")</f>
        <v/>
      </c>
      <c r="J1886" s="23" t="str">
        <f>+IFERROR(VLOOKUP(X1886,[2]ORDINALES!$B$2:$C$5,2,FALSE),"")</f>
        <v>CTADOS</v>
      </c>
      <c r="K1886" s="23" t="str">
        <f>+IFERROR(VLOOKUP(#REF!,[2]REGION!$G$2:$I$1125,2,FALSE),"")</f>
        <v/>
      </c>
      <c r="L1886" s="23" t="str">
        <f>+IFERROR(VLOOKUP(AI1886,[2]REGION!$G$2:$I$1125,2,FALSE),"")</f>
        <v>MAGDALENA</v>
      </c>
      <c r="M1886" s="23" t="str">
        <f>+IFERROR(VLOOKUP(#REF!,[2]ORDINALES!$H$2:$I$382,2,FALSE),"")</f>
        <v/>
      </c>
      <c r="N1886" s="23" t="str">
        <f>IFERROR(VLOOKUP(U1886,'[2]Lista Willy'!$B$11:$D$14,3,FALSE),"")</f>
        <v>REC_11</v>
      </c>
      <c r="O1886" s="24"/>
      <c r="P1886" s="94">
        <v>56052</v>
      </c>
      <c r="Q1886" s="94" t="s">
        <v>540</v>
      </c>
      <c r="R1886" s="94" t="s">
        <v>1757</v>
      </c>
      <c r="S1886" s="94" t="s">
        <v>1757</v>
      </c>
      <c r="T1886" s="94" t="s">
        <v>1757</v>
      </c>
      <c r="U1886" s="94" t="s">
        <v>52</v>
      </c>
      <c r="V1886" s="94" t="s">
        <v>53</v>
      </c>
      <c r="W1886" s="94" t="s">
        <v>54</v>
      </c>
      <c r="X1886" s="90" t="s">
        <v>55</v>
      </c>
      <c r="Y1886" s="139" t="s">
        <v>1805</v>
      </c>
      <c r="Z1886" s="138">
        <v>42680000</v>
      </c>
      <c r="AA1886" s="120"/>
      <c r="AB1886" s="138"/>
      <c r="AC1886" s="138"/>
      <c r="AD1886" s="138"/>
      <c r="AE1886" s="120">
        <v>42680000</v>
      </c>
      <c r="AF1886" s="88"/>
      <c r="AG1886" s="89"/>
      <c r="AH1886" s="90" t="s">
        <v>57</v>
      </c>
      <c r="AI1886" s="94" t="s">
        <v>1759</v>
      </c>
      <c r="AJ1886" s="94" t="s">
        <v>1760</v>
      </c>
      <c r="AK1886" s="94" t="s">
        <v>59</v>
      </c>
      <c r="AL1886" s="94" t="s">
        <v>57</v>
      </c>
      <c r="AM1886" s="94"/>
      <c r="AN1886" s="94" t="s">
        <v>57</v>
      </c>
      <c r="AO1886" s="94"/>
      <c r="AP1886" s="94" t="s">
        <v>57</v>
      </c>
      <c r="AQ1886" s="94"/>
      <c r="AR1886" s="94" t="s">
        <v>57</v>
      </c>
      <c r="AS1886" s="94" t="s">
        <v>73</v>
      </c>
      <c r="AT1886" s="90" t="s">
        <v>74</v>
      </c>
      <c r="AU1886" s="97" t="s">
        <v>75</v>
      </c>
      <c r="AV1886" s="97" t="s">
        <v>76</v>
      </c>
      <c r="AW1886" s="97" t="s">
        <v>77</v>
      </c>
      <c r="AX1886" s="97">
        <v>3299060</v>
      </c>
      <c r="AY1886" s="97" t="s">
        <v>78</v>
      </c>
      <c r="AZ1886" s="97" t="s">
        <v>201</v>
      </c>
      <c r="BA1886" s="24"/>
    </row>
    <row r="1887" spans="1:53" ht="84.75" customHeight="1">
      <c r="A1887" s="23" t="str">
        <f>+IFERROR(VLOOKUP(R1887,'[2]Listas niveles'!$D$2:$E$11,2,FALSE),"")</f>
        <v>DTCA</v>
      </c>
      <c r="B1887" s="23" t="str">
        <f>+IFERROR(VLOOKUP(AS1887,'[2]Listas anexo 1'!$A$7:$B$8,2,FALSE),"")</f>
        <v>FORTA</v>
      </c>
      <c r="C1887" s="23" t="str">
        <f>+IFERROR(VLOOKUP(AT1887,'[2]Listas anexo 1'!$A$13:$B$15,2,FALSE),"")</f>
        <v>FORTALECIMIENTO</v>
      </c>
      <c r="D1887" s="23" t="str">
        <f>+IFERROR(VLOOKUP(AT1887,'[2]Listas anexo 1'!$A$13:$C$15,3,FALSE),"")</f>
        <v>FORTALECER</v>
      </c>
      <c r="E1887" s="23" t="str">
        <f>+IFERROR(VLOOKUP(AT1887,'[2]Listas anexo 1'!$A$19:$B$21,2,FALSE),"")</f>
        <v>FORTOB</v>
      </c>
      <c r="F1887" s="23" t="str">
        <f>+IFERROR(VLOOKUP(AV1887,'[2]Listas anexo 1'!$J$13:$K$21,2,FALSE),"")</f>
        <v>FORTOBI</v>
      </c>
      <c r="G1887" s="23" t="str">
        <f>+IFERROR(VLOOKUP(AW1887,'[2]LISTAS ANEXO 1. 2'!$A$9:$B$38,2,FALSE),"")</f>
        <v>TII</v>
      </c>
      <c r="H1887" s="23" t="str">
        <f>+IFERROR(IF(C1887="ADMINYCOOR",VLOOKUP(AY1887,'[2]LISTAS ANEXO 1. 3'!$B$13:$C$42,2,FALSE),IF(C1887="TASAS",VLOOKUP(AY1887,'[2]LISTAS ANEXO 1. 3'!$B$43:$C$51,2,FALSE),IF(C1887="FORTALECIMIENTO",VLOOKUP(AY1887,'[2]LISTAS ANEXO 1. 3'!$B$52:$C$58,2,FALSE),""))),"")</f>
        <v>BBBB</v>
      </c>
      <c r="I1887" s="23" t="str">
        <f>+IFERROR(VLOOKUP(#REF!,'[2]LISTAS ANEXO 1. 4'!$B$74:$C$90,2,FALSE),"")</f>
        <v/>
      </c>
      <c r="J1887" s="23" t="str">
        <f>+IFERROR(VLOOKUP(X1887,[2]ORDINALES!$B$2:$C$5,2,FALSE),"")</f>
        <v>CTADOS</v>
      </c>
      <c r="K1887" s="23" t="str">
        <f>+IFERROR(VLOOKUP(#REF!,[2]REGION!$G$2:$I$1125,2,FALSE),"")</f>
        <v/>
      </c>
      <c r="L1887" s="23" t="str">
        <f>+IFERROR(VLOOKUP(AI1887,[2]REGION!$G$2:$I$1125,2,FALSE),"")</f>
        <v>MAGDALENA</v>
      </c>
      <c r="M1887" s="23" t="str">
        <f>+IFERROR(VLOOKUP(#REF!,[2]ORDINALES!$H$2:$I$382,2,FALSE),"")</f>
        <v/>
      </c>
      <c r="N1887" s="23" t="str">
        <f>IFERROR(VLOOKUP(U1887,'[2]Lista Willy'!$B$11:$D$14,3,FALSE),"")</f>
        <v>REC_11</v>
      </c>
      <c r="O1887" s="24"/>
      <c r="P1887" s="94">
        <v>56053</v>
      </c>
      <c r="Q1887" s="94" t="s">
        <v>540</v>
      </c>
      <c r="R1887" s="94" t="s">
        <v>1757</v>
      </c>
      <c r="S1887" s="94" t="s">
        <v>1757</v>
      </c>
      <c r="T1887" s="94" t="s">
        <v>1757</v>
      </c>
      <c r="U1887" s="94" t="s">
        <v>52</v>
      </c>
      <c r="V1887" s="94" t="s">
        <v>53</v>
      </c>
      <c r="W1887" s="94" t="s">
        <v>54</v>
      </c>
      <c r="X1887" s="90" t="s">
        <v>55</v>
      </c>
      <c r="Y1887" s="139" t="s">
        <v>1781</v>
      </c>
      <c r="Z1887" s="138">
        <v>42680000</v>
      </c>
      <c r="AA1887" s="120"/>
      <c r="AB1887" s="138"/>
      <c r="AC1887" s="138"/>
      <c r="AD1887" s="138"/>
      <c r="AE1887" s="120">
        <v>42680000</v>
      </c>
      <c r="AF1887" s="88"/>
      <c r="AG1887" s="89"/>
      <c r="AH1887" s="90" t="s">
        <v>57</v>
      </c>
      <c r="AI1887" s="94" t="s">
        <v>1759</v>
      </c>
      <c r="AJ1887" s="94" t="s">
        <v>1760</v>
      </c>
      <c r="AK1887" s="94" t="s">
        <v>59</v>
      </c>
      <c r="AL1887" s="94" t="s">
        <v>57</v>
      </c>
      <c r="AM1887" s="94"/>
      <c r="AN1887" s="94" t="s">
        <v>57</v>
      </c>
      <c r="AO1887" s="94"/>
      <c r="AP1887" s="94" t="s">
        <v>57</v>
      </c>
      <c r="AQ1887" s="94"/>
      <c r="AR1887" s="94" t="s">
        <v>57</v>
      </c>
      <c r="AS1887" s="94" t="s">
        <v>73</v>
      </c>
      <c r="AT1887" s="90" t="s">
        <v>74</v>
      </c>
      <c r="AU1887" s="97" t="s">
        <v>75</v>
      </c>
      <c r="AV1887" s="97" t="s">
        <v>76</v>
      </c>
      <c r="AW1887" s="97" t="s">
        <v>77</v>
      </c>
      <c r="AX1887" s="97">
        <v>3299060</v>
      </c>
      <c r="AY1887" s="97" t="s">
        <v>78</v>
      </c>
      <c r="AZ1887" s="97" t="s">
        <v>201</v>
      </c>
      <c r="BA1887" s="24"/>
    </row>
    <row r="1888" spans="1:53" ht="84.75" customHeight="1">
      <c r="A1888" s="23" t="str">
        <f>+IFERROR(VLOOKUP(R1888,'[2]Listas niveles'!$D$2:$E$11,2,FALSE),"")</f>
        <v>DTCA</v>
      </c>
      <c r="B1888" s="23" t="str">
        <f>+IFERROR(VLOOKUP(AS1888,'[2]Listas anexo 1'!$A$7:$B$8,2,FALSE),"")</f>
        <v>FORTA</v>
      </c>
      <c r="C1888" s="23" t="str">
        <f>+IFERROR(VLOOKUP(AT1888,'[2]Listas anexo 1'!$A$13:$B$15,2,FALSE),"")</f>
        <v>FORTALECIMIENTO</v>
      </c>
      <c r="D1888" s="23" t="str">
        <f>+IFERROR(VLOOKUP(AT1888,'[2]Listas anexo 1'!$A$13:$C$15,3,FALSE),"")</f>
        <v>FORTALECER</v>
      </c>
      <c r="E1888" s="23" t="str">
        <f>+IFERROR(VLOOKUP(AT1888,'[2]Listas anexo 1'!$A$19:$B$21,2,FALSE),"")</f>
        <v>FORTOB</v>
      </c>
      <c r="F1888" s="23" t="str">
        <f>+IFERROR(VLOOKUP(AV1888,'[2]Listas anexo 1'!$J$13:$K$21,2,FALSE),"")</f>
        <v>FORTOBI</v>
      </c>
      <c r="G1888" s="23" t="str">
        <f>+IFERROR(VLOOKUP(AW1888,'[2]LISTAS ANEXO 1. 2'!$A$9:$B$38,2,FALSE),"")</f>
        <v>TII</v>
      </c>
      <c r="H1888" s="23" t="str">
        <f>+IFERROR(IF(C1888="ADMINYCOOR",VLOOKUP(AY1888,'[2]LISTAS ANEXO 1. 3'!$B$13:$C$42,2,FALSE),IF(C1888="TASAS",VLOOKUP(AY1888,'[2]LISTAS ANEXO 1. 3'!$B$43:$C$51,2,FALSE),IF(C1888="FORTALECIMIENTO",VLOOKUP(AY1888,'[2]LISTAS ANEXO 1. 3'!$B$52:$C$58,2,FALSE),""))),"")</f>
        <v>BBBB</v>
      </c>
      <c r="I1888" s="23" t="str">
        <f>+IFERROR(VLOOKUP(#REF!,'[2]LISTAS ANEXO 1. 4'!$B$74:$C$90,2,FALSE),"")</f>
        <v/>
      </c>
      <c r="J1888" s="23" t="str">
        <f>+IFERROR(VLOOKUP(X1888,[2]ORDINALES!$B$2:$C$5,2,FALSE),"")</f>
        <v>CTADOS</v>
      </c>
      <c r="K1888" s="23" t="str">
        <f>+IFERROR(VLOOKUP(#REF!,[2]REGION!$G$2:$I$1125,2,FALSE),"")</f>
        <v/>
      </c>
      <c r="L1888" s="23" t="str">
        <f>+IFERROR(VLOOKUP(AI1888,[2]REGION!$G$2:$I$1125,2,FALSE),"")</f>
        <v>MAGDALENA</v>
      </c>
      <c r="M1888" s="23" t="str">
        <f>+IFERROR(VLOOKUP(#REF!,[2]ORDINALES!$H$2:$I$382,2,FALSE),"")</f>
        <v/>
      </c>
      <c r="N1888" s="23" t="str">
        <f>IFERROR(VLOOKUP(U1888,'[2]Lista Willy'!$B$11:$D$14,3,FALSE),"")</f>
        <v>REC_11</v>
      </c>
      <c r="O1888" s="24"/>
      <c r="P1888" s="94">
        <v>56054</v>
      </c>
      <c r="Q1888" s="94" t="s">
        <v>540</v>
      </c>
      <c r="R1888" s="94" t="s">
        <v>1757</v>
      </c>
      <c r="S1888" s="94" t="s">
        <v>1757</v>
      </c>
      <c r="T1888" s="94" t="s">
        <v>1757</v>
      </c>
      <c r="U1888" s="94" t="s">
        <v>52</v>
      </c>
      <c r="V1888" s="94" t="s">
        <v>53</v>
      </c>
      <c r="W1888" s="94" t="s">
        <v>54</v>
      </c>
      <c r="X1888" s="90" t="s">
        <v>55</v>
      </c>
      <c r="Y1888" s="139" t="s">
        <v>1806</v>
      </c>
      <c r="Z1888" s="138">
        <v>42680000</v>
      </c>
      <c r="AA1888" s="120"/>
      <c r="AB1888" s="138"/>
      <c r="AC1888" s="138"/>
      <c r="AD1888" s="138"/>
      <c r="AE1888" s="120">
        <v>42680000</v>
      </c>
      <c r="AF1888" s="88"/>
      <c r="AG1888" s="89"/>
      <c r="AH1888" s="90" t="s">
        <v>57</v>
      </c>
      <c r="AI1888" s="94" t="s">
        <v>1759</v>
      </c>
      <c r="AJ1888" s="94" t="s">
        <v>1760</v>
      </c>
      <c r="AK1888" s="94" t="s">
        <v>59</v>
      </c>
      <c r="AL1888" s="94" t="s">
        <v>57</v>
      </c>
      <c r="AM1888" s="94"/>
      <c r="AN1888" s="94" t="s">
        <v>57</v>
      </c>
      <c r="AO1888" s="94"/>
      <c r="AP1888" s="94" t="s">
        <v>57</v>
      </c>
      <c r="AQ1888" s="94"/>
      <c r="AR1888" s="94" t="s">
        <v>57</v>
      </c>
      <c r="AS1888" s="94" t="s">
        <v>73</v>
      </c>
      <c r="AT1888" s="90" t="s">
        <v>74</v>
      </c>
      <c r="AU1888" s="97" t="s">
        <v>75</v>
      </c>
      <c r="AV1888" s="97" t="s">
        <v>76</v>
      </c>
      <c r="AW1888" s="97" t="s">
        <v>77</v>
      </c>
      <c r="AX1888" s="97">
        <v>3299060</v>
      </c>
      <c r="AY1888" s="97" t="s">
        <v>78</v>
      </c>
      <c r="AZ1888" s="97" t="s">
        <v>201</v>
      </c>
      <c r="BA1888" s="24"/>
    </row>
    <row r="1889" spans="1:53" ht="84.75" customHeight="1">
      <c r="A1889" s="23" t="str">
        <f>+IFERROR(VLOOKUP(R1889,'[2]Listas niveles'!$D$2:$E$11,2,FALSE),"")</f>
        <v>DTCA</v>
      </c>
      <c r="B1889" s="23" t="str">
        <f>+IFERROR(VLOOKUP(AS1889,'[2]Listas anexo 1'!$A$7:$B$8,2,FALSE),"")</f>
        <v>FORTA</v>
      </c>
      <c r="C1889" s="23" t="str">
        <f>+IFERROR(VLOOKUP(AT1889,'[2]Listas anexo 1'!$A$13:$B$15,2,FALSE),"")</f>
        <v>FORTALECIMIENTO</v>
      </c>
      <c r="D1889" s="23" t="str">
        <f>+IFERROR(VLOOKUP(AT1889,'[2]Listas anexo 1'!$A$13:$C$15,3,FALSE),"")</f>
        <v>FORTALECER</v>
      </c>
      <c r="E1889" s="23" t="str">
        <f>+IFERROR(VLOOKUP(AT1889,'[2]Listas anexo 1'!$A$19:$B$21,2,FALSE),"")</f>
        <v>FORTOB</v>
      </c>
      <c r="F1889" s="23" t="str">
        <f>+IFERROR(VLOOKUP(AV1889,'[2]Listas anexo 1'!$J$13:$K$21,2,FALSE),"")</f>
        <v>FORTOBI</v>
      </c>
      <c r="G1889" s="23" t="str">
        <f>+IFERROR(VLOOKUP(AW1889,'[2]LISTAS ANEXO 1. 2'!$A$9:$B$38,2,FALSE),"")</f>
        <v>TII</v>
      </c>
      <c r="H1889" s="23" t="str">
        <f>+IFERROR(IF(C1889="ADMINYCOOR",VLOOKUP(AY1889,'[2]LISTAS ANEXO 1. 3'!$B$13:$C$42,2,FALSE),IF(C1889="TASAS",VLOOKUP(AY1889,'[2]LISTAS ANEXO 1. 3'!$B$43:$C$51,2,FALSE),IF(C1889="FORTALECIMIENTO",VLOOKUP(AY1889,'[2]LISTAS ANEXO 1. 3'!$B$52:$C$58,2,FALSE),""))),"")</f>
        <v>BBBB</v>
      </c>
      <c r="I1889" s="23" t="str">
        <f>+IFERROR(VLOOKUP(#REF!,'[2]LISTAS ANEXO 1. 4'!$B$74:$C$90,2,FALSE),"")</f>
        <v/>
      </c>
      <c r="J1889" s="23" t="str">
        <f>+IFERROR(VLOOKUP(X1889,[2]ORDINALES!$B$2:$C$5,2,FALSE),"")</f>
        <v>CTADOS</v>
      </c>
      <c r="K1889" s="23" t="str">
        <f>+IFERROR(VLOOKUP(#REF!,[2]REGION!$G$2:$I$1125,2,FALSE),"")</f>
        <v/>
      </c>
      <c r="L1889" s="23" t="str">
        <f>+IFERROR(VLOOKUP(AI1889,[2]REGION!$G$2:$I$1125,2,FALSE),"")</f>
        <v>MAGDALENA</v>
      </c>
      <c r="M1889" s="23" t="str">
        <f>+IFERROR(VLOOKUP(#REF!,[2]ORDINALES!$H$2:$I$382,2,FALSE),"")</f>
        <v/>
      </c>
      <c r="N1889" s="23" t="str">
        <f>IFERROR(VLOOKUP(U1889,'[2]Lista Willy'!$B$11:$D$14,3,FALSE),"")</f>
        <v>REC_11</v>
      </c>
      <c r="O1889" s="24"/>
      <c r="P1889" s="94">
        <v>56055</v>
      </c>
      <c r="Q1889" s="94" t="s">
        <v>540</v>
      </c>
      <c r="R1889" s="94" t="s">
        <v>1757</v>
      </c>
      <c r="S1889" s="94" t="s">
        <v>1757</v>
      </c>
      <c r="T1889" s="94" t="s">
        <v>1757</v>
      </c>
      <c r="U1889" s="94" t="s">
        <v>52</v>
      </c>
      <c r="V1889" s="94" t="s">
        <v>53</v>
      </c>
      <c r="W1889" s="94" t="s">
        <v>54</v>
      </c>
      <c r="X1889" s="90" t="s">
        <v>55</v>
      </c>
      <c r="Y1889" s="139" t="s">
        <v>1807</v>
      </c>
      <c r="Z1889" s="138">
        <v>46970000</v>
      </c>
      <c r="AA1889" s="120"/>
      <c r="AB1889" s="138"/>
      <c r="AC1889" s="138"/>
      <c r="AD1889" s="138"/>
      <c r="AE1889" s="120">
        <v>46970000</v>
      </c>
      <c r="AF1889" s="88"/>
      <c r="AG1889" s="89"/>
      <c r="AH1889" s="90" t="s">
        <v>57</v>
      </c>
      <c r="AI1889" s="94" t="s">
        <v>1759</v>
      </c>
      <c r="AJ1889" s="94" t="s">
        <v>1760</v>
      </c>
      <c r="AK1889" s="94" t="s">
        <v>59</v>
      </c>
      <c r="AL1889" s="94" t="s">
        <v>57</v>
      </c>
      <c r="AM1889" s="94"/>
      <c r="AN1889" s="94" t="s">
        <v>57</v>
      </c>
      <c r="AO1889" s="94"/>
      <c r="AP1889" s="94" t="s">
        <v>57</v>
      </c>
      <c r="AQ1889" s="94"/>
      <c r="AR1889" s="94" t="s">
        <v>57</v>
      </c>
      <c r="AS1889" s="94" t="s">
        <v>73</v>
      </c>
      <c r="AT1889" s="90" t="s">
        <v>74</v>
      </c>
      <c r="AU1889" s="97" t="s">
        <v>75</v>
      </c>
      <c r="AV1889" s="97" t="s">
        <v>76</v>
      </c>
      <c r="AW1889" s="97" t="s">
        <v>77</v>
      </c>
      <c r="AX1889" s="97">
        <v>3299060</v>
      </c>
      <c r="AY1889" s="97" t="s">
        <v>78</v>
      </c>
      <c r="AZ1889" s="97" t="s">
        <v>201</v>
      </c>
      <c r="BA1889" s="24"/>
    </row>
    <row r="1890" spans="1:53" ht="84.75" customHeight="1">
      <c r="A1890" s="23" t="str">
        <f>+IFERROR(VLOOKUP(R1890,'[2]Listas niveles'!$D$2:$E$11,2,FALSE),"")</f>
        <v>DTCA</v>
      </c>
      <c r="B1890" s="23" t="str">
        <f>+IFERROR(VLOOKUP(AS1890,'[2]Listas anexo 1'!$A$7:$B$8,2,FALSE),"")</f>
        <v>FORTA</v>
      </c>
      <c r="C1890" s="23" t="str">
        <f>+IFERROR(VLOOKUP(AT1890,'[2]Listas anexo 1'!$A$13:$B$15,2,FALSE),"")</f>
        <v>FORTALECIMIENTO</v>
      </c>
      <c r="D1890" s="23" t="str">
        <f>+IFERROR(VLOOKUP(AT1890,'[2]Listas anexo 1'!$A$13:$C$15,3,FALSE),"")</f>
        <v>FORTALECER</v>
      </c>
      <c r="E1890" s="23" t="str">
        <f>+IFERROR(VLOOKUP(AT1890,'[2]Listas anexo 1'!$A$19:$B$21,2,FALSE),"")</f>
        <v>FORTOB</v>
      </c>
      <c r="F1890" s="23" t="str">
        <f>+IFERROR(VLOOKUP(AV1890,'[2]Listas anexo 1'!$J$13:$K$21,2,FALSE),"")</f>
        <v>FORTOBI</v>
      </c>
      <c r="G1890" s="23" t="str">
        <f>+IFERROR(VLOOKUP(AW1890,'[2]LISTAS ANEXO 1. 2'!$A$9:$B$38,2,FALSE),"")</f>
        <v>TII</v>
      </c>
      <c r="H1890" s="23" t="str">
        <f>+IFERROR(IF(C1890="ADMINYCOOR",VLOOKUP(AY1890,'[2]LISTAS ANEXO 1. 3'!$B$13:$C$42,2,FALSE),IF(C1890="TASAS",VLOOKUP(AY1890,'[2]LISTAS ANEXO 1. 3'!$B$43:$C$51,2,FALSE),IF(C1890="FORTALECIMIENTO",VLOOKUP(AY1890,'[2]LISTAS ANEXO 1. 3'!$B$52:$C$58,2,FALSE),""))),"")</f>
        <v>BBBB</v>
      </c>
      <c r="I1890" s="23" t="str">
        <f>+IFERROR(VLOOKUP(#REF!,'[2]LISTAS ANEXO 1. 4'!$B$74:$C$90,2,FALSE),"")</f>
        <v/>
      </c>
      <c r="J1890" s="23" t="str">
        <f>+IFERROR(VLOOKUP(X1890,[2]ORDINALES!$B$2:$C$5,2,FALSE),"")</f>
        <v>CTADOS</v>
      </c>
      <c r="K1890" s="23" t="str">
        <f>+IFERROR(VLOOKUP(#REF!,[2]REGION!$G$2:$I$1125,2,FALSE),"")</f>
        <v/>
      </c>
      <c r="L1890" s="23" t="str">
        <f>+IFERROR(VLOOKUP(AI1890,[2]REGION!$G$2:$I$1125,2,FALSE),"")</f>
        <v>MAGDALENA</v>
      </c>
      <c r="M1890" s="23" t="str">
        <f>+IFERROR(VLOOKUP(#REF!,[2]ORDINALES!$H$2:$I$382,2,FALSE),"")</f>
        <v/>
      </c>
      <c r="N1890" s="23" t="str">
        <f>IFERROR(VLOOKUP(U1890,'[2]Lista Willy'!$B$11:$D$14,3,FALSE),"")</f>
        <v>REC_11</v>
      </c>
      <c r="O1890" s="24"/>
      <c r="P1890" s="94">
        <v>56056</v>
      </c>
      <c r="Q1890" s="94" t="s">
        <v>540</v>
      </c>
      <c r="R1890" s="94" t="s">
        <v>1757</v>
      </c>
      <c r="S1890" s="94" t="s">
        <v>1757</v>
      </c>
      <c r="T1890" s="94" t="s">
        <v>1757</v>
      </c>
      <c r="U1890" s="94" t="s">
        <v>52</v>
      </c>
      <c r="V1890" s="94" t="s">
        <v>53</v>
      </c>
      <c r="W1890" s="94" t="s">
        <v>54</v>
      </c>
      <c r="X1890" s="90" t="s">
        <v>55</v>
      </c>
      <c r="Y1890" s="139" t="s">
        <v>1808</v>
      </c>
      <c r="Z1890" s="138">
        <v>44000000</v>
      </c>
      <c r="AA1890" s="120"/>
      <c r="AB1890" s="138"/>
      <c r="AC1890" s="138"/>
      <c r="AD1890" s="138"/>
      <c r="AE1890" s="120">
        <v>44000000</v>
      </c>
      <c r="AF1890" s="88"/>
      <c r="AG1890" s="142"/>
      <c r="AH1890" s="90"/>
      <c r="AI1890" s="94" t="s">
        <v>1759</v>
      </c>
      <c r="AJ1890" s="94" t="s">
        <v>1760</v>
      </c>
      <c r="AK1890" s="94" t="s">
        <v>59</v>
      </c>
      <c r="AL1890" s="94" t="s">
        <v>57</v>
      </c>
      <c r="AM1890" s="94"/>
      <c r="AN1890" s="94" t="s">
        <v>57</v>
      </c>
      <c r="AO1890" s="94"/>
      <c r="AP1890" s="94" t="s">
        <v>57</v>
      </c>
      <c r="AQ1890" s="94"/>
      <c r="AR1890" s="94" t="s">
        <v>57</v>
      </c>
      <c r="AS1890" s="94" t="s">
        <v>73</v>
      </c>
      <c r="AT1890" s="90" t="s">
        <v>74</v>
      </c>
      <c r="AU1890" s="97" t="s">
        <v>75</v>
      </c>
      <c r="AV1890" s="97" t="s">
        <v>76</v>
      </c>
      <c r="AW1890" s="97" t="s">
        <v>77</v>
      </c>
      <c r="AX1890" s="97">
        <v>3299060</v>
      </c>
      <c r="AY1890" s="97" t="s">
        <v>78</v>
      </c>
      <c r="AZ1890" s="97" t="s">
        <v>201</v>
      </c>
      <c r="BA1890" s="24"/>
    </row>
    <row r="1891" spans="1:53" ht="84.75" customHeight="1">
      <c r="A1891" s="23" t="str">
        <f>+IFERROR(VLOOKUP(R1891,'[2]Listas niveles'!$D$2:$E$11,2,FALSE),"")</f>
        <v>DTCA</v>
      </c>
      <c r="B1891" s="23" t="str">
        <f>+IFERROR(VLOOKUP(AS1891,'[2]Listas anexo 1'!$A$7:$B$8,2,FALSE),"")</f>
        <v>FORTA</v>
      </c>
      <c r="C1891" s="23" t="str">
        <f>+IFERROR(VLOOKUP(AT1891,'[2]Listas anexo 1'!$A$13:$B$15,2,FALSE),"")</f>
        <v>FORTALECIMIENTO</v>
      </c>
      <c r="D1891" s="23" t="str">
        <f>+IFERROR(VLOOKUP(AT1891,'[2]Listas anexo 1'!$A$13:$C$15,3,FALSE),"")</f>
        <v>FORTALECER</v>
      </c>
      <c r="E1891" s="23" t="str">
        <f>+IFERROR(VLOOKUP(AT1891,'[2]Listas anexo 1'!$A$19:$B$21,2,FALSE),"")</f>
        <v>FORTOB</v>
      </c>
      <c r="F1891" s="23" t="str">
        <f>+IFERROR(VLOOKUP(AV1891,'[2]Listas anexo 1'!$J$13:$K$21,2,FALSE),"")</f>
        <v>FORTOBI</v>
      </c>
      <c r="G1891" s="23" t="str">
        <f>+IFERROR(VLOOKUP(AW1891,'[2]LISTAS ANEXO 1. 2'!$A$9:$B$38,2,FALSE),"")</f>
        <v>TII</v>
      </c>
      <c r="H1891" s="23" t="str">
        <f>+IFERROR(IF(C1891="ADMINYCOOR",VLOOKUP(AY1891,'[2]LISTAS ANEXO 1. 3'!$B$13:$C$42,2,FALSE),IF(C1891="TASAS",VLOOKUP(AY1891,'[2]LISTAS ANEXO 1. 3'!$B$43:$C$51,2,FALSE),IF(C1891="FORTALECIMIENTO",VLOOKUP(AY1891,'[2]LISTAS ANEXO 1. 3'!$B$52:$C$58,2,FALSE),""))),"")</f>
        <v>BBBB</v>
      </c>
      <c r="I1891" s="23" t="str">
        <f>+IFERROR(VLOOKUP(#REF!,'[2]LISTAS ANEXO 1. 4'!$B$74:$C$90,2,FALSE),"")</f>
        <v/>
      </c>
      <c r="J1891" s="23" t="str">
        <f>+IFERROR(VLOOKUP(X1891,[2]ORDINALES!$B$2:$C$5,2,FALSE),"")</f>
        <v>CTADOS</v>
      </c>
      <c r="K1891" s="23" t="str">
        <f>+IFERROR(VLOOKUP(#REF!,[2]REGION!$G$2:$I$1125,2,FALSE),"")</f>
        <v/>
      </c>
      <c r="L1891" s="23" t="str">
        <f>+IFERROR(VLOOKUP(AI1891,[2]REGION!$G$2:$I$1125,2,FALSE),"")</f>
        <v>MAGDALENA</v>
      </c>
      <c r="M1891" s="23" t="str">
        <f>+IFERROR(VLOOKUP(#REF!,[2]ORDINALES!$H$2:$I$382,2,FALSE),"")</f>
        <v/>
      </c>
      <c r="N1891" s="23" t="str">
        <f>IFERROR(VLOOKUP(U1891,'[2]Lista Willy'!$B$11:$D$14,3,FALSE),"")</f>
        <v>REC_11</v>
      </c>
      <c r="O1891" s="24"/>
      <c r="P1891" s="94">
        <v>56057</v>
      </c>
      <c r="Q1891" s="94" t="s">
        <v>540</v>
      </c>
      <c r="R1891" s="94" t="s">
        <v>1757</v>
      </c>
      <c r="S1891" s="94" t="s">
        <v>1757</v>
      </c>
      <c r="T1891" s="94" t="s">
        <v>1757</v>
      </c>
      <c r="U1891" s="94" t="s">
        <v>52</v>
      </c>
      <c r="V1891" s="94" t="s">
        <v>53</v>
      </c>
      <c r="W1891" s="94" t="s">
        <v>54</v>
      </c>
      <c r="X1891" s="90" t="s">
        <v>55</v>
      </c>
      <c r="Y1891" s="137" t="s">
        <v>1809</v>
      </c>
      <c r="Z1891" s="138">
        <v>57981000</v>
      </c>
      <c r="AA1891" s="120"/>
      <c r="AB1891" s="138"/>
      <c r="AC1891" s="138"/>
      <c r="AD1891" s="138"/>
      <c r="AE1891" s="120">
        <v>57981000</v>
      </c>
      <c r="AF1891" s="88"/>
      <c r="AG1891" s="89">
        <v>0</v>
      </c>
      <c r="AH1891" s="90" t="s">
        <v>57</v>
      </c>
      <c r="AI1891" s="94" t="s">
        <v>1759</v>
      </c>
      <c r="AJ1891" s="94" t="s">
        <v>1760</v>
      </c>
      <c r="AK1891" s="94" t="s">
        <v>59</v>
      </c>
      <c r="AL1891" s="94" t="s">
        <v>57</v>
      </c>
      <c r="AM1891" s="94"/>
      <c r="AN1891" s="94" t="s">
        <v>57</v>
      </c>
      <c r="AO1891" s="94"/>
      <c r="AP1891" s="94" t="s">
        <v>57</v>
      </c>
      <c r="AQ1891" s="94"/>
      <c r="AR1891" s="94" t="s">
        <v>57</v>
      </c>
      <c r="AS1891" s="94" t="s">
        <v>73</v>
      </c>
      <c r="AT1891" s="90" t="s">
        <v>74</v>
      </c>
      <c r="AU1891" s="97" t="s">
        <v>75</v>
      </c>
      <c r="AV1891" s="97" t="s">
        <v>76</v>
      </c>
      <c r="AW1891" s="97" t="s">
        <v>77</v>
      </c>
      <c r="AX1891" s="97">
        <v>3299060</v>
      </c>
      <c r="AY1891" s="97" t="s">
        <v>78</v>
      </c>
      <c r="AZ1891" s="97" t="s">
        <v>201</v>
      </c>
      <c r="BA1891" s="24"/>
    </row>
    <row r="1892" spans="1:53" ht="84.75" customHeight="1">
      <c r="A1892" s="23" t="str">
        <f>+IFERROR(VLOOKUP(R1892,'[2]Listas niveles'!$D$2:$E$11,2,FALSE),"")</f>
        <v>DTCA</v>
      </c>
      <c r="B1892" s="23" t="str">
        <f>+IFERROR(VLOOKUP(AS1892,'[2]Listas anexo 1'!$A$7:$B$8,2,FALSE),"")</f>
        <v>FORTA</v>
      </c>
      <c r="C1892" s="23" t="str">
        <f>+IFERROR(VLOOKUP(AT1892,'[2]Listas anexo 1'!$A$13:$B$15,2,FALSE),"")</f>
        <v>FORTALECIMIENTO</v>
      </c>
      <c r="D1892" s="23" t="str">
        <f>+IFERROR(VLOOKUP(AT1892,'[2]Listas anexo 1'!$A$13:$C$15,3,FALSE),"")</f>
        <v>FORTALECER</v>
      </c>
      <c r="E1892" s="23" t="str">
        <f>+IFERROR(VLOOKUP(AT1892,'[2]Listas anexo 1'!$A$19:$B$21,2,FALSE),"")</f>
        <v>FORTOB</v>
      </c>
      <c r="F1892" s="23" t="str">
        <f>+IFERROR(VLOOKUP(AV1892,'[2]Listas anexo 1'!$J$13:$K$21,2,FALSE),"")</f>
        <v>FORTOBI</v>
      </c>
      <c r="G1892" s="23" t="str">
        <f>+IFERROR(VLOOKUP(AW1892,'[2]LISTAS ANEXO 1. 2'!$A$9:$B$38,2,FALSE),"")</f>
        <v>TII</v>
      </c>
      <c r="H1892" s="23" t="str">
        <f>+IFERROR(IF(C1892="ADMINYCOOR",VLOOKUP(AY1892,'[2]LISTAS ANEXO 1. 3'!$B$13:$C$42,2,FALSE),IF(C1892="TASAS",VLOOKUP(AY1892,'[2]LISTAS ANEXO 1. 3'!$B$43:$C$51,2,FALSE),IF(C1892="FORTALECIMIENTO",VLOOKUP(AY1892,'[2]LISTAS ANEXO 1. 3'!$B$52:$C$58,2,FALSE),""))),"")</f>
        <v>BBBB</v>
      </c>
      <c r="I1892" s="23" t="str">
        <f>+IFERROR(VLOOKUP(#REF!,'[2]LISTAS ANEXO 1. 4'!$B$74:$C$90,2,FALSE),"")</f>
        <v/>
      </c>
      <c r="J1892" s="23" t="str">
        <f>+IFERROR(VLOOKUP(X1892,[2]ORDINALES!$B$2:$C$5,2,FALSE),"")</f>
        <v>CTADOS</v>
      </c>
      <c r="K1892" s="23" t="str">
        <f>+IFERROR(VLOOKUP(#REF!,[2]REGION!$G$2:$I$1125,2,FALSE),"")</f>
        <v/>
      </c>
      <c r="L1892" s="23" t="str">
        <f>+IFERROR(VLOOKUP(AI1892,[2]REGION!$G$2:$I$1125,2,FALSE),"")</f>
        <v>MAGDALENA</v>
      </c>
      <c r="M1892" s="23" t="str">
        <f>+IFERROR(VLOOKUP(#REF!,[2]ORDINALES!$H$2:$I$382,2,FALSE),"")</f>
        <v/>
      </c>
      <c r="N1892" s="23" t="str">
        <f>IFERROR(VLOOKUP(U1892,'[2]Lista Willy'!$B$11:$D$14,3,FALSE),"")</f>
        <v>REC_11</v>
      </c>
      <c r="O1892" s="24"/>
      <c r="P1892" s="94">
        <v>56058</v>
      </c>
      <c r="Q1892" s="94" t="s">
        <v>540</v>
      </c>
      <c r="R1892" s="94" t="s">
        <v>1757</v>
      </c>
      <c r="S1892" s="94" t="s">
        <v>1757</v>
      </c>
      <c r="T1892" s="94" t="s">
        <v>1757</v>
      </c>
      <c r="U1892" s="94" t="s">
        <v>52</v>
      </c>
      <c r="V1892" s="94" t="s">
        <v>53</v>
      </c>
      <c r="W1892" s="94" t="s">
        <v>54</v>
      </c>
      <c r="X1892" s="90" t="s">
        <v>55</v>
      </c>
      <c r="Y1892" s="143" t="s">
        <v>1782</v>
      </c>
      <c r="Z1892" s="138">
        <v>57750000</v>
      </c>
      <c r="AA1892" s="120"/>
      <c r="AB1892" s="138"/>
      <c r="AC1892" s="138"/>
      <c r="AD1892" s="138"/>
      <c r="AE1892" s="120">
        <v>57750000</v>
      </c>
      <c r="AF1892" s="88"/>
      <c r="AG1892" s="89"/>
      <c r="AH1892" s="90" t="s">
        <v>57</v>
      </c>
      <c r="AI1892" s="94" t="s">
        <v>1759</v>
      </c>
      <c r="AJ1892" s="94" t="s">
        <v>1760</v>
      </c>
      <c r="AK1892" s="94" t="s">
        <v>59</v>
      </c>
      <c r="AL1892" s="94" t="s">
        <v>57</v>
      </c>
      <c r="AM1892" s="94"/>
      <c r="AN1892" s="94" t="s">
        <v>57</v>
      </c>
      <c r="AO1892" s="94"/>
      <c r="AP1892" s="94" t="s">
        <v>57</v>
      </c>
      <c r="AQ1892" s="94"/>
      <c r="AR1892" s="94" t="s">
        <v>57</v>
      </c>
      <c r="AS1892" s="94" t="s">
        <v>73</v>
      </c>
      <c r="AT1892" s="90" t="s">
        <v>74</v>
      </c>
      <c r="AU1892" s="97" t="s">
        <v>75</v>
      </c>
      <c r="AV1892" s="97" t="s">
        <v>76</v>
      </c>
      <c r="AW1892" s="97" t="s">
        <v>77</v>
      </c>
      <c r="AX1892" s="97">
        <v>3299060</v>
      </c>
      <c r="AY1892" s="97" t="s">
        <v>78</v>
      </c>
      <c r="AZ1892" s="97" t="s">
        <v>201</v>
      </c>
      <c r="BA1892" s="24"/>
    </row>
    <row r="1893" spans="1:53" ht="84.75" customHeight="1">
      <c r="A1893" s="23" t="str">
        <f>+IFERROR(VLOOKUP(R1893,'[2]Listas niveles'!$D$2:$E$11,2,FALSE),"")</f>
        <v>DTCA</v>
      </c>
      <c r="B1893" s="23" t="str">
        <f>+IFERROR(VLOOKUP(AS1893,'[2]Listas anexo 1'!$A$7:$B$8,2,FALSE),"")</f>
        <v>FORTA</v>
      </c>
      <c r="C1893" s="23" t="str">
        <f>+IFERROR(VLOOKUP(AT1893,'[2]Listas anexo 1'!$A$13:$B$15,2,FALSE),"")</f>
        <v>FORTALECIMIENTO</v>
      </c>
      <c r="D1893" s="23" t="str">
        <f>+IFERROR(VLOOKUP(AT1893,'[2]Listas anexo 1'!$A$13:$C$15,3,FALSE),"")</f>
        <v>FORTALECER</v>
      </c>
      <c r="E1893" s="23" t="str">
        <f>+IFERROR(VLOOKUP(AT1893,'[2]Listas anexo 1'!$A$19:$B$21,2,FALSE),"")</f>
        <v>FORTOB</v>
      </c>
      <c r="F1893" s="23" t="str">
        <f>+IFERROR(VLOOKUP(AV1893,'[2]Listas anexo 1'!$J$13:$K$21,2,FALSE),"")</f>
        <v>FORTOBI</v>
      </c>
      <c r="G1893" s="23" t="str">
        <f>+IFERROR(VLOOKUP(AW1893,'[2]LISTAS ANEXO 1. 2'!$A$9:$B$38,2,FALSE),"")</f>
        <v>TII</v>
      </c>
      <c r="H1893" s="23" t="str">
        <f>+IFERROR(IF(C1893="ADMINYCOOR",VLOOKUP(AY1893,'[2]LISTAS ANEXO 1. 3'!$B$13:$C$42,2,FALSE),IF(C1893="TASAS",VLOOKUP(AY1893,'[2]LISTAS ANEXO 1. 3'!$B$43:$C$51,2,FALSE),IF(C1893="FORTALECIMIENTO",VLOOKUP(AY1893,'[2]LISTAS ANEXO 1. 3'!$B$52:$C$58,2,FALSE),""))),"")</f>
        <v>BBBB</v>
      </c>
      <c r="I1893" s="23" t="str">
        <f>+IFERROR(VLOOKUP(#REF!,'[2]LISTAS ANEXO 1. 4'!$B$74:$C$90,2,FALSE),"")</f>
        <v/>
      </c>
      <c r="J1893" s="23" t="str">
        <f>+IFERROR(VLOOKUP(X1893,[2]ORDINALES!$B$2:$C$5,2,FALSE),"")</f>
        <v>CTADOS</v>
      </c>
      <c r="K1893" s="23" t="str">
        <f>+IFERROR(VLOOKUP(#REF!,[2]REGION!$G$2:$I$1125,2,FALSE),"")</f>
        <v/>
      </c>
      <c r="L1893" s="23" t="str">
        <f>+IFERROR(VLOOKUP(AI1893,[2]REGION!$G$2:$I$1125,2,FALSE),"")</f>
        <v>MAGDALENA</v>
      </c>
      <c r="M1893" s="23" t="str">
        <f>+IFERROR(VLOOKUP(#REF!,[2]ORDINALES!$H$2:$I$382,2,FALSE),"")</f>
        <v/>
      </c>
      <c r="N1893" s="23" t="str">
        <f>IFERROR(VLOOKUP(U1893,'[2]Lista Willy'!$B$11:$D$14,3,FALSE),"")</f>
        <v>REC_11</v>
      </c>
      <c r="O1893" s="24"/>
      <c r="P1893" s="94">
        <v>56059</v>
      </c>
      <c r="Q1893" s="94" t="s">
        <v>540</v>
      </c>
      <c r="R1893" s="94" t="s">
        <v>1757</v>
      </c>
      <c r="S1893" s="94" t="s">
        <v>1757</v>
      </c>
      <c r="T1893" s="94" t="s">
        <v>1757</v>
      </c>
      <c r="U1893" s="94" t="s">
        <v>52</v>
      </c>
      <c r="V1893" s="94" t="s">
        <v>53</v>
      </c>
      <c r="W1893" s="94" t="s">
        <v>54</v>
      </c>
      <c r="X1893" s="90" t="s">
        <v>55</v>
      </c>
      <c r="Y1893" s="139" t="s">
        <v>1810</v>
      </c>
      <c r="Z1893" s="138">
        <v>32857000</v>
      </c>
      <c r="AA1893" s="120"/>
      <c r="AB1893" s="138"/>
      <c r="AC1893" s="138"/>
      <c r="AD1893" s="138"/>
      <c r="AE1893" s="120">
        <v>32857000</v>
      </c>
      <c r="AF1893" s="88"/>
      <c r="AG1893" s="89">
        <v>0</v>
      </c>
      <c r="AH1893" s="90" t="s">
        <v>57</v>
      </c>
      <c r="AI1893" s="94" t="s">
        <v>1759</v>
      </c>
      <c r="AJ1893" s="94" t="s">
        <v>1760</v>
      </c>
      <c r="AK1893" s="94" t="s">
        <v>59</v>
      </c>
      <c r="AL1893" s="94" t="s">
        <v>57</v>
      </c>
      <c r="AM1893" s="94"/>
      <c r="AN1893" s="94" t="s">
        <v>57</v>
      </c>
      <c r="AO1893" s="94"/>
      <c r="AP1893" s="94" t="s">
        <v>57</v>
      </c>
      <c r="AQ1893" s="94"/>
      <c r="AR1893" s="94" t="s">
        <v>57</v>
      </c>
      <c r="AS1893" s="94" t="s">
        <v>73</v>
      </c>
      <c r="AT1893" s="90" t="s">
        <v>74</v>
      </c>
      <c r="AU1893" s="97" t="s">
        <v>75</v>
      </c>
      <c r="AV1893" s="97" t="s">
        <v>76</v>
      </c>
      <c r="AW1893" s="97" t="s">
        <v>77</v>
      </c>
      <c r="AX1893" s="97">
        <v>3299060</v>
      </c>
      <c r="AY1893" s="97" t="s">
        <v>78</v>
      </c>
      <c r="AZ1893" s="97" t="s">
        <v>201</v>
      </c>
      <c r="BA1893" s="24"/>
    </row>
    <row r="1894" spans="1:53" ht="84.75" customHeight="1">
      <c r="A1894" s="23" t="str">
        <f>+IFERROR(VLOOKUP(R1894,'[2]Listas niveles'!$D$2:$E$11,2,FALSE),"")</f>
        <v>DTCA</v>
      </c>
      <c r="B1894" s="23" t="str">
        <f>+IFERROR(VLOOKUP(AS1894,'[2]Listas anexo 1'!$A$7:$B$8,2,FALSE),"")</f>
        <v>FORTA</v>
      </c>
      <c r="C1894" s="23" t="str">
        <f>+IFERROR(VLOOKUP(AT1894,'[2]Listas anexo 1'!$A$13:$B$15,2,FALSE),"")</f>
        <v>FORTALECIMIENTO</v>
      </c>
      <c r="D1894" s="23" t="str">
        <f>+IFERROR(VLOOKUP(AT1894,'[2]Listas anexo 1'!$A$13:$C$15,3,FALSE),"")</f>
        <v>FORTALECER</v>
      </c>
      <c r="E1894" s="23" t="str">
        <f>+IFERROR(VLOOKUP(AT1894,'[2]Listas anexo 1'!$A$19:$B$21,2,FALSE),"")</f>
        <v>FORTOB</v>
      </c>
      <c r="F1894" s="23" t="str">
        <f>+IFERROR(VLOOKUP(AV1894,'[2]Listas anexo 1'!$J$13:$K$21,2,FALSE),"")</f>
        <v>FORTOBI</v>
      </c>
      <c r="G1894" s="23" t="str">
        <f>+IFERROR(VLOOKUP(AW1894,'[2]LISTAS ANEXO 1. 2'!$A$9:$B$38,2,FALSE),"")</f>
        <v>TII</v>
      </c>
      <c r="H1894" s="23" t="str">
        <f>+IFERROR(IF(C1894="ADMINYCOOR",VLOOKUP(AY1894,'[2]LISTAS ANEXO 1. 3'!$B$13:$C$42,2,FALSE),IF(C1894="TASAS",VLOOKUP(AY1894,'[2]LISTAS ANEXO 1. 3'!$B$43:$C$51,2,FALSE),IF(C1894="FORTALECIMIENTO",VLOOKUP(AY1894,'[2]LISTAS ANEXO 1. 3'!$B$52:$C$58,2,FALSE),""))),"")</f>
        <v>BBBB</v>
      </c>
      <c r="I1894" s="23" t="str">
        <f>+IFERROR(VLOOKUP(#REF!,'[2]LISTAS ANEXO 1. 4'!$B$74:$C$90,2,FALSE),"")</f>
        <v/>
      </c>
      <c r="J1894" s="23" t="str">
        <f>+IFERROR(VLOOKUP(X1894,[2]ORDINALES!$B$2:$C$5,2,FALSE),"")</f>
        <v>CTADOS</v>
      </c>
      <c r="K1894" s="23" t="str">
        <f>+IFERROR(VLOOKUP(#REF!,[2]REGION!$G$2:$I$1125,2,FALSE),"")</f>
        <v/>
      </c>
      <c r="L1894" s="23" t="str">
        <f>+IFERROR(VLOOKUP(AI1894,[2]REGION!$G$2:$I$1125,2,FALSE),"")</f>
        <v>MAGDALENA</v>
      </c>
      <c r="M1894" s="23" t="str">
        <f>+IFERROR(VLOOKUP(#REF!,[2]ORDINALES!$H$2:$I$382,2,FALSE),"")</f>
        <v/>
      </c>
      <c r="N1894" s="23" t="str">
        <f>IFERROR(VLOOKUP(U1894,'[2]Lista Willy'!$B$11:$D$14,3,FALSE),"")</f>
        <v>REC_11</v>
      </c>
      <c r="O1894" s="24"/>
      <c r="P1894" s="94">
        <v>56060</v>
      </c>
      <c r="Q1894" s="94" t="s">
        <v>540</v>
      </c>
      <c r="R1894" s="94" t="s">
        <v>1757</v>
      </c>
      <c r="S1894" s="94" t="s">
        <v>1757</v>
      </c>
      <c r="T1894" s="94" t="s">
        <v>1757</v>
      </c>
      <c r="U1894" s="94" t="s">
        <v>52</v>
      </c>
      <c r="V1894" s="94" t="s">
        <v>53</v>
      </c>
      <c r="W1894" s="94" t="s">
        <v>54</v>
      </c>
      <c r="X1894" s="90" t="s">
        <v>55</v>
      </c>
      <c r="Y1894" s="139" t="s">
        <v>1811</v>
      </c>
      <c r="Z1894" s="138">
        <v>32857000</v>
      </c>
      <c r="AA1894" s="120"/>
      <c r="AB1894" s="138"/>
      <c r="AC1894" s="138"/>
      <c r="AD1894" s="138"/>
      <c r="AE1894" s="120">
        <v>32857000</v>
      </c>
      <c r="AF1894" s="88"/>
      <c r="AG1894" s="89">
        <v>0</v>
      </c>
      <c r="AH1894" s="90" t="s">
        <v>57</v>
      </c>
      <c r="AI1894" s="94" t="s">
        <v>1759</v>
      </c>
      <c r="AJ1894" s="94" t="s">
        <v>1760</v>
      </c>
      <c r="AK1894" s="94" t="s">
        <v>59</v>
      </c>
      <c r="AL1894" s="94" t="s">
        <v>57</v>
      </c>
      <c r="AM1894" s="94"/>
      <c r="AN1894" s="94" t="s">
        <v>57</v>
      </c>
      <c r="AO1894" s="94"/>
      <c r="AP1894" s="94" t="s">
        <v>57</v>
      </c>
      <c r="AQ1894" s="94"/>
      <c r="AR1894" s="94" t="s">
        <v>57</v>
      </c>
      <c r="AS1894" s="94" t="s">
        <v>73</v>
      </c>
      <c r="AT1894" s="90" t="s">
        <v>74</v>
      </c>
      <c r="AU1894" s="97" t="s">
        <v>75</v>
      </c>
      <c r="AV1894" s="97" t="s">
        <v>76</v>
      </c>
      <c r="AW1894" s="97" t="s">
        <v>77</v>
      </c>
      <c r="AX1894" s="97">
        <v>3299060</v>
      </c>
      <c r="AY1894" s="97" t="s">
        <v>78</v>
      </c>
      <c r="AZ1894" s="97" t="s">
        <v>201</v>
      </c>
      <c r="BA1894" s="24"/>
    </row>
    <row r="1895" spans="1:53" ht="84.75" customHeight="1">
      <c r="A1895" s="23" t="str">
        <f>+IFERROR(VLOOKUP(R1895,'[2]Listas niveles'!$D$2:$E$11,2,FALSE),"")</f>
        <v>DTCA</v>
      </c>
      <c r="B1895" s="23" t="str">
        <f>+IFERROR(VLOOKUP(AS1895,'[2]Listas anexo 1'!$A$7:$B$8,2,FALSE),"")</f>
        <v>FORTA</v>
      </c>
      <c r="C1895" s="23" t="str">
        <f>+IFERROR(VLOOKUP(AT1895,'[2]Listas anexo 1'!$A$13:$B$15,2,FALSE),"")</f>
        <v>FORTALECIMIENTO</v>
      </c>
      <c r="D1895" s="23" t="str">
        <f>+IFERROR(VLOOKUP(AT1895,'[2]Listas anexo 1'!$A$13:$C$15,3,FALSE),"")</f>
        <v>FORTALECER</v>
      </c>
      <c r="E1895" s="23" t="str">
        <f>+IFERROR(VLOOKUP(AT1895,'[2]Listas anexo 1'!$A$19:$B$21,2,FALSE),"")</f>
        <v>FORTOB</v>
      </c>
      <c r="F1895" s="23" t="str">
        <f>+IFERROR(VLOOKUP(AV1895,'[2]Listas anexo 1'!$J$13:$K$21,2,FALSE),"")</f>
        <v>FORTOBI</v>
      </c>
      <c r="G1895" s="23" t="str">
        <f>+IFERROR(VLOOKUP(AW1895,'[2]LISTAS ANEXO 1. 2'!$A$9:$B$38,2,FALSE),"")</f>
        <v>TII</v>
      </c>
      <c r="H1895" s="23" t="str">
        <f>+IFERROR(IF(C1895="ADMINYCOOR",VLOOKUP(AY1895,'[2]LISTAS ANEXO 1. 3'!$B$13:$C$42,2,FALSE),IF(C1895="TASAS",VLOOKUP(AY1895,'[2]LISTAS ANEXO 1. 3'!$B$43:$C$51,2,FALSE),IF(C1895="FORTALECIMIENTO",VLOOKUP(AY1895,'[2]LISTAS ANEXO 1. 3'!$B$52:$C$58,2,FALSE),""))),"")</f>
        <v>BBBB</v>
      </c>
      <c r="I1895" s="23" t="str">
        <f>+IFERROR(VLOOKUP(#REF!,'[2]LISTAS ANEXO 1. 4'!$B$74:$C$90,2,FALSE),"")</f>
        <v/>
      </c>
      <c r="J1895" s="23" t="str">
        <f>+IFERROR(VLOOKUP(X1895,[2]ORDINALES!$B$2:$C$5,2,FALSE),"")</f>
        <v>CTADOS</v>
      </c>
      <c r="K1895" s="23" t="str">
        <f>+IFERROR(VLOOKUP(#REF!,[2]REGION!$G$2:$I$1125,2,FALSE),"")</f>
        <v/>
      </c>
      <c r="L1895" s="23" t="str">
        <f>+IFERROR(VLOOKUP(AI1895,[2]REGION!$G$2:$I$1125,2,FALSE),"")</f>
        <v>MAGDALENA</v>
      </c>
      <c r="M1895" s="23" t="str">
        <f>+IFERROR(VLOOKUP(#REF!,[2]ORDINALES!$H$2:$I$382,2,FALSE),"")</f>
        <v/>
      </c>
      <c r="N1895" s="23" t="str">
        <f>IFERROR(VLOOKUP(U1895,'[2]Lista Willy'!$B$11:$D$14,3,FALSE),"")</f>
        <v>REC_11</v>
      </c>
      <c r="O1895" s="24"/>
      <c r="P1895" s="94">
        <v>56061</v>
      </c>
      <c r="Q1895" s="94" t="s">
        <v>540</v>
      </c>
      <c r="R1895" s="94" t="s">
        <v>1757</v>
      </c>
      <c r="S1895" s="94" t="s">
        <v>1757</v>
      </c>
      <c r="T1895" s="94" t="s">
        <v>1757</v>
      </c>
      <c r="U1895" s="94" t="s">
        <v>52</v>
      </c>
      <c r="V1895" s="94" t="s">
        <v>53</v>
      </c>
      <c r="W1895" s="94" t="s">
        <v>54</v>
      </c>
      <c r="X1895" s="90" t="s">
        <v>55</v>
      </c>
      <c r="Y1895" s="139" t="s">
        <v>1812</v>
      </c>
      <c r="Z1895" s="138">
        <v>32857000</v>
      </c>
      <c r="AA1895" s="120"/>
      <c r="AB1895" s="138"/>
      <c r="AC1895" s="138"/>
      <c r="AD1895" s="138"/>
      <c r="AE1895" s="120">
        <v>32857000</v>
      </c>
      <c r="AF1895" s="88"/>
      <c r="AG1895" s="89">
        <v>0</v>
      </c>
      <c r="AH1895" s="90" t="s">
        <v>57</v>
      </c>
      <c r="AI1895" s="94" t="s">
        <v>1759</v>
      </c>
      <c r="AJ1895" s="94" t="s">
        <v>1760</v>
      </c>
      <c r="AK1895" s="94" t="s">
        <v>59</v>
      </c>
      <c r="AL1895" s="94" t="s">
        <v>57</v>
      </c>
      <c r="AM1895" s="94"/>
      <c r="AN1895" s="94" t="s">
        <v>57</v>
      </c>
      <c r="AO1895" s="94"/>
      <c r="AP1895" s="94" t="s">
        <v>57</v>
      </c>
      <c r="AQ1895" s="94"/>
      <c r="AR1895" s="94" t="s">
        <v>57</v>
      </c>
      <c r="AS1895" s="94" t="s">
        <v>73</v>
      </c>
      <c r="AT1895" s="90" t="s">
        <v>74</v>
      </c>
      <c r="AU1895" s="97" t="s">
        <v>75</v>
      </c>
      <c r="AV1895" s="97" t="s">
        <v>76</v>
      </c>
      <c r="AW1895" s="97" t="s">
        <v>77</v>
      </c>
      <c r="AX1895" s="97">
        <v>3299060</v>
      </c>
      <c r="AY1895" s="97" t="s">
        <v>78</v>
      </c>
      <c r="AZ1895" s="97" t="s">
        <v>201</v>
      </c>
      <c r="BA1895" s="24"/>
    </row>
    <row r="1896" spans="1:53" ht="84.75" customHeight="1">
      <c r="A1896" s="23" t="str">
        <f>+IFERROR(VLOOKUP(R1896,'[2]Listas niveles'!$D$2:$E$11,2,FALSE),"")</f>
        <v>DTCA</v>
      </c>
      <c r="B1896" s="23" t="str">
        <f>+IFERROR(VLOOKUP(AS1896,'[2]Listas anexo 1'!$A$7:$B$8,2,FALSE),"")</f>
        <v>ADMIN</v>
      </c>
      <c r="C1896" s="23" t="str">
        <f>+IFERROR(VLOOKUP(AT1896,'[2]Listas anexo 1'!$A$13:$B$15,2,FALSE),"")</f>
        <v>ADMINYCOOR</v>
      </c>
      <c r="D1896" s="23" t="str">
        <f>+IFERROR(VLOOKUP(AT1896,'[2]Listas anexo 1'!$A$13:$C$15,3,FALSE),"")</f>
        <v>CONTRIBUIR</v>
      </c>
      <c r="E1896" s="23" t="str">
        <f>+IFERROR(VLOOKUP(AT1896,'[2]Listas anexo 1'!$A$19:$B$21,2,FALSE),"")</f>
        <v>ADMINOB</v>
      </c>
      <c r="F1896" s="23" t="str">
        <f>+IFERROR(VLOOKUP(AV1896,'[2]Listas anexo 1'!$J$13:$K$21,2,FALSE),"")</f>
        <v>ADOBI</v>
      </c>
      <c r="G1896" s="23" t="str">
        <f>+IFERROR(VLOOKUP(AW1896,'[2]LISTAS ANEXO 1. 2'!$A$9:$B$38,2,FALSE),"")</f>
        <v>AI</v>
      </c>
      <c r="H1896" s="23" t="str">
        <f>+IFERROR(IF(C1896="ADMINYCOOR",VLOOKUP(AY1896,'[2]LISTAS ANEXO 1. 3'!$B$13:$C$42,2,FALSE),IF(C1896="TASAS",VLOOKUP(AY1896,'[2]LISTAS ANEXO 1. 3'!$B$43:$C$51,2,FALSE),IF(C1896="FORTALECIMIENTO",VLOOKUP(AY1896,'[2]LISTAS ANEXO 1. 3'!$B$52:$C$58,2,FALSE),""))),"")</f>
        <v>AA</v>
      </c>
      <c r="I1896" s="23" t="str">
        <f>+IFERROR(VLOOKUP(#REF!,'[2]LISTAS ANEXO 1. 4'!$B$74:$C$90,2,FALSE),"")</f>
        <v/>
      </c>
      <c r="J1896" s="23" t="str">
        <f>+IFERROR(VLOOKUP(X1896,[2]ORDINALES!$B$2:$C$5,2,FALSE),"")</f>
        <v>CTADOS</v>
      </c>
      <c r="K1896" s="23" t="str">
        <f>+IFERROR(VLOOKUP(#REF!,[2]REGION!$G$2:$I$1125,2,FALSE),"")</f>
        <v/>
      </c>
      <c r="L1896" s="23" t="str">
        <f>+IFERROR(VLOOKUP(AI1896,[2]REGION!$G$2:$I$1125,2,FALSE),"")</f>
        <v>GUAJIRA</v>
      </c>
      <c r="M1896" s="23" t="str">
        <f>+IFERROR(VLOOKUP(#REF!,[2]ORDINALES!$H$2:$I$382,2,FALSE),"")</f>
        <v/>
      </c>
      <c r="N1896" s="23" t="str">
        <f>IFERROR(VLOOKUP(U1896,'[2]Lista Willy'!$B$11:$D$14,3,FALSE),"")</f>
        <v>REC_11</v>
      </c>
      <c r="O1896" s="24"/>
      <c r="P1896" s="90">
        <v>57000</v>
      </c>
      <c r="Q1896" s="90" t="s">
        <v>540</v>
      </c>
      <c r="R1896" s="90" t="s">
        <v>1757</v>
      </c>
      <c r="S1896" s="90" t="s">
        <v>1813</v>
      </c>
      <c r="T1896" s="94" t="s">
        <v>1757</v>
      </c>
      <c r="U1896" s="90" t="s">
        <v>52</v>
      </c>
      <c r="V1896" s="94" t="s">
        <v>53</v>
      </c>
      <c r="W1896" s="90" t="s">
        <v>54</v>
      </c>
      <c r="X1896" s="90" t="s">
        <v>55</v>
      </c>
      <c r="Y1896" s="99" t="s">
        <v>2778</v>
      </c>
      <c r="Z1896" s="87">
        <v>78644528</v>
      </c>
      <c r="AA1896" s="120"/>
      <c r="AB1896" s="87"/>
      <c r="AC1896" s="87"/>
      <c r="AD1896" s="87"/>
      <c r="AE1896" s="120">
        <v>78644528</v>
      </c>
      <c r="AF1896" s="88"/>
      <c r="AG1896" s="89"/>
      <c r="AH1896" s="90" t="s">
        <v>57</v>
      </c>
      <c r="AI1896" s="90" t="s">
        <v>1814</v>
      </c>
      <c r="AJ1896" s="90" t="s">
        <v>1815</v>
      </c>
      <c r="AK1896" s="90" t="s">
        <v>59</v>
      </c>
      <c r="AL1896" s="90" t="s">
        <v>57</v>
      </c>
      <c r="AM1896" s="90"/>
      <c r="AN1896" s="90" t="s">
        <v>57</v>
      </c>
      <c r="AO1896" s="90" t="s">
        <v>1816</v>
      </c>
      <c r="AP1896" s="90" t="s">
        <v>1817</v>
      </c>
      <c r="AQ1896" s="90" t="s">
        <v>387</v>
      </c>
      <c r="AR1896" s="90" t="s">
        <v>1818</v>
      </c>
      <c r="AS1896" s="90" t="s">
        <v>60</v>
      </c>
      <c r="AT1896" s="90" t="s">
        <v>61</v>
      </c>
      <c r="AU1896" s="97" t="s">
        <v>62</v>
      </c>
      <c r="AV1896" s="98" t="s">
        <v>125</v>
      </c>
      <c r="AW1896" s="98" t="s">
        <v>126</v>
      </c>
      <c r="AX1896" s="97">
        <v>3202032</v>
      </c>
      <c r="AY1896" s="98" t="s">
        <v>127</v>
      </c>
      <c r="AZ1896" s="98" t="s">
        <v>293</v>
      </c>
      <c r="BA1896" s="24"/>
    </row>
    <row r="1897" spans="1:53" ht="84.75" customHeight="1">
      <c r="A1897" s="23" t="str">
        <f>+IFERROR(VLOOKUP(R1897,'[2]Listas niveles'!$D$2:$E$11,2,FALSE),"")</f>
        <v>DTCA</v>
      </c>
      <c r="B1897" s="23" t="str">
        <f>+IFERROR(VLOOKUP(AS1897,'[2]Listas anexo 1'!$A$7:$B$8,2,FALSE),"")</f>
        <v>ADMIN</v>
      </c>
      <c r="C1897" s="23" t="str">
        <f>+IFERROR(VLOOKUP(AT1897,'[2]Listas anexo 1'!$A$13:$B$15,2,FALSE),"")</f>
        <v>ADMINYCOOR</v>
      </c>
      <c r="D1897" s="23" t="str">
        <f>+IFERROR(VLOOKUP(AT1897,'[2]Listas anexo 1'!$A$13:$C$15,3,FALSE),"")</f>
        <v>CONTRIBUIR</v>
      </c>
      <c r="E1897" s="23" t="str">
        <f>+IFERROR(VLOOKUP(AT1897,'[2]Listas anexo 1'!$A$19:$B$21,2,FALSE),"")</f>
        <v>ADMINOB</v>
      </c>
      <c r="F1897" s="23" t="str">
        <f>+IFERROR(VLOOKUP(AV1897,'[2]Listas anexo 1'!$J$13:$K$21,2,FALSE),"")</f>
        <v>ADOBI</v>
      </c>
      <c r="G1897" s="23" t="str">
        <f>+IFERROR(VLOOKUP(AW1897,'[2]LISTAS ANEXO 1. 2'!$A$9:$B$38,2,FALSE),"")</f>
        <v>AI</v>
      </c>
      <c r="H1897" s="23" t="str">
        <f>+IFERROR(IF(C1897="ADMINYCOOR",VLOOKUP(AY1897,'[2]LISTAS ANEXO 1. 3'!$B$13:$C$42,2,FALSE),IF(C1897="TASAS",VLOOKUP(AY1897,'[2]LISTAS ANEXO 1. 3'!$B$43:$C$51,2,FALSE),IF(C1897="FORTALECIMIENTO",VLOOKUP(AY1897,'[2]LISTAS ANEXO 1. 3'!$B$52:$C$58,2,FALSE),""))),"")</f>
        <v>AA</v>
      </c>
      <c r="I1897" s="23" t="str">
        <f>+IFERROR(VLOOKUP(#REF!,'[2]LISTAS ANEXO 1. 4'!$B$74:$C$90,2,FALSE),"")</f>
        <v/>
      </c>
      <c r="J1897" s="23" t="str">
        <f>+IFERROR(VLOOKUP(X1897,[2]ORDINALES!$B$2:$C$5,2,FALSE),"")</f>
        <v>CTADOS</v>
      </c>
      <c r="K1897" s="23" t="str">
        <f>+IFERROR(VLOOKUP(#REF!,[2]REGION!$G$2:$I$1125,2,FALSE),"")</f>
        <v/>
      </c>
      <c r="L1897" s="23" t="str">
        <f>+IFERROR(VLOOKUP(AI1897,[2]REGION!$G$2:$I$1125,2,FALSE),"")</f>
        <v>GUAJIRA</v>
      </c>
      <c r="M1897" s="23" t="str">
        <f>+IFERROR(VLOOKUP(#REF!,[2]ORDINALES!$H$2:$I$382,2,FALSE),"")</f>
        <v/>
      </c>
      <c r="N1897" s="23" t="str">
        <f>IFERROR(VLOOKUP(U1897,'[2]Lista Willy'!$B$11:$D$14,3,FALSE),"")</f>
        <v>REC_11</v>
      </c>
      <c r="O1897" s="24"/>
      <c r="P1897" s="90">
        <v>57001</v>
      </c>
      <c r="Q1897" s="90" t="s">
        <v>540</v>
      </c>
      <c r="R1897" s="90" t="s">
        <v>1757</v>
      </c>
      <c r="S1897" s="90" t="s">
        <v>1813</v>
      </c>
      <c r="T1897" s="94" t="s">
        <v>1757</v>
      </c>
      <c r="U1897" s="90" t="s">
        <v>52</v>
      </c>
      <c r="V1897" s="94" t="s">
        <v>53</v>
      </c>
      <c r="W1897" s="90" t="s">
        <v>54</v>
      </c>
      <c r="X1897" s="90" t="s">
        <v>55</v>
      </c>
      <c r="Y1897" s="99" t="s">
        <v>1819</v>
      </c>
      <c r="Z1897" s="87">
        <v>47200000</v>
      </c>
      <c r="AA1897" s="120"/>
      <c r="AB1897" s="87"/>
      <c r="AC1897" s="87"/>
      <c r="AD1897" s="87"/>
      <c r="AE1897" s="120">
        <v>47200000</v>
      </c>
      <c r="AF1897" s="88"/>
      <c r="AG1897" s="89"/>
      <c r="AH1897" s="90" t="s">
        <v>57</v>
      </c>
      <c r="AI1897" s="90" t="s">
        <v>1814</v>
      </c>
      <c r="AJ1897" s="90" t="s">
        <v>1815</v>
      </c>
      <c r="AK1897" s="90" t="s">
        <v>59</v>
      </c>
      <c r="AL1897" s="90" t="s">
        <v>57</v>
      </c>
      <c r="AM1897" s="90"/>
      <c r="AN1897" s="90" t="s">
        <v>57</v>
      </c>
      <c r="AO1897" s="90" t="s">
        <v>1816</v>
      </c>
      <c r="AP1897" s="90" t="s">
        <v>1817</v>
      </c>
      <c r="AQ1897" s="90" t="s">
        <v>387</v>
      </c>
      <c r="AR1897" s="90" t="s">
        <v>1818</v>
      </c>
      <c r="AS1897" s="90" t="s">
        <v>60</v>
      </c>
      <c r="AT1897" s="90" t="s">
        <v>61</v>
      </c>
      <c r="AU1897" s="97" t="s">
        <v>62</v>
      </c>
      <c r="AV1897" s="98" t="s">
        <v>125</v>
      </c>
      <c r="AW1897" s="98" t="s">
        <v>126</v>
      </c>
      <c r="AX1897" s="97">
        <v>3202032</v>
      </c>
      <c r="AY1897" s="98" t="s">
        <v>127</v>
      </c>
      <c r="AZ1897" s="98" t="s">
        <v>293</v>
      </c>
      <c r="BA1897" s="24"/>
    </row>
    <row r="1898" spans="1:53" ht="84.75" customHeight="1">
      <c r="A1898" s="23" t="str">
        <f>+IFERROR(VLOOKUP(R1898,'[2]Listas niveles'!$D$2:$E$11,2,FALSE),"")</f>
        <v>DTCA</v>
      </c>
      <c r="B1898" s="23" t="str">
        <f>+IFERROR(VLOOKUP(AS1898,'[2]Listas anexo 1'!$A$7:$B$8,2,FALSE),"")</f>
        <v>ADMIN</v>
      </c>
      <c r="C1898" s="23" t="str">
        <f>+IFERROR(VLOOKUP(AT1898,'[2]Listas anexo 1'!$A$13:$B$15,2,FALSE),"")</f>
        <v>ADMINYCOOR</v>
      </c>
      <c r="D1898" s="23" t="str">
        <f>+IFERROR(VLOOKUP(AT1898,'[2]Listas anexo 1'!$A$13:$C$15,3,FALSE),"")</f>
        <v>CONTRIBUIR</v>
      </c>
      <c r="E1898" s="23" t="str">
        <f>+IFERROR(VLOOKUP(AT1898,'[2]Listas anexo 1'!$A$19:$B$21,2,FALSE),"")</f>
        <v>ADMINOB</v>
      </c>
      <c r="F1898" s="23" t="str">
        <f>+IFERROR(VLOOKUP(AV1898,'[2]Listas anexo 1'!$J$13:$K$21,2,FALSE),"")</f>
        <v>ADOBI</v>
      </c>
      <c r="G1898" s="23" t="str">
        <f>+IFERROR(VLOOKUP(AW1898,'[2]LISTAS ANEXO 1. 2'!$A$9:$B$38,2,FALSE),"")</f>
        <v>AI</v>
      </c>
      <c r="H1898" s="23" t="str">
        <f>+IFERROR(IF(C1898="ADMINYCOOR",VLOOKUP(AY1898,'[2]LISTAS ANEXO 1. 3'!$B$13:$C$42,2,FALSE),IF(C1898="TASAS",VLOOKUP(AY1898,'[2]LISTAS ANEXO 1. 3'!$B$43:$C$51,2,FALSE),IF(C1898="FORTALECIMIENTO",VLOOKUP(AY1898,'[2]LISTAS ANEXO 1. 3'!$B$52:$C$58,2,FALSE),""))),"")</f>
        <v>AA</v>
      </c>
      <c r="I1898" s="23" t="str">
        <f>+IFERROR(VLOOKUP(#REF!,'[2]LISTAS ANEXO 1. 4'!$B$74:$C$90,2,FALSE),"")</f>
        <v/>
      </c>
      <c r="J1898" s="23" t="str">
        <f>+IFERROR(VLOOKUP(X1898,[2]ORDINALES!$B$2:$C$5,2,FALSE),"")</f>
        <v>CTADOS</v>
      </c>
      <c r="K1898" s="23" t="str">
        <f>+IFERROR(VLOOKUP(#REF!,[2]REGION!$G$2:$I$1125,2,FALSE),"")</f>
        <v/>
      </c>
      <c r="L1898" s="23" t="str">
        <f>+IFERROR(VLOOKUP(AI1898,[2]REGION!$G$2:$I$1125,2,FALSE),"")</f>
        <v>GUAJIRA</v>
      </c>
      <c r="M1898" s="23" t="str">
        <f>+IFERROR(VLOOKUP(#REF!,[2]ORDINALES!$H$2:$I$382,2,FALSE),"")</f>
        <v/>
      </c>
      <c r="N1898" s="23" t="str">
        <f>IFERROR(VLOOKUP(U1898,'[2]Lista Willy'!$B$11:$D$14,3,FALSE),"")</f>
        <v>REC_11</v>
      </c>
      <c r="O1898" s="24"/>
      <c r="P1898" s="90">
        <v>57002</v>
      </c>
      <c r="Q1898" s="90" t="s">
        <v>540</v>
      </c>
      <c r="R1898" s="90" t="s">
        <v>1757</v>
      </c>
      <c r="S1898" s="90" t="s">
        <v>1813</v>
      </c>
      <c r="T1898" s="94" t="s">
        <v>1757</v>
      </c>
      <c r="U1898" s="90" t="s">
        <v>52</v>
      </c>
      <c r="V1898" s="94" t="s">
        <v>53</v>
      </c>
      <c r="W1898" s="90" t="s">
        <v>54</v>
      </c>
      <c r="X1898" s="90" t="s">
        <v>55</v>
      </c>
      <c r="Y1898" s="99" t="s">
        <v>1820</v>
      </c>
      <c r="Z1898" s="87">
        <v>27000000</v>
      </c>
      <c r="AA1898" s="120"/>
      <c r="AB1898" s="87"/>
      <c r="AC1898" s="87"/>
      <c r="AD1898" s="87"/>
      <c r="AE1898" s="120">
        <v>27000000</v>
      </c>
      <c r="AF1898" s="88"/>
      <c r="AG1898" s="89"/>
      <c r="AH1898" s="90" t="s">
        <v>57</v>
      </c>
      <c r="AI1898" s="90" t="s">
        <v>1814</v>
      </c>
      <c r="AJ1898" s="90" t="s">
        <v>1815</v>
      </c>
      <c r="AK1898" s="90" t="s">
        <v>59</v>
      </c>
      <c r="AL1898" s="90" t="s">
        <v>57</v>
      </c>
      <c r="AM1898" s="90"/>
      <c r="AN1898" s="90" t="s">
        <v>57</v>
      </c>
      <c r="AO1898" s="90" t="s">
        <v>1816</v>
      </c>
      <c r="AP1898" s="90" t="s">
        <v>1817</v>
      </c>
      <c r="AQ1898" s="90" t="s">
        <v>387</v>
      </c>
      <c r="AR1898" s="90" t="s">
        <v>1818</v>
      </c>
      <c r="AS1898" s="90" t="s">
        <v>60</v>
      </c>
      <c r="AT1898" s="90" t="s">
        <v>61</v>
      </c>
      <c r="AU1898" s="97" t="s">
        <v>62</v>
      </c>
      <c r="AV1898" s="98" t="s">
        <v>125</v>
      </c>
      <c r="AW1898" s="98" t="s">
        <v>126</v>
      </c>
      <c r="AX1898" s="97">
        <v>3202032</v>
      </c>
      <c r="AY1898" s="98" t="s">
        <v>127</v>
      </c>
      <c r="AZ1898" s="98" t="s">
        <v>293</v>
      </c>
      <c r="BA1898" s="24"/>
    </row>
    <row r="1899" spans="1:53" ht="84.75" customHeight="1">
      <c r="A1899" s="23" t="str">
        <f>+IFERROR(VLOOKUP(R1899,'[2]Listas niveles'!$D$2:$E$11,2,FALSE),"")</f>
        <v>DTCA</v>
      </c>
      <c r="B1899" s="23" t="str">
        <f>+IFERROR(VLOOKUP(AS1899,'[2]Listas anexo 1'!$A$7:$B$8,2,FALSE),"")</f>
        <v>ADMIN</v>
      </c>
      <c r="C1899" s="23" t="str">
        <f>+IFERROR(VLOOKUP(AT1899,'[2]Listas anexo 1'!$A$13:$B$15,2,FALSE),"")</f>
        <v>ADMINYCOOR</v>
      </c>
      <c r="D1899" s="23" t="str">
        <f>+IFERROR(VLOOKUP(AT1899,'[2]Listas anexo 1'!$A$13:$C$15,3,FALSE),"")</f>
        <v>CONTRIBUIR</v>
      </c>
      <c r="E1899" s="23" t="str">
        <f>+IFERROR(VLOOKUP(AT1899,'[2]Listas anexo 1'!$A$19:$B$21,2,FALSE),"")</f>
        <v>ADMINOB</v>
      </c>
      <c r="F1899" s="23" t="str">
        <f>+IFERROR(VLOOKUP(AV1899,'[2]Listas anexo 1'!$J$13:$K$21,2,FALSE),"")</f>
        <v>ADOBI</v>
      </c>
      <c r="G1899" s="23" t="str">
        <f>+IFERROR(VLOOKUP(AW1899,'[2]LISTAS ANEXO 1. 2'!$A$9:$B$38,2,FALSE),"")</f>
        <v>AI</v>
      </c>
      <c r="H1899" s="23" t="str">
        <f>+IFERROR(IF(C1899="ADMINYCOOR",VLOOKUP(AY1899,'[2]LISTAS ANEXO 1. 3'!$B$13:$C$42,2,FALSE),IF(C1899="TASAS",VLOOKUP(AY1899,'[2]LISTAS ANEXO 1. 3'!$B$43:$C$51,2,FALSE),IF(C1899="FORTALECIMIENTO",VLOOKUP(AY1899,'[2]LISTAS ANEXO 1. 3'!$B$52:$C$58,2,FALSE),""))),"")</f>
        <v>AA</v>
      </c>
      <c r="I1899" s="23" t="str">
        <f>+IFERROR(VLOOKUP(#REF!,'[2]LISTAS ANEXO 1. 4'!$B$74:$C$90,2,FALSE),"")</f>
        <v/>
      </c>
      <c r="J1899" s="23" t="str">
        <f>+IFERROR(VLOOKUP(X1899,[2]ORDINALES!$B$2:$C$5,2,FALSE),"")</f>
        <v>CTADOS</v>
      </c>
      <c r="K1899" s="23" t="str">
        <f>+IFERROR(VLOOKUP(#REF!,[2]REGION!$G$2:$I$1125,2,FALSE),"")</f>
        <v/>
      </c>
      <c r="L1899" s="23" t="str">
        <f>+IFERROR(VLOOKUP(AI1899,[2]REGION!$G$2:$I$1125,2,FALSE),"")</f>
        <v>GUAJIRA</v>
      </c>
      <c r="M1899" s="23" t="str">
        <f>+IFERROR(VLOOKUP(#REF!,[2]ORDINALES!$H$2:$I$382,2,FALSE),"")</f>
        <v/>
      </c>
      <c r="N1899" s="23" t="str">
        <f>IFERROR(VLOOKUP(U1899,'[2]Lista Willy'!$B$11:$D$14,3,FALSE),"")</f>
        <v>REC_11</v>
      </c>
      <c r="O1899" s="24"/>
      <c r="P1899" s="90">
        <v>57003</v>
      </c>
      <c r="Q1899" s="90" t="s">
        <v>540</v>
      </c>
      <c r="R1899" s="90" t="s">
        <v>1757</v>
      </c>
      <c r="S1899" s="90" t="s">
        <v>1813</v>
      </c>
      <c r="T1899" s="94" t="s">
        <v>1757</v>
      </c>
      <c r="U1899" s="90" t="s">
        <v>52</v>
      </c>
      <c r="V1899" s="94" t="s">
        <v>53</v>
      </c>
      <c r="W1899" s="90" t="s">
        <v>54</v>
      </c>
      <c r="X1899" s="90" t="s">
        <v>55</v>
      </c>
      <c r="Y1899" s="99" t="s">
        <v>1821</v>
      </c>
      <c r="Z1899" s="87">
        <v>27200000</v>
      </c>
      <c r="AA1899" s="120"/>
      <c r="AB1899" s="87"/>
      <c r="AC1899" s="87"/>
      <c r="AD1899" s="87"/>
      <c r="AE1899" s="120">
        <v>27200000</v>
      </c>
      <c r="AF1899" s="88"/>
      <c r="AG1899" s="89"/>
      <c r="AH1899" s="90" t="s">
        <v>57</v>
      </c>
      <c r="AI1899" s="90" t="s">
        <v>1814</v>
      </c>
      <c r="AJ1899" s="90" t="s">
        <v>1815</v>
      </c>
      <c r="AK1899" s="90" t="s">
        <v>59</v>
      </c>
      <c r="AL1899" s="90" t="s">
        <v>57</v>
      </c>
      <c r="AM1899" s="90"/>
      <c r="AN1899" s="90" t="s">
        <v>57</v>
      </c>
      <c r="AO1899" s="90" t="s">
        <v>1816</v>
      </c>
      <c r="AP1899" s="90" t="s">
        <v>1817</v>
      </c>
      <c r="AQ1899" s="90" t="s">
        <v>387</v>
      </c>
      <c r="AR1899" s="90" t="s">
        <v>1818</v>
      </c>
      <c r="AS1899" s="90" t="s">
        <v>60</v>
      </c>
      <c r="AT1899" s="90" t="s">
        <v>61</v>
      </c>
      <c r="AU1899" s="97" t="s">
        <v>62</v>
      </c>
      <c r="AV1899" s="98" t="s">
        <v>125</v>
      </c>
      <c r="AW1899" s="98" t="s">
        <v>126</v>
      </c>
      <c r="AX1899" s="97">
        <v>3202032</v>
      </c>
      <c r="AY1899" s="98" t="s">
        <v>127</v>
      </c>
      <c r="AZ1899" s="98" t="s">
        <v>293</v>
      </c>
      <c r="BA1899" s="24"/>
    </row>
    <row r="1900" spans="1:53" ht="84.75" customHeight="1">
      <c r="A1900" s="23" t="str">
        <f>+IFERROR(VLOOKUP(R1900,'[2]Listas niveles'!$D$2:$E$11,2,FALSE),"")</f>
        <v>DTCA</v>
      </c>
      <c r="B1900" s="23" t="str">
        <f>+IFERROR(VLOOKUP(AS1900,'[2]Listas anexo 1'!$A$7:$B$8,2,FALSE),"")</f>
        <v>ADMIN</v>
      </c>
      <c r="C1900" s="23" t="str">
        <f>+IFERROR(VLOOKUP(AT1900,'[2]Listas anexo 1'!$A$13:$B$15,2,FALSE),"")</f>
        <v>ADMINYCOOR</v>
      </c>
      <c r="D1900" s="23" t="str">
        <f>+IFERROR(VLOOKUP(AT1900,'[2]Listas anexo 1'!$A$13:$C$15,3,FALSE),"")</f>
        <v>CONTRIBUIR</v>
      </c>
      <c r="E1900" s="23" t="str">
        <f>+IFERROR(VLOOKUP(AT1900,'[2]Listas anexo 1'!$A$19:$B$21,2,FALSE),"")</f>
        <v>ADMINOB</v>
      </c>
      <c r="F1900" s="23" t="str">
        <f>+IFERROR(VLOOKUP(AV1900,'[2]Listas anexo 1'!$J$13:$K$21,2,FALSE),"")</f>
        <v>ADOBI</v>
      </c>
      <c r="G1900" s="23" t="str">
        <f>+IFERROR(VLOOKUP(AW1900,'[2]LISTAS ANEXO 1. 2'!$A$9:$B$38,2,FALSE),"")</f>
        <v>AI</v>
      </c>
      <c r="H1900" s="23" t="str">
        <f>+IFERROR(IF(C1900="ADMINYCOOR",VLOOKUP(AY1900,'[2]LISTAS ANEXO 1. 3'!$B$13:$C$42,2,FALSE),IF(C1900="TASAS",VLOOKUP(AY1900,'[2]LISTAS ANEXO 1. 3'!$B$43:$C$51,2,FALSE),IF(C1900="FORTALECIMIENTO",VLOOKUP(AY1900,'[2]LISTAS ANEXO 1. 3'!$B$52:$C$58,2,FALSE),""))),"")</f>
        <v>AA</v>
      </c>
      <c r="I1900" s="23" t="str">
        <f>+IFERROR(VLOOKUP(#REF!,'[2]LISTAS ANEXO 1. 4'!$B$74:$C$90,2,FALSE),"")</f>
        <v/>
      </c>
      <c r="J1900" s="23" t="str">
        <f>+IFERROR(VLOOKUP(X1900,[2]ORDINALES!$B$2:$C$5,2,FALSE),"")</f>
        <v>CTADOS</v>
      </c>
      <c r="K1900" s="23" t="str">
        <f>+IFERROR(VLOOKUP(#REF!,[2]REGION!$G$2:$I$1125,2,FALSE),"")</f>
        <v/>
      </c>
      <c r="L1900" s="23" t="str">
        <f>+IFERROR(VLOOKUP(AI1900,[2]REGION!$G$2:$I$1125,2,FALSE),"")</f>
        <v>GUAJIRA</v>
      </c>
      <c r="M1900" s="23" t="str">
        <f>+IFERROR(VLOOKUP(#REF!,[2]ORDINALES!$H$2:$I$382,2,FALSE),"")</f>
        <v/>
      </c>
      <c r="N1900" s="23" t="str">
        <f>IFERROR(VLOOKUP(U1900,'[2]Lista Willy'!$B$11:$D$14,3,FALSE),"")</f>
        <v>REC_11</v>
      </c>
      <c r="O1900" s="24"/>
      <c r="P1900" s="90">
        <v>57004</v>
      </c>
      <c r="Q1900" s="90" t="s">
        <v>540</v>
      </c>
      <c r="R1900" s="90" t="s">
        <v>1757</v>
      </c>
      <c r="S1900" s="90" t="s">
        <v>1813</v>
      </c>
      <c r="T1900" s="94" t="s">
        <v>1757</v>
      </c>
      <c r="U1900" s="90" t="s">
        <v>52</v>
      </c>
      <c r="V1900" s="94" t="s">
        <v>53</v>
      </c>
      <c r="W1900" s="90" t="s">
        <v>54</v>
      </c>
      <c r="X1900" s="90" t="s">
        <v>55</v>
      </c>
      <c r="Y1900" s="99" t="s">
        <v>1822</v>
      </c>
      <c r="Z1900" s="87">
        <v>24800000</v>
      </c>
      <c r="AA1900" s="120"/>
      <c r="AB1900" s="87"/>
      <c r="AC1900" s="87"/>
      <c r="AD1900" s="87"/>
      <c r="AE1900" s="120">
        <v>24800000</v>
      </c>
      <c r="AF1900" s="88"/>
      <c r="AG1900" s="89"/>
      <c r="AH1900" s="90" t="s">
        <v>57</v>
      </c>
      <c r="AI1900" s="90" t="s">
        <v>1814</v>
      </c>
      <c r="AJ1900" s="90" t="s">
        <v>1815</v>
      </c>
      <c r="AK1900" s="90" t="s">
        <v>59</v>
      </c>
      <c r="AL1900" s="90" t="s">
        <v>57</v>
      </c>
      <c r="AM1900" s="90"/>
      <c r="AN1900" s="90" t="s">
        <v>57</v>
      </c>
      <c r="AO1900" s="90" t="s">
        <v>1816</v>
      </c>
      <c r="AP1900" s="90" t="s">
        <v>1817</v>
      </c>
      <c r="AQ1900" s="90" t="s">
        <v>387</v>
      </c>
      <c r="AR1900" s="90" t="s">
        <v>1818</v>
      </c>
      <c r="AS1900" s="90" t="s">
        <v>60</v>
      </c>
      <c r="AT1900" s="90" t="s">
        <v>61</v>
      </c>
      <c r="AU1900" s="97" t="s">
        <v>62</v>
      </c>
      <c r="AV1900" s="98" t="s">
        <v>125</v>
      </c>
      <c r="AW1900" s="98" t="s">
        <v>126</v>
      </c>
      <c r="AX1900" s="97">
        <v>3202032</v>
      </c>
      <c r="AY1900" s="98" t="s">
        <v>127</v>
      </c>
      <c r="AZ1900" s="98" t="s">
        <v>293</v>
      </c>
      <c r="BA1900" s="24"/>
    </row>
    <row r="1901" spans="1:53" ht="84.75" customHeight="1">
      <c r="A1901" s="23" t="str">
        <f>+IFERROR(VLOOKUP(R1901,'[2]Listas niveles'!$D$2:$E$11,2,FALSE),"")</f>
        <v>DTCA</v>
      </c>
      <c r="B1901" s="23" t="str">
        <f>+IFERROR(VLOOKUP(AS1901,'[2]Listas anexo 1'!$A$7:$B$8,2,FALSE),"")</f>
        <v>ADMIN</v>
      </c>
      <c r="C1901" s="23" t="str">
        <f>+IFERROR(VLOOKUP(AT1901,'[2]Listas anexo 1'!$A$13:$B$15,2,FALSE),"")</f>
        <v>ADMINYCOOR</v>
      </c>
      <c r="D1901" s="23" t="str">
        <f>+IFERROR(VLOOKUP(AT1901,'[2]Listas anexo 1'!$A$13:$C$15,3,FALSE),"")</f>
        <v>CONTRIBUIR</v>
      </c>
      <c r="E1901" s="23" t="str">
        <f>+IFERROR(VLOOKUP(AT1901,'[2]Listas anexo 1'!$A$19:$B$21,2,FALSE),"")</f>
        <v>ADMINOB</v>
      </c>
      <c r="F1901" s="23" t="str">
        <f>+IFERROR(VLOOKUP(AV1901,'[2]Listas anexo 1'!$J$13:$K$21,2,FALSE),"")</f>
        <v>ADOBI</v>
      </c>
      <c r="G1901" s="23" t="str">
        <f>+IFERROR(VLOOKUP(AW1901,'[2]LISTAS ANEXO 1. 2'!$A$9:$B$38,2,FALSE),"")</f>
        <v>AI</v>
      </c>
      <c r="H1901" s="23" t="str">
        <f>+IFERROR(IF(C1901="ADMINYCOOR",VLOOKUP(AY1901,'[2]LISTAS ANEXO 1. 3'!$B$13:$C$42,2,FALSE),IF(C1901="TASAS",VLOOKUP(AY1901,'[2]LISTAS ANEXO 1. 3'!$B$43:$C$51,2,FALSE),IF(C1901="FORTALECIMIENTO",VLOOKUP(AY1901,'[2]LISTAS ANEXO 1. 3'!$B$52:$C$58,2,FALSE),""))),"")</f>
        <v>AA</v>
      </c>
      <c r="I1901" s="23" t="str">
        <f>+IFERROR(VLOOKUP(#REF!,'[2]LISTAS ANEXO 1. 4'!$B$74:$C$90,2,FALSE),"")</f>
        <v/>
      </c>
      <c r="J1901" s="23" t="str">
        <f>+IFERROR(VLOOKUP(X1901,[2]ORDINALES!$B$2:$C$5,2,FALSE),"")</f>
        <v>CTADOS</v>
      </c>
      <c r="K1901" s="23" t="str">
        <f>+IFERROR(VLOOKUP(#REF!,[2]REGION!$G$2:$I$1125,2,FALSE),"")</f>
        <v/>
      </c>
      <c r="L1901" s="23" t="str">
        <f>+IFERROR(VLOOKUP(AI1901,[2]REGION!$G$2:$I$1125,2,FALSE),"")</f>
        <v>GUAJIRA</v>
      </c>
      <c r="M1901" s="23" t="str">
        <f>+IFERROR(VLOOKUP(#REF!,[2]ORDINALES!$H$2:$I$382,2,FALSE),"")</f>
        <v/>
      </c>
      <c r="N1901" s="23" t="str">
        <f>IFERROR(VLOOKUP(U1901,'[2]Lista Willy'!$B$11:$D$14,3,FALSE),"")</f>
        <v>REC_11</v>
      </c>
      <c r="O1901" s="24"/>
      <c r="P1901" s="90">
        <v>57005</v>
      </c>
      <c r="Q1901" s="90" t="s">
        <v>540</v>
      </c>
      <c r="R1901" s="90" t="s">
        <v>1757</v>
      </c>
      <c r="S1901" s="90" t="s">
        <v>1813</v>
      </c>
      <c r="T1901" s="94" t="s">
        <v>1757</v>
      </c>
      <c r="U1901" s="90" t="s">
        <v>52</v>
      </c>
      <c r="V1901" s="94" t="s">
        <v>53</v>
      </c>
      <c r="W1901" s="90" t="s">
        <v>54</v>
      </c>
      <c r="X1901" s="90" t="s">
        <v>55</v>
      </c>
      <c r="Y1901" s="99" t="s">
        <v>1823</v>
      </c>
      <c r="Z1901" s="87">
        <v>51000000</v>
      </c>
      <c r="AA1901" s="120"/>
      <c r="AB1901" s="87"/>
      <c r="AC1901" s="87"/>
      <c r="AD1901" s="87"/>
      <c r="AE1901" s="120">
        <v>51000000</v>
      </c>
      <c r="AF1901" s="88"/>
      <c r="AG1901" s="89"/>
      <c r="AH1901" s="90" t="s">
        <v>57</v>
      </c>
      <c r="AI1901" s="90" t="s">
        <v>1814</v>
      </c>
      <c r="AJ1901" s="90" t="s">
        <v>1815</v>
      </c>
      <c r="AK1901" s="90" t="s">
        <v>59</v>
      </c>
      <c r="AL1901" s="90" t="s">
        <v>57</v>
      </c>
      <c r="AM1901" s="90"/>
      <c r="AN1901" s="90" t="s">
        <v>57</v>
      </c>
      <c r="AO1901" s="90" t="s">
        <v>1816</v>
      </c>
      <c r="AP1901" s="90" t="s">
        <v>1817</v>
      </c>
      <c r="AQ1901" s="90" t="s">
        <v>387</v>
      </c>
      <c r="AR1901" s="90" t="s">
        <v>1818</v>
      </c>
      <c r="AS1901" s="90" t="s">
        <v>60</v>
      </c>
      <c r="AT1901" s="90" t="s">
        <v>61</v>
      </c>
      <c r="AU1901" s="97" t="s">
        <v>62</v>
      </c>
      <c r="AV1901" s="98" t="s">
        <v>125</v>
      </c>
      <c r="AW1901" s="98" t="s">
        <v>126</v>
      </c>
      <c r="AX1901" s="97">
        <v>3202032</v>
      </c>
      <c r="AY1901" s="98" t="s">
        <v>127</v>
      </c>
      <c r="AZ1901" s="98" t="s">
        <v>293</v>
      </c>
      <c r="BA1901" s="24"/>
    </row>
    <row r="1902" spans="1:53" ht="84.75" customHeight="1">
      <c r="A1902" s="23" t="str">
        <f>+IFERROR(VLOOKUP(R1902,'[2]Listas niveles'!$D$2:$E$11,2,FALSE),"")</f>
        <v>DTCA</v>
      </c>
      <c r="B1902" s="23" t="str">
        <f>+IFERROR(VLOOKUP(AS1902,'[2]Listas anexo 1'!$A$7:$B$8,2,FALSE),"")</f>
        <v>ADMIN</v>
      </c>
      <c r="C1902" s="23" t="str">
        <f>+IFERROR(VLOOKUP(AT1902,'[2]Listas anexo 1'!$A$13:$B$15,2,FALSE),"")</f>
        <v>ADMINYCOOR</v>
      </c>
      <c r="D1902" s="23" t="str">
        <f>+IFERROR(VLOOKUP(AT1902,'[2]Listas anexo 1'!$A$13:$C$15,3,FALSE),"")</f>
        <v>CONTRIBUIR</v>
      </c>
      <c r="E1902" s="23" t="str">
        <f>+IFERROR(VLOOKUP(AT1902,'[2]Listas anexo 1'!$A$19:$B$21,2,FALSE),"")</f>
        <v>ADMINOB</v>
      </c>
      <c r="F1902" s="23" t="str">
        <f>+IFERROR(VLOOKUP(AV1902,'[2]Listas anexo 1'!$J$13:$K$21,2,FALSE),"")</f>
        <v>ADOBI</v>
      </c>
      <c r="G1902" s="23" t="str">
        <f>+IFERROR(VLOOKUP(AW1902,'[2]LISTAS ANEXO 1. 2'!$A$9:$B$38,2,FALSE),"")</f>
        <v>AI</v>
      </c>
      <c r="H1902" s="23" t="str">
        <f>+IFERROR(IF(C1902="ADMINYCOOR",VLOOKUP(AY1902,'[2]LISTAS ANEXO 1. 3'!$B$13:$C$42,2,FALSE),IF(C1902="TASAS",VLOOKUP(AY1902,'[2]LISTAS ANEXO 1. 3'!$B$43:$C$51,2,FALSE),IF(C1902="FORTALECIMIENTO",VLOOKUP(AY1902,'[2]LISTAS ANEXO 1. 3'!$B$52:$C$58,2,FALSE),""))),"")</f>
        <v>AA</v>
      </c>
      <c r="I1902" s="23" t="str">
        <f>+IFERROR(VLOOKUP(#REF!,'[2]LISTAS ANEXO 1. 4'!$B$74:$C$90,2,FALSE),"")</f>
        <v/>
      </c>
      <c r="J1902" s="23" t="str">
        <f>+IFERROR(VLOOKUP(X1902,[2]ORDINALES!$B$2:$C$5,2,FALSE),"")</f>
        <v>CTADOS</v>
      </c>
      <c r="K1902" s="23" t="str">
        <f>+IFERROR(VLOOKUP(#REF!,[2]REGION!$G$2:$I$1125,2,FALSE),"")</f>
        <v/>
      </c>
      <c r="L1902" s="23" t="str">
        <f>+IFERROR(VLOOKUP(AI1902,[2]REGION!$G$2:$I$1125,2,FALSE),"")</f>
        <v>GUAJIRA</v>
      </c>
      <c r="M1902" s="23" t="str">
        <f>+IFERROR(VLOOKUP(#REF!,[2]ORDINALES!$H$2:$I$382,2,FALSE),"")</f>
        <v/>
      </c>
      <c r="N1902" s="23" t="str">
        <f>IFERROR(VLOOKUP(U1902,'[2]Lista Willy'!$B$11:$D$14,3,FALSE),"")</f>
        <v>REC_20</v>
      </c>
      <c r="O1902" s="24"/>
      <c r="P1902" s="90">
        <v>57006</v>
      </c>
      <c r="Q1902" s="90" t="s">
        <v>540</v>
      </c>
      <c r="R1902" s="90" t="s">
        <v>1757</v>
      </c>
      <c r="S1902" s="90" t="s">
        <v>1813</v>
      </c>
      <c r="T1902" s="94" t="s">
        <v>1757</v>
      </c>
      <c r="U1902" s="90" t="s">
        <v>153</v>
      </c>
      <c r="V1902" s="94" t="s">
        <v>154</v>
      </c>
      <c r="W1902" s="90" t="s">
        <v>54</v>
      </c>
      <c r="X1902" s="90" t="s">
        <v>55</v>
      </c>
      <c r="Y1902" s="99" t="s">
        <v>1824</v>
      </c>
      <c r="Z1902" s="87">
        <v>31500000</v>
      </c>
      <c r="AA1902" s="120"/>
      <c r="AB1902" s="87"/>
      <c r="AC1902" s="87"/>
      <c r="AD1902" s="87"/>
      <c r="AE1902" s="120">
        <v>31500000</v>
      </c>
      <c r="AF1902" s="88"/>
      <c r="AG1902" s="89"/>
      <c r="AH1902" s="90" t="s">
        <v>57</v>
      </c>
      <c r="AI1902" s="90" t="s">
        <v>1814</v>
      </c>
      <c r="AJ1902" s="90" t="s">
        <v>1815</v>
      </c>
      <c r="AK1902" s="90" t="s">
        <v>59</v>
      </c>
      <c r="AL1902" s="90" t="s">
        <v>57</v>
      </c>
      <c r="AM1902" s="90"/>
      <c r="AN1902" s="90" t="s">
        <v>57</v>
      </c>
      <c r="AO1902" s="90" t="s">
        <v>1816</v>
      </c>
      <c r="AP1902" s="90" t="s">
        <v>1817</v>
      </c>
      <c r="AQ1902" s="90" t="s">
        <v>387</v>
      </c>
      <c r="AR1902" s="90" t="s">
        <v>1818</v>
      </c>
      <c r="AS1902" s="90" t="s">
        <v>60</v>
      </c>
      <c r="AT1902" s="90" t="s">
        <v>61</v>
      </c>
      <c r="AU1902" s="97" t="s">
        <v>62</v>
      </c>
      <c r="AV1902" s="98" t="s">
        <v>125</v>
      </c>
      <c r="AW1902" s="98" t="s">
        <v>126</v>
      </c>
      <c r="AX1902" s="97">
        <v>3202032</v>
      </c>
      <c r="AY1902" s="98" t="s">
        <v>127</v>
      </c>
      <c r="AZ1902" s="98" t="s">
        <v>128</v>
      </c>
      <c r="BA1902" s="24"/>
    </row>
    <row r="1903" spans="1:53" ht="84.75" customHeight="1">
      <c r="A1903" s="23" t="str">
        <f>+IFERROR(VLOOKUP(R1903,'[2]Listas niveles'!$D$2:$E$11,2,FALSE),"")</f>
        <v>DTCA</v>
      </c>
      <c r="B1903" s="23" t="str">
        <f>+IFERROR(VLOOKUP(AS1903,'[2]Listas anexo 1'!$A$7:$B$8,2,FALSE),"")</f>
        <v>ADMIN</v>
      </c>
      <c r="C1903" s="23" t="str">
        <f>+IFERROR(VLOOKUP(AT1903,'[2]Listas anexo 1'!$A$13:$B$15,2,FALSE),"")</f>
        <v>ADMINYCOOR</v>
      </c>
      <c r="D1903" s="23" t="str">
        <f>+IFERROR(VLOOKUP(AT1903,'[2]Listas anexo 1'!$A$13:$C$15,3,FALSE),"")</f>
        <v>CONTRIBUIR</v>
      </c>
      <c r="E1903" s="23" t="str">
        <f>+IFERROR(VLOOKUP(AT1903,'[2]Listas anexo 1'!$A$19:$B$21,2,FALSE),"")</f>
        <v>ADMINOB</v>
      </c>
      <c r="F1903" s="23" t="str">
        <f>+IFERROR(VLOOKUP(AV1903,'[2]Listas anexo 1'!$J$13:$K$21,2,FALSE),"")</f>
        <v>ADOBI</v>
      </c>
      <c r="G1903" s="23" t="str">
        <f>+IFERROR(VLOOKUP(AW1903,'[2]LISTAS ANEXO 1. 2'!$A$9:$B$38,2,FALSE),"")</f>
        <v>AI</v>
      </c>
      <c r="H1903" s="23" t="str">
        <f>+IFERROR(IF(C1903="ADMINYCOOR",VLOOKUP(AY1903,'[2]LISTAS ANEXO 1. 3'!$B$13:$C$42,2,FALSE),IF(C1903="TASAS",VLOOKUP(AY1903,'[2]LISTAS ANEXO 1. 3'!$B$43:$C$51,2,FALSE),IF(C1903="FORTALECIMIENTO",VLOOKUP(AY1903,'[2]LISTAS ANEXO 1. 3'!$B$52:$C$58,2,FALSE),""))),"")</f>
        <v>AA</v>
      </c>
      <c r="I1903" s="23" t="str">
        <f>+IFERROR(VLOOKUP(#REF!,'[2]LISTAS ANEXO 1. 4'!$B$74:$C$90,2,FALSE),"")</f>
        <v/>
      </c>
      <c r="J1903" s="23" t="str">
        <f>+IFERROR(VLOOKUP(X1903,[2]ORDINALES!$B$2:$C$5,2,FALSE),"")</f>
        <v>CTADOS</v>
      </c>
      <c r="K1903" s="23" t="str">
        <f>+IFERROR(VLOOKUP(#REF!,[2]REGION!$G$2:$I$1125,2,FALSE),"")</f>
        <v/>
      </c>
      <c r="L1903" s="23" t="str">
        <f>+IFERROR(VLOOKUP(AI1903,[2]REGION!$G$2:$I$1125,2,FALSE),"")</f>
        <v>GUAJIRA</v>
      </c>
      <c r="M1903" s="23" t="str">
        <f>+IFERROR(VLOOKUP(#REF!,[2]ORDINALES!$H$2:$I$382,2,FALSE),"")</f>
        <v/>
      </c>
      <c r="N1903" s="23" t="str">
        <f>IFERROR(VLOOKUP(U1903,'[2]Lista Willy'!$B$11:$D$14,3,FALSE),"")</f>
        <v>REC_20</v>
      </c>
      <c r="O1903" s="24"/>
      <c r="P1903" s="90">
        <v>57007</v>
      </c>
      <c r="Q1903" s="90" t="s">
        <v>540</v>
      </c>
      <c r="R1903" s="90" t="s">
        <v>1757</v>
      </c>
      <c r="S1903" s="90" t="s">
        <v>1813</v>
      </c>
      <c r="T1903" s="94" t="s">
        <v>1757</v>
      </c>
      <c r="U1903" s="90" t="s">
        <v>153</v>
      </c>
      <c r="V1903" s="94" t="s">
        <v>154</v>
      </c>
      <c r="W1903" s="90" t="s">
        <v>54</v>
      </c>
      <c r="X1903" s="90" t="s">
        <v>55</v>
      </c>
      <c r="Y1903" s="99" t="s">
        <v>1825</v>
      </c>
      <c r="Z1903" s="87">
        <v>4000000</v>
      </c>
      <c r="AA1903" s="120"/>
      <c r="AB1903" s="87"/>
      <c r="AC1903" s="87"/>
      <c r="AD1903" s="87"/>
      <c r="AE1903" s="120">
        <v>4000000</v>
      </c>
      <c r="AF1903" s="88"/>
      <c r="AG1903" s="89"/>
      <c r="AH1903" s="90" t="s">
        <v>57</v>
      </c>
      <c r="AI1903" s="90" t="s">
        <v>1814</v>
      </c>
      <c r="AJ1903" s="90" t="s">
        <v>1815</v>
      </c>
      <c r="AK1903" s="90" t="s">
        <v>59</v>
      </c>
      <c r="AL1903" s="90" t="s">
        <v>57</v>
      </c>
      <c r="AM1903" s="90"/>
      <c r="AN1903" s="90" t="s">
        <v>57</v>
      </c>
      <c r="AO1903" s="90" t="s">
        <v>1816</v>
      </c>
      <c r="AP1903" s="90" t="s">
        <v>1817</v>
      </c>
      <c r="AQ1903" s="90" t="s">
        <v>387</v>
      </c>
      <c r="AR1903" s="90" t="s">
        <v>1818</v>
      </c>
      <c r="AS1903" s="90" t="s">
        <v>60</v>
      </c>
      <c r="AT1903" s="90" t="s">
        <v>61</v>
      </c>
      <c r="AU1903" s="97" t="s">
        <v>62</v>
      </c>
      <c r="AV1903" s="98" t="s">
        <v>125</v>
      </c>
      <c r="AW1903" s="98" t="s">
        <v>126</v>
      </c>
      <c r="AX1903" s="97">
        <v>3202032</v>
      </c>
      <c r="AY1903" s="98" t="s">
        <v>127</v>
      </c>
      <c r="AZ1903" s="98" t="s">
        <v>128</v>
      </c>
      <c r="BA1903" s="24"/>
    </row>
    <row r="1904" spans="1:53" ht="84.75" customHeight="1">
      <c r="A1904" s="23" t="str">
        <f>+IFERROR(VLOOKUP(R1904,'[2]Listas niveles'!$D$2:$E$11,2,FALSE),"")</f>
        <v>DTCA</v>
      </c>
      <c r="B1904" s="23" t="str">
        <f>+IFERROR(VLOOKUP(AS1904,'[2]Listas anexo 1'!$A$7:$B$8,2,FALSE),"")</f>
        <v>ADMIN</v>
      </c>
      <c r="C1904" s="23" t="str">
        <f>+IFERROR(VLOOKUP(AT1904,'[2]Listas anexo 1'!$A$13:$B$15,2,FALSE),"")</f>
        <v>ADMINYCOOR</v>
      </c>
      <c r="D1904" s="23" t="str">
        <f>+IFERROR(VLOOKUP(AT1904,'[2]Listas anexo 1'!$A$13:$C$15,3,FALSE),"")</f>
        <v>CONTRIBUIR</v>
      </c>
      <c r="E1904" s="23" t="str">
        <f>+IFERROR(VLOOKUP(AT1904,'[2]Listas anexo 1'!$A$19:$B$21,2,FALSE),"")</f>
        <v>ADMINOB</v>
      </c>
      <c r="F1904" s="23" t="str">
        <f>+IFERROR(VLOOKUP(AV1904,'[2]Listas anexo 1'!$J$13:$K$21,2,FALSE),"")</f>
        <v>ADOBI</v>
      </c>
      <c r="G1904" s="23" t="str">
        <f>+IFERROR(VLOOKUP(AW1904,'[2]LISTAS ANEXO 1. 2'!$A$9:$B$38,2,FALSE),"")</f>
        <v>AI</v>
      </c>
      <c r="H1904" s="23" t="str">
        <f>+IFERROR(IF(C1904="ADMINYCOOR",VLOOKUP(AY1904,'[2]LISTAS ANEXO 1. 3'!$B$13:$C$42,2,FALSE),IF(C1904="TASAS",VLOOKUP(AY1904,'[2]LISTAS ANEXO 1. 3'!$B$43:$C$51,2,FALSE),IF(C1904="FORTALECIMIENTO",VLOOKUP(AY1904,'[2]LISTAS ANEXO 1. 3'!$B$52:$C$58,2,FALSE),""))),"")</f>
        <v>AA</v>
      </c>
      <c r="I1904" s="23" t="str">
        <f>+IFERROR(VLOOKUP(#REF!,'[2]LISTAS ANEXO 1. 4'!$B$74:$C$90,2,FALSE),"")</f>
        <v/>
      </c>
      <c r="J1904" s="23" t="str">
        <f>+IFERROR(VLOOKUP(X1904,[2]ORDINALES!$B$2:$C$5,2,FALSE),"")</f>
        <v>CTADOS</v>
      </c>
      <c r="K1904" s="23" t="str">
        <f>+IFERROR(VLOOKUP(#REF!,[2]REGION!$G$2:$I$1125,2,FALSE),"")</f>
        <v/>
      </c>
      <c r="L1904" s="23" t="str">
        <f>+IFERROR(VLOOKUP(AI1904,[2]REGION!$G$2:$I$1125,2,FALSE),"")</f>
        <v>GUAJIRA</v>
      </c>
      <c r="M1904" s="23" t="str">
        <f>+IFERROR(VLOOKUP(#REF!,[2]ORDINALES!$H$2:$I$382,2,FALSE),"")</f>
        <v/>
      </c>
      <c r="N1904" s="23" t="str">
        <f>IFERROR(VLOOKUP(U1904,'[2]Lista Willy'!$B$11:$D$14,3,FALSE),"")</f>
        <v>REC_20</v>
      </c>
      <c r="O1904" s="24"/>
      <c r="P1904" s="90">
        <v>57008</v>
      </c>
      <c r="Q1904" s="90" t="s">
        <v>540</v>
      </c>
      <c r="R1904" s="90" t="s">
        <v>1757</v>
      </c>
      <c r="S1904" s="90" t="s">
        <v>1813</v>
      </c>
      <c r="T1904" s="94" t="s">
        <v>1757</v>
      </c>
      <c r="U1904" s="90" t="s">
        <v>153</v>
      </c>
      <c r="V1904" s="94" t="s">
        <v>154</v>
      </c>
      <c r="W1904" s="90" t="s">
        <v>54</v>
      </c>
      <c r="X1904" s="90" t="s">
        <v>55</v>
      </c>
      <c r="Y1904" s="99" t="s">
        <v>1826</v>
      </c>
      <c r="Z1904" s="87">
        <v>4000000</v>
      </c>
      <c r="AA1904" s="120"/>
      <c r="AB1904" s="87"/>
      <c r="AC1904" s="87"/>
      <c r="AD1904" s="87"/>
      <c r="AE1904" s="120">
        <v>4000000</v>
      </c>
      <c r="AF1904" s="88"/>
      <c r="AG1904" s="89"/>
      <c r="AH1904" s="90" t="s">
        <v>57</v>
      </c>
      <c r="AI1904" s="90" t="s">
        <v>1814</v>
      </c>
      <c r="AJ1904" s="90" t="s">
        <v>1815</v>
      </c>
      <c r="AK1904" s="90" t="s">
        <v>59</v>
      </c>
      <c r="AL1904" s="90" t="s">
        <v>57</v>
      </c>
      <c r="AM1904" s="90"/>
      <c r="AN1904" s="90" t="s">
        <v>57</v>
      </c>
      <c r="AO1904" s="90" t="s">
        <v>1816</v>
      </c>
      <c r="AP1904" s="90" t="s">
        <v>1817</v>
      </c>
      <c r="AQ1904" s="90" t="s">
        <v>387</v>
      </c>
      <c r="AR1904" s="90" t="s">
        <v>1818</v>
      </c>
      <c r="AS1904" s="90" t="s">
        <v>60</v>
      </c>
      <c r="AT1904" s="90" t="s">
        <v>61</v>
      </c>
      <c r="AU1904" s="97" t="s">
        <v>62</v>
      </c>
      <c r="AV1904" s="98" t="s">
        <v>125</v>
      </c>
      <c r="AW1904" s="98" t="s">
        <v>126</v>
      </c>
      <c r="AX1904" s="97">
        <v>3202032</v>
      </c>
      <c r="AY1904" s="98" t="s">
        <v>127</v>
      </c>
      <c r="AZ1904" s="98" t="s">
        <v>128</v>
      </c>
      <c r="BA1904" s="24"/>
    </row>
    <row r="1905" spans="1:53" ht="84.75" customHeight="1">
      <c r="A1905" s="23" t="str">
        <f>+IFERROR(VLOOKUP(R1905,'[2]Listas niveles'!$D$2:$E$11,2,FALSE),"")</f>
        <v>DTCA</v>
      </c>
      <c r="B1905" s="23" t="str">
        <f>+IFERROR(VLOOKUP(AS1905,'[2]Listas anexo 1'!$A$7:$B$8,2,FALSE),"")</f>
        <v>ADMIN</v>
      </c>
      <c r="C1905" s="23" t="str">
        <f>+IFERROR(VLOOKUP(AT1905,'[2]Listas anexo 1'!$A$13:$B$15,2,FALSE),"")</f>
        <v>ADMINYCOOR</v>
      </c>
      <c r="D1905" s="23" t="str">
        <f>+IFERROR(VLOOKUP(AT1905,'[2]Listas anexo 1'!$A$13:$C$15,3,FALSE),"")</f>
        <v>CONTRIBUIR</v>
      </c>
      <c r="E1905" s="23" t="str">
        <f>+IFERROR(VLOOKUP(AT1905,'[2]Listas anexo 1'!$A$19:$B$21,2,FALSE),"")</f>
        <v>ADMINOB</v>
      </c>
      <c r="F1905" s="23" t="str">
        <f>+IFERROR(VLOOKUP(AV1905,'[2]Listas anexo 1'!$J$13:$K$21,2,FALSE),"")</f>
        <v>ADOBI</v>
      </c>
      <c r="G1905" s="23" t="str">
        <f>+IFERROR(VLOOKUP(AW1905,'[2]LISTAS ANEXO 1. 2'!$A$9:$B$38,2,FALSE),"")</f>
        <v>AI</v>
      </c>
      <c r="H1905" s="23" t="str">
        <f>+IFERROR(IF(C1905="ADMINYCOOR",VLOOKUP(AY1905,'[2]LISTAS ANEXO 1. 3'!$B$13:$C$42,2,FALSE),IF(C1905="TASAS",VLOOKUP(AY1905,'[2]LISTAS ANEXO 1. 3'!$B$43:$C$51,2,FALSE),IF(C1905="FORTALECIMIENTO",VLOOKUP(AY1905,'[2]LISTAS ANEXO 1. 3'!$B$52:$C$58,2,FALSE),""))),"")</f>
        <v>AA</v>
      </c>
      <c r="I1905" s="23" t="str">
        <f>+IFERROR(VLOOKUP(#REF!,'[2]LISTAS ANEXO 1. 4'!$B$74:$C$90,2,FALSE),"")</f>
        <v/>
      </c>
      <c r="J1905" s="23" t="str">
        <f>+IFERROR(VLOOKUP(X1905,[2]ORDINALES!$B$2:$C$5,2,FALSE),"")</f>
        <v>CTADOS</v>
      </c>
      <c r="K1905" s="23" t="str">
        <f>+IFERROR(VLOOKUP(#REF!,[2]REGION!$G$2:$I$1125,2,FALSE),"")</f>
        <v/>
      </c>
      <c r="L1905" s="23" t="str">
        <f>+IFERROR(VLOOKUP(AI1905,[2]REGION!$G$2:$I$1125,2,FALSE),"")</f>
        <v>GUAJIRA</v>
      </c>
      <c r="M1905" s="23" t="str">
        <f>+IFERROR(VLOOKUP(#REF!,[2]ORDINALES!$H$2:$I$382,2,FALSE),"")</f>
        <v/>
      </c>
      <c r="N1905" s="23" t="str">
        <f>IFERROR(VLOOKUP(U1905,'[2]Lista Willy'!$B$11:$D$14,3,FALSE),"")</f>
        <v>REC_11</v>
      </c>
      <c r="O1905" s="24"/>
      <c r="P1905" s="90">
        <v>57009</v>
      </c>
      <c r="Q1905" s="90" t="s">
        <v>540</v>
      </c>
      <c r="R1905" s="90" t="s">
        <v>1757</v>
      </c>
      <c r="S1905" s="90" t="s">
        <v>1813</v>
      </c>
      <c r="T1905" s="94" t="s">
        <v>1757</v>
      </c>
      <c r="U1905" s="90" t="s">
        <v>52</v>
      </c>
      <c r="V1905" s="94" t="s">
        <v>53</v>
      </c>
      <c r="W1905" s="90" t="s">
        <v>54</v>
      </c>
      <c r="X1905" s="90" t="s">
        <v>55</v>
      </c>
      <c r="Y1905" s="99" t="s">
        <v>1827</v>
      </c>
      <c r="Z1905" s="87">
        <v>6000000</v>
      </c>
      <c r="AA1905" s="120"/>
      <c r="AB1905" s="87"/>
      <c r="AC1905" s="87"/>
      <c r="AD1905" s="87"/>
      <c r="AE1905" s="120">
        <v>6000000</v>
      </c>
      <c r="AF1905" s="88"/>
      <c r="AG1905" s="89"/>
      <c r="AH1905" s="90" t="s">
        <v>57</v>
      </c>
      <c r="AI1905" s="90" t="s">
        <v>1814</v>
      </c>
      <c r="AJ1905" s="90" t="s">
        <v>1815</v>
      </c>
      <c r="AK1905" s="90" t="s">
        <v>59</v>
      </c>
      <c r="AL1905" s="90" t="s">
        <v>57</v>
      </c>
      <c r="AM1905" s="90"/>
      <c r="AN1905" s="90" t="s">
        <v>57</v>
      </c>
      <c r="AO1905" s="90" t="s">
        <v>1816</v>
      </c>
      <c r="AP1905" s="90" t="s">
        <v>1817</v>
      </c>
      <c r="AQ1905" s="90" t="s">
        <v>387</v>
      </c>
      <c r="AR1905" s="90" t="s">
        <v>1818</v>
      </c>
      <c r="AS1905" s="90" t="s">
        <v>60</v>
      </c>
      <c r="AT1905" s="90" t="s">
        <v>61</v>
      </c>
      <c r="AU1905" s="97" t="s">
        <v>62</v>
      </c>
      <c r="AV1905" s="98" t="s">
        <v>125</v>
      </c>
      <c r="AW1905" s="98" t="s">
        <v>126</v>
      </c>
      <c r="AX1905" s="97">
        <v>3202032</v>
      </c>
      <c r="AY1905" s="98" t="s">
        <v>127</v>
      </c>
      <c r="AZ1905" s="98" t="s">
        <v>128</v>
      </c>
      <c r="BA1905" s="24"/>
    </row>
    <row r="1906" spans="1:53" ht="84.75" customHeight="1">
      <c r="A1906" s="23" t="str">
        <f>+IFERROR(VLOOKUP(R1906,'[2]Listas niveles'!$D$2:$E$11,2,FALSE),"")</f>
        <v>DTCA</v>
      </c>
      <c r="B1906" s="23" t="str">
        <f>+IFERROR(VLOOKUP(AS1906,'[2]Listas anexo 1'!$A$7:$B$8,2,FALSE),"")</f>
        <v>ADMIN</v>
      </c>
      <c r="C1906" s="23" t="str">
        <f>+IFERROR(VLOOKUP(AT1906,'[2]Listas anexo 1'!$A$13:$B$15,2,FALSE),"")</f>
        <v>ADMINYCOOR</v>
      </c>
      <c r="D1906" s="23" t="str">
        <f>+IFERROR(VLOOKUP(AT1906,'[2]Listas anexo 1'!$A$13:$C$15,3,FALSE),"")</f>
        <v>CONTRIBUIR</v>
      </c>
      <c r="E1906" s="23" t="str">
        <f>+IFERROR(VLOOKUP(AT1906,'[2]Listas anexo 1'!$A$19:$B$21,2,FALSE),"")</f>
        <v>ADMINOB</v>
      </c>
      <c r="F1906" s="23" t="str">
        <f>+IFERROR(VLOOKUP(AV1906,'[2]Listas anexo 1'!$J$13:$K$21,2,FALSE),"")</f>
        <v>ADOBI</v>
      </c>
      <c r="G1906" s="23" t="str">
        <f>+IFERROR(VLOOKUP(AW1906,'[2]LISTAS ANEXO 1. 2'!$A$9:$B$38,2,FALSE),"")</f>
        <v>AI</v>
      </c>
      <c r="H1906" s="23" t="str">
        <f>+IFERROR(IF(C1906="ADMINYCOOR",VLOOKUP(AY1906,'[2]LISTAS ANEXO 1. 3'!$B$13:$C$42,2,FALSE),IF(C1906="TASAS",VLOOKUP(AY1906,'[2]LISTAS ANEXO 1. 3'!$B$43:$C$51,2,FALSE),IF(C1906="FORTALECIMIENTO",VLOOKUP(AY1906,'[2]LISTAS ANEXO 1. 3'!$B$52:$C$58,2,FALSE),""))),"")</f>
        <v>AA</v>
      </c>
      <c r="I1906" s="23" t="str">
        <f>+IFERROR(VLOOKUP(#REF!,'[2]LISTAS ANEXO 1. 4'!$B$74:$C$90,2,FALSE),"")</f>
        <v/>
      </c>
      <c r="J1906" s="23" t="str">
        <f>+IFERROR(VLOOKUP(X1906,[2]ORDINALES!$B$2:$C$5,2,FALSE),"")</f>
        <v>CTADOS</v>
      </c>
      <c r="K1906" s="23" t="str">
        <f>+IFERROR(VLOOKUP(#REF!,[2]REGION!$G$2:$I$1125,2,FALSE),"")</f>
        <v/>
      </c>
      <c r="L1906" s="23" t="str">
        <f>+IFERROR(VLOOKUP(AI1906,[2]REGION!$G$2:$I$1125,2,FALSE),"")</f>
        <v>GUAJIRA</v>
      </c>
      <c r="M1906" s="23" t="str">
        <f>+IFERROR(VLOOKUP(#REF!,[2]ORDINALES!$H$2:$I$382,2,FALSE),"")</f>
        <v/>
      </c>
      <c r="N1906" s="23" t="str">
        <f>IFERROR(VLOOKUP(U1906,'[2]Lista Willy'!$B$11:$D$14,3,FALSE),"")</f>
        <v>REC_11</v>
      </c>
      <c r="O1906" s="24"/>
      <c r="P1906" s="90">
        <v>57010</v>
      </c>
      <c r="Q1906" s="90" t="s">
        <v>540</v>
      </c>
      <c r="R1906" s="90" t="s">
        <v>1757</v>
      </c>
      <c r="S1906" s="90" t="s">
        <v>1813</v>
      </c>
      <c r="T1906" s="94" t="s">
        <v>1757</v>
      </c>
      <c r="U1906" s="90" t="s">
        <v>52</v>
      </c>
      <c r="V1906" s="94" t="s">
        <v>53</v>
      </c>
      <c r="W1906" s="90" t="s">
        <v>54</v>
      </c>
      <c r="X1906" s="90" t="s">
        <v>55</v>
      </c>
      <c r="Y1906" s="99" t="s">
        <v>1828</v>
      </c>
      <c r="Z1906" s="87">
        <v>5000000</v>
      </c>
      <c r="AA1906" s="120"/>
      <c r="AB1906" s="87"/>
      <c r="AC1906" s="87"/>
      <c r="AD1906" s="87"/>
      <c r="AE1906" s="120">
        <v>5000000</v>
      </c>
      <c r="AF1906" s="88"/>
      <c r="AG1906" s="89"/>
      <c r="AH1906" s="90" t="s">
        <v>57</v>
      </c>
      <c r="AI1906" s="90" t="s">
        <v>1814</v>
      </c>
      <c r="AJ1906" s="90" t="s">
        <v>1815</v>
      </c>
      <c r="AK1906" s="90" t="s">
        <v>59</v>
      </c>
      <c r="AL1906" s="90" t="s">
        <v>57</v>
      </c>
      <c r="AM1906" s="90"/>
      <c r="AN1906" s="90" t="s">
        <v>57</v>
      </c>
      <c r="AO1906" s="90" t="s">
        <v>1816</v>
      </c>
      <c r="AP1906" s="90" t="s">
        <v>1817</v>
      </c>
      <c r="AQ1906" s="90" t="s">
        <v>387</v>
      </c>
      <c r="AR1906" s="90" t="s">
        <v>1818</v>
      </c>
      <c r="AS1906" s="90" t="s">
        <v>60</v>
      </c>
      <c r="AT1906" s="90" t="s">
        <v>61</v>
      </c>
      <c r="AU1906" s="97" t="s">
        <v>62</v>
      </c>
      <c r="AV1906" s="98" t="s">
        <v>125</v>
      </c>
      <c r="AW1906" s="98" t="s">
        <v>126</v>
      </c>
      <c r="AX1906" s="97">
        <v>3202032</v>
      </c>
      <c r="AY1906" s="98" t="s">
        <v>127</v>
      </c>
      <c r="AZ1906" s="98" t="s">
        <v>128</v>
      </c>
      <c r="BA1906" s="24"/>
    </row>
    <row r="1907" spans="1:53" ht="84.75" customHeight="1">
      <c r="A1907" s="23" t="str">
        <f>+IFERROR(VLOOKUP(R1907,'[2]Listas niveles'!$D$2:$E$11,2,FALSE),"")</f>
        <v>DTCA</v>
      </c>
      <c r="B1907" s="23" t="str">
        <f>+IFERROR(VLOOKUP(AS1907,'[2]Listas anexo 1'!$A$7:$B$8,2,FALSE),"")</f>
        <v>ADMIN</v>
      </c>
      <c r="C1907" s="23" t="str">
        <f>+IFERROR(VLOOKUP(AT1907,'[2]Listas anexo 1'!$A$13:$B$15,2,FALSE),"")</f>
        <v>ADMINYCOOR</v>
      </c>
      <c r="D1907" s="23" t="str">
        <f>+IFERROR(VLOOKUP(AT1907,'[2]Listas anexo 1'!$A$13:$C$15,3,FALSE),"")</f>
        <v>CONTRIBUIR</v>
      </c>
      <c r="E1907" s="23" t="str">
        <f>+IFERROR(VLOOKUP(AT1907,'[2]Listas anexo 1'!$A$19:$B$21,2,FALSE),"")</f>
        <v>ADMINOB</v>
      </c>
      <c r="F1907" s="23" t="str">
        <f>+IFERROR(VLOOKUP(AV1907,'[2]Listas anexo 1'!$J$13:$K$21,2,FALSE),"")</f>
        <v>ADOBI</v>
      </c>
      <c r="G1907" s="23" t="str">
        <f>+IFERROR(VLOOKUP(AW1907,'[2]LISTAS ANEXO 1. 2'!$A$9:$B$38,2,FALSE),"")</f>
        <v>AI</v>
      </c>
      <c r="H1907" s="23" t="str">
        <f>+IFERROR(IF(C1907="ADMINYCOOR",VLOOKUP(AY1907,'[2]LISTAS ANEXO 1. 3'!$B$13:$C$42,2,FALSE),IF(C1907="TASAS",VLOOKUP(AY1907,'[2]LISTAS ANEXO 1. 3'!$B$43:$C$51,2,FALSE),IF(C1907="FORTALECIMIENTO",VLOOKUP(AY1907,'[2]LISTAS ANEXO 1. 3'!$B$52:$C$58,2,FALSE),""))),"")</f>
        <v>AA</v>
      </c>
      <c r="I1907" s="23" t="str">
        <f>+IFERROR(VLOOKUP(#REF!,'[2]LISTAS ANEXO 1. 4'!$B$74:$C$90,2,FALSE),"")</f>
        <v/>
      </c>
      <c r="J1907" s="23" t="str">
        <f>+IFERROR(VLOOKUP(X1907,[2]ORDINALES!$B$2:$C$5,2,FALSE),"")</f>
        <v>CTADOS</v>
      </c>
      <c r="K1907" s="23" t="str">
        <f>+IFERROR(VLOOKUP(#REF!,[2]REGION!$G$2:$I$1125,2,FALSE),"")</f>
        <v/>
      </c>
      <c r="L1907" s="23" t="str">
        <f>+IFERROR(VLOOKUP(AI1907,[2]REGION!$G$2:$I$1125,2,FALSE),"")</f>
        <v>GUAJIRA</v>
      </c>
      <c r="M1907" s="23" t="str">
        <f>+IFERROR(VLOOKUP(#REF!,[2]ORDINALES!$H$2:$I$382,2,FALSE),"")</f>
        <v/>
      </c>
      <c r="N1907" s="23" t="str">
        <f>IFERROR(VLOOKUP(U1907,'[2]Lista Willy'!$B$11:$D$14,3,FALSE),"")</f>
        <v>REC_11</v>
      </c>
      <c r="O1907" s="24"/>
      <c r="P1907" s="90">
        <v>57011</v>
      </c>
      <c r="Q1907" s="90" t="s">
        <v>540</v>
      </c>
      <c r="R1907" s="90" t="s">
        <v>1757</v>
      </c>
      <c r="S1907" s="90" t="s">
        <v>1813</v>
      </c>
      <c r="T1907" s="94" t="s">
        <v>1757</v>
      </c>
      <c r="U1907" s="90" t="s">
        <v>52</v>
      </c>
      <c r="V1907" s="94" t="s">
        <v>53</v>
      </c>
      <c r="W1907" s="90" t="s">
        <v>54</v>
      </c>
      <c r="X1907" s="90" t="s">
        <v>55</v>
      </c>
      <c r="Y1907" s="99" t="s">
        <v>1829</v>
      </c>
      <c r="Z1907" s="87">
        <v>10000000</v>
      </c>
      <c r="AA1907" s="120"/>
      <c r="AB1907" s="87"/>
      <c r="AC1907" s="87"/>
      <c r="AD1907" s="87"/>
      <c r="AE1907" s="120">
        <v>10000000</v>
      </c>
      <c r="AF1907" s="88"/>
      <c r="AG1907" s="89"/>
      <c r="AH1907" s="90" t="s">
        <v>57</v>
      </c>
      <c r="AI1907" s="90" t="s">
        <v>1814</v>
      </c>
      <c r="AJ1907" s="90" t="s">
        <v>1815</v>
      </c>
      <c r="AK1907" s="90" t="s">
        <v>59</v>
      </c>
      <c r="AL1907" s="90" t="s">
        <v>57</v>
      </c>
      <c r="AM1907" s="90"/>
      <c r="AN1907" s="90" t="s">
        <v>57</v>
      </c>
      <c r="AO1907" s="90" t="s">
        <v>1816</v>
      </c>
      <c r="AP1907" s="90" t="s">
        <v>1817</v>
      </c>
      <c r="AQ1907" s="90" t="s">
        <v>387</v>
      </c>
      <c r="AR1907" s="90" t="s">
        <v>1818</v>
      </c>
      <c r="AS1907" s="90" t="s">
        <v>60</v>
      </c>
      <c r="AT1907" s="90" t="s">
        <v>61</v>
      </c>
      <c r="AU1907" s="97" t="s">
        <v>62</v>
      </c>
      <c r="AV1907" s="98" t="s">
        <v>125</v>
      </c>
      <c r="AW1907" s="98" t="s">
        <v>126</v>
      </c>
      <c r="AX1907" s="97">
        <v>3202032</v>
      </c>
      <c r="AY1907" s="98" t="s">
        <v>127</v>
      </c>
      <c r="AZ1907" s="98" t="s">
        <v>128</v>
      </c>
      <c r="BA1907" s="24"/>
    </row>
    <row r="1908" spans="1:53" ht="84.75" customHeight="1">
      <c r="A1908" s="23" t="str">
        <f>+IFERROR(VLOOKUP(R1908,'[2]Listas niveles'!$D$2:$E$11,2,FALSE),"")</f>
        <v>DTCA</v>
      </c>
      <c r="B1908" s="23" t="str">
        <f>+IFERROR(VLOOKUP(AS1908,'[2]Listas anexo 1'!$A$7:$B$8,2,FALSE),"")</f>
        <v>ADMIN</v>
      </c>
      <c r="C1908" s="23" t="str">
        <f>+IFERROR(VLOOKUP(AT1908,'[2]Listas anexo 1'!$A$13:$B$15,2,FALSE),"")</f>
        <v>ADMINYCOOR</v>
      </c>
      <c r="D1908" s="23" t="str">
        <f>+IFERROR(VLOOKUP(AT1908,'[2]Listas anexo 1'!$A$13:$C$15,3,FALSE),"")</f>
        <v>CONTRIBUIR</v>
      </c>
      <c r="E1908" s="23" t="str">
        <f>+IFERROR(VLOOKUP(AT1908,'[2]Listas anexo 1'!$A$19:$B$21,2,FALSE),"")</f>
        <v>ADMINOB</v>
      </c>
      <c r="F1908" s="23" t="str">
        <f>+IFERROR(VLOOKUP(AV1908,'[2]Listas anexo 1'!$J$13:$K$21,2,FALSE),"")</f>
        <v>ADOBI</v>
      </c>
      <c r="G1908" s="23" t="str">
        <f>+IFERROR(VLOOKUP(AW1908,'[2]LISTAS ANEXO 1. 2'!$A$9:$B$38,2,FALSE),"")</f>
        <v>AIII</v>
      </c>
      <c r="H1908" s="23" t="str">
        <f>+IFERROR(IF(C1908="ADMINYCOOR",VLOOKUP(AY1908,'[2]LISTAS ANEXO 1. 3'!$B$13:$C$42,2,FALSE),IF(C1908="TASAS",VLOOKUP(AY1908,'[2]LISTAS ANEXO 1. 3'!$B$43:$C$51,2,FALSE),IF(C1908="FORTALECIMIENTO",VLOOKUP(AY1908,'[2]LISTAS ANEXO 1. 3'!$B$52:$C$58,2,FALSE),""))),"")</f>
        <v>DD</v>
      </c>
      <c r="I1908" s="23" t="str">
        <f>+IFERROR(VLOOKUP(#REF!,'[2]LISTAS ANEXO 1. 4'!$B$74:$C$90,2,FALSE),"")</f>
        <v/>
      </c>
      <c r="J1908" s="23" t="str">
        <f>+IFERROR(VLOOKUP(X1908,[2]ORDINALES!$B$2:$C$5,2,FALSE),"")</f>
        <v>CTADOS</v>
      </c>
      <c r="K1908" s="23" t="str">
        <f>+IFERROR(VLOOKUP(#REF!,[2]REGION!$G$2:$I$1125,2,FALSE),"")</f>
        <v/>
      </c>
      <c r="L1908" s="23" t="str">
        <f>+IFERROR(VLOOKUP(AI1908,[2]REGION!$G$2:$I$1125,2,FALSE),"")</f>
        <v>GUAJIRA</v>
      </c>
      <c r="M1908" s="23" t="str">
        <f>+IFERROR(VLOOKUP(#REF!,[2]ORDINALES!$H$2:$I$382,2,FALSE),"")</f>
        <v/>
      </c>
      <c r="N1908" s="23" t="str">
        <f>IFERROR(VLOOKUP(U1908,'[2]Lista Willy'!$B$11:$D$14,3,FALSE),"")</f>
        <v>REC_11</v>
      </c>
      <c r="O1908" s="24"/>
      <c r="P1908" s="90">
        <v>57012</v>
      </c>
      <c r="Q1908" s="90" t="s">
        <v>540</v>
      </c>
      <c r="R1908" s="90" t="s">
        <v>1757</v>
      </c>
      <c r="S1908" s="90" t="s">
        <v>1813</v>
      </c>
      <c r="T1908" s="94" t="s">
        <v>1757</v>
      </c>
      <c r="U1908" s="90" t="s">
        <v>52</v>
      </c>
      <c r="V1908" s="94" t="s">
        <v>53</v>
      </c>
      <c r="W1908" s="90" t="s">
        <v>54</v>
      </c>
      <c r="X1908" s="90" t="s">
        <v>55</v>
      </c>
      <c r="Y1908" s="99" t="s">
        <v>1830</v>
      </c>
      <c r="Z1908" s="87">
        <v>16892000</v>
      </c>
      <c r="AA1908" s="120"/>
      <c r="AB1908" s="87"/>
      <c r="AC1908" s="87"/>
      <c r="AD1908" s="87"/>
      <c r="AE1908" s="120">
        <v>16892000</v>
      </c>
      <c r="AF1908" s="88"/>
      <c r="AG1908" s="89"/>
      <c r="AH1908" s="90" t="s">
        <v>57</v>
      </c>
      <c r="AI1908" s="90" t="s">
        <v>1814</v>
      </c>
      <c r="AJ1908" s="90" t="s">
        <v>1815</v>
      </c>
      <c r="AK1908" s="90" t="s">
        <v>59</v>
      </c>
      <c r="AL1908" s="90" t="s">
        <v>57</v>
      </c>
      <c r="AM1908" s="90"/>
      <c r="AN1908" s="90" t="s">
        <v>57</v>
      </c>
      <c r="AO1908" s="90" t="s">
        <v>1816</v>
      </c>
      <c r="AP1908" s="90" t="s">
        <v>1817</v>
      </c>
      <c r="AQ1908" s="90" t="s">
        <v>240</v>
      </c>
      <c r="AR1908" s="90" t="s">
        <v>57</v>
      </c>
      <c r="AS1908" s="90" t="s">
        <v>60</v>
      </c>
      <c r="AT1908" s="90" t="s">
        <v>61</v>
      </c>
      <c r="AU1908" s="97" t="s">
        <v>62</v>
      </c>
      <c r="AV1908" s="98" t="s">
        <v>125</v>
      </c>
      <c r="AW1908" s="98" t="s">
        <v>324</v>
      </c>
      <c r="AX1908" s="97">
        <v>3202005</v>
      </c>
      <c r="AY1908" s="98" t="s">
        <v>325</v>
      </c>
      <c r="AZ1908" s="98" t="s">
        <v>389</v>
      </c>
      <c r="BA1908" s="24"/>
    </row>
    <row r="1909" spans="1:53" ht="84.75" customHeight="1">
      <c r="A1909" s="23" t="str">
        <f>+IFERROR(VLOOKUP(R1909,'[2]Listas niveles'!$D$2:$E$11,2,FALSE),"")</f>
        <v>DTCA</v>
      </c>
      <c r="B1909" s="23" t="str">
        <f>+IFERROR(VLOOKUP(AS1909,'[2]Listas anexo 1'!$A$7:$B$8,2,FALSE),"")</f>
        <v>ADMIN</v>
      </c>
      <c r="C1909" s="23" t="str">
        <f>+IFERROR(VLOOKUP(AT1909,'[2]Listas anexo 1'!$A$13:$B$15,2,FALSE),"")</f>
        <v>ADMINYCOOR</v>
      </c>
      <c r="D1909" s="23" t="str">
        <f>+IFERROR(VLOOKUP(AT1909,'[2]Listas anexo 1'!$A$13:$C$15,3,FALSE),"")</f>
        <v>CONTRIBUIR</v>
      </c>
      <c r="E1909" s="23" t="str">
        <f>+IFERROR(VLOOKUP(AT1909,'[2]Listas anexo 1'!$A$19:$B$21,2,FALSE),"")</f>
        <v>ADMINOB</v>
      </c>
      <c r="F1909" s="23" t="str">
        <f>+IFERROR(VLOOKUP(AV1909,'[2]Listas anexo 1'!$J$13:$K$21,2,FALSE),"")</f>
        <v>ADOBI</v>
      </c>
      <c r="G1909" s="23" t="str">
        <f>+IFERROR(VLOOKUP(AW1909,'[2]LISTAS ANEXO 1. 2'!$A$9:$B$38,2,FALSE),"")</f>
        <v>AIII</v>
      </c>
      <c r="H1909" s="23" t="str">
        <f>+IFERROR(IF(C1909="ADMINYCOOR",VLOOKUP(AY1909,'[2]LISTAS ANEXO 1. 3'!$B$13:$C$42,2,FALSE),IF(C1909="TASAS",VLOOKUP(AY1909,'[2]LISTAS ANEXO 1. 3'!$B$43:$C$51,2,FALSE),IF(C1909="FORTALECIMIENTO",VLOOKUP(AY1909,'[2]LISTAS ANEXO 1. 3'!$B$52:$C$58,2,FALSE),""))),"")</f>
        <v>DD</v>
      </c>
      <c r="I1909" s="23" t="str">
        <f>+IFERROR(VLOOKUP(#REF!,'[2]LISTAS ANEXO 1. 4'!$B$74:$C$90,2,FALSE),"")</f>
        <v/>
      </c>
      <c r="J1909" s="23" t="str">
        <f>+IFERROR(VLOOKUP(X1909,[2]ORDINALES!$B$2:$C$5,2,FALSE),"")</f>
        <v>CTADOS</v>
      </c>
      <c r="K1909" s="23" t="str">
        <f>+IFERROR(VLOOKUP(#REF!,[2]REGION!$G$2:$I$1125,2,FALSE),"")</f>
        <v/>
      </c>
      <c r="L1909" s="23" t="str">
        <f>+IFERROR(VLOOKUP(AI1909,[2]REGION!$G$2:$I$1125,2,FALSE),"")</f>
        <v>GUAJIRA</v>
      </c>
      <c r="M1909" s="23" t="str">
        <f>+IFERROR(VLOOKUP(#REF!,[2]ORDINALES!$H$2:$I$382,2,FALSE),"")</f>
        <v/>
      </c>
      <c r="N1909" s="23" t="str">
        <f>IFERROR(VLOOKUP(U1909,'[2]Lista Willy'!$B$11:$D$14,3,FALSE),"")</f>
        <v>REC_11</v>
      </c>
      <c r="O1909" s="24"/>
      <c r="P1909" s="90">
        <v>57013</v>
      </c>
      <c r="Q1909" s="90" t="s">
        <v>540</v>
      </c>
      <c r="R1909" s="90" t="s">
        <v>1757</v>
      </c>
      <c r="S1909" s="90" t="s">
        <v>1813</v>
      </c>
      <c r="T1909" s="94" t="s">
        <v>1757</v>
      </c>
      <c r="U1909" s="90" t="s">
        <v>52</v>
      </c>
      <c r="V1909" s="94" t="s">
        <v>53</v>
      </c>
      <c r="W1909" s="90" t="s">
        <v>54</v>
      </c>
      <c r="X1909" s="90" t="s">
        <v>55</v>
      </c>
      <c r="Y1909" s="99" t="s">
        <v>1831</v>
      </c>
      <c r="Z1909" s="87">
        <v>14543600</v>
      </c>
      <c r="AA1909" s="120"/>
      <c r="AB1909" s="87"/>
      <c r="AC1909" s="87"/>
      <c r="AD1909" s="87"/>
      <c r="AE1909" s="120">
        <v>14543600</v>
      </c>
      <c r="AF1909" s="88"/>
      <c r="AG1909" s="89"/>
      <c r="AH1909" s="90" t="s">
        <v>57</v>
      </c>
      <c r="AI1909" s="90" t="s">
        <v>1814</v>
      </c>
      <c r="AJ1909" s="90" t="s">
        <v>1815</v>
      </c>
      <c r="AK1909" s="90" t="s">
        <v>59</v>
      </c>
      <c r="AL1909" s="90" t="s">
        <v>57</v>
      </c>
      <c r="AM1909" s="90"/>
      <c r="AN1909" s="90" t="s">
        <v>57</v>
      </c>
      <c r="AO1909" s="90" t="s">
        <v>1816</v>
      </c>
      <c r="AP1909" s="90" t="s">
        <v>1817</v>
      </c>
      <c r="AQ1909" s="90" t="s">
        <v>240</v>
      </c>
      <c r="AR1909" s="90" t="s">
        <v>57</v>
      </c>
      <c r="AS1909" s="90" t="s">
        <v>60</v>
      </c>
      <c r="AT1909" s="90" t="s">
        <v>61</v>
      </c>
      <c r="AU1909" s="97" t="s">
        <v>62</v>
      </c>
      <c r="AV1909" s="98" t="s">
        <v>125</v>
      </c>
      <c r="AW1909" s="98" t="s">
        <v>324</v>
      </c>
      <c r="AX1909" s="97">
        <v>3202005</v>
      </c>
      <c r="AY1909" s="98" t="s">
        <v>325</v>
      </c>
      <c r="AZ1909" s="98" t="s">
        <v>389</v>
      </c>
      <c r="BA1909" s="24"/>
    </row>
    <row r="1910" spans="1:53" ht="84.75" customHeight="1">
      <c r="A1910" s="23" t="str">
        <f>+IFERROR(VLOOKUP(R1910,'[2]Listas niveles'!$D$2:$E$11,2,FALSE),"")</f>
        <v>DTCA</v>
      </c>
      <c r="B1910" s="23" t="str">
        <f>+IFERROR(VLOOKUP(AS1910,'[2]Listas anexo 1'!$A$7:$B$8,2,FALSE),"")</f>
        <v>ADMIN</v>
      </c>
      <c r="C1910" s="23" t="str">
        <f>+IFERROR(VLOOKUP(AT1910,'[2]Listas anexo 1'!$A$13:$B$15,2,FALSE),"")</f>
        <v>ADMINYCOOR</v>
      </c>
      <c r="D1910" s="23" t="str">
        <f>+IFERROR(VLOOKUP(AT1910,'[2]Listas anexo 1'!$A$13:$C$15,3,FALSE),"")</f>
        <v>CONTRIBUIR</v>
      </c>
      <c r="E1910" s="23" t="str">
        <f>+IFERROR(VLOOKUP(AT1910,'[2]Listas anexo 1'!$A$19:$B$21,2,FALSE),"")</f>
        <v>ADMINOB</v>
      </c>
      <c r="F1910" s="23" t="str">
        <f>+IFERROR(VLOOKUP(AV1910,'[2]Listas anexo 1'!$J$13:$K$21,2,FALSE),"")</f>
        <v>ADOBI</v>
      </c>
      <c r="G1910" s="23" t="str">
        <f>+IFERROR(VLOOKUP(AW1910,'[2]LISTAS ANEXO 1. 2'!$A$9:$B$38,2,FALSE),"")</f>
        <v>AIII</v>
      </c>
      <c r="H1910" s="23" t="str">
        <f>+IFERROR(IF(C1910="ADMINYCOOR",VLOOKUP(AY1910,'[2]LISTAS ANEXO 1. 3'!$B$13:$C$42,2,FALSE),IF(C1910="TASAS",VLOOKUP(AY1910,'[2]LISTAS ANEXO 1. 3'!$B$43:$C$51,2,FALSE),IF(C1910="FORTALECIMIENTO",VLOOKUP(AY1910,'[2]LISTAS ANEXO 1. 3'!$B$52:$C$58,2,FALSE),""))),"")</f>
        <v>DD</v>
      </c>
      <c r="I1910" s="23" t="str">
        <f>+IFERROR(VLOOKUP(#REF!,'[2]LISTAS ANEXO 1. 4'!$B$74:$C$90,2,FALSE),"")</f>
        <v/>
      </c>
      <c r="J1910" s="23" t="str">
        <f>+IFERROR(VLOOKUP(X1910,[2]ORDINALES!$B$2:$C$5,2,FALSE),"")</f>
        <v>CTADOS</v>
      </c>
      <c r="K1910" s="23" t="str">
        <f>+IFERROR(VLOOKUP(#REF!,[2]REGION!$G$2:$I$1125,2,FALSE),"")</f>
        <v/>
      </c>
      <c r="L1910" s="23" t="str">
        <f>+IFERROR(VLOOKUP(AI1910,[2]REGION!$G$2:$I$1125,2,FALSE),"")</f>
        <v>GUAJIRA</v>
      </c>
      <c r="M1910" s="23" t="str">
        <f>+IFERROR(VLOOKUP(#REF!,[2]ORDINALES!$H$2:$I$382,2,FALSE),"")</f>
        <v/>
      </c>
      <c r="N1910" s="23" t="str">
        <f>IFERROR(VLOOKUP(U1910,'[2]Lista Willy'!$B$11:$D$14,3,FALSE),"")</f>
        <v>REC_11</v>
      </c>
      <c r="O1910" s="24"/>
      <c r="P1910" s="90">
        <v>57014</v>
      </c>
      <c r="Q1910" s="90" t="s">
        <v>540</v>
      </c>
      <c r="R1910" s="90" t="s">
        <v>1757</v>
      </c>
      <c r="S1910" s="90" t="s">
        <v>1813</v>
      </c>
      <c r="T1910" s="94" t="s">
        <v>1757</v>
      </c>
      <c r="U1910" s="90" t="s">
        <v>52</v>
      </c>
      <c r="V1910" s="94" t="s">
        <v>53</v>
      </c>
      <c r="W1910" s="90" t="s">
        <v>54</v>
      </c>
      <c r="X1910" s="90" t="s">
        <v>55</v>
      </c>
      <c r="Y1910" s="99" t="s">
        <v>1832</v>
      </c>
      <c r="Z1910" s="87">
        <v>9599600</v>
      </c>
      <c r="AA1910" s="120"/>
      <c r="AB1910" s="87"/>
      <c r="AC1910" s="87"/>
      <c r="AD1910" s="87"/>
      <c r="AE1910" s="120">
        <v>9599600</v>
      </c>
      <c r="AF1910" s="88"/>
      <c r="AG1910" s="89"/>
      <c r="AH1910" s="90" t="s">
        <v>57</v>
      </c>
      <c r="AI1910" s="90" t="s">
        <v>1814</v>
      </c>
      <c r="AJ1910" s="90" t="s">
        <v>1815</v>
      </c>
      <c r="AK1910" s="90" t="s">
        <v>59</v>
      </c>
      <c r="AL1910" s="90" t="s">
        <v>57</v>
      </c>
      <c r="AM1910" s="90"/>
      <c r="AN1910" s="90" t="s">
        <v>57</v>
      </c>
      <c r="AO1910" s="90" t="s">
        <v>1816</v>
      </c>
      <c r="AP1910" s="90" t="s">
        <v>1817</v>
      </c>
      <c r="AQ1910" s="90" t="s">
        <v>240</v>
      </c>
      <c r="AR1910" s="90" t="s">
        <v>57</v>
      </c>
      <c r="AS1910" s="90" t="s">
        <v>60</v>
      </c>
      <c r="AT1910" s="90" t="s">
        <v>61</v>
      </c>
      <c r="AU1910" s="97" t="s">
        <v>62</v>
      </c>
      <c r="AV1910" s="98" t="s">
        <v>125</v>
      </c>
      <c r="AW1910" s="98" t="s">
        <v>324</v>
      </c>
      <c r="AX1910" s="97">
        <v>3202005</v>
      </c>
      <c r="AY1910" s="98" t="s">
        <v>325</v>
      </c>
      <c r="AZ1910" s="98" t="s">
        <v>389</v>
      </c>
      <c r="BA1910" s="24"/>
    </row>
    <row r="1911" spans="1:53" ht="84.75" customHeight="1">
      <c r="A1911" s="23" t="str">
        <f>+IFERROR(VLOOKUP(R1911,'[2]Listas niveles'!$D$2:$E$11,2,FALSE),"")</f>
        <v>DTCA</v>
      </c>
      <c r="B1911" s="23" t="str">
        <f>+IFERROR(VLOOKUP(AS1911,'[2]Listas anexo 1'!$A$7:$B$8,2,FALSE),"")</f>
        <v>ADMIN</v>
      </c>
      <c r="C1911" s="23" t="str">
        <f>+IFERROR(VLOOKUP(AT1911,'[2]Listas anexo 1'!$A$13:$B$15,2,FALSE),"")</f>
        <v>ADMINYCOOR</v>
      </c>
      <c r="D1911" s="23" t="str">
        <f>+IFERROR(VLOOKUP(AT1911,'[2]Listas anexo 1'!$A$13:$C$15,3,FALSE),"")</f>
        <v>CONTRIBUIR</v>
      </c>
      <c r="E1911" s="23" t="str">
        <f>+IFERROR(VLOOKUP(AT1911,'[2]Listas anexo 1'!$A$19:$B$21,2,FALSE),"")</f>
        <v>ADMINOB</v>
      </c>
      <c r="F1911" s="23" t="str">
        <f>+IFERROR(VLOOKUP(AV1911,'[2]Listas anexo 1'!$J$13:$K$21,2,FALSE),"")</f>
        <v>ADOBI</v>
      </c>
      <c r="G1911" s="23" t="str">
        <f>+IFERROR(VLOOKUP(AW1911,'[2]LISTAS ANEXO 1. 2'!$A$9:$B$38,2,FALSE),"")</f>
        <v>AIII</v>
      </c>
      <c r="H1911" s="23" t="str">
        <f>+IFERROR(IF(C1911="ADMINYCOOR",VLOOKUP(AY1911,'[2]LISTAS ANEXO 1. 3'!$B$13:$C$42,2,FALSE),IF(C1911="TASAS",VLOOKUP(AY1911,'[2]LISTAS ANEXO 1. 3'!$B$43:$C$51,2,FALSE),IF(C1911="FORTALECIMIENTO",VLOOKUP(AY1911,'[2]LISTAS ANEXO 1. 3'!$B$52:$C$58,2,FALSE),""))),"")</f>
        <v>DD</v>
      </c>
      <c r="I1911" s="23" t="str">
        <f>+IFERROR(VLOOKUP(#REF!,'[2]LISTAS ANEXO 1. 4'!$B$74:$C$90,2,FALSE),"")</f>
        <v/>
      </c>
      <c r="J1911" s="23" t="str">
        <f>+IFERROR(VLOOKUP(X1911,[2]ORDINALES!$B$2:$C$5,2,FALSE),"")</f>
        <v>CTADOS</v>
      </c>
      <c r="K1911" s="23" t="str">
        <f>+IFERROR(VLOOKUP(#REF!,[2]REGION!$G$2:$I$1125,2,FALSE),"")</f>
        <v/>
      </c>
      <c r="L1911" s="23" t="str">
        <f>+IFERROR(VLOOKUP(AI1911,[2]REGION!$G$2:$I$1125,2,FALSE),"")</f>
        <v>GUAJIRA</v>
      </c>
      <c r="M1911" s="23" t="str">
        <f>+IFERROR(VLOOKUP(#REF!,[2]ORDINALES!$H$2:$I$382,2,FALSE),"")</f>
        <v/>
      </c>
      <c r="N1911" s="23" t="str">
        <f>IFERROR(VLOOKUP(U1911,'[2]Lista Willy'!$B$11:$D$14,3,FALSE),"")</f>
        <v>REC_20</v>
      </c>
      <c r="O1911" s="24"/>
      <c r="P1911" s="90">
        <v>57015</v>
      </c>
      <c r="Q1911" s="90" t="s">
        <v>540</v>
      </c>
      <c r="R1911" s="90" t="s">
        <v>1757</v>
      </c>
      <c r="S1911" s="90" t="s">
        <v>1813</v>
      </c>
      <c r="T1911" s="94" t="s">
        <v>1757</v>
      </c>
      <c r="U1911" s="90" t="s">
        <v>153</v>
      </c>
      <c r="V1911" s="94" t="s">
        <v>154</v>
      </c>
      <c r="W1911" s="90" t="s">
        <v>54</v>
      </c>
      <c r="X1911" s="90" t="s">
        <v>55</v>
      </c>
      <c r="Y1911" s="99" t="s">
        <v>1833</v>
      </c>
      <c r="Z1911" s="87">
        <v>35224800</v>
      </c>
      <c r="AA1911" s="120"/>
      <c r="AB1911" s="87"/>
      <c r="AC1911" s="87"/>
      <c r="AD1911" s="87"/>
      <c r="AE1911" s="120">
        <v>35224800</v>
      </c>
      <c r="AF1911" s="88"/>
      <c r="AG1911" s="89"/>
      <c r="AH1911" s="90" t="s">
        <v>57</v>
      </c>
      <c r="AI1911" s="90" t="s">
        <v>1814</v>
      </c>
      <c r="AJ1911" s="90" t="s">
        <v>1815</v>
      </c>
      <c r="AK1911" s="90" t="s">
        <v>59</v>
      </c>
      <c r="AL1911" s="90" t="s">
        <v>57</v>
      </c>
      <c r="AM1911" s="90"/>
      <c r="AN1911" s="90" t="s">
        <v>57</v>
      </c>
      <c r="AO1911" s="90" t="s">
        <v>1816</v>
      </c>
      <c r="AP1911" s="90" t="s">
        <v>1817</v>
      </c>
      <c r="AQ1911" s="90" t="s">
        <v>240</v>
      </c>
      <c r="AR1911" s="90" t="s">
        <v>57</v>
      </c>
      <c r="AS1911" s="90" t="s">
        <v>60</v>
      </c>
      <c r="AT1911" s="90" t="s">
        <v>61</v>
      </c>
      <c r="AU1911" s="97" t="s">
        <v>62</v>
      </c>
      <c r="AV1911" s="98" t="s">
        <v>125</v>
      </c>
      <c r="AW1911" s="98" t="s">
        <v>324</v>
      </c>
      <c r="AX1911" s="97">
        <v>3202005</v>
      </c>
      <c r="AY1911" s="98" t="s">
        <v>325</v>
      </c>
      <c r="AZ1911" s="98" t="s">
        <v>389</v>
      </c>
      <c r="BA1911" s="24"/>
    </row>
    <row r="1912" spans="1:53" ht="84.75" customHeight="1">
      <c r="A1912" s="23" t="str">
        <f>+IFERROR(VLOOKUP(R1912,'[2]Listas niveles'!$D$2:$E$11,2,FALSE),"")</f>
        <v>DTCA</v>
      </c>
      <c r="B1912" s="23" t="str">
        <f>+IFERROR(VLOOKUP(AS1912,'[2]Listas anexo 1'!$A$7:$B$8,2,FALSE),"")</f>
        <v>ADMIN</v>
      </c>
      <c r="C1912" s="23" t="str">
        <f>+IFERROR(VLOOKUP(AT1912,'[2]Listas anexo 1'!$A$13:$B$15,2,FALSE),"")</f>
        <v>ADMINYCOOR</v>
      </c>
      <c r="D1912" s="23" t="str">
        <f>+IFERROR(VLOOKUP(AT1912,'[2]Listas anexo 1'!$A$13:$C$15,3,FALSE),"")</f>
        <v>CONTRIBUIR</v>
      </c>
      <c r="E1912" s="23" t="str">
        <f>+IFERROR(VLOOKUP(AT1912,'[2]Listas anexo 1'!$A$19:$B$21,2,FALSE),"")</f>
        <v>ADMINOB</v>
      </c>
      <c r="F1912" s="23" t="str">
        <f>+IFERROR(VLOOKUP(AV1912,'[2]Listas anexo 1'!$J$13:$K$21,2,FALSE),"")</f>
        <v>ADOBI</v>
      </c>
      <c r="G1912" s="23" t="str">
        <f>+IFERROR(VLOOKUP(AW1912,'[2]LISTAS ANEXO 1. 2'!$A$9:$B$38,2,FALSE),"")</f>
        <v>AI</v>
      </c>
      <c r="H1912" s="23" t="str">
        <f>+IFERROR(IF(C1912="ADMINYCOOR",VLOOKUP(AY1912,'[2]LISTAS ANEXO 1. 3'!$B$13:$C$42,2,FALSE),IF(C1912="TASAS",VLOOKUP(AY1912,'[2]LISTAS ANEXO 1. 3'!$B$43:$C$51,2,FALSE),IF(C1912="FORTALECIMIENTO",VLOOKUP(AY1912,'[2]LISTAS ANEXO 1. 3'!$B$52:$C$58,2,FALSE),""))),"")</f>
        <v>AA</v>
      </c>
      <c r="I1912" s="23" t="str">
        <f>+IFERROR(VLOOKUP(#REF!,'[2]LISTAS ANEXO 1. 4'!$B$74:$C$90,2,FALSE),"")</f>
        <v/>
      </c>
      <c r="J1912" s="23" t="str">
        <f>+IFERROR(VLOOKUP(X1912,[2]ORDINALES!$B$2:$C$5,2,FALSE),"")</f>
        <v>CTADOS</v>
      </c>
      <c r="K1912" s="23" t="str">
        <f>+IFERROR(VLOOKUP(#REF!,[2]REGION!$G$2:$I$1125,2,FALSE),"")</f>
        <v/>
      </c>
      <c r="L1912" s="23" t="str">
        <f>+IFERROR(VLOOKUP(AI1912,[2]REGION!$G$2:$I$1125,2,FALSE),"")</f>
        <v>GUAJIRA</v>
      </c>
      <c r="M1912" s="23" t="str">
        <f>+IFERROR(VLOOKUP(#REF!,[2]ORDINALES!$H$2:$I$382,2,FALSE),"")</f>
        <v/>
      </c>
      <c r="N1912" s="23" t="str">
        <f>IFERROR(VLOOKUP(U1912,'[2]Lista Willy'!$B$11:$D$14,3,FALSE),"")</f>
        <v>REC_11</v>
      </c>
      <c r="O1912" s="24"/>
      <c r="P1912" s="90">
        <v>57016</v>
      </c>
      <c r="Q1912" s="90" t="s">
        <v>540</v>
      </c>
      <c r="R1912" s="90" t="s">
        <v>1757</v>
      </c>
      <c r="S1912" s="90" t="s">
        <v>1813</v>
      </c>
      <c r="T1912" s="94" t="s">
        <v>1757</v>
      </c>
      <c r="U1912" s="90" t="s">
        <v>52</v>
      </c>
      <c r="V1912" s="94" t="s">
        <v>53</v>
      </c>
      <c r="W1912" s="90" t="s">
        <v>54</v>
      </c>
      <c r="X1912" s="90" t="s">
        <v>55</v>
      </c>
      <c r="Y1912" s="99" t="s">
        <v>1834</v>
      </c>
      <c r="Z1912" s="87">
        <v>38830000</v>
      </c>
      <c r="AA1912" s="120"/>
      <c r="AB1912" s="87"/>
      <c r="AC1912" s="87"/>
      <c r="AD1912" s="87"/>
      <c r="AE1912" s="120">
        <v>38830000</v>
      </c>
      <c r="AF1912" s="88"/>
      <c r="AG1912" s="89"/>
      <c r="AH1912" s="90" t="s">
        <v>57</v>
      </c>
      <c r="AI1912" s="90" t="s">
        <v>1814</v>
      </c>
      <c r="AJ1912" s="90" t="s">
        <v>1815</v>
      </c>
      <c r="AK1912" s="90" t="s">
        <v>59</v>
      </c>
      <c r="AL1912" s="90" t="s">
        <v>57</v>
      </c>
      <c r="AM1912" s="90"/>
      <c r="AN1912" s="90" t="s">
        <v>57</v>
      </c>
      <c r="AO1912" s="90" t="s">
        <v>1816</v>
      </c>
      <c r="AP1912" s="90" t="s">
        <v>1817</v>
      </c>
      <c r="AQ1912" s="90" t="s">
        <v>387</v>
      </c>
      <c r="AR1912" s="90" t="s">
        <v>1818</v>
      </c>
      <c r="AS1912" s="90" t="s">
        <v>60</v>
      </c>
      <c r="AT1912" s="90" t="s">
        <v>61</v>
      </c>
      <c r="AU1912" s="97" t="s">
        <v>62</v>
      </c>
      <c r="AV1912" s="98" t="s">
        <v>125</v>
      </c>
      <c r="AW1912" s="98" t="s">
        <v>126</v>
      </c>
      <c r="AX1912" s="97">
        <v>3202032</v>
      </c>
      <c r="AY1912" s="98" t="s">
        <v>127</v>
      </c>
      <c r="AZ1912" s="98" t="s">
        <v>128</v>
      </c>
      <c r="BA1912" s="24"/>
    </row>
    <row r="1913" spans="1:53" ht="84.75" customHeight="1">
      <c r="A1913" s="23" t="str">
        <f>+IFERROR(VLOOKUP(R1913,'[2]Listas niveles'!$D$2:$E$11,2,FALSE),"")</f>
        <v>DTCA</v>
      </c>
      <c r="B1913" s="23" t="str">
        <f>+IFERROR(VLOOKUP(AS1913,'[2]Listas anexo 1'!$A$7:$B$8,2,FALSE),"")</f>
        <v>ADMIN</v>
      </c>
      <c r="C1913" s="23" t="str">
        <f>+IFERROR(VLOOKUP(AT1913,'[2]Listas anexo 1'!$A$13:$B$15,2,FALSE),"")</f>
        <v>ADMINYCOOR</v>
      </c>
      <c r="D1913" s="23" t="str">
        <f>+IFERROR(VLOOKUP(AT1913,'[2]Listas anexo 1'!$A$13:$C$15,3,FALSE),"")</f>
        <v>CONTRIBUIR</v>
      </c>
      <c r="E1913" s="23" t="str">
        <f>+IFERROR(VLOOKUP(AT1913,'[2]Listas anexo 1'!$A$19:$B$21,2,FALSE),"")</f>
        <v>ADMINOB</v>
      </c>
      <c r="F1913" s="23" t="str">
        <f>+IFERROR(VLOOKUP(AV1913,'[2]Listas anexo 1'!$J$13:$K$21,2,FALSE),"")</f>
        <v>ADOBI</v>
      </c>
      <c r="G1913" s="23" t="str">
        <f>+IFERROR(VLOOKUP(AW1913,'[2]LISTAS ANEXO 1. 2'!$A$9:$B$38,2,FALSE),"")</f>
        <v>AI</v>
      </c>
      <c r="H1913" s="23" t="str">
        <f>+IFERROR(IF(C1913="ADMINYCOOR",VLOOKUP(AY1913,'[2]LISTAS ANEXO 1. 3'!$B$13:$C$42,2,FALSE),IF(C1913="TASAS",VLOOKUP(AY1913,'[2]LISTAS ANEXO 1. 3'!$B$43:$C$51,2,FALSE),IF(C1913="FORTALECIMIENTO",VLOOKUP(AY1913,'[2]LISTAS ANEXO 1. 3'!$B$52:$C$58,2,FALSE),""))),"")</f>
        <v>AA</v>
      </c>
      <c r="I1913" s="23" t="str">
        <f>+IFERROR(VLOOKUP(#REF!,'[2]LISTAS ANEXO 1. 4'!$B$74:$C$90,2,FALSE),"")</f>
        <v/>
      </c>
      <c r="J1913" s="23" t="str">
        <f>+IFERROR(VLOOKUP(X1913,[2]ORDINALES!$B$2:$C$5,2,FALSE),"")</f>
        <v>CTADOS</v>
      </c>
      <c r="K1913" s="23" t="str">
        <f>+IFERROR(VLOOKUP(#REF!,[2]REGION!$G$2:$I$1125,2,FALSE),"")</f>
        <v/>
      </c>
      <c r="L1913" s="23" t="str">
        <f>+IFERROR(VLOOKUP(AI1913,[2]REGION!$G$2:$I$1125,2,FALSE),"")</f>
        <v>BOLIVAR</v>
      </c>
      <c r="M1913" s="23" t="str">
        <f>+IFERROR(VLOOKUP(#REF!,[2]ORDINALES!$H$2:$I$382,2,FALSE),"")</f>
        <v/>
      </c>
      <c r="N1913" s="23" t="str">
        <f>IFERROR(VLOOKUP(U1913,'[2]Lista Willy'!$B$11:$D$14,3,FALSE),"")</f>
        <v>REC_20</v>
      </c>
      <c r="O1913" s="24"/>
      <c r="P1913" s="90">
        <v>58000</v>
      </c>
      <c r="Q1913" s="90" t="s">
        <v>540</v>
      </c>
      <c r="R1913" s="90" t="s">
        <v>1757</v>
      </c>
      <c r="S1913" s="90" t="s">
        <v>1835</v>
      </c>
      <c r="T1913" s="94" t="s">
        <v>1757</v>
      </c>
      <c r="U1913" s="90" t="s">
        <v>153</v>
      </c>
      <c r="V1913" s="94" t="s">
        <v>154</v>
      </c>
      <c r="W1913" s="90" t="s">
        <v>54</v>
      </c>
      <c r="X1913" s="90" t="s">
        <v>55</v>
      </c>
      <c r="Y1913" s="99" t="s">
        <v>1836</v>
      </c>
      <c r="Z1913" s="87">
        <v>40000000</v>
      </c>
      <c r="AA1913" s="120"/>
      <c r="AB1913" s="87"/>
      <c r="AC1913" s="87"/>
      <c r="AD1913" s="87"/>
      <c r="AE1913" s="120">
        <v>40000000</v>
      </c>
      <c r="AF1913" s="88"/>
      <c r="AG1913" s="89"/>
      <c r="AH1913" s="90" t="s">
        <v>57</v>
      </c>
      <c r="AI1913" s="90" t="s">
        <v>1837</v>
      </c>
      <c r="AJ1913" s="90" t="s">
        <v>1838</v>
      </c>
      <c r="AK1913" s="90"/>
      <c r="AL1913" s="90" t="s">
        <v>57</v>
      </c>
      <c r="AM1913" s="90"/>
      <c r="AN1913" s="90" t="s">
        <v>57</v>
      </c>
      <c r="AO1913" s="90"/>
      <c r="AP1913" s="90" t="s">
        <v>57</v>
      </c>
      <c r="AQ1913" s="90"/>
      <c r="AR1913" s="90" t="s">
        <v>57</v>
      </c>
      <c r="AS1913" s="90" t="s">
        <v>60</v>
      </c>
      <c r="AT1913" s="90" t="s">
        <v>61</v>
      </c>
      <c r="AU1913" s="97" t="s">
        <v>62</v>
      </c>
      <c r="AV1913" s="98" t="s">
        <v>125</v>
      </c>
      <c r="AW1913" s="98" t="s">
        <v>126</v>
      </c>
      <c r="AX1913" s="97">
        <v>3202032</v>
      </c>
      <c r="AY1913" s="98" t="s">
        <v>127</v>
      </c>
      <c r="AZ1913" s="98" t="s">
        <v>293</v>
      </c>
      <c r="BA1913" s="24"/>
    </row>
    <row r="1914" spans="1:53" ht="84.75" customHeight="1">
      <c r="A1914" s="23" t="str">
        <f>+IFERROR(VLOOKUP(R1914,'[2]Listas niveles'!$D$2:$E$11,2,FALSE),"")</f>
        <v>DTCA</v>
      </c>
      <c r="B1914" s="23" t="str">
        <f>+IFERROR(VLOOKUP(AS1914,'[2]Listas anexo 1'!$A$7:$B$8,2,FALSE),"")</f>
        <v>ADMIN</v>
      </c>
      <c r="C1914" s="23" t="str">
        <f>+IFERROR(VLOOKUP(AT1914,'[2]Listas anexo 1'!$A$13:$B$15,2,FALSE),"")</f>
        <v>ADMINYCOOR</v>
      </c>
      <c r="D1914" s="23" t="str">
        <f>+IFERROR(VLOOKUP(AT1914,'[2]Listas anexo 1'!$A$13:$C$15,3,FALSE),"")</f>
        <v>CONTRIBUIR</v>
      </c>
      <c r="E1914" s="23" t="str">
        <f>+IFERROR(VLOOKUP(AT1914,'[2]Listas anexo 1'!$A$19:$B$21,2,FALSE),"")</f>
        <v>ADMINOB</v>
      </c>
      <c r="F1914" s="23" t="str">
        <f>+IFERROR(VLOOKUP(AV1914,'[2]Listas anexo 1'!$J$13:$K$21,2,FALSE),"")</f>
        <v>ADOBI</v>
      </c>
      <c r="G1914" s="23" t="str">
        <f>+IFERROR(VLOOKUP(AW1914,'[2]LISTAS ANEXO 1. 2'!$A$9:$B$38,2,FALSE),"")</f>
        <v>AI</v>
      </c>
      <c r="H1914" s="23" t="str">
        <f>+IFERROR(IF(C1914="ADMINYCOOR",VLOOKUP(AY1914,'[2]LISTAS ANEXO 1. 3'!$B$13:$C$42,2,FALSE),IF(C1914="TASAS",VLOOKUP(AY1914,'[2]LISTAS ANEXO 1. 3'!$B$43:$C$51,2,FALSE),IF(C1914="FORTALECIMIENTO",VLOOKUP(AY1914,'[2]LISTAS ANEXO 1. 3'!$B$52:$C$58,2,FALSE),""))),"")</f>
        <v>AA</v>
      </c>
      <c r="I1914" s="23" t="str">
        <f>+IFERROR(VLOOKUP(#REF!,'[2]LISTAS ANEXO 1. 4'!$B$74:$C$90,2,FALSE),"")</f>
        <v/>
      </c>
      <c r="J1914" s="23" t="str">
        <f>+IFERROR(VLOOKUP(X1914,[2]ORDINALES!$B$2:$C$5,2,FALSE),"")</f>
        <v>CTADOS</v>
      </c>
      <c r="K1914" s="23" t="str">
        <f>+IFERROR(VLOOKUP(#REF!,[2]REGION!$G$2:$I$1125,2,FALSE),"")</f>
        <v/>
      </c>
      <c r="L1914" s="23" t="str">
        <f>+IFERROR(VLOOKUP(AI1914,[2]REGION!$G$2:$I$1125,2,FALSE),"")</f>
        <v>BOLIVAR</v>
      </c>
      <c r="M1914" s="23" t="str">
        <f>+IFERROR(VLOOKUP(#REF!,[2]ORDINALES!$H$2:$I$382,2,FALSE),"")</f>
        <v/>
      </c>
      <c r="N1914" s="23" t="str">
        <f>IFERROR(VLOOKUP(U1914,'[2]Lista Willy'!$B$11:$D$14,3,FALSE),"")</f>
        <v>REC_11</v>
      </c>
      <c r="O1914" s="24"/>
      <c r="P1914" s="90">
        <v>58001</v>
      </c>
      <c r="Q1914" s="90" t="s">
        <v>540</v>
      </c>
      <c r="R1914" s="90" t="s">
        <v>1757</v>
      </c>
      <c r="S1914" s="90" t="s">
        <v>1835</v>
      </c>
      <c r="T1914" s="94" t="s">
        <v>1757</v>
      </c>
      <c r="U1914" s="90" t="s">
        <v>52</v>
      </c>
      <c r="V1914" s="94" t="s">
        <v>53</v>
      </c>
      <c r="W1914" s="90" t="s">
        <v>54</v>
      </c>
      <c r="X1914" s="90" t="s">
        <v>55</v>
      </c>
      <c r="Y1914" s="99" t="s">
        <v>1839</v>
      </c>
      <c r="Z1914" s="87">
        <v>12000000</v>
      </c>
      <c r="AA1914" s="120"/>
      <c r="AB1914" s="87"/>
      <c r="AC1914" s="87"/>
      <c r="AD1914" s="87"/>
      <c r="AE1914" s="120">
        <v>12000000</v>
      </c>
      <c r="AF1914" s="88"/>
      <c r="AG1914" s="89"/>
      <c r="AH1914" s="90" t="s">
        <v>57</v>
      </c>
      <c r="AI1914" s="90" t="s">
        <v>1837</v>
      </c>
      <c r="AJ1914" s="90" t="s">
        <v>1838</v>
      </c>
      <c r="AK1914" s="90"/>
      <c r="AL1914" s="90" t="s">
        <v>57</v>
      </c>
      <c r="AM1914" s="90"/>
      <c r="AN1914" s="90" t="s">
        <v>57</v>
      </c>
      <c r="AO1914" s="90"/>
      <c r="AP1914" s="90" t="s">
        <v>57</v>
      </c>
      <c r="AQ1914" s="90"/>
      <c r="AR1914" s="90" t="s">
        <v>57</v>
      </c>
      <c r="AS1914" s="90" t="s">
        <v>60</v>
      </c>
      <c r="AT1914" s="90" t="s">
        <v>61</v>
      </c>
      <c r="AU1914" s="97" t="s">
        <v>62</v>
      </c>
      <c r="AV1914" s="98" t="s">
        <v>125</v>
      </c>
      <c r="AW1914" s="98" t="s">
        <v>126</v>
      </c>
      <c r="AX1914" s="97">
        <v>3202032</v>
      </c>
      <c r="AY1914" s="98" t="s">
        <v>127</v>
      </c>
      <c r="AZ1914" s="98" t="s">
        <v>293</v>
      </c>
      <c r="BA1914" s="24"/>
    </row>
    <row r="1915" spans="1:53" ht="84.75" customHeight="1">
      <c r="A1915" s="23" t="str">
        <f>+IFERROR(VLOOKUP(R1915,'[2]Listas niveles'!$D$2:$E$11,2,FALSE),"")</f>
        <v>DTCA</v>
      </c>
      <c r="B1915" s="23" t="str">
        <f>+IFERROR(VLOOKUP(AS1915,'[2]Listas anexo 1'!$A$7:$B$8,2,FALSE),"")</f>
        <v>ADMIN</v>
      </c>
      <c r="C1915" s="23" t="str">
        <f>+IFERROR(VLOOKUP(AT1915,'[2]Listas anexo 1'!$A$13:$B$15,2,FALSE),"")</f>
        <v>ADMINYCOOR</v>
      </c>
      <c r="D1915" s="23" t="str">
        <f>+IFERROR(VLOOKUP(AT1915,'[2]Listas anexo 1'!$A$13:$C$15,3,FALSE),"")</f>
        <v>CONTRIBUIR</v>
      </c>
      <c r="E1915" s="23" t="str">
        <f>+IFERROR(VLOOKUP(AT1915,'[2]Listas anexo 1'!$A$19:$B$21,2,FALSE),"")</f>
        <v>ADMINOB</v>
      </c>
      <c r="F1915" s="23" t="str">
        <f>+IFERROR(VLOOKUP(AV1915,'[2]Listas anexo 1'!$J$13:$K$21,2,FALSE),"")</f>
        <v>ADOBI</v>
      </c>
      <c r="G1915" s="23" t="str">
        <f>+IFERROR(VLOOKUP(AW1915,'[2]LISTAS ANEXO 1. 2'!$A$9:$B$38,2,FALSE),"")</f>
        <v>AI</v>
      </c>
      <c r="H1915" s="23" t="str">
        <f>+IFERROR(IF(C1915="ADMINYCOOR",VLOOKUP(AY1915,'[2]LISTAS ANEXO 1. 3'!$B$13:$C$42,2,FALSE),IF(C1915="TASAS",VLOOKUP(AY1915,'[2]LISTAS ANEXO 1. 3'!$B$43:$C$51,2,FALSE),IF(C1915="FORTALECIMIENTO",VLOOKUP(AY1915,'[2]LISTAS ANEXO 1. 3'!$B$52:$C$58,2,FALSE),""))),"")</f>
        <v>AA</v>
      </c>
      <c r="I1915" s="23" t="str">
        <f>+IFERROR(VLOOKUP(#REF!,'[2]LISTAS ANEXO 1. 4'!$B$74:$C$90,2,FALSE),"")</f>
        <v/>
      </c>
      <c r="J1915" s="23" t="str">
        <f>+IFERROR(VLOOKUP(X1915,[2]ORDINALES!$B$2:$C$5,2,FALSE),"")</f>
        <v>CTADOS</v>
      </c>
      <c r="K1915" s="23" t="str">
        <f>+IFERROR(VLOOKUP(#REF!,[2]REGION!$G$2:$I$1125,2,FALSE),"")</f>
        <v/>
      </c>
      <c r="L1915" s="23" t="str">
        <f>+IFERROR(VLOOKUP(AI1915,[2]REGION!$G$2:$I$1125,2,FALSE),"")</f>
        <v>BOLIVAR</v>
      </c>
      <c r="M1915" s="23" t="str">
        <f>+IFERROR(VLOOKUP(#REF!,[2]ORDINALES!$H$2:$I$382,2,FALSE),"")</f>
        <v/>
      </c>
      <c r="N1915" s="23" t="str">
        <f>IFERROR(VLOOKUP(U1915,'[2]Lista Willy'!$B$11:$D$14,3,FALSE),"")</f>
        <v>REC_21</v>
      </c>
      <c r="O1915" s="24"/>
      <c r="P1915" s="90">
        <v>58002</v>
      </c>
      <c r="Q1915" s="90" t="s">
        <v>540</v>
      </c>
      <c r="R1915" s="90" t="s">
        <v>1757</v>
      </c>
      <c r="S1915" s="90" t="s">
        <v>1835</v>
      </c>
      <c r="T1915" s="94" t="s">
        <v>1757</v>
      </c>
      <c r="U1915" s="90" t="s">
        <v>1028</v>
      </c>
      <c r="V1915" s="94" t="s">
        <v>154</v>
      </c>
      <c r="W1915" s="90" t="s">
        <v>54</v>
      </c>
      <c r="X1915" s="90" t="s">
        <v>55</v>
      </c>
      <c r="Y1915" s="99" t="s">
        <v>1774</v>
      </c>
      <c r="Z1915" s="87">
        <v>45000000</v>
      </c>
      <c r="AA1915" s="120"/>
      <c r="AB1915" s="87"/>
      <c r="AC1915" s="87"/>
      <c r="AD1915" s="87"/>
      <c r="AE1915" s="120">
        <v>45000000</v>
      </c>
      <c r="AF1915" s="88"/>
      <c r="AG1915" s="89"/>
      <c r="AH1915" s="90" t="s">
        <v>57</v>
      </c>
      <c r="AI1915" s="90" t="s">
        <v>1837</v>
      </c>
      <c r="AJ1915" s="90" t="s">
        <v>1838</v>
      </c>
      <c r="AK1915" s="90"/>
      <c r="AL1915" s="90" t="s">
        <v>57</v>
      </c>
      <c r="AM1915" s="90"/>
      <c r="AN1915" s="90" t="s">
        <v>57</v>
      </c>
      <c r="AO1915" s="90"/>
      <c r="AP1915" s="90" t="s">
        <v>57</v>
      </c>
      <c r="AQ1915" s="90"/>
      <c r="AR1915" s="90" t="s">
        <v>57</v>
      </c>
      <c r="AS1915" s="90" t="s">
        <v>60</v>
      </c>
      <c r="AT1915" s="90" t="s">
        <v>61</v>
      </c>
      <c r="AU1915" s="97" t="s">
        <v>62</v>
      </c>
      <c r="AV1915" s="98" t="s">
        <v>125</v>
      </c>
      <c r="AW1915" s="98" t="s">
        <v>126</v>
      </c>
      <c r="AX1915" s="97">
        <v>3202032</v>
      </c>
      <c r="AY1915" s="98" t="s">
        <v>127</v>
      </c>
      <c r="AZ1915" s="98" t="s">
        <v>293</v>
      </c>
      <c r="BA1915" s="24"/>
    </row>
    <row r="1916" spans="1:53" ht="84.75" customHeight="1">
      <c r="A1916" s="23" t="str">
        <f>+IFERROR(VLOOKUP(R1916,'[2]Listas niveles'!$D$2:$E$11,2,FALSE),"")</f>
        <v>DTCA</v>
      </c>
      <c r="B1916" s="23" t="str">
        <f>+IFERROR(VLOOKUP(AS1916,'[2]Listas anexo 1'!$A$7:$B$8,2,FALSE),"")</f>
        <v>ADMIN</v>
      </c>
      <c r="C1916" s="23" t="str">
        <f>+IFERROR(VLOOKUP(AT1916,'[2]Listas anexo 1'!$A$13:$B$15,2,FALSE),"")</f>
        <v>ADMINYCOOR</v>
      </c>
      <c r="D1916" s="23" t="str">
        <f>+IFERROR(VLOOKUP(AT1916,'[2]Listas anexo 1'!$A$13:$C$15,3,FALSE),"")</f>
        <v>CONTRIBUIR</v>
      </c>
      <c r="E1916" s="23" t="str">
        <f>+IFERROR(VLOOKUP(AT1916,'[2]Listas anexo 1'!$A$19:$B$21,2,FALSE),"")</f>
        <v>ADMINOB</v>
      </c>
      <c r="F1916" s="23" t="str">
        <f>+IFERROR(VLOOKUP(AV1916,'[2]Listas anexo 1'!$J$13:$K$21,2,FALSE),"")</f>
        <v>ADOBI</v>
      </c>
      <c r="G1916" s="23" t="str">
        <f>+IFERROR(VLOOKUP(AW1916,'[2]LISTAS ANEXO 1. 2'!$A$9:$B$38,2,FALSE),"")</f>
        <v>AI</v>
      </c>
      <c r="H1916" s="23" t="str">
        <f>+IFERROR(IF(C1916="ADMINYCOOR",VLOOKUP(AY1916,'[2]LISTAS ANEXO 1. 3'!$B$13:$C$42,2,FALSE),IF(C1916="TASAS",VLOOKUP(AY1916,'[2]LISTAS ANEXO 1. 3'!$B$43:$C$51,2,FALSE),IF(C1916="FORTALECIMIENTO",VLOOKUP(AY1916,'[2]LISTAS ANEXO 1. 3'!$B$52:$C$58,2,FALSE),""))),"")</f>
        <v>AA</v>
      </c>
      <c r="I1916" s="23" t="str">
        <f>+IFERROR(VLOOKUP(#REF!,'[2]LISTAS ANEXO 1. 4'!$B$74:$C$90,2,FALSE),"")</f>
        <v/>
      </c>
      <c r="J1916" s="23" t="str">
        <f>+IFERROR(VLOOKUP(X1916,[2]ORDINALES!$B$2:$C$5,2,FALSE),"")</f>
        <v>CTADOS</v>
      </c>
      <c r="K1916" s="23" t="str">
        <f>+IFERROR(VLOOKUP(#REF!,[2]REGION!$G$2:$I$1125,2,FALSE),"")</f>
        <v/>
      </c>
      <c r="L1916" s="23" t="str">
        <f>+IFERROR(VLOOKUP(AI1916,[2]REGION!$G$2:$I$1125,2,FALSE),"")</f>
        <v>BOLIVAR</v>
      </c>
      <c r="M1916" s="23" t="str">
        <f>+IFERROR(VLOOKUP(#REF!,[2]ORDINALES!$H$2:$I$382,2,FALSE),"")</f>
        <v/>
      </c>
      <c r="N1916" s="23" t="str">
        <f>IFERROR(VLOOKUP(U1916,'[2]Lista Willy'!$B$11:$D$14,3,FALSE),"")</f>
        <v>REC_21</v>
      </c>
      <c r="O1916" s="24"/>
      <c r="P1916" s="90">
        <v>58003</v>
      </c>
      <c r="Q1916" s="90" t="s">
        <v>540</v>
      </c>
      <c r="R1916" s="90" t="s">
        <v>1757</v>
      </c>
      <c r="S1916" s="90" t="s">
        <v>1835</v>
      </c>
      <c r="T1916" s="94" t="s">
        <v>1757</v>
      </c>
      <c r="U1916" s="90" t="s">
        <v>1028</v>
      </c>
      <c r="V1916" s="94" t="s">
        <v>154</v>
      </c>
      <c r="W1916" s="90" t="s">
        <v>54</v>
      </c>
      <c r="X1916" s="90" t="s">
        <v>55</v>
      </c>
      <c r="Y1916" s="99" t="s">
        <v>1840</v>
      </c>
      <c r="Z1916" s="87">
        <v>12000000</v>
      </c>
      <c r="AA1916" s="120"/>
      <c r="AB1916" s="87"/>
      <c r="AC1916" s="87"/>
      <c r="AD1916" s="87"/>
      <c r="AE1916" s="120">
        <v>12000000</v>
      </c>
      <c r="AF1916" s="88"/>
      <c r="AG1916" s="89"/>
      <c r="AH1916" s="90" t="s">
        <v>57</v>
      </c>
      <c r="AI1916" s="90" t="s">
        <v>1837</v>
      </c>
      <c r="AJ1916" s="90" t="s">
        <v>1838</v>
      </c>
      <c r="AK1916" s="90"/>
      <c r="AL1916" s="90" t="s">
        <v>57</v>
      </c>
      <c r="AM1916" s="90"/>
      <c r="AN1916" s="90" t="s">
        <v>57</v>
      </c>
      <c r="AO1916" s="90"/>
      <c r="AP1916" s="90" t="s">
        <v>57</v>
      </c>
      <c r="AQ1916" s="90"/>
      <c r="AR1916" s="90" t="s">
        <v>57</v>
      </c>
      <c r="AS1916" s="90" t="s">
        <v>60</v>
      </c>
      <c r="AT1916" s="90" t="s">
        <v>61</v>
      </c>
      <c r="AU1916" s="97" t="s">
        <v>62</v>
      </c>
      <c r="AV1916" s="98" t="s">
        <v>125</v>
      </c>
      <c r="AW1916" s="98" t="s">
        <v>126</v>
      </c>
      <c r="AX1916" s="97">
        <v>3202032</v>
      </c>
      <c r="AY1916" s="98" t="s">
        <v>127</v>
      </c>
      <c r="AZ1916" s="98" t="s">
        <v>293</v>
      </c>
      <c r="BA1916" s="24"/>
    </row>
    <row r="1917" spans="1:53" ht="84.75" customHeight="1">
      <c r="A1917" s="23" t="str">
        <f>+IFERROR(VLOOKUP(R1917,'[2]Listas niveles'!$D$2:$E$11,2,FALSE),"")</f>
        <v>DTCA</v>
      </c>
      <c r="B1917" s="23" t="str">
        <f>+IFERROR(VLOOKUP(AS1917,'[2]Listas anexo 1'!$A$7:$B$8,2,FALSE),"")</f>
        <v>ADMIN</v>
      </c>
      <c r="C1917" s="23" t="str">
        <f>+IFERROR(VLOOKUP(AT1917,'[2]Listas anexo 1'!$A$13:$B$15,2,FALSE),"")</f>
        <v>ADMINYCOOR</v>
      </c>
      <c r="D1917" s="23" t="str">
        <f>+IFERROR(VLOOKUP(AT1917,'[2]Listas anexo 1'!$A$13:$C$15,3,FALSE),"")</f>
        <v>CONTRIBUIR</v>
      </c>
      <c r="E1917" s="23" t="str">
        <f>+IFERROR(VLOOKUP(AT1917,'[2]Listas anexo 1'!$A$19:$B$21,2,FALSE),"")</f>
        <v>ADMINOB</v>
      </c>
      <c r="F1917" s="23" t="str">
        <f>+IFERROR(VLOOKUP(AV1917,'[2]Listas anexo 1'!$J$13:$K$21,2,FALSE),"")</f>
        <v>ADOBI</v>
      </c>
      <c r="G1917" s="23" t="str">
        <f>+IFERROR(VLOOKUP(AW1917,'[2]LISTAS ANEXO 1. 2'!$A$9:$B$38,2,FALSE),"")</f>
        <v>AI</v>
      </c>
      <c r="H1917" s="23" t="str">
        <f>+IFERROR(IF(C1917="ADMINYCOOR",VLOOKUP(AY1917,'[2]LISTAS ANEXO 1. 3'!$B$13:$C$42,2,FALSE),IF(C1917="TASAS",VLOOKUP(AY1917,'[2]LISTAS ANEXO 1. 3'!$B$43:$C$51,2,FALSE),IF(C1917="FORTALECIMIENTO",VLOOKUP(AY1917,'[2]LISTAS ANEXO 1. 3'!$B$52:$C$58,2,FALSE),""))),"")</f>
        <v>AA</v>
      </c>
      <c r="I1917" s="23" t="str">
        <f>+IFERROR(VLOOKUP(#REF!,'[2]LISTAS ANEXO 1. 4'!$B$74:$C$90,2,FALSE),"")</f>
        <v/>
      </c>
      <c r="J1917" s="23" t="str">
        <f>+IFERROR(VLOOKUP(X1917,[2]ORDINALES!$B$2:$C$5,2,FALSE),"")</f>
        <v>CTADOS</v>
      </c>
      <c r="K1917" s="23" t="str">
        <f>+IFERROR(VLOOKUP(#REF!,[2]REGION!$G$2:$I$1125,2,FALSE),"")</f>
        <v/>
      </c>
      <c r="L1917" s="23" t="str">
        <f>+IFERROR(VLOOKUP(AI1917,[2]REGION!$G$2:$I$1125,2,FALSE),"")</f>
        <v>BOLIVAR</v>
      </c>
      <c r="M1917" s="23" t="str">
        <f>+IFERROR(VLOOKUP(#REF!,[2]ORDINALES!$H$2:$I$382,2,FALSE),"")</f>
        <v/>
      </c>
      <c r="N1917" s="23" t="str">
        <f>IFERROR(VLOOKUP(U1917,'[2]Lista Willy'!$B$11:$D$14,3,FALSE),"")</f>
        <v>REC_21</v>
      </c>
      <c r="O1917" s="24"/>
      <c r="P1917" s="90">
        <v>58004</v>
      </c>
      <c r="Q1917" s="90" t="s">
        <v>540</v>
      </c>
      <c r="R1917" s="90" t="s">
        <v>1757</v>
      </c>
      <c r="S1917" s="90" t="s">
        <v>1835</v>
      </c>
      <c r="T1917" s="94" t="s">
        <v>1757</v>
      </c>
      <c r="U1917" s="90" t="s">
        <v>1028</v>
      </c>
      <c r="V1917" s="94" t="s">
        <v>154</v>
      </c>
      <c r="W1917" s="90" t="s">
        <v>54</v>
      </c>
      <c r="X1917" s="90" t="s">
        <v>55</v>
      </c>
      <c r="Y1917" s="144" t="s">
        <v>2937</v>
      </c>
      <c r="Z1917" s="87">
        <v>95000000</v>
      </c>
      <c r="AA1917" s="120"/>
      <c r="AB1917" s="87"/>
      <c r="AC1917" s="87"/>
      <c r="AD1917" s="87"/>
      <c r="AE1917" s="120">
        <v>95000000</v>
      </c>
      <c r="AF1917" s="88"/>
      <c r="AG1917" s="89"/>
      <c r="AH1917" s="90" t="s">
        <v>57</v>
      </c>
      <c r="AI1917" s="90" t="s">
        <v>1837</v>
      </c>
      <c r="AJ1917" s="90" t="s">
        <v>1838</v>
      </c>
      <c r="AK1917" s="90"/>
      <c r="AL1917" s="90" t="s">
        <v>57</v>
      </c>
      <c r="AM1917" s="90"/>
      <c r="AN1917" s="90" t="s">
        <v>57</v>
      </c>
      <c r="AO1917" s="90"/>
      <c r="AP1917" s="90" t="s">
        <v>57</v>
      </c>
      <c r="AQ1917" s="90"/>
      <c r="AR1917" s="90" t="s">
        <v>57</v>
      </c>
      <c r="AS1917" s="90" t="s">
        <v>60</v>
      </c>
      <c r="AT1917" s="90" t="s">
        <v>61</v>
      </c>
      <c r="AU1917" s="97" t="s">
        <v>62</v>
      </c>
      <c r="AV1917" s="98" t="s">
        <v>125</v>
      </c>
      <c r="AW1917" s="98" t="s">
        <v>126</v>
      </c>
      <c r="AX1917" s="97">
        <v>3202032</v>
      </c>
      <c r="AY1917" s="98" t="s">
        <v>127</v>
      </c>
      <c r="AZ1917" s="98" t="s">
        <v>293</v>
      </c>
      <c r="BA1917" s="24"/>
    </row>
    <row r="1918" spans="1:53" ht="84.75" customHeight="1">
      <c r="A1918" s="23" t="str">
        <f>+IFERROR(VLOOKUP(R1918,'[2]Listas niveles'!$D$2:$E$11,2,FALSE),"")</f>
        <v>DTCA</v>
      </c>
      <c r="B1918" s="23" t="str">
        <f>+IFERROR(VLOOKUP(AS1918,'[2]Listas anexo 1'!$A$7:$B$8,2,FALSE),"")</f>
        <v>ADMIN</v>
      </c>
      <c r="C1918" s="23" t="str">
        <f>+IFERROR(VLOOKUP(AT1918,'[2]Listas anexo 1'!$A$13:$B$15,2,FALSE),"")</f>
        <v>ADMINYCOOR</v>
      </c>
      <c r="D1918" s="23" t="str">
        <f>+IFERROR(VLOOKUP(AT1918,'[2]Listas anexo 1'!$A$13:$C$15,3,FALSE),"")</f>
        <v>CONTRIBUIR</v>
      </c>
      <c r="E1918" s="23" t="str">
        <f>+IFERROR(VLOOKUP(AT1918,'[2]Listas anexo 1'!$A$19:$B$21,2,FALSE),"")</f>
        <v>ADMINOB</v>
      </c>
      <c r="F1918" s="23" t="str">
        <f>+IFERROR(VLOOKUP(AV1918,'[2]Listas anexo 1'!$J$13:$K$21,2,FALSE),"")</f>
        <v>ADOBIII</v>
      </c>
      <c r="G1918" s="23" t="str">
        <f>+IFERROR(VLOOKUP(AW1918,'[2]LISTAS ANEXO 1. 2'!$A$9:$B$38,2,FALSE),"")</f>
        <v>AX</v>
      </c>
      <c r="H1918" s="23" t="str">
        <f>+IFERROR(IF(C1918="ADMINYCOOR",VLOOKUP(AY1918,'[2]LISTAS ANEXO 1. 3'!$B$13:$C$42,2,FALSE),IF(C1918="TASAS",VLOOKUP(AY1918,'[2]LISTAS ANEXO 1. 3'!$B$43:$C$51,2,FALSE),IF(C1918="FORTALECIMIENTO",VLOOKUP(AY1918,'[2]LISTAS ANEXO 1. 3'!$B$52:$C$58,2,FALSE),""))),"")</f>
        <v>OO</v>
      </c>
      <c r="I1918" s="23" t="str">
        <f>+IFERROR(VLOOKUP(#REF!,'[2]LISTAS ANEXO 1. 4'!$B$74:$C$90,2,FALSE),"")</f>
        <v/>
      </c>
      <c r="J1918" s="23" t="str">
        <f>+IFERROR(VLOOKUP(X1918,[2]ORDINALES!$B$2:$C$5,2,FALSE),"")</f>
        <v>CTADOS</v>
      </c>
      <c r="K1918" s="23" t="str">
        <f>+IFERROR(VLOOKUP(#REF!,[2]REGION!$G$2:$I$1125,2,FALSE),"")</f>
        <v/>
      </c>
      <c r="L1918" s="23" t="str">
        <f>+IFERROR(VLOOKUP(AI1918,[2]REGION!$G$2:$I$1125,2,FALSE),"")</f>
        <v>BOLIVAR</v>
      </c>
      <c r="M1918" s="23" t="str">
        <f>+IFERROR(VLOOKUP(#REF!,[2]ORDINALES!$H$2:$I$382,2,FALSE),"")</f>
        <v/>
      </c>
      <c r="N1918" s="23" t="str">
        <f>IFERROR(VLOOKUP(U1918,'[2]Lista Willy'!$B$11:$D$14,3,FALSE),"")</f>
        <v>REC_11</v>
      </c>
      <c r="O1918" s="24"/>
      <c r="P1918" s="90">
        <v>58005</v>
      </c>
      <c r="Q1918" s="90" t="s">
        <v>540</v>
      </c>
      <c r="R1918" s="90" t="s">
        <v>1757</v>
      </c>
      <c r="S1918" s="90" t="s">
        <v>1835</v>
      </c>
      <c r="T1918" s="94" t="s">
        <v>1757</v>
      </c>
      <c r="U1918" s="90" t="s">
        <v>52</v>
      </c>
      <c r="V1918" s="94" t="s">
        <v>53</v>
      </c>
      <c r="W1918" s="90" t="s">
        <v>54</v>
      </c>
      <c r="X1918" s="90" t="s">
        <v>55</v>
      </c>
      <c r="Y1918" s="99" t="s">
        <v>1841</v>
      </c>
      <c r="Z1918" s="87">
        <v>5000000</v>
      </c>
      <c r="AA1918" s="120"/>
      <c r="AB1918" s="87"/>
      <c r="AC1918" s="87"/>
      <c r="AD1918" s="87"/>
      <c r="AE1918" s="120">
        <v>5000000</v>
      </c>
      <c r="AF1918" s="88"/>
      <c r="AG1918" s="89"/>
      <c r="AH1918" s="90" t="s">
        <v>57</v>
      </c>
      <c r="AI1918" s="90" t="s">
        <v>1837</v>
      </c>
      <c r="AJ1918" s="90" t="s">
        <v>1838</v>
      </c>
      <c r="AK1918" s="90"/>
      <c r="AL1918" s="90" t="s">
        <v>57</v>
      </c>
      <c r="AM1918" s="90"/>
      <c r="AN1918" s="90" t="s">
        <v>57</v>
      </c>
      <c r="AO1918" s="90"/>
      <c r="AP1918" s="90" t="s">
        <v>57</v>
      </c>
      <c r="AQ1918" s="90"/>
      <c r="AR1918" s="90" t="s">
        <v>57</v>
      </c>
      <c r="AS1918" s="90" t="s">
        <v>60</v>
      </c>
      <c r="AT1918" s="90" t="s">
        <v>61</v>
      </c>
      <c r="AU1918" s="97" t="s">
        <v>62</v>
      </c>
      <c r="AV1918" s="98" t="s">
        <v>272</v>
      </c>
      <c r="AW1918" s="98" t="s">
        <v>335</v>
      </c>
      <c r="AX1918" s="97">
        <v>3202004</v>
      </c>
      <c r="AY1918" s="98" t="s">
        <v>336</v>
      </c>
      <c r="AZ1918" s="98" t="s">
        <v>1480</v>
      </c>
      <c r="BA1918" s="24"/>
    </row>
    <row r="1919" spans="1:53" ht="84.75" customHeight="1">
      <c r="A1919" s="23" t="str">
        <f>+IFERROR(VLOOKUP(R1919,'[2]Listas niveles'!$D$2:$E$11,2,FALSE),"")</f>
        <v>DTCA</v>
      </c>
      <c r="B1919" s="23" t="str">
        <f>+IFERROR(VLOOKUP(AS1919,'[2]Listas anexo 1'!$A$7:$B$8,2,FALSE),"")</f>
        <v>ADMIN</v>
      </c>
      <c r="C1919" s="23" t="str">
        <f>+IFERROR(VLOOKUP(AT1919,'[2]Listas anexo 1'!$A$13:$B$15,2,FALSE),"")</f>
        <v>ADMINYCOOR</v>
      </c>
      <c r="D1919" s="23" t="str">
        <f>+IFERROR(VLOOKUP(AT1919,'[2]Listas anexo 1'!$A$13:$C$15,3,FALSE),"")</f>
        <v>CONTRIBUIR</v>
      </c>
      <c r="E1919" s="23" t="str">
        <f>+IFERROR(VLOOKUP(AT1919,'[2]Listas anexo 1'!$A$19:$B$21,2,FALSE),"")</f>
        <v>ADMINOB</v>
      </c>
      <c r="F1919" s="23" t="str">
        <f>+IFERROR(VLOOKUP(AV1919,'[2]Listas anexo 1'!$J$13:$K$21,2,FALSE),"")</f>
        <v>ADOBI</v>
      </c>
      <c r="G1919" s="23" t="str">
        <f>+IFERROR(VLOOKUP(AW1919,'[2]LISTAS ANEXO 1. 2'!$A$9:$B$38,2,FALSE),"")</f>
        <v>AI</v>
      </c>
      <c r="H1919" s="23" t="str">
        <f>+IFERROR(IF(C1919="ADMINYCOOR",VLOOKUP(AY1919,'[2]LISTAS ANEXO 1. 3'!$B$13:$C$42,2,FALSE),IF(C1919="TASAS",VLOOKUP(AY1919,'[2]LISTAS ANEXO 1. 3'!$B$43:$C$51,2,FALSE),IF(C1919="FORTALECIMIENTO",VLOOKUP(AY1919,'[2]LISTAS ANEXO 1. 3'!$B$52:$C$58,2,FALSE),""))),"")</f>
        <v>AA</v>
      </c>
      <c r="I1919" s="23" t="str">
        <f>+IFERROR(VLOOKUP(#REF!,'[2]LISTAS ANEXO 1. 4'!$B$74:$C$90,2,FALSE),"")</f>
        <v/>
      </c>
      <c r="J1919" s="23" t="str">
        <f>+IFERROR(VLOOKUP(X1919,[2]ORDINALES!$B$2:$C$5,2,FALSE),"")</f>
        <v>CTADOS</v>
      </c>
      <c r="K1919" s="23" t="str">
        <f>+IFERROR(VLOOKUP(#REF!,[2]REGION!$G$2:$I$1125,2,FALSE),"")</f>
        <v/>
      </c>
      <c r="L1919" s="23" t="str">
        <f>+IFERROR(VLOOKUP(AI1919,[2]REGION!$G$2:$I$1125,2,FALSE),"")</f>
        <v>BOLIVAR</v>
      </c>
      <c r="M1919" s="23" t="str">
        <f>+IFERROR(VLOOKUP(#REF!,[2]ORDINALES!$H$2:$I$382,2,FALSE),"")</f>
        <v/>
      </c>
      <c r="N1919" s="23" t="str">
        <f>IFERROR(VLOOKUP(U1919,'[2]Lista Willy'!$B$11:$D$14,3,FALSE),"")</f>
        <v>REC_20</v>
      </c>
      <c r="O1919" s="24"/>
      <c r="P1919" s="90">
        <v>58006</v>
      </c>
      <c r="Q1919" s="90" t="s">
        <v>540</v>
      </c>
      <c r="R1919" s="90" t="s">
        <v>1757</v>
      </c>
      <c r="S1919" s="90" t="s">
        <v>1835</v>
      </c>
      <c r="T1919" s="94" t="s">
        <v>1757</v>
      </c>
      <c r="U1919" s="90" t="s">
        <v>153</v>
      </c>
      <c r="V1919" s="94" t="s">
        <v>154</v>
      </c>
      <c r="W1919" s="90" t="s">
        <v>54</v>
      </c>
      <c r="X1919" s="90" t="s">
        <v>55</v>
      </c>
      <c r="Y1919" s="99" t="s">
        <v>1842</v>
      </c>
      <c r="Z1919" s="87">
        <v>3500000</v>
      </c>
      <c r="AA1919" s="120"/>
      <c r="AB1919" s="87"/>
      <c r="AC1919" s="87"/>
      <c r="AD1919" s="87"/>
      <c r="AE1919" s="120">
        <v>3500000</v>
      </c>
      <c r="AF1919" s="88"/>
      <c r="AG1919" s="89"/>
      <c r="AH1919" s="90" t="s">
        <v>57</v>
      </c>
      <c r="AI1919" s="90" t="s">
        <v>1837</v>
      </c>
      <c r="AJ1919" s="90" t="s">
        <v>1838</v>
      </c>
      <c r="AK1919" s="90"/>
      <c r="AL1919" s="90" t="s">
        <v>57</v>
      </c>
      <c r="AM1919" s="90"/>
      <c r="AN1919" s="90" t="s">
        <v>57</v>
      </c>
      <c r="AO1919" s="90"/>
      <c r="AP1919" s="90" t="s">
        <v>57</v>
      </c>
      <c r="AQ1919" s="90"/>
      <c r="AR1919" s="90" t="s">
        <v>57</v>
      </c>
      <c r="AS1919" s="90" t="s">
        <v>60</v>
      </c>
      <c r="AT1919" s="90" t="s">
        <v>61</v>
      </c>
      <c r="AU1919" s="97" t="s">
        <v>62</v>
      </c>
      <c r="AV1919" s="98" t="s">
        <v>125</v>
      </c>
      <c r="AW1919" s="98" t="s">
        <v>126</v>
      </c>
      <c r="AX1919" s="97">
        <v>3202032</v>
      </c>
      <c r="AY1919" s="98" t="s">
        <v>127</v>
      </c>
      <c r="AZ1919" s="98" t="s">
        <v>128</v>
      </c>
      <c r="BA1919" s="24"/>
    </row>
    <row r="1920" spans="1:53" ht="84.75" customHeight="1">
      <c r="A1920" s="23" t="str">
        <f>+IFERROR(VLOOKUP(R1920,'[2]Listas niveles'!$D$2:$E$11,2,FALSE),"")</f>
        <v>DTCA</v>
      </c>
      <c r="B1920" s="23" t="str">
        <f>+IFERROR(VLOOKUP(AS1920,'[2]Listas anexo 1'!$A$7:$B$8,2,FALSE),"")</f>
        <v>ADMIN</v>
      </c>
      <c r="C1920" s="23" t="str">
        <f>+IFERROR(VLOOKUP(AT1920,'[2]Listas anexo 1'!$A$13:$B$15,2,FALSE),"")</f>
        <v>ADMINYCOOR</v>
      </c>
      <c r="D1920" s="23" t="str">
        <f>+IFERROR(VLOOKUP(AT1920,'[2]Listas anexo 1'!$A$13:$C$15,3,FALSE),"")</f>
        <v>CONTRIBUIR</v>
      </c>
      <c r="E1920" s="23" t="str">
        <f>+IFERROR(VLOOKUP(AT1920,'[2]Listas anexo 1'!$A$19:$B$21,2,FALSE),"")</f>
        <v>ADMINOB</v>
      </c>
      <c r="F1920" s="23" t="str">
        <f>+IFERROR(VLOOKUP(AV1920,'[2]Listas anexo 1'!$J$13:$K$21,2,FALSE),"")</f>
        <v>ADOBIII</v>
      </c>
      <c r="G1920" s="23" t="str">
        <f>+IFERROR(VLOOKUP(AW1920,'[2]LISTAS ANEXO 1. 2'!$A$9:$B$38,2,FALSE),"")</f>
        <v>AX</v>
      </c>
      <c r="H1920" s="23" t="str">
        <f>+IFERROR(IF(C1920="ADMINYCOOR",VLOOKUP(AY1920,'[2]LISTAS ANEXO 1. 3'!$B$13:$C$42,2,FALSE),IF(C1920="TASAS",VLOOKUP(AY1920,'[2]LISTAS ANEXO 1. 3'!$B$43:$C$51,2,FALSE),IF(C1920="FORTALECIMIENTO",VLOOKUP(AY1920,'[2]LISTAS ANEXO 1. 3'!$B$52:$C$58,2,FALSE),""))),"")</f>
        <v>OO</v>
      </c>
      <c r="I1920" s="23" t="str">
        <f>+IFERROR(VLOOKUP(#REF!,'[2]LISTAS ANEXO 1. 4'!$B$74:$C$90,2,FALSE),"")</f>
        <v/>
      </c>
      <c r="J1920" s="23" t="str">
        <f>+IFERROR(VLOOKUP(X1920,[2]ORDINALES!$B$2:$C$5,2,FALSE),"")</f>
        <v>CTADOS</v>
      </c>
      <c r="K1920" s="23" t="str">
        <f>+IFERROR(VLOOKUP(#REF!,[2]REGION!$G$2:$I$1125,2,FALSE),"")</f>
        <v/>
      </c>
      <c r="L1920" s="23" t="str">
        <f>+IFERROR(VLOOKUP(AI1920,[2]REGION!$G$2:$I$1125,2,FALSE),"")</f>
        <v>BOLIVAR</v>
      </c>
      <c r="M1920" s="23" t="str">
        <f>+IFERROR(VLOOKUP(#REF!,[2]ORDINALES!$H$2:$I$382,2,FALSE),"")</f>
        <v/>
      </c>
      <c r="N1920" s="23" t="str">
        <f>IFERROR(VLOOKUP(U1920,'[2]Lista Willy'!$B$11:$D$14,3,FALSE),"")</f>
        <v>REC_21</v>
      </c>
      <c r="O1920" s="24"/>
      <c r="P1920" s="90">
        <v>58007</v>
      </c>
      <c r="Q1920" s="90" t="s">
        <v>540</v>
      </c>
      <c r="R1920" s="90" t="s">
        <v>1757</v>
      </c>
      <c r="S1920" s="90" t="s">
        <v>1835</v>
      </c>
      <c r="T1920" s="94" t="s">
        <v>1757</v>
      </c>
      <c r="U1920" s="90" t="s">
        <v>1028</v>
      </c>
      <c r="V1920" s="94" t="s">
        <v>154</v>
      </c>
      <c r="W1920" s="90" t="s">
        <v>54</v>
      </c>
      <c r="X1920" s="90" t="s">
        <v>55</v>
      </c>
      <c r="Y1920" s="99" t="s">
        <v>1843</v>
      </c>
      <c r="Z1920" s="87">
        <v>2000000</v>
      </c>
      <c r="AA1920" s="120"/>
      <c r="AB1920" s="87"/>
      <c r="AC1920" s="87"/>
      <c r="AD1920" s="87"/>
      <c r="AE1920" s="120">
        <v>2000000</v>
      </c>
      <c r="AF1920" s="88"/>
      <c r="AG1920" s="89"/>
      <c r="AH1920" s="90" t="s">
        <v>57</v>
      </c>
      <c r="AI1920" s="90" t="s">
        <v>1837</v>
      </c>
      <c r="AJ1920" s="90" t="s">
        <v>1838</v>
      </c>
      <c r="AK1920" s="90"/>
      <c r="AL1920" s="90" t="s">
        <v>57</v>
      </c>
      <c r="AM1920" s="90"/>
      <c r="AN1920" s="90" t="s">
        <v>57</v>
      </c>
      <c r="AO1920" s="90"/>
      <c r="AP1920" s="90" t="s">
        <v>57</v>
      </c>
      <c r="AQ1920" s="90"/>
      <c r="AR1920" s="90" t="s">
        <v>57</v>
      </c>
      <c r="AS1920" s="90" t="s">
        <v>60</v>
      </c>
      <c r="AT1920" s="90" t="s">
        <v>61</v>
      </c>
      <c r="AU1920" s="97" t="s">
        <v>62</v>
      </c>
      <c r="AV1920" s="98" t="s">
        <v>272</v>
      </c>
      <c r="AW1920" s="98" t="s">
        <v>335</v>
      </c>
      <c r="AX1920" s="97">
        <v>3202004</v>
      </c>
      <c r="AY1920" s="98" t="s">
        <v>336</v>
      </c>
      <c r="AZ1920" s="98" t="s">
        <v>1480</v>
      </c>
      <c r="BA1920" s="24"/>
    </row>
    <row r="1921" spans="1:53" ht="84.75" customHeight="1">
      <c r="A1921" s="23" t="str">
        <f>+IFERROR(VLOOKUP(R1921,'[2]Listas niveles'!$D$2:$E$11,2,FALSE),"")</f>
        <v>DTCA</v>
      </c>
      <c r="B1921" s="23" t="str">
        <f>+IFERROR(VLOOKUP(AS1921,'[2]Listas anexo 1'!$A$7:$B$8,2,FALSE),"")</f>
        <v>ADMIN</v>
      </c>
      <c r="C1921" s="23" t="str">
        <f>+IFERROR(VLOOKUP(AT1921,'[2]Listas anexo 1'!$A$13:$B$15,2,FALSE),"")</f>
        <v>ADMINYCOOR</v>
      </c>
      <c r="D1921" s="23" t="str">
        <f>+IFERROR(VLOOKUP(AT1921,'[2]Listas anexo 1'!$A$13:$C$15,3,FALSE),"")</f>
        <v>CONTRIBUIR</v>
      </c>
      <c r="E1921" s="23" t="str">
        <f>+IFERROR(VLOOKUP(AT1921,'[2]Listas anexo 1'!$A$19:$B$21,2,FALSE),"")</f>
        <v>ADMINOB</v>
      </c>
      <c r="F1921" s="23" t="str">
        <f>+IFERROR(VLOOKUP(AV1921,'[2]Listas anexo 1'!$J$13:$K$21,2,FALSE),"")</f>
        <v>ADOBI</v>
      </c>
      <c r="G1921" s="23" t="str">
        <f>+IFERROR(VLOOKUP(AW1921,'[2]LISTAS ANEXO 1. 2'!$A$9:$B$38,2,FALSE),"")</f>
        <v>AI</v>
      </c>
      <c r="H1921" s="23" t="str">
        <f>+IFERROR(IF(C1921="ADMINYCOOR",VLOOKUP(AY1921,'[2]LISTAS ANEXO 1. 3'!$B$13:$C$42,2,FALSE),IF(C1921="TASAS",VLOOKUP(AY1921,'[2]LISTAS ANEXO 1. 3'!$B$43:$C$51,2,FALSE),IF(C1921="FORTALECIMIENTO",VLOOKUP(AY1921,'[2]LISTAS ANEXO 1. 3'!$B$52:$C$58,2,FALSE),""))),"")</f>
        <v>AA</v>
      </c>
      <c r="I1921" s="23" t="str">
        <f>+IFERROR(VLOOKUP(#REF!,'[2]LISTAS ANEXO 1. 4'!$B$74:$C$90,2,FALSE),"")</f>
        <v/>
      </c>
      <c r="J1921" s="23" t="str">
        <f>+IFERROR(VLOOKUP(X1921,[2]ORDINALES!$B$2:$C$5,2,FALSE),"")</f>
        <v>CTADOS</v>
      </c>
      <c r="K1921" s="23" t="str">
        <f>+IFERROR(VLOOKUP(#REF!,[2]REGION!$G$2:$I$1125,2,FALSE),"")</f>
        <v/>
      </c>
      <c r="L1921" s="23" t="str">
        <f>+IFERROR(VLOOKUP(AI1921,[2]REGION!$G$2:$I$1125,2,FALSE),"")</f>
        <v>BOLIVAR</v>
      </c>
      <c r="M1921" s="23" t="str">
        <f>+IFERROR(VLOOKUP(#REF!,[2]ORDINALES!$H$2:$I$382,2,FALSE),"")</f>
        <v/>
      </c>
      <c r="N1921" s="23" t="str">
        <f>IFERROR(VLOOKUP(U1921,'[2]Lista Willy'!$B$11:$D$14,3,FALSE),"")</f>
        <v>REC_21</v>
      </c>
      <c r="O1921" s="24"/>
      <c r="P1921" s="90">
        <v>58008</v>
      </c>
      <c r="Q1921" s="90" t="s">
        <v>540</v>
      </c>
      <c r="R1921" s="90" t="s">
        <v>1757</v>
      </c>
      <c r="S1921" s="90" t="s">
        <v>1835</v>
      </c>
      <c r="T1921" s="94" t="s">
        <v>1757</v>
      </c>
      <c r="U1921" s="90" t="s">
        <v>1028</v>
      </c>
      <c r="V1921" s="94" t="s">
        <v>154</v>
      </c>
      <c r="W1921" s="90" t="s">
        <v>54</v>
      </c>
      <c r="X1921" s="90" t="s">
        <v>55</v>
      </c>
      <c r="Y1921" s="99" t="s">
        <v>1844</v>
      </c>
      <c r="Z1921" s="87">
        <v>2000000</v>
      </c>
      <c r="AA1921" s="120"/>
      <c r="AB1921" s="87"/>
      <c r="AC1921" s="87"/>
      <c r="AD1921" s="87"/>
      <c r="AE1921" s="120">
        <v>2000000</v>
      </c>
      <c r="AF1921" s="88"/>
      <c r="AG1921" s="89"/>
      <c r="AH1921" s="90" t="s">
        <v>57</v>
      </c>
      <c r="AI1921" s="90" t="s">
        <v>1837</v>
      </c>
      <c r="AJ1921" s="90" t="s">
        <v>1838</v>
      </c>
      <c r="AK1921" s="90"/>
      <c r="AL1921" s="90" t="s">
        <v>57</v>
      </c>
      <c r="AM1921" s="90"/>
      <c r="AN1921" s="90" t="s">
        <v>57</v>
      </c>
      <c r="AO1921" s="90"/>
      <c r="AP1921" s="90" t="s">
        <v>57</v>
      </c>
      <c r="AQ1921" s="90"/>
      <c r="AR1921" s="90" t="s">
        <v>57</v>
      </c>
      <c r="AS1921" s="90" t="s">
        <v>60</v>
      </c>
      <c r="AT1921" s="90" t="s">
        <v>61</v>
      </c>
      <c r="AU1921" s="97" t="s">
        <v>62</v>
      </c>
      <c r="AV1921" s="98" t="s">
        <v>125</v>
      </c>
      <c r="AW1921" s="98" t="s">
        <v>126</v>
      </c>
      <c r="AX1921" s="97">
        <v>3202032</v>
      </c>
      <c r="AY1921" s="98" t="s">
        <v>127</v>
      </c>
      <c r="AZ1921" s="98" t="s">
        <v>293</v>
      </c>
      <c r="BA1921" s="24"/>
    </row>
    <row r="1922" spans="1:53" ht="84.75" customHeight="1">
      <c r="A1922" s="23" t="str">
        <f>+IFERROR(VLOOKUP(R1922,'[2]Listas niveles'!$D$2:$E$11,2,FALSE),"")</f>
        <v>DTCA</v>
      </c>
      <c r="B1922" s="23" t="str">
        <f>+IFERROR(VLOOKUP(AS1922,'[2]Listas anexo 1'!$A$7:$B$8,2,FALSE),"")</f>
        <v>ADMIN</v>
      </c>
      <c r="C1922" s="23" t="str">
        <f>+IFERROR(VLOOKUP(AT1922,'[2]Listas anexo 1'!$A$13:$B$15,2,FALSE),"")</f>
        <v>ADMINYCOOR</v>
      </c>
      <c r="D1922" s="23" t="str">
        <f>+IFERROR(VLOOKUP(AT1922,'[2]Listas anexo 1'!$A$13:$C$15,3,FALSE),"")</f>
        <v>CONTRIBUIR</v>
      </c>
      <c r="E1922" s="23" t="str">
        <f>+IFERROR(VLOOKUP(AT1922,'[2]Listas anexo 1'!$A$19:$B$21,2,FALSE),"")</f>
        <v>ADMINOB</v>
      </c>
      <c r="F1922" s="23" t="str">
        <f>+IFERROR(VLOOKUP(AV1922,'[2]Listas anexo 1'!$J$13:$K$21,2,FALSE),"")</f>
        <v>ADOBI</v>
      </c>
      <c r="G1922" s="23" t="str">
        <f>+IFERROR(VLOOKUP(AW1922,'[2]LISTAS ANEXO 1. 2'!$A$9:$B$38,2,FALSE),"")</f>
        <v>AI</v>
      </c>
      <c r="H1922" s="23" t="str">
        <f>+IFERROR(IF(C1922="ADMINYCOOR",VLOOKUP(AY1922,'[2]LISTAS ANEXO 1. 3'!$B$13:$C$42,2,FALSE),IF(C1922="TASAS",VLOOKUP(AY1922,'[2]LISTAS ANEXO 1. 3'!$B$43:$C$51,2,FALSE),IF(C1922="FORTALECIMIENTO",VLOOKUP(AY1922,'[2]LISTAS ANEXO 1. 3'!$B$52:$C$58,2,FALSE),""))),"")</f>
        <v>AA</v>
      </c>
      <c r="I1922" s="23" t="str">
        <f>+IFERROR(VLOOKUP(#REF!,'[2]LISTAS ANEXO 1. 4'!$B$74:$C$90,2,FALSE),"")</f>
        <v/>
      </c>
      <c r="J1922" s="23" t="str">
        <f>+IFERROR(VLOOKUP(X1922,[2]ORDINALES!$B$2:$C$5,2,FALSE),"")</f>
        <v>CTADOS</v>
      </c>
      <c r="K1922" s="23" t="str">
        <f>+IFERROR(VLOOKUP(#REF!,[2]REGION!$G$2:$I$1125,2,FALSE),"")</f>
        <v/>
      </c>
      <c r="L1922" s="23" t="str">
        <f>+IFERROR(VLOOKUP(AI1922,[2]REGION!$G$2:$I$1125,2,FALSE),"")</f>
        <v>BOLIVAR</v>
      </c>
      <c r="M1922" s="23" t="str">
        <f>+IFERROR(VLOOKUP(#REF!,[2]ORDINALES!$H$2:$I$382,2,FALSE),"")</f>
        <v/>
      </c>
      <c r="N1922" s="23" t="str">
        <f>IFERROR(VLOOKUP(U1922,'[2]Lista Willy'!$B$11:$D$14,3,FALSE),"")</f>
        <v>REC_21</v>
      </c>
      <c r="O1922" s="24"/>
      <c r="P1922" s="90">
        <v>58009</v>
      </c>
      <c r="Q1922" s="90" t="s">
        <v>540</v>
      </c>
      <c r="R1922" s="90" t="s">
        <v>1757</v>
      </c>
      <c r="S1922" s="90" t="s">
        <v>1835</v>
      </c>
      <c r="T1922" s="94" t="s">
        <v>1757</v>
      </c>
      <c r="U1922" s="90" t="s">
        <v>1028</v>
      </c>
      <c r="V1922" s="94" t="s">
        <v>154</v>
      </c>
      <c r="W1922" s="90" t="s">
        <v>54</v>
      </c>
      <c r="X1922" s="90" t="s">
        <v>55</v>
      </c>
      <c r="Y1922" s="99" t="s">
        <v>1845</v>
      </c>
      <c r="Z1922" s="87">
        <v>2000000</v>
      </c>
      <c r="AA1922" s="120"/>
      <c r="AB1922" s="87"/>
      <c r="AC1922" s="87"/>
      <c r="AD1922" s="87"/>
      <c r="AE1922" s="120">
        <v>2000000</v>
      </c>
      <c r="AF1922" s="88"/>
      <c r="AG1922" s="89"/>
      <c r="AH1922" s="90" t="s">
        <v>57</v>
      </c>
      <c r="AI1922" s="90" t="s">
        <v>1837</v>
      </c>
      <c r="AJ1922" s="90" t="s">
        <v>1838</v>
      </c>
      <c r="AK1922" s="90"/>
      <c r="AL1922" s="90" t="s">
        <v>57</v>
      </c>
      <c r="AM1922" s="90"/>
      <c r="AN1922" s="90" t="s">
        <v>57</v>
      </c>
      <c r="AO1922" s="90"/>
      <c r="AP1922" s="90" t="s">
        <v>57</v>
      </c>
      <c r="AQ1922" s="90"/>
      <c r="AR1922" s="90" t="s">
        <v>57</v>
      </c>
      <c r="AS1922" s="90" t="s">
        <v>60</v>
      </c>
      <c r="AT1922" s="90" t="s">
        <v>61</v>
      </c>
      <c r="AU1922" s="97" t="s">
        <v>62</v>
      </c>
      <c r="AV1922" s="98" t="s">
        <v>125</v>
      </c>
      <c r="AW1922" s="98" t="s">
        <v>126</v>
      </c>
      <c r="AX1922" s="97">
        <v>3202032</v>
      </c>
      <c r="AY1922" s="98" t="s">
        <v>127</v>
      </c>
      <c r="AZ1922" s="98" t="s">
        <v>293</v>
      </c>
      <c r="BA1922" s="24"/>
    </row>
    <row r="1923" spans="1:53" ht="84.75" customHeight="1">
      <c r="A1923" s="23" t="str">
        <f>+IFERROR(VLOOKUP(R1923,'[2]Listas niveles'!$D$2:$E$11,2,FALSE),"")</f>
        <v>DTCA</v>
      </c>
      <c r="B1923" s="23" t="str">
        <f>+IFERROR(VLOOKUP(AS1923,'[2]Listas anexo 1'!$A$7:$B$8,2,FALSE),"")</f>
        <v>ADMIN</v>
      </c>
      <c r="C1923" s="23" t="str">
        <f>+IFERROR(VLOOKUP(AT1923,'[2]Listas anexo 1'!$A$13:$B$15,2,FALSE),"")</f>
        <v>ADMINYCOOR</v>
      </c>
      <c r="D1923" s="23" t="str">
        <f>+IFERROR(VLOOKUP(AT1923,'[2]Listas anexo 1'!$A$13:$C$15,3,FALSE),"")</f>
        <v>CONTRIBUIR</v>
      </c>
      <c r="E1923" s="23" t="str">
        <f>+IFERROR(VLOOKUP(AT1923,'[2]Listas anexo 1'!$A$19:$B$21,2,FALSE),"")</f>
        <v>ADMINOB</v>
      </c>
      <c r="F1923" s="23" t="str">
        <f>+IFERROR(VLOOKUP(AV1923,'[2]Listas anexo 1'!$J$13:$K$21,2,FALSE),"")</f>
        <v>ADOBIII</v>
      </c>
      <c r="G1923" s="23" t="str">
        <f>+IFERROR(VLOOKUP(AW1923,'[2]LISTAS ANEXO 1. 2'!$A$9:$B$38,2,FALSE),"")</f>
        <v>AX</v>
      </c>
      <c r="H1923" s="23" t="str">
        <f>+IFERROR(IF(C1923="ADMINYCOOR",VLOOKUP(AY1923,'[2]LISTAS ANEXO 1. 3'!$B$13:$C$42,2,FALSE),IF(C1923="TASAS",VLOOKUP(AY1923,'[2]LISTAS ANEXO 1. 3'!$B$43:$C$51,2,FALSE),IF(C1923="FORTALECIMIENTO",VLOOKUP(AY1923,'[2]LISTAS ANEXO 1. 3'!$B$52:$C$58,2,FALSE),""))),"")</f>
        <v>OO</v>
      </c>
      <c r="I1923" s="23" t="str">
        <f>+IFERROR(VLOOKUP(#REF!,'[2]LISTAS ANEXO 1. 4'!$B$74:$C$90,2,FALSE),"")</f>
        <v/>
      </c>
      <c r="J1923" s="23" t="str">
        <f>+IFERROR(VLOOKUP(X1923,[2]ORDINALES!$B$2:$C$5,2,FALSE),"")</f>
        <v>CTADOS</v>
      </c>
      <c r="K1923" s="23" t="str">
        <f>+IFERROR(VLOOKUP(#REF!,[2]REGION!$G$2:$I$1125,2,FALSE),"")</f>
        <v/>
      </c>
      <c r="L1923" s="23" t="str">
        <f>+IFERROR(VLOOKUP(AI1923,[2]REGION!$G$2:$I$1125,2,FALSE),"")</f>
        <v>BOLIVAR</v>
      </c>
      <c r="M1923" s="23" t="str">
        <f>+IFERROR(VLOOKUP(#REF!,[2]ORDINALES!$H$2:$I$382,2,FALSE),"")</f>
        <v/>
      </c>
      <c r="N1923" s="23" t="str">
        <f>IFERROR(VLOOKUP(U1923,'[2]Lista Willy'!$B$11:$D$14,3,FALSE),"")</f>
        <v>REC_20</v>
      </c>
      <c r="O1923" s="24"/>
      <c r="P1923" s="90">
        <v>58010</v>
      </c>
      <c r="Q1923" s="90" t="s">
        <v>540</v>
      </c>
      <c r="R1923" s="90" t="s">
        <v>1757</v>
      </c>
      <c r="S1923" s="90" t="s">
        <v>1835</v>
      </c>
      <c r="T1923" s="94" t="s">
        <v>1757</v>
      </c>
      <c r="U1923" s="90" t="s">
        <v>153</v>
      </c>
      <c r="V1923" s="94" t="s">
        <v>154</v>
      </c>
      <c r="W1923" s="90" t="s">
        <v>54</v>
      </c>
      <c r="X1923" s="90" t="s">
        <v>55</v>
      </c>
      <c r="Y1923" s="99" t="s">
        <v>1846</v>
      </c>
      <c r="Z1923" s="87">
        <v>1200000</v>
      </c>
      <c r="AA1923" s="120"/>
      <c r="AB1923" s="87"/>
      <c r="AC1923" s="87"/>
      <c r="AD1923" s="87"/>
      <c r="AE1923" s="120">
        <v>1200000</v>
      </c>
      <c r="AF1923" s="88"/>
      <c r="AG1923" s="89"/>
      <c r="AH1923" s="90" t="s">
        <v>57</v>
      </c>
      <c r="AI1923" s="90" t="s">
        <v>1837</v>
      </c>
      <c r="AJ1923" s="90" t="s">
        <v>1838</v>
      </c>
      <c r="AK1923" s="90"/>
      <c r="AL1923" s="90" t="s">
        <v>57</v>
      </c>
      <c r="AM1923" s="90"/>
      <c r="AN1923" s="90" t="s">
        <v>57</v>
      </c>
      <c r="AO1923" s="90"/>
      <c r="AP1923" s="90" t="s">
        <v>57</v>
      </c>
      <c r="AQ1923" s="90"/>
      <c r="AR1923" s="90" t="s">
        <v>57</v>
      </c>
      <c r="AS1923" s="90" t="s">
        <v>60</v>
      </c>
      <c r="AT1923" s="90" t="s">
        <v>61</v>
      </c>
      <c r="AU1923" s="97" t="s">
        <v>62</v>
      </c>
      <c r="AV1923" s="98" t="s">
        <v>272</v>
      </c>
      <c r="AW1923" s="98" t="s">
        <v>335</v>
      </c>
      <c r="AX1923" s="97">
        <v>3202004</v>
      </c>
      <c r="AY1923" s="98" t="s">
        <v>336</v>
      </c>
      <c r="AZ1923" s="98" t="s">
        <v>1480</v>
      </c>
      <c r="BA1923" s="24"/>
    </row>
    <row r="1924" spans="1:53" ht="84.75" customHeight="1">
      <c r="A1924" s="23" t="str">
        <f>+IFERROR(VLOOKUP(R1924,'[2]Listas niveles'!$D$2:$E$11,2,FALSE),"")</f>
        <v>DTCA</v>
      </c>
      <c r="B1924" s="23" t="str">
        <f>+IFERROR(VLOOKUP(AS1924,'[2]Listas anexo 1'!$A$7:$B$8,2,FALSE),"")</f>
        <v>ADMIN</v>
      </c>
      <c r="C1924" s="23" t="str">
        <f>+IFERROR(VLOOKUP(AT1924,'[2]Listas anexo 1'!$A$13:$B$15,2,FALSE),"")</f>
        <v>ADMINYCOOR</v>
      </c>
      <c r="D1924" s="23" t="str">
        <f>+IFERROR(VLOOKUP(AT1924,'[2]Listas anexo 1'!$A$13:$C$15,3,FALSE),"")</f>
        <v>CONTRIBUIR</v>
      </c>
      <c r="E1924" s="23" t="str">
        <f>+IFERROR(VLOOKUP(AT1924,'[2]Listas anexo 1'!$A$19:$B$21,2,FALSE),"")</f>
        <v>ADMINOB</v>
      </c>
      <c r="F1924" s="23" t="str">
        <f>+IFERROR(VLOOKUP(AV1924,'[2]Listas anexo 1'!$J$13:$K$21,2,FALSE),"")</f>
        <v>ADOBI</v>
      </c>
      <c r="G1924" s="23" t="str">
        <f>+IFERROR(VLOOKUP(AW1924,'[2]LISTAS ANEXO 1. 2'!$A$9:$B$38,2,FALSE),"")</f>
        <v>AI</v>
      </c>
      <c r="H1924" s="23" t="str">
        <f>+IFERROR(IF(C1924="ADMINYCOOR",VLOOKUP(AY1924,'[2]LISTAS ANEXO 1. 3'!$B$13:$C$42,2,FALSE),IF(C1924="TASAS",VLOOKUP(AY1924,'[2]LISTAS ANEXO 1. 3'!$B$43:$C$51,2,FALSE),IF(C1924="FORTALECIMIENTO",VLOOKUP(AY1924,'[2]LISTAS ANEXO 1. 3'!$B$52:$C$58,2,FALSE),""))),"")</f>
        <v>AA</v>
      </c>
      <c r="I1924" s="23" t="str">
        <f>+IFERROR(VLOOKUP(#REF!,'[2]LISTAS ANEXO 1. 4'!$B$74:$C$90,2,FALSE),"")</f>
        <v/>
      </c>
      <c r="J1924" s="23" t="str">
        <f>+IFERROR(VLOOKUP(X1924,[2]ORDINALES!$B$2:$C$5,2,FALSE),"")</f>
        <v>CTADOS</v>
      </c>
      <c r="K1924" s="23" t="str">
        <f>+IFERROR(VLOOKUP(#REF!,[2]REGION!$G$2:$I$1125,2,FALSE),"")</f>
        <v/>
      </c>
      <c r="L1924" s="23" t="str">
        <f>+IFERROR(VLOOKUP(AI1924,[2]REGION!$G$2:$I$1125,2,FALSE),"")</f>
        <v>BOLIVAR</v>
      </c>
      <c r="M1924" s="23" t="str">
        <f>+IFERROR(VLOOKUP(#REF!,[2]ORDINALES!$H$2:$I$382,2,FALSE),"")</f>
        <v/>
      </c>
      <c r="N1924" s="23" t="str">
        <f>IFERROR(VLOOKUP(U1924,'[2]Lista Willy'!$B$11:$D$14,3,FALSE),"")</f>
        <v>REC_11</v>
      </c>
      <c r="O1924" s="24"/>
      <c r="P1924" s="90">
        <v>58011</v>
      </c>
      <c r="Q1924" s="90" t="s">
        <v>540</v>
      </c>
      <c r="R1924" s="90" t="s">
        <v>1757</v>
      </c>
      <c r="S1924" s="90" t="s">
        <v>1835</v>
      </c>
      <c r="T1924" s="94" t="s">
        <v>1757</v>
      </c>
      <c r="U1924" s="90" t="s">
        <v>52</v>
      </c>
      <c r="V1924" s="94" t="s">
        <v>53</v>
      </c>
      <c r="W1924" s="90" t="s">
        <v>54</v>
      </c>
      <c r="X1924" s="90" t="s">
        <v>55</v>
      </c>
      <c r="Y1924" s="99" t="s">
        <v>1847</v>
      </c>
      <c r="Z1924" s="87">
        <v>1200000</v>
      </c>
      <c r="AA1924" s="120"/>
      <c r="AB1924" s="87"/>
      <c r="AC1924" s="87"/>
      <c r="AD1924" s="87"/>
      <c r="AE1924" s="120">
        <v>1200000</v>
      </c>
      <c r="AF1924" s="88"/>
      <c r="AG1924" s="89"/>
      <c r="AH1924" s="90" t="s">
        <v>57</v>
      </c>
      <c r="AI1924" s="90" t="s">
        <v>1837</v>
      </c>
      <c r="AJ1924" s="90" t="s">
        <v>1838</v>
      </c>
      <c r="AK1924" s="90"/>
      <c r="AL1924" s="90" t="s">
        <v>57</v>
      </c>
      <c r="AM1924" s="90"/>
      <c r="AN1924" s="90" t="s">
        <v>57</v>
      </c>
      <c r="AO1924" s="90"/>
      <c r="AP1924" s="90" t="s">
        <v>57</v>
      </c>
      <c r="AQ1924" s="90"/>
      <c r="AR1924" s="90" t="s">
        <v>57</v>
      </c>
      <c r="AS1924" s="90" t="s">
        <v>60</v>
      </c>
      <c r="AT1924" s="90" t="s">
        <v>61</v>
      </c>
      <c r="AU1924" s="97" t="s">
        <v>62</v>
      </c>
      <c r="AV1924" s="98" t="s">
        <v>125</v>
      </c>
      <c r="AW1924" s="98" t="s">
        <v>126</v>
      </c>
      <c r="AX1924" s="97">
        <v>3202032</v>
      </c>
      <c r="AY1924" s="98" t="s">
        <v>127</v>
      </c>
      <c r="AZ1924" s="98" t="s">
        <v>293</v>
      </c>
      <c r="BA1924" s="24"/>
    </row>
    <row r="1925" spans="1:53" ht="84.75" customHeight="1">
      <c r="A1925" s="23" t="str">
        <f>+IFERROR(VLOOKUP(R1925,'[2]Listas niveles'!$D$2:$E$11,2,FALSE),"")</f>
        <v>DTCA</v>
      </c>
      <c r="B1925" s="23" t="str">
        <f>+IFERROR(VLOOKUP(AS1925,'[2]Listas anexo 1'!$A$7:$B$8,2,FALSE),"")</f>
        <v>ADMIN</v>
      </c>
      <c r="C1925" s="23" t="str">
        <f>+IFERROR(VLOOKUP(AT1925,'[2]Listas anexo 1'!$A$13:$B$15,2,FALSE),"")</f>
        <v>ADMINYCOOR</v>
      </c>
      <c r="D1925" s="23" t="str">
        <f>+IFERROR(VLOOKUP(AT1925,'[2]Listas anexo 1'!$A$13:$C$15,3,FALSE),"")</f>
        <v>CONTRIBUIR</v>
      </c>
      <c r="E1925" s="23" t="str">
        <f>+IFERROR(VLOOKUP(AT1925,'[2]Listas anexo 1'!$A$19:$B$21,2,FALSE),"")</f>
        <v>ADMINOB</v>
      </c>
      <c r="F1925" s="23" t="str">
        <f>+IFERROR(VLOOKUP(AV1925,'[2]Listas anexo 1'!$J$13:$K$21,2,FALSE),"")</f>
        <v>ADOBI</v>
      </c>
      <c r="G1925" s="23" t="str">
        <f>+IFERROR(VLOOKUP(AW1925,'[2]LISTAS ANEXO 1. 2'!$A$9:$B$38,2,FALSE),"")</f>
        <v>AI</v>
      </c>
      <c r="H1925" s="23" t="str">
        <f>+IFERROR(IF(C1925="ADMINYCOOR",VLOOKUP(AY1925,'[2]LISTAS ANEXO 1. 3'!$B$13:$C$42,2,FALSE),IF(C1925="TASAS",VLOOKUP(AY1925,'[2]LISTAS ANEXO 1. 3'!$B$43:$C$51,2,FALSE),IF(C1925="FORTALECIMIENTO",VLOOKUP(AY1925,'[2]LISTAS ANEXO 1. 3'!$B$52:$C$58,2,FALSE),""))),"")</f>
        <v>AA</v>
      </c>
      <c r="I1925" s="23" t="str">
        <f>+IFERROR(VLOOKUP(#REF!,'[2]LISTAS ANEXO 1. 4'!$B$74:$C$90,2,FALSE),"")</f>
        <v/>
      </c>
      <c r="J1925" s="23" t="str">
        <f>+IFERROR(VLOOKUP(X1925,[2]ORDINALES!$B$2:$C$5,2,FALSE),"")</f>
        <v>CTADOS</v>
      </c>
      <c r="K1925" s="23" t="str">
        <f>+IFERROR(VLOOKUP(#REF!,[2]REGION!$G$2:$I$1125,2,FALSE),"")</f>
        <v/>
      </c>
      <c r="L1925" s="23" t="str">
        <f>+IFERROR(VLOOKUP(AI1925,[2]REGION!$G$2:$I$1125,2,FALSE),"")</f>
        <v>BOLIVAR</v>
      </c>
      <c r="M1925" s="23" t="str">
        <f>+IFERROR(VLOOKUP(#REF!,[2]ORDINALES!$H$2:$I$382,2,FALSE),"")</f>
        <v/>
      </c>
      <c r="N1925" s="23" t="str">
        <f>IFERROR(VLOOKUP(U1925,'[2]Lista Willy'!$B$11:$D$14,3,FALSE),"")</f>
        <v>REC_11</v>
      </c>
      <c r="O1925" s="24"/>
      <c r="P1925" s="90">
        <v>58012</v>
      </c>
      <c r="Q1925" s="90" t="s">
        <v>540</v>
      </c>
      <c r="R1925" s="90" t="s">
        <v>1757</v>
      </c>
      <c r="S1925" s="90" t="s">
        <v>1835</v>
      </c>
      <c r="T1925" s="94" t="s">
        <v>1757</v>
      </c>
      <c r="U1925" s="90" t="s">
        <v>52</v>
      </c>
      <c r="V1925" s="94" t="s">
        <v>53</v>
      </c>
      <c r="W1925" s="90" t="s">
        <v>54</v>
      </c>
      <c r="X1925" s="90" t="s">
        <v>55</v>
      </c>
      <c r="Y1925" s="99" t="s">
        <v>1848</v>
      </c>
      <c r="Z1925" s="87">
        <v>1200000</v>
      </c>
      <c r="AA1925" s="120"/>
      <c r="AB1925" s="87"/>
      <c r="AC1925" s="87"/>
      <c r="AD1925" s="87"/>
      <c r="AE1925" s="120">
        <v>1200000</v>
      </c>
      <c r="AF1925" s="88"/>
      <c r="AG1925" s="89"/>
      <c r="AH1925" s="90" t="s">
        <v>57</v>
      </c>
      <c r="AI1925" s="90" t="s">
        <v>1837</v>
      </c>
      <c r="AJ1925" s="90" t="s">
        <v>1838</v>
      </c>
      <c r="AK1925" s="90"/>
      <c r="AL1925" s="90" t="s">
        <v>57</v>
      </c>
      <c r="AM1925" s="90"/>
      <c r="AN1925" s="90" t="s">
        <v>57</v>
      </c>
      <c r="AO1925" s="90"/>
      <c r="AP1925" s="90" t="s">
        <v>57</v>
      </c>
      <c r="AQ1925" s="90"/>
      <c r="AR1925" s="90" t="s">
        <v>57</v>
      </c>
      <c r="AS1925" s="90" t="s">
        <v>60</v>
      </c>
      <c r="AT1925" s="90" t="s">
        <v>61</v>
      </c>
      <c r="AU1925" s="97" t="s">
        <v>62</v>
      </c>
      <c r="AV1925" s="98" t="s">
        <v>125</v>
      </c>
      <c r="AW1925" s="98" t="s">
        <v>126</v>
      </c>
      <c r="AX1925" s="97">
        <v>3202032</v>
      </c>
      <c r="AY1925" s="98" t="s">
        <v>127</v>
      </c>
      <c r="AZ1925" s="98" t="s">
        <v>293</v>
      </c>
      <c r="BA1925" s="24"/>
    </row>
    <row r="1926" spans="1:53" ht="84.75" customHeight="1">
      <c r="A1926" s="23" t="str">
        <f>+IFERROR(VLOOKUP(R1926,'[2]Listas niveles'!$D$2:$E$11,2,FALSE),"")</f>
        <v>DTCA</v>
      </c>
      <c r="B1926" s="23" t="str">
        <f>+IFERROR(VLOOKUP(AS1926,'[2]Listas anexo 1'!$A$7:$B$8,2,FALSE),"")</f>
        <v>ADMIN</v>
      </c>
      <c r="C1926" s="23" t="str">
        <f>+IFERROR(VLOOKUP(AT1926,'[2]Listas anexo 1'!$A$13:$B$15,2,FALSE),"")</f>
        <v>ADMINYCOOR</v>
      </c>
      <c r="D1926" s="23" t="str">
        <f>+IFERROR(VLOOKUP(AT1926,'[2]Listas anexo 1'!$A$13:$C$15,3,FALSE),"")</f>
        <v>CONTRIBUIR</v>
      </c>
      <c r="E1926" s="23" t="str">
        <f>+IFERROR(VLOOKUP(AT1926,'[2]Listas anexo 1'!$A$19:$B$21,2,FALSE),"")</f>
        <v>ADMINOB</v>
      </c>
      <c r="F1926" s="23" t="str">
        <f>+IFERROR(VLOOKUP(AV1926,'[2]Listas anexo 1'!$J$13:$K$21,2,FALSE),"")</f>
        <v>ADOBI</v>
      </c>
      <c r="G1926" s="23" t="str">
        <f>+IFERROR(VLOOKUP(AW1926,'[2]LISTAS ANEXO 1. 2'!$A$9:$B$38,2,FALSE),"")</f>
        <v>AI</v>
      </c>
      <c r="H1926" s="23" t="str">
        <f>+IFERROR(IF(C1926="ADMINYCOOR",VLOOKUP(AY1926,'[2]LISTAS ANEXO 1. 3'!$B$13:$C$42,2,FALSE),IF(C1926="TASAS",VLOOKUP(AY1926,'[2]LISTAS ANEXO 1. 3'!$B$43:$C$51,2,FALSE),IF(C1926="FORTALECIMIENTO",VLOOKUP(AY1926,'[2]LISTAS ANEXO 1. 3'!$B$52:$C$58,2,FALSE),""))),"")</f>
        <v>AA</v>
      </c>
      <c r="I1926" s="23" t="str">
        <f>+IFERROR(VLOOKUP(#REF!,'[2]LISTAS ANEXO 1. 4'!$B$74:$C$90,2,FALSE),"")</f>
        <v/>
      </c>
      <c r="J1926" s="23" t="str">
        <f>+IFERROR(VLOOKUP(X1926,[2]ORDINALES!$B$2:$C$5,2,FALSE),"")</f>
        <v>CTADOS</v>
      </c>
      <c r="K1926" s="23" t="str">
        <f>+IFERROR(VLOOKUP(#REF!,[2]REGION!$G$2:$I$1125,2,FALSE),"")</f>
        <v/>
      </c>
      <c r="L1926" s="23" t="str">
        <f>+IFERROR(VLOOKUP(AI1926,[2]REGION!$G$2:$I$1125,2,FALSE),"")</f>
        <v>BOLIVAR</v>
      </c>
      <c r="M1926" s="23" t="str">
        <f>+IFERROR(VLOOKUP(#REF!,[2]ORDINALES!$H$2:$I$382,2,FALSE),"")</f>
        <v/>
      </c>
      <c r="N1926" s="23" t="str">
        <f>IFERROR(VLOOKUP(U1926,'[2]Lista Willy'!$B$11:$D$14,3,FALSE),"")</f>
        <v>REC_11</v>
      </c>
      <c r="O1926" s="24"/>
      <c r="P1926" s="90">
        <v>58013</v>
      </c>
      <c r="Q1926" s="90" t="s">
        <v>540</v>
      </c>
      <c r="R1926" s="90" t="s">
        <v>1757</v>
      </c>
      <c r="S1926" s="90" t="s">
        <v>1835</v>
      </c>
      <c r="T1926" s="94" t="s">
        <v>1757</v>
      </c>
      <c r="U1926" s="90" t="s">
        <v>52</v>
      </c>
      <c r="V1926" s="94" t="s">
        <v>53</v>
      </c>
      <c r="W1926" s="90" t="s">
        <v>54</v>
      </c>
      <c r="X1926" s="90" t="s">
        <v>55</v>
      </c>
      <c r="Y1926" s="99" t="s">
        <v>1849</v>
      </c>
      <c r="Z1926" s="87">
        <v>3500000</v>
      </c>
      <c r="AA1926" s="120"/>
      <c r="AB1926" s="87"/>
      <c r="AC1926" s="87"/>
      <c r="AD1926" s="87"/>
      <c r="AE1926" s="120">
        <v>3500000</v>
      </c>
      <c r="AF1926" s="88"/>
      <c r="AG1926" s="89"/>
      <c r="AH1926" s="90" t="s">
        <v>57</v>
      </c>
      <c r="AI1926" s="90" t="s">
        <v>1837</v>
      </c>
      <c r="AJ1926" s="90" t="s">
        <v>1838</v>
      </c>
      <c r="AK1926" s="90"/>
      <c r="AL1926" s="90" t="s">
        <v>57</v>
      </c>
      <c r="AM1926" s="90"/>
      <c r="AN1926" s="90" t="s">
        <v>57</v>
      </c>
      <c r="AO1926" s="90"/>
      <c r="AP1926" s="90" t="s">
        <v>57</v>
      </c>
      <c r="AQ1926" s="90"/>
      <c r="AR1926" s="90" t="s">
        <v>57</v>
      </c>
      <c r="AS1926" s="90" t="s">
        <v>60</v>
      </c>
      <c r="AT1926" s="90" t="s">
        <v>61</v>
      </c>
      <c r="AU1926" s="97" t="s">
        <v>62</v>
      </c>
      <c r="AV1926" s="98" t="s">
        <v>125</v>
      </c>
      <c r="AW1926" s="98" t="s">
        <v>126</v>
      </c>
      <c r="AX1926" s="97">
        <v>3202032</v>
      </c>
      <c r="AY1926" s="98" t="s">
        <v>127</v>
      </c>
      <c r="AZ1926" s="98" t="s">
        <v>293</v>
      </c>
      <c r="BA1926" s="24"/>
    </row>
    <row r="1927" spans="1:53" ht="84.75" customHeight="1">
      <c r="A1927" s="23" t="str">
        <f>+IFERROR(VLOOKUP(R1927,'[2]Listas niveles'!$D$2:$E$11,2,FALSE),"")</f>
        <v>DTCA</v>
      </c>
      <c r="B1927" s="23" t="str">
        <f>+IFERROR(VLOOKUP(AS1927,'[2]Listas anexo 1'!$A$7:$B$8,2,FALSE),"")</f>
        <v>ADMIN</v>
      </c>
      <c r="C1927" s="23" t="str">
        <f>+IFERROR(VLOOKUP(AT1927,'[2]Listas anexo 1'!$A$13:$B$15,2,FALSE),"")</f>
        <v>ADMINYCOOR</v>
      </c>
      <c r="D1927" s="23" t="str">
        <f>+IFERROR(VLOOKUP(AT1927,'[2]Listas anexo 1'!$A$13:$C$15,3,FALSE),"")</f>
        <v>CONTRIBUIR</v>
      </c>
      <c r="E1927" s="23" t="str">
        <f>+IFERROR(VLOOKUP(AT1927,'[2]Listas anexo 1'!$A$19:$B$21,2,FALSE),"")</f>
        <v>ADMINOB</v>
      </c>
      <c r="F1927" s="23" t="str">
        <f>+IFERROR(VLOOKUP(AV1927,'[2]Listas anexo 1'!$J$13:$K$21,2,FALSE),"")</f>
        <v>ADOBI</v>
      </c>
      <c r="G1927" s="23" t="str">
        <f>+IFERROR(VLOOKUP(AW1927,'[2]LISTAS ANEXO 1. 2'!$A$9:$B$38,2,FALSE),"")</f>
        <v>AI</v>
      </c>
      <c r="H1927" s="23" t="str">
        <f>+IFERROR(IF(C1927="ADMINYCOOR",VLOOKUP(AY1927,'[2]LISTAS ANEXO 1. 3'!$B$13:$C$42,2,FALSE),IF(C1927="TASAS",VLOOKUP(AY1927,'[2]LISTAS ANEXO 1. 3'!$B$43:$C$51,2,FALSE),IF(C1927="FORTALECIMIENTO",VLOOKUP(AY1927,'[2]LISTAS ANEXO 1. 3'!$B$52:$C$58,2,FALSE),""))),"")</f>
        <v>AA</v>
      </c>
      <c r="I1927" s="23" t="str">
        <f>+IFERROR(VLOOKUP(#REF!,'[2]LISTAS ANEXO 1. 4'!$B$74:$C$90,2,FALSE),"")</f>
        <v/>
      </c>
      <c r="J1927" s="23" t="str">
        <f>+IFERROR(VLOOKUP(X1927,[2]ORDINALES!$B$2:$C$5,2,FALSE),"")</f>
        <v>CTADOS</v>
      </c>
      <c r="K1927" s="23" t="str">
        <f>+IFERROR(VLOOKUP(#REF!,[2]REGION!$G$2:$I$1125,2,FALSE),"")</f>
        <v/>
      </c>
      <c r="L1927" s="23" t="str">
        <f>+IFERROR(VLOOKUP(AI1927,[2]REGION!$G$2:$I$1125,2,FALSE),"")</f>
        <v>BOLIVAR</v>
      </c>
      <c r="M1927" s="23" t="str">
        <f>+IFERROR(VLOOKUP(#REF!,[2]ORDINALES!$H$2:$I$382,2,FALSE),"")</f>
        <v/>
      </c>
      <c r="N1927" s="23" t="str">
        <f>IFERROR(VLOOKUP(U1927,'[2]Lista Willy'!$B$11:$D$14,3,FALSE),"")</f>
        <v>REC_11</v>
      </c>
      <c r="O1927" s="24"/>
      <c r="P1927" s="90">
        <v>58014</v>
      </c>
      <c r="Q1927" s="90" t="s">
        <v>540</v>
      </c>
      <c r="R1927" s="90" t="s">
        <v>1757</v>
      </c>
      <c r="S1927" s="90" t="s">
        <v>1835</v>
      </c>
      <c r="T1927" s="94" t="s">
        <v>1757</v>
      </c>
      <c r="U1927" s="90" t="s">
        <v>52</v>
      </c>
      <c r="V1927" s="94" t="s">
        <v>53</v>
      </c>
      <c r="W1927" s="90" t="s">
        <v>54</v>
      </c>
      <c r="X1927" s="90" t="s">
        <v>55</v>
      </c>
      <c r="Y1927" s="99" t="s">
        <v>1850</v>
      </c>
      <c r="Z1927" s="87">
        <v>4516186</v>
      </c>
      <c r="AA1927" s="120"/>
      <c r="AB1927" s="87"/>
      <c r="AC1927" s="87"/>
      <c r="AD1927" s="87"/>
      <c r="AE1927" s="120">
        <v>4516186</v>
      </c>
      <c r="AF1927" s="88"/>
      <c r="AG1927" s="89"/>
      <c r="AH1927" s="90" t="s">
        <v>57</v>
      </c>
      <c r="AI1927" s="90" t="s">
        <v>1837</v>
      </c>
      <c r="AJ1927" s="90" t="s">
        <v>1838</v>
      </c>
      <c r="AK1927" s="90"/>
      <c r="AL1927" s="90" t="s">
        <v>57</v>
      </c>
      <c r="AM1927" s="90"/>
      <c r="AN1927" s="90" t="s">
        <v>57</v>
      </c>
      <c r="AO1927" s="90"/>
      <c r="AP1927" s="90" t="s">
        <v>57</v>
      </c>
      <c r="AQ1927" s="90"/>
      <c r="AR1927" s="90" t="s">
        <v>57</v>
      </c>
      <c r="AS1927" s="90" t="s">
        <v>60</v>
      </c>
      <c r="AT1927" s="90" t="s">
        <v>61</v>
      </c>
      <c r="AU1927" s="97" t="s">
        <v>62</v>
      </c>
      <c r="AV1927" s="98" t="s">
        <v>125</v>
      </c>
      <c r="AW1927" s="98" t="s">
        <v>126</v>
      </c>
      <c r="AX1927" s="97">
        <v>3202032</v>
      </c>
      <c r="AY1927" s="98" t="s">
        <v>127</v>
      </c>
      <c r="AZ1927" s="98" t="s">
        <v>293</v>
      </c>
      <c r="BA1927" s="24"/>
    </row>
    <row r="1928" spans="1:53" ht="84.75" customHeight="1">
      <c r="A1928" s="23" t="str">
        <f>+IFERROR(VLOOKUP(R1928,'[2]Listas niveles'!$D$2:$E$11,2,FALSE),"")</f>
        <v>DTCA</v>
      </c>
      <c r="B1928" s="23" t="str">
        <f>+IFERROR(VLOOKUP(AS1928,'[2]Listas anexo 1'!$A$7:$B$8,2,FALSE),"")</f>
        <v>ADMIN</v>
      </c>
      <c r="C1928" s="23" t="str">
        <f>+IFERROR(VLOOKUP(AT1928,'[2]Listas anexo 1'!$A$13:$B$15,2,FALSE),"")</f>
        <v>ADMINYCOOR</v>
      </c>
      <c r="D1928" s="23" t="str">
        <f>+IFERROR(VLOOKUP(AT1928,'[2]Listas anexo 1'!$A$13:$C$15,3,FALSE),"")</f>
        <v>CONTRIBUIR</v>
      </c>
      <c r="E1928" s="23" t="str">
        <f>+IFERROR(VLOOKUP(AT1928,'[2]Listas anexo 1'!$A$19:$B$21,2,FALSE),"")</f>
        <v>ADMINOB</v>
      </c>
      <c r="F1928" s="23" t="str">
        <f>+IFERROR(VLOOKUP(AV1928,'[2]Listas anexo 1'!$J$13:$K$21,2,FALSE),"")</f>
        <v>ADOBIV</v>
      </c>
      <c r="G1928" s="23" t="str">
        <f>+IFERROR(VLOOKUP(AW1928,'[2]LISTAS ANEXO 1. 2'!$A$9:$B$38,2,FALSE),"")</f>
        <v>AXVI</v>
      </c>
      <c r="H1928" s="23" t="str">
        <f>+IFERROR(IF(C1928="ADMINYCOOR",VLOOKUP(AY1928,'[2]LISTAS ANEXO 1. 3'!$B$13:$C$42,2,FALSE),IF(C1928="TASAS",VLOOKUP(AY1928,'[2]LISTAS ANEXO 1. 3'!$B$43:$C$51,2,FALSE),IF(C1928="FORTALECIMIENTO",VLOOKUP(AY1928,'[2]LISTAS ANEXO 1. 3'!$B$52:$C$58,2,FALSE),""))),"")</f>
        <v>CD</v>
      </c>
      <c r="I1928" s="23" t="str">
        <f>+IFERROR(VLOOKUP(#REF!,'[2]LISTAS ANEXO 1. 4'!$B$74:$C$90,2,FALSE),"")</f>
        <v/>
      </c>
      <c r="J1928" s="23" t="str">
        <f>+IFERROR(VLOOKUP(X1928,[2]ORDINALES!$B$2:$C$5,2,FALSE),"")</f>
        <v>CTADOS</v>
      </c>
      <c r="K1928" s="23" t="str">
        <f>+IFERROR(VLOOKUP(#REF!,[2]REGION!$G$2:$I$1125,2,FALSE),"")</f>
        <v/>
      </c>
      <c r="L1928" s="23" t="str">
        <f>+IFERROR(VLOOKUP(AI1928,[2]REGION!$G$2:$I$1125,2,FALSE),"")</f>
        <v>BOLIVAR</v>
      </c>
      <c r="M1928" s="23" t="str">
        <f>+IFERROR(VLOOKUP(#REF!,[2]ORDINALES!$H$2:$I$382,2,FALSE),"")</f>
        <v/>
      </c>
      <c r="N1928" s="23" t="str">
        <f>IFERROR(VLOOKUP(U1928,'[2]Lista Willy'!$B$11:$D$14,3,FALSE),"")</f>
        <v>REC_11</v>
      </c>
      <c r="O1928" s="24"/>
      <c r="P1928" s="90">
        <v>58015</v>
      </c>
      <c r="Q1928" s="90" t="s">
        <v>540</v>
      </c>
      <c r="R1928" s="90" t="s">
        <v>1757</v>
      </c>
      <c r="S1928" s="90" t="s">
        <v>1835</v>
      </c>
      <c r="T1928" s="94" t="s">
        <v>1757</v>
      </c>
      <c r="U1928" s="90" t="s">
        <v>52</v>
      </c>
      <c r="V1928" s="94" t="s">
        <v>53</v>
      </c>
      <c r="W1928" s="90" t="s">
        <v>54</v>
      </c>
      <c r="X1928" s="90" t="s">
        <v>55</v>
      </c>
      <c r="Y1928" s="99" t="s">
        <v>2779</v>
      </c>
      <c r="Z1928" s="87">
        <v>31290000</v>
      </c>
      <c r="AA1928" s="120"/>
      <c r="AB1928" s="87"/>
      <c r="AC1928" s="87"/>
      <c r="AD1928" s="87"/>
      <c r="AE1928" s="120">
        <v>31290000</v>
      </c>
      <c r="AF1928" s="88"/>
      <c r="AG1928" s="89"/>
      <c r="AH1928" s="90" t="s">
        <v>57</v>
      </c>
      <c r="AI1928" s="90" t="s">
        <v>1837</v>
      </c>
      <c r="AJ1928" s="90" t="s">
        <v>1838</v>
      </c>
      <c r="AK1928" s="90"/>
      <c r="AL1928" s="90" t="s">
        <v>57</v>
      </c>
      <c r="AM1928" s="90"/>
      <c r="AN1928" s="90" t="s">
        <v>57</v>
      </c>
      <c r="AO1928" s="90"/>
      <c r="AP1928" s="90" t="s">
        <v>57</v>
      </c>
      <c r="AQ1928" s="90"/>
      <c r="AR1928" s="90" t="s">
        <v>57</v>
      </c>
      <c r="AS1928" s="90" t="s">
        <v>60</v>
      </c>
      <c r="AT1928" s="90" t="s">
        <v>61</v>
      </c>
      <c r="AU1928" s="97" t="s">
        <v>62</v>
      </c>
      <c r="AV1928" s="98" t="s">
        <v>63</v>
      </c>
      <c r="AW1928" s="98" t="s">
        <v>64</v>
      </c>
      <c r="AX1928" s="97">
        <v>3202008</v>
      </c>
      <c r="AY1928" s="98" t="s">
        <v>65</v>
      </c>
      <c r="AZ1928" s="98" t="s">
        <v>66</v>
      </c>
      <c r="BA1928" s="24"/>
    </row>
    <row r="1929" spans="1:53" ht="84.75" customHeight="1">
      <c r="A1929" s="23" t="str">
        <f>+IFERROR(VLOOKUP(R1929,'[2]Listas niveles'!$D$2:$E$11,2,FALSE),"")</f>
        <v>DTCA</v>
      </c>
      <c r="B1929" s="23" t="str">
        <f>+IFERROR(VLOOKUP(AS1929,'[2]Listas anexo 1'!$A$7:$B$8,2,FALSE),"")</f>
        <v>ADMIN</v>
      </c>
      <c r="C1929" s="23" t="str">
        <f>+IFERROR(VLOOKUP(AT1929,'[2]Listas anexo 1'!$A$13:$B$15,2,FALSE),"")</f>
        <v>ADMINYCOOR</v>
      </c>
      <c r="D1929" s="23" t="str">
        <f>+IFERROR(VLOOKUP(AT1929,'[2]Listas anexo 1'!$A$13:$C$15,3,FALSE),"")</f>
        <v>CONTRIBUIR</v>
      </c>
      <c r="E1929" s="23" t="str">
        <f>+IFERROR(VLOOKUP(AT1929,'[2]Listas anexo 1'!$A$19:$B$21,2,FALSE),"")</f>
        <v>ADMINOB</v>
      </c>
      <c r="F1929" s="23" t="str">
        <f>+IFERROR(VLOOKUP(AV1929,'[2]Listas anexo 1'!$J$13:$K$21,2,FALSE),"")</f>
        <v>ADOBIV</v>
      </c>
      <c r="G1929" s="23" t="str">
        <f>+IFERROR(VLOOKUP(AW1929,'[2]LISTAS ANEXO 1. 2'!$A$9:$B$38,2,FALSE),"")</f>
        <v>AXVI</v>
      </c>
      <c r="H1929" s="23" t="str">
        <f>+IFERROR(IF(C1929="ADMINYCOOR",VLOOKUP(AY1929,'[2]LISTAS ANEXO 1. 3'!$B$13:$C$42,2,FALSE),IF(C1929="TASAS",VLOOKUP(AY1929,'[2]LISTAS ANEXO 1. 3'!$B$43:$C$51,2,FALSE),IF(C1929="FORTALECIMIENTO",VLOOKUP(AY1929,'[2]LISTAS ANEXO 1. 3'!$B$52:$C$58,2,FALSE),""))),"")</f>
        <v>CD</v>
      </c>
      <c r="I1929" s="23" t="str">
        <f>+IFERROR(VLOOKUP(#REF!,'[2]LISTAS ANEXO 1. 4'!$B$74:$C$90,2,FALSE),"")</f>
        <v/>
      </c>
      <c r="J1929" s="23" t="str">
        <f>+IFERROR(VLOOKUP(X1929,[2]ORDINALES!$B$2:$C$5,2,FALSE),"")</f>
        <v>CTADOS</v>
      </c>
      <c r="K1929" s="23" t="str">
        <f>+IFERROR(VLOOKUP(#REF!,[2]REGION!$G$2:$I$1125,2,FALSE),"")</f>
        <v/>
      </c>
      <c r="L1929" s="23" t="str">
        <f>+IFERROR(VLOOKUP(AI1929,[2]REGION!$G$2:$I$1125,2,FALSE),"")</f>
        <v>BOLIVAR</v>
      </c>
      <c r="M1929" s="23" t="str">
        <f>+IFERROR(VLOOKUP(#REF!,[2]ORDINALES!$H$2:$I$382,2,FALSE),"")</f>
        <v/>
      </c>
      <c r="N1929" s="23" t="str">
        <f>IFERROR(VLOOKUP(U1929,'[2]Lista Willy'!$B$11:$D$14,3,FALSE),"")</f>
        <v>REC_11</v>
      </c>
      <c r="O1929" s="24"/>
      <c r="P1929" s="90">
        <v>58016</v>
      </c>
      <c r="Q1929" s="90" t="s">
        <v>540</v>
      </c>
      <c r="R1929" s="90" t="s">
        <v>1757</v>
      </c>
      <c r="S1929" s="90" t="s">
        <v>1835</v>
      </c>
      <c r="T1929" s="94" t="s">
        <v>1757</v>
      </c>
      <c r="U1929" s="90" t="s">
        <v>52</v>
      </c>
      <c r="V1929" s="94" t="s">
        <v>53</v>
      </c>
      <c r="W1929" s="90" t="s">
        <v>54</v>
      </c>
      <c r="X1929" s="90" t="s">
        <v>55</v>
      </c>
      <c r="Y1929" s="99" t="s">
        <v>1851</v>
      </c>
      <c r="Z1929" s="87">
        <v>37065000</v>
      </c>
      <c r="AA1929" s="120"/>
      <c r="AB1929" s="87"/>
      <c r="AC1929" s="87"/>
      <c r="AD1929" s="87"/>
      <c r="AE1929" s="120">
        <v>37065000</v>
      </c>
      <c r="AF1929" s="88"/>
      <c r="AG1929" s="89"/>
      <c r="AH1929" s="90" t="s">
        <v>57</v>
      </c>
      <c r="AI1929" s="90" t="s">
        <v>1837</v>
      </c>
      <c r="AJ1929" s="90" t="s">
        <v>1838</v>
      </c>
      <c r="AK1929" s="90"/>
      <c r="AL1929" s="90" t="s">
        <v>57</v>
      </c>
      <c r="AM1929" s="90"/>
      <c r="AN1929" s="90" t="s">
        <v>57</v>
      </c>
      <c r="AO1929" s="90"/>
      <c r="AP1929" s="90" t="s">
        <v>57</v>
      </c>
      <c r="AQ1929" s="90"/>
      <c r="AR1929" s="90" t="s">
        <v>57</v>
      </c>
      <c r="AS1929" s="90" t="s">
        <v>60</v>
      </c>
      <c r="AT1929" s="90" t="s">
        <v>61</v>
      </c>
      <c r="AU1929" s="97" t="s">
        <v>62</v>
      </c>
      <c r="AV1929" s="98" t="s">
        <v>63</v>
      </c>
      <c r="AW1929" s="98" t="s">
        <v>64</v>
      </c>
      <c r="AX1929" s="97">
        <v>3202008</v>
      </c>
      <c r="AY1929" s="98" t="s">
        <v>65</v>
      </c>
      <c r="AZ1929" s="98" t="s">
        <v>66</v>
      </c>
      <c r="BA1929" s="24"/>
    </row>
    <row r="1930" spans="1:53" ht="84.75" customHeight="1">
      <c r="A1930" s="23" t="str">
        <f>+IFERROR(VLOOKUP(R1930,'[2]Listas niveles'!$D$2:$E$11,2,FALSE),"")</f>
        <v>DTCA</v>
      </c>
      <c r="B1930" s="23" t="str">
        <f>+IFERROR(VLOOKUP(AS1930,'[2]Listas anexo 1'!$A$7:$B$8,2,FALSE),"")</f>
        <v>ADMIN</v>
      </c>
      <c r="C1930" s="23" t="str">
        <f>+IFERROR(VLOOKUP(AT1930,'[2]Listas anexo 1'!$A$13:$B$15,2,FALSE),"")</f>
        <v>ADMINYCOOR</v>
      </c>
      <c r="D1930" s="23" t="str">
        <f>+IFERROR(VLOOKUP(AT1930,'[2]Listas anexo 1'!$A$13:$C$15,3,FALSE),"")</f>
        <v>CONTRIBUIR</v>
      </c>
      <c r="E1930" s="23" t="str">
        <f>+IFERROR(VLOOKUP(AT1930,'[2]Listas anexo 1'!$A$19:$B$21,2,FALSE),"")</f>
        <v>ADMINOB</v>
      </c>
      <c r="F1930" s="23" t="str">
        <f>+IFERROR(VLOOKUP(AV1930,'[2]Listas anexo 1'!$J$13:$K$21,2,FALSE),"")</f>
        <v>ADOBIV</v>
      </c>
      <c r="G1930" s="23" t="str">
        <f>+IFERROR(VLOOKUP(AW1930,'[2]LISTAS ANEXO 1. 2'!$A$9:$B$38,2,FALSE),"")</f>
        <v>AXVI</v>
      </c>
      <c r="H1930" s="23" t="str">
        <f>+IFERROR(IF(C1930="ADMINYCOOR",VLOOKUP(AY1930,'[2]LISTAS ANEXO 1. 3'!$B$13:$C$42,2,FALSE),IF(C1930="TASAS",VLOOKUP(AY1930,'[2]LISTAS ANEXO 1. 3'!$B$43:$C$51,2,FALSE),IF(C1930="FORTALECIMIENTO",VLOOKUP(AY1930,'[2]LISTAS ANEXO 1. 3'!$B$52:$C$58,2,FALSE),""))),"")</f>
        <v>CD</v>
      </c>
      <c r="I1930" s="23" t="str">
        <f>+IFERROR(VLOOKUP(#REF!,'[2]LISTAS ANEXO 1. 4'!$B$74:$C$90,2,FALSE),"")</f>
        <v/>
      </c>
      <c r="J1930" s="23" t="str">
        <f>+IFERROR(VLOOKUP(X1930,[2]ORDINALES!$B$2:$C$5,2,FALSE),"")</f>
        <v>CTADOS</v>
      </c>
      <c r="K1930" s="23" t="str">
        <f>+IFERROR(VLOOKUP(#REF!,[2]REGION!$G$2:$I$1125,2,FALSE),"")</f>
        <v/>
      </c>
      <c r="L1930" s="23" t="str">
        <f>+IFERROR(VLOOKUP(AI1930,[2]REGION!$G$2:$I$1125,2,FALSE),"")</f>
        <v>BOLIVAR</v>
      </c>
      <c r="M1930" s="23" t="str">
        <f>+IFERROR(VLOOKUP(#REF!,[2]ORDINALES!$H$2:$I$382,2,FALSE),"")</f>
        <v/>
      </c>
      <c r="N1930" s="23" t="str">
        <f>IFERROR(VLOOKUP(U1930,'[2]Lista Willy'!$B$11:$D$14,3,FALSE),"")</f>
        <v>REC_11</v>
      </c>
      <c r="O1930" s="24"/>
      <c r="P1930" s="90">
        <v>58017</v>
      </c>
      <c r="Q1930" s="90" t="s">
        <v>540</v>
      </c>
      <c r="R1930" s="90" t="s">
        <v>1757</v>
      </c>
      <c r="S1930" s="90" t="s">
        <v>1835</v>
      </c>
      <c r="T1930" s="94" t="s">
        <v>1757</v>
      </c>
      <c r="U1930" s="90" t="s">
        <v>52</v>
      </c>
      <c r="V1930" s="94" t="s">
        <v>53</v>
      </c>
      <c r="W1930" s="90" t="s">
        <v>54</v>
      </c>
      <c r="X1930" s="90" t="s">
        <v>55</v>
      </c>
      <c r="Y1930" s="99" t="s">
        <v>1852</v>
      </c>
      <c r="Z1930" s="87">
        <v>55335000</v>
      </c>
      <c r="AA1930" s="120"/>
      <c r="AB1930" s="87"/>
      <c r="AC1930" s="87"/>
      <c r="AD1930" s="87"/>
      <c r="AE1930" s="120">
        <v>55335000</v>
      </c>
      <c r="AF1930" s="88"/>
      <c r="AG1930" s="89"/>
      <c r="AH1930" s="90" t="s">
        <v>57</v>
      </c>
      <c r="AI1930" s="90" t="s">
        <v>1837</v>
      </c>
      <c r="AJ1930" s="90" t="s">
        <v>1838</v>
      </c>
      <c r="AK1930" s="90"/>
      <c r="AL1930" s="90" t="s">
        <v>57</v>
      </c>
      <c r="AM1930" s="90"/>
      <c r="AN1930" s="90" t="s">
        <v>57</v>
      </c>
      <c r="AO1930" s="90"/>
      <c r="AP1930" s="90" t="s">
        <v>57</v>
      </c>
      <c r="AQ1930" s="90"/>
      <c r="AR1930" s="90" t="s">
        <v>57</v>
      </c>
      <c r="AS1930" s="90" t="s">
        <v>60</v>
      </c>
      <c r="AT1930" s="90" t="s">
        <v>61</v>
      </c>
      <c r="AU1930" s="97" t="s">
        <v>62</v>
      </c>
      <c r="AV1930" s="98" t="s">
        <v>63</v>
      </c>
      <c r="AW1930" s="98" t="s">
        <v>64</v>
      </c>
      <c r="AX1930" s="97">
        <v>3202008</v>
      </c>
      <c r="AY1930" s="98" t="s">
        <v>65</v>
      </c>
      <c r="AZ1930" s="98" t="s">
        <v>66</v>
      </c>
      <c r="BA1930" s="24"/>
    </row>
    <row r="1931" spans="1:53" ht="84.75" customHeight="1">
      <c r="A1931" s="23" t="str">
        <f>+IFERROR(VLOOKUP(R1931,'[2]Listas niveles'!$D$2:$E$11,2,FALSE),"")</f>
        <v>DTCA</v>
      </c>
      <c r="B1931" s="23" t="str">
        <f>+IFERROR(VLOOKUP(AS1931,'[2]Listas anexo 1'!$A$7:$B$8,2,FALSE),"")</f>
        <v>ADMIN</v>
      </c>
      <c r="C1931" s="23" t="str">
        <f>+IFERROR(VLOOKUP(AT1931,'[2]Listas anexo 1'!$A$13:$B$15,2,FALSE),"")</f>
        <v>ADMINYCOOR</v>
      </c>
      <c r="D1931" s="23" t="str">
        <f>+IFERROR(VLOOKUP(AT1931,'[2]Listas anexo 1'!$A$13:$C$15,3,FALSE),"")</f>
        <v>CONTRIBUIR</v>
      </c>
      <c r="E1931" s="23" t="str">
        <f>+IFERROR(VLOOKUP(AT1931,'[2]Listas anexo 1'!$A$19:$B$21,2,FALSE),"")</f>
        <v>ADMINOB</v>
      </c>
      <c r="F1931" s="23" t="str">
        <f>+IFERROR(VLOOKUP(AV1931,'[2]Listas anexo 1'!$J$13:$K$21,2,FALSE),"")</f>
        <v>ADOBI</v>
      </c>
      <c r="G1931" s="23" t="str">
        <f>+IFERROR(VLOOKUP(AW1931,'[2]LISTAS ANEXO 1. 2'!$A$9:$B$38,2,FALSE),"")</f>
        <v>AI</v>
      </c>
      <c r="H1931" s="23" t="str">
        <f>+IFERROR(IF(C1931="ADMINYCOOR",VLOOKUP(AY1931,'[2]LISTAS ANEXO 1. 3'!$B$13:$C$42,2,FALSE),IF(C1931="TASAS",VLOOKUP(AY1931,'[2]LISTAS ANEXO 1. 3'!$B$43:$C$51,2,FALSE),IF(C1931="FORTALECIMIENTO",VLOOKUP(AY1931,'[2]LISTAS ANEXO 1. 3'!$B$52:$C$58,2,FALSE),""))),"")</f>
        <v>AA</v>
      </c>
      <c r="I1931" s="23" t="str">
        <f>+IFERROR(VLOOKUP(#REF!,'[2]LISTAS ANEXO 1. 4'!$B$74:$C$90,2,FALSE),"")</f>
        <v/>
      </c>
      <c r="J1931" s="23" t="str">
        <f>+IFERROR(VLOOKUP(X1931,[2]ORDINALES!$B$2:$C$5,2,FALSE),"")</f>
        <v>CTADOS</v>
      </c>
      <c r="K1931" s="23" t="str">
        <f>+IFERROR(VLOOKUP(#REF!,[2]REGION!$G$2:$I$1125,2,FALSE),"")</f>
        <v/>
      </c>
      <c r="L1931" s="23" t="str">
        <f>+IFERROR(VLOOKUP(AI1931,[2]REGION!$G$2:$I$1125,2,FALSE),"")</f>
        <v>BOLIVAR</v>
      </c>
      <c r="M1931" s="23" t="str">
        <f>+IFERROR(VLOOKUP(#REF!,[2]ORDINALES!$H$2:$I$382,2,FALSE),"")</f>
        <v/>
      </c>
      <c r="N1931" s="23" t="str">
        <f>IFERROR(VLOOKUP(U1931,'[2]Lista Willy'!$B$11:$D$14,3,FALSE),"")</f>
        <v>REC_11</v>
      </c>
      <c r="O1931" s="24"/>
      <c r="P1931" s="90">
        <v>58018</v>
      </c>
      <c r="Q1931" s="90" t="s">
        <v>540</v>
      </c>
      <c r="R1931" s="90" t="s">
        <v>1757</v>
      </c>
      <c r="S1931" s="90" t="s">
        <v>1835</v>
      </c>
      <c r="T1931" s="94" t="s">
        <v>1757</v>
      </c>
      <c r="U1931" s="90" t="s">
        <v>52</v>
      </c>
      <c r="V1931" s="94" t="s">
        <v>53</v>
      </c>
      <c r="W1931" s="90" t="s">
        <v>54</v>
      </c>
      <c r="X1931" s="90" t="s">
        <v>55</v>
      </c>
      <c r="Y1931" s="99" t="s">
        <v>1853</v>
      </c>
      <c r="Z1931" s="87">
        <v>37378000</v>
      </c>
      <c r="AA1931" s="120"/>
      <c r="AB1931" s="87"/>
      <c r="AC1931" s="87"/>
      <c r="AD1931" s="87"/>
      <c r="AE1931" s="120">
        <v>37378000</v>
      </c>
      <c r="AF1931" s="88"/>
      <c r="AG1931" s="89"/>
      <c r="AH1931" s="90" t="s">
        <v>57</v>
      </c>
      <c r="AI1931" s="90" t="s">
        <v>1837</v>
      </c>
      <c r="AJ1931" s="90" t="s">
        <v>1838</v>
      </c>
      <c r="AK1931" s="90"/>
      <c r="AL1931" s="90" t="s">
        <v>57</v>
      </c>
      <c r="AM1931" s="90"/>
      <c r="AN1931" s="90" t="s">
        <v>57</v>
      </c>
      <c r="AO1931" s="90"/>
      <c r="AP1931" s="90" t="s">
        <v>57</v>
      </c>
      <c r="AQ1931" s="90"/>
      <c r="AR1931" s="90" t="s">
        <v>57</v>
      </c>
      <c r="AS1931" s="90" t="s">
        <v>60</v>
      </c>
      <c r="AT1931" s="90" t="s">
        <v>61</v>
      </c>
      <c r="AU1931" s="97" t="s">
        <v>62</v>
      </c>
      <c r="AV1931" s="98" t="s">
        <v>125</v>
      </c>
      <c r="AW1931" s="98" t="s">
        <v>126</v>
      </c>
      <c r="AX1931" s="97">
        <v>3202032</v>
      </c>
      <c r="AY1931" s="98" t="s">
        <v>127</v>
      </c>
      <c r="AZ1931" s="98" t="s">
        <v>128</v>
      </c>
      <c r="BA1931" s="24"/>
    </row>
    <row r="1932" spans="1:53" ht="84.75" customHeight="1">
      <c r="A1932" s="23" t="str">
        <f>+IFERROR(VLOOKUP(R1932,'[2]Listas niveles'!$D$2:$E$11,2,FALSE),"")</f>
        <v>DTCA</v>
      </c>
      <c r="B1932" s="23" t="str">
        <f>+IFERROR(VLOOKUP(AS1932,'[2]Listas anexo 1'!$A$7:$B$8,2,FALSE),"")</f>
        <v>ADMIN</v>
      </c>
      <c r="C1932" s="23" t="str">
        <f>+IFERROR(VLOOKUP(AT1932,'[2]Listas anexo 1'!$A$13:$B$15,2,FALSE),"")</f>
        <v>ADMINYCOOR</v>
      </c>
      <c r="D1932" s="23" t="str">
        <f>+IFERROR(VLOOKUP(AT1932,'[2]Listas anexo 1'!$A$13:$C$15,3,FALSE),"")</f>
        <v>CONTRIBUIR</v>
      </c>
      <c r="E1932" s="23" t="str">
        <f>+IFERROR(VLOOKUP(AT1932,'[2]Listas anexo 1'!$A$19:$B$21,2,FALSE),"")</f>
        <v>ADMINOB</v>
      </c>
      <c r="F1932" s="23" t="str">
        <f>+IFERROR(VLOOKUP(AV1932,'[2]Listas anexo 1'!$J$13:$K$21,2,FALSE),"")</f>
        <v>ADOBI</v>
      </c>
      <c r="G1932" s="23" t="str">
        <f>+IFERROR(VLOOKUP(AW1932,'[2]LISTAS ANEXO 1. 2'!$A$9:$B$38,2,FALSE),"")</f>
        <v>AI</v>
      </c>
      <c r="H1932" s="23" t="str">
        <f>+IFERROR(IF(C1932="ADMINYCOOR",VLOOKUP(AY1932,'[2]LISTAS ANEXO 1. 3'!$B$13:$C$42,2,FALSE),IF(C1932="TASAS",VLOOKUP(AY1932,'[2]LISTAS ANEXO 1. 3'!$B$43:$C$51,2,FALSE),IF(C1932="FORTALECIMIENTO",VLOOKUP(AY1932,'[2]LISTAS ANEXO 1. 3'!$B$52:$C$58,2,FALSE),""))),"")</f>
        <v>AA</v>
      </c>
      <c r="I1932" s="23" t="str">
        <f>+IFERROR(VLOOKUP(#REF!,'[2]LISTAS ANEXO 1. 4'!$B$74:$C$90,2,FALSE),"")</f>
        <v/>
      </c>
      <c r="J1932" s="23" t="str">
        <f>+IFERROR(VLOOKUP(X1932,[2]ORDINALES!$B$2:$C$5,2,FALSE),"")</f>
        <v>CTADOS</v>
      </c>
      <c r="K1932" s="23" t="str">
        <f>+IFERROR(VLOOKUP(#REF!,[2]REGION!$G$2:$I$1125,2,FALSE),"")</f>
        <v/>
      </c>
      <c r="L1932" s="23" t="str">
        <f>+IFERROR(VLOOKUP(AI1932,[2]REGION!$G$2:$I$1125,2,FALSE),"")</f>
        <v>BOLIVAR</v>
      </c>
      <c r="M1932" s="23" t="str">
        <f>+IFERROR(VLOOKUP(#REF!,[2]ORDINALES!$H$2:$I$382,2,FALSE),"")</f>
        <v/>
      </c>
      <c r="N1932" s="23" t="str">
        <f>IFERROR(VLOOKUP(U1932,'[2]Lista Willy'!$B$11:$D$14,3,FALSE),"")</f>
        <v>REC_11</v>
      </c>
      <c r="O1932" s="24"/>
      <c r="P1932" s="90">
        <v>59000</v>
      </c>
      <c r="Q1932" s="90" t="s">
        <v>540</v>
      </c>
      <c r="R1932" s="90" t="s">
        <v>1757</v>
      </c>
      <c r="S1932" s="90" t="s">
        <v>1854</v>
      </c>
      <c r="T1932" s="94" t="s">
        <v>1757</v>
      </c>
      <c r="U1932" s="90" t="s">
        <v>52</v>
      </c>
      <c r="V1932" s="94" t="s">
        <v>53</v>
      </c>
      <c r="W1932" s="90" t="s">
        <v>54</v>
      </c>
      <c r="X1932" s="90" t="s">
        <v>55</v>
      </c>
      <c r="Y1932" s="99" t="s">
        <v>1855</v>
      </c>
      <c r="Z1932" s="87">
        <v>14491356</v>
      </c>
      <c r="AA1932" s="120"/>
      <c r="AB1932" s="87"/>
      <c r="AC1932" s="87"/>
      <c r="AD1932" s="87"/>
      <c r="AE1932" s="120">
        <v>14491356</v>
      </c>
      <c r="AF1932" s="88">
        <v>14120000</v>
      </c>
      <c r="AG1932" s="89">
        <v>14543600</v>
      </c>
      <c r="AH1932" s="90">
        <v>91022</v>
      </c>
      <c r="AI1932" s="90" t="s">
        <v>1837</v>
      </c>
      <c r="AJ1932" s="90" t="s">
        <v>1838</v>
      </c>
      <c r="AK1932" s="90" t="s">
        <v>59</v>
      </c>
      <c r="AL1932" s="90" t="s">
        <v>1856</v>
      </c>
      <c r="AM1932" s="90"/>
      <c r="AN1932" s="90"/>
      <c r="AO1932" s="90" t="s">
        <v>1857</v>
      </c>
      <c r="AP1932" s="90" t="s">
        <v>1858</v>
      </c>
      <c r="AQ1932" s="90" t="s">
        <v>387</v>
      </c>
      <c r="AR1932" s="90" t="s">
        <v>1859</v>
      </c>
      <c r="AS1932" s="90" t="s">
        <v>60</v>
      </c>
      <c r="AT1932" s="90" t="s">
        <v>61</v>
      </c>
      <c r="AU1932" s="97" t="s">
        <v>62</v>
      </c>
      <c r="AV1932" s="98" t="s">
        <v>125</v>
      </c>
      <c r="AW1932" s="98" t="s">
        <v>126</v>
      </c>
      <c r="AX1932" s="97">
        <v>3202032</v>
      </c>
      <c r="AY1932" s="98" t="s">
        <v>127</v>
      </c>
      <c r="AZ1932" s="98" t="s">
        <v>293</v>
      </c>
      <c r="BA1932" s="24"/>
    </row>
    <row r="1933" spans="1:53" ht="84.75" customHeight="1">
      <c r="A1933" s="23" t="str">
        <f>+IFERROR(VLOOKUP(R1933,'[2]Listas niveles'!$D$2:$E$11,2,FALSE),"")</f>
        <v>DTCA</v>
      </c>
      <c r="B1933" s="23" t="str">
        <f>+IFERROR(VLOOKUP(AS1933,'[2]Listas anexo 1'!$A$7:$B$8,2,FALSE),"")</f>
        <v>ADMIN</v>
      </c>
      <c r="C1933" s="23" t="str">
        <f>+IFERROR(VLOOKUP(AT1933,'[2]Listas anexo 1'!$A$13:$B$15,2,FALSE),"")</f>
        <v>ADMINYCOOR</v>
      </c>
      <c r="D1933" s="23" t="str">
        <f>+IFERROR(VLOOKUP(AT1933,'[2]Listas anexo 1'!$A$13:$C$15,3,FALSE),"")</f>
        <v>CONTRIBUIR</v>
      </c>
      <c r="E1933" s="23" t="str">
        <f>+IFERROR(VLOOKUP(AT1933,'[2]Listas anexo 1'!$A$19:$B$21,2,FALSE),"")</f>
        <v>ADMINOB</v>
      </c>
      <c r="F1933" s="23" t="str">
        <f>+IFERROR(VLOOKUP(AV1933,'[2]Listas anexo 1'!$J$13:$K$21,2,FALSE),"")</f>
        <v>ADOBI</v>
      </c>
      <c r="G1933" s="23" t="str">
        <f>+IFERROR(VLOOKUP(AW1933,'[2]LISTAS ANEXO 1. 2'!$A$9:$B$38,2,FALSE),"")</f>
        <v>AI</v>
      </c>
      <c r="H1933" s="23" t="str">
        <f>+IFERROR(IF(C1933="ADMINYCOOR",VLOOKUP(AY1933,'[2]LISTAS ANEXO 1. 3'!$B$13:$C$42,2,FALSE),IF(C1933="TASAS",VLOOKUP(AY1933,'[2]LISTAS ANEXO 1. 3'!$B$43:$C$51,2,FALSE),IF(C1933="FORTALECIMIENTO",VLOOKUP(AY1933,'[2]LISTAS ANEXO 1. 3'!$B$52:$C$58,2,FALSE),""))),"")</f>
        <v>AA</v>
      </c>
      <c r="I1933" s="23" t="str">
        <f>+IFERROR(VLOOKUP(#REF!,'[2]LISTAS ANEXO 1. 4'!$B$74:$C$90,2,FALSE),"")</f>
        <v/>
      </c>
      <c r="J1933" s="23" t="str">
        <f>+IFERROR(VLOOKUP(X1933,[2]ORDINALES!$B$2:$C$5,2,FALSE),"")</f>
        <v>CTADOS</v>
      </c>
      <c r="K1933" s="23" t="str">
        <f>+IFERROR(VLOOKUP(#REF!,[2]REGION!$G$2:$I$1125,2,FALSE),"")</f>
        <v/>
      </c>
      <c r="L1933" s="23" t="str">
        <f>+IFERROR(VLOOKUP(AI1933,[2]REGION!$G$2:$I$1125,2,FALSE),"")</f>
        <v>BOLIVAR</v>
      </c>
      <c r="M1933" s="23" t="str">
        <f>+IFERROR(VLOOKUP(#REF!,[2]ORDINALES!$H$2:$I$382,2,FALSE),"")</f>
        <v/>
      </c>
      <c r="N1933" s="23" t="str">
        <f>IFERROR(VLOOKUP(U1933,'[2]Lista Willy'!$B$11:$D$14,3,FALSE),"")</f>
        <v>REC_11</v>
      </c>
      <c r="O1933" s="24"/>
      <c r="P1933" s="90">
        <v>59001</v>
      </c>
      <c r="Q1933" s="90" t="s">
        <v>540</v>
      </c>
      <c r="R1933" s="90" t="s">
        <v>1757</v>
      </c>
      <c r="S1933" s="90" t="s">
        <v>1854</v>
      </c>
      <c r="T1933" s="94" t="s">
        <v>1757</v>
      </c>
      <c r="U1933" s="90" t="s">
        <v>52</v>
      </c>
      <c r="V1933" s="94" t="s">
        <v>53</v>
      </c>
      <c r="W1933" s="90" t="s">
        <v>54</v>
      </c>
      <c r="X1933" s="90" t="s">
        <v>55</v>
      </c>
      <c r="Y1933" s="99" t="s">
        <v>1855</v>
      </c>
      <c r="Z1933" s="87">
        <v>14491356</v>
      </c>
      <c r="AA1933" s="120"/>
      <c r="AB1933" s="87"/>
      <c r="AC1933" s="87"/>
      <c r="AD1933" s="87"/>
      <c r="AE1933" s="120">
        <v>14491356</v>
      </c>
      <c r="AF1933" s="88">
        <v>14120000</v>
      </c>
      <c r="AG1933" s="89">
        <v>14543600</v>
      </c>
      <c r="AH1933" s="90">
        <v>91022</v>
      </c>
      <c r="AI1933" s="90" t="s">
        <v>1837</v>
      </c>
      <c r="AJ1933" s="90" t="s">
        <v>1838</v>
      </c>
      <c r="AK1933" s="90" t="s">
        <v>59</v>
      </c>
      <c r="AL1933" s="90" t="s">
        <v>1856</v>
      </c>
      <c r="AM1933" s="90"/>
      <c r="AN1933" s="90"/>
      <c r="AO1933" s="90" t="s">
        <v>1857</v>
      </c>
      <c r="AP1933" s="90" t="s">
        <v>1858</v>
      </c>
      <c r="AQ1933" s="90" t="s">
        <v>387</v>
      </c>
      <c r="AR1933" s="90" t="s">
        <v>57</v>
      </c>
      <c r="AS1933" s="90" t="s">
        <v>60</v>
      </c>
      <c r="AT1933" s="90" t="s">
        <v>61</v>
      </c>
      <c r="AU1933" s="97" t="s">
        <v>62</v>
      </c>
      <c r="AV1933" s="98" t="s">
        <v>125</v>
      </c>
      <c r="AW1933" s="98" t="s">
        <v>126</v>
      </c>
      <c r="AX1933" s="97">
        <v>3202032</v>
      </c>
      <c r="AY1933" s="98" t="s">
        <v>127</v>
      </c>
      <c r="AZ1933" s="98" t="s">
        <v>293</v>
      </c>
      <c r="BA1933" s="24"/>
    </row>
    <row r="1934" spans="1:53" ht="84.75" customHeight="1">
      <c r="A1934" s="23" t="str">
        <f>+IFERROR(VLOOKUP(R1934,'[2]Listas niveles'!$D$2:$E$11,2,FALSE),"")</f>
        <v>DTCA</v>
      </c>
      <c r="B1934" s="23" t="str">
        <f>+IFERROR(VLOOKUP(AS1934,'[2]Listas anexo 1'!$A$7:$B$8,2,FALSE),"")</f>
        <v>ADMIN</v>
      </c>
      <c r="C1934" s="23" t="str">
        <f>+IFERROR(VLOOKUP(AT1934,'[2]Listas anexo 1'!$A$13:$B$15,2,FALSE),"")</f>
        <v>ADMINYCOOR</v>
      </c>
      <c r="D1934" s="23" t="str">
        <f>+IFERROR(VLOOKUP(AT1934,'[2]Listas anexo 1'!$A$13:$C$15,3,FALSE),"")</f>
        <v>CONTRIBUIR</v>
      </c>
      <c r="E1934" s="23" t="str">
        <f>+IFERROR(VLOOKUP(AT1934,'[2]Listas anexo 1'!$A$19:$B$21,2,FALSE),"")</f>
        <v>ADMINOB</v>
      </c>
      <c r="F1934" s="23" t="str">
        <f>+IFERROR(VLOOKUP(AV1934,'[2]Listas anexo 1'!$J$13:$K$21,2,FALSE),"")</f>
        <v>ADOBI</v>
      </c>
      <c r="G1934" s="23" t="str">
        <f>+IFERROR(VLOOKUP(AW1934,'[2]LISTAS ANEXO 1. 2'!$A$9:$B$38,2,FALSE),"")</f>
        <v>AI</v>
      </c>
      <c r="H1934" s="23" t="str">
        <f>+IFERROR(IF(C1934="ADMINYCOOR",VLOOKUP(AY1934,'[2]LISTAS ANEXO 1. 3'!$B$13:$C$42,2,FALSE),IF(C1934="TASAS",VLOOKUP(AY1934,'[2]LISTAS ANEXO 1. 3'!$B$43:$C$51,2,FALSE),IF(C1934="FORTALECIMIENTO",VLOOKUP(AY1934,'[2]LISTAS ANEXO 1. 3'!$B$52:$C$58,2,FALSE),""))),"")</f>
        <v>AA</v>
      </c>
      <c r="I1934" s="23" t="str">
        <f>+IFERROR(VLOOKUP(#REF!,'[2]LISTAS ANEXO 1. 4'!$B$74:$C$90,2,FALSE),"")</f>
        <v/>
      </c>
      <c r="J1934" s="23" t="str">
        <f>+IFERROR(VLOOKUP(X1934,[2]ORDINALES!$B$2:$C$5,2,FALSE),"")</f>
        <v>CTADOS</v>
      </c>
      <c r="K1934" s="23" t="str">
        <f>+IFERROR(VLOOKUP(#REF!,[2]REGION!$G$2:$I$1125,2,FALSE),"")</f>
        <v/>
      </c>
      <c r="L1934" s="23" t="str">
        <f>+IFERROR(VLOOKUP(AI1934,[2]REGION!$G$2:$I$1125,2,FALSE),"")</f>
        <v>BOLIVAR</v>
      </c>
      <c r="M1934" s="23" t="str">
        <f>+IFERROR(VLOOKUP(#REF!,[2]ORDINALES!$H$2:$I$382,2,FALSE),"")</f>
        <v/>
      </c>
      <c r="N1934" s="23" t="str">
        <f>IFERROR(VLOOKUP(U1934,'[2]Lista Willy'!$B$11:$D$14,3,FALSE),"")</f>
        <v>REC_11</v>
      </c>
      <c r="O1934" s="24"/>
      <c r="P1934" s="90">
        <v>59002</v>
      </c>
      <c r="Q1934" s="90" t="s">
        <v>540</v>
      </c>
      <c r="R1934" s="90" t="s">
        <v>1757</v>
      </c>
      <c r="S1934" s="90" t="s">
        <v>1854</v>
      </c>
      <c r="T1934" s="94" t="s">
        <v>1757</v>
      </c>
      <c r="U1934" s="90" t="s">
        <v>52</v>
      </c>
      <c r="V1934" s="94" t="s">
        <v>53</v>
      </c>
      <c r="W1934" s="90" t="s">
        <v>54</v>
      </c>
      <c r="X1934" s="90" t="s">
        <v>55</v>
      </c>
      <c r="Y1934" s="99" t="s">
        <v>1855</v>
      </c>
      <c r="Z1934" s="87">
        <v>14491356</v>
      </c>
      <c r="AA1934" s="120"/>
      <c r="AB1934" s="87"/>
      <c r="AC1934" s="87"/>
      <c r="AD1934" s="87"/>
      <c r="AE1934" s="120">
        <v>14491356</v>
      </c>
      <c r="AF1934" s="88">
        <v>14120000</v>
      </c>
      <c r="AG1934" s="89">
        <v>14543600</v>
      </c>
      <c r="AH1934" s="90">
        <v>91022</v>
      </c>
      <c r="AI1934" s="90" t="s">
        <v>1837</v>
      </c>
      <c r="AJ1934" s="90" t="s">
        <v>1838</v>
      </c>
      <c r="AK1934" s="90" t="s">
        <v>59</v>
      </c>
      <c r="AL1934" s="90" t="s">
        <v>1856</v>
      </c>
      <c r="AM1934" s="90"/>
      <c r="AN1934" s="90"/>
      <c r="AO1934" s="90" t="s">
        <v>1857</v>
      </c>
      <c r="AP1934" s="90" t="s">
        <v>1858</v>
      </c>
      <c r="AQ1934" s="90" t="s">
        <v>387</v>
      </c>
      <c r="AR1934" s="90" t="s">
        <v>57</v>
      </c>
      <c r="AS1934" s="90" t="s">
        <v>60</v>
      </c>
      <c r="AT1934" s="90" t="s">
        <v>61</v>
      </c>
      <c r="AU1934" s="97" t="s">
        <v>62</v>
      </c>
      <c r="AV1934" s="98" t="s">
        <v>125</v>
      </c>
      <c r="AW1934" s="98" t="s">
        <v>126</v>
      </c>
      <c r="AX1934" s="97">
        <v>3202032</v>
      </c>
      <c r="AY1934" s="98" t="s">
        <v>127</v>
      </c>
      <c r="AZ1934" s="98" t="s">
        <v>293</v>
      </c>
      <c r="BA1934" s="24"/>
    </row>
    <row r="1935" spans="1:53" ht="84.75" customHeight="1">
      <c r="A1935" s="23" t="str">
        <f>+IFERROR(VLOOKUP(R1935,'[2]Listas niveles'!$D$2:$E$11,2,FALSE),"")</f>
        <v>DTCA</v>
      </c>
      <c r="B1935" s="23" t="str">
        <f>+IFERROR(VLOOKUP(AS1935,'[2]Listas anexo 1'!$A$7:$B$8,2,FALSE),"")</f>
        <v>ADMIN</v>
      </c>
      <c r="C1935" s="23" t="str">
        <f>+IFERROR(VLOOKUP(AT1935,'[2]Listas anexo 1'!$A$13:$B$15,2,FALSE),"")</f>
        <v>ADMINYCOOR</v>
      </c>
      <c r="D1935" s="23" t="str">
        <f>+IFERROR(VLOOKUP(AT1935,'[2]Listas anexo 1'!$A$13:$C$15,3,FALSE),"")</f>
        <v>CONTRIBUIR</v>
      </c>
      <c r="E1935" s="23" t="str">
        <f>+IFERROR(VLOOKUP(AT1935,'[2]Listas anexo 1'!$A$19:$B$21,2,FALSE),"")</f>
        <v>ADMINOB</v>
      </c>
      <c r="F1935" s="23" t="str">
        <f>+IFERROR(VLOOKUP(AV1935,'[2]Listas anexo 1'!$J$13:$K$21,2,FALSE),"")</f>
        <v>ADOBI</v>
      </c>
      <c r="G1935" s="23" t="str">
        <f>+IFERROR(VLOOKUP(AW1935,'[2]LISTAS ANEXO 1. 2'!$A$9:$B$38,2,FALSE),"")</f>
        <v>AI</v>
      </c>
      <c r="H1935" s="23" t="str">
        <f>+IFERROR(IF(C1935="ADMINYCOOR",VLOOKUP(AY1935,'[2]LISTAS ANEXO 1. 3'!$B$13:$C$42,2,FALSE),IF(C1935="TASAS",VLOOKUP(AY1935,'[2]LISTAS ANEXO 1. 3'!$B$43:$C$51,2,FALSE),IF(C1935="FORTALECIMIENTO",VLOOKUP(AY1935,'[2]LISTAS ANEXO 1. 3'!$B$52:$C$58,2,FALSE),""))),"")</f>
        <v>AA</v>
      </c>
      <c r="I1935" s="23" t="str">
        <f>+IFERROR(VLOOKUP(#REF!,'[2]LISTAS ANEXO 1. 4'!$B$74:$C$90,2,FALSE),"")</f>
        <v/>
      </c>
      <c r="J1935" s="23" t="str">
        <f>+IFERROR(VLOOKUP(X1935,[2]ORDINALES!$B$2:$C$5,2,FALSE),"")</f>
        <v>CTADOS</v>
      </c>
      <c r="K1935" s="23" t="str">
        <f>+IFERROR(VLOOKUP(#REF!,[2]REGION!$G$2:$I$1125,2,FALSE),"")</f>
        <v/>
      </c>
      <c r="L1935" s="23" t="str">
        <f>+IFERROR(VLOOKUP(AI1935,[2]REGION!$G$2:$I$1125,2,FALSE),"")</f>
        <v>BOLIVAR</v>
      </c>
      <c r="M1935" s="23" t="str">
        <f>+IFERROR(VLOOKUP(#REF!,[2]ORDINALES!$H$2:$I$382,2,FALSE),"")</f>
        <v/>
      </c>
      <c r="N1935" s="23" t="str">
        <f>IFERROR(VLOOKUP(U1935,'[2]Lista Willy'!$B$11:$D$14,3,FALSE),"")</f>
        <v>REC_11</v>
      </c>
      <c r="O1935" s="24"/>
      <c r="P1935" s="90">
        <v>59003</v>
      </c>
      <c r="Q1935" s="90" t="s">
        <v>540</v>
      </c>
      <c r="R1935" s="90" t="s">
        <v>1757</v>
      </c>
      <c r="S1935" s="90" t="s">
        <v>1854</v>
      </c>
      <c r="T1935" s="94" t="s">
        <v>1757</v>
      </c>
      <c r="U1935" s="90" t="s">
        <v>52</v>
      </c>
      <c r="V1935" s="94" t="s">
        <v>53</v>
      </c>
      <c r="W1935" s="90" t="s">
        <v>54</v>
      </c>
      <c r="X1935" s="90" t="s">
        <v>55</v>
      </c>
      <c r="Y1935" s="99" t="s">
        <v>1860</v>
      </c>
      <c r="Z1935" s="87">
        <v>15842639.999999998</v>
      </c>
      <c r="AA1935" s="120"/>
      <c r="AB1935" s="87"/>
      <c r="AC1935" s="87"/>
      <c r="AD1935" s="87"/>
      <c r="AE1935" s="120">
        <v>15842639.999999998</v>
      </c>
      <c r="AF1935" s="88"/>
      <c r="AG1935" s="88"/>
      <c r="AH1935" s="90"/>
      <c r="AI1935" s="90" t="s">
        <v>1837</v>
      </c>
      <c r="AJ1935" s="90" t="s">
        <v>1838</v>
      </c>
      <c r="AK1935" s="90" t="s">
        <v>59</v>
      </c>
      <c r="AL1935" s="90" t="s">
        <v>1856</v>
      </c>
      <c r="AM1935" s="90"/>
      <c r="AN1935" s="90"/>
      <c r="AO1935" s="90" t="s">
        <v>1857</v>
      </c>
      <c r="AP1935" s="90" t="s">
        <v>1858</v>
      </c>
      <c r="AQ1935" s="90" t="s">
        <v>387</v>
      </c>
      <c r="AR1935" s="90" t="s">
        <v>57</v>
      </c>
      <c r="AS1935" s="90" t="s">
        <v>60</v>
      </c>
      <c r="AT1935" s="90" t="s">
        <v>61</v>
      </c>
      <c r="AU1935" s="97" t="s">
        <v>62</v>
      </c>
      <c r="AV1935" s="98" t="s">
        <v>125</v>
      </c>
      <c r="AW1935" s="98" t="s">
        <v>126</v>
      </c>
      <c r="AX1935" s="97">
        <v>3202032</v>
      </c>
      <c r="AY1935" s="98" t="s">
        <v>127</v>
      </c>
      <c r="AZ1935" s="98" t="s">
        <v>293</v>
      </c>
      <c r="BA1935" s="24"/>
    </row>
    <row r="1936" spans="1:53" ht="84.75" customHeight="1">
      <c r="A1936" s="23" t="str">
        <f>+IFERROR(VLOOKUP(R1936,'[2]Listas niveles'!$D$2:$E$11,2,FALSE),"")</f>
        <v>DTCA</v>
      </c>
      <c r="B1936" s="23" t="str">
        <f>+IFERROR(VLOOKUP(AS1936,'[2]Listas anexo 1'!$A$7:$B$8,2,FALSE),"")</f>
        <v>ADMIN</v>
      </c>
      <c r="C1936" s="23" t="str">
        <f>+IFERROR(VLOOKUP(AT1936,'[2]Listas anexo 1'!$A$13:$B$15,2,FALSE),"")</f>
        <v>ADMINYCOOR</v>
      </c>
      <c r="D1936" s="23" t="str">
        <f>+IFERROR(VLOOKUP(AT1936,'[2]Listas anexo 1'!$A$13:$C$15,3,FALSE),"")</f>
        <v>CONTRIBUIR</v>
      </c>
      <c r="E1936" s="23" t="str">
        <f>+IFERROR(VLOOKUP(AT1936,'[2]Listas anexo 1'!$A$19:$B$21,2,FALSE),"")</f>
        <v>ADMINOB</v>
      </c>
      <c r="F1936" s="23" t="str">
        <f>+IFERROR(VLOOKUP(AV1936,'[2]Listas anexo 1'!$J$13:$K$21,2,FALSE),"")</f>
        <v>ADOBI</v>
      </c>
      <c r="G1936" s="23" t="str">
        <f>+IFERROR(VLOOKUP(AW1936,'[2]LISTAS ANEXO 1. 2'!$A$9:$B$38,2,FALSE),"")</f>
        <v>AI</v>
      </c>
      <c r="H1936" s="23" t="str">
        <f>+IFERROR(IF(C1936="ADMINYCOOR",VLOOKUP(AY1936,'[2]LISTAS ANEXO 1. 3'!$B$13:$C$42,2,FALSE),IF(C1936="TASAS",VLOOKUP(AY1936,'[2]LISTAS ANEXO 1. 3'!$B$43:$C$51,2,FALSE),IF(C1936="FORTALECIMIENTO",VLOOKUP(AY1936,'[2]LISTAS ANEXO 1. 3'!$B$52:$C$58,2,FALSE),""))),"")</f>
        <v>AA</v>
      </c>
      <c r="I1936" s="23" t="str">
        <f>+IFERROR(VLOOKUP(#REF!,'[2]LISTAS ANEXO 1. 4'!$B$74:$C$90,2,FALSE),"")</f>
        <v/>
      </c>
      <c r="J1936" s="23" t="str">
        <f>+IFERROR(VLOOKUP(X1936,[2]ORDINALES!$B$2:$C$5,2,FALSE),"")</f>
        <v>CTADOS</v>
      </c>
      <c r="K1936" s="23" t="str">
        <f>+IFERROR(VLOOKUP(#REF!,[2]REGION!$G$2:$I$1125,2,FALSE),"")</f>
        <v/>
      </c>
      <c r="L1936" s="23" t="str">
        <f>+IFERROR(VLOOKUP(AI1936,[2]REGION!$G$2:$I$1125,2,FALSE),"")</f>
        <v>BOLIVAR</v>
      </c>
      <c r="M1936" s="23" t="str">
        <f>+IFERROR(VLOOKUP(#REF!,[2]ORDINALES!$H$2:$I$382,2,FALSE),"")</f>
        <v/>
      </c>
      <c r="N1936" s="23" t="str">
        <f>IFERROR(VLOOKUP(U1936,'[2]Lista Willy'!$B$11:$D$14,3,FALSE),"")</f>
        <v>REC_11</v>
      </c>
      <c r="O1936" s="24"/>
      <c r="P1936" s="90">
        <v>59004</v>
      </c>
      <c r="Q1936" s="90" t="s">
        <v>540</v>
      </c>
      <c r="R1936" s="90" t="s">
        <v>1757</v>
      </c>
      <c r="S1936" s="90" t="s">
        <v>1854</v>
      </c>
      <c r="T1936" s="94" t="s">
        <v>1757</v>
      </c>
      <c r="U1936" s="90" t="s">
        <v>52</v>
      </c>
      <c r="V1936" s="94" t="s">
        <v>53</v>
      </c>
      <c r="W1936" s="90" t="s">
        <v>54</v>
      </c>
      <c r="X1936" s="90" t="s">
        <v>55</v>
      </c>
      <c r="Y1936" s="99" t="s">
        <v>1860</v>
      </c>
      <c r="Z1936" s="87">
        <v>15842639.999999998</v>
      </c>
      <c r="AA1936" s="120"/>
      <c r="AB1936" s="87"/>
      <c r="AC1936" s="87"/>
      <c r="AD1936" s="87"/>
      <c r="AE1936" s="120">
        <v>15842639.999999998</v>
      </c>
      <c r="AF1936" s="88"/>
      <c r="AG1936" s="88"/>
      <c r="AH1936" s="90"/>
      <c r="AI1936" s="90" t="s">
        <v>1837</v>
      </c>
      <c r="AJ1936" s="90" t="s">
        <v>1838</v>
      </c>
      <c r="AK1936" s="90" t="s">
        <v>59</v>
      </c>
      <c r="AL1936" s="90" t="s">
        <v>1856</v>
      </c>
      <c r="AM1936" s="90"/>
      <c r="AN1936" s="90"/>
      <c r="AO1936" s="90" t="s">
        <v>1857</v>
      </c>
      <c r="AP1936" s="90" t="s">
        <v>1858</v>
      </c>
      <c r="AQ1936" s="90" t="s">
        <v>387</v>
      </c>
      <c r="AR1936" s="90" t="s">
        <v>57</v>
      </c>
      <c r="AS1936" s="90" t="s">
        <v>60</v>
      </c>
      <c r="AT1936" s="90" t="s">
        <v>61</v>
      </c>
      <c r="AU1936" s="97" t="s">
        <v>62</v>
      </c>
      <c r="AV1936" s="98" t="s">
        <v>125</v>
      </c>
      <c r="AW1936" s="98" t="s">
        <v>126</v>
      </c>
      <c r="AX1936" s="97">
        <v>3202032</v>
      </c>
      <c r="AY1936" s="98" t="s">
        <v>127</v>
      </c>
      <c r="AZ1936" s="98" t="s">
        <v>293</v>
      </c>
      <c r="BA1936" s="24"/>
    </row>
    <row r="1937" spans="1:53" ht="84.75" customHeight="1">
      <c r="A1937" s="23" t="str">
        <f>+IFERROR(VLOOKUP(R1937,'[2]Listas niveles'!$D$2:$E$11,2,FALSE),"")</f>
        <v>DTCA</v>
      </c>
      <c r="B1937" s="23" t="str">
        <f>+IFERROR(VLOOKUP(AS1937,'[2]Listas anexo 1'!$A$7:$B$8,2,FALSE),"")</f>
        <v>ADMIN</v>
      </c>
      <c r="C1937" s="23" t="str">
        <f>+IFERROR(VLOOKUP(AT1937,'[2]Listas anexo 1'!$A$13:$B$15,2,FALSE),"")</f>
        <v>ADMINYCOOR</v>
      </c>
      <c r="D1937" s="23" t="str">
        <f>+IFERROR(VLOOKUP(AT1937,'[2]Listas anexo 1'!$A$13:$C$15,3,FALSE),"")</f>
        <v>CONTRIBUIR</v>
      </c>
      <c r="E1937" s="23" t="str">
        <f>+IFERROR(VLOOKUP(AT1937,'[2]Listas anexo 1'!$A$19:$B$21,2,FALSE),"")</f>
        <v>ADMINOB</v>
      </c>
      <c r="F1937" s="23" t="str">
        <f>+IFERROR(VLOOKUP(AV1937,'[2]Listas anexo 1'!$J$13:$K$21,2,FALSE),"")</f>
        <v>ADOBI</v>
      </c>
      <c r="G1937" s="23" t="str">
        <f>+IFERROR(VLOOKUP(AW1937,'[2]LISTAS ANEXO 1. 2'!$A$9:$B$38,2,FALSE),"")</f>
        <v>AI</v>
      </c>
      <c r="H1937" s="23" t="str">
        <f>+IFERROR(IF(C1937="ADMINYCOOR",VLOOKUP(AY1937,'[2]LISTAS ANEXO 1. 3'!$B$13:$C$42,2,FALSE),IF(C1937="TASAS",VLOOKUP(AY1937,'[2]LISTAS ANEXO 1. 3'!$B$43:$C$51,2,FALSE),IF(C1937="FORTALECIMIENTO",VLOOKUP(AY1937,'[2]LISTAS ANEXO 1. 3'!$B$52:$C$58,2,FALSE),""))),"")</f>
        <v>AA</v>
      </c>
      <c r="I1937" s="23" t="str">
        <f>+IFERROR(VLOOKUP(#REF!,'[2]LISTAS ANEXO 1. 4'!$B$74:$C$90,2,FALSE),"")</f>
        <v/>
      </c>
      <c r="J1937" s="23" t="str">
        <f>+IFERROR(VLOOKUP(X1937,[2]ORDINALES!$B$2:$C$5,2,FALSE),"")</f>
        <v>CTADOS</v>
      </c>
      <c r="K1937" s="23" t="str">
        <f>+IFERROR(VLOOKUP(#REF!,[2]REGION!$G$2:$I$1125,2,FALSE),"")</f>
        <v/>
      </c>
      <c r="L1937" s="23" t="str">
        <f>+IFERROR(VLOOKUP(AI1937,[2]REGION!$G$2:$I$1125,2,FALSE),"")</f>
        <v>BOLIVAR</v>
      </c>
      <c r="M1937" s="23" t="str">
        <f>+IFERROR(VLOOKUP(#REF!,[2]ORDINALES!$H$2:$I$382,2,FALSE),"")</f>
        <v/>
      </c>
      <c r="N1937" s="23" t="str">
        <f>IFERROR(VLOOKUP(U1937,'[2]Lista Willy'!$B$11:$D$14,3,FALSE),"")</f>
        <v>REC_11</v>
      </c>
      <c r="O1937" s="24"/>
      <c r="P1937" s="90">
        <v>59005</v>
      </c>
      <c r="Q1937" s="90" t="s">
        <v>540</v>
      </c>
      <c r="R1937" s="90" t="s">
        <v>1757</v>
      </c>
      <c r="S1937" s="90" t="s">
        <v>1854</v>
      </c>
      <c r="T1937" s="94" t="s">
        <v>1757</v>
      </c>
      <c r="U1937" s="90" t="s">
        <v>52</v>
      </c>
      <c r="V1937" s="94" t="s">
        <v>53</v>
      </c>
      <c r="W1937" s="90" t="s">
        <v>54</v>
      </c>
      <c r="X1937" s="90" t="s">
        <v>55</v>
      </c>
      <c r="Y1937" s="99" t="s">
        <v>1861</v>
      </c>
      <c r="Z1937" s="87">
        <v>14491356</v>
      </c>
      <c r="AA1937" s="120"/>
      <c r="AB1937" s="87"/>
      <c r="AC1937" s="87"/>
      <c r="AD1937" s="87"/>
      <c r="AE1937" s="120">
        <v>14491356</v>
      </c>
      <c r="AF1937" s="88">
        <v>14120000</v>
      </c>
      <c r="AG1937" s="89">
        <v>14543600</v>
      </c>
      <c r="AH1937" s="90">
        <v>91022</v>
      </c>
      <c r="AI1937" s="90" t="s">
        <v>1837</v>
      </c>
      <c r="AJ1937" s="90" t="s">
        <v>1838</v>
      </c>
      <c r="AK1937" s="90" t="s">
        <v>59</v>
      </c>
      <c r="AL1937" s="90" t="s">
        <v>1856</v>
      </c>
      <c r="AM1937" s="90"/>
      <c r="AN1937" s="90"/>
      <c r="AO1937" s="90" t="s">
        <v>1857</v>
      </c>
      <c r="AP1937" s="90" t="s">
        <v>1858</v>
      </c>
      <c r="AQ1937" s="90" t="s">
        <v>387</v>
      </c>
      <c r="AR1937" s="90" t="s">
        <v>57</v>
      </c>
      <c r="AS1937" s="90" t="s">
        <v>60</v>
      </c>
      <c r="AT1937" s="90" t="s">
        <v>61</v>
      </c>
      <c r="AU1937" s="97" t="s">
        <v>62</v>
      </c>
      <c r="AV1937" s="98" t="s">
        <v>125</v>
      </c>
      <c r="AW1937" s="98" t="s">
        <v>126</v>
      </c>
      <c r="AX1937" s="97">
        <v>3202032</v>
      </c>
      <c r="AY1937" s="98" t="s">
        <v>127</v>
      </c>
      <c r="AZ1937" s="98" t="s">
        <v>293</v>
      </c>
      <c r="BA1937" s="24"/>
    </row>
    <row r="1938" spans="1:53" ht="84.75" customHeight="1">
      <c r="A1938" s="23" t="str">
        <f>+IFERROR(VLOOKUP(R1938,'[2]Listas niveles'!$D$2:$E$11,2,FALSE),"")</f>
        <v>DTCA</v>
      </c>
      <c r="B1938" s="23" t="str">
        <f>+IFERROR(VLOOKUP(AS1938,'[2]Listas anexo 1'!$A$7:$B$8,2,FALSE),"")</f>
        <v>ADMIN</v>
      </c>
      <c r="C1938" s="23" t="str">
        <f>+IFERROR(VLOOKUP(AT1938,'[2]Listas anexo 1'!$A$13:$B$15,2,FALSE),"")</f>
        <v>ADMINYCOOR</v>
      </c>
      <c r="D1938" s="23" t="str">
        <f>+IFERROR(VLOOKUP(AT1938,'[2]Listas anexo 1'!$A$13:$C$15,3,FALSE),"")</f>
        <v>CONTRIBUIR</v>
      </c>
      <c r="E1938" s="23" t="str">
        <f>+IFERROR(VLOOKUP(AT1938,'[2]Listas anexo 1'!$A$19:$B$21,2,FALSE),"")</f>
        <v>ADMINOB</v>
      </c>
      <c r="F1938" s="23" t="str">
        <f>+IFERROR(VLOOKUP(AV1938,'[2]Listas anexo 1'!$J$13:$K$21,2,FALSE),"")</f>
        <v>ADOBI</v>
      </c>
      <c r="G1938" s="23" t="str">
        <f>+IFERROR(VLOOKUP(AW1938,'[2]LISTAS ANEXO 1. 2'!$A$9:$B$38,2,FALSE),"")</f>
        <v>AI</v>
      </c>
      <c r="H1938" s="23" t="str">
        <f>+IFERROR(IF(C1938="ADMINYCOOR",VLOOKUP(AY1938,'[2]LISTAS ANEXO 1. 3'!$B$13:$C$42,2,FALSE),IF(C1938="TASAS",VLOOKUP(AY1938,'[2]LISTAS ANEXO 1. 3'!$B$43:$C$51,2,FALSE),IF(C1938="FORTALECIMIENTO",VLOOKUP(AY1938,'[2]LISTAS ANEXO 1. 3'!$B$52:$C$58,2,FALSE),""))),"")</f>
        <v>AA</v>
      </c>
      <c r="I1938" s="23" t="str">
        <f>+IFERROR(VLOOKUP(#REF!,'[2]LISTAS ANEXO 1. 4'!$B$74:$C$90,2,FALSE),"")</f>
        <v/>
      </c>
      <c r="J1938" s="23" t="str">
        <f>+IFERROR(VLOOKUP(X1938,[2]ORDINALES!$B$2:$C$5,2,FALSE),"")</f>
        <v>CTADOS</v>
      </c>
      <c r="K1938" s="23" t="str">
        <f>+IFERROR(VLOOKUP(#REF!,[2]REGION!$G$2:$I$1125,2,FALSE),"")</f>
        <v/>
      </c>
      <c r="L1938" s="23" t="str">
        <f>+IFERROR(VLOOKUP(AI1938,[2]REGION!$G$2:$I$1125,2,FALSE),"")</f>
        <v>BOLIVAR</v>
      </c>
      <c r="M1938" s="23" t="str">
        <f>+IFERROR(VLOOKUP(#REF!,[2]ORDINALES!$H$2:$I$382,2,FALSE),"")</f>
        <v/>
      </c>
      <c r="N1938" s="23" t="str">
        <f>IFERROR(VLOOKUP(U1938,'[2]Lista Willy'!$B$11:$D$14,3,FALSE),"")</f>
        <v>REC_11</v>
      </c>
      <c r="O1938" s="24"/>
      <c r="P1938" s="90">
        <v>59006</v>
      </c>
      <c r="Q1938" s="90" t="s">
        <v>540</v>
      </c>
      <c r="R1938" s="90" t="s">
        <v>1757</v>
      </c>
      <c r="S1938" s="90" t="s">
        <v>1854</v>
      </c>
      <c r="T1938" s="94" t="s">
        <v>1757</v>
      </c>
      <c r="U1938" s="90" t="s">
        <v>52</v>
      </c>
      <c r="V1938" s="94" t="s">
        <v>53</v>
      </c>
      <c r="W1938" s="90" t="s">
        <v>54</v>
      </c>
      <c r="X1938" s="90" t="s">
        <v>55</v>
      </c>
      <c r="Y1938" s="99" t="s">
        <v>1861</v>
      </c>
      <c r="Z1938" s="87">
        <v>14491356</v>
      </c>
      <c r="AA1938" s="120"/>
      <c r="AB1938" s="87"/>
      <c r="AC1938" s="87"/>
      <c r="AD1938" s="87"/>
      <c r="AE1938" s="120">
        <v>14491356</v>
      </c>
      <c r="AF1938" s="88">
        <v>14120000</v>
      </c>
      <c r="AG1938" s="89">
        <v>14543600</v>
      </c>
      <c r="AH1938" s="90">
        <v>91022</v>
      </c>
      <c r="AI1938" s="90" t="s">
        <v>1837</v>
      </c>
      <c r="AJ1938" s="90" t="s">
        <v>1838</v>
      </c>
      <c r="AK1938" s="90" t="s">
        <v>59</v>
      </c>
      <c r="AL1938" s="90" t="s">
        <v>1856</v>
      </c>
      <c r="AM1938" s="90"/>
      <c r="AN1938" s="90"/>
      <c r="AO1938" s="90" t="s">
        <v>1857</v>
      </c>
      <c r="AP1938" s="90" t="s">
        <v>1858</v>
      </c>
      <c r="AQ1938" s="90" t="s">
        <v>387</v>
      </c>
      <c r="AR1938" s="90" t="s">
        <v>57</v>
      </c>
      <c r="AS1938" s="90" t="s">
        <v>60</v>
      </c>
      <c r="AT1938" s="90" t="s">
        <v>61</v>
      </c>
      <c r="AU1938" s="97" t="s">
        <v>62</v>
      </c>
      <c r="AV1938" s="98" t="s">
        <v>125</v>
      </c>
      <c r="AW1938" s="98" t="s">
        <v>126</v>
      </c>
      <c r="AX1938" s="97">
        <v>3202032</v>
      </c>
      <c r="AY1938" s="98" t="s">
        <v>127</v>
      </c>
      <c r="AZ1938" s="98" t="s">
        <v>293</v>
      </c>
      <c r="BA1938" s="24"/>
    </row>
    <row r="1939" spans="1:53" ht="84.75" customHeight="1">
      <c r="A1939" s="23" t="str">
        <f>+IFERROR(VLOOKUP(R1939,'[2]Listas niveles'!$D$2:$E$11,2,FALSE),"")</f>
        <v>DTCA</v>
      </c>
      <c r="B1939" s="23" t="str">
        <f>+IFERROR(VLOOKUP(AS1939,'[2]Listas anexo 1'!$A$7:$B$8,2,FALSE),"")</f>
        <v>ADMIN</v>
      </c>
      <c r="C1939" s="23" t="str">
        <f>+IFERROR(VLOOKUP(AT1939,'[2]Listas anexo 1'!$A$13:$B$15,2,FALSE),"")</f>
        <v>ADMINYCOOR</v>
      </c>
      <c r="D1939" s="23" t="str">
        <f>+IFERROR(VLOOKUP(AT1939,'[2]Listas anexo 1'!$A$13:$C$15,3,FALSE),"")</f>
        <v>CONTRIBUIR</v>
      </c>
      <c r="E1939" s="23" t="str">
        <f>+IFERROR(VLOOKUP(AT1939,'[2]Listas anexo 1'!$A$19:$B$21,2,FALSE),"")</f>
        <v>ADMINOB</v>
      </c>
      <c r="F1939" s="23" t="str">
        <f>+IFERROR(VLOOKUP(AV1939,'[2]Listas anexo 1'!$J$13:$K$21,2,FALSE),"")</f>
        <v>ADOBI</v>
      </c>
      <c r="G1939" s="23" t="str">
        <f>+IFERROR(VLOOKUP(AW1939,'[2]LISTAS ANEXO 1. 2'!$A$9:$B$38,2,FALSE),"")</f>
        <v>AI</v>
      </c>
      <c r="H1939" s="23" t="str">
        <f>+IFERROR(IF(C1939="ADMINYCOOR",VLOOKUP(AY1939,'[2]LISTAS ANEXO 1. 3'!$B$13:$C$42,2,FALSE),IF(C1939="TASAS",VLOOKUP(AY1939,'[2]LISTAS ANEXO 1. 3'!$B$43:$C$51,2,FALSE),IF(C1939="FORTALECIMIENTO",VLOOKUP(AY1939,'[2]LISTAS ANEXO 1. 3'!$B$52:$C$58,2,FALSE),""))),"")</f>
        <v>AA</v>
      </c>
      <c r="I1939" s="23" t="str">
        <f>+IFERROR(VLOOKUP(#REF!,'[2]LISTAS ANEXO 1. 4'!$B$74:$C$90,2,FALSE),"")</f>
        <v/>
      </c>
      <c r="J1939" s="23" t="str">
        <f>+IFERROR(VLOOKUP(X1939,[2]ORDINALES!$B$2:$C$5,2,FALSE),"")</f>
        <v>CTADOS</v>
      </c>
      <c r="K1939" s="23" t="str">
        <f>+IFERROR(VLOOKUP(#REF!,[2]REGION!$G$2:$I$1125,2,FALSE),"")</f>
        <v/>
      </c>
      <c r="L1939" s="23" t="str">
        <f>+IFERROR(VLOOKUP(AI1939,[2]REGION!$G$2:$I$1125,2,FALSE),"")</f>
        <v>BOLIVAR</v>
      </c>
      <c r="M1939" s="23" t="str">
        <f>+IFERROR(VLOOKUP(#REF!,[2]ORDINALES!$H$2:$I$382,2,FALSE),"")</f>
        <v/>
      </c>
      <c r="N1939" s="23" t="str">
        <f>IFERROR(VLOOKUP(U1939,'[2]Lista Willy'!$B$11:$D$14,3,FALSE),"")</f>
        <v>REC_11</v>
      </c>
      <c r="O1939" s="24"/>
      <c r="P1939" s="90">
        <v>59007</v>
      </c>
      <c r="Q1939" s="90" t="s">
        <v>540</v>
      </c>
      <c r="R1939" s="90" t="s">
        <v>1757</v>
      </c>
      <c r="S1939" s="90" t="s">
        <v>1854</v>
      </c>
      <c r="T1939" s="94" t="s">
        <v>1757</v>
      </c>
      <c r="U1939" s="90" t="s">
        <v>52</v>
      </c>
      <c r="V1939" s="94" t="s">
        <v>53</v>
      </c>
      <c r="W1939" s="90" t="s">
        <v>54</v>
      </c>
      <c r="X1939" s="90" t="s">
        <v>55</v>
      </c>
      <c r="Y1939" s="99" t="s">
        <v>1861</v>
      </c>
      <c r="Z1939" s="87">
        <v>14491356</v>
      </c>
      <c r="AA1939" s="120"/>
      <c r="AB1939" s="87"/>
      <c r="AC1939" s="87"/>
      <c r="AD1939" s="87"/>
      <c r="AE1939" s="120">
        <v>14491356</v>
      </c>
      <c r="AF1939" s="88">
        <v>14120000</v>
      </c>
      <c r="AG1939" s="89">
        <v>14543600</v>
      </c>
      <c r="AH1939" s="90">
        <v>91022</v>
      </c>
      <c r="AI1939" s="90" t="s">
        <v>1837</v>
      </c>
      <c r="AJ1939" s="90" t="s">
        <v>1838</v>
      </c>
      <c r="AK1939" s="90" t="s">
        <v>59</v>
      </c>
      <c r="AL1939" s="90" t="s">
        <v>1856</v>
      </c>
      <c r="AM1939" s="90"/>
      <c r="AN1939" s="90"/>
      <c r="AO1939" s="90" t="s">
        <v>1857</v>
      </c>
      <c r="AP1939" s="90" t="s">
        <v>1858</v>
      </c>
      <c r="AQ1939" s="90" t="s">
        <v>387</v>
      </c>
      <c r="AR1939" s="90" t="s">
        <v>57</v>
      </c>
      <c r="AS1939" s="90" t="s">
        <v>60</v>
      </c>
      <c r="AT1939" s="90" t="s">
        <v>61</v>
      </c>
      <c r="AU1939" s="97" t="s">
        <v>62</v>
      </c>
      <c r="AV1939" s="98" t="s">
        <v>125</v>
      </c>
      <c r="AW1939" s="98" t="s">
        <v>126</v>
      </c>
      <c r="AX1939" s="97">
        <v>3202032</v>
      </c>
      <c r="AY1939" s="98" t="s">
        <v>127</v>
      </c>
      <c r="AZ1939" s="98" t="s">
        <v>293</v>
      </c>
      <c r="BA1939" s="24"/>
    </row>
    <row r="1940" spans="1:53" ht="84.75" customHeight="1">
      <c r="A1940" s="23" t="str">
        <f>+IFERROR(VLOOKUP(R1940,'[2]Listas niveles'!$D$2:$E$11,2,FALSE),"")</f>
        <v>DTCA</v>
      </c>
      <c r="B1940" s="23" t="str">
        <f>+IFERROR(VLOOKUP(AS1940,'[2]Listas anexo 1'!$A$7:$B$8,2,FALSE),"")</f>
        <v>ADMIN</v>
      </c>
      <c r="C1940" s="23" t="str">
        <f>+IFERROR(VLOOKUP(AT1940,'[2]Listas anexo 1'!$A$13:$B$15,2,FALSE),"")</f>
        <v>ADMINYCOOR</v>
      </c>
      <c r="D1940" s="23" t="str">
        <f>+IFERROR(VLOOKUP(AT1940,'[2]Listas anexo 1'!$A$13:$C$15,3,FALSE),"")</f>
        <v>CONTRIBUIR</v>
      </c>
      <c r="E1940" s="23" t="str">
        <f>+IFERROR(VLOOKUP(AT1940,'[2]Listas anexo 1'!$A$19:$B$21,2,FALSE),"")</f>
        <v>ADMINOB</v>
      </c>
      <c r="F1940" s="23" t="str">
        <f>+IFERROR(VLOOKUP(AV1940,'[2]Listas anexo 1'!$J$13:$K$21,2,FALSE),"")</f>
        <v>ADOBI</v>
      </c>
      <c r="G1940" s="23" t="str">
        <f>+IFERROR(VLOOKUP(AW1940,'[2]LISTAS ANEXO 1. 2'!$A$9:$B$38,2,FALSE),"")</f>
        <v>AI</v>
      </c>
      <c r="H1940" s="23" t="str">
        <f>+IFERROR(IF(C1940="ADMINYCOOR",VLOOKUP(AY1940,'[2]LISTAS ANEXO 1. 3'!$B$13:$C$42,2,FALSE),IF(C1940="TASAS",VLOOKUP(AY1940,'[2]LISTAS ANEXO 1. 3'!$B$43:$C$51,2,FALSE),IF(C1940="FORTALECIMIENTO",VLOOKUP(AY1940,'[2]LISTAS ANEXO 1. 3'!$B$52:$C$58,2,FALSE),""))),"")</f>
        <v>AA</v>
      </c>
      <c r="I1940" s="23" t="str">
        <f>+IFERROR(VLOOKUP(#REF!,'[2]LISTAS ANEXO 1. 4'!$B$74:$C$90,2,FALSE),"")</f>
        <v/>
      </c>
      <c r="J1940" s="23" t="str">
        <f>+IFERROR(VLOOKUP(X1940,[2]ORDINALES!$B$2:$C$5,2,FALSE),"")</f>
        <v>CTADOS</v>
      </c>
      <c r="K1940" s="23" t="str">
        <f>+IFERROR(VLOOKUP(#REF!,[2]REGION!$G$2:$I$1125,2,FALSE),"")</f>
        <v/>
      </c>
      <c r="L1940" s="23" t="str">
        <f>+IFERROR(VLOOKUP(AI1940,[2]REGION!$G$2:$I$1125,2,FALSE),"")</f>
        <v>BOLIVAR</v>
      </c>
      <c r="M1940" s="23" t="str">
        <f>+IFERROR(VLOOKUP(#REF!,[2]ORDINALES!$H$2:$I$382,2,FALSE),"")</f>
        <v/>
      </c>
      <c r="N1940" s="23" t="str">
        <f>IFERROR(VLOOKUP(U1940,'[2]Lista Willy'!$B$11:$D$14,3,FALSE),"")</f>
        <v>REC_11</v>
      </c>
      <c r="O1940" s="24"/>
      <c r="P1940" s="90">
        <v>59008</v>
      </c>
      <c r="Q1940" s="90" t="s">
        <v>540</v>
      </c>
      <c r="R1940" s="90" t="s">
        <v>1757</v>
      </c>
      <c r="S1940" s="90" t="s">
        <v>1854</v>
      </c>
      <c r="T1940" s="94" t="s">
        <v>1757</v>
      </c>
      <c r="U1940" s="90" t="s">
        <v>52</v>
      </c>
      <c r="V1940" s="94" t="s">
        <v>53</v>
      </c>
      <c r="W1940" s="90" t="s">
        <v>54</v>
      </c>
      <c r="X1940" s="90" t="s">
        <v>55</v>
      </c>
      <c r="Y1940" s="99" t="s">
        <v>1861</v>
      </c>
      <c r="Z1940" s="87">
        <v>14491356</v>
      </c>
      <c r="AA1940" s="120"/>
      <c r="AB1940" s="87"/>
      <c r="AC1940" s="87"/>
      <c r="AD1940" s="87"/>
      <c r="AE1940" s="120">
        <v>14491356</v>
      </c>
      <c r="AF1940" s="88">
        <v>14120000</v>
      </c>
      <c r="AG1940" s="89">
        <v>14543600</v>
      </c>
      <c r="AH1940" s="90">
        <v>91022</v>
      </c>
      <c r="AI1940" s="90" t="s">
        <v>1837</v>
      </c>
      <c r="AJ1940" s="90" t="s">
        <v>1838</v>
      </c>
      <c r="AK1940" s="90" t="s">
        <v>59</v>
      </c>
      <c r="AL1940" s="90" t="s">
        <v>1856</v>
      </c>
      <c r="AM1940" s="90"/>
      <c r="AN1940" s="90"/>
      <c r="AO1940" s="90" t="s">
        <v>1857</v>
      </c>
      <c r="AP1940" s="90" t="s">
        <v>1858</v>
      </c>
      <c r="AQ1940" s="90" t="s">
        <v>387</v>
      </c>
      <c r="AR1940" s="90" t="s">
        <v>57</v>
      </c>
      <c r="AS1940" s="90" t="s">
        <v>60</v>
      </c>
      <c r="AT1940" s="90" t="s">
        <v>61</v>
      </c>
      <c r="AU1940" s="97" t="s">
        <v>62</v>
      </c>
      <c r="AV1940" s="98" t="s">
        <v>125</v>
      </c>
      <c r="AW1940" s="98" t="s">
        <v>126</v>
      </c>
      <c r="AX1940" s="97">
        <v>3202032</v>
      </c>
      <c r="AY1940" s="98" t="s">
        <v>127</v>
      </c>
      <c r="AZ1940" s="98" t="s">
        <v>293</v>
      </c>
      <c r="BA1940" s="24"/>
    </row>
    <row r="1941" spans="1:53" ht="84.75" customHeight="1">
      <c r="A1941" s="23" t="str">
        <f>+IFERROR(VLOOKUP(R1941,'[2]Listas niveles'!$D$2:$E$11,2,FALSE),"")</f>
        <v>DTCA</v>
      </c>
      <c r="B1941" s="23" t="str">
        <f>+IFERROR(VLOOKUP(AS1941,'[2]Listas anexo 1'!$A$7:$B$8,2,FALSE),"")</f>
        <v>ADMIN</v>
      </c>
      <c r="C1941" s="23" t="str">
        <f>+IFERROR(VLOOKUP(AT1941,'[2]Listas anexo 1'!$A$13:$B$15,2,FALSE),"")</f>
        <v>ADMINYCOOR</v>
      </c>
      <c r="D1941" s="23" t="str">
        <f>+IFERROR(VLOOKUP(AT1941,'[2]Listas anexo 1'!$A$13:$C$15,3,FALSE),"")</f>
        <v>CONTRIBUIR</v>
      </c>
      <c r="E1941" s="23" t="str">
        <f>+IFERROR(VLOOKUP(AT1941,'[2]Listas anexo 1'!$A$19:$B$21,2,FALSE),"")</f>
        <v>ADMINOB</v>
      </c>
      <c r="F1941" s="23" t="str">
        <f>+IFERROR(VLOOKUP(AV1941,'[2]Listas anexo 1'!$J$13:$K$21,2,FALSE),"")</f>
        <v>ADOBI</v>
      </c>
      <c r="G1941" s="23" t="str">
        <f>+IFERROR(VLOOKUP(AW1941,'[2]LISTAS ANEXO 1. 2'!$A$9:$B$38,2,FALSE),"")</f>
        <v>AI</v>
      </c>
      <c r="H1941" s="23" t="str">
        <f>+IFERROR(IF(C1941="ADMINYCOOR",VLOOKUP(AY1941,'[2]LISTAS ANEXO 1. 3'!$B$13:$C$42,2,FALSE),IF(C1941="TASAS",VLOOKUP(AY1941,'[2]LISTAS ANEXO 1. 3'!$B$43:$C$51,2,FALSE),IF(C1941="FORTALECIMIENTO",VLOOKUP(AY1941,'[2]LISTAS ANEXO 1. 3'!$B$52:$C$58,2,FALSE),""))),"")</f>
        <v>AA</v>
      </c>
      <c r="I1941" s="23" t="str">
        <f>+IFERROR(VLOOKUP(#REF!,'[2]LISTAS ANEXO 1. 4'!$B$74:$C$90,2,FALSE),"")</f>
        <v/>
      </c>
      <c r="J1941" s="23" t="str">
        <f>+IFERROR(VLOOKUP(X1941,[2]ORDINALES!$B$2:$C$5,2,FALSE),"")</f>
        <v>CTADOS</v>
      </c>
      <c r="K1941" s="23" t="str">
        <f>+IFERROR(VLOOKUP(#REF!,[2]REGION!$G$2:$I$1125,2,FALSE),"")</f>
        <v/>
      </c>
      <c r="L1941" s="23" t="str">
        <f>+IFERROR(VLOOKUP(AI1941,[2]REGION!$G$2:$I$1125,2,FALSE),"")</f>
        <v>BOLIVAR</v>
      </c>
      <c r="M1941" s="23" t="str">
        <f>+IFERROR(VLOOKUP(#REF!,[2]ORDINALES!$H$2:$I$382,2,FALSE),"")</f>
        <v/>
      </c>
      <c r="N1941" s="23" t="str">
        <f>IFERROR(VLOOKUP(U1941,'[2]Lista Willy'!$B$11:$D$14,3,FALSE),"")</f>
        <v>REC_11</v>
      </c>
      <c r="O1941" s="24"/>
      <c r="P1941" s="90">
        <v>59009</v>
      </c>
      <c r="Q1941" s="90" t="s">
        <v>540</v>
      </c>
      <c r="R1941" s="90" t="s">
        <v>1757</v>
      </c>
      <c r="S1941" s="90" t="s">
        <v>1854</v>
      </c>
      <c r="T1941" s="94" t="s">
        <v>1757</v>
      </c>
      <c r="U1941" s="90" t="s">
        <v>52</v>
      </c>
      <c r="V1941" s="94" t="s">
        <v>53</v>
      </c>
      <c r="W1941" s="90" t="s">
        <v>54</v>
      </c>
      <c r="X1941" s="90" t="s">
        <v>55</v>
      </c>
      <c r="Y1941" s="99" t="s">
        <v>1861</v>
      </c>
      <c r="Z1941" s="87">
        <v>14491356</v>
      </c>
      <c r="AA1941" s="120"/>
      <c r="AB1941" s="87"/>
      <c r="AC1941" s="87"/>
      <c r="AD1941" s="87"/>
      <c r="AE1941" s="120">
        <v>14491356</v>
      </c>
      <c r="AF1941" s="88">
        <v>14120000</v>
      </c>
      <c r="AG1941" s="89">
        <v>14543600</v>
      </c>
      <c r="AH1941" s="90">
        <v>91022</v>
      </c>
      <c r="AI1941" s="90" t="s">
        <v>1837</v>
      </c>
      <c r="AJ1941" s="90" t="s">
        <v>1838</v>
      </c>
      <c r="AK1941" s="90" t="s">
        <v>59</v>
      </c>
      <c r="AL1941" s="90" t="s">
        <v>1856</v>
      </c>
      <c r="AM1941" s="90"/>
      <c r="AN1941" s="90"/>
      <c r="AO1941" s="90" t="s">
        <v>1857</v>
      </c>
      <c r="AP1941" s="90" t="s">
        <v>1858</v>
      </c>
      <c r="AQ1941" s="90" t="s">
        <v>387</v>
      </c>
      <c r="AR1941" s="90" t="s">
        <v>57</v>
      </c>
      <c r="AS1941" s="90" t="s">
        <v>60</v>
      </c>
      <c r="AT1941" s="90" t="s">
        <v>61</v>
      </c>
      <c r="AU1941" s="97" t="s">
        <v>62</v>
      </c>
      <c r="AV1941" s="98" t="s">
        <v>125</v>
      </c>
      <c r="AW1941" s="98" t="s">
        <v>126</v>
      </c>
      <c r="AX1941" s="97">
        <v>3202032</v>
      </c>
      <c r="AY1941" s="98" t="s">
        <v>127</v>
      </c>
      <c r="AZ1941" s="98" t="s">
        <v>293</v>
      </c>
      <c r="BA1941" s="24"/>
    </row>
    <row r="1942" spans="1:53" ht="84.75" customHeight="1">
      <c r="A1942" s="23" t="str">
        <f>+IFERROR(VLOOKUP(R1942,'[2]Listas niveles'!$D$2:$E$11,2,FALSE),"")</f>
        <v>DTCA</v>
      </c>
      <c r="B1942" s="23" t="str">
        <f>+IFERROR(VLOOKUP(AS1942,'[2]Listas anexo 1'!$A$7:$B$8,2,FALSE),"")</f>
        <v>ADMIN</v>
      </c>
      <c r="C1942" s="23" t="str">
        <f>+IFERROR(VLOOKUP(AT1942,'[2]Listas anexo 1'!$A$13:$B$15,2,FALSE),"")</f>
        <v>ADMINYCOOR</v>
      </c>
      <c r="D1942" s="23" t="str">
        <f>+IFERROR(VLOOKUP(AT1942,'[2]Listas anexo 1'!$A$13:$C$15,3,FALSE),"")</f>
        <v>CONTRIBUIR</v>
      </c>
      <c r="E1942" s="23" t="str">
        <f>+IFERROR(VLOOKUP(AT1942,'[2]Listas anexo 1'!$A$19:$B$21,2,FALSE),"")</f>
        <v>ADMINOB</v>
      </c>
      <c r="F1942" s="23" t="str">
        <f>+IFERROR(VLOOKUP(AV1942,'[2]Listas anexo 1'!$J$13:$K$21,2,FALSE),"")</f>
        <v>ADOBI</v>
      </c>
      <c r="G1942" s="23" t="str">
        <f>+IFERROR(VLOOKUP(AW1942,'[2]LISTAS ANEXO 1. 2'!$A$9:$B$38,2,FALSE),"")</f>
        <v>AI</v>
      </c>
      <c r="H1942" s="23" t="str">
        <f>+IFERROR(IF(C1942="ADMINYCOOR",VLOOKUP(AY1942,'[2]LISTAS ANEXO 1. 3'!$B$13:$C$42,2,FALSE),IF(C1942="TASAS",VLOOKUP(AY1942,'[2]LISTAS ANEXO 1. 3'!$B$43:$C$51,2,FALSE),IF(C1942="FORTALECIMIENTO",VLOOKUP(AY1942,'[2]LISTAS ANEXO 1. 3'!$B$52:$C$58,2,FALSE),""))),"")</f>
        <v>AA</v>
      </c>
      <c r="I1942" s="23" t="str">
        <f>+IFERROR(VLOOKUP(#REF!,'[2]LISTAS ANEXO 1. 4'!$B$74:$C$90,2,FALSE),"")</f>
        <v/>
      </c>
      <c r="J1942" s="23" t="str">
        <f>+IFERROR(VLOOKUP(X1942,[2]ORDINALES!$B$2:$C$5,2,FALSE),"")</f>
        <v>CTADOS</v>
      </c>
      <c r="K1942" s="23" t="str">
        <f>+IFERROR(VLOOKUP(#REF!,[2]REGION!$G$2:$I$1125,2,FALSE),"")</f>
        <v/>
      </c>
      <c r="L1942" s="23" t="str">
        <f>+IFERROR(VLOOKUP(AI1942,[2]REGION!$G$2:$I$1125,2,FALSE),"")</f>
        <v>BOLIVAR</v>
      </c>
      <c r="M1942" s="23" t="str">
        <f>+IFERROR(VLOOKUP(#REF!,[2]ORDINALES!$H$2:$I$382,2,FALSE),"")</f>
        <v/>
      </c>
      <c r="N1942" s="23" t="str">
        <f>IFERROR(VLOOKUP(U1942,'[2]Lista Willy'!$B$11:$D$14,3,FALSE),"")</f>
        <v>REC_11</v>
      </c>
      <c r="O1942" s="24"/>
      <c r="P1942" s="90">
        <v>59010</v>
      </c>
      <c r="Q1942" s="90" t="s">
        <v>540</v>
      </c>
      <c r="R1942" s="90" t="s">
        <v>1757</v>
      </c>
      <c r="S1942" s="90" t="s">
        <v>1854</v>
      </c>
      <c r="T1942" s="94" t="s">
        <v>1757</v>
      </c>
      <c r="U1942" s="90" t="s">
        <v>52</v>
      </c>
      <c r="V1942" s="94" t="s">
        <v>53</v>
      </c>
      <c r="W1942" s="90" t="s">
        <v>54</v>
      </c>
      <c r="X1942" s="90" t="s">
        <v>55</v>
      </c>
      <c r="Y1942" s="99" t="s">
        <v>1862</v>
      </c>
      <c r="Z1942" s="87">
        <v>15842639.999999998</v>
      </c>
      <c r="AA1942" s="120"/>
      <c r="AB1942" s="87"/>
      <c r="AC1942" s="87"/>
      <c r="AD1942" s="87"/>
      <c r="AE1942" s="120">
        <v>15842639.999999998</v>
      </c>
      <c r="AF1942" s="88"/>
      <c r="AG1942" s="88"/>
      <c r="AH1942" s="90"/>
      <c r="AI1942" s="90" t="s">
        <v>1837</v>
      </c>
      <c r="AJ1942" s="90" t="s">
        <v>1838</v>
      </c>
      <c r="AK1942" s="90" t="s">
        <v>59</v>
      </c>
      <c r="AL1942" s="90" t="s">
        <v>1856</v>
      </c>
      <c r="AM1942" s="90"/>
      <c r="AN1942" s="90"/>
      <c r="AO1942" s="90" t="s">
        <v>1857</v>
      </c>
      <c r="AP1942" s="90" t="s">
        <v>1858</v>
      </c>
      <c r="AQ1942" s="90" t="s">
        <v>387</v>
      </c>
      <c r="AR1942" s="90" t="s">
        <v>57</v>
      </c>
      <c r="AS1942" s="90" t="s">
        <v>60</v>
      </c>
      <c r="AT1942" s="90" t="s">
        <v>61</v>
      </c>
      <c r="AU1942" s="97" t="s">
        <v>62</v>
      </c>
      <c r="AV1942" s="98" t="s">
        <v>125</v>
      </c>
      <c r="AW1942" s="98" t="s">
        <v>126</v>
      </c>
      <c r="AX1942" s="97">
        <v>3202032</v>
      </c>
      <c r="AY1942" s="98" t="s">
        <v>127</v>
      </c>
      <c r="AZ1942" s="98" t="s">
        <v>293</v>
      </c>
      <c r="BA1942" s="24"/>
    </row>
    <row r="1943" spans="1:53" ht="84.75" customHeight="1">
      <c r="A1943" s="23" t="str">
        <f>+IFERROR(VLOOKUP(R1943,'[2]Listas niveles'!$D$2:$E$11,2,FALSE),"")</f>
        <v>DTCA</v>
      </c>
      <c r="B1943" s="23" t="str">
        <f>+IFERROR(VLOOKUP(AS1943,'[2]Listas anexo 1'!$A$7:$B$8,2,FALSE),"")</f>
        <v>ADMIN</v>
      </c>
      <c r="C1943" s="23" t="str">
        <f>+IFERROR(VLOOKUP(AT1943,'[2]Listas anexo 1'!$A$13:$B$15,2,FALSE),"")</f>
        <v>ADMINYCOOR</v>
      </c>
      <c r="D1943" s="23" t="str">
        <f>+IFERROR(VLOOKUP(AT1943,'[2]Listas anexo 1'!$A$13:$C$15,3,FALSE),"")</f>
        <v>CONTRIBUIR</v>
      </c>
      <c r="E1943" s="23" t="str">
        <f>+IFERROR(VLOOKUP(AT1943,'[2]Listas anexo 1'!$A$19:$B$21,2,FALSE),"")</f>
        <v>ADMINOB</v>
      </c>
      <c r="F1943" s="23" t="str">
        <f>+IFERROR(VLOOKUP(AV1943,'[2]Listas anexo 1'!$J$13:$K$21,2,FALSE),"")</f>
        <v>ADOBI</v>
      </c>
      <c r="G1943" s="23" t="str">
        <f>+IFERROR(VLOOKUP(AW1943,'[2]LISTAS ANEXO 1. 2'!$A$9:$B$38,2,FALSE),"")</f>
        <v>AI</v>
      </c>
      <c r="H1943" s="23" t="str">
        <f>+IFERROR(IF(C1943="ADMINYCOOR",VLOOKUP(AY1943,'[2]LISTAS ANEXO 1. 3'!$B$13:$C$42,2,FALSE),IF(C1943="TASAS",VLOOKUP(AY1943,'[2]LISTAS ANEXO 1. 3'!$B$43:$C$51,2,FALSE),IF(C1943="FORTALECIMIENTO",VLOOKUP(AY1943,'[2]LISTAS ANEXO 1. 3'!$B$52:$C$58,2,FALSE),""))),"")</f>
        <v>AA</v>
      </c>
      <c r="I1943" s="23" t="str">
        <f>+IFERROR(VLOOKUP(#REF!,'[2]LISTAS ANEXO 1. 4'!$B$74:$C$90,2,FALSE),"")</f>
        <v/>
      </c>
      <c r="J1943" s="23" t="str">
        <f>+IFERROR(VLOOKUP(X1943,[2]ORDINALES!$B$2:$C$5,2,FALSE),"")</f>
        <v>CTADOS</v>
      </c>
      <c r="K1943" s="23" t="str">
        <f>+IFERROR(VLOOKUP(#REF!,[2]REGION!$G$2:$I$1125,2,FALSE),"")</f>
        <v/>
      </c>
      <c r="L1943" s="23" t="str">
        <f>+IFERROR(VLOOKUP(AI1943,[2]REGION!$G$2:$I$1125,2,FALSE),"")</f>
        <v>BOLIVAR</v>
      </c>
      <c r="M1943" s="23" t="str">
        <f>+IFERROR(VLOOKUP(#REF!,[2]ORDINALES!$H$2:$I$382,2,FALSE),"")</f>
        <v/>
      </c>
      <c r="N1943" s="23" t="str">
        <f>IFERROR(VLOOKUP(U1943,'[2]Lista Willy'!$B$11:$D$14,3,FALSE),"")</f>
        <v>REC_11</v>
      </c>
      <c r="O1943" s="24"/>
      <c r="P1943" s="90">
        <v>59011</v>
      </c>
      <c r="Q1943" s="90" t="s">
        <v>540</v>
      </c>
      <c r="R1943" s="90" t="s">
        <v>1757</v>
      </c>
      <c r="S1943" s="90" t="s">
        <v>1854</v>
      </c>
      <c r="T1943" s="94" t="s">
        <v>1757</v>
      </c>
      <c r="U1943" s="90" t="s">
        <v>52</v>
      </c>
      <c r="V1943" s="94" t="s">
        <v>53</v>
      </c>
      <c r="W1943" s="90" t="s">
        <v>54</v>
      </c>
      <c r="X1943" s="90" t="s">
        <v>55</v>
      </c>
      <c r="Y1943" s="99" t="s">
        <v>1863</v>
      </c>
      <c r="Z1943" s="87">
        <v>15842639.999999998</v>
      </c>
      <c r="AA1943" s="120"/>
      <c r="AB1943" s="87"/>
      <c r="AC1943" s="87"/>
      <c r="AD1943" s="87"/>
      <c r="AE1943" s="120">
        <v>15842639.999999998</v>
      </c>
      <c r="AF1943" s="88"/>
      <c r="AG1943" s="88"/>
      <c r="AH1943" s="90"/>
      <c r="AI1943" s="90" t="s">
        <v>1837</v>
      </c>
      <c r="AJ1943" s="90" t="s">
        <v>1838</v>
      </c>
      <c r="AK1943" s="90" t="s">
        <v>59</v>
      </c>
      <c r="AL1943" s="90" t="s">
        <v>1856</v>
      </c>
      <c r="AM1943" s="90"/>
      <c r="AN1943" s="90"/>
      <c r="AO1943" s="90" t="s">
        <v>1857</v>
      </c>
      <c r="AP1943" s="90" t="s">
        <v>1858</v>
      </c>
      <c r="AQ1943" s="90" t="s">
        <v>387</v>
      </c>
      <c r="AR1943" s="90" t="s">
        <v>57</v>
      </c>
      <c r="AS1943" s="90" t="s">
        <v>60</v>
      </c>
      <c r="AT1943" s="90" t="s">
        <v>61</v>
      </c>
      <c r="AU1943" s="97" t="s">
        <v>62</v>
      </c>
      <c r="AV1943" s="98" t="s">
        <v>125</v>
      </c>
      <c r="AW1943" s="98" t="s">
        <v>126</v>
      </c>
      <c r="AX1943" s="97">
        <v>3202032</v>
      </c>
      <c r="AY1943" s="98" t="s">
        <v>127</v>
      </c>
      <c r="AZ1943" s="98" t="s">
        <v>293</v>
      </c>
      <c r="BA1943" s="24"/>
    </row>
    <row r="1944" spans="1:53" ht="84.75" customHeight="1">
      <c r="A1944" s="23" t="str">
        <f>+IFERROR(VLOOKUP(R1944,'[2]Listas niveles'!$D$2:$E$11,2,FALSE),"")</f>
        <v>DTCA</v>
      </c>
      <c r="B1944" s="23" t="str">
        <f>+IFERROR(VLOOKUP(AS1944,'[2]Listas anexo 1'!$A$7:$B$8,2,FALSE),"")</f>
        <v>ADMIN</v>
      </c>
      <c r="C1944" s="23" t="str">
        <f>+IFERROR(VLOOKUP(AT1944,'[2]Listas anexo 1'!$A$13:$B$15,2,FALSE),"")</f>
        <v>ADMINYCOOR</v>
      </c>
      <c r="D1944" s="23" t="str">
        <f>+IFERROR(VLOOKUP(AT1944,'[2]Listas anexo 1'!$A$13:$C$15,3,FALSE),"")</f>
        <v>CONTRIBUIR</v>
      </c>
      <c r="E1944" s="23" t="str">
        <f>+IFERROR(VLOOKUP(AT1944,'[2]Listas anexo 1'!$A$19:$B$21,2,FALSE),"")</f>
        <v>ADMINOB</v>
      </c>
      <c r="F1944" s="23" t="str">
        <f>+IFERROR(VLOOKUP(AV1944,'[2]Listas anexo 1'!$J$13:$K$21,2,FALSE),"")</f>
        <v>ADOBIII</v>
      </c>
      <c r="G1944" s="23" t="str">
        <f>+IFERROR(VLOOKUP(AW1944,'[2]LISTAS ANEXO 1. 2'!$A$9:$B$38,2,FALSE),"")</f>
        <v>AVI</v>
      </c>
      <c r="H1944" s="23" t="str">
        <f>+IFERROR(IF(C1944="ADMINYCOOR",VLOOKUP(AY1944,'[2]LISTAS ANEXO 1. 3'!$B$13:$C$42,2,FALSE),IF(C1944="TASAS",VLOOKUP(AY1944,'[2]LISTAS ANEXO 1. 3'!$B$43:$C$51,2,FALSE),IF(C1944="FORTALECIMIENTO",VLOOKUP(AY1944,'[2]LISTAS ANEXO 1. 3'!$B$52:$C$58,2,FALSE),""))),"")</f>
        <v>HH</v>
      </c>
      <c r="I1944" s="23" t="str">
        <f>+IFERROR(VLOOKUP(#REF!,'[2]LISTAS ANEXO 1. 4'!$B$74:$C$90,2,FALSE),"")</f>
        <v/>
      </c>
      <c r="J1944" s="23" t="str">
        <f>+IFERROR(VLOOKUP(X1944,[2]ORDINALES!$B$2:$C$5,2,FALSE),"")</f>
        <v>CTADOS</v>
      </c>
      <c r="K1944" s="23" t="str">
        <f>+IFERROR(VLOOKUP(#REF!,[2]REGION!$G$2:$I$1125,2,FALSE),"")</f>
        <v/>
      </c>
      <c r="L1944" s="23" t="str">
        <f>+IFERROR(VLOOKUP(AI1944,[2]REGION!$G$2:$I$1125,2,FALSE),"")</f>
        <v>BOLIVAR</v>
      </c>
      <c r="M1944" s="23" t="str">
        <f>+IFERROR(VLOOKUP(#REF!,[2]ORDINALES!$H$2:$I$382,2,FALSE),"")</f>
        <v/>
      </c>
      <c r="N1944" s="23" t="str">
        <f>IFERROR(VLOOKUP(U1944,'[2]Lista Willy'!$B$11:$D$14,3,FALSE),"")</f>
        <v>REC_11</v>
      </c>
      <c r="O1944" s="24"/>
      <c r="P1944" s="90">
        <v>59012</v>
      </c>
      <c r="Q1944" s="90" t="s">
        <v>540</v>
      </c>
      <c r="R1944" s="90" t="s">
        <v>1757</v>
      </c>
      <c r="S1944" s="90" t="s">
        <v>1854</v>
      </c>
      <c r="T1944" s="94" t="s">
        <v>1757</v>
      </c>
      <c r="U1944" s="90" t="s">
        <v>52</v>
      </c>
      <c r="V1944" s="94" t="s">
        <v>53</v>
      </c>
      <c r="W1944" s="90" t="s">
        <v>54</v>
      </c>
      <c r="X1944" s="90" t="s">
        <v>55</v>
      </c>
      <c r="Y1944" s="99" t="s">
        <v>1864</v>
      </c>
      <c r="Z1944" s="87">
        <v>14491356</v>
      </c>
      <c r="AA1944" s="120"/>
      <c r="AB1944" s="87"/>
      <c r="AC1944" s="87"/>
      <c r="AD1944" s="87"/>
      <c r="AE1944" s="120">
        <v>14491356</v>
      </c>
      <c r="AF1944" s="88">
        <v>14120000</v>
      </c>
      <c r="AG1944" s="89">
        <v>14543600</v>
      </c>
      <c r="AH1944" s="90">
        <v>91022</v>
      </c>
      <c r="AI1944" s="90" t="s">
        <v>1837</v>
      </c>
      <c r="AJ1944" s="90" t="s">
        <v>1838</v>
      </c>
      <c r="AK1944" s="90" t="s">
        <v>59</v>
      </c>
      <c r="AL1944" s="90" t="s">
        <v>1865</v>
      </c>
      <c r="AM1944" s="90"/>
      <c r="AN1944" s="90"/>
      <c r="AO1944" s="90" t="s">
        <v>1857</v>
      </c>
      <c r="AP1944" s="90" t="s">
        <v>1858</v>
      </c>
      <c r="AQ1944" s="90" t="s">
        <v>387</v>
      </c>
      <c r="AR1944" s="90" t="s">
        <v>57</v>
      </c>
      <c r="AS1944" s="90" t="s">
        <v>60</v>
      </c>
      <c r="AT1944" s="90" t="s">
        <v>61</v>
      </c>
      <c r="AU1944" s="97" t="s">
        <v>62</v>
      </c>
      <c r="AV1944" s="98" t="s">
        <v>272</v>
      </c>
      <c r="AW1944" s="98" t="s">
        <v>273</v>
      </c>
      <c r="AX1944" s="97">
        <v>3202010</v>
      </c>
      <c r="AY1944" s="98" t="s">
        <v>274</v>
      </c>
      <c r="AZ1944" s="98" t="s">
        <v>407</v>
      </c>
      <c r="BA1944" s="24"/>
    </row>
    <row r="1945" spans="1:53" ht="84.75" customHeight="1">
      <c r="A1945" s="23" t="str">
        <f>+IFERROR(VLOOKUP(R1945,'[2]Listas niveles'!$D$2:$E$11,2,FALSE),"")</f>
        <v>DTCA</v>
      </c>
      <c r="B1945" s="23" t="str">
        <f>+IFERROR(VLOOKUP(AS1945,'[2]Listas anexo 1'!$A$7:$B$8,2,FALSE),"")</f>
        <v>ADMIN</v>
      </c>
      <c r="C1945" s="23" t="str">
        <f>+IFERROR(VLOOKUP(AT1945,'[2]Listas anexo 1'!$A$13:$B$15,2,FALSE),"")</f>
        <v>ADMINYCOOR</v>
      </c>
      <c r="D1945" s="23" t="str">
        <f>+IFERROR(VLOOKUP(AT1945,'[2]Listas anexo 1'!$A$13:$C$15,3,FALSE),"")</f>
        <v>CONTRIBUIR</v>
      </c>
      <c r="E1945" s="23" t="str">
        <f>+IFERROR(VLOOKUP(AT1945,'[2]Listas anexo 1'!$A$19:$B$21,2,FALSE),"")</f>
        <v>ADMINOB</v>
      </c>
      <c r="F1945" s="23" t="str">
        <f>+IFERROR(VLOOKUP(AV1945,'[2]Listas anexo 1'!$J$13:$K$21,2,FALSE),"")</f>
        <v>ADOBIII</v>
      </c>
      <c r="G1945" s="23" t="str">
        <f>+IFERROR(VLOOKUP(AW1945,'[2]LISTAS ANEXO 1. 2'!$A$9:$B$38,2,FALSE),"")</f>
        <v>AVI</v>
      </c>
      <c r="H1945" s="23" t="str">
        <f>+IFERROR(IF(C1945="ADMINYCOOR",VLOOKUP(AY1945,'[2]LISTAS ANEXO 1. 3'!$B$13:$C$42,2,FALSE),IF(C1945="TASAS",VLOOKUP(AY1945,'[2]LISTAS ANEXO 1. 3'!$B$43:$C$51,2,FALSE),IF(C1945="FORTALECIMIENTO",VLOOKUP(AY1945,'[2]LISTAS ANEXO 1. 3'!$B$52:$C$58,2,FALSE),""))),"")</f>
        <v>HH</v>
      </c>
      <c r="I1945" s="23" t="str">
        <f>+IFERROR(VLOOKUP(#REF!,'[2]LISTAS ANEXO 1. 4'!$B$74:$C$90,2,FALSE),"")</f>
        <v/>
      </c>
      <c r="J1945" s="23" t="str">
        <f>+IFERROR(VLOOKUP(X1945,[2]ORDINALES!$B$2:$C$5,2,FALSE),"")</f>
        <v>CTADOS</v>
      </c>
      <c r="K1945" s="23" t="str">
        <f>+IFERROR(VLOOKUP(#REF!,[2]REGION!$G$2:$I$1125,2,FALSE),"")</f>
        <v/>
      </c>
      <c r="L1945" s="23" t="str">
        <f>+IFERROR(VLOOKUP(AI1945,[2]REGION!$G$2:$I$1125,2,FALSE),"")</f>
        <v>BOLIVAR</v>
      </c>
      <c r="M1945" s="23" t="str">
        <f>+IFERROR(VLOOKUP(#REF!,[2]ORDINALES!$H$2:$I$382,2,FALSE),"")</f>
        <v/>
      </c>
      <c r="N1945" s="23" t="str">
        <f>IFERROR(VLOOKUP(U1945,'[2]Lista Willy'!$B$11:$D$14,3,FALSE),"")</f>
        <v>REC_11</v>
      </c>
      <c r="O1945" s="24"/>
      <c r="P1945" s="90">
        <v>59013</v>
      </c>
      <c r="Q1945" s="90" t="s">
        <v>540</v>
      </c>
      <c r="R1945" s="90" t="s">
        <v>1757</v>
      </c>
      <c r="S1945" s="90" t="s">
        <v>1854</v>
      </c>
      <c r="T1945" s="94" t="s">
        <v>1757</v>
      </c>
      <c r="U1945" s="90" t="s">
        <v>52</v>
      </c>
      <c r="V1945" s="94" t="s">
        <v>53</v>
      </c>
      <c r="W1945" s="90" t="s">
        <v>54</v>
      </c>
      <c r="X1945" s="90" t="s">
        <v>55</v>
      </c>
      <c r="Y1945" s="99" t="s">
        <v>1864</v>
      </c>
      <c r="Z1945" s="87">
        <v>14491356</v>
      </c>
      <c r="AA1945" s="120"/>
      <c r="AB1945" s="87"/>
      <c r="AC1945" s="87"/>
      <c r="AD1945" s="87"/>
      <c r="AE1945" s="120">
        <v>14491356</v>
      </c>
      <c r="AF1945" s="88">
        <v>14120000</v>
      </c>
      <c r="AG1945" s="89">
        <v>14543600</v>
      </c>
      <c r="AH1945" s="90">
        <v>91022</v>
      </c>
      <c r="AI1945" s="90" t="s">
        <v>1837</v>
      </c>
      <c r="AJ1945" s="90" t="s">
        <v>1838</v>
      </c>
      <c r="AK1945" s="90" t="s">
        <v>59</v>
      </c>
      <c r="AL1945" s="90" t="s">
        <v>1865</v>
      </c>
      <c r="AM1945" s="90"/>
      <c r="AN1945" s="90"/>
      <c r="AO1945" s="90" t="s">
        <v>1857</v>
      </c>
      <c r="AP1945" s="90" t="s">
        <v>1858</v>
      </c>
      <c r="AQ1945" s="90" t="s">
        <v>387</v>
      </c>
      <c r="AR1945" s="90" t="s">
        <v>57</v>
      </c>
      <c r="AS1945" s="90" t="s">
        <v>60</v>
      </c>
      <c r="AT1945" s="90" t="s">
        <v>61</v>
      </c>
      <c r="AU1945" s="97" t="s">
        <v>62</v>
      </c>
      <c r="AV1945" s="98" t="s">
        <v>272</v>
      </c>
      <c r="AW1945" s="98" t="s">
        <v>273</v>
      </c>
      <c r="AX1945" s="97">
        <v>3202010</v>
      </c>
      <c r="AY1945" s="98" t="s">
        <v>274</v>
      </c>
      <c r="AZ1945" s="98" t="s">
        <v>407</v>
      </c>
      <c r="BA1945" s="24"/>
    </row>
    <row r="1946" spans="1:53" ht="84.75" customHeight="1">
      <c r="A1946" s="23" t="str">
        <f>+IFERROR(VLOOKUP(R1946,'[2]Listas niveles'!$D$2:$E$11,2,FALSE),"")</f>
        <v>DTCA</v>
      </c>
      <c r="B1946" s="23" t="str">
        <f>+IFERROR(VLOOKUP(AS1946,'[2]Listas anexo 1'!$A$7:$B$8,2,FALSE),"")</f>
        <v>ADMIN</v>
      </c>
      <c r="C1946" s="23" t="str">
        <f>+IFERROR(VLOOKUP(AT1946,'[2]Listas anexo 1'!$A$13:$B$15,2,FALSE),"")</f>
        <v>ADMINYCOOR</v>
      </c>
      <c r="D1946" s="23" t="str">
        <f>+IFERROR(VLOOKUP(AT1946,'[2]Listas anexo 1'!$A$13:$C$15,3,FALSE),"")</f>
        <v>CONTRIBUIR</v>
      </c>
      <c r="E1946" s="23" t="str">
        <f>+IFERROR(VLOOKUP(AT1946,'[2]Listas anexo 1'!$A$19:$B$21,2,FALSE),"")</f>
        <v>ADMINOB</v>
      </c>
      <c r="F1946" s="23" t="str">
        <f>+IFERROR(VLOOKUP(AV1946,'[2]Listas anexo 1'!$J$13:$K$21,2,FALSE),"")</f>
        <v>ADOBIII</v>
      </c>
      <c r="G1946" s="23" t="str">
        <f>+IFERROR(VLOOKUP(AW1946,'[2]LISTAS ANEXO 1. 2'!$A$9:$B$38,2,FALSE),"")</f>
        <v>AVI</v>
      </c>
      <c r="H1946" s="23" t="str">
        <f>+IFERROR(IF(C1946="ADMINYCOOR",VLOOKUP(AY1946,'[2]LISTAS ANEXO 1. 3'!$B$13:$C$42,2,FALSE),IF(C1946="TASAS",VLOOKUP(AY1946,'[2]LISTAS ANEXO 1. 3'!$B$43:$C$51,2,FALSE),IF(C1946="FORTALECIMIENTO",VLOOKUP(AY1946,'[2]LISTAS ANEXO 1. 3'!$B$52:$C$58,2,FALSE),""))),"")</f>
        <v>HH</v>
      </c>
      <c r="I1946" s="23" t="str">
        <f>+IFERROR(VLOOKUP(#REF!,'[2]LISTAS ANEXO 1. 4'!$B$74:$C$90,2,FALSE),"")</f>
        <v/>
      </c>
      <c r="J1946" s="23" t="str">
        <f>+IFERROR(VLOOKUP(X1946,[2]ORDINALES!$B$2:$C$5,2,FALSE),"")</f>
        <v>CTADOS</v>
      </c>
      <c r="K1946" s="23" t="str">
        <f>+IFERROR(VLOOKUP(#REF!,[2]REGION!$G$2:$I$1125,2,FALSE),"")</f>
        <v/>
      </c>
      <c r="L1946" s="23" t="str">
        <f>+IFERROR(VLOOKUP(AI1946,[2]REGION!$G$2:$I$1125,2,FALSE),"")</f>
        <v>BOLIVAR</v>
      </c>
      <c r="M1946" s="23" t="str">
        <f>+IFERROR(VLOOKUP(#REF!,[2]ORDINALES!$H$2:$I$382,2,FALSE),"")</f>
        <v/>
      </c>
      <c r="N1946" s="23" t="str">
        <f>IFERROR(VLOOKUP(U1946,'[2]Lista Willy'!$B$11:$D$14,3,FALSE),"")</f>
        <v>REC_11</v>
      </c>
      <c r="O1946" s="24"/>
      <c r="P1946" s="90">
        <v>59014</v>
      </c>
      <c r="Q1946" s="90" t="s">
        <v>540</v>
      </c>
      <c r="R1946" s="90" t="s">
        <v>1757</v>
      </c>
      <c r="S1946" s="90" t="s">
        <v>1854</v>
      </c>
      <c r="T1946" s="94" t="s">
        <v>1757</v>
      </c>
      <c r="U1946" s="90" t="s">
        <v>52</v>
      </c>
      <c r="V1946" s="94" t="s">
        <v>53</v>
      </c>
      <c r="W1946" s="90" t="s">
        <v>54</v>
      </c>
      <c r="X1946" s="90" t="s">
        <v>55</v>
      </c>
      <c r="Y1946" s="99" t="s">
        <v>1864</v>
      </c>
      <c r="Z1946" s="87">
        <v>14491356</v>
      </c>
      <c r="AA1946" s="120"/>
      <c r="AB1946" s="87"/>
      <c r="AC1946" s="87"/>
      <c r="AD1946" s="87"/>
      <c r="AE1946" s="120">
        <v>14491356</v>
      </c>
      <c r="AF1946" s="88">
        <v>14120000</v>
      </c>
      <c r="AG1946" s="89">
        <v>14543600</v>
      </c>
      <c r="AH1946" s="90">
        <v>91022</v>
      </c>
      <c r="AI1946" s="90" t="s">
        <v>1837</v>
      </c>
      <c r="AJ1946" s="90" t="s">
        <v>1838</v>
      </c>
      <c r="AK1946" s="90" t="s">
        <v>59</v>
      </c>
      <c r="AL1946" s="90" t="s">
        <v>1865</v>
      </c>
      <c r="AM1946" s="90"/>
      <c r="AN1946" s="90"/>
      <c r="AO1946" s="90" t="s">
        <v>1857</v>
      </c>
      <c r="AP1946" s="90" t="s">
        <v>1858</v>
      </c>
      <c r="AQ1946" s="90" t="s">
        <v>387</v>
      </c>
      <c r="AR1946" s="90" t="s">
        <v>57</v>
      </c>
      <c r="AS1946" s="90" t="s">
        <v>60</v>
      </c>
      <c r="AT1946" s="90" t="s">
        <v>61</v>
      </c>
      <c r="AU1946" s="97" t="s">
        <v>62</v>
      </c>
      <c r="AV1946" s="98" t="s">
        <v>272</v>
      </c>
      <c r="AW1946" s="98" t="s">
        <v>273</v>
      </c>
      <c r="AX1946" s="97">
        <v>3202010</v>
      </c>
      <c r="AY1946" s="98" t="s">
        <v>274</v>
      </c>
      <c r="AZ1946" s="98" t="s">
        <v>407</v>
      </c>
      <c r="BA1946" s="24"/>
    </row>
    <row r="1947" spans="1:53" ht="84.75" customHeight="1">
      <c r="A1947" s="23" t="str">
        <f>+IFERROR(VLOOKUP(R1947,'[2]Listas niveles'!$D$2:$E$11,2,FALSE),"")</f>
        <v>DTCA</v>
      </c>
      <c r="B1947" s="23" t="str">
        <f>+IFERROR(VLOOKUP(AS1947,'[2]Listas anexo 1'!$A$7:$B$8,2,FALSE),"")</f>
        <v>ADMIN</v>
      </c>
      <c r="C1947" s="23" t="str">
        <f>+IFERROR(VLOOKUP(AT1947,'[2]Listas anexo 1'!$A$13:$B$15,2,FALSE),"")</f>
        <v>ADMINYCOOR</v>
      </c>
      <c r="D1947" s="23" t="str">
        <f>+IFERROR(VLOOKUP(AT1947,'[2]Listas anexo 1'!$A$13:$C$15,3,FALSE),"")</f>
        <v>CONTRIBUIR</v>
      </c>
      <c r="E1947" s="23" t="str">
        <f>+IFERROR(VLOOKUP(AT1947,'[2]Listas anexo 1'!$A$19:$B$21,2,FALSE),"")</f>
        <v>ADMINOB</v>
      </c>
      <c r="F1947" s="23" t="str">
        <f>+IFERROR(VLOOKUP(AV1947,'[2]Listas anexo 1'!$J$13:$K$21,2,FALSE),"")</f>
        <v>ADOBIII</v>
      </c>
      <c r="G1947" s="23" t="str">
        <f>+IFERROR(VLOOKUP(AW1947,'[2]LISTAS ANEXO 1. 2'!$A$9:$B$38,2,FALSE),"")</f>
        <v>AVI</v>
      </c>
      <c r="H1947" s="23" t="str">
        <f>+IFERROR(IF(C1947="ADMINYCOOR",VLOOKUP(AY1947,'[2]LISTAS ANEXO 1. 3'!$B$13:$C$42,2,FALSE),IF(C1947="TASAS",VLOOKUP(AY1947,'[2]LISTAS ANEXO 1. 3'!$B$43:$C$51,2,FALSE),IF(C1947="FORTALECIMIENTO",VLOOKUP(AY1947,'[2]LISTAS ANEXO 1. 3'!$B$52:$C$58,2,FALSE),""))),"")</f>
        <v>HH</v>
      </c>
      <c r="I1947" s="23" t="str">
        <f>+IFERROR(VLOOKUP(#REF!,'[2]LISTAS ANEXO 1. 4'!$B$74:$C$90,2,FALSE),"")</f>
        <v/>
      </c>
      <c r="J1947" s="23" t="str">
        <f>+IFERROR(VLOOKUP(X1947,[2]ORDINALES!$B$2:$C$5,2,FALSE),"")</f>
        <v>CTADOS</v>
      </c>
      <c r="K1947" s="23" t="str">
        <f>+IFERROR(VLOOKUP(#REF!,[2]REGION!$G$2:$I$1125,2,FALSE),"")</f>
        <v/>
      </c>
      <c r="L1947" s="23" t="str">
        <f>+IFERROR(VLOOKUP(AI1947,[2]REGION!$G$2:$I$1125,2,FALSE),"")</f>
        <v>BOLIVAR</v>
      </c>
      <c r="M1947" s="23" t="str">
        <f>+IFERROR(VLOOKUP(#REF!,[2]ORDINALES!$H$2:$I$382,2,FALSE),"")</f>
        <v/>
      </c>
      <c r="N1947" s="23" t="str">
        <f>IFERROR(VLOOKUP(U1947,'[2]Lista Willy'!$B$11:$D$14,3,FALSE),"")</f>
        <v>REC_11</v>
      </c>
      <c r="O1947" s="24"/>
      <c r="P1947" s="90">
        <v>59015</v>
      </c>
      <c r="Q1947" s="90" t="s">
        <v>540</v>
      </c>
      <c r="R1947" s="90" t="s">
        <v>1757</v>
      </c>
      <c r="S1947" s="90" t="s">
        <v>1854</v>
      </c>
      <c r="T1947" s="94" t="s">
        <v>1757</v>
      </c>
      <c r="U1947" s="90" t="s">
        <v>52</v>
      </c>
      <c r="V1947" s="94" t="s">
        <v>53</v>
      </c>
      <c r="W1947" s="90" t="s">
        <v>54</v>
      </c>
      <c r="X1947" s="90" t="s">
        <v>55</v>
      </c>
      <c r="Y1947" s="99" t="s">
        <v>1866</v>
      </c>
      <c r="Z1947" s="87">
        <v>15842639.999999998</v>
      </c>
      <c r="AA1947" s="120"/>
      <c r="AB1947" s="87"/>
      <c r="AC1947" s="87"/>
      <c r="AD1947" s="87"/>
      <c r="AE1947" s="120">
        <v>15842639.999999998</v>
      </c>
      <c r="AF1947" s="88"/>
      <c r="AG1947" s="88"/>
      <c r="AH1947" s="90"/>
      <c r="AI1947" s="90" t="s">
        <v>1837</v>
      </c>
      <c r="AJ1947" s="90" t="s">
        <v>1838</v>
      </c>
      <c r="AK1947" s="90" t="s">
        <v>59</v>
      </c>
      <c r="AL1947" s="90" t="s">
        <v>1865</v>
      </c>
      <c r="AM1947" s="90"/>
      <c r="AN1947" s="90"/>
      <c r="AO1947" s="90" t="s">
        <v>1857</v>
      </c>
      <c r="AP1947" s="90" t="s">
        <v>1858</v>
      </c>
      <c r="AQ1947" s="90" t="s">
        <v>387</v>
      </c>
      <c r="AR1947" s="90" t="s">
        <v>57</v>
      </c>
      <c r="AS1947" s="90" t="s">
        <v>60</v>
      </c>
      <c r="AT1947" s="90" t="s">
        <v>61</v>
      </c>
      <c r="AU1947" s="97" t="s">
        <v>62</v>
      </c>
      <c r="AV1947" s="98" t="s">
        <v>272</v>
      </c>
      <c r="AW1947" s="98" t="s">
        <v>273</v>
      </c>
      <c r="AX1947" s="97">
        <v>3202010</v>
      </c>
      <c r="AY1947" s="98" t="s">
        <v>274</v>
      </c>
      <c r="AZ1947" s="98" t="s">
        <v>407</v>
      </c>
      <c r="BA1947" s="24"/>
    </row>
    <row r="1948" spans="1:53" ht="84.75" customHeight="1">
      <c r="A1948" s="23" t="str">
        <f>+IFERROR(VLOOKUP(R1948,'[2]Listas niveles'!$D$2:$E$11,2,FALSE),"")</f>
        <v>DTCA</v>
      </c>
      <c r="B1948" s="23" t="str">
        <f>+IFERROR(VLOOKUP(AS1948,'[2]Listas anexo 1'!$A$7:$B$8,2,FALSE),"")</f>
        <v>ADMIN</v>
      </c>
      <c r="C1948" s="23" t="str">
        <f>+IFERROR(VLOOKUP(AT1948,'[2]Listas anexo 1'!$A$13:$B$15,2,FALSE),"")</f>
        <v>ADMINYCOOR</v>
      </c>
      <c r="D1948" s="23" t="str">
        <f>+IFERROR(VLOOKUP(AT1948,'[2]Listas anexo 1'!$A$13:$C$15,3,FALSE),"")</f>
        <v>CONTRIBUIR</v>
      </c>
      <c r="E1948" s="23" t="str">
        <f>+IFERROR(VLOOKUP(AT1948,'[2]Listas anexo 1'!$A$19:$B$21,2,FALSE),"")</f>
        <v>ADMINOB</v>
      </c>
      <c r="F1948" s="23" t="str">
        <f>+IFERROR(VLOOKUP(AV1948,'[2]Listas anexo 1'!$J$13:$K$21,2,FALSE),"")</f>
        <v>ADOBIII</v>
      </c>
      <c r="G1948" s="23" t="str">
        <f>+IFERROR(VLOOKUP(AW1948,'[2]LISTAS ANEXO 1. 2'!$A$9:$B$38,2,FALSE),"")</f>
        <v>AVI</v>
      </c>
      <c r="H1948" s="23" t="str">
        <f>+IFERROR(IF(C1948="ADMINYCOOR",VLOOKUP(AY1948,'[2]LISTAS ANEXO 1. 3'!$B$13:$C$42,2,FALSE),IF(C1948="TASAS",VLOOKUP(AY1948,'[2]LISTAS ANEXO 1. 3'!$B$43:$C$51,2,FALSE),IF(C1948="FORTALECIMIENTO",VLOOKUP(AY1948,'[2]LISTAS ANEXO 1. 3'!$B$52:$C$58,2,FALSE),""))),"")</f>
        <v>HH</v>
      </c>
      <c r="I1948" s="23" t="str">
        <f>+IFERROR(VLOOKUP(#REF!,'[2]LISTAS ANEXO 1. 4'!$B$74:$C$90,2,FALSE),"")</f>
        <v/>
      </c>
      <c r="J1948" s="23" t="str">
        <f>+IFERROR(VLOOKUP(X1948,[2]ORDINALES!$B$2:$C$5,2,FALSE),"")</f>
        <v>CTADOS</v>
      </c>
      <c r="K1948" s="23" t="str">
        <f>+IFERROR(VLOOKUP(#REF!,[2]REGION!$G$2:$I$1125,2,FALSE),"")</f>
        <v/>
      </c>
      <c r="L1948" s="23" t="str">
        <f>+IFERROR(VLOOKUP(AI1948,[2]REGION!$G$2:$I$1125,2,FALSE),"")</f>
        <v>BOLIVAR</v>
      </c>
      <c r="M1948" s="23" t="str">
        <f>+IFERROR(VLOOKUP(#REF!,[2]ORDINALES!$H$2:$I$382,2,FALSE),"")</f>
        <v/>
      </c>
      <c r="N1948" s="23" t="str">
        <f>IFERROR(VLOOKUP(U1948,'[2]Lista Willy'!$B$11:$D$14,3,FALSE),"")</f>
        <v>REC_11</v>
      </c>
      <c r="O1948" s="24"/>
      <c r="P1948" s="90">
        <v>59016</v>
      </c>
      <c r="Q1948" s="90" t="s">
        <v>540</v>
      </c>
      <c r="R1948" s="90" t="s">
        <v>1757</v>
      </c>
      <c r="S1948" s="90" t="s">
        <v>1854</v>
      </c>
      <c r="T1948" s="94" t="s">
        <v>1757</v>
      </c>
      <c r="U1948" s="90" t="s">
        <v>52</v>
      </c>
      <c r="V1948" s="94" t="s">
        <v>53</v>
      </c>
      <c r="W1948" s="90" t="s">
        <v>54</v>
      </c>
      <c r="X1948" s="90" t="s">
        <v>55</v>
      </c>
      <c r="Y1948" s="99" t="s">
        <v>1867</v>
      </c>
      <c r="Z1948" s="87">
        <v>15842639.999999998</v>
      </c>
      <c r="AA1948" s="120"/>
      <c r="AB1948" s="87"/>
      <c r="AC1948" s="87"/>
      <c r="AD1948" s="87"/>
      <c r="AE1948" s="120">
        <v>15842639.999999998</v>
      </c>
      <c r="AF1948" s="88"/>
      <c r="AG1948" s="88"/>
      <c r="AH1948" s="90"/>
      <c r="AI1948" s="90" t="s">
        <v>1837</v>
      </c>
      <c r="AJ1948" s="90" t="s">
        <v>1838</v>
      </c>
      <c r="AK1948" s="90" t="s">
        <v>59</v>
      </c>
      <c r="AL1948" s="90" t="s">
        <v>1865</v>
      </c>
      <c r="AM1948" s="90"/>
      <c r="AN1948" s="90"/>
      <c r="AO1948" s="90" t="s">
        <v>1857</v>
      </c>
      <c r="AP1948" s="90" t="s">
        <v>1858</v>
      </c>
      <c r="AQ1948" s="90" t="s">
        <v>387</v>
      </c>
      <c r="AR1948" s="90" t="s">
        <v>57</v>
      </c>
      <c r="AS1948" s="90" t="s">
        <v>60</v>
      </c>
      <c r="AT1948" s="90" t="s">
        <v>61</v>
      </c>
      <c r="AU1948" s="97" t="s">
        <v>62</v>
      </c>
      <c r="AV1948" s="98" t="s">
        <v>272</v>
      </c>
      <c r="AW1948" s="98" t="s">
        <v>273</v>
      </c>
      <c r="AX1948" s="97">
        <v>3202010</v>
      </c>
      <c r="AY1948" s="98" t="s">
        <v>274</v>
      </c>
      <c r="AZ1948" s="98" t="s">
        <v>407</v>
      </c>
      <c r="BA1948" s="24"/>
    </row>
    <row r="1949" spans="1:53" ht="84.75" customHeight="1">
      <c r="A1949" s="23" t="str">
        <f>+IFERROR(VLOOKUP(R1949,'[2]Listas niveles'!$D$2:$E$11,2,FALSE),"")</f>
        <v>DTCA</v>
      </c>
      <c r="B1949" s="23" t="str">
        <f>+IFERROR(VLOOKUP(AS1949,'[2]Listas anexo 1'!$A$7:$B$8,2,FALSE),"")</f>
        <v>ADMIN</v>
      </c>
      <c r="C1949" s="23" t="str">
        <f>+IFERROR(VLOOKUP(AT1949,'[2]Listas anexo 1'!$A$13:$B$15,2,FALSE),"")</f>
        <v>ADMINYCOOR</v>
      </c>
      <c r="D1949" s="23" t="str">
        <f>+IFERROR(VLOOKUP(AT1949,'[2]Listas anexo 1'!$A$13:$C$15,3,FALSE),"")</f>
        <v>CONTRIBUIR</v>
      </c>
      <c r="E1949" s="23" t="str">
        <f>+IFERROR(VLOOKUP(AT1949,'[2]Listas anexo 1'!$A$19:$B$21,2,FALSE),"")</f>
        <v>ADMINOB</v>
      </c>
      <c r="F1949" s="23" t="str">
        <f>+IFERROR(VLOOKUP(AV1949,'[2]Listas anexo 1'!$J$13:$K$21,2,FALSE),"")</f>
        <v>ADOBIII</v>
      </c>
      <c r="G1949" s="23" t="str">
        <f>+IFERROR(VLOOKUP(AW1949,'[2]LISTAS ANEXO 1. 2'!$A$9:$B$38,2,FALSE),"")</f>
        <v>AVI</v>
      </c>
      <c r="H1949" s="23" t="str">
        <f>+IFERROR(IF(C1949="ADMINYCOOR",VLOOKUP(AY1949,'[2]LISTAS ANEXO 1. 3'!$B$13:$C$42,2,FALSE),IF(C1949="TASAS",VLOOKUP(AY1949,'[2]LISTAS ANEXO 1. 3'!$B$43:$C$51,2,FALSE),IF(C1949="FORTALECIMIENTO",VLOOKUP(AY1949,'[2]LISTAS ANEXO 1. 3'!$B$52:$C$58,2,FALSE),""))),"")</f>
        <v>HH</v>
      </c>
      <c r="I1949" s="23" t="str">
        <f>+IFERROR(VLOOKUP(#REF!,'[2]LISTAS ANEXO 1. 4'!$B$74:$C$90,2,FALSE),"")</f>
        <v/>
      </c>
      <c r="J1949" s="23" t="str">
        <f>+IFERROR(VLOOKUP(X1949,[2]ORDINALES!$B$2:$C$5,2,FALSE),"")</f>
        <v>CTADOS</v>
      </c>
      <c r="K1949" s="23" t="str">
        <f>+IFERROR(VLOOKUP(#REF!,[2]REGION!$G$2:$I$1125,2,FALSE),"")</f>
        <v/>
      </c>
      <c r="L1949" s="23" t="str">
        <f>+IFERROR(VLOOKUP(AI1949,[2]REGION!$G$2:$I$1125,2,FALSE),"")</f>
        <v>BOLIVAR</v>
      </c>
      <c r="M1949" s="23" t="str">
        <f>+IFERROR(VLOOKUP(#REF!,[2]ORDINALES!$H$2:$I$382,2,FALSE),"")</f>
        <v/>
      </c>
      <c r="N1949" s="23" t="str">
        <f>IFERROR(VLOOKUP(U1949,'[2]Lista Willy'!$B$11:$D$14,3,FALSE),"")</f>
        <v>REC_11</v>
      </c>
      <c r="O1949" s="24"/>
      <c r="P1949" s="90">
        <v>59017</v>
      </c>
      <c r="Q1949" s="90" t="s">
        <v>540</v>
      </c>
      <c r="R1949" s="90" t="s">
        <v>1757</v>
      </c>
      <c r="S1949" s="90" t="s">
        <v>1854</v>
      </c>
      <c r="T1949" s="94" t="s">
        <v>1757</v>
      </c>
      <c r="U1949" s="90" t="s">
        <v>52</v>
      </c>
      <c r="V1949" s="94" t="s">
        <v>53</v>
      </c>
      <c r="W1949" s="90" t="s">
        <v>54</v>
      </c>
      <c r="X1949" s="90" t="s">
        <v>55</v>
      </c>
      <c r="Y1949" s="99" t="s">
        <v>1866</v>
      </c>
      <c r="Z1949" s="87">
        <v>15842639.999999998</v>
      </c>
      <c r="AA1949" s="120"/>
      <c r="AB1949" s="87"/>
      <c r="AC1949" s="87"/>
      <c r="AD1949" s="87"/>
      <c r="AE1949" s="120">
        <v>15842639.999999998</v>
      </c>
      <c r="AF1949" s="88"/>
      <c r="AG1949" s="88"/>
      <c r="AH1949" s="90"/>
      <c r="AI1949" s="90" t="s">
        <v>1837</v>
      </c>
      <c r="AJ1949" s="90" t="s">
        <v>1838</v>
      </c>
      <c r="AK1949" s="90" t="s">
        <v>59</v>
      </c>
      <c r="AL1949" s="90" t="s">
        <v>1865</v>
      </c>
      <c r="AM1949" s="90"/>
      <c r="AN1949" s="90"/>
      <c r="AO1949" s="90" t="s">
        <v>1857</v>
      </c>
      <c r="AP1949" s="90" t="s">
        <v>1858</v>
      </c>
      <c r="AQ1949" s="90" t="s">
        <v>387</v>
      </c>
      <c r="AR1949" s="90" t="s">
        <v>57</v>
      </c>
      <c r="AS1949" s="90" t="s">
        <v>60</v>
      </c>
      <c r="AT1949" s="90" t="s">
        <v>61</v>
      </c>
      <c r="AU1949" s="97" t="s">
        <v>62</v>
      </c>
      <c r="AV1949" s="98" t="s">
        <v>272</v>
      </c>
      <c r="AW1949" s="98" t="s">
        <v>273</v>
      </c>
      <c r="AX1949" s="97">
        <v>3202010</v>
      </c>
      <c r="AY1949" s="98" t="s">
        <v>274</v>
      </c>
      <c r="AZ1949" s="98" t="s">
        <v>407</v>
      </c>
      <c r="BA1949" s="24"/>
    </row>
    <row r="1950" spans="1:53" ht="84.75" customHeight="1">
      <c r="A1950" s="23" t="str">
        <f>+IFERROR(VLOOKUP(R1950,'[2]Listas niveles'!$D$2:$E$11,2,FALSE),"")</f>
        <v>DTCA</v>
      </c>
      <c r="B1950" s="23" t="str">
        <f>+IFERROR(VLOOKUP(AS1950,'[2]Listas anexo 1'!$A$7:$B$8,2,FALSE),"")</f>
        <v>ADMIN</v>
      </c>
      <c r="C1950" s="23" t="str">
        <f>+IFERROR(VLOOKUP(AT1950,'[2]Listas anexo 1'!$A$13:$B$15,2,FALSE),"")</f>
        <v>ADMINYCOOR</v>
      </c>
      <c r="D1950" s="23" t="str">
        <f>+IFERROR(VLOOKUP(AT1950,'[2]Listas anexo 1'!$A$13:$C$15,3,FALSE),"")</f>
        <v>CONTRIBUIR</v>
      </c>
      <c r="E1950" s="23" t="str">
        <f>+IFERROR(VLOOKUP(AT1950,'[2]Listas anexo 1'!$A$19:$B$21,2,FALSE),"")</f>
        <v>ADMINOB</v>
      </c>
      <c r="F1950" s="23" t="str">
        <f>+IFERROR(VLOOKUP(AV1950,'[2]Listas anexo 1'!$J$13:$K$21,2,FALSE),"")</f>
        <v>ADOBI</v>
      </c>
      <c r="G1950" s="23" t="str">
        <f>+IFERROR(VLOOKUP(AW1950,'[2]LISTAS ANEXO 1. 2'!$A$9:$B$38,2,FALSE),"")</f>
        <v>AI</v>
      </c>
      <c r="H1950" s="23" t="str">
        <f>+IFERROR(IF(C1950="ADMINYCOOR",VLOOKUP(AY1950,'[2]LISTAS ANEXO 1. 3'!$B$13:$C$42,2,FALSE),IF(C1950="TASAS",VLOOKUP(AY1950,'[2]LISTAS ANEXO 1. 3'!$B$43:$C$51,2,FALSE),IF(C1950="FORTALECIMIENTO",VLOOKUP(AY1950,'[2]LISTAS ANEXO 1. 3'!$B$52:$C$58,2,FALSE),""))),"")</f>
        <v>AA</v>
      </c>
      <c r="I1950" s="23" t="str">
        <f>+IFERROR(VLOOKUP(#REF!,'[2]LISTAS ANEXO 1. 4'!$B$74:$C$90,2,FALSE),"")</f>
        <v/>
      </c>
      <c r="J1950" s="23" t="str">
        <f>+IFERROR(VLOOKUP(X1950,[2]ORDINALES!$B$2:$C$5,2,FALSE),"")</f>
        <v>CTADOS</v>
      </c>
      <c r="K1950" s="23" t="str">
        <f>+IFERROR(VLOOKUP(#REF!,[2]REGION!$G$2:$I$1125,2,FALSE),"")</f>
        <v/>
      </c>
      <c r="L1950" s="23" t="str">
        <f>+IFERROR(VLOOKUP(AI1950,[2]REGION!$G$2:$I$1125,2,FALSE),"")</f>
        <v>BOLIVAR</v>
      </c>
      <c r="M1950" s="23" t="str">
        <f>+IFERROR(VLOOKUP(#REF!,[2]ORDINALES!$H$2:$I$382,2,FALSE),"")</f>
        <v/>
      </c>
      <c r="N1950" s="23" t="str">
        <f>IFERROR(VLOOKUP(U1950,'[2]Lista Willy'!$B$11:$D$14,3,FALSE),"")</f>
        <v>REC_11</v>
      </c>
      <c r="O1950" s="24"/>
      <c r="P1950" s="90">
        <v>59018</v>
      </c>
      <c r="Q1950" s="90" t="s">
        <v>540</v>
      </c>
      <c r="R1950" s="90" t="s">
        <v>1757</v>
      </c>
      <c r="S1950" s="90" t="s">
        <v>1854</v>
      </c>
      <c r="T1950" s="94" t="s">
        <v>1757</v>
      </c>
      <c r="U1950" s="90" t="s">
        <v>52</v>
      </c>
      <c r="V1950" s="94" t="s">
        <v>53</v>
      </c>
      <c r="W1950" s="90" t="s">
        <v>54</v>
      </c>
      <c r="X1950" s="90" t="s">
        <v>55</v>
      </c>
      <c r="Y1950" s="99" t="s">
        <v>1868</v>
      </c>
      <c r="Z1950" s="87">
        <v>18089896</v>
      </c>
      <c r="AA1950" s="120"/>
      <c r="AB1950" s="87"/>
      <c r="AC1950" s="87"/>
      <c r="AD1950" s="87"/>
      <c r="AE1950" s="120">
        <v>18089896</v>
      </c>
      <c r="AF1950" s="88"/>
      <c r="AG1950" s="88"/>
      <c r="AH1950" s="90"/>
      <c r="AI1950" s="90" t="s">
        <v>1837</v>
      </c>
      <c r="AJ1950" s="90" t="s">
        <v>1838</v>
      </c>
      <c r="AK1950" s="90" t="s">
        <v>59</v>
      </c>
      <c r="AL1950" s="90" t="s">
        <v>1856</v>
      </c>
      <c r="AM1950" s="90"/>
      <c r="AN1950" s="90"/>
      <c r="AO1950" s="90" t="s">
        <v>1857</v>
      </c>
      <c r="AP1950" s="90" t="s">
        <v>1858</v>
      </c>
      <c r="AQ1950" s="90" t="s">
        <v>387</v>
      </c>
      <c r="AR1950" s="90" t="s">
        <v>57</v>
      </c>
      <c r="AS1950" s="90" t="s">
        <v>60</v>
      </c>
      <c r="AT1950" s="90" t="s">
        <v>61</v>
      </c>
      <c r="AU1950" s="97" t="s">
        <v>62</v>
      </c>
      <c r="AV1950" s="98" t="s">
        <v>125</v>
      </c>
      <c r="AW1950" s="98" t="s">
        <v>126</v>
      </c>
      <c r="AX1950" s="97">
        <v>3202032</v>
      </c>
      <c r="AY1950" s="98" t="s">
        <v>127</v>
      </c>
      <c r="AZ1950" s="98" t="s">
        <v>293</v>
      </c>
      <c r="BA1950" s="24"/>
    </row>
    <row r="1951" spans="1:53" ht="84.75" customHeight="1">
      <c r="A1951" s="23" t="str">
        <f>+IFERROR(VLOOKUP(R1951,'[2]Listas niveles'!$D$2:$E$11,2,FALSE),"")</f>
        <v>DTCA</v>
      </c>
      <c r="B1951" s="23" t="str">
        <f>+IFERROR(VLOOKUP(AS1951,'[2]Listas anexo 1'!$A$7:$B$8,2,FALSE),"")</f>
        <v>ADMIN</v>
      </c>
      <c r="C1951" s="23" t="str">
        <f>+IFERROR(VLOOKUP(AT1951,'[2]Listas anexo 1'!$A$13:$B$15,2,FALSE),"")</f>
        <v>ADMINYCOOR</v>
      </c>
      <c r="D1951" s="23" t="str">
        <f>+IFERROR(VLOOKUP(AT1951,'[2]Listas anexo 1'!$A$13:$C$15,3,FALSE),"")</f>
        <v>CONTRIBUIR</v>
      </c>
      <c r="E1951" s="23" t="str">
        <f>+IFERROR(VLOOKUP(AT1951,'[2]Listas anexo 1'!$A$19:$B$21,2,FALSE),"")</f>
        <v>ADMINOB</v>
      </c>
      <c r="F1951" s="23" t="str">
        <f>+IFERROR(VLOOKUP(AV1951,'[2]Listas anexo 1'!$J$13:$K$21,2,FALSE),"")</f>
        <v>ADOBI</v>
      </c>
      <c r="G1951" s="23" t="str">
        <f>+IFERROR(VLOOKUP(AW1951,'[2]LISTAS ANEXO 1. 2'!$A$9:$B$38,2,FALSE),"")</f>
        <v>AI</v>
      </c>
      <c r="H1951" s="23" t="str">
        <f>+IFERROR(IF(C1951="ADMINYCOOR",VLOOKUP(AY1951,'[2]LISTAS ANEXO 1. 3'!$B$13:$C$42,2,FALSE),IF(C1951="TASAS",VLOOKUP(AY1951,'[2]LISTAS ANEXO 1. 3'!$B$43:$C$51,2,FALSE),IF(C1951="FORTALECIMIENTO",VLOOKUP(AY1951,'[2]LISTAS ANEXO 1. 3'!$B$52:$C$58,2,FALSE),""))),"")</f>
        <v>AA</v>
      </c>
      <c r="I1951" s="23" t="str">
        <f>+IFERROR(VLOOKUP(#REF!,'[2]LISTAS ANEXO 1. 4'!$B$74:$C$90,2,FALSE),"")</f>
        <v/>
      </c>
      <c r="J1951" s="23" t="str">
        <f>+IFERROR(VLOOKUP(X1951,[2]ORDINALES!$B$2:$C$5,2,FALSE),"")</f>
        <v>CTADOS</v>
      </c>
      <c r="K1951" s="23" t="str">
        <f>+IFERROR(VLOOKUP(#REF!,[2]REGION!$G$2:$I$1125,2,FALSE),"")</f>
        <v/>
      </c>
      <c r="L1951" s="23" t="str">
        <f>+IFERROR(VLOOKUP(AI1951,[2]REGION!$G$2:$I$1125,2,FALSE),"")</f>
        <v>BOLIVAR</v>
      </c>
      <c r="M1951" s="23" t="str">
        <f>+IFERROR(VLOOKUP(#REF!,[2]ORDINALES!$H$2:$I$382,2,FALSE),"")</f>
        <v/>
      </c>
      <c r="N1951" s="23" t="str">
        <f>IFERROR(VLOOKUP(U1951,'[2]Lista Willy'!$B$11:$D$14,3,FALSE),"")</f>
        <v>REC_11</v>
      </c>
      <c r="O1951" s="24"/>
      <c r="P1951" s="90">
        <v>59019</v>
      </c>
      <c r="Q1951" s="90" t="s">
        <v>540</v>
      </c>
      <c r="R1951" s="90" t="s">
        <v>1757</v>
      </c>
      <c r="S1951" s="90" t="s">
        <v>1854</v>
      </c>
      <c r="T1951" s="94" t="s">
        <v>1757</v>
      </c>
      <c r="U1951" s="90" t="s">
        <v>52</v>
      </c>
      <c r="V1951" s="94" t="s">
        <v>53</v>
      </c>
      <c r="W1951" s="90" t="s">
        <v>54</v>
      </c>
      <c r="X1951" s="90" t="s">
        <v>55</v>
      </c>
      <c r="Y1951" s="99" t="s">
        <v>1869</v>
      </c>
      <c r="Z1951" s="87">
        <v>18089896</v>
      </c>
      <c r="AA1951" s="120"/>
      <c r="AB1951" s="87"/>
      <c r="AC1951" s="87"/>
      <c r="AD1951" s="87"/>
      <c r="AE1951" s="120">
        <v>18089896</v>
      </c>
      <c r="AF1951" s="88"/>
      <c r="AG1951" s="88"/>
      <c r="AH1951" s="90"/>
      <c r="AI1951" s="90" t="s">
        <v>1837</v>
      </c>
      <c r="AJ1951" s="90" t="s">
        <v>1838</v>
      </c>
      <c r="AK1951" s="90" t="s">
        <v>59</v>
      </c>
      <c r="AL1951" s="90" t="s">
        <v>1856</v>
      </c>
      <c r="AM1951" s="90"/>
      <c r="AN1951" s="90"/>
      <c r="AO1951" s="90" t="s">
        <v>1857</v>
      </c>
      <c r="AP1951" s="90" t="s">
        <v>1858</v>
      </c>
      <c r="AQ1951" s="90" t="s">
        <v>387</v>
      </c>
      <c r="AR1951" s="90" t="s">
        <v>57</v>
      </c>
      <c r="AS1951" s="90" t="s">
        <v>60</v>
      </c>
      <c r="AT1951" s="90" t="s">
        <v>61</v>
      </c>
      <c r="AU1951" s="97" t="s">
        <v>62</v>
      </c>
      <c r="AV1951" s="98" t="s">
        <v>125</v>
      </c>
      <c r="AW1951" s="98" t="s">
        <v>126</v>
      </c>
      <c r="AX1951" s="97">
        <v>3202032</v>
      </c>
      <c r="AY1951" s="98" t="s">
        <v>127</v>
      </c>
      <c r="AZ1951" s="98" t="s">
        <v>293</v>
      </c>
      <c r="BA1951" s="24"/>
    </row>
    <row r="1952" spans="1:53" ht="84.75" customHeight="1">
      <c r="A1952" s="23" t="str">
        <f>+IFERROR(VLOOKUP(R1952,'[2]Listas niveles'!$D$2:$E$11,2,FALSE),"")</f>
        <v>DTCA</v>
      </c>
      <c r="B1952" s="23" t="str">
        <f>+IFERROR(VLOOKUP(AS1952,'[2]Listas anexo 1'!$A$7:$B$8,2,FALSE),"")</f>
        <v>ADMIN</v>
      </c>
      <c r="C1952" s="23" t="str">
        <f>+IFERROR(VLOOKUP(AT1952,'[2]Listas anexo 1'!$A$13:$B$15,2,FALSE),"")</f>
        <v>ADMINYCOOR</v>
      </c>
      <c r="D1952" s="23" t="str">
        <f>+IFERROR(VLOOKUP(AT1952,'[2]Listas anexo 1'!$A$13:$C$15,3,FALSE),"")</f>
        <v>CONTRIBUIR</v>
      </c>
      <c r="E1952" s="23" t="str">
        <f>+IFERROR(VLOOKUP(AT1952,'[2]Listas anexo 1'!$A$19:$B$21,2,FALSE),"")</f>
        <v>ADMINOB</v>
      </c>
      <c r="F1952" s="23" t="str">
        <f>+IFERROR(VLOOKUP(AV1952,'[2]Listas anexo 1'!$J$13:$K$21,2,FALSE),"")</f>
        <v>ADOBI</v>
      </c>
      <c r="G1952" s="23" t="str">
        <f>+IFERROR(VLOOKUP(AW1952,'[2]LISTAS ANEXO 1. 2'!$A$9:$B$38,2,FALSE),"")</f>
        <v>AI</v>
      </c>
      <c r="H1952" s="23" t="str">
        <f>+IFERROR(IF(C1952="ADMINYCOOR",VLOOKUP(AY1952,'[2]LISTAS ANEXO 1. 3'!$B$13:$C$42,2,FALSE),IF(C1952="TASAS",VLOOKUP(AY1952,'[2]LISTAS ANEXO 1. 3'!$B$43:$C$51,2,FALSE),IF(C1952="FORTALECIMIENTO",VLOOKUP(AY1952,'[2]LISTAS ANEXO 1. 3'!$B$52:$C$58,2,FALSE),""))),"")</f>
        <v>AA</v>
      </c>
      <c r="I1952" s="23" t="str">
        <f>+IFERROR(VLOOKUP(#REF!,'[2]LISTAS ANEXO 1. 4'!$B$74:$C$90,2,FALSE),"")</f>
        <v/>
      </c>
      <c r="J1952" s="23" t="str">
        <f>+IFERROR(VLOOKUP(X1952,[2]ORDINALES!$B$2:$C$5,2,FALSE),"")</f>
        <v>CTADOS</v>
      </c>
      <c r="K1952" s="23" t="str">
        <f>+IFERROR(VLOOKUP(#REF!,[2]REGION!$G$2:$I$1125,2,FALSE),"")</f>
        <v/>
      </c>
      <c r="L1952" s="23" t="str">
        <f>+IFERROR(VLOOKUP(AI1952,[2]REGION!$G$2:$I$1125,2,FALSE),"")</f>
        <v>BOLIVAR</v>
      </c>
      <c r="M1952" s="23" t="str">
        <f>+IFERROR(VLOOKUP(#REF!,[2]ORDINALES!$H$2:$I$382,2,FALSE),"")</f>
        <v/>
      </c>
      <c r="N1952" s="23" t="str">
        <f>IFERROR(VLOOKUP(U1952,'[2]Lista Willy'!$B$11:$D$14,3,FALSE),"")</f>
        <v>REC_11</v>
      </c>
      <c r="O1952" s="24"/>
      <c r="P1952" s="90">
        <v>59020</v>
      </c>
      <c r="Q1952" s="90" t="s">
        <v>540</v>
      </c>
      <c r="R1952" s="90" t="s">
        <v>1757</v>
      </c>
      <c r="S1952" s="90" t="s">
        <v>1854</v>
      </c>
      <c r="T1952" s="94" t="s">
        <v>1757</v>
      </c>
      <c r="U1952" s="90" t="s">
        <v>52</v>
      </c>
      <c r="V1952" s="94" t="s">
        <v>53</v>
      </c>
      <c r="W1952" s="90" t="s">
        <v>54</v>
      </c>
      <c r="X1952" s="90" t="s">
        <v>55</v>
      </c>
      <c r="Y1952" s="99" t="s">
        <v>1870</v>
      </c>
      <c r="Z1952" s="87">
        <v>26142600</v>
      </c>
      <c r="AA1952" s="120"/>
      <c r="AB1952" s="87"/>
      <c r="AC1952" s="87"/>
      <c r="AD1952" s="87"/>
      <c r="AE1952" s="120">
        <v>26142600</v>
      </c>
      <c r="AF1952" s="88"/>
      <c r="AG1952" s="88"/>
      <c r="AH1952" s="90"/>
      <c r="AI1952" s="90" t="s">
        <v>1837</v>
      </c>
      <c r="AJ1952" s="90" t="s">
        <v>1838</v>
      </c>
      <c r="AK1952" s="90" t="s">
        <v>59</v>
      </c>
      <c r="AL1952" s="90" t="s">
        <v>1856</v>
      </c>
      <c r="AM1952" s="90"/>
      <c r="AN1952" s="90"/>
      <c r="AO1952" s="90" t="s">
        <v>1857</v>
      </c>
      <c r="AP1952" s="90" t="s">
        <v>1858</v>
      </c>
      <c r="AQ1952" s="90" t="s">
        <v>387</v>
      </c>
      <c r="AR1952" s="90" t="s">
        <v>57</v>
      </c>
      <c r="AS1952" s="90" t="s">
        <v>60</v>
      </c>
      <c r="AT1952" s="90" t="s">
        <v>61</v>
      </c>
      <c r="AU1952" s="97" t="s">
        <v>62</v>
      </c>
      <c r="AV1952" s="98" t="s">
        <v>125</v>
      </c>
      <c r="AW1952" s="98" t="s">
        <v>126</v>
      </c>
      <c r="AX1952" s="97">
        <v>3202032</v>
      </c>
      <c r="AY1952" s="98" t="s">
        <v>127</v>
      </c>
      <c r="AZ1952" s="98" t="s">
        <v>293</v>
      </c>
      <c r="BA1952" s="24"/>
    </row>
    <row r="1953" spans="1:53" ht="84.75" customHeight="1">
      <c r="A1953" s="23" t="str">
        <f>+IFERROR(VLOOKUP(R1953,'[2]Listas niveles'!$D$2:$E$11,2,FALSE),"")</f>
        <v>DTCA</v>
      </c>
      <c r="B1953" s="23" t="str">
        <f>+IFERROR(VLOOKUP(AS1953,'[2]Listas anexo 1'!$A$7:$B$8,2,FALSE),"")</f>
        <v>ADMIN</v>
      </c>
      <c r="C1953" s="23" t="str">
        <f>+IFERROR(VLOOKUP(AT1953,'[2]Listas anexo 1'!$A$13:$B$15,2,FALSE),"")</f>
        <v>ADMINYCOOR</v>
      </c>
      <c r="D1953" s="23" t="str">
        <f>+IFERROR(VLOOKUP(AT1953,'[2]Listas anexo 1'!$A$13:$C$15,3,FALSE),"")</f>
        <v>CONTRIBUIR</v>
      </c>
      <c r="E1953" s="23" t="str">
        <f>+IFERROR(VLOOKUP(AT1953,'[2]Listas anexo 1'!$A$19:$B$21,2,FALSE),"")</f>
        <v>ADMINOB</v>
      </c>
      <c r="F1953" s="23" t="str">
        <f>+IFERROR(VLOOKUP(AV1953,'[2]Listas anexo 1'!$J$13:$K$21,2,FALSE),"")</f>
        <v>ADOBI</v>
      </c>
      <c r="G1953" s="23" t="str">
        <f>+IFERROR(VLOOKUP(AW1953,'[2]LISTAS ANEXO 1. 2'!$A$9:$B$38,2,FALSE),"")</f>
        <v>AI</v>
      </c>
      <c r="H1953" s="23" t="str">
        <f>+IFERROR(IF(C1953="ADMINYCOOR",VLOOKUP(AY1953,'[2]LISTAS ANEXO 1. 3'!$B$13:$C$42,2,FALSE),IF(C1953="TASAS",VLOOKUP(AY1953,'[2]LISTAS ANEXO 1. 3'!$B$43:$C$51,2,FALSE),IF(C1953="FORTALECIMIENTO",VLOOKUP(AY1953,'[2]LISTAS ANEXO 1. 3'!$B$52:$C$58,2,FALSE),""))),"")</f>
        <v>AA</v>
      </c>
      <c r="I1953" s="23" t="str">
        <f>+IFERROR(VLOOKUP(#REF!,'[2]LISTAS ANEXO 1. 4'!$B$74:$C$90,2,FALSE),"")</f>
        <v/>
      </c>
      <c r="J1953" s="23" t="str">
        <f>+IFERROR(VLOOKUP(X1953,[2]ORDINALES!$B$2:$C$5,2,FALSE),"")</f>
        <v>CTADOS</v>
      </c>
      <c r="K1953" s="23" t="str">
        <f>+IFERROR(VLOOKUP(#REF!,[2]REGION!$G$2:$I$1125,2,FALSE),"")</f>
        <v/>
      </c>
      <c r="L1953" s="23" t="str">
        <f>+IFERROR(VLOOKUP(AI1953,[2]REGION!$G$2:$I$1125,2,FALSE),"")</f>
        <v>BOLIVAR</v>
      </c>
      <c r="M1953" s="23" t="str">
        <f>+IFERROR(VLOOKUP(#REF!,[2]ORDINALES!$H$2:$I$382,2,FALSE),"")</f>
        <v/>
      </c>
      <c r="N1953" s="23" t="str">
        <f>IFERROR(VLOOKUP(U1953,'[2]Lista Willy'!$B$11:$D$14,3,FALSE),"")</f>
        <v>REC_11</v>
      </c>
      <c r="O1953" s="24"/>
      <c r="P1953" s="90">
        <v>59021</v>
      </c>
      <c r="Q1953" s="90" t="s">
        <v>540</v>
      </c>
      <c r="R1953" s="90" t="s">
        <v>1757</v>
      </c>
      <c r="S1953" s="90" t="s">
        <v>1854</v>
      </c>
      <c r="T1953" s="94" t="s">
        <v>1757</v>
      </c>
      <c r="U1953" s="90" t="s">
        <v>52</v>
      </c>
      <c r="V1953" s="94" t="s">
        <v>53</v>
      </c>
      <c r="W1953" s="90" t="s">
        <v>54</v>
      </c>
      <c r="X1953" s="90" t="s">
        <v>55</v>
      </c>
      <c r="Y1953" s="99" t="s">
        <v>1871</v>
      </c>
      <c r="Z1953" s="87">
        <v>26142600</v>
      </c>
      <c r="AA1953" s="120"/>
      <c r="AB1953" s="87"/>
      <c r="AC1953" s="87"/>
      <c r="AD1953" s="87"/>
      <c r="AE1953" s="120">
        <v>26142600</v>
      </c>
      <c r="AF1953" s="88"/>
      <c r="AG1953" s="88"/>
      <c r="AH1953" s="90"/>
      <c r="AI1953" s="90" t="s">
        <v>1837</v>
      </c>
      <c r="AJ1953" s="90" t="s">
        <v>1838</v>
      </c>
      <c r="AK1953" s="90" t="s">
        <v>59</v>
      </c>
      <c r="AL1953" s="90" t="s">
        <v>1856</v>
      </c>
      <c r="AM1953" s="90"/>
      <c r="AN1953" s="90"/>
      <c r="AO1953" s="90" t="s">
        <v>1857</v>
      </c>
      <c r="AP1953" s="90" t="s">
        <v>1858</v>
      </c>
      <c r="AQ1953" s="90" t="s">
        <v>387</v>
      </c>
      <c r="AR1953" s="90" t="s">
        <v>57</v>
      </c>
      <c r="AS1953" s="90" t="s">
        <v>60</v>
      </c>
      <c r="AT1953" s="90" t="s">
        <v>61</v>
      </c>
      <c r="AU1953" s="97" t="s">
        <v>62</v>
      </c>
      <c r="AV1953" s="98" t="s">
        <v>125</v>
      </c>
      <c r="AW1953" s="98" t="s">
        <v>126</v>
      </c>
      <c r="AX1953" s="97">
        <v>3202032</v>
      </c>
      <c r="AY1953" s="98" t="s">
        <v>127</v>
      </c>
      <c r="AZ1953" s="98" t="s">
        <v>293</v>
      </c>
      <c r="BA1953" s="24"/>
    </row>
    <row r="1954" spans="1:53" ht="84.75" customHeight="1">
      <c r="A1954" s="23" t="str">
        <f>+IFERROR(VLOOKUP(R1954,'[2]Listas niveles'!$D$2:$E$11,2,FALSE),"")</f>
        <v>DTCA</v>
      </c>
      <c r="B1954" s="23" t="str">
        <f>+IFERROR(VLOOKUP(AS1954,'[2]Listas anexo 1'!$A$7:$B$8,2,FALSE),"")</f>
        <v>ADMIN</v>
      </c>
      <c r="C1954" s="23" t="str">
        <f>+IFERROR(VLOOKUP(AT1954,'[2]Listas anexo 1'!$A$13:$B$15,2,FALSE),"")</f>
        <v>ADMINYCOOR</v>
      </c>
      <c r="D1954" s="23" t="str">
        <f>+IFERROR(VLOOKUP(AT1954,'[2]Listas anexo 1'!$A$13:$C$15,3,FALSE),"")</f>
        <v>CONTRIBUIR</v>
      </c>
      <c r="E1954" s="23" t="str">
        <f>+IFERROR(VLOOKUP(AT1954,'[2]Listas anexo 1'!$A$19:$B$21,2,FALSE),"")</f>
        <v>ADMINOB</v>
      </c>
      <c r="F1954" s="23" t="str">
        <f>+IFERROR(VLOOKUP(AV1954,'[2]Listas anexo 1'!$J$13:$K$21,2,FALSE),"")</f>
        <v>ADOBI</v>
      </c>
      <c r="G1954" s="23" t="str">
        <f>+IFERROR(VLOOKUP(AW1954,'[2]LISTAS ANEXO 1. 2'!$A$9:$B$38,2,FALSE),"")</f>
        <v>AI</v>
      </c>
      <c r="H1954" s="23" t="str">
        <f>+IFERROR(IF(C1954="ADMINYCOOR",VLOOKUP(AY1954,'[2]LISTAS ANEXO 1. 3'!$B$13:$C$42,2,FALSE),IF(C1954="TASAS",VLOOKUP(AY1954,'[2]LISTAS ANEXO 1. 3'!$B$43:$C$51,2,FALSE),IF(C1954="FORTALECIMIENTO",VLOOKUP(AY1954,'[2]LISTAS ANEXO 1. 3'!$B$52:$C$58,2,FALSE),""))),"")</f>
        <v>AA</v>
      </c>
      <c r="I1954" s="23" t="str">
        <f>+IFERROR(VLOOKUP(#REF!,'[2]LISTAS ANEXO 1. 4'!$B$74:$C$90,2,FALSE),"")</f>
        <v/>
      </c>
      <c r="J1954" s="23" t="str">
        <f>+IFERROR(VLOOKUP(X1954,[2]ORDINALES!$B$2:$C$5,2,FALSE),"")</f>
        <v>CTADOS</v>
      </c>
      <c r="K1954" s="23" t="str">
        <f>+IFERROR(VLOOKUP(#REF!,[2]REGION!$G$2:$I$1125,2,FALSE),"")</f>
        <v/>
      </c>
      <c r="L1954" s="23" t="str">
        <f>+IFERROR(VLOOKUP(AI1954,[2]REGION!$G$2:$I$1125,2,FALSE),"")</f>
        <v>BOLIVAR</v>
      </c>
      <c r="M1954" s="23" t="str">
        <f>+IFERROR(VLOOKUP(#REF!,[2]ORDINALES!$H$2:$I$382,2,FALSE),"")</f>
        <v/>
      </c>
      <c r="N1954" s="23" t="str">
        <f>IFERROR(VLOOKUP(U1954,'[2]Lista Willy'!$B$11:$D$14,3,FALSE),"")</f>
        <v>REC_11</v>
      </c>
      <c r="O1954" s="24"/>
      <c r="P1954" s="90">
        <v>59022</v>
      </c>
      <c r="Q1954" s="90" t="s">
        <v>540</v>
      </c>
      <c r="R1954" s="90" t="s">
        <v>1757</v>
      </c>
      <c r="S1954" s="90" t="s">
        <v>1854</v>
      </c>
      <c r="T1954" s="94" t="s">
        <v>1757</v>
      </c>
      <c r="U1954" s="90" t="s">
        <v>52</v>
      </c>
      <c r="V1954" s="94" t="s">
        <v>53</v>
      </c>
      <c r="W1954" s="90" t="s">
        <v>54</v>
      </c>
      <c r="X1954" s="90" t="s">
        <v>55</v>
      </c>
      <c r="Y1954" s="99" t="s">
        <v>1872</v>
      </c>
      <c r="Z1954" s="87">
        <v>26142600</v>
      </c>
      <c r="AA1954" s="120"/>
      <c r="AB1954" s="87"/>
      <c r="AC1954" s="87"/>
      <c r="AD1954" s="87"/>
      <c r="AE1954" s="120">
        <v>26142600</v>
      </c>
      <c r="AF1954" s="88"/>
      <c r="AG1954" s="88"/>
      <c r="AH1954" s="90"/>
      <c r="AI1954" s="90" t="s">
        <v>1837</v>
      </c>
      <c r="AJ1954" s="90" t="s">
        <v>1838</v>
      </c>
      <c r="AK1954" s="90" t="s">
        <v>1873</v>
      </c>
      <c r="AL1954" s="90" t="s">
        <v>1874</v>
      </c>
      <c r="AM1954" s="90"/>
      <c r="AN1954" s="90"/>
      <c r="AO1954" s="90" t="s">
        <v>1857</v>
      </c>
      <c r="AP1954" s="90" t="s">
        <v>1858</v>
      </c>
      <c r="AQ1954" s="90" t="s">
        <v>387</v>
      </c>
      <c r="AR1954" s="90" t="s">
        <v>57</v>
      </c>
      <c r="AS1954" s="90" t="s">
        <v>60</v>
      </c>
      <c r="AT1954" s="90" t="s">
        <v>61</v>
      </c>
      <c r="AU1954" s="97" t="s">
        <v>62</v>
      </c>
      <c r="AV1954" s="98" t="s">
        <v>125</v>
      </c>
      <c r="AW1954" s="98" t="s">
        <v>126</v>
      </c>
      <c r="AX1954" s="97">
        <v>3202032</v>
      </c>
      <c r="AY1954" s="98" t="s">
        <v>127</v>
      </c>
      <c r="AZ1954" s="98" t="s">
        <v>293</v>
      </c>
      <c r="BA1954" s="24"/>
    </row>
    <row r="1955" spans="1:53" ht="84.75" customHeight="1">
      <c r="A1955" s="23" t="str">
        <f>+IFERROR(VLOOKUP(R1955,'[2]Listas niveles'!$D$2:$E$11,2,FALSE),"")</f>
        <v>DTCA</v>
      </c>
      <c r="B1955" s="23" t="str">
        <f>+IFERROR(VLOOKUP(AS1955,'[2]Listas anexo 1'!$A$7:$B$8,2,FALSE),"")</f>
        <v>ADMIN</v>
      </c>
      <c r="C1955" s="23" t="str">
        <f>+IFERROR(VLOOKUP(AT1955,'[2]Listas anexo 1'!$A$13:$B$15,2,FALSE),"")</f>
        <v>ADMINYCOOR</v>
      </c>
      <c r="D1955" s="23" t="str">
        <f>+IFERROR(VLOOKUP(AT1955,'[2]Listas anexo 1'!$A$13:$C$15,3,FALSE),"")</f>
        <v>CONTRIBUIR</v>
      </c>
      <c r="E1955" s="23" t="str">
        <f>+IFERROR(VLOOKUP(AT1955,'[2]Listas anexo 1'!$A$19:$B$21,2,FALSE),"")</f>
        <v>ADMINOB</v>
      </c>
      <c r="F1955" s="23" t="str">
        <f>+IFERROR(VLOOKUP(AV1955,'[2]Listas anexo 1'!$J$13:$K$21,2,FALSE),"")</f>
        <v>ADOBIII</v>
      </c>
      <c r="G1955" s="23" t="str">
        <f>+IFERROR(VLOOKUP(AW1955,'[2]LISTAS ANEXO 1. 2'!$A$9:$B$38,2,FALSE),"")</f>
        <v>AVI</v>
      </c>
      <c r="H1955" s="23" t="str">
        <f>+IFERROR(IF(C1955="ADMINYCOOR",VLOOKUP(AY1955,'[2]LISTAS ANEXO 1. 3'!$B$13:$C$42,2,FALSE),IF(C1955="TASAS",VLOOKUP(AY1955,'[2]LISTAS ANEXO 1. 3'!$B$43:$C$51,2,FALSE),IF(C1955="FORTALECIMIENTO",VLOOKUP(AY1955,'[2]LISTAS ANEXO 1. 3'!$B$52:$C$58,2,FALSE),""))),"")</f>
        <v>HH</v>
      </c>
      <c r="I1955" s="23" t="str">
        <f>+IFERROR(VLOOKUP(#REF!,'[2]LISTAS ANEXO 1. 4'!$B$74:$C$90,2,FALSE),"")</f>
        <v/>
      </c>
      <c r="J1955" s="23" t="str">
        <f>+IFERROR(VLOOKUP(X1955,[2]ORDINALES!$B$2:$C$5,2,FALSE),"")</f>
        <v>CTADOS</v>
      </c>
      <c r="K1955" s="23" t="str">
        <f>+IFERROR(VLOOKUP(#REF!,[2]REGION!$G$2:$I$1125,2,FALSE),"")</f>
        <v/>
      </c>
      <c r="L1955" s="23" t="str">
        <f>+IFERROR(VLOOKUP(AI1955,[2]REGION!$G$2:$I$1125,2,FALSE),"")</f>
        <v>BOLIVAR</v>
      </c>
      <c r="M1955" s="23" t="str">
        <f>+IFERROR(VLOOKUP(#REF!,[2]ORDINALES!$H$2:$I$382,2,FALSE),"")</f>
        <v/>
      </c>
      <c r="N1955" s="23" t="str">
        <f>IFERROR(VLOOKUP(U1955,'[2]Lista Willy'!$B$11:$D$14,3,FALSE),"")</f>
        <v>REC_11</v>
      </c>
      <c r="O1955" s="24"/>
      <c r="P1955" s="90">
        <v>59023</v>
      </c>
      <c r="Q1955" s="90" t="s">
        <v>540</v>
      </c>
      <c r="R1955" s="90" t="s">
        <v>1757</v>
      </c>
      <c r="S1955" s="90" t="s">
        <v>1854</v>
      </c>
      <c r="T1955" s="94" t="s">
        <v>1757</v>
      </c>
      <c r="U1955" s="90" t="s">
        <v>52</v>
      </c>
      <c r="V1955" s="94" t="s">
        <v>53</v>
      </c>
      <c r="W1955" s="90" t="s">
        <v>54</v>
      </c>
      <c r="X1955" s="90" t="s">
        <v>55</v>
      </c>
      <c r="Y1955" s="99" t="s">
        <v>1875</v>
      </c>
      <c r="Z1955" s="87">
        <v>26142600</v>
      </c>
      <c r="AA1955" s="120"/>
      <c r="AB1955" s="87"/>
      <c r="AC1955" s="87"/>
      <c r="AD1955" s="87"/>
      <c r="AE1955" s="120">
        <v>26142600</v>
      </c>
      <c r="AF1955" s="88"/>
      <c r="AG1955" s="88"/>
      <c r="AH1955" s="90"/>
      <c r="AI1955" s="90" t="s">
        <v>1837</v>
      </c>
      <c r="AJ1955" s="90" t="s">
        <v>1838</v>
      </c>
      <c r="AK1955" s="90" t="s">
        <v>59</v>
      </c>
      <c r="AL1955" s="90" t="s">
        <v>1865</v>
      </c>
      <c r="AM1955" s="90"/>
      <c r="AN1955" s="90"/>
      <c r="AO1955" s="90" t="s">
        <v>1857</v>
      </c>
      <c r="AP1955" s="90" t="s">
        <v>1858</v>
      </c>
      <c r="AQ1955" s="90" t="s">
        <v>387</v>
      </c>
      <c r="AR1955" s="90" t="s">
        <v>57</v>
      </c>
      <c r="AS1955" s="90" t="s">
        <v>60</v>
      </c>
      <c r="AT1955" s="90" t="s">
        <v>61</v>
      </c>
      <c r="AU1955" s="97" t="s">
        <v>62</v>
      </c>
      <c r="AV1955" s="98" t="s">
        <v>272</v>
      </c>
      <c r="AW1955" s="98" t="s">
        <v>273</v>
      </c>
      <c r="AX1955" s="97">
        <v>3202010</v>
      </c>
      <c r="AY1955" s="98" t="s">
        <v>274</v>
      </c>
      <c r="AZ1955" s="98" t="s">
        <v>407</v>
      </c>
      <c r="BA1955" s="24"/>
    </row>
    <row r="1956" spans="1:53" ht="84.75" customHeight="1">
      <c r="A1956" s="23" t="str">
        <f>+IFERROR(VLOOKUP(R1956,'[2]Listas niveles'!$D$2:$E$11,2,FALSE),"")</f>
        <v>DTCA</v>
      </c>
      <c r="B1956" s="23" t="str">
        <f>+IFERROR(VLOOKUP(AS1956,'[2]Listas anexo 1'!$A$7:$B$8,2,FALSE),"")</f>
        <v>ADMIN</v>
      </c>
      <c r="C1956" s="23" t="str">
        <f>+IFERROR(VLOOKUP(AT1956,'[2]Listas anexo 1'!$A$13:$B$15,2,FALSE),"")</f>
        <v>ADMINYCOOR</v>
      </c>
      <c r="D1956" s="23" t="str">
        <f>+IFERROR(VLOOKUP(AT1956,'[2]Listas anexo 1'!$A$13:$C$15,3,FALSE),"")</f>
        <v>CONTRIBUIR</v>
      </c>
      <c r="E1956" s="23" t="str">
        <f>+IFERROR(VLOOKUP(AT1956,'[2]Listas anexo 1'!$A$19:$B$21,2,FALSE),"")</f>
        <v>ADMINOB</v>
      </c>
      <c r="F1956" s="23" t="str">
        <f>+IFERROR(VLOOKUP(AV1956,'[2]Listas anexo 1'!$J$13:$K$21,2,FALSE),"")</f>
        <v>ADOBI</v>
      </c>
      <c r="G1956" s="23" t="str">
        <f>+IFERROR(VLOOKUP(AW1956,'[2]LISTAS ANEXO 1. 2'!$A$9:$B$38,2,FALSE),"")</f>
        <v>AI</v>
      </c>
      <c r="H1956" s="23" t="str">
        <f>+IFERROR(IF(C1956="ADMINYCOOR",VLOOKUP(AY1956,'[2]LISTAS ANEXO 1. 3'!$B$13:$C$42,2,FALSE),IF(C1956="TASAS",VLOOKUP(AY1956,'[2]LISTAS ANEXO 1. 3'!$B$43:$C$51,2,FALSE),IF(C1956="FORTALECIMIENTO",VLOOKUP(AY1956,'[2]LISTAS ANEXO 1. 3'!$B$52:$C$58,2,FALSE),""))),"")</f>
        <v>AA</v>
      </c>
      <c r="I1956" s="23" t="str">
        <f>+IFERROR(VLOOKUP(#REF!,'[2]LISTAS ANEXO 1. 4'!$B$74:$C$90,2,FALSE),"")</f>
        <v/>
      </c>
      <c r="J1956" s="23" t="str">
        <f>+IFERROR(VLOOKUP(X1956,[2]ORDINALES!$B$2:$C$5,2,FALSE),"")</f>
        <v>CTADOS</v>
      </c>
      <c r="K1956" s="23" t="str">
        <f>+IFERROR(VLOOKUP(#REF!,[2]REGION!$G$2:$I$1125,2,FALSE),"")</f>
        <v/>
      </c>
      <c r="L1956" s="23" t="str">
        <f>+IFERROR(VLOOKUP(AI1956,[2]REGION!$G$2:$I$1125,2,FALSE),"")</f>
        <v>BOLIVAR</v>
      </c>
      <c r="M1956" s="23" t="str">
        <f>+IFERROR(VLOOKUP(#REF!,[2]ORDINALES!$H$2:$I$382,2,FALSE),"")</f>
        <v/>
      </c>
      <c r="N1956" s="23" t="str">
        <f>IFERROR(VLOOKUP(U1956,'[2]Lista Willy'!$B$11:$D$14,3,FALSE),"")</f>
        <v>REC_11</v>
      </c>
      <c r="O1956" s="24"/>
      <c r="P1956" s="90">
        <v>59024</v>
      </c>
      <c r="Q1956" s="90" t="s">
        <v>540</v>
      </c>
      <c r="R1956" s="90" t="s">
        <v>1757</v>
      </c>
      <c r="S1956" s="90" t="s">
        <v>1854</v>
      </c>
      <c r="T1956" s="94" t="s">
        <v>1757</v>
      </c>
      <c r="U1956" s="90" t="s">
        <v>52</v>
      </c>
      <c r="V1956" s="94" t="s">
        <v>53</v>
      </c>
      <c r="W1956" s="90" t="s">
        <v>54</v>
      </c>
      <c r="X1956" s="90" t="s">
        <v>55</v>
      </c>
      <c r="Y1956" s="99" t="s">
        <v>1876</v>
      </c>
      <c r="Z1956" s="87">
        <v>26142600</v>
      </c>
      <c r="AA1956" s="120"/>
      <c r="AB1956" s="87"/>
      <c r="AC1956" s="87"/>
      <c r="AD1956" s="87"/>
      <c r="AE1956" s="120">
        <v>26142600</v>
      </c>
      <c r="AF1956" s="88"/>
      <c r="AG1956" s="88"/>
      <c r="AH1956" s="90"/>
      <c r="AI1956" s="90" t="s">
        <v>1837</v>
      </c>
      <c r="AJ1956" s="90" t="s">
        <v>1838</v>
      </c>
      <c r="AK1956" s="90" t="s">
        <v>59</v>
      </c>
      <c r="AL1956" s="90" t="s">
        <v>1856</v>
      </c>
      <c r="AM1956" s="90"/>
      <c r="AN1956" s="90"/>
      <c r="AO1956" s="90" t="s">
        <v>1857</v>
      </c>
      <c r="AP1956" s="90" t="s">
        <v>1858</v>
      </c>
      <c r="AQ1956" s="90" t="s">
        <v>387</v>
      </c>
      <c r="AR1956" s="90" t="s">
        <v>57</v>
      </c>
      <c r="AS1956" s="90" t="s">
        <v>60</v>
      </c>
      <c r="AT1956" s="90" t="s">
        <v>61</v>
      </c>
      <c r="AU1956" s="97" t="s">
        <v>62</v>
      </c>
      <c r="AV1956" s="98" t="s">
        <v>125</v>
      </c>
      <c r="AW1956" s="98" t="s">
        <v>126</v>
      </c>
      <c r="AX1956" s="97">
        <v>3202032</v>
      </c>
      <c r="AY1956" s="98" t="s">
        <v>127</v>
      </c>
      <c r="AZ1956" s="98" t="s">
        <v>293</v>
      </c>
      <c r="BA1956" s="24"/>
    </row>
    <row r="1957" spans="1:53" ht="84.75" customHeight="1">
      <c r="A1957" s="23" t="str">
        <f>+IFERROR(VLOOKUP(R1957,'[2]Listas niveles'!$D$2:$E$11,2,FALSE),"")</f>
        <v>DTCA</v>
      </c>
      <c r="B1957" s="23" t="str">
        <f>+IFERROR(VLOOKUP(AS1957,'[2]Listas anexo 1'!$A$7:$B$8,2,FALSE),"")</f>
        <v>ADMIN</v>
      </c>
      <c r="C1957" s="23" t="str">
        <f>+IFERROR(VLOOKUP(AT1957,'[2]Listas anexo 1'!$A$13:$B$15,2,FALSE),"")</f>
        <v>ADMINYCOOR</v>
      </c>
      <c r="D1957" s="23" t="str">
        <f>+IFERROR(VLOOKUP(AT1957,'[2]Listas anexo 1'!$A$13:$C$15,3,FALSE),"")</f>
        <v>CONTRIBUIR</v>
      </c>
      <c r="E1957" s="23" t="str">
        <f>+IFERROR(VLOOKUP(AT1957,'[2]Listas anexo 1'!$A$19:$B$21,2,FALSE),"")</f>
        <v>ADMINOB</v>
      </c>
      <c r="F1957" s="23" t="str">
        <f>+IFERROR(VLOOKUP(AV1957,'[2]Listas anexo 1'!$J$13:$K$21,2,FALSE),"")</f>
        <v>ADOBI</v>
      </c>
      <c r="G1957" s="23" t="str">
        <f>+IFERROR(VLOOKUP(AW1957,'[2]LISTAS ANEXO 1. 2'!$A$9:$B$38,2,FALSE),"")</f>
        <v>AI</v>
      </c>
      <c r="H1957" s="23" t="str">
        <f>+IFERROR(IF(C1957="ADMINYCOOR",VLOOKUP(AY1957,'[2]LISTAS ANEXO 1. 3'!$B$13:$C$42,2,FALSE),IF(C1957="TASAS",VLOOKUP(AY1957,'[2]LISTAS ANEXO 1. 3'!$B$43:$C$51,2,FALSE),IF(C1957="FORTALECIMIENTO",VLOOKUP(AY1957,'[2]LISTAS ANEXO 1. 3'!$B$52:$C$58,2,FALSE),""))),"")</f>
        <v>AA</v>
      </c>
      <c r="I1957" s="23" t="str">
        <f>+IFERROR(VLOOKUP(#REF!,'[2]LISTAS ANEXO 1. 4'!$B$74:$C$90,2,FALSE),"")</f>
        <v/>
      </c>
      <c r="J1957" s="23" t="str">
        <f>+IFERROR(VLOOKUP(X1957,[2]ORDINALES!$B$2:$C$5,2,FALSE),"")</f>
        <v>CTADOS</v>
      </c>
      <c r="K1957" s="23" t="str">
        <f>+IFERROR(VLOOKUP(#REF!,[2]REGION!$G$2:$I$1125,2,FALSE),"")</f>
        <v/>
      </c>
      <c r="L1957" s="23" t="str">
        <f>+IFERROR(VLOOKUP(AI1957,[2]REGION!$G$2:$I$1125,2,FALSE),"")</f>
        <v>BOLIVAR</v>
      </c>
      <c r="M1957" s="23" t="str">
        <f>+IFERROR(VLOOKUP(#REF!,[2]ORDINALES!$H$2:$I$382,2,FALSE),"")</f>
        <v/>
      </c>
      <c r="N1957" s="23" t="str">
        <f>IFERROR(VLOOKUP(U1957,'[2]Lista Willy'!$B$11:$D$14,3,FALSE),"")</f>
        <v>REC_11</v>
      </c>
      <c r="O1957" s="24"/>
      <c r="P1957" s="90">
        <v>59025</v>
      </c>
      <c r="Q1957" s="90" t="s">
        <v>540</v>
      </c>
      <c r="R1957" s="90" t="s">
        <v>1757</v>
      </c>
      <c r="S1957" s="90" t="s">
        <v>1854</v>
      </c>
      <c r="T1957" s="94" t="s">
        <v>1757</v>
      </c>
      <c r="U1957" s="90" t="s">
        <v>52</v>
      </c>
      <c r="V1957" s="94" t="s">
        <v>53</v>
      </c>
      <c r="W1957" s="90" t="s">
        <v>54</v>
      </c>
      <c r="X1957" s="90" t="s">
        <v>55</v>
      </c>
      <c r="Y1957" s="99" t="s">
        <v>1877</v>
      </c>
      <c r="Z1957" s="87">
        <v>26142600</v>
      </c>
      <c r="AA1957" s="120"/>
      <c r="AB1957" s="87"/>
      <c r="AC1957" s="87"/>
      <c r="AD1957" s="87"/>
      <c r="AE1957" s="120">
        <v>26142600</v>
      </c>
      <c r="AF1957" s="88"/>
      <c r="AG1957" s="88"/>
      <c r="AH1957" s="90"/>
      <c r="AI1957" s="90" t="s">
        <v>1837</v>
      </c>
      <c r="AJ1957" s="90" t="s">
        <v>1838</v>
      </c>
      <c r="AK1957" s="90" t="s">
        <v>59</v>
      </c>
      <c r="AL1957" s="90" t="s">
        <v>1856</v>
      </c>
      <c r="AM1957" s="90"/>
      <c r="AN1957" s="90"/>
      <c r="AO1957" s="90" t="s">
        <v>1857</v>
      </c>
      <c r="AP1957" s="90" t="s">
        <v>1858</v>
      </c>
      <c r="AQ1957" s="90" t="s">
        <v>387</v>
      </c>
      <c r="AR1957" s="90" t="s">
        <v>57</v>
      </c>
      <c r="AS1957" s="90" t="s">
        <v>60</v>
      </c>
      <c r="AT1957" s="90" t="s">
        <v>61</v>
      </c>
      <c r="AU1957" s="97" t="s">
        <v>62</v>
      </c>
      <c r="AV1957" s="98" t="s">
        <v>125</v>
      </c>
      <c r="AW1957" s="98" t="s">
        <v>126</v>
      </c>
      <c r="AX1957" s="97">
        <v>3202032</v>
      </c>
      <c r="AY1957" s="98" t="s">
        <v>127</v>
      </c>
      <c r="AZ1957" s="98" t="s">
        <v>293</v>
      </c>
      <c r="BA1957" s="24"/>
    </row>
    <row r="1958" spans="1:53" ht="84.75" customHeight="1">
      <c r="A1958" s="23" t="str">
        <f>+IFERROR(VLOOKUP(R1958,'[2]Listas niveles'!$D$2:$E$11,2,FALSE),"")</f>
        <v>DTCA</v>
      </c>
      <c r="B1958" s="23" t="str">
        <f>+IFERROR(VLOOKUP(AS1958,'[2]Listas anexo 1'!$A$7:$B$8,2,FALSE),"")</f>
        <v>ADMIN</v>
      </c>
      <c r="C1958" s="23" t="str">
        <f>+IFERROR(VLOOKUP(AT1958,'[2]Listas anexo 1'!$A$13:$B$15,2,FALSE),"")</f>
        <v>ADMINYCOOR</v>
      </c>
      <c r="D1958" s="23" t="str">
        <f>+IFERROR(VLOOKUP(AT1958,'[2]Listas anexo 1'!$A$13:$C$15,3,FALSE),"")</f>
        <v>CONTRIBUIR</v>
      </c>
      <c r="E1958" s="23" t="str">
        <f>+IFERROR(VLOOKUP(AT1958,'[2]Listas anexo 1'!$A$19:$B$21,2,FALSE),"")</f>
        <v>ADMINOB</v>
      </c>
      <c r="F1958" s="23" t="str">
        <f>+IFERROR(VLOOKUP(AV1958,'[2]Listas anexo 1'!$J$13:$K$21,2,FALSE),"")</f>
        <v>ADOBI</v>
      </c>
      <c r="G1958" s="23" t="str">
        <f>+IFERROR(VLOOKUP(AW1958,'[2]LISTAS ANEXO 1. 2'!$A$9:$B$38,2,FALSE),"")</f>
        <v>AI</v>
      </c>
      <c r="H1958" s="23" t="str">
        <f>+IFERROR(IF(C1958="ADMINYCOOR",VLOOKUP(AY1958,'[2]LISTAS ANEXO 1. 3'!$B$13:$C$42,2,FALSE),IF(C1958="TASAS",VLOOKUP(AY1958,'[2]LISTAS ANEXO 1. 3'!$B$43:$C$51,2,FALSE),IF(C1958="FORTALECIMIENTO",VLOOKUP(AY1958,'[2]LISTAS ANEXO 1. 3'!$B$52:$C$58,2,FALSE),""))),"")</f>
        <v>AA</v>
      </c>
      <c r="I1958" s="23" t="str">
        <f>+IFERROR(VLOOKUP(#REF!,'[2]LISTAS ANEXO 1. 4'!$B$74:$C$90,2,FALSE),"")</f>
        <v/>
      </c>
      <c r="J1958" s="23" t="str">
        <f>+IFERROR(VLOOKUP(X1958,[2]ORDINALES!$B$2:$C$5,2,FALSE),"")</f>
        <v>CTADOS</v>
      </c>
      <c r="K1958" s="23" t="str">
        <f>+IFERROR(VLOOKUP(#REF!,[2]REGION!$G$2:$I$1125,2,FALSE),"")</f>
        <v/>
      </c>
      <c r="L1958" s="23" t="str">
        <f>+IFERROR(VLOOKUP(AI1958,[2]REGION!$G$2:$I$1125,2,FALSE),"")</f>
        <v>BOLIVAR</v>
      </c>
      <c r="M1958" s="23" t="str">
        <f>+IFERROR(VLOOKUP(#REF!,[2]ORDINALES!$H$2:$I$382,2,FALSE),"")</f>
        <v/>
      </c>
      <c r="N1958" s="23" t="str">
        <f>IFERROR(VLOOKUP(U1958,'[2]Lista Willy'!$B$11:$D$14,3,FALSE),"")</f>
        <v>REC_11</v>
      </c>
      <c r="O1958" s="24"/>
      <c r="P1958" s="90">
        <v>59026</v>
      </c>
      <c r="Q1958" s="90" t="s">
        <v>540</v>
      </c>
      <c r="R1958" s="90" t="s">
        <v>1757</v>
      </c>
      <c r="S1958" s="90" t="s">
        <v>1854</v>
      </c>
      <c r="T1958" s="94" t="s">
        <v>1757</v>
      </c>
      <c r="U1958" s="90" t="s">
        <v>52</v>
      </c>
      <c r="V1958" s="94" t="s">
        <v>53</v>
      </c>
      <c r="W1958" s="90" t="s">
        <v>54</v>
      </c>
      <c r="X1958" s="90" t="s">
        <v>55</v>
      </c>
      <c r="Y1958" s="99" t="s">
        <v>1878</v>
      </c>
      <c r="Z1958" s="87">
        <v>26142600</v>
      </c>
      <c r="AA1958" s="120"/>
      <c r="AB1958" s="87"/>
      <c r="AC1958" s="87"/>
      <c r="AD1958" s="87"/>
      <c r="AE1958" s="120">
        <v>26142600</v>
      </c>
      <c r="AF1958" s="88"/>
      <c r="AG1958" s="88"/>
      <c r="AH1958" s="90"/>
      <c r="AI1958" s="90" t="s">
        <v>1837</v>
      </c>
      <c r="AJ1958" s="90" t="s">
        <v>1838</v>
      </c>
      <c r="AK1958" s="90" t="s">
        <v>59</v>
      </c>
      <c r="AL1958" s="90" t="s">
        <v>1856</v>
      </c>
      <c r="AM1958" s="90"/>
      <c r="AN1958" s="90"/>
      <c r="AO1958" s="90" t="s">
        <v>1857</v>
      </c>
      <c r="AP1958" s="90" t="s">
        <v>1858</v>
      </c>
      <c r="AQ1958" s="90" t="s">
        <v>387</v>
      </c>
      <c r="AR1958" s="90" t="s">
        <v>57</v>
      </c>
      <c r="AS1958" s="90" t="s">
        <v>60</v>
      </c>
      <c r="AT1958" s="90" t="s">
        <v>61</v>
      </c>
      <c r="AU1958" s="97" t="s">
        <v>62</v>
      </c>
      <c r="AV1958" s="98" t="s">
        <v>125</v>
      </c>
      <c r="AW1958" s="98" t="s">
        <v>126</v>
      </c>
      <c r="AX1958" s="97">
        <v>3202032</v>
      </c>
      <c r="AY1958" s="98" t="s">
        <v>127</v>
      </c>
      <c r="AZ1958" s="98" t="s">
        <v>293</v>
      </c>
      <c r="BA1958" s="24"/>
    </row>
    <row r="1959" spans="1:53" ht="84.75" customHeight="1">
      <c r="A1959" s="23" t="str">
        <f>+IFERROR(VLOOKUP(R1959,'[2]Listas niveles'!$D$2:$E$11,2,FALSE),"")</f>
        <v>DTCA</v>
      </c>
      <c r="B1959" s="23" t="str">
        <f>+IFERROR(VLOOKUP(AS1959,'[2]Listas anexo 1'!$A$7:$B$8,2,FALSE),"")</f>
        <v>ADMIN</v>
      </c>
      <c r="C1959" s="23" t="str">
        <f>+IFERROR(VLOOKUP(AT1959,'[2]Listas anexo 1'!$A$13:$B$15,2,FALSE),"")</f>
        <v>ADMINYCOOR</v>
      </c>
      <c r="D1959" s="23" t="str">
        <f>+IFERROR(VLOOKUP(AT1959,'[2]Listas anexo 1'!$A$13:$C$15,3,FALSE),"")</f>
        <v>CONTRIBUIR</v>
      </c>
      <c r="E1959" s="23" t="str">
        <f>+IFERROR(VLOOKUP(AT1959,'[2]Listas anexo 1'!$A$19:$B$21,2,FALSE),"")</f>
        <v>ADMINOB</v>
      </c>
      <c r="F1959" s="23" t="str">
        <f>+IFERROR(VLOOKUP(AV1959,'[2]Listas anexo 1'!$J$13:$K$21,2,FALSE),"")</f>
        <v>ADOBIII</v>
      </c>
      <c r="G1959" s="23" t="str">
        <f>+IFERROR(VLOOKUP(AW1959,'[2]LISTAS ANEXO 1. 2'!$A$9:$B$38,2,FALSE),"")</f>
        <v>AVI</v>
      </c>
      <c r="H1959" s="23" t="str">
        <f>+IFERROR(IF(C1959="ADMINYCOOR",VLOOKUP(AY1959,'[2]LISTAS ANEXO 1. 3'!$B$13:$C$42,2,FALSE),IF(C1959="TASAS",VLOOKUP(AY1959,'[2]LISTAS ANEXO 1. 3'!$B$43:$C$51,2,FALSE),IF(C1959="FORTALECIMIENTO",VLOOKUP(AY1959,'[2]LISTAS ANEXO 1. 3'!$B$52:$C$58,2,FALSE),""))),"")</f>
        <v>HH</v>
      </c>
      <c r="I1959" s="23" t="str">
        <f>+IFERROR(VLOOKUP(#REF!,'[2]LISTAS ANEXO 1. 4'!$B$74:$C$90,2,FALSE),"")</f>
        <v/>
      </c>
      <c r="J1959" s="23" t="str">
        <f>+IFERROR(VLOOKUP(X1959,[2]ORDINALES!$B$2:$C$5,2,FALSE),"")</f>
        <v>CTADOS</v>
      </c>
      <c r="K1959" s="23" t="str">
        <f>+IFERROR(VLOOKUP(#REF!,[2]REGION!$G$2:$I$1125,2,FALSE),"")</f>
        <v/>
      </c>
      <c r="L1959" s="23" t="str">
        <f>+IFERROR(VLOOKUP(AI1959,[2]REGION!$G$2:$I$1125,2,FALSE),"")</f>
        <v>BOLIVAR</v>
      </c>
      <c r="M1959" s="23" t="str">
        <f>+IFERROR(VLOOKUP(#REF!,[2]ORDINALES!$H$2:$I$382,2,FALSE),"")</f>
        <v/>
      </c>
      <c r="N1959" s="23" t="str">
        <f>IFERROR(VLOOKUP(U1959,'[2]Lista Willy'!$B$11:$D$14,3,FALSE),"")</f>
        <v>REC_11</v>
      </c>
      <c r="O1959" s="24"/>
      <c r="P1959" s="90">
        <v>59027</v>
      </c>
      <c r="Q1959" s="90" t="s">
        <v>540</v>
      </c>
      <c r="R1959" s="90" t="s">
        <v>1757</v>
      </c>
      <c r="S1959" s="90" t="s">
        <v>1854</v>
      </c>
      <c r="T1959" s="94" t="s">
        <v>1757</v>
      </c>
      <c r="U1959" s="90" t="s">
        <v>52</v>
      </c>
      <c r="V1959" s="94" t="s">
        <v>53</v>
      </c>
      <c r="W1959" s="90" t="s">
        <v>54</v>
      </c>
      <c r="X1959" s="90" t="s">
        <v>55</v>
      </c>
      <c r="Y1959" s="99" t="s">
        <v>1875</v>
      </c>
      <c r="Z1959" s="87">
        <v>26142600</v>
      </c>
      <c r="AA1959" s="120"/>
      <c r="AB1959" s="87"/>
      <c r="AC1959" s="87"/>
      <c r="AD1959" s="87"/>
      <c r="AE1959" s="120">
        <v>26142600</v>
      </c>
      <c r="AF1959" s="88"/>
      <c r="AG1959" s="88"/>
      <c r="AH1959" s="90"/>
      <c r="AI1959" s="90" t="s">
        <v>1837</v>
      </c>
      <c r="AJ1959" s="90" t="s">
        <v>1838</v>
      </c>
      <c r="AK1959" s="90" t="s">
        <v>59</v>
      </c>
      <c r="AL1959" s="90" t="s">
        <v>1865</v>
      </c>
      <c r="AM1959" s="90"/>
      <c r="AN1959" s="90"/>
      <c r="AO1959" s="90" t="s">
        <v>1857</v>
      </c>
      <c r="AP1959" s="90" t="s">
        <v>1858</v>
      </c>
      <c r="AQ1959" s="90" t="s">
        <v>387</v>
      </c>
      <c r="AR1959" s="90" t="s">
        <v>57</v>
      </c>
      <c r="AS1959" s="90" t="s">
        <v>60</v>
      </c>
      <c r="AT1959" s="90" t="s">
        <v>61</v>
      </c>
      <c r="AU1959" s="97" t="s">
        <v>62</v>
      </c>
      <c r="AV1959" s="98" t="s">
        <v>272</v>
      </c>
      <c r="AW1959" s="98" t="s">
        <v>273</v>
      </c>
      <c r="AX1959" s="97">
        <v>3202010</v>
      </c>
      <c r="AY1959" s="98" t="s">
        <v>274</v>
      </c>
      <c r="AZ1959" s="98" t="s">
        <v>407</v>
      </c>
      <c r="BA1959" s="24"/>
    </row>
    <row r="1960" spans="1:53" ht="84.75" customHeight="1">
      <c r="A1960" s="23" t="str">
        <f>+IFERROR(VLOOKUP(R1960,'[2]Listas niveles'!$D$2:$E$11,2,FALSE),"")</f>
        <v>DTCA</v>
      </c>
      <c r="B1960" s="23" t="str">
        <f>+IFERROR(VLOOKUP(AS1960,'[2]Listas anexo 1'!$A$7:$B$8,2,FALSE),"")</f>
        <v>ADMIN</v>
      </c>
      <c r="C1960" s="23" t="str">
        <f>+IFERROR(VLOOKUP(AT1960,'[2]Listas anexo 1'!$A$13:$B$15,2,FALSE),"")</f>
        <v>ADMINYCOOR</v>
      </c>
      <c r="D1960" s="23" t="str">
        <f>+IFERROR(VLOOKUP(AT1960,'[2]Listas anexo 1'!$A$13:$C$15,3,FALSE),"")</f>
        <v>CONTRIBUIR</v>
      </c>
      <c r="E1960" s="23" t="str">
        <f>+IFERROR(VLOOKUP(AT1960,'[2]Listas anexo 1'!$A$19:$B$21,2,FALSE),"")</f>
        <v>ADMINOB</v>
      </c>
      <c r="F1960" s="23" t="str">
        <f>+IFERROR(VLOOKUP(AV1960,'[2]Listas anexo 1'!$J$13:$K$21,2,FALSE),"")</f>
        <v>ADOBIII</v>
      </c>
      <c r="G1960" s="23" t="str">
        <f>+IFERROR(VLOOKUP(AW1960,'[2]LISTAS ANEXO 1. 2'!$A$9:$B$38,2,FALSE),"")</f>
        <v>AVI</v>
      </c>
      <c r="H1960" s="23" t="str">
        <f>+IFERROR(IF(C1960="ADMINYCOOR",VLOOKUP(AY1960,'[2]LISTAS ANEXO 1. 3'!$B$13:$C$42,2,FALSE),IF(C1960="TASAS",VLOOKUP(AY1960,'[2]LISTAS ANEXO 1. 3'!$B$43:$C$51,2,FALSE),IF(C1960="FORTALECIMIENTO",VLOOKUP(AY1960,'[2]LISTAS ANEXO 1. 3'!$B$52:$C$58,2,FALSE),""))),"")</f>
        <v>HH</v>
      </c>
      <c r="I1960" s="23" t="str">
        <f>+IFERROR(VLOOKUP(#REF!,'[2]LISTAS ANEXO 1. 4'!$B$74:$C$90,2,FALSE),"")</f>
        <v/>
      </c>
      <c r="J1960" s="23" t="str">
        <f>+IFERROR(VLOOKUP(X1960,[2]ORDINALES!$B$2:$C$5,2,FALSE),"")</f>
        <v>CTADOS</v>
      </c>
      <c r="K1960" s="23" t="str">
        <f>+IFERROR(VLOOKUP(#REF!,[2]REGION!$G$2:$I$1125,2,FALSE),"")</f>
        <v/>
      </c>
      <c r="L1960" s="23" t="str">
        <f>+IFERROR(VLOOKUP(AI1960,[2]REGION!$G$2:$I$1125,2,FALSE),"")</f>
        <v>BOLIVAR</v>
      </c>
      <c r="M1960" s="23" t="str">
        <f>+IFERROR(VLOOKUP(#REF!,[2]ORDINALES!$H$2:$I$382,2,FALSE),"")</f>
        <v/>
      </c>
      <c r="N1960" s="23" t="str">
        <f>IFERROR(VLOOKUP(U1960,'[2]Lista Willy'!$B$11:$D$14,3,FALSE),"")</f>
        <v>REC_11</v>
      </c>
      <c r="O1960" s="24"/>
      <c r="P1960" s="90">
        <v>59028</v>
      </c>
      <c r="Q1960" s="90" t="s">
        <v>540</v>
      </c>
      <c r="R1960" s="90" t="s">
        <v>1757</v>
      </c>
      <c r="S1960" s="90" t="s">
        <v>1854</v>
      </c>
      <c r="T1960" s="94" t="s">
        <v>1757</v>
      </c>
      <c r="U1960" s="90" t="s">
        <v>52</v>
      </c>
      <c r="V1960" s="94" t="s">
        <v>53</v>
      </c>
      <c r="W1960" s="90" t="s">
        <v>54</v>
      </c>
      <c r="X1960" s="90" t="s">
        <v>55</v>
      </c>
      <c r="Y1960" s="99" t="s">
        <v>1875</v>
      </c>
      <c r="Z1960" s="87">
        <v>26142600</v>
      </c>
      <c r="AA1960" s="120"/>
      <c r="AB1960" s="87"/>
      <c r="AC1960" s="87"/>
      <c r="AD1960" s="87"/>
      <c r="AE1960" s="120">
        <v>26142600</v>
      </c>
      <c r="AF1960" s="88"/>
      <c r="AG1960" s="88"/>
      <c r="AH1960" s="90"/>
      <c r="AI1960" s="90" t="s">
        <v>1837</v>
      </c>
      <c r="AJ1960" s="90" t="s">
        <v>1838</v>
      </c>
      <c r="AK1960" s="90" t="s">
        <v>59</v>
      </c>
      <c r="AL1960" s="90" t="s">
        <v>1865</v>
      </c>
      <c r="AM1960" s="90"/>
      <c r="AN1960" s="90"/>
      <c r="AO1960" s="90" t="s">
        <v>1857</v>
      </c>
      <c r="AP1960" s="90" t="s">
        <v>1858</v>
      </c>
      <c r="AQ1960" s="90" t="s">
        <v>387</v>
      </c>
      <c r="AR1960" s="90" t="s">
        <v>57</v>
      </c>
      <c r="AS1960" s="90" t="s">
        <v>60</v>
      </c>
      <c r="AT1960" s="90" t="s">
        <v>61</v>
      </c>
      <c r="AU1960" s="97" t="s">
        <v>62</v>
      </c>
      <c r="AV1960" s="98" t="s">
        <v>272</v>
      </c>
      <c r="AW1960" s="98" t="s">
        <v>273</v>
      </c>
      <c r="AX1960" s="97">
        <v>3202010</v>
      </c>
      <c r="AY1960" s="98" t="s">
        <v>274</v>
      </c>
      <c r="AZ1960" s="98" t="s">
        <v>407</v>
      </c>
      <c r="BA1960" s="24"/>
    </row>
    <row r="1961" spans="1:53" ht="84.75" customHeight="1">
      <c r="A1961" s="23" t="str">
        <f>+IFERROR(VLOOKUP(R1961,'[2]Listas niveles'!$D$2:$E$11,2,FALSE),"")</f>
        <v>DTCA</v>
      </c>
      <c r="B1961" s="23" t="str">
        <f>+IFERROR(VLOOKUP(AS1961,'[2]Listas anexo 1'!$A$7:$B$8,2,FALSE),"")</f>
        <v>ADMIN</v>
      </c>
      <c r="C1961" s="23" t="str">
        <f>+IFERROR(VLOOKUP(AT1961,'[2]Listas anexo 1'!$A$13:$B$15,2,FALSE),"")</f>
        <v>ADMINYCOOR</v>
      </c>
      <c r="D1961" s="23" t="str">
        <f>+IFERROR(VLOOKUP(AT1961,'[2]Listas anexo 1'!$A$13:$C$15,3,FALSE),"")</f>
        <v>CONTRIBUIR</v>
      </c>
      <c r="E1961" s="23" t="str">
        <f>+IFERROR(VLOOKUP(AT1961,'[2]Listas anexo 1'!$A$19:$B$21,2,FALSE),"")</f>
        <v>ADMINOB</v>
      </c>
      <c r="F1961" s="23" t="str">
        <f>+IFERROR(VLOOKUP(AV1961,'[2]Listas anexo 1'!$J$13:$K$21,2,FALSE),"")</f>
        <v>ADOBI</v>
      </c>
      <c r="G1961" s="23" t="str">
        <f>+IFERROR(VLOOKUP(AW1961,'[2]LISTAS ANEXO 1. 2'!$A$9:$B$38,2,FALSE),"")</f>
        <v>AI</v>
      </c>
      <c r="H1961" s="23" t="str">
        <f>+IFERROR(IF(C1961="ADMINYCOOR",VLOOKUP(AY1961,'[2]LISTAS ANEXO 1. 3'!$B$13:$C$42,2,FALSE),IF(C1961="TASAS",VLOOKUP(AY1961,'[2]LISTAS ANEXO 1. 3'!$B$43:$C$51,2,FALSE),IF(C1961="FORTALECIMIENTO",VLOOKUP(AY1961,'[2]LISTAS ANEXO 1. 3'!$B$52:$C$58,2,FALSE),""))),"")</f>
        <v>AA</v>
      </c>
      <c r="I1961" s="23" t="str">
        <f>+IFERROR(VLOOKUP(#REF!,'[2]LISTAS ANEXO 1. 4'!$B$74:$C$90,2,FALSE),"")</f>
        <v/>
      </c>
      <c r="J1961" s="23" t="str">
        <f>+IFERROR(VLOOKUP(X1961,[2]ORDINALES!$B$2:$C$5,2,FALSE),"")</f>
        <v>CTADOS</v>
      </c>
      <c r="K1961" s="23" t="str">
        <f>+IFERROR(VLOOKUP(#REF!,[2]REGION!$G$2:$I$1125,2,FALSE),"")</f>
        <v/>
      </c>
      <c r="L1961" s="23" t="str">
        <f>+IFERROR(VLOOKUP(AI1961,[2]REGION!$G$2:$I$1125,2,FALSE),"")</f>
        <v>BOLIVAR</v>
      </c>
      <c r="M1961" s="23" t="str">
        <f>+IFERROR(VLOOKUP(#REF!,[2]ORDINALES!$H$2:$I$382,2,FALSE),"")</f>
        <v/>
      </c>
      <c r="N1961" s="23" t="str">
        <f>IFERROR(VLOOKUP(U1961,'[2]Lista Willy'!$B$11:$D$14,3,FALSE),"")</f>
        <v>REC_11</v>
      </c>
      <c r="O1961" s="24"/>
      <c r="P1961" s="90">
        <v>59029</v>
      </c>
      <c r="Q1961" s="90" t="s">
        <v>540</v>
      </c>
      <c r="R1961" s="90" t="s">
        <v>1757</v>
      </c>
      <c r="S1961" s="90" t="s">
        <v>1854</v>
      </c>
      <c r="T1961" s="94" t="s">
        <v>1757</v>
      </c>
      <c r="U1961" s="90" t="s">
        <v>52</v>
      </c>
      <c r="V1961" s="94" t="s">
        <v>53</v>
      </c>
      <c r="W1961" s="90" t="s">
        <v>54</v>
      </c>
      <c r="X1961" s="90" t="s">
        <v>55</v>
      </c>
      <c r="Y1961" s="99" t="s">
        <v>1879</v>
      </c>
      <c r="Z1961" s="87">
        <v>26142600</v>
      </c>
      <c r="AA1961" s="120"/>
      <c r="AB1961" s="87"/>
      <c r="AC1961" s="87"/>
      <c r="AD1961" s="87"/>
      <c r="AE1961" s="120">
        <v>26142600</v>
      </c>
      <c r="AF1961" s="88"/>
      <c r="AG1961" s="88"/>
      <c r="AH1961" s="90"/>
      <c r="AI1961" s="90" t="s">
        <v>1837</v>
      </c>
      <c r="AJ1961" s="90" t="s">
        <v>1838</v>
      </c>
      <c r="AK1961" s="90" t="s">
        <v>59</v>
      </c>
      <c r="AL1961" s="90" t="s">
        <v>1856</v>
      </c>
      <c r="AM1961" s="90"/>
      <c r="AN1961" s="90"/>
      <c r="AO1961" s="90" t="s">
        <v>1857</v>
      </c>
      <c r="AP1961" s="90" t="s">
        <v>1858</v>
      </c>
      <c r="AQ1961" s="90" t="s">
        <v>387</v>
      </c>
      <c r="AR1961" s="90" t="s">
        <v>57</v>
      </c>
      <c r="AS1961" s="90" t="s">
        <v>60</v>
      </c>
      <c r="AT1961" s="90" t="s">
        <v>61</v>
      </c>
      <c r="AU1961" s="97" t="s">
        <v>62</v>
      </c>
      <c r="AV1961" s="98" t="s">
        <v>125</v>
      </c>
      <c r="AW1961" s="98" t="s">
        <v>126</v>
      </c>
      <c r="AX1961" s="97">
        <v>3202032</v>
      </c>
      <c r="AY1961" s="98" t="s">
        <v>127</v>
      </c>
      <c r="AZ1961" s="98" t="s">
        <v>293</v>
      </c>
      <c r="BA1961" s="24"/>
    </row>
    <row r="1962" spans="1:53" ht="84.75" customHeight="1">
      <c r="A1962" s="23" t="str">
        <f>+IFERROR(VLOOKUP(R1962,'[2]Listas niveles'!$D$2:$E$11,2,FALSE),"")</f>
        <v>DTCA</v>
      </c>
      <c r="B1962" s="23" t="str">
        <f>+IFERROR(VLOOKUP(AS1962,'[2]Listas anexo 1'!$A$7:$B$8,2,FALSE),"")</f>
        <v>ADMIN</v>
      </c>
      <c r="C1962" s="23" t="str">
        <f>+IFERROR(VLOOKUP(AT1962,'[2]Listas anexo 1'!$A$13:$B$15,2,FALSE),"")</f>
        <v>ADMINYCOOR</v>
      </c>
      <c r="D1962" s="23" t="str">
        <f>+IFERROR(VLOOKUP(AT1962,'[2]Listas anexo 1'!$A$13:$C$15,3,FALSE),"")</f>
        <v>CONTRIBUIR</v>
      </c>
      <c r="E1962" s="23" t="str">
        <f>+IFERROR(VLOOKUP(AT1962,'[2]Listas anexo 1'!$A$19:$B$21,2,FALSE),"")</f>
        <v>ADMINOB</v>
      </c>
      <c r="F1962" s="23" t="str">
        <f>+IFERROR(VLOOKUP(AV1962,'[2]Listas anexo 1'!$J$13:$K$21,2,FALSE),"")</f>
        <v>ADOBIII</v>
      </c>
      <c r="G1962" s="23" t="str">
        <f>+IFERROR(VLOOKUP(AW1962,'[2]LISTAS ANEXO 1. 2'!$A$9:$B$38,2,FALSE),"")</f>
        <v>AVI</v>
      </c>
      <c r="H1962" s="23" t="str">
        <f>+IFERROR(IF(C1962="ADMINYCOOR",VLOOKUP(AY1962,'[2]LISTAS ANEXO 1. 3'!$B$13:$C$42,2,FALSE),IF(C1962="TASAS",VLOOKUP(AY1962,'[2]LISTAS ANEXO 1. 3'!$B$43:$C$51,2,FALSE),IF(C1962="FORTALECIMIENTO",VLOOKUP(AY1962,'[2]LISTAS ANEXO 1. 3'!$B$52:$C$58,2,FALSE),""))),"")</f>
        <v>HH</v>
      </c>
      <c r="I1962" s="23" t="str">
        <f>+IFERROR(VLOOKUP(#REF!,'[2]LISTAS ANEXO 1. 4'!$B$74:$C$90,2,FALSE),"")</f>
        <v/>
      </c>
      <c r="J1962" s="23" t="str">
        <f>+IFERROR(VLOOKUP(X1962,[2]ORDINALES!$B$2:$C$5,2,FALSE),"")</f>
        <v>CTADOS</v>
      </c>
      <c r="K1962" s="23" t="str">
        <f>+IFERROR(VLOOKUP(#REF!,[2]REGION!$G$2:$I$1125,2,FALSE),"")</f>
        <v/>
      </c>
      <c r="L1962" s="23" t="str">
        <f>+IFERROR(VLOOKUP(AI1962,[2]REGION!$G$2:$I$1125,2,FALSE),"")</f>
        <v>BOLIVAR</v>
      </c>
      <c r="M1962" s="23" t="str">
        <f>+IFERROR(VLOOKUP(#REF!,[2]ORDINALES!$H$2:$I$382,2,FALSE),"")</f>
        <v/>
      </c>
      <c r="N1962" s="23" t="str">
        <f>IFERROR(VLOOKUP(U1962,'[2]Lista Willy'!$B$11:$D$14,3,FALSE),"")</f>
        <v>REC_11</v>
      </c>
      <c r="O1962" s="24"/>
      <c r="P1962" s="90">
        <v>59030</v>
      </c>
      <c r="Q1962" s="90" t="s">
        <v>540</v>
      </c>
      <c r="R1962" s="90" t="s">
        <v>1757</v>
      </c>
      <c r="S1962" s="90" t="s">
        <v>1854</v>
      </c>
      <c r="T1962" s="94" t="s">
        <v>1757</v>
      </c>
      <c r="U1962" s="90" t="s">
        <v>52</v>
      </c>
      <c r="V1962" s="94" t="s">
        <v>53</v>
      </c>
      <c r="W1962" s="90" t="s">
        <v>54</v>
      </c>
      <c r="X1962" s="90" t="s">
        <v>55</v>
      </c>
      <c r="Y1962" s="99" t="s">
        <v>1875</v>
      </c>
      <c r="Z1962" s="87">
        <v>26142600</v>
      </c>
      <c r="AA1962" s="120"/>
      <c r="AB1962" s="87"/>
      <c r="AC1962" s="87"/>
      <c r="AD1962" s="87"/>
      <c r="AE1962" s="120">
        <v>26142600</v>
      </c>
      <c r="AF1962" s="88"/>
      <c r="AG1962" s="88"/>
      <c r="AH1962" s="90"/>
      <c r="AI1962" s="90" t="s">
        <v>1837</v>
      </c>
      <c r="AJ1962" s="90" t="s">
        <v>1838</v>
      </c>
      <c r="AK1962" s="90" t="s">
        <v>59</v>
      </c>
      <c r="AL1962" s="90" t="s">
        <v>1865</v>
      </c>
      <c r="AM1962" s="90"/>
      <c r="AN1962" s="90"/>
      <c r="AO1962" s="90" t="s">
        <v>1857</v>
      </c>
      <c r="AP1962" s="90" t="s">
        <v>1858</v>
      </c>
      <c r="AQ1962" s="90" t="s">
        <v>387</v>
      </c>
      <c r="AR1962" s="90" t="s">
        <v>57</v>
      </c>
      <c r="AS1962" s="90" t="s">
        <v>60</v>
      </c>
      <c r="AT1962" s="90" t="s">
        <v>61</v>
      </c>
      <c r="AU1962" s="97" t="s">
        <v>62</v>
      </c>
      <c r="AV1962" s="98" t="s">
        <v>272</v>
      </c>
      <c r="AW1962" s="98" t="s">
        <v>273</v>
      </c>
      <c r="AX1962" s="97">
        <v>3202010</v>
      </c>
      <c r="AY1962" s="98" t="s">
        <v>274</v>
      </c>
      <c r="AZ1962" s="98" t="s">
        <v>407</v>
      </c>
      <c r="BA1962" s="24"/>
    </row>
    <row r="1963" spans="1:53" ht="84.75" customHeight="1">
      <c r="A1963" s="23" t="str">
        <f>+IFERROR(VLOOKUP(R1963,'[2]Listas niveles'!$D$2:$E$11,2,FALSE),"")</f>
        <v>DTCA</v>
      </c>
      <c r="B1963" s="23" t="str">
        <f>+IFERROR(VLOOKUP(AS1963,'[2]Listas anexo 1'!$A$7:$B$8,2,FALSE),"")</f>
        <v>ADMIN</v>
      </c>
      <c r="C1963" s="23" t="str">
        <f>+IFERROR(VLOOKUP(AT1963,'[2]Listas anexo 1'!$A$13:$B$15,2,FALSE),"")</f>
        <v>ADMINYCOOR</v>
      </c>
      <c r="D1963" s="23" t="str">
        <f>+IFERROR(VLOOKUP(AT1963,'[2]Listas anexo 1'!$A$13:$C$15,3,FALSE),"")</f>
        <v>CONTRIBUIR</v>
      </c>
      <c r="E1963" s="23" t="str">
        <f>+IFERROR(VLOOKUP(AT1963,'[2]Listas anexo 1'!$A$19:$B$21,2,FALSE),"")</f>
        <v>ADMINOB</v>
      </c>
      <c r="F1963" s="23" t="str">
        <f>+IFERROR(VLOOKUP(AV1963,'[2]Listas anexo 1'!$J$13:$K$21,2,FALSE),"")</f>
        <v>ADOBIII</v>
      </c>
      <c r="G1963" s="23" t="str">
        <f>+IFERROR(VLOOKUP(AW1963,'[2]LISTAS ANEXO 1. 2'!$A$9:$B$38,2,FALSE),"")</f>
        <v>AVI</v>
      </c>
      <c r="H1963" s="23" t="str">
        <f>+IFERROR(IF(C1963="ADMINYCOOR",VLOOKUP(AY1963,'[2]LISTAS ANEXO 1. 3'!$B$13:$C$42,2,FALSE),IF(C1963="TASAS",VLOOKUP(AY1963,'[2]LISTAS ANEXO 1. 3'!$B$43:$C$51,2,FALSE),IF(C1963="FORTALECIMIENTO",VLOOKUP(AY1963,'[2]LISTAS ANEXO 1. 3'!$B$52:$C$58,2,FALSE),""))),"")</f>
        <v>HH</v>
      </c>
      <c r="I1963" s="23" t="str">
        <f>+IFERROR(VLOOKUP(#REF!,'[2]LISTAS ANEXO 1. 4'!$B$74:$C$90,2,FALSE),"")</f>
        <v/>
      </c>
      <c r="J1963" s="23" t="str">
        <f>+IFERROR(VLOOKUP(X1963,[2]ORDINALES!$B$2:$C$5,2,FALSE),"")</f>
        <v>CTADOS</v>
      </c>
      <c r="K1963" s="23" t="str">
        <f>+IFERROR(VLOOKUP(#REF!,[2]REGION!$G$2:$I$1125,2,FALSE),"")</f>
        <v/>
      </c>
      <c r="L1963" s="23" t="str">
        <f>+IFERROR(VLOOKUP(AI1963,[2]REGION!$G$2:$I$1125,2,FALSE),"")</f>
        <v>BOLIVAR</v>
      </c>
      <c r="M1963" s="23" t="str">
        <f>+IFERROR(VLOOKUP(#REF!,[2]ORDINALES!$H$2:$I$382,2,FALSE),"")</f>
        <v/>
      </c>
      <c r="N1963" s="23" t="str">
        <f>IFERROR(VLOOKUP(U1963,'[2]Lista Willy'!$B$11:$D$14,3,FALSE),"")</f>
        <v>REC_11</v>
      </c>
      <c r="O1963" s="24"/>
      <c r="P1963" s="90">
        <v>59031</v>
      </c>
      <c r="Q1963" s="90" t="s">
        <v>540</v>
      </c>
      <c r="R1963" s="90" t="s">
        <v>1757</v>
      </c>
      <c r="S1963" s="90" t="s">
        <v>1854</v>
      </c>
      <c r="T1963" s="94" t="s">
        <v>1757</v>
      </c>
      <c r="U1963" s="90" t="s">
        <v>52</v>
      </c>
      <c r="V1963" s="94" t="s">
        <v>53</v>
      </c>
      <c r="W1963" s="90" t="s">
        <v>54</v>
      </c>
      <c r="X1963" s="90" t="s">
        <v>55</v>
      </c>
      <c r="Y1963" s="99" t="s">
        <v>1875</v>
      </c>
      <c r="Z1963" s="87">
        <v>26142600</v>
      </c>
      <c r="AA1963" s="120"/>
      <c r="AB1963" s="87"/>
      <c r="AC1963" s="87"/>
      <c r="AD1963" s="87"/>
      <c r="AE1963" s="120">
        <v>26142600</v>
      </c>
      <c r="AF1963" s="88"/>
      <c r="AG1963" s="88"/>
      <c r="AH1963" s="90"/>
      <c r="AI1963" s="90" t="s">
        <v>1837</v>
      </c>
      <c r="AJ1963" s="90" t="s">
        <v>1838</v>
      </c>
      <c r="AK1963" s="90" t="s">
        <v>59</v>
      </c>
      <c r="AL1963" s="90" t="s">
        <v>1865</v>
      </c>
      <c r="AM1963" s="90"/>
      <c r="AN1963" s="90"/>
      <c r="AO1963" s="90" t="s">
        <v>1857</v>
      </c>
      <c r="AP1963" s="90" t="s">
        <v>1858</v>
      </c>
      <c r="AQ1963" s="90" t="s">
        <v>387</v>
      </c>
      <c r="AR1963" s="90" t="s">
        <v>57</v>
      </c>
      <c r="AS1963" s="90" t="s">
        <v>60</v>
      </c>
      <c r="AT1963" s="90" t="s">
        <v>61</v>
      </c>
      <c r="AU1963" s="97" t="s">
        <v>62</v>
      </c>
      <c r="AV1963" s="98" t="s">
        <v>272</v>
      </c>
      <c r="AW1963" s="98" t="s">
        <v>273</v>
      </c>
      <c r="AX1963" s="97">
        <v>3202010</v>
      </c>
      <c r="AY1963" s="98" t="s">
        <v>274</v>
      </c>
      <c r="AZ1963" s="98" t="s">
        <v>407</v>
      </c>
      <c r="BA1963" s="24"/>
    </row>
    <row r="1964" spans="1:53" ht="84.75" customHeight="1">
      <c r="A1964" s="23" t="str">
        <f>+IFERROR(VLOOKUP(R1964,'[2]Listas niveles'!$D$2:$E$11,2,FALSE),"")</f>
        <v>DTCA</v>
      </c>
      <c r="B1964" s="23" t="str">
        <f>+IFERROR(VLOOKUP(AS1964,'[2]Listas anexo 1'!$A$7:$B$8,2,FALSE),"")</f>
        <v>ADMIN</v>
      </c>
      <c r="C1964" s="23" t="str">
        <f>+IFERROR(VLOOKUP(AT1964,'[2]Listas anexo 1'!$A$13:$B$15,2,FALSE),"")</f>
        <v>ADMINYCOOR</v>
      </c>
      <c r="D1964" s="23" t="str">
        <f>+IFERROR(VLOOKUP(AT1964,'[2]Listas anexo 1'!$A$13:$C$15,3,FALSE),"")</f>
        <v>CONTRIBUIR</v>
      </c>
      <c r="E1964" s="23" t="str">
        <f>+IFERROR(VLOOKUP(AT1964,'[2]Listas anexo 1'!$A$19:$B$21,2,FALSE),"")</f>
        <v>ADMINOB</v>
      </c>
      <c r="F1964" s="23" t="str">
        <f>+IFERROR(VLOOKUP(AV1964,'[2]Listas anexo 1'!$J$13:$K$21,2,FALSE),"")</f>
        <v>ADOBIII</v>
      </c>
      <c r="G1964" s="23" t="str">
        <f>+IFERROR(VLOOKUP(AW1964,'[2]LISTAS ANEXO 1. 2'!$A$9:$B$38,2,FALSE),"")</f>
        <v>AVI</v>
      </c>
      <c r="H1964" s="23" t="str">
        <f>+IFERROR(IF(C1964="ADMINYCOOR",VLOOKUP(AY1964,'[2]LISTAS ANEXO 1. 3'!$B$13:$C$42,2,FALSE),IF(C1964="TASAS",VLOOKUP(AY1964,'[2]LISTAS ANEXO 1. 3'!$B$43:$C$51,2,FALSE),IF(C1964="FORTALECIMIENTO",VLOOKUP(AY1964,'[2]LISTAS ANEXO 1. 3'!$B$52:$C$58,2,FALSE),""))),"")</f>
        <v>HH</v>
      </c>
      <c r="I1964" s="23" t="str">
        <f>+IFERROR(VLOOKUP(#REF!,'[2]LISTAS ANEXO 1. 4'!$B$74:$C$90,2,FALSE),"")</f>
        <v/>
      </c>
      <c r="J1964" s="23" t="str">
        <f>+IFERROR(VLOOKUP(X1964,[2]ORDINALES!$B$2:$C$5,2,FALSE),"")</f>
        <v>CTADOS</v>
      </c>
      <c r="K1964" s="23" t="str">
        <f>+IFERROR(VLOOKUP(#REF!,[2]REGION!$G$2:$I$1125,2,FALSE),"")</f>
        <v/>
      </c>
      <c r="L1964" s="23" t="str">
        <f>+IFERROR(VLOOKUP(AI1964,[2]REGION!$G$2:$I$1125,2,FALSE),"")</f>
        <v>BOLIVAR</v>
      </c>
      <c r="M1964" s="23" t="str">
        <f>+IFERROR(VLOOKUP(#REF!,[2]ORDINALES!$H$2:$I$382,2,FALSE),"")</f>
        <v/>
      </c>
      <c r="N1964" s="23" t="str">
        <f>IFERROR(VLOOKUP(U1964,'[2]Lista Willy'!$B$11:$D$14,3,FALSE),"")</f>
        <v>REC_11</v>
      </c>
      <c r="O1964" s="24"/>
      <c r="P1964" s="90">
        <v>59032</v>
      </c>
      <c r="Q1964" s="90" t="s">
        <v>540</v>
      </c>
      <c r="R1964" s="90" t="s">
        <v>1757</v>
      </c>
      <c r="S1964" s="90" t="s">
        <v>1854</v>
      </c>
      <c r="T1964" s="94" t="s">
        <v>1757</v>
      </c>
      <c r="U1964" s="90" t="s">
        <v>52</v>
      </c>
      <c r="V1964" s="94" t="s">
        <v>53</v>
      </c>
      <c r="W1964" s="90" t="s">
        <v>54</v>
      </c>
      <c r="X1964" s="90" t="s">
        <v>55</v>
      </c>
      <c r="Y1964" s="99" t="s">
        <v>1875</v>
      </c>
      <c r="Z1964" s="87">
        <v>26142600</v>
      </c>
      <c r="AA1964" s="120"/>
      <c r="AB1964" s="87"/>
      <c r="AC1964" s="87"/>
      <c r="AD1964" s="87"/>
      <c r="AE1964" s="120">
        <v>26142600</v>
      </c>
      <c r="AF1964" s="88"/>
      <c r="AG1964" s="88"/>
      <c r="AH1964" s="90"/>
      <c r="AI1964" s="90" t="s">
        <v>1837</v>
      </c>
      <c r="AJ1964" s="90" t="s">
        <v>1838</v>
      </c>
      <c r="AK1964" s="90" t="s">
        <v>59</v>
      </c>
      <c r="AL1964" s="90" t="s">
        <v>1865</v>
      </c>
      <c r="AM1964" s="90"/>
      <c r="AN1964" s="90"/>
      <c r="AO1964" s="90" t="s">
        <v>1857</v>
      </c>
      <c r="AP1964" s="90" t="s">
        <v>1858</v>
      </c>
      <c r="AQ1964" s="90" t="s">
        <v>387</v>
      </c>
      <c r="AR1964" s="90" t="s">
        <v>57</v>
      </c>
      <c r="AS1964" s="90" t="s">
        <v>60</v>
      </c>
      <c r="AT1964" s="90" t="s">
        <v>61</v>
      </c>
      <c r="AU1964" s="97" t="s">
        <v>62</v>
      </c>
      <c r="AV1964" s="98" t="s">
        <v>272</v>
      </c>
      <c r="AW1964" s="98" t="s">
        <v>273</v>
      </c>
      <c r="AX1964" s="97">
        <v>3202010</v>
      </c>
      <c r="AY1964" s="98" t="s">
        <v>274</v>
      </c>
      <c r="AZ1964" s="98" t="s">
        <v>407</v>
      </c>
      <c r="BA1964" s="24"/>
    </row>
    <row r="1965" spans="1:53" ht="84.75" customHeight="1">
      <c r="A1965" s="23" t="str">
        <f>+IFERROR(VLOOKUP(R1965,'[2]Listas niveles'!$D$2:$E$11,2,FALSE),"")</f>
        <v>DTCA</v>
      </c>
      <c r="B1965" s="23" t="str">
        <f>+IFERROR(VLOOKUP(AS1965,'[2]Listas anexo 1'!$A$7:$B$8,2,FALSE),"")</f>
        <v>ADMIN</v>
      </c>
      <c r="C1965" s="23" t="str">
        <f>+IFERROR(VLOOKUP(AT1965,'[2]Listas anexo 1'!$A$13:$B$15,2,FALSE),"")</f>
        <v>ADMINYCOOR</v>
      </c>
      <c r="D1965" s="23" t="str">
        <f>+IFERROR(VLOOKUP(AT1965,'[2]Listas anexo 1'!$A$13:$C$15,3,FALSE),"")</f>
        <v>CONTRIBUIR</v>
      </c>
      <c r="E1965" s="23" t="str">
        <f>+IFERROR(VLOOKUP(AT1965,'[2]Listas anexo 1'!$A$19:$B$21,2,FALSE),"")</f>
        <v>ADMINOB</v>
      </c>
      <c r="F1965" s="23" t="str">
        <f>+IFERROR(VLOOKUP(AV1965,'[2]Listas anexo 1'!$J$13:$K$21,2,FALSE),"")</f>
        <v>ADOBIV</v>
      </c>
      <c r="G1965" s="23" t="str">
        <f>+IFERROR(VLOOKUP(AW1965,'[2]LISTAS ANEXO 1. 2'!$A$9:$B$38,2,FALSE),"")</f>
        <v>AXVI</v>
      </c>
      <c r="H1965" s="23" t="str">
        <f>+IFERROR(IF(C1965="ADMINYCOOR",VLOOKUP(AY1965,'[2]LISTAS ANEXO 1. 3'!$B$13:$C$42,2,FALSE),IF(C1965="TASAS",VLOOKUP(AY1965,'[2]LISTAS ANEXO 1. 3'!$B$43:$C$51,2,FALSE),IF(C1965="FORTALECIMIENTO",VLOOKUP(AY1965,'[2]LISTAS ANEXO 1. 3'!$B$52:$C$58,2,FALSE),""))),"")</f>
        <v>CD</v>
      </c>
      <c r="I1965" s="23" t="str">
        <f>+IFERROR(VLOOKUP(#REF!,'[2]LISTAS ANEXO 1. 4'!$B$74:$C$90,2,FALSE),"")</f>
        <v/>
      </c>
      <c r="J1965" s="23" t="str">
        <f>+IFERROR(VLOOKUP(X1965,[2]ORDINALES!$B$2:$C$5,2,FALSE),"")</f>
        <v>CTADOS</v>
      </c>
      <c r="K1965" s="23" t="str">
        <f>+IFERROR(VLOOKUP(#REF!,[2]REGION!$G$2:$I$1125,2,FALSE),"")</f>
        <v/>
      </c>
      <c r="L1965" s="23" t="str">
        <f>+IFERROR(VLOOKUP(AI1965,[2]REGION!$G$2:$I$1125,2,FALSE),"")</f>
        <v>BOLIVAR</v>
      </c>
      <c r="M1965" s="23" t="str">
        <f>+IFERROR(VLOOKUP(#REF!,[2]ORDINALES!$H$2:$I$382,2,FALSE),"")</f>
        <v/>
      </c>
      <c r="N1965" s="23" t="str">
        <f>IFERROR(VLOOKUP(U1965,'[2]Lista Willy'!$B$11:$D$14,3,FALSE),"")</f>
        <v>REC_11</v>
      </c>
      <c r="O1965" s="24"/>
      <c r="P1965" s="90">
        <v>59033</v>
      </c>
      <c r="Q1965" s="90" t="s">
        <v>540</v>
      </c>
      <c r="R1965" s="90" t="s">
        <v>1757</v>
      </c>
      <c r="S1965" s="90" t="s">
        <v>1854</v>
      </c>
      <c r="T1965" s="94" t="s">
        <v>1757</v>
      </c>
      <c r="U1965" s="90" t="s">
        <v>52</v>
      </c>
      <c r="V1965" s="94" t="s">
        <v>53</v>
      </c>
      <c r="W1965" s="90" t="s">
        <v>54</v>
      </c>
      <c r="X1965" s="90" t="s">
        <v>55</v>
      </c>
      <c r="Y1965" s="99" t="s">
        <v>1880</v>
      </c>
      <c r="Z1965" s="87">
        <v>42656702</v>
      </c>
      <c r="AA1965" s="120"/>
      <c r="AB1965" s="87"/>
      <c r="AC1965" s="87"/>
      <c r="AD1965" s="87"/>
      <c r="AE1965" s="120">
        <v>42656702</v>
      </c>
      <c r="AF1965" s="88"/>
      <c r="AG1965" s="88"/>
      <c r="AH1965" s="115"/>
      <c r="AI1965" s="90" t="s">
        <v>1837</v>
      </c>
      <c r="AJ1965" s="90" t="s">
        <v>1838</v>
      </c>
      <c r="AK1965" s="90" t="s">
        <v>1881</v>
      </c>
      <c r="AL1965" s="90" t="s">
        <v>1882</v>
      </c>
      <c r="AM1965" s="90" t="s">
        <v>1883</v>
      </c>
      <c r="AN1965" s="90" t="s">
        <v>1884</v>
      </c>
      <c r="AO1965" s="90" t="s">
        <v>1857</v>
      </c>
      <c r="AP1965" s="90" t="s">
        <v>1858</v>
      </c>
      <c r="AQ1965" s="90" t="s">
        <v>387</v>
      </c>
      <c r="AR1965" s="90" t="s">
        <v>57</v>
      </c>
      <c r="AS1965" s="90" t="s">
        <v>60</v>
      </c>
      <c r="AT1965" s="90" t="s">
        <v>61</v>
      </c>
      <c r="AU1965" s="97" t="s">
        <v>62</v>
      </c>
      <c r="AV1965" s="98" t="s">
        <v>63</v>
      </c>
      <c r="AW1965" s="98" t="s">
        <v>64</v>
      </c>
      <c r="AX1965" s="97">
        <v>3202008</v>
      </c>
      <c r="AY1965" s="98" t="s">
        <v>65</v>
      </c>
      <c r="AZ1965" s="98" t="s">
        <v>433</v>
      </c>
      <c r="BA1965" s="24"/>
    </row>
    <row r="1966" spans="1:53" ht="84.75" customHeight="1">
      <c r="A1966" s="23" t="str">
        <f>+IFERROR(VLOOKUP(R1966,'[2]Listas niveles'!$D$2:$E$11,2,FALSE),"")</f>
        <v>DTCA</v>
      </c>
      <c r="B1966" s="23" t="str">
        <f>+IFERROR(VLOOKUP(AS1966,'[2]Listas anexo 1'!$A$7:$B$8,2,FALSE),"")</f>
        <v>ADMIN</v>
      </c>
      <c r="C1966" s="23" t="str">
        <f>+IFERROR(VLOOKUP(AT1966,'[2]Listas anexo 1'!$A$13:$B$15,2,FALSE),"")</f>
        <v>ADMINYCOOR</v>
      </c>
      <c r="D1966" s="23" t="str">
        <f>+IFERROR(VLOOKUP(AT1966,'[2]Listas anexo 1'!$A$13:$C$15,3,FALSE),"")</f>
        <v>CONTRIBUIR</v>
      </c>
      <c r="E1966" s="23" t="str">
        <f>+IFERROR(VLOOKUP(AT1966,'[2]Listas anexo 1'!$A$19:$B$21,2,FALSE),"")</f>
        <v>ADMINOB</v>
      </c>
      <c r="F1966" s="23" t="str">
        <f>+IFERROR(VLOOKUP(AV1966,'[2]Listas anexo 1'!$J$13:$K$21,2,FALSE),"")</f>
        <v>ADOBI</v>
      </c>
      <c r="G1966" s="23" t="str">
        <f>+IFERROR(VLOOKUP(AW1966,'[2]LISTAS ANEXO 1. 2'!$A$9:$B$38,2,FALSE),"")</f>
        <v>AI</v>
      </c>
      <c r="H1966" s="23" t="str">
        <f>+IFERROR(IF(C1966="ADMINYCOOR",VLOOKUP(AY1966,'[2]LISTAS ANEXO 1. 3'!$B$13:$C$42,2,FALSE),IF(C1966="TASAS",VLOOKUP(AY1966,'[2]LISTAS ANEXO 1. 3'!$B$43:$C$51,2,FALSE),IF(C1966="FORTALECIMIENTO",VLOOKUP(AY1966,'[2]LISTAS ANEXO 1. 3'!$B$52:$C$58,2,FALSE),""))),"")</f>
        <v>AA</v>
      </c>
      <c r="I1966" s="23" t="str">
        <f>+IFERROR(VLOOKUP(#REF!,'[2]LISTAS ANEXO 1. 4'!$B$74:$C$90,2,FALSE),"")</f>
        <v/>
      </c>
      <c r="J1966" s="23" t="str">
        <f>+IFERROR(VLOOKUP(X1966,[2]ORDINALES!$B$2:$C$5,2,FALSE),"")</f>
        <v>CTADOS</v>
      </c>
      <c r="K1966" s="23" t="str">
        <f>+IFERROR(VLOOKUP(#REF!,[2]REGION!$G$2:$I$1125,2,FALSE),"")</f>
        <v/>
      </c>
      <c r="L1966" s="23" t="str">
        <f>+IFERROR(VLOOKUP(AI1966,[2]REGION!$G$2:$I$1125,2,FALSE),"")</f>
        <v>BOLIVAR</v>
      </c>
      <c r="M1966" s="23" t="str">
        <f>+IFERROR(VLOOKUP(#REF!,[2]ORDINALES!$H$2:$I$382,2,FALSE),"")</f>
        <v/>
      </c>
      <c r="N1966" s="23" t="str">
        <f>IFERROR(VLOOKUP(U1966,'[2]Lista Willy'!$B$11:$D$14,3,FALSE),"")</f>
        <v>REC_11</v>
      </c>
      <c r="O1966" s="24"/>
      <c r="P1966" s="90">
        <v>59034</v>
      </c>
      <c r="Q1966" s="90" t="s">
        <v>540</v>
      </c>
      <c r="R1966" s="90" t="s">
        <v>1757</v>
      </c>
      <c r="S1966" s="90" t="s">
        <v>1854</v>
      </c>
      <c r="T1966" s="94" t="s">
        <v>1757</v>
      </c>
      <c r="U1966" s="90" t="s">
        <v>52</v>
      </c>
      <c r="V1966" s="94" t="s">
        <v>53</v>
      </c>
      <c r="W1966" s="90" t="s">
        <v>54</v>
      </c>
      <c r="X1966" s="90" t="s">
        <v>55</v>
      </c>
      <c r="Y1966" s="99" t="s">
        <v>1885</v>
      </c>
      <c r="Z1966" s="87">
        <v>42656702</v>
      </c>
      <c r="AA1966" s="120"/>
      <c r="AB1966" s="87"/>
      <c r="AC1966" s="87"/>
      <c r="AD1966" s="87"/>
      <c r="AE1966" s="120">
        <v>42656702</v>
      </c>
      <c r="AF1966" s="88"/>
      <c r="AG1966" s="88"/>
      <c r="AH1966" s="115"/>
      <c r="AI1966" s="90" t="s">
        <v>1837</v>
      </c>
      <c r="AJ1966" s="90" t="s">
        <v>1838</v>
      </c>
      <c r="AK1966" s="90" t="s">
        <v>59</v>
      </c>
      <c r="AL1966" s="90" t="s">
        <v>1865</v>
      </c>
      <c r="AM1966" s="90"/>
      <c r="AN1966" s="90"/>
      <c r="AO1966" s="90" t="s">
        <v>1857</v>
      </c>
      <c r="AP1966" s="90" t="s">
        <v>1858</v>
      </c>
      <c r="AQ1966" s="90" t="s">
        <v>387</v>
      </c>
      <c r="AR1966" s="90" t="s">
        <v>57</v>
      </c>
      <c r="AS1966" s="90" t="s">
        <v>60</v>
      </c>
      <c r="AT1966" s="90" t="s">
        <v>61</v>
      </c>
      <c r="AU1966" s="97" t="s">
        <v>62</v>
      </c>
      <c r="AV1966" s="98" t="s">
        <v>125</v>
      </c>
      <c r="AW1966" s="98" t="s">
        <v>126</v>
      </c>
      <c r="AX1966" s="97">
        <v>3202032</v>
      </c>
      <c r="AY1966" s="98" t="s">
        <v>127</v>
      </c>
      <c r="AZ1966" s="98" t="s">
        <v>293</v>
      </c>
      <c r="BA1966" s="24"/>
    </row>
    <row r="1967" spans="1:53" ht="84.75" customHeight="1">
      <c r="A1967" s="23" t="str">
        <f>+IFERROR(VLOOKUP(R1967,'[2]Listas niveles'!$D$2:$E$11,2,FALSE),"")</f>
        <v>DTCA</v>
      </c>
      <c r="B1967" s="23" t="str">
        <f>+IFERROR(VLOOKUP(AS1967,'[2]Listas anexo 1'!$A$7:$B$8,2,FALSE),"")</f>
        <v>ADMIN</v>
      </c>
      <c r="C1967" s="23" t="str">
        <f>+IFERROR(VLOOKUP(AT1967,'[2]Listas anexo 1'!$A$13:$B$15,2,FALSE),"")</f>
        <v>ADMINYCOOR</v>
      </c>
      <c r="D1967" s="23" t="str">
        <f>+IFERROR(VLOOKUP(AT1967,'[2]Listas anexo 1'!$A$13:$C$15,3,FALSE),"")</f>
        <v>CONTRIBUIR</v>
      </c>
      <c r="E1967" s="23" t="str">
        <f>+IFERROR(VLOOKUP(AT1967,'[2]Listas anexo 1'!$A$19:$B$21,2,FALSE),"")</f>
        <v>ADMINOB</v>
      </c>
      <c r="F1967" s="23" t="str">
        <f>+IFERROR(VLOOKUP(AV1967,'[2]Listas anexo 1'!$J$13:$K$21,2,FALSE),"")</f>
        <v>ADOBI</v>
      </c>
      <c r="G1967" s="23" t="str">
        <f>+IFERROR(VLOOKUP(AW1967,'[2]LISTAS ANEXO 1. 2'!$A$9:$B$38,2,FALSE),"")</f>
        <v>AI</v>
      </c>
      <c r="H1967" s="23" t="str">
        <f>+IFERROR(IF(C1967="ADMINYCOOR",VLOOKUP(AY1967,'[2]LISTAS ANEXO 1. 3'!$B$13:$C$42,2,FALSE),IF(C1967="TASAS",VLOOKUP(AY1967,'[2]LISTAS ANEXO 1. 3'!$B$43:$C$51,2,FALSE),IF(C1967="FORTALECIMIENTO",VLOOKUP(AY1967,'[2]LISTAS ANEXO 1. 3'!$B$52:$C$58,2,FALSE),""))),"")</f>
        <v>AA</v>
      </c>
      <c r="I1967" s="23" t="str">
        <f>+IFERROR(VLOOKUP(#REF!,'[2]LISTAS ANEXO 1. 4'!$B$74:$C$90,2,FALSE),"")</f>
        <v/>
      </c>
      <c r="J1967" s="23" t="str">
        <f>+IFERROR(VLOOKUP(X1967,[2]ORDINALES!$B$2:$C$5,2,FALSE),"")</f>
        <v>CTADOS</v>
      </c>
      <c r="K1967" s="23" t="str">
        <f>+IFERROR(VLOOKUP(#REF!,[2]REGION!$G$2:$I$1125,2,FALSE),"")</f>
        <v/>
      </c>
      <c r="L1967" s="23" t="str">
        <f>+IFERROR(VLOOKUP(AI1967,[2]REGION!$G$2:$I$1125,2,FALSE),"")</f>
        <v>BOLIVAR</v>
      </c>
      <c r="M1967" s="23" t="str">
        <f>+IFERROR(VLOOKUP(#REF!,[2]ORDINALES!$H$2:$I$382,2,FALSE),"")</f>
        <v/>
      </c>
      <c r="N1967" s="23" t="str">
        <f>IFERROR(VLOOKUP(U1967,'[2]Lista Willy'!$B$11:$D$14,3,FALSE),"")</f>
        <v>REC_11</v>
      </c>
      <c r="O1967" s="24"/>
      <c r="P1967" s="90">
        <v>59035</v>
      </c>
      <c r="Q1967" s="90" t="s">
        <v>540</v>
      </c>
      <c r="R1967" s="90" t="s">
        <v>1757</v>
      </c>
      <c r="S1967" s="90" t="s">
        <v>1854</v>
      </c>
      <c r="T1967" s="94" t="s">
        <v>1757</v>
      </c>
      <c r="U1967" s="90" t="s">
        <v>52</v>
      </c>
      <c r="V1967" s="94" t="s">
        <v>53</v>
      </c>
      <c r="W1967" s="90" t="s">
        <v>54</v>
      </c>
      <c r="X1967" s="90" t="s">
        <v>55</v>
      </c>
      <c r="Y1967" s="99" t="s">
        <v>1886</v>
      </c>
      <c r="Z1967" s="87">
        <v>42656702</v>
      </c>
      <c r="AA1967" s="120"/>
      <c r="AB1967" s="87"/>
      <c r="AC1967" s="87"/>
      <c r="AD1967" s="87"/>
      <c r="AE1967" s="120">
        <v>42656702</v>
      </c>
      <c r="AF1967" s="88"/>
      <c r="AG1967" s="88"/>
      <c r="AH1967" s="115"/>
      <c r="AI1967" s="90" t="s">
        <v>1837</v>
      </c>
      <c r="AJ1967" s="90" t="s">
        <v>1838</v>
      </c>
      <c r="AK1967" s="90" t="s">
        <v>59</v>
      </c>
      <c r="AL1967" s="90" t="s">
        <v>1865</v>
      </c>
      <c r="AM1967" s="90"/>
      <c r="AN1967" s="90"/>
      <c r="AO1967" s="90" t="s">
        <v>1857</v>
      </c>
      <c r="AP1967" s="90" t="s">
        <v>1858</v>
      </c>
      <c r="AQ1967" s="90" t="s">
        <v>387</v>
      </c>
      <c r="AR1967" s="90" t="s">
        <v>57</v>
      </c>
      <c r="AS1967" s="90" t="s">
        <v>60</v>
      </c>
      <c r="AT1967" s="90" t="s">
        <v>61</v>
      </c>
      <c r="AU1967" s="97" t="s">
        <v>62</v>
      </c>
      <c r="AV1967" s="98" t="s">
        <v>125</v>
      </c>
      <c r="AW1967" s="98" t="s">
        <v>126</v>
      </c>
      <c r="AX1967" s="97">
        <v>3202032</v>
      </c>
      <c r="AY1967" s="98" t="s">
        <v>127</v>
      </c>
      <c r="AZ1967" s="98" t="s">
        <v>293</v>
      </c>
      <c r="BA1967" s="24"/>
    </row>
    <row r="1968" spans="1:53" ht="84.75" customHeight="1">
      <c r="A1968" s="23" t="str">
        <f>+IFERROR(VLOOKUP(R1968,'[2]Listas niveles'!$D$2:$E$11,2,FALSE),"")</f>
        <v>DTCA</v>
      </c>
      <c r="B1968" s="23" t="str">
        <f>+IFERROR(VLOOKUP(AS1968,'[2]Listas anexo 1'!$A$7:$B$8,2,FALSE),"")</f>
        <v>ADMIN</v>
      </c>
      <c r="C1968" s="23" t="str">
        <f>+IFERROR(VLOOKUP(AT1968,'[2]Listas anexo 1'!$A$13:$B$15,2,FALSE),"")</f>
        <v>ADMINYCOOR</v>
      </c>
      <c r="D1968" s="23" t="str">
        <f>+IFERROR(VLOOKUP(AT1968,'[2]Listas anexo 1'!$A$13:$C$15,3,FALSE),"")</f>
        <v>CONTRIBUIR</v>
      </c>
      <c r="E1968" s="23" t="str">
        <f>+IFERROR(VLOOKUP(AT1968,'[2]Listas anexo 1'!$A$19:$B$21,2,FALSE),"")</f>
        <v>ADMINOB</v>
      </c>
      <c r="F1968" s="23" t="str">
        <f>+IFERROR(VLOOKUP(AV1968,'[2]Listas anexo 1'!$J$13:$K$21,2,FALSE),"")</f>
        <v>ADOBI</v>
      </c>
      <c r="G1968" s="23" t="str">
        <f>+IFERROR(VLOOKUP(AW1968,'[2]LISTAS ANEXO 1. 2'!$A$9:$B$38,2,FALSE),"")</f>
        <v>AI</v>
      </c>
      <c r="H1968" s="23" t="str">
        <f>+IFERROR(IF(C1968="ADMINYCOOR",VLOOKUP(AY1968,'[2]LISTAS ANEXO 1. 3'!$B$13:$C$42,2,FALSE),IF(C1968="TASAS",VLOOKUP(AY1968,'[2]LISTAS ANEXO 1. 3'!$B$43:$C$51,2,FALSE),IF(C1968="FORTALECIMIENTO",VLOOKUP(AY1968,'[2]LISTAS ANEXO 1. 3'!$B$52:$C$58,2,FALSE),""))),"")</f>
        <v>AA</v>
      </c>
      <c r="I1968" s="23" t="str">
        <f>+IFERROR(VLOOKUP(#REF!,'[2]LISTAS ANEXO 1. 4'!$B$74:$C$90,2,FALSE),"")</f>
        <v/>
      </c>
      <c r="J1968" s="23" t="str">
        <f>+IFERROR(VLOOKUP(X1968,[2]ORDINALES!$B$2:$C$5,2,FALSE),"")</f>
        <v>CTADOS</v>
      </c>
      <c r="K1968" s="23" t="str">
        <f>+IFERROR(VLOOKUP(#REF!,[2]REGION!$G$2:$I$1125,2,FALSE),"")</f>
        <v/>
      </c>
      <c r="L1968" s="23" t="str">
        <f>+IFERROR(VLOOKUP(AI1968,[2]REGION!$G$2:$I$1125,2,FALSE),"")</f>
        <v>BOLIVAR</v>
      </c>
      <c r="M1968" s="23" t="str">
        <f>+IFERROR(VLOOKUP(#REF!,[2]ORDINALES!$H$2:$I$382,2,FALSE),"")</f>
        <v/>
      </c>
      <c r="N1968" s="23" t="str">
        <f>IFERROR(VLOOKUP(U1968,'[2]Lista Willy'!$B$11:$D$14,3,FALSE),"")</f>
        <v>REC_11</v>
      </c>
      <c r="O1968" s="24"/>
      <c r="P1968" s="90">
        <v>59036</v>
      </c>
      <c r="Q1968" s="90" t="s">
        <v>540</v>
      </c>
      <c r="R1968" s="90" t="s">
        <v>1757</v>
      </c>
      <c r="S1968" s="90" t="s">
        <v>1854</v>
      </c>
      <c r="T1968" s="94" t="s">
        <v>1757</v>
      </c>
      <c r="U1968" s="90" t="s">
        <v>52</v>
      </c>
      <c r="V1968" s="94" t="s">
        <v>53</v>
      </c>
      <c r="W1968" s="90" t="s">
        <v>54</v>
      </c>
      <c r="X1968" s="90" t="s">
        <v>55</v>
      </c>
      <c r="Y1968" s="99" t="s">
        <v>1887</v>
      </c>
      <c r="Z1968" s="87">
        <v>42656702</v>
      </c>
      <c r="AA1968" s="120"/>
      <c r="AB1968" s="87"/>
      <c r="AC1968" s="87"/>
      <c r="AD1968" s="87"/>
      <c r="AE1968" s="120">
        <v>42656702</v>
      </c>
      <c r="AF1968" s="88"/>
      <c r="AG1968" s="88"/>
      <c r="AH1968" s="115"/>
      <c r="AI1968" s="90" t="s">
        <v>1837</v>
      </c>
      <c r="AJ1968" s="90" t="s">
        <v>1838</v>
      </c>
      <c r="AK1968" s="90" t="s">
        <v>59</v>
      </c>
      <c r="AL1968" s="90" t="s">
        <v>1856</v>
      </c>
      <c r="AM1968" s="90"/>
      <c r="AN1968" s="90"/>
      <c r="AO1968" s="90" t="s">
        <v>1857</v>
      </c>
      <c r="AP1968" s="90" t="s">
        <v>1858</v>
      </c>
      <c r="AQ1968" s="90" t="s">
        <v>387</v>
      </c>
      <c r="AR1968" s="90" t="s">
        <v>57</v>
      </c>
      <c r="AS1968" s="90" t="s">
        <v>60</v>
      </c>
      <c r="AT1968" s="90" t="s">
        <v>61</v>
      </c>
      <c r="AU1968" s="97" t="s">
        <v>62</v>
      </c>
      <c r="AV1968" s="98" t="s">
        <v>125</v>
      </c>
      <c r="AW1968" s="98" t="s">
        <v>126</v>
      </c>
      <c r="AX1968" s="97">
        <v>3202032</v>
      </c>
      <c r="AY1968" s="98" t="s">
        <v>127</v>
      </c>
      <c r="AZ1968" s="98" t="s">
        <v>293</v>
      </c>
      <c r="BA1968" s="24"/>
    </row>
    <row r="1969" spans="1:53" ht="84.75" customHeight="1">
      <c r="A1969" s="23" t="str">
        <f>+IFERROR(VLOOKUP(R1969,'[2]Listas niveles'!$D$2:$E$11,2,FALSE),"")</f>
        <v>DTCA</v>
      </c>
      <c r="B1969" s="23" t="str">
        <f>+IFERROR(VLOOKUP(AS1969,'[2]Listas anexo 1'!$A$7:$B$8,2,FALSE),"")</f>
        <v>ADMIN</v>
      </c>
      <c r="C1969" s="23" t="str">
        <f>+IFERROR(VLOOKUP(AT1969,'[2]Listas anexo 1'!$A$13:$B$15,2,FALSE),"")</f>
        <v>ADMINYCOOR</v>
      </c>
      <c r="D1969" s="23" t="str">
        <f>+IFERROR(VLOOKUP(AT1969,'[2]Listas anexo 1'!$A$13:$C$15,3,FALSE),"")</f>
        <v>CONTRIBUIR</v>
      </c>
      <c r="E1969" s="23" t="str">
        <f>+IFERROR(VLOOKUP(AT1969,'[2]Listas anexo 1'!$A$19:$B$21,2,FALSE),"")</f>
        <v>ADMINOB</v>
      </c>
      <c r="F1969" s="23" t="str">
        <f>+IFERROR(VLOOKUP(AV1969,'[2]Listas anexo 1'!$J$13:$K$21,2,FALSE),"")</f>
        <v>ADOBIII</v>
      </c>
      <c r="G1969" s="23" t="str">
        <f>+IFERROR(VLOOKUP(AW1969,'[2]LISTAS ANEXO 1. 2'!$A$9:$B$38,2,FALSE),"")</f>
        <v>AX</v>
      </c>
      <c r="H1969" s="23" t="str">
        <f>+IFERROR(IF(C1969="ADMINYCOOR",VLOOKUP(AY1969,'[2]LISTAS ANEXO 1. 3'!$B$13:$C$42,2,FALSE),IF(C1969="TASAS",VLOOKUP(AY1969,'[2]LISTAS ANEXO 1. 3'!$B$43:$C$51,2,FALSE),IF(C1969="FORTALECIMIENTO",VLOOKUP(AY1969,'[2]LISTAS ANEXO 1. 3'!$B$52:$C$58,2,FALSE),""))),"")</f>
        <v>OO</v>
      </c>
      <c r="I1969" s="23" t="str">
        <f>+IFERROR(VLOOKUP(#REF!,'[2]LISTAS ANEXO 1. 4'!$B$74:$C$90,2,FALSE),"")</f>
        <v/>
      </c>
      <c r="J1969" s="23" t="str">
        <f>+IFERROR(VLOOKUP(X1969,[2]ORDINALES!$B$2:$C$5,2,FALSE),"")</f>
        <v>CTADOS</v>
      </c>
      <c r="K1969" s="23" t="str">
        <f>+IFERROR(VLOOKUP(#REF!,[2]REGION!$G$2:$I$1125,2,FALSE),"")</f>
        <v/>
      </c>
      <c r="L1969" s="23" t="str">
        <f>+IFERROR(VLOOKUP(AI1969,[2]REGION!$G$2:$I$1125,2,FALSE),"")</f>
        <v>BOLIVAR</v>
      </c>
      <c r="M1969" s="23" t="str">
        <f>+IFERROR(VLOOKUP(#REF!,[2]ORDINALES!$H$2:$I$382,2,FALSE),"")</f>
        <v/>
      </c>
      <c r="N1969" s="23" t="str">
        <f>IFERROR(VLOOKUP(U1969,'[2]Lista Willy'!$B$11:$D$14,3,FALSE),"")</f>
        <v>REC_11</v>
      </c>
      <c r="O1969" s="24"/>
      <c r="P1969" s="90">
        <v>59037</v>
      </c>
      <c r="Q1969" s="90" t="s">
        <v>540</v>
      </c>
      <c r="R1969" s="90" t="s">
        <v>1757</v>
      </c>
      <c r="S1969" s="90" t="s">
        <v>1854</v>
      </c>
      <c r="T1969" s="94" t="s">
        <v>1757</v>
      </c>
      <c r="U1969" s="90" t="s">
        <v>52</v>
      </c>
      <c r="V1969" s="94" t="s">
        <v>53</v>
      </c>
      <c r="W1969" s="90" t="s">
        <v>54</v>
      </c>
      <c r="X1969" s="90" t="s">
        <v>55</v>
      </c>
      <c r="Y1969" s="99" t="s">
        <v>1888</v>
      </c>
      <c r="Z1969" s="87">
        <v>53024400</v>
      </c>
      <c r="AA1969" s="120"/>
      <c r="AB1969" s="87"/>
      <c r="AC1969" s="87"/>
      <c r="AD1969" s="87"/>
      <c r="AE1969" s="120">
        <v>53024400</v>
      </c>
      <c r="AF1969" s="88"/>
      <c r="AG1969" s="88"/>
      <c r="AH1969" s="115"/>
      <c r="AI1969" s="90" t="s">
        <v>1837</v>
      </c>
      <c r="AJ1969" s="90" t="s">
        <v>1838</v>
      </c>
      <c r="AK1969" s="90" t="s">
        <v>1873</v>
      </c>
      <c r="AL1969" s="90" t="s">
        <v>1874</v>
      </c>
      <c r="AM1969" s="90"/>
      <c r="AN1969" s="90"/>
      <c r="AO1969" s="90" t="s">
        <v>1857</v>
      </c>
      <c r="AP1969" s="90" t="s">
        <v>1858</v>
      </c>
      <c r="AQ1969" s="90" t="s">
        <v>387</v>
      </c>
      <c r="AR1969" s="90" t="s">
        <v>57</v>
      </c>
      <c r="AS1969" s="90" t="s">
        <v>60</v>
      </c>
      <c r="AT1969" s="90" t="s">
        <v>61</v>
      </c>
      <c r="AU1969" s="97" t="s">
        <v>62</v>
      </c>
      <c r="AV1969" s="98" t="s">
        <v>272</v>
      </c>
      <c r="AW1969" s="98" t="s">
        <v>335</v>
      </c>
      <c r="AX1969" s="97">
        <v>3202004</v>
      </c>
      <c r="AY1969" s="98" t="s">
        <v>336</v>
      </c>
      <c r="AZ1969" s="98" t="s">
        <v>888</v>
      </c>
      <c r="BA1969" s="24"/>
    </row>
    <row r="1970" spans="1:53" ht="84.75" customHeight="1">
      <c r="A1970" s="23" t="str">
        <f>+IFERROR(VLOOKUP(R1970,'[2]Listas niveles'!$D$2:$E$11,2,FALSE),"")</f>
        <v>DTCA</v>
      </c>
      <c r="B1970" s="23" t="str">
        <f>+IFERROR(VLOOKUP(AS1970,'[2]Listas anexo 1'!$A$7:$B$8,2,FALSE),"")</f>
        <v>ADMIN</v>
      </c>
      <c r="C1970" s="23" t="str">
        <f>+IFERROR(VLOOKUP(AT1970,'[2]Listas anexo 1'!$A$13:$B$15,2,FALSE),"")</f>
        <v>ADMINYCOOR</v>
      </c>
      <c r="D1970" s="23" t="str">
        <f>+IFERROR(VLOOKUP(AT1970,'[2]Listas anexo 1'!$A$13:$C$15,3,FALSE),"")</f>
        <v>CONTRIBUIR</v>
      </c>
      <c r="E1970" s="23" t="str">
        <f>+IFERROR(VLOOKUP(AT1970,'[2]Listas anexo 1'!$A$19:$B$21,2,FALSE),"")</f>
        <v>ADMINOB</v>
      </c>
      <c r="F1970" s="23" t="str">
        <f>+IFERROR(VLOOKUP(AV1970,'[2]Listas anexo 1'!$J$13:$K$21,2,FALSE),"")</f>
        <v>ADOBI</v>
      </c>
      <c r="G1970" s="23" t="str">
        <f>+IFERROR(VLOOKUP(AW1970,'[2]LISTAS ANEXO 1. 2'!$A$9:$B$38,2,FALSE),"")</f>
        <v>AI</v>
      </c>
      <c r="H1970" s="23" t="str">
        <f>+IFERROR(IF(C1970="ADMINYCOOR",VLOOKUP(AY1970,'[2]LISTAS ANEXO 1. 3'!$B$13:$C$42,2,FALSE),IF(C1970="TASAS",VLOOKUP(AY1970,'[2]LISTAS ANEXO 1. 3'!$B$43:$C$51,2,FALSE),IF(C1970="FORTALECIMIENTO",VLOOKUP(AY1970,'[2]LISTAS ANEXO 1. 3'!$B$52:$C$58,2,FALSE),""))),"")</f>
        <v>AA</v>
      </c>
      <c r="I1970" s="23" t="str">
        <f>+IFERROR(VLOOKUP(#REF!,'[2]LISTAS ANEXO 1. 4'!$B$74:$C$90,2,FALSE),"")</f>
        <v/>
      </c>
      <c r="J1970" s="23" t="str">
        <f>+IFERROR(VLOOKUP(X1970,[2]ORDINALES!$B$2:$C$5,2,FALSE),"")</f>
        <v>CTADOS</v>
      </c>
      <c r="K1970" s="23" t="str">
        <f>+IFERROR(VLOOKUP(#REF!,[2]REGION!$G$2:$I$1125,2,FALSE),"")</f>
        <v/>
      </c>
      <c r="L1970" s="23" t="str">
        <f>+IFERROR(VLOOKUP(AI1970,[2]REGION!$G$2:$I$1125,2,FALSE),"")</f>
        <v>BOLIVAR</v>
      </c>
      <c r="M1970" s="23" t="str">
        <f>+IFERROR(VLOOKUP(#REF!,[2]ORDINALES!$H$2:$I$382,2,FALSE),"")</f>
        <v/>
      </c>
      <c r="N1970" s="23" t="str">
        <f>IFERROR(VLOOKUP(U1970,'[2]Lista Willy'!$B$11:$D$14,3,FALSE),"")</f>
        <v>REC_11</v>
      </c>
      <c r="O1970" s="24"/>
      <c r="P1970" s="90">
        <v>59038</v>
      </c>
      <c r="Q1970" s="90" t="s">
        <v>540</v>
      </c>
      <c r="R1970" s="90" t="s">
        <v>1757</v>
      </c>
      <c r="S1970" s="90" t="s">
        <v>1854</v>
      </c>
      <c r="T1970" s="94" t="s">
        <v>1757</v>
      </c>
      <c r="U1970" s="90" t="s">
        <v>52</v>
      </c>
      <c r="V1970" s="94" t="s">
        <v>53</v>
      </c>
      <c r="W1970" s="90" t="s">
        <v>54</v>
      </c>
      <c r="X1970" s="90" t="s">
        <v>55</v>
      </c>
      <c r="Y1970" s="99" t="s">
        <v>1889</v>
      </c>
      <c r="Z1970" s="87">
        <v>14400000</v>
      </c>
      <c r="AA1970" s="120"/>
      <c r="AB1970" s="87"/>
      <c r="AC1970" s="87"/>
      <c r="AD1970" s="87"/>
      <c r="AE1970" s="120">
        <v>14400000</v>
      </c>
      <c r="AF1970" s="88"/>
      <c r="AG1970" s="89"/>
      <c r="AH1970" s="90"/>
      <c r="AI1970" s="90" t="s">
        <v>1837</v>
      </c>
      <c r="AJ1970" s="90" t="s">
        <v>1838</v>
      </c>
      <c r="AK1970" s="90" t="s">
        <v>59</v>
      </c>
      <c r="AL1970" s="90" t="s">
        <v>1856</v>
      </c>
      <c r="AM1970" s="90"/>
      <c r="AN1970" s="90"/>
      <c r="AO1970" s="90" t="s">
        <v>1857</v>
      </c>
      <c r="AP1970" s="90" t="s">
        <v>1858</v>
      </c>
      <c r="AQ1970" s="90" t="s">
        <v>387</v>
      </c>
      <c r="AR1970" s="90" t="s">
        <v>57</v>
      </c>
      <c r="AS1970" s="90" t="s">
        <v>60</v>
      </c>
      <c r="AT1970" s="90" t="s">
        <v>61</v>
      </c>
      <c r="AU1970" s="97" t="s">
        <v>62</v>
      </c>
      <c r="AV1970" s="98" t="s">
        <v>125</v>
      </c>
      <c r="AW1970" s="98" t="s">
        <v>126</v>
      </c>
      <c r="AX1970" s="97">
        <v>3202032</v>
      </c>
      <c r="AY1970" s="98" t="s">
        <v>127</v>
      </c>
      <c r="AZ1970" s="98" t="s">
        <v>293</v>
      </c>
      <c r="BA1970" s="24"/>
    </row>
    <row r="1971" spans="1:53" ht="84.75" customHeight="1">
      <c r="A1971" s="23" t="str">
        <f>+IFERROR(VLOOKUP(R1971,'[2]Listas niveles'!$D$2:$E$11,2,FALSE),"")</f>
        <v>DTCA</v>
      </c>
      <c r="B1971" s="23" t="str">
        <f>+IFERROR(VLOOKUP(AS1971,'[2]Listas anexo 1'!$A$7:$B$8,2,FALSE),"")</f>
        <v>ADMIN</v>
      </c>
      <c r="C1971" s="23" t="str">
        <f>+IFERROR(VLOOKUP(AT1971,'[2]Listas anexo 1'!$A$13:$B$15,2,FALSE),"")</f>
        <v>ADMINYCOOR</v>
      </c>
      <c r="D1971" s="23" t="str">
        <f>+IFERROR(VLOOKUP(AT1971,'[2]Listas anexo 1'!$A$13:$C$15,3,FALSE),"")</f>
        <v>CONTRIBUIR</v>
      </c>
      <c r="E1971" s="23" t="str">
        <f>+IFERROR(VLOOKUP(AT1971,'[2]Listas anexo 1'!$A$19:$B$21,2,FALSE),"")</f>
        <v>ADMINOB</v>
      </c>
      <c r="F1971" s="23" t="str">
        <f>+IFERROR(VLOOKUP(AV1971,'[2]Listas anexo 1'!$J$13:$K$21,2,FALSE),"")</f>
        <v>ADOBI</v>
      </c>
      <c r="G1971" s="23" t="str">
        <f>+IFERROR(VLOOKUP(AW1971,'[2]LISTAS ANEXO 1. 2'!$A$9:$B$38,2,FALSE),"")</f>
        <v>AI</v>
      </c>
      <c r="H1971" s="23" t="str">
        <f>+IFERROR(IF(C1971="ADMINYCOOR",VLOOKUP(AY1971,'[2]LISTAS ANEXO 1. 3'!$B$13:$C$42,2,FALSE),IF(C1971="TASAS",VLOOKUP(AY1971,'[2]LISTAS ANEXO 1. 3'!$B$43:$C$51,2,FALSE),IF(C1971="FORTALECIMIENTO",VLOOKUP(AY1971,'[2]LISTAS ANEXO 1. 3'!$B$52:$C$58,2,FALSE),""))),"")</f>
        <v>AA</v>
      </c>
      <c r="I1971" s="23" t="str">
        <f>+IFERROR(VLOOKUP(#REF!,'[2]LISTAS ANEXO 1. 4'!$B$74:$C$90,2,FALSE),"")</f>
        <v/>
      </c>
      <c r="J1971" s="23" t="str">
        <f>+IFERROR(VLOOKUP(X1971,[2]ORDINALES!$B$2:$C$5,2,FALSE),"")</f>
        <v>CTADOS</v>
      </c>
      <c r="K1971" s="23" t="str">
        <f>+IFERROR(VLOOKUP(#REF!,[2]REGION!$G$2:$I$1125,2,FALSE),"")</f>
        <v/>
      </c>
      <c r="L1971" s="23" t="str">
        <f>+IFERROR(VLOOKUP(AI1971,[2]REGION!$G$2:$I$1125,2,FALSE),"")</f>
        <v>BOLIVAR</v>
      </c>
      <c r="M1971" s="23" t="str">
        <f>+IFERROR(VLOOKUP(#REF!,[2]ORDINALES!$H$2:$I$382,2,FALSE),"")</f>
        <v/>
      </c>
      <c r="N1971" s="23" t="str">
        <f>IFERROR(VLOOKUP(U1971,'[2]Lista Willy'!$B$11:$D$14,3,FALSE),"")</f>
        <v>REC_11</v>
      </c>
      <c r="O1971" s="24"/>
      <c r="P1971" s="90">
        <v>59039</v>
      </c>
      <c r="Q1971" s="90" t="s">
        <v>540</v>
      </c>
      <c r="R1971" s="90" t="s">
        <v>1757</v>
      </c>
      <c r="S1971" s="90" t="s">
        <v>1854</v>
      </c>
      <c r="T1971" s="94" t="s">
        <v>1757</v>
      </c>
      <c r="U1971" s="90" t="s">
        <v>52</v>
      </c>
      <c r="V1971" s="94" t="s">
        <v>53</v>
      </c>
      <c r="W1971" s="90" t="s">
        <v>54</v>
      </c>
      <c r="X1971" s="90" t="s">
        <v>55</v>
      </c>
      <c r="Y1971" s="99" t="s">
        <v>1890</v>
      </c>
      <c r="Z1971" s="87">
        <v>10000000</v>
      </c>
      <c r="AA1971" s="120"/>
      <c r="AB1971" s="87"/>
      <c r="AC1971" s="87"/>
      <c r="AD1971" s="87"/>
      <c r="AE1971" s="120">
        <v>10000000</v>
      </c>
      <c r="AF1971" s="88"/>
      <c r="AG1971" s="89"/>
      <c r="AH1971" s="90"/>
      <c r="AI1971" s="90" t="s">
        <v>1837</v>
      </c>
      <c r="AJ1971" s="90" t="s">
        <v>1838</v>
      </c>
      <c r="AK1971" s="90" t="s">
        <v>59</v>
      </c>
      <c r="AL1971" s="90" t="s">
        <v>1856</v>
      </c>
      <c r="AM1971" s="90"/>
      <c r="AN1971" s="90"/>
      <c r="AO1971" s="90" t="s">
        <v>1857</v>
      </c>
      <c r="AP1971" s="90" t="s">
        <v>1858</v>
      </c>
      <c r="AQ1971" s="90" t="s">
        <v>387</v>
      </c>
      <c r="AR1971" s="90" t="s">
        <v>57</v>
      </c>
      <c r="AS1971" s="90" t="s">
        <v>60</v>
      </c>
      <c r="AT1971" s="90" t="s">
        <v>61</v>
      </c>
      <c r="AU1971" s="97" t="s">
        <v>62</v>
      </c>
      <c r="AV1971" s="98" t="s">
        <v>125</v>
      </c>
      <c r="AW1971" s="98" t="s">
        <v>126</v>
      </c>
      <c r="AX1971" s="97">
        <v>3202032</v>
      </c>
      <c r="AY1971" s="98" t="s">
        <v>127</v>
      </c>
      <c r="AZ1971" s="98" t="s">
        <v>293</v>
      </c>
      <c r="BA1971" s="24"/>
    </row>
    <row r="1972" spans="1:53" ht="84.75" customHeight="1">
      <c r="A1972" s="23" t="str">
        <f>+IFERROR(VLOOKUP(R1972,'[2]Listas niveles'!$D$2:$E$11,2,FALSE),"")</f>
        <v>DTCA</v>
      </c>
      <c r="B1972" s="23" t="str">
        <f>+IFERROR(VLOOKUP(AS1972,'[2]Listas anexo 1'!$A$7:$B$8,2,FALSE),"")</f>
        <v>ADMIN</v>
      </c>
      <c r="C1972" s="23" t="str">
        <f>+IFERROR(VLOOKUP(AT1972,'[2]Listas anexo 1'!$A$13:$B$15,2,FALSE),"")</f>
        <v>ADMINYCOOR</v>
      </c>
      <c r="D1972" s="23" t="str">
        <f>+IFERROR(VLOOKUP(AT1972,'[2]Listas anexo 1'!$A$13:$C$15,3,FALSE),"")</f>
        <v>CONTRIBUIR</v>
      </c>
      <c r="E1972" s="23" t="str">
        <f>+IFERROR(VLOOKUP(AT1972,'[2]Listas anexo 1'!$A$19:$B$21,2,FALSE),"")</f>
        <v>ADMINOB</v>
      </c>
      <c r="F1972" s="23" t="str">
        <f>+IFERROR(VLOOKUP(AV1972,'[2]Listas anexo 1'!$J$13:$K$21,2,FALSE),"")</f>
        <v>ADOBI</v>
      </c>
      <c r="G1972" s="23" t="str">
        <f>+IFERROR(VLOOKUP(AW1972,'[2]LISTAS ANEXO 1. 2'!$A$9:$B$38,2,FALSE),"")</f>
        <v>AI</v>
      </c>
      <c r="H1972" s="23" t="str">
        <f>+IFERROR(IF(C1972="ADMINYCOOR",VLOOKUP(AY1972,'[2]LISTAS ANEXO 1. 3'!$B$13:$C$42,2,FALSE),IF(C1972="TASAS",VLOOKUP(AY1972,'[2]LISTAS ANEXO 1. 3'!$B$43:$C$51,2,FALSE),IF(C1972="FORTALECIMIENTO",VLOOKUP(AY1972,'[2]LISTAS ANEXO 1. 3'!$B$52:$C$58,2,FALSE),""))),"")</f>
        <v>AA</v>
      </c>
      <c r="I1972" s="23" t="str">
        <f>+IFERROR(VLOOKUP(#REF!,'[2]LISTAS ANEXO 1. 4'!$B$74:$C$90,2,FALSE),"")</f>
        <v/>
      </c>
      <c r="J1972" s="23" t="str">
        <f>+IFERROR(VLOOKUP(X1972,[2]ORDINALES!$B$2:$C$5,2,FALSE),"")</f>
        <v>CTADOS</v>
      </c>
      <c r="K1972" s="23" t="str">
        <f>+IFERROR(VLOOKUP(#REF!,[2]REGION!$G$2:$I$1125,2,FALSE),"")</f>
        <v/>
      </c>
      <c r="L1972" s="23" t="str">
        <f>+IFERROR(VLOOKUP(AI1972,[2]REGION!$G$2:$I$1125,2,FALSE),"")</f>
        <v>BOLIVAR</v>
      </c>
      <c r="M1972" s="23" t="str">
        <f>+IFERROR(VLOOKUP(#REF!,[2]ORDINALES!$H$2:$I$382,2,FALSE),"")</f>
        <v/>
      </c>
      <c r="N1972" s="23" t="str">
        <f>IFERROR(VLOOKUP(U1972,'[2]Lista Willy'!$B$11:$D$14,3,FALSE),"")</f>
        <v>REC_11</v>
      </c>
      <c r="O1972" s="24"/>
      <c r="P1972" s="90">
        <v>59040</v>
      </c>
      <c r="Q1972" s="90" t="s">
        <v>540</v>
      </c>
      <c r="R1972" s="90" t="s">
        <v>1757</v>
      </c>
      <c r="S1972" s="90" t="s">
        <v>1854</v>
      </c>
      <c r="T1972" s="94" t="s">
        <v>1757</v>
      </c>
      <c r="U1972" s="90" t="s">
        <v>52</v>
      </c>
      <c r="V1972" s="94" t="s">
        <v>53</v>
      </c>
      <c r="W1972" s="90" t="s">
        <v>54</v>
      </c>
      <c r="X1972" s="90" t="s">
        <v>55</v>
      </c>
      <c r="Y1972" s="99" t="s">
        <v>1774</v>
      </c>
      <c r="Z1972" s="87">
        <v>60000000</v>
      </c>
      <c r="AA1972" s="120"/>
      <c r="AB1972" s="87"/>
      <c r="AC1972" s="87"/>
      <c r="AD1972" s="87"/>
      <c r="AE1972" s="120">
        <v>60000000</v>
      </c>
      <c r="AF1972" s="88"/>
      <c r="AG1972" s="89"/>
      <c r="AH1972" s="90"/>
      <c r="AI1972" s="90" t="s">
        <v>1837</v>
      </c>
      <c r="AJ1972" s="90" t="s">
        <v>1838</v>
      </c>
      <c r="AK1972" s="90" t="s">
        <v>59</v>
      </c>
      <c r="AL1972" s="90" t="s">
        <v>1856</v>
      </c>
      <c r="AM1972" s="90"/>
      <c r="AN1972" s="90"/>
      <c r="AO1972" s="90" t="s">
        <v>1857</v>
      </c>
      <c r="AP1972" s="90" t="s">
        <v>1858</v>
      </c>
      <c r="AQ1972" s="90" t="s">
        <v>387</v>
      </c>
      <c r="AR1972" s="90" t="s">
        <v>57</v>
      </c>
      <c r="AS1972" s="90" t="s">
        <v>60</v>
      </c>
      <c r="AT1972" s="90" t="s">
        <v>61</v>
      </c>
      <c r="AU1972" s="97" t="s">
        <v>62</v>
      </c>
      <c r="AV1972" s="98" t="s">
        <v>125</v>
      </c>
      <c r="AW1972" s="98" t="s">
        <v>126</v>
      </c>
      <c r="AX1972" s="97">
        <v>3202032</v>
      </c>
      <c r="AY1972" s="98" t="s">
        <v>127</v>
      </c>
      <c r="AZ1972" s="98" t="s">
        <v>293</v>
      </c>
      <c r="BA1972" s="24"/>
    </row>
    <row r="1973" spans="1:53" ht="84.75" customHeight="1">
      <c r="A1973" s="23" t="str">
        <f>+IFERROR(VLOOKUP(R1973,'[2]Listas niveles'!$D$2:$E$11,2,FALSE),"")</f>
        <v>DTCA</v>
      </c>
      <c r="B1973" s="23" t="str">
        <f>+IFERROR(VLOOKUP(AS1973,'[2]Listas anexo 1'!$A$7:$B$8,2,FALSE),"")</f>
        <v>ADMIN</v>
      </c>
      <c r="C1973" s="23" t="str">
        <f>+IFERROR(VLOOKUP(AT1973,'[2]Listas anexo 1'!$A$13:$B$15,2,FALSE),"")</f>
        <v>ADMINYCOOR</v>
      </c>
      <c r="D1973" s="23" t="str">
        <f>+IFERROR(VLOOKUP(AT1973,'[2]Listas anexo 1'!$A$13:$C$15,3,FALSE),"")</f>
        <v>CONTRIBUIR</v>
      </c>
      <c r="E1973" s="23" t="str">
        <f>+IFERROR(VLOOKUP(AT1973,'[2]Listas anexo 1'!$A$19:$B$21,2,FALSE),"")</f>
        <v>ADMINOB</v>
      </c>
      <c r="F1973" s="23" t="str">
        <f>+IFERROR(VLOOKUP(AV1973,'[2]Listas anexo 1'!$J$13:$K$21,2,FALSE),"")</f>
        <v>ADOBI</v>
      </c>
      <c r="G1973" s="23" t="str">
        <f>+IFERROR(VLOOKUP(AW1973,'[2]LISTAS ANEXO 1. 2'!$A$9:$B$38,2,FALSE),"")</f>
        <v>AI</v>
      </c>
      <c r="H1973" s="23" t="str">
        <f>+IFERROR(IF(C1973="ADMINYCOOR",VLOOKUP(AY1973,'[2]LISTAS ANEXO 1. 3'!$B$13:$C$42,2,FALSE),IF(C1973="TASAS",VLOOKUP(AY1973,'[2]LISTAS ANEXO 1. 3'!$B$43:$C$51,2,FALSE),IF(C1973="FORTALECIMIENTO",VLOOKUP(AY1973,'[2]LISTAS ANEXO 1. 3'!$B$52:$C$58,2,FALSE),""))),"")</f>
        <v>AA</v>
      </c>
      <c r="I1973" s="23" t="str">
        <f>+IFERROR(VLOOKUP(#REF!,'[2]LISTAS ANEXO 1. 4'!$B$74:$C$90,2,FALSE),"")</f>
        <v/>
      </c>
      <c r="J1973" s="23" t="str">
        <f>+IFERROR(VLOOKUP(X1973,[2]ORDINALES!$B$2:$C$5,2,FALSE),"")</f>
        <v>CTADOS</v>
      </c>
      <c r="K1973" s="23" t="str">
        <f>+IFERROR(VLOOKUP(#REF!,[2]REGION!$G$2:$I$1125,2,FALSE),"")</f>
        <v/>
      </c>
      <c r="L1973" s="23" t="str">
        <f>+IFERROR(VLOOKUP(AI1973,[2]REGION!$G$2:$I$1125,2,FALSE),"")</f>
        <v>BOLIVAR</v>
      </c>
      <c r="M1973" s="23" t="str">
        <f>+IFERROR(VLOOKUP(#REF!,[2]ORDINALES!$H$2:$I$382,2,FALSE),"")</f>
        <v/>
      </c>
      <c r="N1973" s="23" t="str">
        <f>IFERROR(VLOOKUP(U1973,'[2]Lista Willy'!$B$11:$D$14,3,FALSE),"")</f>
        <v>REC_11</v>
      </c>
      <c r="O1973" s="24"/>
      <c r="P1973" s="90">
        <v>59041</v>
      </c>
      <c r="Q1973" s="90" t="s">
        <v>540</v>
      </c>
      <c r="R1973" s="90" t="s">
        <v>1757</v>
      </c>
      <c r="S1973" s="90" t="s">
        <v>1854</v>
      </c>
      <c r="T1973" s="94" t="s">
        <v>1757</v>
      </c>
      <c r="U1973" s="90" t="s">
        <v>52</v>
      </c>
      <c r="V1973" s="94" t="s">
        <v>53</v>
      </c>
      <c r="W1973" s="90" t="s">
        <v>54</v>
      </c>
      <c r="X1973" s="90" t="s">
        <v>55</v>
      </c>
      <c r="Y1973" s="99" t="s">
        <v>1891</v>
      </c>
      <c r="Z1973" s="87">
        <v>60000000</v>
      </c>
      <c r="AA1973" s="120"/>
      <c r="AB1973" s="87"/>
      <c r="AC1973" s="87"/>
      <c r="AD1973" s="87"/>
      <c r="AE1973" s="120">
        <v>60000000</v>
      </c>
      <c r="AF1973" s="88"/>
      <c r="AG1973" s="89"/>
      <c r="AH1973" s="90"/>
      <c r="AI1973" s="90" t="s">
        <v>1837</v>
      </c>
      <c r="AJ1973" s="90" t="s">
        <v>1838</v>
      </c>
      <c r="AK1973" s="90" t="s">
        <v>59</v>
      </c>
      <c r="AL1973" s="90" t="s">
        <v>1856</v>
      </c>
      <c r="AM1973" s="90"/>
      <c r="AN1973" s="90"/>
      <c r="AO1973" s="90" t="s">
        <v>1857</v>
      </c>
      <c r="AP1973" s="90" t="s">
        <v>1858</v>
      </c>
      <c r="AQ1973" s="90" t="s">
        <v>387</v>
      </c>
      <c r="AR1973" s="90" t="s">
        <v>57</v>
      </c>
      <c r="AS1973" s="90" t="s">
        <v>60</v>
      </c>
      <c r="AT1973" s="90" t="s">
        <v>61</v>
      </c>
      <c r="AU1973" s="97" t="s">
        <v>62</v>
      </c>
      <c r="AV1973" s="98" t="s">
        <v>125</v>
      </c>
      <c r="AW1973" s="98" t="s">
        <v>126</v>
      </c>
      <c r="AX1973" s="97">
        <v>3202032</v>
      </c>
      <c r="AY1973" s="98" t="s">
        <v>127</v>
      </c>
      <c r="AZ1973" s="98" t="s">
        <v>293</v>
      </c>
      <c r="BA1973" s="24"/>
    </row>
    <row r="1974" spans="1:53" ht="84.75" customHeight="1">
      <c r="A1974" s="23" t="str">
        <f>+IFERROR(VLOOKUP(R1974,'[2]Listas niveles'!$D$2:$E$11,2,FALSE),"")</f>
        <v>DTCA</v>
      </c>
      <c r="B1974" s="23" t="str">
        <f>+IFERROR(VLOOKUP(AS1974,'[2]Listas anexo 1'!$A$7:$B$8,2,FALSE),"")</f>
        <v>ADMIN</v>
      </c>
      <c r="C1974" s="23" t="str">
        <f>+IFERROR(VLOOKUP(AT1974,'[2]Listas anexo 1'!$A$13:$B$15,2,FALSE),"")</f>
        <v>ADMINYCOOR</v>
      </c>
      <c r="D1974" s="23" t="str">
        <f>+IFERROR(VLOOKUP(AT1974,'[2]Listas anexo 1'!$A$13:$C$15,3,FALSE),"")</f>
        <v>CONTRIBUIR</v>
      </c>
      <c r="E1974" s="23" t="str">
        <f>+IFERROR(VLOOKUP(AT1974,'[2]Listas anexo 1'!$A$19:$B$21,2,FALSE),"")</f>
        <v>ADMINOB</v>
      </c>
      <c r="F1974" s="23" t="str">
        <f>+IFERROR(VLOOKUP(AV1974,'[2]Listas anexo 1'!$J$13:$K$21,2,FALSE),"")</f>
        <v>ADOBI</v>
      </c>
      <c r="G1974" s="23" t="str">
        <f>+IFERROR(VLOOKUP(AW1974,'[2]LISTAS ANEXO 1. 2'!$A$9:$B$38,2,FALSE),"")</f>
        <v>AI</v>
      </c>
      <c r="H1974" s="23" t="str">
        <f>+IFERROR(IF(C1974="ADMINYCOOR",VLOOKUP(AY1974,'[2]LISTAS ANEXO 1. 3'!$B$13:$C$42,2,FALSE),IF(C1974="TASAS",VLOOKUP(AY1974,'[2]LISTAS ANEXO 1. 3'!$B$43:$C$51,2,FALSE),IF(C1974="FORTALECIMIENTO",VLOOKUP(AY1974,'[2]LISTAS ANEXO 1. 3'!$B$52:$C$58,2,FALSE),""))),"")</f>
        <v>AA</v>
      </c>
      <c r="I1974" s="23" t="str">
        <f>+IFERROR(VLOOKUP(#REF!,'[2]LISTAS ANEXO 1. 4'!$B$74:$C$90,2,FALSE),"")</f>
        <v/>
      </c>
      <c r="J1974" s="23" t="str">
        <f>+IFERROR(VLOOKUP(X1974,[2]ORDINALES!$B$2:$C$5,2,FALSE),"")</f>
        <v>CTADOS</v>
      </c>
      <c r="K1974" s="23" t="str">
        <f>+IFERROR(VLOOKUP(#REF!,[2]REGION!$G$2:$I$1125,2,FALSE),"")</f>
        <v/>
      </c>
      <c r="L1974" s="23" t="str">
        <f>+IFERROR(VLOOKUP(AI1974,[2]REGION!$G$2:$I$1125,2,FALSE),"")</f>
        <v>BOLIVAR</v>
      </c>
      <c r="M1974" s="23" t="str">
        <f>+IFERROR(VLOOKUP(#REF!,[2]ORDINALES!$H$2:$I$382,2,FALSE),"")</f>
        <v/>
      </c>
      <c r="N1974" s="23" t="str">
        <f>IFERROR(VLOOKUP(U1974,'[2]Lista Willy'!$B$11:$D$14,3,FALSE),"")</f>
        <v>REC_11</v>
      </c>
      <c r="O1974" s="24"/>
      <c r="P1974" s="90">
        <v>59042</v>
      </c>
      <c r="Q1974" s="90" t="s">
        <v>540</v>
      </c>
      <c r="R1974" s="90" t="s">
        <v>1757</v>
      </c>
      <c r="S1974" s="90" t="s">
        <v>1854</v>
      </c>
      <c r="T1974" s="94" t="s">
        <v>1757</v>
      </c>
      <c r="U1974" s="90" t="s">
        <v>52</v>
      </c>
      <c r="V1974" s="94" t="s">
        <v>53</v>
      </c>
      <c r="W1974" s="90" t="s">
        <v>54</v>
      </c>
      <c r="X1974" s="90" t="s">
        <v>55</v>
      </c>
      <c r="Y1974" s="99" t="s">
        <v>1892</v>
      </c>
      <c r="Z1974" s="87">
        <v>10000000</v>
      </c>
      <c r="AA1974" s="120"/>
      <c r="AB1974" s="87"/>
      <c r="AC1974" s="87"/>
      <c r="AD1974" s="87"/>
      <c r="AE1974" s="120">
        <v>10000000</v>
      </c>
      <c r="AF1974" s="88"/>
      <c r="AG1974" s="89"/>
      <c r="AH1974" s="90"/>
      <c r="AI1974" s="90" t="s">
        <v>1837</v>
      </c>
      <c r="AJ1974" s="90" t="s">
        <v>1838</v>
      </c>
      <c r="AK1974" s="90" t="s">
        <v>59</v>
      </c>
      <c r="AL1974" s="90" t="s">
        <v>1856</v>
      </c>
      <c r="AM1974" s="90"/>
      <c r="AN1974" s="90"/>
      <c r="AO1974" s="90" t="s">
        <v>1857</v>
      </c>
      <c r="AP1974" s="90" t="s">
        <v>1858</v>
      </c>
      <c r="AQ1974" s="90" t="s">
        <v>387</v>
      </c>
      <c r="AR1974" s="90" t="s">
        <v>57</v>
      </c>
      <c r="AS1974" s="90" t="s">
        <v>60</v>
      </c>
      <c r="AT1974" s="90" t="s">
        <v>61</v>
      </c>
      <c r="AU1974" s="97" t="s">
        <v>62</v>
      </c>
      <c r="AV1974" s="98" t="s">
        <v>125</v>
      </c>
      <c r="AW1974" s="98" t="s">
        <v>126</v>
      </c>
      <c r="AX1974" s="97">
        <v>3202032</v>
      </c>
      <c r="AY1974" s="98" t="s">
        <v>127</v>
      </c>
      <c r="AZ1974" s="98" t="s">
        <v>293</v>
      </c>
      <c r="BA1974" s="24"/>
    </row>
    <row r="1975" spans="1:53" ht="84.75" customHeight="1">
      <c r="A1975" s="23" t="str">
        <f>+IFERROR(VLOOKUP(R1975,'[2]Listas niveles'!$D$2:$E$11,2,FALSE),"")</f>
        <v>DTCA</v>
      </c>
      <c r="B1975" s="23" t="str">
        <f>+IFERROR(VLOOKUP(AS1975,'[2]Listas anexo 1'!$A$7:$B$8,2,FALSE),"")</f>
        <v>ADMIN</v>
      </c>
      <c r="C1975" s="23" t="str">
        <f>+IFERROR(VLOOKUP(AT1975,'[2]Listas anexo 1'!$A$13:$B$15,2,FALSE),"")</f>
        <v>ADMINYCOOR</v>
      </c>
      <c r="D1975" s="23" t="str">
        <f>+IFERROR(VLOOKUP(AT1975,'[2]Listas anexo 1'!$A$13:$C$15,3,FALSE),"")</f>
        <v>CONTRIBUIR</v>
      </c>
      <c r="E1975" s="23" t="str">
        <f>+IFERROR(VLOOKUP(AT1975,'[2]Listas anexo 1'!$A$19:$B$21,2,FALSE),"")</f>
        <v>ADMINOB</v>
      </c>
      <c r="F1975" s="23" t="str">
        <f>+IFERROR(VLOOKUP(AV1975,'[2]Listas anexo 1'!$J$13:$K$21,2,FALSE),"")</f>
        <v>ADOBI</v>
      </c>
      <c r="G1975" s="23" t="str">
        <f>+IFERROR(VLOOKUP(AW1975,'[2]LISTAS ANEXO 1. 2'!$A$9:$B$38,2,FALSE),"")</f>
        <v>AI</v>
      </c>
      <c r="H1975" s="23" t="str">
        <f>+IFERROR(IF(C1975="ADMINYCOOR",VLOOKUP(AY1975,'[2]LISTAS ANEXO 1. 3'!$B$13:$C$42,2,FALSE),IF(C1975="TASAS",VLOOKUP(AY1975,'[2]LISTAS ANEXO 1. 3'!$B$43:$C$51,2,FALSE),IF(C1975="FORTALECIMIENTO",VLOOKUP(AY1975,'[2]LISTAS ANEXO 1. 3'!$B$52:$C$58,2,FALSE),""))),"")</f>
        <v>AA</v>
      </c>
      <c r="I1975" s="23" t="str">
        <f>+IFERROR(VLOOKUP(#REF!,'[2]LISTAS ANEXO 1. 4'!$B$74:$C$90,2,FALSE),"")</f>
        <v/>
      </c>
      <c r="J1975" s="23" t="str">
        <f>+IFERROR(VLOOKUP(X1975,[2]ORDINALES!$B$2:$C$5,2,FALSE),"")</f>
        <v>CTADOS</v>
      </c>
      <c r="K1975" s="23" t="str">
        <f>+IFERROR(VLOOKUP(#REF!,[2]REGION!$G$2:$I$1125,2,FALSE),"")</f>
        <v/>
      </c>
      <c r="L1975" s="23" t="str">
        <f>+IFERROR(VLOOKUP(AI1975,[2]REGION!$G$2:$I$1125,2,FALSE),"")</f>
        <v>BOLIVAR</v>
      </c>
      <c r="M1975" s="23" t="str">
        <f>+IFERROR(VLOOKUP(#REF!,[2]ORDINALES!$H$2:$I$382,2,FALSE),"")</f>
        <v/>
      </c>
      <c r="N1975" s="23" t="str">
        <f>IFERROR(VLOOKUP(U1975,'[2]Lista Willy'!$B$11:$D$14,3,FALSE),"")</f>
        <v>REC_11</v>
      </c>
      <c r="O1975" s="24"/>
      <c r="P1975" s="90">
        <v>59043</v>
      </c>
      <c r="Q1975" s="90" t="s">
        <v>540</v>
      </c>
      <c r="R1975" s="90" t="s">
        <v>1757</v>
      </c>
      <c r="S1975" s="90" t="s">
        <v>1854</v>
      </c>
      <c r="T1975" s="94" t="s">
        <v>1757</v>
      </c>
      <c r="U1975" s="90" t="s">
        <v>52</v>
      </c>
      <c r="V1975" s="94" t="s">
        <v>53</v>
      </c>
      <c r="W1975" s="90" t="s">
        <v>54</v>
      </c>
      <c r="X1975" s="90" t="s">
        <v>55</v>
      </c>
      <c r="Y1975" s="99" t="s">
        <v>1893</v>
      </c>
      <c r="Z1975" s="87">
        <v>10000000</v>
      </c>
      <c r="AA1975" s="120"/>
      <c r="AB1975" s="87"/>
      <c r="AC1975" s="87"/>
      <c r="AD1975" s="87"/>
      <c r="AE1975" s="120">
        <v>10000000</v>
      </c>
      <c r="AF1975" s="88"/>
      <c r="AG1975" s="89"/>
      <c r="AH1975" s="90"/>
      <c r="AI1975" s="90" t="s">
        <v>1837</v>
      </c>
      <c r="AJ1975" s="90" t="s">
        <v>1838</v>
      </c>
      <c r="AK1975" s="90" t="s">
        <v>59</v>
      </c>
      <c r="AL1975" s="90" t="s">
        <v>1856</v>
      </c>
      <c r="AM1975" s="90"/>
      <c r="AN1975" s="90"/>
      <c r="AO1975" s="90" t="s">
        <v>1857</v>
      </c>
      <c r="AP1975" s="90" t="s">
        <v>1858</v>
      </c>
      <c r="AQ1975" s="90" t="s">
        <v>387</v>
      </c>
      <c r="AR1975" s="90" t="s">
        <v>57</v>
      </c>
      <c r="AS1975" s="90" t="s">
        <v>60</v>
      </c>
      <c r="AT1975" s="90" t="s">
        <v>61</v>
      </c>
      <c r="AU1975" s="97" t="s">
        <v>62</v>
      </c>
      <c r="AV1975" s="98" t="s">
        <v>125</v>
      </c>
      <c r="AW1975" s="98" t="s">
        <v>126</v>
      </c>
      <c r="AX1975" s="97">
        <v>3202032</v>
      </c>
      <c r="AY1975" s="98" t="s">
        <v>127</v>
      </c>
      <c r="AZ1975" s="98" t="s">
        <v>293</v>
      </c>
      <c r="BA1975" s="24"/>
    </row>
    <row r="1976" spans="1:53" ht="84.75" customHeight="1">
      <c r="A1976" s="23" t="str">
        <f>+IFERROR(VLOOKUP(R1976,'[2]Listas niveles'!$D$2:$E$11,2,FALSE),"")</f>
        <v>DTCA</v>
      </c>
      <c r="B1976" s="23" t="str">
        <f>+IFERROR(VLOOKUP(AS1976,'[2]Listas anexo 1'!$A$7:$B$8,2,FALSE),"")</f>
        <v>ADMIN</v>
      </c>
      <c r="C1976" s="23" t="str">
        <f>+IFERROR(VLOOKUP(AT1976,'[2]Listas anexo 1'!$A$13:$B$15,2,FALSE),"")</f>
        <v>ADMINYCOOR</v>
      </c>
      <c r="D1976" s="23" t="str">
        <f>+IFERROR(VLOOKUP(AT1976,'[2]Listas anexo 1'!$A$13:$C$15,3,FALSE),"")</f>
        <v>CONTRIBUIR</v>
      </c>
      <c r="E1976" s="23" t="str">
        <f>+IFERROR(VLOOKUP(AT1976,'[2]Listas anexo 1'!$A$19:$B$21,2,FALSE),"")</f>
        <v>ADMINOB</v>
      </c>
      <c r="F1976" s="23" t="str">
        <f>+IFERROR(VLOOKUP(AV1976,'[2]Listas anexo 1'!$J$13:$K$21,2,FALSE),"")</f>
        <v>ADOBI</v>
      </c>
      <c r="G1976" s="23" t="str">
        <f>+IFERROR(VLOOKUP(AW1976,'[2]LISTAS ANEXO 1. 2'!$A$9:$B$38,2,FALSE),"")</f>
        <v>AI</v>
      </c>
      <c r="H1976" s="23" t="str">
        <f>+IFERROR(IF(C1976="ADMINYCOOR",VLOOKUP(AY1976,'[2]LISTAS ANEXO 1. 3'!$B$13:$C$42,2,FALSE),IF(C1976="TASAS",VLOOKUP(AY1976,'[2]LISTAS ANEXO 1. 3'!$B$43:$C$51,2,FALSE),IF(C1976="FORTALECIMIENTO",VLOOKUP(AY1976,'[2]LISTAS ANEXO 1. 3'!$B$52:$C$58,2,FALSE),""))),"")</f>
        <v>AA</v>
      </c>
      <c r="I1976" s="23" t="str">
        <f>+IFERROR(VLOOKUP(#REF!,'[2]LISTAS ANEXO 1. 4'!$B$74:$C$90,2,FALSE),"")</f>
        <v/>
      </c>
      <c r="J1976" s="23" t="str">
        <f>+IFERROR(VLOOKUP(X1976,[2]ORDINALES!$B$2:$C$5,2,FALSE),"")</f>
        <v>CTADOS</v>
      </c>
      <c r="K1976" s="23" t="str">
        <f>+IFERROR(VLOOKUP(#REF!,[2]REGION!$G$2:$I$1125,2,FALSE),"")</f>
        <v/>
      </c>
      <c r="L1976" s="23" t="str">
        <f>+IFERROR(VLOOKUP(AI1976,[2]REGION!$G$2:$I$1125,2,FALSE),"")</f>
        <v>BOLIVAR</v>
      </c>
      <c r="M1976" s="23" t="str">
        <f>+IFERROR(VLOOKUP(#REF!,[2]ORDINALES!$H$2:$I$382,2,FALSE),"")</f>
        <v/>
      </c>
      <c r="N1976" s="23" t="str">
        <f>IFERROR(VLOOKUP(U1976,'[2]Lista Willy'!$B$11:$D$14,3,FALSE),"")</f>
        <v>REC_11</v>
      </c>
      <c r="O1976" s="24"/>
      <c r="P1976" s="90">
        <v>59044</v>
      </c>
      <c r="Q1976" s="90" t="s">
        <v>540</v>
      </c>
      <c r="R1976" s="90" t="s">
        <v>1757</v>
      </c>
      <c r="S1976" s="90" t="s">
        <v>1854</v>
      </c>
      <c r="T1976" s="94" t="s">
        <v>1757</v>
      </c>
      <c r="U1976" s="90" t="s">
        <v>52</v>
      </c>
      <c r="V1976" s="94" t="s">
        <v>53</v>
      </c>
      <c r="W1976" s="90" t="s">
        <v>54</v>
      </c>
      <c r="X1976" s="90" t="s">
        <v>55</v>
      </c>
      <c r="Y1976" s="99" t="s">
        <v>1894</v>
      </c>
      <c r="Z1976" s="87">
        <v>28000000</v>
      </c>
      <c r="AA1976" s="120"/>
      <c r="AB1976" s="87"/>
      <c r="AC1976" s="87"/>
      <c r="AD1976" s="87"/>
      <c r="AE1976" s="120">
        <v>28000000</v>
      </c>
      <c r="AF1976" s="88"/>
      <c r="AG1976" s="89"/>
      <c r="AH1976" s="90"/>
      <c r="AI1976" s="90" t="s">
        <v>1837</v>
      </c>
      <c r="AJ1976" s="90" t="s">
        <v>1838</v>
      </c>
      <c r="AK1976" s="90" t="s">
        <v>59</v>
      </c>
      <c r="AL1976" s="90" t="s">
        <v>1856</v>
      </c>
      <c r="AM1976" s="90"/>
      <c r="AN1976" s="90"/>
      <c r="AO1976" s="90" t="s">
        <v>1857</v>
      </c>
      <c r="AP1976" s="90" t="s">
        <v>1858</v>
      </c>
      <c r="AQ1976" s="90" t="s">
        <v>387</v>
      </c>
      <c r="AR1976" s="90" t="s">
        <v>57</v>
      </c>
      <c r="AS1976" s="90" t="s">
        <v>60</v>
      </c>
      <c r="AT1976" s="90" t="s">
        <v>61</v>
      </c>
      <c r="AU1976" s="97" t="s">
        <v>62</v>
      </c>
      <c r="AV1976" s="98" t="s">
        <v>125</v>
      </c>
      <c r="AW1976" s="98" t="s">
        <v>126</v>
      </c>
      <c r="AX1976" s="97">
        <v>3202032</v>
      </c>
      <c r="AY1976" s="98" t="s">
        <v>127</v>
      </c>
      <c r="AZ1976" s="98" t="s">
        <v>293</v>
      </c>
      <c r="BA1976" s="24"/>
    </row>
    <row r="1977" spans="1:53" ht="84.75" customHeight="1">
      <c r="A1977" s="23" t="str">
        <f>+IFERROR(VLOOKUP(R1977,'[2]Listas niveles'!$D$2:$E$11,2,FALSE),"")</f>
        <v>DTCA</v>
      </c>
      <c r="B1977" s="23" t="str">
        <f>+IFERROR(VLOOKUP(AS1977,'[2]Listas anexo 1'!$A$7:$B$8,2,FALSE),"")</f>
        <v>ADMIN</v>
      </c>
      <c r="C1977" s="23" t="str">
        <f>+IFERROR(VLOOKUP(AT1977,'[2]Listas anexo 1'!$A$13:$B$15,2,FALSE),"")</f>
        <v>ADMINYCOOR</v>
      </c>
      <c r="D1977" s="23" t="str">
        <f>+IFERROR(VLOOKUP(AT1977,'[2]Listas anexo 1'!$A$13:$C$15,3,FALSE),"")</f>
        <v>CONTRIBUIR</v>
      </c>
      <c r="E1977" s="23" t="str">
        <f>+IFERROR(VLOOKUP(AT1977,'[2]Listas anexo 1'!$A$19:$B$21,2,FALSE),"")</f>
        <v>ADMINOB</v>
      </c>
      <c r="F1977" s="23" t="str">
        <f>+IFERROR(VLOOKUP(AV1977,'[2]Listas anexo 1'!$J$13:$K$21,2,FALSE),"")</f>
        <v>ADOBI</v>
      </c>
      <c r="G1977" s="23" t="str">
        <f>+IFERROR(VLOOKUP(AW1977,'[2]LISTAS ANEXO 1. 2'!$A$9:$B$38,2,FALSE),"")</f>
        <v>AI</v>
      </c>
      <c r="H1977" s="23" t="str">
        <f>+IFERROR(IF(C1977="ADMINYCOOR",VLOOKUP(AY1977,'[2]LISTAS ANEXO 1. 3'!$B$13:$C$42,2,FALSE),IF(C1977="TASAS",VLOOKUP(AY1977,'[2]LISTAS ANEXO 1. 3'!$B$43:$C$51,2,FALSE),IF(C1977="FORTALECIMIENTO",VLOOKUP(AY1977,'[2]LISTAS ANEXO 1. 3'!$B$52:$C$58,2,FALSE),""))),"")</f>
        <v>AA</v>
      </c>
      <c r="I1977" s="23" t="str">
        <f>+IFERROR(VLOOKUP(#REF!,'[2]LISTAS ANEXO 1. 4'!$B$74:$C$90,2,FALSE),"")</f>
        <v/>
      </c>
      <c r="J1977" s="23" t="str">
        <f>+IFERROR(VLOOKUP(X1977,[2]ORDINALES!$B$2:$C$5,2,FALSE),"")</f>
        <v>CTADOS</v>
      </c>
      <c r="K1977" s="23" t="str">
        <f>+IFERROR(VLOOKUP(#REF!,[2]REGION!$G$2:$I$1125,2,FALSE),"")</f>
        <v/>
      </c>
      <c r="L1977" s="23" t="str">
        <f>+IFERROR(VLOOKUP(AI1977,[2]REGION!$G$2:$I$1125,2,FALSE),"")</f>
        <v>BOLIVAR</v>
      </c>
      <c r="M1977" s="23" t="str">
        <f>+IFERROR(VLOOKUP(#REF!,[2]ORDINALES!$H$2:$I$382,2,FALSE),"")</f>
        <v/>
      </c>
      <c r="N1977" s="23" t="str">
        <f>IFERROR(VLOOKUP(U1977,'[2]Lista Willy'!$B$11:$D$14,3,FALSE),"")</f>
        <v>REC_11</v>
      </c>
      <c r="O1977" s="24"/>
      <c r="P1977" s="90">
        <v>59045</v>
      </c>
      <c r="Q1977" s="90" t="s">
        <v>540</v>
      </c>
      <c r="R1977" s="90" t="s">
        <v>1757</v>
      </c>
      <c r="S1977" s="90" t="s">
        <v>1854</v>
      </c>
      <c r="T1977" s="94" t="s">
        <v>1757</v>
      </c>
      <c r="U1977" s="90" t="s">
        <v>52</v>
      </c>
      <c r="V1977" s="94" t="s">
        <v>53</v>
      </c>
      <c r="W1977" s="90" t="s">
        <v>54</v>
      </c>
      <c r="X1977" s="90" t="s">
        <v>55</v>
      </c>
      <c r="Y1977" s="99" t="s">
        <v>1895</v>
      </c>
      <c r="Z1977" s="87">
        <v>14951708</v>
      </c>
      <c r="AA1977" s="120"/>
      <c r="AB1977" s="87"/>
      <c r="AC1977" s="87"/>
      <c r="AD1977" s="87"/>
      <c r="AE1977" s="120">
        <v>14951708</v>
      </c>
      <c r="AF1977" s="88"/>
      <c r="AG1977" s="89"/>
      <c r="AH1977" s="90"/>
      <c r="AI1977" s="90" t="s">
        <v>1837</v>
      </c>
      <c r="AJ1977" s="90" t="s">
        <v>1838</v>
      </c>
      <c r="AK1977" s="90" t="s">
        <v>59</v>
      </c>
      <c r="AL1977" s="90" t="s">
        <v>1856</v>
      </c>
      <c r="AM1977" s="90"/>
      <c r="AN1977" s="90"/>
      <c r="AO1977" s="90" t="s">
        <v>1857</v>
      </c>
      <c r="AP1977" s="90" t="s">
        <v>1858</v>
      </c>
      <c r="AQ1977" s="90" t="s">
        <v>387</v>
      </c>
      <c r="AR1977" s="90" t="s">
        <v>57</v>
      </c>
      <c r="AS1977" s="90" t="s">
        <v>60</v>
      </c>
      <c r="AT1977" s="90" t="s">
        <v>61</v>
      </c>
      <c r="AU1977" s="97" t="s">
        <v>62</v>
      </c>
      <c r="AV1977" s="98" t="s">
        <v>125</v>
      </c>
      <c r="AW1977" s="98" t="s">
        <v>126</v>
      </c>
      <c r="AX1977" s="97">
        <v>3202032</v>
      </c>
      <c r="AY1977" s="98" t="s">
        <v>127</v>
      </c>
      <c r="AZ1977" s="98" t="s">
        <v>293</v>
      </c>
      <c r="BA1977" s="24"/>
    </row>
    <row r="1978" spans="1:53" ht="84.75" customHeight="1">
      <c r="A1978" s="23" t="str">
        <f>+IFERROR(VLOOKUP(R1978,'[2]Listas niveles'!$D$2:$E$11,2,FALSE),"")</f>
        <v>DTCA</v>
      </c>
      <c r="B1978" s="23" t="str">
        <f>+IFERROR(VLOOKUP(AS1978,'[2]Listas anexo 1'!$A$7:$B$8,2,FALSE),"")</f>
        <v>ADMIN</v>
      </c>
      <c r="C1978" s="23" t="str">
        <f>+IFERROR(VLOOKUP(AT1978,'[2]Listas anexo 1'!$A$13:$B$15,2,FALSE),"")</f>
        <v>ADMINYCOOR</v>
      </c>
      <c r="D1978" s="23" t="str">
        <f>+IFERROR(VLOOKUP(AT1978,'[2]Listas anexo 1'!$A$13:$C$15,3,FALSE),"")</f>
        <v>CONTRIBUIR</v>
      </c>
      <c r="E1978" s="23" t="str">
        <f>+IFERROR(VLOOKUP(AT1978,'[2]Listas anexo 1'!$A$19:$B$21,2,FALSE),"")</f>
        <v>ADMINOB</v>
      </c>
      <c r="F1978" s="23" t="str">
        <f>+IFERROR(VLOOKUP(AV1978,'[2]Listas anexo 1'!$J$13:$K$21,2,FALSE),"")</f>
        <v>ADOBI</v>
      </c>
      <c r="G1978" s="23" t="str">
        <f>+IFERROR(VLOOKUP(AW1978,'[2]LISTAS ANEXO 1. 2'!$A$9:$B$38,2,FALSE),"")</f>
        <v>AI</v>
      </c>
      <c r="H1978" s="23" t="str">
        <f>+IFERROR(IF(C1978="ADMINYCOOR",VLOOKUP(AY1978,'[2]LISTAS ANEXO 1. 3'!$B$13:$C$42,2,FALSE),IF(C1978="TASAS",VLOOKUP(AY1978,'[2]LISTAS ANEXO 1. 3'!$B$43:$C$51,2,FALSE),IF(C1978="FORTALECIMIENTO",VLOOKUP(AY1978,'[2]LISTAS ANEXO 1. 3'!$B$52:$C$58,2,FALSE),""))),"")</f>
        <v>AA</v>
      </c>
      <c r="I1978" s="23" t="str">
        <f>+IFERROR(VLOOKUP(#REF!,'[2]LISTAS ANEXO 1. 4'!$B$74:$C$90,2,FALSE),"")</f>
        <v/>
      </c>
      <c r="J1978" s="23" t="str">
        <f>+IFERROR(VLOOKUP(X1978,[2]ORDINALES!$B$2:$C$5,2,FALSE),"")</f>
        <v>CTADOS</v>
      </c>
      <c r="K1978" s="23" t="str">
        <f>+IFERROR(VLOOKUP(#REF!,[2]REGION!$G$2:$I$1125,2,FALSE),"")</f>
        <v/>
      </c>
      <c r="L1978" s="23" t="str">
        <f>+IFERROR(VLOOKUP(AI1978,[2]REGION!$G$2:$I$1125,2,FALSE),"")</f>
        <v>BOLIVAR</v>
      </c>
      <c r="M1978" s="23" t="str">
        <f>+IFERROR(VLOOKUP(#REF!,[2]ORDINALES!$H$2:$I$382,2,FALSE),"")</f>
        <v/>
      </c>
      <c r="N1978" s="23" t="str">
        <f>IFERROR(VLOOKUP(U1978,'[2]Lista Willy'!$B$11:$D$14,3,FALSE),"")</f>
        <v>REC_11</v>
      </c>
      <c r="O1978" s="24"/>
      <c r="P1978" s="90">
        <v>59046</v>
      </c>
      <c r="Q1978" s="90" t="s">
        <v>540</v>
      </c>
      <c r="R1978" s="90" t="s">
        <v>1757</v>
      </c>
      <c r="S1978" s="90" t="s">
        <v>1854</v>
      </c>
      <c r="T1978" s="94" t="s">
        <v>1757</v>
      </c>
      <c r="U1978" s="90" t="s">
        <v>52</v>
      </c>
      <c r="V1978" s="94" t="s">
        <v>53</v>
      </c>
      <c r="W1978" s="90" t="s">
        <v>54</v>
      </c>
      <c r="X1978" s="90" t="s">
        <v>55</v>
      </c>
      <c r="Y1978" s="99" t="s">
        <v>1896</v>
      </c>
      <c r="Z1978" s="87">
        <v>4000000</v>
      </c>
      <c r="AA1978" s="120"/>
      <c r="AB1978" s="87">
        <v>4000000</v>
      </c>
      <c r="AC1978" s="87"/>
      <c r="AD1978" s="87"/>
      <c r="AE1978" s="120">
        <v>0</v>
      </c>
      <c r="AF1978" s="88"/>
      <c r="AG1978" s="89"/>
      <c r="AH1978" s="90"/>
      <c r="AI1978" s="90" t="s">
        <v>1837</v>
      </c>
      <c r="AJ1978" s="90" t="s">
        <v>1838</v>
      </c>
      <c r="AK1978" s="90" t="s">
        <v>59</v>
      </c>
      <c r="AL1978" s="90" t="s">
        <v>1856</v>
      </c>
      <c r="AM1978" s="90"/>
      <c r="AN1978" s="90"/>
      <c r="AO1978" s="90" t="s">
        <v>1857</v>
      </c>
      <c r="AP1978" s="90" t="s">
        <v>1858</v>
      </c>
      <c r="AQ1978" s="90" t="s">
        <v>387</v>
      </c>
      <c r="AR1978" s="90" t="s">
        <v>57</v>
      </c>
      <c r="AS1978" s="90" t="s">
        <v>60</v>
      </c>
      <c r="AT1978" s="90" t="s">
        <v>61</v>
      </c>
      <c r="AU1978" s="97" t="s">
        <v>62</v>
      </c>
      <c r="AV1978" s="98" t="s">
        <v>125</v>
      </c>
      <c r="AW1978" s="98" t="s">
        <v>126</v>
      </c>
      <c r="AX1978" s="97">
        <v>3202032</v>
      </c>
      <c r="AY1978" s="98" t="s">
        <v>127</v>
      </c>
      <c r="AZ1978" s="98" t="s">
        <v>293</v>
      </c>
      <c r="BA1978" s="24"/>
    </row>
    <row r="1979" spans="1:53" ht="84.75" customHeight="1">
      <c r="A1979" s="23" t="str">
        <f>+IFERROR(VLOOKUP(R1979,'[2]Listas niveles'!$D$2:$E$11,2,FALSE),"")</f>
        <v>DTCA</v>
      </c>
      <c r="B1979" s="23" t="str">
        <f>+IFERROR(VLOOKUP(AS1979,'[2]Listas anexo 1'!$A$7:$B$8,2,FALSE),"")</f>
        <v>ADMIN</v>
      </c>
      <c r="C1979" s="23" t="str">
        <f>+IFERROR(VLOOKUP(AT1979,'[2]Listas anexo 1'!$A$13:$B$15,2,FALSE),"")</f>
        <v>ADMINYCOOR</v>
      </c>
      <c r="D1979" s="23" t="str">
        <f>+IFERROR(VLOOKUP(AT1979,'[2]Listas anexo 1'!$A$13:$C$15,3,FALSE),"")</f>
        <v>CONTRIBUIR</v>
      </c>
      <c r="E1979" s="23" t="str">
        <f>+IFERROR(VLOOKUP(AT1979,'[2]Listas anexo 1'!$A$19:$B$21,2,FALSE),"")</f>
        <v>ADMINOB</v>
      </c>
      <c r="F1979" s="23" t="str">
        <f>+IFERROR(VLOOKUP(AV1979,'[2]Listas anexo 1'!$J$13:$K$21,2,FALSE),"")</f>
        <v>ADOBI</v>
      </c>
      <c r="G1979" s="23" t="str">
        <f>+IFERROR(VLOOKUP(AW1979,'[2]LISTAS ANEXO 1. 2'!$A$9:$B$38,2,FALSE),"")</f>
        <v>AI</v>
      </c>
      <c r="H1979" s="23" t="str">
        <f>+IFERROR(IF(C1979="ADMINYCOOR",VLOOKUP(AY1979,'[2]LISTAS ANEXO 1. 3'!$B$13:$C$42,2,FALSE),IF(C1979="TASAS",VLOOKUP(AY1979,'[2]LISTAS ANEXO 1. 3'!$B$43:$C$51,2,FALSE),IF(C1979="FORTALECIMIENTO",VLOOKUP(AY1979,'[2]LISTAS ANEXO 1. 3'!$B$52:$C$58,2,FALSE),""))),"")</f>
        <v>AA</v>
      </c>
      <c r="I1979" s="23" t="str">
        <f>+IFERROR(VLOOKUP(#REF!,'[2]LISTAS ANEXO 1. 4'!$B$74:$C$90,2,FALSE),"")</f>
        <v/>
      </c>
      <c r="J1979" s="23" t="str">
        <f>+IFERROR(VLOOKUP(X1979,[2]ORDINALES!$B$2:$C$5,2,FALSE),"")</f>
        <v>CTADOS</v>
      </c>
      <c r="K1979" s="23" t="str">
        <f>+IFERROR(VLOOKUP(#REF!,[2]REGION!$G$2:$I$1125,2,FALSE),"")</f>
        <v/>
      </c>
      <c r="L1979" s="23" t="str">
        <f>+IFERROR(VLOOKUP(AI1979,[2]REGION!$G$2:$I$1125,2,FALSE),"")</f>
        <v>BOLIVAR</v>
      </c>
      <c r="M1979" s="23" t="str">
        <f>+IFERROR(VLOOKUP(#REF!,[2]ORDINALES!$H$2:$I$382,2,FALSE),"")</f>
        <v/>
      </c>
      <c r="N1979" s="23" t="str">
        <f>IFERROR(VLOOKUP(U1979,'[2]Lista Willy'!$B$11:$D$14,3,FALSE),"")</f>
        <v>REC_11</v>
      </c>
      <c r="O1979" s="24"/>
      <c r="P1979" s="90">
        <v>59047</v>
      </c>
      <c r="Q1979" s="90" t="s">
        <v>540</v>
      </c>
      <c r="R1979" s="90" t="s">
        <v>1757</v>
      </c>
      <c r="S1979" s="90" t="s">
        <v>1854</v>
      </c>
      <c r="T1979" s="94" t="s">
        <v>1757</v>
      </c>
      <c r="U1979" s="90" t="s">
        <v>52</v>
      </c>
      <c r="V1979" s="94" t="s">
        <v>53</v>
      </c>
      <c r="W1979" s="90" t="s">
        <v>54</v>
      </c>
      <c r="X1979" s="90" t="s">
        <v>55</v>
      </c>
      <c r="Y1979" s="99" t="s">
        <v>71</v>
      </c>
      <c r="Z1979" s="87">
        <v>7895363.4000000954</v>
      </c>
      <c r="AA1979" s="120"/>
      <c r="AB1979" s="87"/>
      <c r="AC1979" s="87"/>
      <c r="AD1979" s="87"/>
      <c r="AE1979" s="120">
        <v>7895363.4000000954</v>
      </c>
      <c r="AF1979" s="88"/>
      <c r="AG1979" s="89"/>
      <c r="AH1979" s="90"/>
      <c r="AI1979" s="90" t="s">
        <v>1837</v>
      </c>
      <c r="AJ1979" s="90" t="s">
        <v>1838</v>
      </c>
      <c r="AK1979" s="90" t="s">
        <v>59</v>
      </c>
      <c r="AL1979" s="90" t="s">
        <v>1856</v>
      </c>
      <c r="AM1979" s="90"/>
      <c r="AN1979" s="90"/>
      <c r="AO1979" s="90" t="s">
        <v>1857</v>
      </c>
      <c r="AP1979" s="90" t="s">
        <v>1858</v>
      </c>
      <c r="AQ1979" s="90" t="s">
        <v>387</v>
      </c>
      <c r="AR1979" s="90" t="s">
        <v>57</v>
      </c>
      <c r="AS1979" s="90" t="s">
        <v>60</v>
      </c>
      <c r="AT1979" s="90" t="s">
        <v>61</v>
      </c>
      <c r="AU1979" s="97" t="s">
        <v>62</v>
      </c>
      <c r="AV1979" s="98" t="s">
        <v>125</v>
      </c>
      <c r="AW1979" s="98" t="s">
        <v>126</v>
      </c>
      <c r="AX1979" s="97">
        <v>3202032</v>
      </c>
      <c r="AY1979" s="98" t="s">
        <v>127</v>
      </c>
      <c r="AZ1979" s="98" t="s">
        <v>293</v>
      </c>
      <c r="BA1979" s="24"/>
    </row>
    <row r="1980" spans="1:53" ht="84.75" customHeight="1">
      <c r="A1980" s="23" t="str">
        <f>+IFERROR(VLOOKUP(R1980,'[2]Listas niveles'!$D$2:$E$11,2,FALSE),"")</f>
        <v>DTCA</v>
      </c>
      <c r="B1980" s="23" t="str">
        <f>+IFERROR(VLOOKUP(AS1980,'[2]Listas anexo 1'!$A$7:$B$8,2,FALSE),"")</f>
        <v>ADMIN</v>
      </c>
      <c r="C1980" s="23" t="str">
        <f>+IFERROR(VLOOKUP(AT1980,'[2]Listas anexo 1'!$A$13:$B$15,2,FALSE),"")</f>
        <v>ADMINYCOOR</v>
      </c>
      <c r="D1980" s="23" t="str">
        <f>+IFERROR(VLOOKUP(AT1980,'[2]Listas anexo 1'!$A$13:$C$15,3,FALSE),"")</f>
        <v>CONTRIBUIR</v>
      </c>
      <c r="E1980" s="23" t="str">
        <f>+IFERROR(VLOOKUP(AT1980,'[2]Listas anexo 1'!$A$19:$B$21,2,FALSE),"")</f>
        <v>ADMINOB</v>
      </c>
      <c r="F1980" s="23" t="str">
        <f>+IFERROR(VLOOKUP(AV1980,'[2]Listas anexo 1'!$J$13:$K$21,2,FALSE),"")</f>
        <v>ADOBI</v>
      </c>
      <c r="G1980" s="23" t="str">
        <f>+IFERROR(VLOOKUP(AW1980,'[2]LISTAS ANEXO 1. 2'!$A$9:$B$38,2,FALSE),"")</f>
        <v>AI</v>
      </c>
      <c r="H1980" s="23" t="str">
        <f>+IFERROR(IF(C1980="ADMINYCOOR",VLOOKUP(AY1980,'[2]LISTAS ANEXO 1. 3'!$B$13:$C$42,2,FALSE),IF(C1980="TASAS",VLOOKUP(AY1980,'[2]LISTAS ANEXO 1. 3'!$B$43:$C$51,2,FALSE),IF(C1980="FORTALECIMIENTO",VLOOKUP(AY1980,'[2]LISTAS ANEXO 1. 3'!$B$52:$C$58,2,FALSE),""))),"")</f>
        <v>AA</v>
      </c>
      <c r="I1980" s="23" t="str">
        <f>+IFERROR(VLOOKUP(#REF!,'[2]LISTAS ANEXO 1. 4'!$B$74:$C$90,2,FALSE),"")</f>
        <v/>
      </c>
      <c r="J1980" s="23" t="str">
        <f>+IFERROR(VLOOKUP(X1980,[2]ORDINALES!$B$2:$C$5,2,FALSE),"")</f>
        <v>CTADOS</v>
      </c>
      <c r="K1980" s="23" t="str">
        <f>+IFERROR(VLOOKUP(#REF!,[2]REGION!$G$2:$I$1125,2,FALSE),"")</f>
        <v/>
      </c>
      <c r="L1980" s="23" t="str">
        <f>+IFERROR(VLOOKUP(AI1980,[2]REGION!$G$2:$I$1125,2,FALSE),"")</f>
        <v>BOLIVAR</v>
      </c>
      <c r="M1980" s="23" t="str">
        <f>+IFERROR(VLOOKUP(#REF!,[2]ORDINALES!$H$2:$I$382,2,FALSE),"")</f>
        <v/>
      </c>
      <c r="N1980" s="23" t="str">
        <f>IFERROR(VLOOKUP(U1980,'[2]Lista Willy'!$B$11:$D$14,3,FALSE),"")</f>
        <v>REC_20</v>
      </c>
      <c r="O1980" s="24"/>
      <c r="P1980" s="90">
        <v>59048</v>
      </c>
      <c r="Q1980" s="90" t="s">
        <v>540</v>
      </c>
      <c r="R1980" s="90" t="s">
        <v>1757</v>
      </c>
      <c r="S1980" s="90" t="s">
        <v>1854</v>
      </c>
      <c r="T1980" s="94" t="s">
        <v>1757</v>
      </c>
      <c r="U1980" s="90" t="s">
        <v>153</v>
      </c>
      <c r="V1980" s="94" t="s">
        <v>154</v>
      </c>
      <c r="W1980" s="90" t="s">
        <v>54</v>
      </c>
      <c r="X1980" s="90" t="s">
        <v>55</v>
      </c>
      <c r="Y1980" s="99" t="s">
        <v>1897</v>
      </c>
      <c r="Z1980" s="87">
        <v>5000000</v>
      </c>
      <c r="AA1980" s="120"/>
      <c r="AB1980" s="87"/>
      <c r="AC1980" s="87"/>
      <c r="AD1980" s="87"/>
      <c r="AE1980" s="120">
        <v>5000000</v>
      </c>
      <c r="AF1980" s="88"/>
      <c r="AG1980" s="89"/>
      <c r="AH1980" s="90"/>
      <c r="AI1980" s="90" t="s">
        <v>1837</v>
      </c>
      <c r="AJ1980" s="90" t="s">
        <v>1838</v>
      </c>
      <c r="AK1980" s="90" t="s">
        <v>59</v>
      </c>
      <c r="AL1980" s="90" t="s">
        <v>1856</v>
      </c>
      <c r="AM1980" s="90"/>
      <c r="AN1980" s="90"/>
      <c r="AO1980" s="90" t="s">
        <v>1857</v>
      </c>
      <c r="AP1980" s="90" t="s">
        <v>1858</v>
      </c>
      <c r="AQ1980" s="90" t="s">
        <v>387</v>
      </c>
      <c r="AR1980" s="90" t="s">
        <v>57</v>
      </c>
      <c r="AS1980" s="90" t="s">
        <v>60</v>
      </c>
      <c r="AT1980" s="90" t="s">
        <v>61</v>
      </c>
      <c r="AU1980" s="97" t="s">
        <v>62</v>
      </c>
      <c r="AV1980" s="98" t="s">
        <v>125</v>
      </c>
      <c r="AW1980" s="98" t="s">
        <v>126</v>
      </c>
      <c r="AX1980" s="97">
        <v>3202032</v>
      </c>
      <c r="AY1980" s="98" t="s">
        <v>127</v>
      </c>
      <c r="AZ1980" s="98" t="s">
        <v>293</v>
      </c>
      <c r="BA1980" s="24"/>
    </row>
    <row r="1981" spans="1:53" ht="84.75" customHeight="1">
      <c r="A1981" s="23" t="str">
        <f>+IFERROR(VLOOKUP(R1981,'[2]Listas niveles'!$D$2:$E$11,2,FALSE),"")</f>
        <v>DTCA</v>
      </c>
      <c r="B1981" s="23" t="str">
        <f>+IFERROR(VLOOKUP(AS1981,'[2]Listas anexo 1'!$A$7:$B$8,2,FALSE),"")</f>
        <v>ADMIN</v>
      </c>
      <c r="C1981" s="23" t="str">
        <f>+IFERROR(VLOOKUP(AT1981,'[2]Listas anexo 1'!$A$13:$B$15,2,FALSE),"")</f>
        <v>ADMINYCOOR</v>
      </c>
      <c r="D1981" s="23" t="str">
        <f>+IFERROR(VLOOKUP(AT1981,'[2]Listas anexo 1'!$A$13:$C$15,3,FALSE),"")</f>
        <v>CONTRIBUIR</v>
      </c>
      <c r="E1981" s="23" t="str">
        <f>+IFERROR(VLOOKUP(AT1981,'[2]Listas anexo 1'!$A$19:$B$21,2,FALSE),"")</f>
        <v>ADMINOB</v>
      </c>
      <c r="F1981" s="23" t="str">
        <f>+IFERROR(VLOOKUP(AV1981,'[2]Listas anexo 1'!$J$13:$K$21,2,FALSE),"")</f>
        <v>ADOBIV</v>
      </c>
      <c r="G1981" s="23" t="str">
        <f>+IFERROR(VLOOKUP(AW1981,'[2]LISTAS ANEXO 1. 2'!$A$9:$B$38,2,FALSE),"")</f>
        <v>AXVI</v>
      </c>
      <c r="H1981" s="23" t="str">
        <f>+IFERROR(IF(C1981="ADMINYCOOR",VLOOKUP(AY1981,'[2]LISTAS ANEXO 1. 3'!$B$13:$C$42,2,FALSE),IF(C1981="TASAS",VLOOKUP(AY1981,'[2]LISTAS ANEXO 1. 3'!$B$43:$C$51,2,FALSE),IF(C1981="FORTALECIMIENTO",VLOOKUP(AY1981,'[2]LISTAS ANEXO 1. 3'!$B$52:$C$58,2,FALSE),""))),"")</f>
        <v>CD</v>
      </c>
      <c r="I1981" s="23" t="str">
        <f>+IFERROR(VLOOKUP(#REF!,'[2]LISTAS ANEXO 1. 4'!$B$74:$C$90,2,FALSE),"")</f>
        <v/>
      </c>
      <c r="J1981" s="23" t="str">
        <f>+IFERROR(VLOOKUP(X1981,[2]ORDINALES!$B$2:$C$5,2,FALSE),"")</f>
        <v>CTADOS</v>
      </c>
      <c r="K1981" s="23" t="str">
        <f>+IFERROR(VLOOKUP(#REF!,[2]REGION!$G$2:$I$1125,2,FALSE),"")</f>
        <v/>
      </c>
      <c r="L1981" s="23" t="str">
        <f>+IFERROR(VLOOKUP(AI1981,[2]REGION!$G$2:$I$1125,2,FALSE),"")</f>
        <v>BOLIVAR</v>
      </c>
      <c r="M1981" s="23" t="str">
        <f>+IFERROR(VLOOKUP(#REF!,[2]ORDINALES!$H$2:$I$382,2,FALSE),"")</f>
        <v/>
      </c>
      <c r="N1981" s="23" t="str">
        <f>IFERROR(VLOOKUP(U1981,'[2]Lista Willy'!$B$11:$D$14,3,FALSE),"")</f>
        <v>REC_20</v>
      </c>
      <c r="O1981" s="24"/>
      <c r="P1981" s="90">
        <v>59049</v>
      </c>
      <c r="Q1981" s="90" t="s">
        <v>540</v>
      </c>
      <c r="R1981" s="90" t="s">
        <v>1757</v>
      </c>
      <c r="S1981" s="90" t="s">
        <v>1854</v>
      </c>
      <c r="T1981" s="94" t="s">
        <v>1757</v>
      </c>
      <c r="U1981" s="90" t="s">
        <v>153</v>
      </c>
      <c r="V1981" s="94" t="s">
        <v>154</v>
      </c>
      <c r="W1981" s="90" t="s">
        <v>54</v>
      </c>
      <c r="X1981" s="90" t="s">
        <v>55</v>
      </c>
      <c r="Y1981" s="99" t="s">
        <v>1898</v>
      </c>
      <c r="Z1981" s="87">
        <v>20000000</v>
      </c>
      <c r="AA1981" s="120"/>
      <c r="AB1981" s="87"/>
      <c r="AC1981" s="87"/>
      <c r="AD1981" s="87"/>
      <c r="AE1981" s="120">
        <v>20000000</v>
      </c>
      <c r="AF1981" s="88"/>
      <c r="AG1981" s="89"/>
      <c r="AH1981" s="90"/>
      <c r="AI1981" s="90" t="s">
        <v>1837</v>
      </c>
      <c r="AJ1981" s="90" t="s">
        <v>1838</v>
      </c>
      <c r="AK1981" s="90" t="s">
        <v>1881</v>
      </c>
      <c r="AL1981" s="90" t="s">
        <v>1882</v>
      </c>
      <c r="AM1981" s="90" t="s">
        <v>1883</v>
      </c>
      <c r="AN1981" s="90" t="s">
        <v>1884</v>
      </c>
      <c r="AO1981" s="90" t="s">
        <v>1857</v>
      </c>
      <c r="AP1981" s="90" t="s">
        <v>1858</v>
      </c>
      <c r="AQ1981" s="90" t="s">
        <v>387</v>
      </c>
      <c r="AR1981" s="90" t="s">
        <v>57</v>
      </c>
      <c r="AS1981" s="90" t="s">
        <v>60</v>
      </c>
      <c r="AT1981" s="90" t="s">
        <v>61</v>
      </c>
      <c r="AU1981" s="97" t="s">
        <v>62</v>
      </c>
      <c r="AV1981" s="98" t="s">
        <v>63</v>
      </c>
      <c r="AW1981" s="98" t="s">
        <v>64</v>
      </c>
      <c r="AX1981" s="97">
        <v>3202008</v>
      </c>
      <c r="AY1981" s="98" t="s">
        <v>65</v>
      </c>
      <c r="AZ1981" s="98" t="s">
        <v>433</v>
      </c>
      <c r="BA1981" s="24"/>
    </row>
    <row r="1982" spans="1:53" ht="84.75" customHeight="1">
      <c r="A1982" s="23" t="str">
        <f>+IFERROR(VLOOKUP(R1982,'[2]Listas niveles'!$D$2:$E$11,2,FALSE),"")</f>
        <v>DTCA</v>
      </c>
      <c r="B1982" s="23" t="str">
        <f>+IFERROR(VLOOKUP(AS1982,'[2]Listas anexo 1'!$A$7:$B$8,2,FALSE),"")</f>
        <v>ADMIN</v>
      </c>
      <c r="C1982" s="23" t="str">
        <f>+IFERROR(VLOOKUP(AT1982,'[2]Listas anexo 1'!$A$13:$B$15,2,FALSE),"")</f>
        <v>ADMINYCOOR</v>
      </c>
      <c r="D1982" s="23" t="str">
        <f>+IFERROR(VLOOKUP(AT1982,'[2]Listas anexo 1'!$A$13:$C$15,3,FALSE),"")</f>
        <v>CONTRIBUIR</v>
      </c>
      <c r="E1982" s="23" t="str">
        <f>+IFERROR(VLOOKUP(AT1982,'[2]Listas anexo 1'!$A$19:$B$21,2,FALSE),"")</f>
        <v>ADMINOB</v>
      </c>
      <c r="F1982" s="23" t="str">
        <f>+IFERROR(VLOOKUP(AV1982,'[2]Listas anexo 1'!$J$13:$K$21,2,FALSE),"")</f>
        <v>ADOBIV</v>
      </c>
      <c r="G1982" s="23" t="str">
        <f>+IFERROR(VLOOKUP(AW1982,'[2]LISTAS ANEXO 1. 2'!$A$9:$B$38,2,FALSE),"")</f>
        <v>AXVI</v>
      </c>
      <c r="H1982" s="23" t="str">
        <f>+IFERROR(IF(C1982="ADMINYCOOR",VLOOKUP(AY1982,'[2]LISTAS ANEXO 1. 3'!$B$13:$C$42,2,FALSE),IF(C1982="TASAS",VLOOKUP(AY1982,'[2]LISTAS ANEXO 1. 3'!$B$43:$C$51,2,FALSE),IF(C1982="FORTALECIMIENTO",VLOOKUP(AY1982,'[2]LISTAS ANEXO 1. 3'!$B$52:$C$58,2,FALSE),""))),"")</f>
        <v>CD</v>
      </c>
      <c r="I1982" s="23" t="str">
        <f>+IFERROR(VLOOKUP(#REF!,'[2]LISTAS ANEXO 1. 4'!$B$74:$C$90,2,FALSE),"")</f>
        <v/>
      </c>
      <c r="J1982" s="23" t="str">
        <f>+IFERROR(VLOOKUP(X1982,[2]ORDINALES!$B$2:$C$5,2,FALSE),"")</f>
        <v>CTADOS</v>
      </c>
      <c r="K1982" s="23" t="str">
        <f>+IFERROR(VLOOKUP(#REF!,[2]REGION!$G$2:$I$1125,2,FALSE),"")</f>
        <v/>
      </c>
      <c r="L1982" s="23" t="str">
        <f>+IFERROR(VLOOKUP(AI1982,[2]REGION!$G$2:$I$1125,2,FALSE),"")</f>
        <v>BOLIVAR</v>
      </c>
      <c r="M1982" s="23" t="str">
        <f>+IFERROR(VLOOKUP(#REF!,[2]ORDINALES!$H$2:$I$382,2,FALSE),"")</f>
        <v/>
      </c>
      <c r="N1982" s="23" t="str">
        <f>IFERROR(VLOOKUP(U1982,'[2]Lista Willy'!$B$11:$D$14,3,FALSE),"")</f>
        <v>REC_11</v>
      </c>
      <c r="O1982" s="24"/>
      <c r="P1982" s="90">
        <v>59050</v>
      </c>
      <c r="Q1982" s="90" t="s">
        <v>540</v>
      </c>
      <c r="R1982" s="90" t="s">
        <v>1757</v>
      </c>
      <c r="S1982" s="90" t="s">
        <v>1854</v>
      </c>
      <c r="T1982" s="94" t="s">
        <v>1757</v>
      </c>
      <c r="U1982" s="90" t="s">
        <v>52</v>
      </c>
      <c r="V1982" s="94" t="s">
        <v>53</v>
      </c>
      <c r="W1982" s="90" t="s">
        <v>54</v>
      </c>
      <c r="X1982" s="90" t="s">
        <v>55</v>
      </c>
      <c r="Y1982" s="99" t="s">
        <v>1899</v>
      </c>
      <c r="Z1982" s="87">
        <v>30000000</v>
      </c>
      <c r="AA1982" s="120"/>
      <c r="AB1982" s="87"/>
      <c r="AC1982" s="87"/>
      <c r="AD1982" s="87"/>
      <c r="AE1982" s="120">
        <v>30000000</v>
      </c>
      <c r="AF1982" s="88"/>
      <c r="AG1982" s="89"/>
      <c r="AH1982" s="90"/>
      <c r="AI1982" s="90" t="s">
        <v>1837</v>
      </c>
      <c r="AJ1982" s="90" t="s">
        <v>1838</v>
      </c>
      <c r="AK1982" s="90" t="s">
        <v>1881</v>
      </c>
      <c r="AL1982" s="90" t="s">
        <v>1882</v>
      </c>
      <c r="AM1982" s="90" t="s">
        <v>1883</v>
      </c>
      <c r="AN1982" s="90" t="s">
        <v>1884</v>
      </c>
      <c r="AO1982" s="90" t="s">
        <v>1857</v>
      </c>
      <c r="AP1982" s="90" t="s">
        <v>1858</v>
      </c>
      <c r="AQ1982" s="90" t="s">
        <v>387</v>
      </c>
      <c r="AR1982" s="90" t="s">
        <v>57</v>
      </c>
      <c r="AS1982" s="90" t="s">
        <v>60</v>
      </c>
      <c r="AT1982" s="90" t="s">
        <v>61</v>
      </c>
      <c r="AU1982" s="97" t="s">
        <v>62</v>
      </c>
      <c r="AV1982" s="98" t="s">
        <v>63</v>
      </c>
      <c r="AW1982" s="98" t="s">
        <v>64</v>
      </c>
      <c r="AX1982" s="97">
        <v>3202008</v>
      </c>
      <c r="AY1982" s="98" t="s">
        <v>65</v>
      </c>
      <c r="AZ1982" s="98" t="s">
        <v>433</v>
      </c>
      <c r="BA1982" s="24"/>
    </row>
    <row r="1983" spans="1:53" ht="84.75" customHeight="1">
      <c r="A1983" s="23" t="str">
        <f>+IFERROR(VLOOKUP(R1983,'[2]Listas niveles'!$D$2:$E$11,2,FALSE),"")</f>
        <v>DTCA</v>
      </c>
      <c r="B1983" s="23" t="str">
        <f>+IFERROR(VLOOKUP(AS1983,'[2]Listas anexo 1'!$A$7:$B$8,2,FALSE),"")</f>
        <v>ADMIN</v>
      </c>
      <c r="C1983" s="23" t="str">
        <f>+IFERROR(VLOOKUP(AT1983,'[2]Listas anexo 1'!$A$13:$B$15,2,FALSE),"")</f>
        <v>ADMINYCOOR</v>
      </c>
      <c r="D1983" s="23" t="str">
        <f>+IFERROR(VLOOKUP(AT1983,'[2]Listas anexo 1'!$A$13:$C$15,3,FALSE),"")</f>
        <v>CONTRIBUIR</v>
      </c>
      <c r="E1983" s="23" t="str">
        <f>+IFERROR(VLOOKUP(AT1983,'[2]Listas anexo 1'!$A$19:$B$21,2,FALSE),"")</f>
        <v>ADMINOB</v>
      </c>
      <c r="F1983" s="23" t="str">
        <f>+IFERROR(VLOOKUP(AV1983,'[2]Listas anexo 1'!$J$13:$K$21,2,FALSE),"")</f>
        <v>ADOBI</v>
      </c>
      <c r="G1983" s="23" t="str">
        <f>+IFERROR(VLOOKUP(AW1983,'[2]LISTAS ANEXO 1. 2'!$A$9:$B$38,2,FALSE),"")</f>
        <v>AI</v>
      </c>
      <c r="H1983" s="23" t="str">
        <f>+IFERROR(IF(C1983="ADMINYCOOR",VLOOKUP(AY1983,'[2]LISTAS ANEXO 1. 3'!$B$13:$C$42,2,FALSE),IF(C1983="TASAS",VLOOKUP(AY1983,'[2]LISTAS ANEXO 1. 3'!$B$43:$C$51,2,FALSE),IF(C1983="FORTALECIMIENTO",VLOOKUP(AY1983,'[2]LISTAS ANEXO 1. 3'!$B$52:$C$58,2,FALSE),""))),"")</f>
        <v>AA</v>
      </c>
      <c r="I1983" s="23" t="str">
        <f>+IFERROR(VLOOKUP(#REF!,'[2]LISTAS ANEXO 1. 4'!$B$74:$C$90,2,FALSE),"")</f>
        <v/>
      </c>
      <c r="J1983" s="23" t="str">
        <f>+IFERROR(VLOOKUP(X1983,[2]ORDINALES!$B$2:$C$5,2,FALSE),"")</f>
        <v>CTADOS</v>
      </c>
      <c r="K1983" s="23" t="str">
        <f>+IFERROR(VLOOKUP(#REF!,[2]REGION!$G$2:$I$1125,2,FALSE),"")</f>
        <v/>
      </c>
      <c r="L1983" s="23" t="str">
        <f>+IFERROR(VLOOKUP(AI1983,[2]REGION!$G$2:$I$1125,2,FALSE),"")</f>
        <v>BOLIVAR</v>
      </c>
      <c r="M1983" s="23" t="str">
        <f>+IFERROR(VLOOKUP(#REF!,[2]ORDINALES!$H$2:$I$382,2,FALSE),"")</f>
        <v/>
      </c>
      <c r="N1983" s="23" t="str">
        <f>IFERROR(VLOOKUP(U1983,'[2]Lista Willy'!$B$11:$D$14,3,FALSE),"")</f>
        <v>REC_21</v>
      </c>
      <c r="O1983" s="24"/>
      <c r="P1983" s="90">
        <v>59051</v>
      </c>
      <c r="Q1983" s="90" t="s">
        <v>540</v>
      </c>
      <c r="R1983" s="90" t="s">
        <v>1757</v>
      </c>
      <c r="S1983" s="90" t="s">
        <v>1854</v>
      </c>
      <c r="T1983" s="94" t="s">
        <v>1757</v>
      </c>
      <c r="U1983" s="90" t="s">
        <v>1028</v>
      </c>
      <c r="V1983" s="94" t="s">
        <v>154</v>
      </c>
      <c r="W1983" s="90" t="s">
        <v>54</v>
      </c>
      <c r="X1983" s="90" t="s">
        <v>55</v>
      </c>
      <c r="Y1983" s="144" t="s">
        <v>2938</v>
      </c>
      <c r="Z1983" s="87">
        <v>84884360</v>
      </c>
      <c r="AA1983" s="120"/>
      <c r="AB1983" s="87"/>
      <c r="AC1983" s="87"/>
      <c r="AD1983" s="87"/>
      <c r="AE1983" s="120">
        <v>84884360</v>
      </c>
      <c r="AF1983" s="88"/>
      <c r="AG1983" s="89"/>
      <c r="AH1983" s="90"/>
      <c r="AI1983" s="90" t="s">
        <v>1837</v>
      </c>
      <c r="AJ1983" s="90" t="s">
        <v>1838</v>
      </c>
      <c r="AK1983" s="90" t="s">
        <v>59</v>
      </c>
      <c r="AL1983" s="90" t="s">
        <v>1856</v>
      </c>
      <c r="AM1983" s="90"/>
      <c r="AN1983" s="90"/>
      <c r="AO1983" s="90" t="s">
        <v>1857</v>
      </c>
      <c r="AP1983" s="90" t="s">
        <v>1858</v>
      </c>
      <c r="AQ1983" s="90" t="s">
        <v>387</v>
      </c>
      <c r="AR1983" s="90" t="s">
        <v>57</v>
      </c>
      <c r="AS1983" s="90" t="s">
        <v>60</v>
      </c>
      <c r="AT1983" s="90" t="s">
        <v>61</v>
      </c>
      <c r="AU1983" s="97" t="s">
        <v>62</v>
      </c>
      <c r="AV1983" s="98" t="s">
        <v>125</v>
      </c>
      <c r="AW1983" s="98" t="s">
        <v>126</v>
      </c>
      <c r="AX1983" s="97">
        <v>3202032</v>
      </c>
      <c r="AY1983" s="98" t="s">
        <v>127</v>
      </c>
      <c r="AZ1983" s="98" t="s">
        <v>128</v>
      </c>
      <c r="BA1983" s="24"/>
    </row>
    <row r="1984" spans="1:53" ht="84.75" customHeight="1">
      <c r="A1984" s="23" t="str">
        <f>+IFERROR(VLOOKUP(R1984,'[2]Listas niveles'!$D$2:$E$11,2,FALSE),"")</f>
        <v>DTCA</v>
      </c>
      <c r="B1984" s="23" t="str">
        <f>+IFERROR(VLOOKUP(AS1984,'[2]Listas anexo 1'!$A$7:$B$8,2,FALSE),"")</f>
        <v>ADMIN</v>
      </c>
      <c r="C1984" s="23" t="str">
        <f>+IFERROR(VLOOKUP(AT1984,'[2]Listas anexo 1'!$A$13:$B$15,2,FALSE),"")</f>
        <v>ADMINYCOOR</v>
      </c>
      <c r="D1984" s="23" t="str">
        <f>+IFERROR(VLOOKUP(AT1984,'[2]Listas anexo 1'!$A$13:$C$15,3,FALSE),"")</f>
        <v>CONTRIBUIR</v>
      </c>
      <c r="E1984" s="23" t="str">
        <f>+IFERROR(VLOOKUP(AT1984,'[2]Listas anexo 1'!$A$19:$B$21,2,FALSE),"")</f>
        <v>ADMINOB</v>
      </c>
      <c r="F1984" s="23" t="str">
        <f>+IFERROR(VLOOKUP(AV1984,'[2]Listas anexo 1'!$J$13:$K$21,2,FALSE),"")</f>
        <v>ADOBI</v>
      </c>
      <c r="G1984" s="23" t="str">
        <f>+IFERROR(VLOOKUP(AW1984,'[2]LISTAS ANEXO 1. 2'!$A$9:$B$38,2,FALSE),"")</f>
        <v>AI</v>
      </c>
      <c r="H1984" s="23" t="str">
        <f>+IFERROR(IF(C1984="ADMINYCOOR",VLOOKUP(AY1984,'[2]LISTAS ANEXO 1. 3'!$B$13:$C$42,2,FALSE),IF(C1984="TASAS",VLOOKUP(AY1984,'[2]LISTAS ANEXO 1. 3'!$B$43:$C$51,2,FALSE),IF(C1984="FORTALECIMIENTO",VLOOKUP(AY1984,'[2]LISTAS ANEXO 1. 3'!$B$52:$C$58,2,FALSE),""))),"")</f>
        <v>AA</v>
      </c>
      <c r="I1984" s="23" t="str">
        <f>+IFERROR(VLOOKUP(#REF!,'[2]LISTAS ANEXO 1. 4'!$B$74:$C$90,2,FALSE),"")</f>
        <v/>
      </c>
      <c r="J1984" s="23" t="str">
        <f>+IFERROR(VLOOKUP(X1984,[2]ORDINALES!$B$2:$C$5,2,FALSE),"")</f>
        <v>CTADOS</v>
      </c>
      <c r="K1984" s="23" t="str">
        <f>+IFERROR(VLOOKUP(#REF!,[2]REGION!$G$2:$I$1125,2,FALSE),"")</f>
        <v/>
      </c>
      <c r="L1984" s="23" t="str">
        <f>+IFERROR(VLOOKUP(AI1984,[2]REGION!$G$2:$I$1125,2,FALSE),"")</f>
        <v>BOLIVAR</v>
      </c>
      <c r="M1984" s="23" t="str">
        <f>+IFERROR(VLOOKUP(#REF!,[2]ORDINALES!$H$2:$I$382,2,FALSE),"")</f>
        <v/>
      </c>
      <c r="N1984" s="23" t="str">
        <f>IFERROR(VLOOKUP(U1984,'[2]Lista Willy'!$B$11:$D$14,3,FALSE),"")</f>
        <v>REC_11</v>
      </c>
      <c r="O1984" s="24"/>
      <c r="P1984" s="90">
        <v>59052</v>
      </c>
      <c r="Q1984" s="90" t="s">
        <v>540</v>
      </c>
      <c r="R1984" s="90" t="s">
        <v>1757</v>
      </c>
      <c r="S1984" s="90" t="s">
        <v>1854</v>
      </c>
      <c r="T1984" s="94" t="s">
        <v>1757</v>
      </c>
      <c r="U1984" s="90" t="s">
        <v>52</v>
      </c>
      <c r="V1984" s="94" t="s">
        <v>53</v>
      </c>
      <c r="W1984" s="90" t="s">
        <v>54</v>
      </c>
      <c r="X1984" s="90" t="s">
        <v>55</v>
      </c>
      <c r="Y1984" s="99" t="s">
        <v>1436</v>
      </c>
      <c r="Z1984" s="87">
        <v>2391927</v>
      </c>
      <c r="AA1984" s="120"/>
      <c r="AB1984" s="87"/>
      <c r="AC1984" s="87"/>
      <c r="AD1984" s="87"/>
      <c r="AE1984" s="120">
        <v>2391927</v>
      </c>
      <c r="AF1984" s="88"/>
      <c r="AG1984" s="89"/>
      <c r="AH1984" s="90"/>
      <c r="AI1984" s="90" t="s">
        <v>1837</v>
      </c>
      <c r="AJ1984" s="90" t="s">
        <v>1838</v>
      </c>
      <c r="AK1984" s="90" t="s">
        <v>59</v>
      </c>
      <c r="AL1984" s="90" t="s">
        <v>1856</v>
      </c>
      <c r="AM1984" s="90"/>
      <c r="AN1984" s="90"/>
      <c r="AO1984" s="90" t="s">
        <v>1857</v>
      </c>
      <c r="AP1984" s="90" t="s">
        <v>1858</v>
      </c>
      <c r="AQ1984" s="90" t="s">
        <v>387</v>
      </c>
      <c r="AR1984" s="90" t="s">
        <v>57</v>
      </c>
      <c r="AS1984" s="90" t="s">
        <v>60</v>
      </c>
      <c r="AT1984" s="90" t="s">
        <v>61</v>
      </c>
      <c r="AU1984" s="97" t="s">
        <v>62</v>
      </c>
      <c r="AV1984" s="98" t="s">
        <v>125</v>
      </c>
      <c r="AW1984" s="98" t="s">
        <v>126</v>
      </c>
      <c r="AX1984" s="97">
        <v>3202032</v>
      </c>
      <c r="AY1984" s="98" t="s">
        <v>127</v>
      </c>
      <c r="AZ1984" s="98" t="s">
        <v>293</v>
      </c>
      <c r="BA1984" s="24"/>
    </row>
    <row r="1985" spans="1:53" ht="84.75" customHeight="1">
      <c r="A1985" s="23" t="str">
        <f>+IFERROR(VLOOKUP(R1985,'[2]Listas niveles'!$D$2:$E$11,2,FALSE),"")</f>
        <v>DTCA</v>
      </c>
      <c r="B1985" s="23" t="str">
        <f>+IFERROR(VLOOKUP(AS1985,'[2]Listas anexo 1'!$A$7:$B$8,2,FALSE),"")</f>
        <v>ADMIN</v>
      </c>
      <c r="C1985" s="23" t="str">
        <f>+IFERROR(VLOOKUP(AT1985,'[2]Listas anexo 1'!$A$13:$B$15,2,FALSE),"")</f>
        <v>ADMINYCOOR</v>
      </c>
      <c r="D1985" s="23" t="str">
        <f>+IFERROR(VLOOKUP(AT1985,'[2]Listas anexo 1'!$A$13:$C$15,3,FALSE),"")</f>
        <v>CONTRIBUIR</v>
      </c>
      <c r="E1985" s="23" t="str">
        <f>+IFERROR(VLOOKUP(AT1985,'[2]Listas anexo 1'!$A$19:$B$21,2,FALSE),"")</f>
        <v>ADMINOB</v>
      </c>
      <c r="F1985" s="23" t="str">
        <f>+IFERROR(VLOOKUP(AV1985,'[2]Listas anexo 1'!$J$13:$K$21,2,FALSE),"")</f>
        <v>ADOBIII</v>
      </c>
      <c r="G1985" s="23" t="str">
        <f>+IFERROR(VLOOKUP(AW1985,'[2]LISTAS ANEXO 1. 2'!$A$9:$B$38,2,FALSE),"")</f>
        <v>AVI</v>
      </c>
      <c r="H1985" s="23" t="str">
        <f>+IFERROR(IF(C1985="ADMINYCOOR",VLOOKUP(AY1985,'[2]LISTAS ANEXO 1. 3'!$B$13:$C$42,2,FALSE),IF(C1985="TASAS",VLOOKUP(AY1985,'[2]LISTAS ANEXO 1. 3'!$B$43:$C$51,2,FALSE),IF(C1985="FORTALECIMIENTO",VLOOKUP(AY1985,'[2]LISTAS ANEXO 1. 3'!$B$52:$C$58,2,FALSE),""))),"")</f>
        <v>HH</v>
      </c>
      <c r="I1985" s="23" t="str">
        <f>+IFERROR(VLOOKUP(#REF!,'[2]LISTAS ANEXO 1. 4'!$B$74:$C$90,2,FALSE),"")</f>
        <v/>
      </c>
      <c r="J1985" s="23" t="str">
        <f>+IFERROR(VLOOKUP(X1985,[2]ORDINALES!$B$2:$C$5,2,FALSE),"")</f>
        <v>CTADOS</v>
      </c>
      <c r="K1985" s="23" t="str">
        <f>+IFERROR(VLOOKUP(#REF!,[2]REGION!$G$2:$I$1125,2,FALSE),"")</f>
        <v/>
      </c>
      <c r="L1985" s="23" t="str">
        <f>+IFERROR(VLOOKUP(AI1985,[2]REGION!$G$2:$I$1125,2,FALSE),"")</f>
        <v>BOLIVAR</v>
      </c>
      <c r="M1985" s="23" t="str">
        <f>+IFERROR(VLOOKUP(#REF!,[2]ORDINALES!$H$2:$I$382,2,FALSE),"")</f>
        <v/>
      </c>
      <c r="N1985" s="23" t="str">
        <f>IFERROR(VLOOKUP(U1985,'[2]Lista Willy'!$B$11:$D$14,3,FALSE),"")</f>
        <v>REC_21</v>
      </c>
      <c r="O1985" s="24"/>
      <c r="P1985" s="90">
        <v>59053</v>
      </c>
      <c r="Q1985" s="90" t="s">
        <v>540</v>
      </c>
      <c r="R1985" s="90" t="s">
        <v>1757</v>
      </c>
      <c r="S1985" s="90" t="s">
        <v>1854</v>
      </c>
      <c r="T1985" s="94" t="s">
        <v>1757</v>
      </c>
      <c r="U1985" s="90" t="s">
        <v>1028</v>
      </c>
      <c r="V1985" s="94" t="s">
        <v>154</v>
      </c>
      <c r="W1985" s="90" t="s">
        <v>54</v>
      </c>
      <c r="X1985" s="90" t="s">
        <v>55</v>
      </c>
      <c r="Y1985" s="99" t="s">
        <v>1900</v>
      </c>
      <c r="Z1985" s="87">
        <v>471266622</v>
      </c>
      <c r="AA1985" s="120"/>
      <c r="AB1985" s="87"/>
      <c r="AC1985" s="87"/>
      <c r="AD1985" s="87"/>
      <c r="AE1985" s="120">
        <v>471266622</v>
      </c>
      <c r="AF1985" s="88">
        <v>212298752</v>
      </c>
      <c r="AG1985" s="88">
        <v>471266622</v>
      </c>
      <c r="AH1985" s="90">
        <v>132622</v>
      </c>
      <c r="AI1985" s="90" t="s">
        <v>1837</v>
      </c>
      <c r="AJ1985" s="90" t="s">
        <v>1838</v>
      </c>
      <c r="AK1985" s="90" t="s">
        <v>59</v>
      </c>
      <c r="AL1985" s="90" t="s">
        <v>1865</v>
      </c>
      <c r="AM1985" s="90"/>
      <c r="AN1985" s="90"/>
      <c r="AO1985" s="90" t="s">
        <v>1857</v>
      </c>
      <c r="AP1985" s="90" t="s">
        <v>1858</v>
      </c>
      <c r="AQ1985" s="90" t="s">
        <v>387</v>
      </c>
      <c r="AR1985" s="90" t="s">
        <v>57</v>
      </c>
      <c r="AS1985" s="90" t="s">
        <v>60</v>
      </c>
      <c r="AT1985" s="90" t="s">
        <v>61</v>
      </c>
      <c r="AU1985" s="97" t="s">
        <v>62</v>
      </c>
      <c r="AV1985" s="98" t="s">
        <v>272</v>
      </c>
      <c r="AW1985" s="98" t="s">
        <v>273</v>
      </c>
      <c r="AX1985" s="97">
        <v>3202010</v>
      </c>
      <c r="AY1985" s="98" t="s">
        <v>274</v>
      </c>
      <c r="AZ1985" s="98" t="s">
        <v>407</v>
      </c>
      <c r="BA1985" s="24"/>
    </row>
    <row r="1986" spans="1:53" ht="84.75" customHeight="1">
      <c r="A1986" s="23" t="str">
        <f>+IFERROR(VLOOKUP(R1986,'[2]Listas niveles'!$D$2:$E$11,2,FALSE),"")</f>
        <v>DTCA</v>
      </c>
      <c r="B1986" s="23" t="str">
        <f>+IFERROR(VLOOKUP(AS1986,'[2]Listas anexo 1'!$A$7:$B$8,2,FALSE),"")</f>
        <v>ADMIN</v>
      </c>
      <c r="C1986" s="23" t="str">
        <f>+IFERROR(VLOOKUP(AT1986,'[2]Listas anexo 1'!$A$13:$B$15,2,FALSE),"")</f>
        <v>ADMINYCOOR</v>
      </c>
      <c r="D1986" s="23" t="str">
        <f>+IFERROR(VLOOKUP(AT1986,'[2]Listas anexo 1'!$A$13:$C$15,3,FALSE),"")</f>
        <v>CONTRIBUIR</v>
      </c>
      <c r="E1986" s="23" t="str">
        <f>+IFERROR(VLOOKUP(AT1986,'[2]Listas anexo 1'!$A$19:$B$21,2,FALSE),"")</f>
        <v>ADMINOB</v>
      </c>
      <c r="F1986" s="23" t="str">
        <f>+IFERROR(VLOOKUP(AV1986,'[2]Listas anexo 1'!$J$13:$K$21,2,FALSE),"")</f>
        <v>ADOBI</v>
      </c>
      <c r="G1986" s="23" t="str">
        <f>+IFERROR(VLOOKUP(AW1986,'[2]LISTAS ANEXO 1. 2'!$A$9:$B$38,2,FALSE),"")</f>
        <v>AI</v>
      </c>
      <c r="H1986" s="23" t="str">
        <f>+IFERROR(IF(C1986="ADMINYCOOR",VLOOKUP(AY1986,'[2]LISTAS ANEXO 1. 3'!$B$13:$C$42,2,FALSE),IF(C1986="TASAS",VLOOKUP(AY1986,'[2]LISTAS ANEXO 1. 3'!$B$43:$C$51,2,FALSE),IF(C1986="FORTALECIMIENTO",VLOOKUP(AY1986,'[2]LISTAS ANEXO 1. 3'!$B$52:$C$58,2,FALSE),""))),"")</f>
        <v>AA</v>
      </c>
      <c r="I1986" s="23" t="str">
        <f>+IFERROR(VLOOKUP(#REF!,'[2]LISTAS ANEXO 1. 4'!$B$74:$C$90,2,FALSE),"")</f>
        <v/>
      </c>
      <c r="J1986" s="23" t="str">
        <f>+IFERROR(VLOOKUP(X1986,[2]ORDINALES!$B$2:$C$5,2,FALSE),"")</f>
        <v>CTADOS</v>
      </c>
      <c r="K1986" s="23" t="str">
        <f>+IFERROR(VLOOKUP(#REF!,[2]REGION!$G$2:$I$1125,2,FALSE),"")</f>
        <v/>
      </c>
      <c r="L1986" s="23" t="str">
        <f>+IFERROR(VLOOKUP(AI1986,[2]REGION!$G$2:$I$1125,2,FALSE),"")</f>
        <v>BOLIVAR</v>
      </c>
      <c r="M1986" s="23" t="str">
        <f>+IFERROR(VLOOKUP(#REF!,[2]ORDINALES!$H$2:$I$382,2,FALSE),"")</f>
        <v/>
      </c>
      <c r="N1986" s="23" t="str">
        <f>IFERROR(VLOOKUP(U1986,'[2]Lista Willy'!$B$11:$D$14,3,FALSE),"")</f>
        <v>REC_11</v>
      </c>
      <c r="O1986" s="24"/>
      <c r="P1986" s="90">
        <v>59054</v>
      </c>
      <c r="Q1986" s="90" t="s">
        <v>540</v>
      </c>
      <c r="R1986" s="90" t="s">
        <v>1757</v>
      </c>
      <c r="S1986" s="90" t="s">
        <v>1854</v>
      </c>
      <c r="T1986" s="94" t="s">
        <v>1757</v>
      </c>
      <c r="U1986" s="90" t="s">
        <v>52</v>
      </c>
      <c r="V1986" s="94" t="s">
        <v>53</v>
      </c>
      <c r="W1986" s="90" t="s">
        <v>54</v>
      </c>
      <c r="X1986" s="90" t="s">
        <v>55</v>
      </c>
      <c r="Y1986" s="99" t="s">
        <v>1901</v>
      </c>
      <c r="Z1986" s="87">
        <v>30790837.600000001</v>
      </c>
      <c r="AA1986" s="120"/>
      <c r="AB1986" s="87"/>
      <c r="AC1986" s="87"/>
      <c r="AD1986" s="87"/>
      <c r="AE1986" s="120">
        <v>30790837.600000001</v>
      </c>
      <c r="AF1986" s="88"/>
      <c r="AG1986" s="88"/>
      <c r="AH1986" s="90"/>
      <c r="AI1986" s="90" t="s">
        <v>1837</v>
      </c>
      <c r="AJ1986" s="90" t="s">
        <v>1838</v>
      </c>
      <c r="AK1986" s="90" t="s">
        <v>59</v>
      </c>
      <c r="AL1986" s="90" t="s">
        <v>1902</v>
      </c>
      <c r="AM1986" s="90"/>
      <c r="AN1986" s="90"/>
      <c r="AO1986" s="90" t="s">
        <v>1857</v>
      </c>
      <c r="AP1986" s="90" t="s">
        <v>1858</v>
      </c>
      <c r="AQ1986" s="90" t="s">
        <v>387</v>
      </c>
      <c r="AR1986" s="90" t="s">
        <v>57</v>
      </c>
      <c r="AS1986" s="90" t="s">
        <v>60</v>
      </c>
      <c r="AT1986" s="90" t="s">
        <v>61</v>
      </c>
      <c r="AU1986" s="97" t="s">
        <v>62</v>
      </c>
      <c r="AV1986" s="98" t="s">
        <v>125</v>
      </c>
      <c r="AW1986" s="98" t="s">
        <v>126</v>
      </c>
      <c r="AX1986" s="97">
        <v>3202032</v>
      </c>
      <c r="AY1986" s="98" t="s">
        <v>127</v>
      </c>
      <c r="AZ1986" s="98" t="s">
        <v>293</v>
      </c>
      <c r="BA1986" s="24"/>
    </row>
    <row r="1987" spans="1:53" ht="84.75" customHeight="1">
      <c r="A1987" s="23" t="str">
        <f>+IFERROR(VLOOKUP(R1987,'[2]Listas niveles'!$D$2:$E$11,2,FALSE),"")</f>
        <v>DTCA</v>
      </c>
      <c r="B1987" s="23" t="str">
        <f>+IFERROR(VLOOKUP(AS1987,'[2]Listas anexo 1'!$A$7:$B$8,2,FALSE),"")</f>
        <v>ADMIN</v>
      </c>
      <c r="C1987" s="23" t="str">
        <f>+IFERROR(VLOOKUP(AT1987,'[2]Listas anexo 1'!$A$13:$B$15,2,FALSE),"")</f>
        <v>ADMINYCOOR</v>
      </c>
      <c r="D1987" s="23" t="str">
        <f>+IFERROR(VLOOKUP(AT1987,'[2]Listas anexo 1'!$A$13:$C$15,3,FALSE),"")</f>
        <v>CONTRIBUIR</v>
      </c>
      <c r="E1987" s="23" t="str">
        <f>+IFERROR(VLOOKUP(AT1987,'[2]Listas anexo 1'!$A$19:$B$21,2,FALSE),"")</f>
        <v>ADMINOB</v>
      </c>
      <c r="F1987" s="23" t="str">
        <f>+IFERROR(VLOOKUP(AV1987,'[2]Listas anexo 1'!$J$13:$K$21,2,FALSE),"")</f>
        <v>ADOBI</v>
      </c>
      <c r="G1987" s="23" t="str">
        <f>+IFERROR(VLOOKUP(AW1987,'[2]LISTAS ANEXO 1. 2'!$A$9:$B$38,2,FALSE),"")</f>
        <v>AI</v>
      </c>
      <c r="H1987" s="23" t="str">
        <f>+IFERROR(IF(C1987="ADMINYCOOR",VLOOKUP(AY1987,'[2]LISTAS ANEXO 1. 3'!$B$13:$C$42,2,FALSE),IF(C1987="TASAS",VLOOKUP(AY1987,'[2]LISTAS ANEXO 1. 3'!$B$43:$C$51,2,FALSE),IF(C1987="FORTALECIMIENTO",VLOOKUP(AY1987,'[2]LISTAS ANEXO 1. 3'!$B$52:$C$58,2,FALSE),""))),"")</f>
        <v>AA</v>
      </c>
      <c r="I1987" s="23" t="str">
        <f>+IFERROR(VLOOKUP(#REF!,'[2]LISTAS ANEXO 1. 4'!$B$74:$C$90,2,FALSE),"")</f>
        <v/>
      </c>
      <c r="J1987" s="23" t="str">
        <f>+IFERROR(VLOOKUP(X1987,[2]ORDINALES!$B$2:$C$5,2,FALSE),"")</f>
        <v>CTADOS</v>
      </c>
      <c r="K1987" s="23" t="str">
        <f>+IFERROR(VLOOKUP(#REF!,[2]REGION!$G$2:$I$1125,2,FALSE),"")</f>
        <v/>
      </c>
      <c r="L1987" s="23" t="str">
        <f>+IFERROR(VLOOKUP(AI1987,[2]REGION!$G$2:$I$1125,2,FALSE),"")</f>
        <v>BOLIVAR</v>
      </c>
      <c r="M1987" s="23" t="str">
        <f>+IFERROR(VLOOKUP(#REF!,[2]ORDINALES!$H$2:$I$382,2,FALSE),"")</f>
        <v/>
      </c>
      <c r="N1987" s="23" t="str">
        <f>IFERROR(VLOOKUP(U1987,'[2]Lista Willy'!$B$11:$D$14,3,FALSE),"")</f>
        <v>REC_11</v>
      </c>
      <c r="O1987" s="24"/>
      <c r="P1987" s="90">
        <v>59055</v>
      </c>
      <c r="Q1987" s="90" t="s">
        <v>540</v>
      </c>
      <c r="R1987" s="90" t="s">
        <v>1757</v>
      </c>
      <c r="S1987" s="90" t="s">
        <v>1854</v>
      </c>
      <c r="T1987" s="94" t="s">
        <v>1757</v>
      </c>
      <c r="U1987" s="90" t="s">
        <v>52</v>
      </c>
      <c r="V1987" s="94" t="s">
        <v>53</v>
      </c>
      <c r="W1987" s="90" t="s">
        <v>54</v>
      </c>
      <c r="X1987" s="90" t="s">
        <v>55</v>
      </c>
      <c r="Y1987" s="99" t="s">
        <v>1903</v>
      </c>
      <c r="Z1987" s="87">
        <v>38830000</v>
      </c>
      <c r="AA1987" s="120"/>
      <c r="AB1987" s="87"/>
      <c r="AC1987" s="87"/>
      <c r="AD1987" s="87"/>
      <c r="AE1987" s="120">
        <v>38830000</v>
      </c>
      <c r="AF1987" s="88"/>
      <c r="AG1987" s="88"/>
      <c r="AH1987" s="90"/>
      <c r="AI1987" s="90" t="s">
        <v>1837</v>
      </c>
      <c r="AJ1987" s="90" t="s">
        <v>1838</v>
      </c>
      <c r="AK1987" s="90" t="s">
        <v>59</v>
      </c>
      <c r="AL1987" s="90" t="s">
        <v>1902</v>
      </c>
      <c r="AM1987" s="90"/>
      <c r="AN1987" s="90"/>
      <c r="AO1987" s="90" t="s">
        <v>1857</v>
      </c>
      <c r="AP1987" s="90" t="s">
        <v>1858</v>
      </c>
      <c r="AQ1987" s="90" t="s">
        <v>387</v>
      </c>
      <c r="AR1987" s="90" t="s">
        <v>57</v>
      </c>
      <c r="AS1987" s="90" t="s">
        <v>60</v>
      </c>
      <c r="AT1987" s="90" t="s">
        <v>61</v>
      </c>
      <c r="AU1987" s="97" t="s">
        <v>62</v>
      </c>
      <c r="AV1987" s="98" t="s">
        <v>125</v>
      </c>
      <c r="AW1987" s="98" t="s">
        <v>126</v>
      </c>
      <c r="AX1987" s="97">
        <v>3202032</v>
      </c>
      <c r="AY1987" s="98" t="s">
        <v>127</v>
      </c>
      <c r="AZ1987" s="98" t="s">
        <v>128</v>
      </c>
      <c r="BA1987" s="24"/>
    </row>
    <row r="1988" spans="1:53" ht="84.75" customHeight="1">
      <c r="A1988" s="23" t="str">
        <f>+IFERROR(VLOOKUP(R1988,'[2]Listas niveles'!$D$2:$E$11,2,FALSE),"")</f>
        <v>DTCA</v>
      </c>
      <c r="B1988" s="23" t="str">
        <f>+IFERROR(VLOOKUP(AS1988,'[2]Listas anexo 1'!$A$7:$B$8,2,FALSE),"")</f>
        <v>ADMIN</v>
      </c>
      <c r="C1988" s="23" t="str">
        <f>+IFERROR(VLOOKUP(AT1988,'[2]Listas anexo 1'!$A$13:$B$15,2,FALSE),"")</f>
        <v>ADMINYCOOR</v>
      </c>
      <c r="D1988" s="23" t="str">
        <f>+IFERROR(VLOOKUP(AT1988,'[2]Listas anexo 1'!$A$13:$C$15,3,FALSE),"")</f>
        <v>CONTRIBUIR</v>
      </c>
      <c r="E1988" s="23" t="str">
        <f>+IFERROR(VLOOKUP(AT1988,'[2]Listas anexo 1'!$A$19:$B$21,2,FALSE),"")</f>
        <v>ADMINOB</v>
      </c>
      <c r="F1988" s="23" t="str">
        <f>+IFERROR(VLOOKUP(AV1988,'[2]Listas anexo 1'!$J$13:$K$21,2,FALSE),"")</f>
        <v>ADOBI</v>
      </c>
      <c r="G1988" s="23" t="str">
        <f>+IFERROR(VLOOKUP(AW1988,'[2]LISTAS ANEXO 1. 2'!$A$9:$B$38,2,FALSE),"")</f>
        <v>AI</v>
      </c>
      <c r="H1988" s="23" t="str">
        <f>+IFERROR(IF(C1988="ADMINYCOOR",VLOOKUP(AY1988,'[2]LISTAS ANEXO 1. 3'!$B$13:$C$42,2,FALSE),IF(C1988="TASAS",VLOOKUP(AY1988,'[2]LISTAS ANEXO 1. 3'!$B$43:$C$51,2,FALSE),IF(C1988="FORTALECIMIENTO",VLOOKUP(AY1988,'[2]LISTAS ANEXO 1. 3'!$B$52:$C$58,2,FALSE),""))),"")</f>
        <v>AA</v>
      </c>
      <c r="I1988" s="23" t="str">
        <f>+IFERROR(VLOOKUP(#REF!,'[2]LISTAS ANEXO 1. 4'!$B$74:$C$90,2,FALSE),"")</f>
        <v/>
      </c>
      <c r="J1988" s="23" t="str">
        <f>+IFERROR(VLOOKUP(X1988,[2]ORDINALES!$B$2:$C$5,2,FALSE),"")</f>
        <v>CTADOS</v>
      </c>
      <c r="K1988" s="23" t="str">
        <f>+IFERROR(VLOOKUP(#REF!,[2]REGION!$G$2:$I$1125,2,FALSE),"")</f>
        <v/>
      </c>
      <c r="L1988" s="23" t="str">
        <f>+IFERROR(VLOOKUP(AI1988,[2]REGION!$G$2:$I$1125,2,FALSE),"")</f>
        <v>BOLIVAR</v>
      </c>
      <c r="M1988" s="23" t="str">
        <f>+IFERROR(VLOOKUP(#REF!,[2]ORDINALES!$H$2:$I$382,2,FALSE),"")</f>
        <v/>
      </c>
      <c r="N1988" s="23" t="str">
        <f>IFERROR(VLOOKUP(U1988,'[2]Lista Willy'!$B$11:$D$14,3,FALSE),"")</f>
        <v>REC_11</v>
      </c>
      <c r="O1988" s="24"/>
      <c r="P1988" s="90">
        <v>59056</v>
      </c>
      <c r="Q1988" s="90" t="s">
        <v>540</v>
      </c>
      <c r="R1988" s="90" t="s">
        <v>1757</v>
      </c>
      <c r="S1988" s="90" t="s">
        <v>1854</v>
      </c>
      <c r="T1988" s="94" t="s">
        <v>1757</v>
      </c>
      <c r="U1988" s="90" t="s">
        <v>52</v>
      </c>
      <c r="V1988" s="94" t="s">
        <v>53</v>
      </c>
      <c r="W1988" s="90" t="s">
        <v>54</v>
      </c>
      <c r="X1988" s="90" t="s">
        <v>55</v>
      </c>
      <c r="Y1988" s="99" t="s">
        <v>1904</v>
      </c>
      <c r="Z1988" s="87">
        <v>53024400</v>
      </c>
      <c r="AA1988" s="120"/>
      <c r="AB1988" s="87"/>
      <c r="AC1988" s="87"/>
      <c r="AD1988" s="87"/>
      <c r="AE1988" s="120">
        <v>53024400</v>
      </c>
      <c r="AF1988" s="88"/>
      <c r="AG1988" s="88"/>
      <c r="AH1988" s="115"/>
      <c r="AI1988" s="90" t="s">
        <v>1837</v>
      </c>
      <c r="AJ1988" s="90" t="s">
        <v>1838</v>
      </c>
      <c r="AK1988" s="90" t="s">
        <v>59</v>
      </c>
      <c r="AL1988" s="90" t="s">
        <v>1902</v>
      </c>
      <c r="AM1988" s="90"/>
      <c r="AN1988" s="90"/>
      <c r="AO1988" s="90" t="s">
        <v>1857</v>
      </c>
      <c r="AP1988" s="90" t="s">
        <v>1858</v>
      </c>
      <c r="AQ1988" s="90" t="s">
        <v>387</v>
      </c>
      <c r="AR1988" s="90" t="s">
        <v>57</v>
      </c>
      <c r="AS1988" s="90" t="s">
        <v>60</v>
      </c>
      <c r="AT1988" s="90" t="s">
        <v>61</v>
      </c>
      <c r="AU1988" s="97" t="s">
        <v>62</v>
      </c>
      <c r="AV1988" s="98" t="s">
        <v>125</v>
      </c>
      <c r="AW1988" s="98" t="s">
        <v>126</v>
      </c>
      <c r="AX1988" s="97">
        <v>3202032</v>
      </c>
      <c r="AY1988" s="98" t="s">
        <v>127</v>
      </c>
      <c r="AZ1988" s="98" t="s">
        <v>293</v>
      </c>
      <c r="BA1988" s="24"/>
    </row>
    <row r="1989" spans="1:53" ht="84.75" customHeight="1">
      <c r="A1989" s="23" t="str">
        <f>+IFERROR(VLOOKUP(R1989,'[2]Listas niveles'!$D$2:$E$11,2,FALSE),"")</f>
        <v>DTCA</v>
      </c>
      <c r="B1989" s="23" t="str">
        <f>+IFERROR(VLOOKUP(AS1989,'[2]Listas anexo 1'!$A$7:$B$8,2,FALSE),"")</f>
        <v>ADMIN</v>
      </c>
      <c r="C1989" s="23" t="str">
        <f>+IFERROR(VLOOKUP(AT1989,'[2]Listas anexo 1'!$A$13:$B$15,2,FALSE),"")</f>
        <v>ADMINYCOOR</v>
      </c>
      <c r="D1989" s="23" t="str">
        <f>+IFERROR(VLOOKUP(AT1989,'[2]Listas anexo 1'!$A$13:$C$15,3,FALSE),"")</f>
        <v>CONTRIBUIR</v>
      </c>
      <c r="E1989" s="23" t="str">
        <f>+IFERROR(VLOOKUP(AT1989,'[2]Listas anexo 1'!$A$19:$B$21,2,FALSE),"")</f>
        <v>ADMINOB</v>
      </c>
      <c r="F1989" s="23" t="str">
        <f>+IFERROR(VLOOKUP(AV1989,'[2]Listas anexo 1'!$J$13:$K$21,2,FALSE),"")</f>
        <v>ADOBI</v>
      </c>
      <c r="G1989" s="23" t="str">
        <f>+IFERROR(VLOOKUP(AW1989,'[2]LISTAS ANEXO 1. 2'!$A$9:$B$38,2,FALSE),"")</f>
        <v>AI</v>
      </c>
      <c r="H1989" s="23" t="str">
        <f>+IFERROR(IF(C1989="ADMINYCOOR",VLOOKUP(AY1989,'[2]LISTAS ANEXO 1. 3'!$B$13:$C$42,2,FALSE),IF(C1989="TASAS",VLOOKUP(AY1989,'[2]LISTAS ANEXO 1. 3'!$B$43:$C$51,2,FALSE),IF(C1989="FORTALECIMIENTO",VLOOKUP(AY1989,'[2]LISTAS ANEXO 1. 3'!$B$52:$C$58,2,FALSE),""))),"")</f>
        <v>AA</v>
      </c>
      <c r="I1989" s="23" t="str">
        <f>+IFERROR(VLOOKUP(#REF!,'[2]LISTAS ANEXO 1. 4'!$B$74:$C$90,2,FALSE),"")</f>
        <v/>
      </c>
      <c r="J1989" s="23" t="str">
        <f>+IFERROR(VLOOKUP(X1989,[2]ORDINALES!$B$2:$C$5,2,FALSE),"")</f>
        <v>CTADOS</v>
      </c>
      <c r="K1989" s="23" t="str">
        <f>+IFERROR(VLOOKUP(#REF!,[2]REGION!$G$2:$I$1125,2,FALSE),"")</f>
        <v/>
      </c>
      <c r="L1989" s="23" t="str">
        <f>+IFERROR(VLOOKUP(AI1989,[2]REGION!$G$2:$I$1125,2,FALSE),"")</f>
        <v>GUAJIRA</v>
      </c>
      <c r="M1989" s="23" t="str">
        <f>+IFERROR(VLOOKUP(#REF!,[2]ORDINALES!$H$2:$I$382,2,FALSE),"")</f>
        <v/>
      </c>
      <c r="N1989" s="23" t="str">
        <f>IFERROR(VLOOKUP(U1989,'[2]Lista Willy'!$B$11:$D$14,3,FALSE),"")</f>
        <v>REC_11</v>
      </c>
      <c r="O1989" s="24"/>
      <c r="P1989" s="90">
        <v>60000</v>
      </c>
      <c r="Q1989" s="90" t="s">
        <v>540</v>
      </c>
      <c r="R1989" s="90" t="s">
        <v>1757</v>
      </c>
      <c r="S1989" s="90" t="s">
        <v>1905</v>
      </c>
      <c r="T1989" s="94" t="s">
        <v>1757</v>
      </c>
      <c r="U1989" s="90" t="s">
        <v>52</v>
      </c>
      <c r="V1989" s="94" t="s">
        <v>53</v>
      </c>
      <c r="W1989" s="90" t="s">
        <v>54</v>
      </c>
      <c r="X1989" s="90" t="s">
        <v>55</v>
      </c>
      <c r="Y1989" s="99" t="s">
        <v>1906</v>
      </c>
      <c r="Z1989" s="87">
        <v>42646120</v>
      </c>
      <c r="AA1989" s="120"/>
      <c r="AB1989" s="87"/>
      <c r="AC1989" s="87"/>
      <c r="AD1989" s="87"/>
      <c r="AE1989" s="120">
        <v>42646120</v>
      </c>
      <c r="AF1989" s="88"/>
      <c r="AG1989" s="89"/>
      <c r="AH1989" s="90" t="s">
        <v>57</v>
      </c>
      <c r="AI1989" s="90" t="s">
        <v>1814</v>
      </c>
      <c r="AJ1989" s="90" t="s">
        <v>1907</v>
      </c>
      <c r="AK1989" s="90" t="s">
        <v>59</v>
      </c>
      <c r="AL1989" s="90" t="s">
        <v>57</v>
      </c>
      <c r="AM1989" s="90"/>
      <c r="AN1989" s="90" t="s">
        <v>57</v>
      </c>
      <c r="AO1989" s="90"/>
      <c r="AP1989" s="90" t="s">
        <v>57</v>
      </c>
      <c r="AQ1989" s="90"/>
      <c r="AR1989" s="90" t="s">
        <v>57</v>
      </c>
      <c r="AS1989" s="90" t="s">
        <v>60</v>
      </c>
      <c r="AT1989" s="90" t="s">
        <v>61</v>
      </c>
      <c r="AU1989" s="97" t="s">
        <v>62</v>
      </c>
      <c r="AV1989" s="98" t="s">
        <v>125</v>
      </c>
      <c r="AW1989" s="97" t="s">
        <v>126</v>
      </c>
      <c r="AX1989" s="97">
        <v>3202032</v>
      </c>
      <c r="AY1989" s="97" t="s">
        <v>127</v>
      </c>
      <c r="AZ1989" s="98" t="s">
        <v>128</v>
      </c>
      <c r="BA1989" s="24"/>
    </row>
    <row r="1990" spans="1:53" ht="84.75" customHeight="1">
      <c r="A1990" s="23" t="str">
        <f>+IFERROR(VLOOKUP(R1990,'[2]Listas niveles'!$D$2:$E$11,2,FALSE),"")</f>
        <v>DTCA</v>
      </c>
      <c r="B1990" s="23" t="str">
        <f>+IFERROR(VLOOKUP(AS1990,'[2]Listas anexo 1'!$A$7:$B$8,2,FALSE),"")</f>
        <v>ADMIN</v>
      </c>
      <c r="C1990" s="23" t="str">
        <f>+IFERROR(VLOOKUP(AT1990,'[2]Listas anexo 1'!$A$13:$B$15,2,FALSE),"")</f>
        <v>ADMINYCOOR</v>
      </c>
      <c r="D1990" s="23" t="str">
        <f>+IFERROR(VLOOKUP(AT1990,'[2]Listas anexo 1'!$A$13:$C$15,3,FALSE),"")</f>
        <v>CONTRIBUIR</v>
      </c>
      <c r="E1990" s="23" t="str">
        <f>+IFERROR(VLOOKUP(AT1990,'[2]Listas anexo 1'!$A$19:$B$21,2,FALSE),"")</f>
        <v>ADMINOB</v>
      </c>
      <c r="F1990" s="23" t="str">
        <f>+IFERROR(VLOOKUP(AV1990,'[2]Listas anexo 1'!$J$13:$K$21,2,FALSE),"")</f>
        <v>ADOBI</v>
      </c>
      <c r="G1990" s="23" t="str">
        <f>+IFERROR(VLOOKUP(AW1990,'[2]LISTAS ANEXO 1. 2'!$A$9:$B$38,2,FALSE),"")</f>
        <v>AI</v>
      </c>
      <c r="H1990" s="23" t="str">
        <f>+IFERROR(IF(C1990="ADMINYCOOR",VLOOKUP(AY1990,'[2]LISTAS ANEXO 1. 3'!$B$13:$C$42,2,FALSE),IF(C1990="TASAS",VLOOKUP(AY1990,'[2]LISTAS ANEXO 1. 3'!$B$43:$C$51,2,FALSE),IF(C1990="FORTALECIMIENTO",VLOOKUP(AY1990,'[2]LISTAS ANEXO 1. 3'!$B$52:$C$58,2,FALSE),""))),"")</f>
        <v>AA</v>
      </c>
      <c r="I1990" s="23" t="str">
        <f>+IFERROR(VLOOKUP(#REF!,'[2]LISTAS ANEXO 1. 4'!$B$74:$C$90,2,FALSE),"")</f>
        <v/>
      </c>
      <c r="J1990" s="23" t="str">
        <f>+IFERROR(VLOOKUP(X1990,[2]ORDINALES!$B$2:$C$5,2,FALSE),"")</f>
        <v>CTADOS</v>
      </c>
      <c r="K1990" s="23" t="str">
        <f>+IFERROR(VLOOKUP(#REF!,[2]REGION!$G$2:$I$1125,2,FALSE),"")</f>
        <v/>
      </c>
      <c r="L1990" s="23" t="str">
        <f>+IFERROR(VLOOKUP(AI1990,[2]REGION!$G$2:$I$1125,2,FALSE),"")</f>
        <v>GUAJIRA</v>
      </c>
      <c r="M1990" s="23" t="str">
        <f>+IFERROR(VLOOKUP(#REF!,[2]ORDINALES!$H$2:$I$382,2,FALSE),"")</f>
        <v/>
      </c>
      <c r="N1990" s="23" t="str">
        <f>IFERROR(VLOOKUP(U1990,'[2]Lista Willy'!$B$11:$D$14,3,FALSE),"")</f>
        <v>REC_11</v>
      </c>
      <c r="O1990" s="24"/>
      <c r="P1990" s="90">
        <v>60001</v>
      </c>
      <c r="Q1990" s="90" t="s">
        <v>540</v>
      </c>
      <c r="R1990" s="90" t="s">
        <v>1757</v>
      </c>
      <c r="S1990" s="90" t="s">
        <v>1905</v>
      </c>
      <c r="T1990" s="94" t="s">
        <v>1757</v>
      </c>
      <c r="U1990" s="90" t="s">
        <v>52</v>
      </c>
      <c r="V1990" s="94" t="s">
        <v>53</v>
      </c>
      <c r="W1990" s="90" t="s">
        <v>54</v>
      </c>
      <c r="X1990" s="90" t="s">
        <v>55</v>
      </c>
      <c r="Y1990" s="99" t="s">
        <v>1908</v>
      </c>
      <c r="Z1990" s="87">
        <v>10000000</v>
      </c>
      <c r="AA1990" s="120"/>
      <c r="AB1990" s="87"/>
      <c r="AC1990" s="87"/>
      <c r="AD1990" s="87"/>
      <c r="AE1990" s="120">
        <v>10000000</v>
      </c>
      <c r="AF1990" s="88"/>
      <c r="AG1990" s="89"/>
      <c r="AH1990" s="90" t="s">
        <v>57</v>
      </c>
      <c r="AI1990" s="90" t="s">
        <v>1814</v>
      </c>
      <c r="AJ1990" s="90" t="s">
        <v>1907</v>
      </c>
      <c r="AK1990" s="90" t="s">
        <v>59</v>
      </c>
      <c r="AL1990" s="90" t="s">
        <v>57</v>
      </c>
      <c r="AM1990" s="90"/>
      <c r="AN1990" s="90" t="s">
        <v>57</v>
      </c>
      <c r="AO1990" s="90"/>
      <c r="AP1990" s="90" t="s">
        <v>57</v>
      </c>
      <c r="AQ1990" s="90"/>
      <c r="AR1990" s="90" t="s">
        <v>57</v>
      </c>
      <c r="AS1990" s="90" t="s">
        <v>60</v>
      </c>
      <c r="AT1990" s="90" t="s">
        <v>61</v>
      </c>
      <c r="AU1990" s="97" t="s">
        <v>62</v>
      </c>
      <c r="AV1990" s="98" t="s">
        <v>125</v>
      </c>
      <c r="AW1990" s="97" t="s">
        <v>126</v>
      </c>
      <c r="AX1990" s="97">
        <v>3202032</v>
      </c>
      <c r="AY1990" s="97" t="s">
        <v>127</v>
      </c>
      <c r="AZ1990" s="98" t="s">
        <v>128</v>
      </c>
      <c r="BA1990" s="24"/>
    </row>
    <row r="1991" spans="1:53" ht="84.75" customHeight="1">
      <c r="A1991" s="23" t="str">
        <f>+IFERROR(VLOOKUP(R1991,'[2]Listas niveles'!$D$2:$E$11,2,FALSE),"")</f>
        <v>DTCA</v>
      </c>
      <c r="B1991" s="23" t="str">
        <f>+IFERROR(VLOOKUP(AS1991,'[2]Listas anexo 1'!$A$7:$B$8,2,FALSE),"")</f>
        <v>ADMIN</v>
      </c>
      <c r="C1991" s="23" t="str">
        <f>+IFERROR(VLOOKUP(AT1991,'[2]Listas anexo 1'!$A$13:$B$15,2,FALSE),"")</f>
        <v>ADMINYCOOR</v>
      </c>
      <c r="D1991" s="23" t="str">
        <f>+IFERROR(VLOOKUP(AT1991,'[2]Listas anexo 1'!$A$13:$C$15,3,FALSE),"")</f>
        <v>CONTRIBUIR</v>
      </c>
      <c r="E1991" s="23" t="str">
        <f>+IFERROR(VLOOKUP(AT1991,'[2]Listas anexo 1'!$A$19:$B$21,2,FALSE),"")</f>
        <v>ADMINOB</v>
      </c>
      <c r="F1991" s="23" t="str">
        <f>+IFERROR(VLOOKUP(AV1991,'[2]Listas anexo 1'!$J$13:$K$21,2,FALSE),"")</f>
        <v>ADOBI</v>
      </c>
      <c r="G1991" s="23" t="str">
        <f>+IFERROR(VLOOKUP(AW1991,'[2]LISTAS ANEXO 1. 2'!$A$9:$B$38,2,FALSE),"")</f>
        <v>AI</v>
      </c>
      <c r="H1991" s="23" t="str">
        <f>+IFERROR(IF(C1991="ADMINYCOOR",VLOOKUP(AY1991,'[2]LISTAS ANEXO 1. 3'!$B$13:$C$42,2,FALSE),IF(C1991="TASAS",VLOOKUP(AY1991,'[2]LISTAS ANEXO 1. 3'!$B$43:$C$51,2,FALSE),IF(C1991="FORTALECIMIENTO",VLOOKUP(AY1991,'[2]LISTAS ANEXO 1. 3'!$B$52:$C$58,2,FALSE),""))),"")</f>
        <v>AA</v>
      </c>
      <c r="I1991" s="23" t="str">
        <f>+IFERROR(VLOOKUP(#REF!,'[2]LISTAS ANEXO 1. 4'!$B$74:$C$90,2,FALSE),"")</f>
        <v/>
      </c>
      <c r="J1991" s="23" t="str">
        <f>+IFERROR(VLOOKUP(X1991,[2]ORDINALES!$B$2:$C$5,2,FALSE),"")</f>
        <v>CTADOS</v>
      </c>
      <c r="K1991" s="23" t="str">
        <f>+IFERROR(VLOOKUP(#REF!,[2]REGION!$G$2:$I$1125,2,FALSE),"")</f>
        <v/>
      </c>
      <c r="L1991" s="23" t="str">
        <f>+IFERROR(VLOOKUP(AI1991,[2]REGION!$G$2:$I$1125,2,FALSE),"")</f>
        <v>GUAJIRA</v>
      </c>
      <c r="M1991" s="23" t="str">
        <f>+IFERROR(VLOOKUP(#REF!,[2]ORDINALES!$H$2:$I$382,2,FALSE),"")</f>
        <v/>
      </c>
      <c r="N1991" s="23" t="str">
        <f>IFERROR(VLOOKUP(U1991,'[2]Lista Willy'!$B$11:$D$14,3,FALSE),"")</f>
        <v>REC_11</v>
      </c>
      <c r="O1991" s="24"/>
      <c r="P1991" s="90">
        <v>60002</v>
      </c>
      <c r="Q1991" s="90" t="s">
        <v>540</v>
      </c>
      <c r="R1991" s="90" t="s">
        <v>1757</v>
      </c>
      <c r="S1991" s="90" t="s">
        <v>1905</v>
      </c>
      <c r="T1991" s="94" t="s">
        <v>1757</v>
      </c>
      <c r="U1991" s="90" t="s">
        <v>52</v>
      </c>
      <c r="V1991" s="94" t="s">
        <v>53</v>
      </c>
      <c r="W1991" s="90" t="s">
        <v>54</v>
      </c>
      <c r="X1991" s="90" t="s">
        <v>55</v>
      </c>
      <c r="Y1991" s="99" t="s">
        <v>1909</v>
      </c>
      <c r="Z1991" s="87">
        <v>15997960</v>
      </c>
      <c r="AA1991" s="120"/>
      <c r="AB1991" s="87"/>
      <c r="AC1991" s="87"/>
      <c r="AD1991" s="87"/>
      <c r="AE1991" s="120">
        <v>15997960</v>
      </c>
      <c r="AF1991" s="88"/>
      <c r="AG1991" s="89"/>
      <c r="AH1991" s="90" t="s">
        <v>57</v>
      </c>
      <c r="AI1991" s="90" t="s">
        <v>1814</v>
      </c>
      <c r="AJ1991" s="90" t="s">
        <v>1907</v>
      </c>
      <c r="AK1991" s="90" t="s">
        <v>59</v>
      </c>
      <c r="AL1991" s="90" t="s">
        <v>57</v>
      </c>
      <c r="AM1991" s="90"/>
      <c r="AN1991" s="90" t="s">
        <v>57</v>
      </c>
      <c r="AO1991" s="90"/>
      <c r="AP1991" s="90" t="s">
        <v>57</v>
      </c>
      <c r="AQ1991" s="90"/>
      <c r="AR1991" s="90" t="s">
        <v>57</v>
      </c>
      <c r="AS1991" s="90" t="s">
        <v>60</v>
      </c>
      <c r="AT1991" s="90" t="s">
        <v>61</v>
      </c>
      <c r="AU1991" s="97" t="s">
        <v>62</v>
      </c>
      <c r="AV1991" s="98" t="s">
        <v>125</v>
      </c>
      <c r="AW1991" s="97" t="s">
        <v>126</v>
      </c>
      <c r="AX1991" s="97">
        <v>3202032</v>
      </c>
      <c r="AY1991" s="97" t="s">
        <v>127</v>
      </c>
      <c r="AZ1991" s="98" t="s">
        <v>128</v>
      </c>
      <c r="BA1991" s="24"/>
    </row>
    <row r="1992" spans="1:53" ht="84.75" customHeight="1">
      <c r="A1992" s="23" t="str">
        <f>+IFERROR(VLOOKUP(R1992,'[2]Listas niveles'!$D$2:$E$11,2,FALSE),"")</f>
        <v>DTCA</v>
      </c>
      <c r="B1992" s="23" t="str">
        <f>+IFERROR(VLOOKUP(AS1992,'[2]Listas anexo 1'!$A$7:$B$8,2,FALSE),"")</f>
        <v>ADMIN</v>
      </c>
      <c r="C1992" s="23" t="str">
        <f>+IFERROR(VLOOKUP(AT1992,'[2]Listas anexo 1'!$A$13:$B$15,2,FALSE),"")</f>
        <v>ADMINYCOOR</v>
      </c>
      <c r="D1992" s="23" t="str">
        <f>+IFERROR(VLOOKUP(AT1992,'[2]Listas anexo 1'!$A$13:$C$15,3,FALSE),"")</f>
        <v>CONTRIBUIR</v>
      </c>
      <c r="E1992" s="23" t="str">
        <f>+IFERROR(VLOOKUP(AT1992,'[2]Listas anexo 1'!$A$19:$B$21,2,FALSE),"")</f>
        <v>ADMINOB</v>
      </c>
      <c r="F1992" s="23" t="str">
        <f>+IFERROR(VLOOKUP(AV1992,'[2]Listas anexo 1'!$J$13:$K$21,2,FALSE),"")</f>
        <v>ADOBI</v>
      </c>
      <c r="G1992" s="23" t="str">
        <f>+IFERROR(VLOOKUP(AW1992,'[2]LISTAS ANEXO 1. 2'!$A$9:$B$38,2,FALSE),"")</f>
        <v>AI</v>
      </c>
      <c r="H1992" s="23" t="str">
        <f>+IFERROR(IF(C1992="ADMINYCOOR",VLOOKUP(AY1992,'[2]LISTAS ANEXO 1. 3'!$B$13:$C$42,2,FALSE),IF(C1992="TASAS",VLOOKUP(AY1992,'[2]LISTAS ANEXO 1. 3'!$B$43:$C$51,2,FALSE),IF(C1992="FORTALECIMIENTO",VLOOKUP(AY1992,'[2]LISTAS ANEXO 1. 3'!$B$52:$C$58,2,FALSE),""))),"")</f>
        <v>AA</v>
      </c>
      <c r="I1992" s="23" t="str">
        <f>+IFERROR(VLOOKUP(#REF!,'[2]LISTAS ANEXO 1. 4'!$B$74:$C$90,2,FALSE),"")</f>
        <v/>
      </c>
      <c r="J1992" s="23" t="str">
        <f>+IFERROR(VLOOKUP(X1992,[2]ORDINALES!$B$2:$C$5,2,FALSE),"")</f>
        <v>CTADOS</v>
      </c>
      <c r="K1992" s="23" t="str">
        <f>+IFERROR(VLOOKUP(#REF!,[2]REGION!$G$2:$I$1125,2,FALSE),"")</f>
        <v/>
      </c>
      <c r="L1992" s="23" t="str">
        <f>+IFERROR(VLOOKUP(AI1992,[2]REGION!$G$2:$I$1125,2,FALSE),"")</f>
        <v>GUAJIRA</v>
      </c>
      <c r="M1992" s="23" t="str">
        <f>+IFERROR(VLOOKUP(#REF!,[2]ORDINALES!$H$2:$I$382,2,FALSE),"")</f>
        <v/>
      </c>
      <c r="N1992" s="23" t="str">
        <f>IFERROR(VLOOKUP(U1992,'[2]Lista Willy'!$B$11:$D$14,3,FALSE),"")</f>
        <v>REC_11</v>
      </c>
      <c r="O1992" s="24"/>
      <c r="P1992" s="90">
        <v>60003</v>
      </c>
      <c r="Q1992" s="90" t="s">
        <v>540</v>
      </c>
      <c r="R1992" s="90" t="s">
        <v>1757</v>
      </c>
      <c r="S1992" s="90" t="s">
        <v>1905</v>
      </c>
      <c r="T1992" s="94" t="s">
        <v>1757</v>
      </c>
      <c r="U1992" s="90" t="s">
        <v>52</v>
      </c>
      <c r="V1992" s="94" t="s">
        <v>53</v>
      </c>
      <c r="W1992" s="90" t="s">
        <v>54</v>
      </c>
      <c r="X1992" s="90" t="s">
        <v>55</v>
      </c>
      <c r="Y1992" s="99" t="s">
        <v>1910</v>
      </c>
      <c r="Z1992" s="87">
        <v>14000000</v>
      </c>
      <c r="AA1992" s="120"/>
      <c r="AB1992" s="87"/>
      <c r="AC1992" s="87"/>
      <c r="AD1992" s="87"/>
      <c r="AE1992" s="120">
        <v>14000000</v>
      </c>
      <c r="AF1992" s="88"/>
      <c r="AG1992" s="89"/>
      <c r="AH1992" s="90" t="s">
        <v>57</v>
      </c>
      <c r="AI1992" s="90" t="s">
        <v>1814</v>
      </c>
      <c r="AJ1992" s="90" t="s">
        <v>1907</v>
      </c>
      <c r="AK1992" s="90" t="s">
        <v>59</v>
      </c>
      <c r="AL1992" s="90" t="s">
        <v>57</v>
      </c>
      <c r="AM1992" s="90"/>
      <c r="AN1992" s="90" t="s">
        <v>57</v>
      </c>
      <c r="AO1992" s="90"/>
      <c r="AP1992" s="90" t="s">
        <v>57</v>
      </c>
      <c r="AQ1992" s="90"/>
      <c r="AR1992" s="90" t="s">
        <v>57</v>
      </c>
      <c r="AS1992" s="90" t="s">
        <v>60</v>
      </c>
      <c r="AT1992" s="90" t="s">
        <v>61</v>
      </c>
      <c r="AU1992" s="97" t="s">
        <v>62</v>
      </c>
      <c r="AV1992" s="98" t="s">
        <v>125</v>
      </c>
      <c r="AW1992" s="97" t="s">
        <v>126</v>
      </c>
      <c r="AX1992" s="97">
        <v>3202032</v>
      </c>
      <c r="AY1992" s="97" t="s">
        <v>127</v>
      </c>
      <c r="AZ1992" s="98" t="s">
        <v>128</v>
      </c>
      <c r="BA1992" s="24"/>
    </row>
    <row r="1993" spans="1:53" ht="84.75" customHeight="1">
      <c r="A1993" s="23" t="str">
        <f>+IFERROR(VLOOKUP(R1993,'[2]Listas niveles'!$D$2:$E$11,2,FALSE),"")</f>
        <v>DTCA</v>
      </c>
      <c r="B1993" s="23" t="str">
        <f>+IFERROR(VLOOKUP(AS1993,'[2]Listas anexo 1'!$A$7:$B$8,2,FALSE),"")</f>
        <v>ADMIN</v>
      </c>
      <c r="C1993" s="23" t="str">
        <f>+IFERROR(VLOOKUP(AT1993,'[2]Listas anexo 1'!$A$13:$B$15,2,FALSE),"")</f>
        <v>ADMINYCOOR</v>
      </c>
      <c r="D1993" s="23" t="str">
        <f>+IFERROR(VLOOKUP(AT1993,'[2]Listas anexo 1'!$A$13:$C$15,3,FALSE),"")</f>
        <v>CONTRIBUIR</v>
      </c>
      <c r="E1993" s="23" t="str">
        <f>+IFERROR(VLOOKUP(AT1993,'[2]Listas anexo 1'!$A$19:$B$21,2,FALSE),"")</f>
        <v>ADMINOB</v>
      </c>
      <c r="F1993" s="23" t="str">
        <f>+IFERROR(VLOOKUP(AV1993,'[2]Listas anexo 1'!$J$13:$K$21,2,FALSE),"")</f>
        <v>ADOBI</v>
      </c>
      <c r="G1993" s="23" t="str">
        <f>+IFERROR(VLOOKUP(AW1993,'[2]LISTAS ANEXO 1. 2'!$A$9:$B$38,2,FALSE),"")</f>
        <v>AI</v>
      </c>
      <c r="H1993" s="23" t="str">
        <f>+IFERROR(IF(C1993="ADMINYCOOR",VLOOKUP(AY1993,'[2]LISTAS ANEXO 1. 3'!$B$13:$C$42,2,FALSE),IF(C1993="TASAS",VLOOKUP(AY1993,'[2]LISTAS ANEXO 1. 3'!$B$43:$C$51,2,FALSE),IF(C1993="FORTALECIMIENTO",VLOOKUP(AY1993,'[2]LISTAS ANEXO 1. 3'!$B$52:$C$58,2,FALSE),""))),"")</f>
        <v>AA</v>
      </c>
      <c r="I1993" s="23" t="str">
        <f>+IFERROR(VLOOKUP(#REF!,'[2]LISTAS ANEXO 1. 4'!$B$74:$C$90,2,FALSE),"")</f>
        <v/>
      </c>
      <c r="J1993" s="23" t="str">
        <f>+IFERROR(VLOOKUP(X1993,[2]ORDINALES!$B$2:$C$5,2,FALSE),"")</f>
        <v>CTADOS</v>
      </c>
      <c r="K1993" s="23" t="str">
        <f>+IFERROR(VLOOKUP(#REF!,[2]REGION!$G$2:$I$1125,2,FALSE),"")</f>
        <v/>
      </c>
      <c r="L1993" s="23" t="str">
        <f>+IFERROR(VLOOKUP(AI1993,[2]REGION!$G$2:$I$1125,2,FALSE),"")</f>
        <v>GUAJIRA</v>
      </c>
      <c r="M1993" s="23" t="str">
        <f>+IFERROR(VLOOKUP(#REF!,[2]ORDINALES!$H$2:$I$382,2,FALSE),"")</f>
        <v/>
      </c>
      <c r="N1993" s="23" t="str">
        <f>IFERROR(VLOOKUP(U1993,'[2]Lista Willy'!$B$11:$D$14,3,FALSE),"")</f>
        <v>REC_11</v>
      </c>
      <c r="O1993" s="24"/>
      <c r="P1993" s="90">
        <v>60004</v>
      </c>
      <c r="Q1993" s="90" t="s">
        <v>540</v>
      </c>
      <c r="R1993" s="90" t="s">
        <v>1757</v>
      </c>
      <c r="S1993" s="90" t="s">
        <v>1905</v>
      </c>
      <c r="T1993" s="94" t="s">
        <v>1757</v>
      </c>
      <c r="U1993" s="90" t="s">
        <v>52</v>
      </c>
      <c r="V1993" s="94" t="s">
        <v>53</v>
      </c>
      <c r="W1993" s="90" t="s">
        <v>54</v>
      </c>
      <c r="X1993" s="90" t="s">
        <v>55</v>
      </c>
      <c r="Y1993" s="99" t="s">
        <v>1911</v>
      </c>
      <c r="Z1993" s="87">
        <v>16403345</v>
      </c>
      <c r="AA1993" s="120"/>
      <c r="AB1993" s="87"/>
      <c r="AC1993" s="87"/>
      <c r="AD1993" s="87"/>
      <c r="AE1993" s="120">
        <v>16403345</v>
      </c>
      <c r="AF1993" s="88"/>
      <c r="AG1993" s="89"/>
      <c r="AH1993" s="90" t="s">
        <v>57</v>
      </c>
      <c r="AI1993" s="90" t="s">
        <v>1814</v>
      </c>
      <c r="AJ1993" s="90" t="s">
        <v>1907</v>
      </c>
      <c r="AK1993" s="90" t="s">
        <v>59</v>
      </c>
      <c r="AL1993" s="90" t="s">
        <v>57</v>
      </c>
      <c r="AM1993" s="90"/>
      <c r="AN1993" s="90" t="s">
        <v>57</v>
      </c>
      <c r="AO1993" s="90"/>
      <c r="AP1993" s="90" t="s">
        <v>57</v>
      </c>
      <c r="AQ1993" s="90"/>
      <c r="AR1993" s="90" t="s">
        <v>57</v>
      </c>
      <c r="AS1993" s="90" t="s">
        <v>60</v>
      </c>
      <c r="AT1993" s="90" t="s">
        <v>61</v>
      </c>
      <c r="AU1993" s="97" t="s">
        <v>62</v>
      </c>
      <c r="AV1993" s="98" t="s">
        <v>125</v>
      </c>
      <c r="AW1993" s="97" t="s">
        <v>126</v>
      </c>
      <c r="AX1993" s="97">
        <v>3202032</v>
      </c>
      <c r="AY1993" s="97" t="s">
        <v>127</v>
      </c>
      <c r="AZ1993" s="98" t="s">
        <v>128</v>
      </c>
      <c r="BA1993" s="24"/>
    </row>
    <row r="1994" spans="1:53" ht="84.75" customHeight="1">
      <c r="A1994" s="23" t="str">
        <f>+IFERROR(VLOOKUP(R1994,'[2]Listas niveles'!$D$2:$E$11,2,FALSE),"")</f>
        <v>DTCA</v>
      </c>
      <c r="B1994" s="23" t="str">
        <f>+IFERROR(VLOOKUP(AS1994,'[2]Listas anexo 1'!$A$7:$B$8,2,FALSE),"")</f>
        <v>ADMIN</v>
      </c>
      <c r="C1994" s="23" t="str">
        <f>+IFERROR(VLOOKUP(AT1994,'[2]Listas anexo 1'!$A$13:$B$15,2,FALSE),"")</f>
        <v>ADMINYCOOR</v>
      </c>
      <c r="D1994" s="23" t="str">
        <f>+IFERROR(VLOOKUP(AT1994,'[2]Listas anexo 1'!$A$13:$C$15,3,FALSE),"")</f>
        <v>CONTRIBUIR</v>
      </c>
      <c r="E1994" s="23" t="str">
        <f>+IFERROR(VLOOKUP(AT1994,'[2]Listas anexo 1'!$A$19:$B$21,2,FALSE),"")</f>
        <v>ADMINOB</v>
      </c>
      <c r="F1994" s="23" t="str">
        <f>+IFERROR(VLOOKUP(AV1994,'[2]Listas anexo 1'!$J$13:$K$21,2,FALSE),"")</f>
        <v>ADOBI</v>
      </c>
      <c r="G1994" s="23" t="str">
        <f>+IFERROR(VLOOKUP(AW1994,'[2]LISTAS ANEXO 1. 2'!$A$9:$B$38,2,FALSE),"")</f>
        <v>AI</v>
      </c>
      <c r="H1994" s="23" t="str">
        <f>+IFERROR(IF(C1994="ADMINYCOOR",VLOOKUP(AY1994,'[2]LISTAS ANEXO 1. 3'!$B$13:$C$42,2,FALSE),IF(C1994="TASAS",VLOOKUP(AY1994,'[2]LISTAS ANEXO 1. 3'!$B$43:$C$51,2,FALSE),IF(C1994="FORTALECIMIENTO",VLOOKUP(AY1994,'[2]LISTAS ANEXO 1. 3'!$B$52:$C$58,2,FALSE),""))),"")</f>
        <v>AA</v>
      </c>
      <c r="I1994" s="23" t="str">
        <f>+IFERROR(VLOOKUP(#REF!,'[2]LISTAS ANEXO 1. 4'!$B$74:$C$90,2,FALSE),"")</f>
        <v/>
      </c>
      <c r="J1994" s="23" t="str">
        <f>+IFERROR(VLOOKUP(X1994,[2]ORDINALES!$B$2:$C$5,2,FALSE),"")</f>
        <v>CTADOS</v>
      </c>
      <c r="K1994" s="23" t="str">
        <f>+IFERROR(VLOOKUP(#REF!,[2]REGION!$G$2:$I$1125,2,FALSE),"")</f>
        <v/>
      </c>
      <c r="L1994" s="23" t="str">
        <f>+IFERROR(VLOOKUP(AI1994,[2]REGION!$G$2:$I$1125,2,FALSE),"")</f>
        <v>GUAJIRA</v>
      </c>
      <c r="M1994" s="23" t="str">
        <f>+IFERROR(VLOOKUP(#REF!,[2]ORDINALES!$H$2:$I$382,2,FALSE),"")</f>
        <v/>
      </c>
      <c r="N1994" s="23" t="str">
        <f>IFERROR(VLOOKUP(U1994,'[2]Lista Willy'!$B$11:$D$14,3,FALSE),"")</f>
        <v>REC_11</v>
      </c>
      <c r="O1994" s="24"/>
      <c r="P1994" s="90">
        <v>60005</v>
      </c>
      <c r="Q1994" s="90" t="s">
        <v>540</v>
      </c>
      <c r="R1994" s="90" t="s">
        <v>1757</v>
      </c>
      <c r="S1994" s="90" t="s">
        <v>1905</v>
      </c>
      <c r="T1994" s="94" t="s">
        <v>1757</v>
      </c>
      <c r="U1994" s="90" t="s">
        <v>52</v>
      </c>
      <c r="V1994" s="94" t="s">
        <v>53</v>
      </c>
      <c r="W1994" s="90" t="s">
        <v>54</v>
      </c>
      <c r="X1994" s="90" t="s">
        <v>55</v>
      </c>
      <c r="Y1994" s="99" t="s">
        <v>1912</v>
      </c>
      <c r="Z1994" s="87">
        <v>16403345</v>
      </c>
      <c r="AA1994" s="120"/>
      <c r="AB1994" s="87"/>
      <c r="AC1994" s="87"/>
      <c r="AD1994" s="87"/>
      <c r="AE1994" s="120">
        <v>16403345</v>
      </c>
      <c r="AF1994" s="88"/>
      <c r="AG1994" s="89"/>
      <c r="AH1994" s="90" t="s">
        <v>57</v>
      </c>
      <c r="AI1994" s="90" t="s">
        <v>1814</v>
      </c>
      <c r="AJ1994" s="90" t="s">
        <v>1907</v>
      </c>
      <c r="AK1994" s="90" t="s">
        <v>59</v>
      </c>
      <c r="AL1994" s="90" t="s">
        <v>57</v>
      </c>
      <c r="AM1994" s="90"/>
      <c r="AN1994" s="90" t="s">
        <v>57</v>
      </c>
      <c r="AO1994" s="90"/>
      <c r="AP1994" s="90" t="s">
        <v>57</v>
      </c>
      <c r="AQ1994" s="90"/>
      <c r="AR1994" s="90" t="s">
        <v>57</v>
      </c>
      <c r="AS1994" s="90" t="s">
        <v>60</v>
      </c>
      <c r="AT1994" s="90" t="s">
        <v>61</v>
      </c>
      <c r="AU1994" s="97" t="s">
        <v>62</v>
      </c>
      <c r="AV1994" s="98" t="s">
        <v>125</v>
      </c>
      <c r="AW1994" s="97" t="s">
        <v>126</v>
      </c>
      <c r="AX1994" s="97">
        <v>3202032</v>
      </c>
      <c r="AY1994" s="97" t="s">
        <v>127</v>
      </c>
      <c r="AZ1994" s="98" t="s">
        <v>128</v>
      </c>
      <c r="BA1994" s="24"/>
    </row>
    <row r="1995" spans="1:53" ht="84.75" customHeight="1">
      <c r="A1995" s="23" t="str">
        <f>+IFERROR(VLOOKUP(R1995,'[2]Listas niveles'!$D$2:$E$11,2,FALSE),"")</f>
        <v>DTCA</v>
      </c>
      <c r="B1995" s="23" t="str">
        <f>+IFERROR(VLOOKUP(AS1995,'[2]Listas anexo 1'!$A$7:$B$8,2,FALSE),"")</f>
        <v>ADMIN</v>
      </c>
      <c r="C1995" s="23" t="str">
        <f>+IFERROR(VLOOKUP(AT1995,'[2]Listas anexo 1'!$A$13:$B$15,2,FALSE),"")</f>
        <v>ADMINYCOOR</v>
      </c>
      <c r="D1995" s="23" t="str">
        <f>+IFERROR(VLOOKUP(AT1995,'[2]Listas anexo 1'!$A$13:$C$15,3,FALSE),"")</f>
        <v>CONTRIBUIR</v>
      </c>
      <c r="E1995" s="23" t="str">
        <f>+IFERROR(VLOOKUP(AT1995,'[2]Listas anexo 1'!$A$19:$B$21,2,FALSE),"")</f>
        <v>ADMINOB</v>
      </c>
      <c r="F1995" s="23" t="str">
        <f>+IFERROR(VLOOKUP(AV1995,'[2]Listas anexo 1'!$J$13:$K$21,2,FALSE),"")</f>
        <v>ADOBI</v>
      </c>
      <c r="G1995" s="23" t="str">
        <f>+IFERROR(VLOOKUP(AW1995,'[2]LISTAS ANEXO 1. 2'!$A$9:$B$38,2,FALSE),"")</f>
        <v>AI</v>
      </c>
      <c r="H1995" s="23" t="str">
        <f>+IFERROR(IF(C1995="ADMINYCOOR",VLOOKUP(AY1995,'[2]LISTAS ANEXO 1. 3'!$B$13:$C$42,2,FALSE),IF(C1995="TASAS",VLOOKUP(AY1995,'[2]LISTAS ANEXO 1. 3'!$B$43:$C$51,2,FALSE),IF(C1995="FORTALECIMIENTO",VLOOKUP(AY1995,'[2]LISTAS ANEXO 1. 3'!$B$52:$C$58,2,FALSE),""))),"")</f>
        <v>AA</v>
      </c>
      <c r="I1995" s="23" t="str">
        <f>+IFERROR(VLOOKUP(#REF!,'[2]LISTAS ANEXO 1. 4'!$B$74:$C$90,2,FALSE),"")</f>
        <v/>
      </c>
      <c r="J1995" s="23" t="str">
        <f>+IFERROR(VLOOKUP(X1995,[2]ORDINALES!$B$2:$C$5,2,FALSE),"")</f>
        <v>CTADOS</v>
      </c>
      <c r="K1995" s="23" t="str">
        <f>+IFERROR(VLOOKUP(#REF!,[2]REGION!$G$2:$I$1125,2,FALSE),"")</f>
        <v/>
      </c>
      <c r="L1995" s="23" t="str">
        <f>+IFERROR(VLOOKUP(AI1995,[2]REGION!$G$2:$I$1125,2,FALSE),"")</f>
        <v>GUAJIRA</v>
      </c>
      <c r="M1995" s="23" t="str">
        <f>+IFERROR(VLOOKUP(#REF!,[2]ORDINALES!$H$2:$I$382,2,FALSE),"")</f>
        <v/>
      </c>
      <c r="N1995" s="23" t="str">
        <f>IFERROR(VLOOKUP(U1995,'[2]Lista Willy'!$B$11:$D$14,3,FALSE),"")</f>
        <v>REC_11</v>
      </c>
      <c r="O1995" s="24"/>
      <c r="P1995" s="90">
        <v>60006</v>
      </c>
      <c r="Q1995" s="90" t="s">
        <v>540</v>
      </c>
      <c r="R1995" s="90" t="s">
        <v>1757</v>
      </c>
      <c r="S1995" s="90" t="s">
        <v>1905</v>
      </c>
      <c r="T1995" s="94" t="s">
        <v>1757</v>
      </c>
      <c r="U1995" s="90" t="s">
        <v>52</v>
      </c>
      <c r="V1995" s="94" t="s">
        <v>53</v>
      </c>
      <c r="W1995" s="90" t="s">
        <v>54</v>
      </c>
      <c r="X1995" s="90" t="s">
        <v>55</v>
      </c>
      <c r="Y1995" s="99" t="s">
        <v>1913</v>
      </c>
      <c r="Z1995" s="87">
        <v>16403345</v>
      </c>
      <c r="AA1995" s="120"/>
      <c r="AB1995" s="87"/>
      <c r="AC1995" s="87"/>
      <c r="AD1995" s="87"/>
      <c r="AE1995" s="120">
        <v>16403345</v>
      </c>
      <c r="AF1995" s="88"/>
      <c r="AG1995" s="89"/>
      <c r="AH1995" s="90" t="s">
        <v>57</v>
      </c>
      <c r="AI1995" s="90" t="s">
        <v>1814</v>
      </c>
      <c r="AJ1995" s="90" t="s">
        <v>1907</v>
      </c>
      <c r="AK1995" s="90" t="s">
        <v>59</v>
      </c>
      <c r="AL1995" s="90" t="s">
        <v>57</v>
      </c>
      <c r="AM1995" s="90"/>
      <c r="AN1995" s="90" t="s">
        <v>57</v>
      </c>
      <c r="AO1995" s="90"/>
      <c r="AP1995" s="90" t="s">
        <v>57</v>
      </c>
      <c r="AQ1995" s="90"/>
      <c r="AR1995" s="90" t="s">
        <v>57</v>
      </c>
      <c r="AS1995" s="90" t="s">
        <v>60</v>
      </c>
      <c r="AT1995" s="90" t="s">
        <v>61</v>
      </c>
      <c r="AU1995" s="97" t="s">
        <v>62</v>
      </c>
      <c r="AV1995" s="98" t="s">
        <v>125</v>
      </c>
      <c r="AW1995" s="97" t="s">
        <v>126</v>
      </c>
      <c r="AX1995" s="97">
        <v>3202032</v>
      </c>
      <c r="AY1995" s="97" t="s">
        <v>127</v>
      </c>
      <c r="AZ1995" s="98" t="s">
        <v>128</v>
      </c>
      <c r="BA1995" s="24"/>
    </row>
    <row r="1996" spans="1:53" ht="84.75" customHeight="1">
      <c r="A1996" s="23" t="str">
        <f>+IFERROR(VLOOKUP(R1996,'[2]Listas niveles'!$D$2:$E$11,2,FALSE),"")</f>
        <v>DTCA</v>
      </c>
      <c r="B1996" s="23" t="str">
        <f>+IFERROR(VLOOKUP(AS1996,'[2]Listas anexo 1'!$A$7:$B$8,2,FALSE),"")</f>
        <v>ADMIN</v>
      </c>
      <c r="C1996" s="23" t="str">
        <f>+IFERROR(VLOOKUP(AT1996,'[2]Listas anexo 1'!$A$13:$B$15,2,FALSE),"")</f>
        <v>ADMINYCOOR</v>
      </c>
      <c r="D1996" s="23" t="str">
        <f>+IFERROR(VLOOKUP(AT1996,'[2]Listas anexo 1'!$A$13:$C$15,3,FALSE),"")</f>
        <v>CONTRIBUIR</v>
      </c>
      <c r="E1996" s="23" t="str">
        <f>+IFERROR(VLOOKUP(AT1996,'[2]Listas anexo 1'!$A$19:$B$21,2,FALSE),"")</f>
        <v>ADMINOB</v>
      </c>
      <c r="F1996" s="23" t="str">
        <f>+IFERROR(VLOOKUP(AV1996,'[2]Listas anexo 1'!$J$13:$K$21,2,FALSE),"")</f>
        <v>ADOBI</v>
      </c>
      <c r="G1996" s="23" t="str">
        <f>+IFERROR(VLOOKUP(AW1996,'[2]LISTAS ANEXO 1. 2'!$A$9:$B$38,2,FALSE),"")</f>
        <v>AI</v>
      </c>
      <c r="H1996" s="23" t="str">
        <f>+IFERROR(IF(C1996="ADMINYCOOR",VLOOKUP(AY1996,'[2]LISTAS ANEXO 1. 3'!$B$13:$C$42,2,FALSE),IF(C1996="TASAS",VLOOKUP(AY1996,'[2]LISTAS ANEXO 1. 3'!$B$43:$C$51,2,FALSE),IF(C1996="FORTALECIMIENTO",VLOOKUP(AY1996,'[2]LISTAS ANEXO 1. 3'!$B$52:$C$58,2,FALSE),""))),"")</f>
        <v>AA</v>
      </c>
      <c r="I1996" s="23" t="str">
        <f>+IFERROR(VLOOKUP(#REF!,'[2]LISTAS ANEXO 1. 4'!$B$74:$C$90,2,FALSE),"")</f>
        <v/>
      </c>
      <c r="J1996" s="23" t="str">
        <f>+IFERROR(VLOOKUP(X1996,[2]ORDINALES!$B$2:$C$5,2,FALSE),"")</f>
        <v>CTADOS</v>
      </c>
      <c r="K1996" s="23" t="str">
        <f>+IFERROR(VLOOKUP(#REF!,[2]REGION!$G$2:$I$1125,2,FALSE),"")</f>
        <v/>
      </c>
      <c r="L1996" s="23" t="str">
        <f>+IFERROR(VLOOKUP(AI1996,[2]REGION!$G$2:$I$1125,2,FALSE),"")</f>
        <v>GUAJIRA</v>
      </c>
      <c r="M1996" s="23" t="str">
        <f>+IFERROR(VLOOKUP(#REF!,[2]ORDINALES!$H$2:$I$382,2,FALSE),"")</f>
        <v/>
      </c>
      <c r="N1996" s="23" t="str">
        <f>IFERROR(VLOOKUP(U1996,'[2]Lista Willy'!$B$11:$D$14,3,FALSE),"")</f>
        <v>REC_11</v>
      </c>
      <c r="O1996" s="24"/>
      <c r="P1996" s="90">
        <v>60007</v>
      </c>
      <c r="Q1996" s="90" t="s">
        <v>540</v>
      </c>
      <c r="R1996" s="90" t="s">
        <v>1757</v>
      </c>
      <c r="S1996" s="90" t="s">
        <v>1905</v>
      </c>
      <c r="T1996" s="94" t="s">
        <v>1757</v>
      </c>
      <c r="U1996" s="90" t="s">
        <v>52</v>
      </c>
      <c r="V1996" s="94" t="s">
        <v>53</v>
      </c>
      <c r="W1996" s="90" t="s">
        <v>54</v>
      </c>
      <c r="X1996" s="90" t="s">
        <v>55</v>
      </c>
      <c r="Y1996" s="99" t="s">
        <v>1914</v>
      </c>
      <c r="Z1996" s="87">
        <v>16403345</v>
      </c>
      <c r="AA1996" s="120"/>
      <c r="AB1996" s="87"/>
      <c r="AC1996" s="87"/>
      <c r="AD1996" s="87"/>
      <c r="AE1996" s="120">
        <v>16403345</v>
      </c>
      <c r="AF1996" s="88"/>
      <c r="AG1996" s="89"/>
      <c r="AH1996" s="90" t="s">
        <v>57</v>
      </c>
      <c r="AI1996" s="90" t="s">
        <v>1814</v>
      </c>
      <c r="AJ1996" s="90" t="s">
        <v>1907</v>
      </c>
      <c r="AK1996" s="90" t="s">
        <v>59</v>
      </c>
      <c r="AL1996" s="90" t="s">
        <v>57</v>
      </c>
      <c r="AM1996" s="90"/>
      <c r="AN1996" s="90" t="s">
        <v>57</v>
      </c>
      <c r="AO1996" s="90"/>
      <c r="AP1996" s="90" t="s">
        <v>57</v>
      </c>
      <c r="AQ1996" s="90"/>
      <c r="AR1996" s="90" t="s">
        <v>57</v>
      </c>
      <c r="AS1996" s="90" t="s">
        <v>60</v>
      </c>
      <c r="AT1996" s="90" t="s">
        <v>61</v>
      </c>
      <c r="AU1996" s="97" t="s">
        <v>62</v>
      </c>
      <c r="AV1996" s="98" t="s">
        <v>125</v>
      </c>
      <c r="AW1996" s="97" t="s">
        <v>126</v>
      </c>
      <c r="AX1996" s="97">
        <v>3202032</v>
      </c>
      <c r="AY1996" s="97" t="s">
        <v>127</v>
      </c>
      <c r="AZ1996" s="98" t="s">
        <v>128</v>
      </c>
      <c r="BA1996" s="24"/>
    </row>
    <row r="1997" spans="1:53" ht="84.75" customHeight="1">
      <c r="A1997" s="23" t="str">
        <f>+IFERROR(VLOOKUP(R1997,'[2]Listas niveles'!$D$2:$E$11,2,FALSE),"")</f>
        <v>DTCA</v>
      </c>
      <c r="B1997" s="23" t="str">
        <f>+IFERROR(VLOOKUP(AS1997,'[2]Listas anexo 1'!$A$7:$B$8,2,FALSE),"")</f>
        <v>ADMIN</v>
      </c>
      <c r="C1997" s="23" t="str">
        <f>+IFERROR(VLOOKUP(AT1997,'[2]Listas anexo 1'!$A$13:$B$15,2,FALSE),"")</f>
        <v>ADMINYCOOR</v>
      </c>
      <c r="D1997" s="23" t="str">
        <f>+IFERROR(VLOOKUP(AT1997,'[2]Listas anexo 1'!$A$13:$C$15,3,FALSE),"")</f>
        <v>CONTRIBUIR</v>
      </c>
      <c r="E1997" s="23" t="str">
        <f>+IFERROR(VLOOKUP(AT1997,'[2]Listas anexo 1'!$A$19:$B$21,2,FALSE),"")</f>
        <v>ADMINOB</v>
      </c>
      <c r="F1997" s="23" t="str">
        <f>+IFERROR(VLOOKUP(AV1997,'[2]Listas anexo 1'!$J$13:$K$21,2,FALSE),"")</f>
        <v>ADOBI</v>
      </c>
      <c r="G1997" s="23" t="str">
        <f>+IFERROR(VLOOKUP(AW1997,'[2]LISTAS ANEXO 1. 2'!$A$9:$B$38,2,FALSE),"")</f>
        <v>AI</v>
      </c>
      <c r="H1997" s="23" t="str">
        <f>+IFERROR(IF(C1997="ADMINYCOOR",VLOOKUP(AY1997,'[2]LISTAS ANEXO 1. 3'!$B$13:$C$42,2,FALSE),IF(C1997="TASAS",VLOOKUP(AY1997,'[2]LISTAS ANEXO 1. 3'!$B$43:$C$51,2,FALSE),IF(C1997="FORTALECIMIENTO",VLOOKUP(AY1997,'[2]LISTAS ANEXO 1. 3'!$B$52:$C$58,2,FALSE),""))),"")</f>
        <v>AA</v>
      </c>
      <c r="I1997" s="23" t="str">
        <f>+IFERROR(VLOOKUP(#REF!,'[2]LISTAS ANEXO 1. 4'!$B$74:$C$90,2,FALSE),"")</f>
        <v/>
      </c>
      <c r="J1997" s="23" t="str">
        <f>+IFERROR(VLOOKUP(X1997,[2]ORDINALES!$B$2:$C$5,2,FALSE),"")</f>
        <v>CTADOS</v>
      </c>
      <c r="K1997" s="23" t="str">
        <f>+IFERROR(VLOOKUP(#REF!,[2]REGION!$G$2:$I$1125,2,FALSE),"")</f>
        <v/>
      </c>
      <c r="L1997" s="23" t="str">
        <f>+IFERROR(VLOOKUP(AI1997,[2]REGION!$G$2:$I$1125,2,FALSE),"")</f>
        <v>GUAJIRA</v>
      </c>
      <c r="M1997" s="23" t="str">
        <f>+IFERROR(VLOOKUP(#REF!,[2]ORDINALES!$H$2:$I$382,2,FALSE),"")</f>
        <v/>
      </c>
      <c r="N1997" s="23" t="str">
        <f>IFERROR(VLOOKUP(U1997,'[2]Lista Willy'!$B$11:$D$14,3,FALSE),"")</f>
        <v>REC_11</v>
      </c>
      <c r="O1997" s="24"/>
      <c r="P1997" s="90">
        <v>60008</v>
      </c>
      <c r="Q1997" s="90" t="s">
        <v>540</v>
      </c>
      <c r="R1997" s="90" t="s">
        <v>1757</v>
      </c>
      <c r="S1997" s="90" t="s">
        <v>1905</v>
      </c>
      <c r="T1997" s="94" t="s">
        <v>1757</v>
      </c>
      <c r="U1997" s="90" t="s">
        <v>52</v>
      </c>
      <c r="V1997" s="94" t="s">
        <v>53</v>
      </c>
      <c r="W1997" s="90" t="s">
        <v>54</v>
      </c>
      <c r="X1997" s="90" t="s">
        <v>55</v>
      </c>
      <c r="Y1997" s="99" t="s">
        <v>1915</v>
      </c>
      <c r="Z1997" s="87">
        <v>16403345</v>
      </c>
      <c r="AA1997" s="120"/>
      <c r="AB1997" s="87"/>
      <c r="AC1997" s="87"/>
      <c r="AD1997" s="87"/>
      <c r="AE1997" s="120">
        <v>16403345</v>
      </c>
      <c r="AF1997" s="88"/>
      <c r="AG1997" s="89"/>
      <c r="AH1997" s="90" t="s">
        <v>57</v>
      </c>
      <c r="AI1997" s="90" t="s">
        <v>1814</v>
      </c>
      <c r="AJ1997" s="90" t="s">
        <v>1907</v>
      </c>
      <c r="AK1997" s="90" t="s">
        <v>59</v>
      </c>
      <c r="AL1997" s="90" t="s">
        <v>57</v>
      </c>
      <c r="AM1997" s="90"/>
      <c r="AN1997" s="90" t="s">
        <v>57</v>
      </c>
      <c r="AO1997" s="90"/>
      <c r="AP1997" s="90" t="s">
        <v>57</v>
      </c>
      <c r="AQ1997" s="90"/>
      <c r="AR1997" s="90" t="s">
        <v>57</v>
      </c>
      <c r="AS1997" s="90" t="s">
        <v>60</v>
      </c>
      <c r="AT1997" s="90" t="s">
        <v>61</v>
      </c>
      <c r="AU1997" s="97" t="s">
        <v>62</v>
      </c>
      <c r="AV1997" s="98" t="s">
        <v>125</v>
      </c>
      <c r="AW1997" s="97" t="s">
        <v>126</v>
      </c>
      <c r="AX1997" s="97">
        <v>3202032</v>
      </c>
      <c r="AY1997" s="97" t="s">
        <v>127</v>
      </c>
      <c r="AZ1997" s="98" t="s">
        <v>128</v>
      </c>
      <c r="BA1997" s="24"/>
    </row>
    <row r="1998" spans="1:53" ht="84.75" customHeight="1">
      <c r="A1998" s="23" t="str">
        <f>+IFERROR(VLOOKUP(R1998,'[2]Listas niveles'!$D$2:$E$11,2,FALSE),"")</f>
        <v>DTCA</v>
      </c>
      <c r="B1998" s="23" t="str">
        <f>+IFERROR(VLOOKUP(AS1998,'[2]Listas anexo 1'!$A$7:$B$8,2,FALSE),"")</f>
        <v>ADMIN</v>
      </c>
      <c r="C1998" s="23" t="str">
        <f>+IFERROR(VLOOKUP(AT1998,'[2]Listas anexo 1'!$A$13:$B$15,2,FALSE),"")</f>
        <v>ADMINYCOOR</v>
      </c>
      <c r="D1998" s="23" t="str">
        <f>+IFERROR(VLOOKUP(AT1998,'[2]Listas anexo 1'!$A$13:$C$15,3,FALSE),"")</f>
        <v>CONTRIBUIR</v>
      </c>
      <c r="E1998" s="23" t="str">
        <f>+IFERROR(VLOOKUP(AT1998,'[2]Listas anexo 1'!$A$19:$B$21,2,FALSE),"")</f>
        <v>ADMINOB</v>
      </c>
      <c r="F1998" s="23" t="str">
        <f>+IFERROR(VLOOKUP(AV1998,'[2]Listas anexo 1'!$J$13:$K$21,2,FALSE),"")</f>
        <v>ADOBI</v>
      </c>
      <c r="G1998" s="23" t="str">
        <f>+IFERROR(VLOOKUP(AW1998,'[2]LISTAS ANEXO 1. 2'!$A$9:$B$38,2,FALSE),"")</f>
        <v>AI</v>
      </c>
      <c r="H1998" s="23" t="str">
        <f>+IFERROR(IF(C1998="ADMINYCOOR",VLOOKUP(AY1998,'[2]LISTAS ANEXO 1. 3'!$B$13:$C$42,2,FALSE),IF(C1998="TASAS",VLOOKUP(AY1998,'[2]LISTAS ANEXO 1. 3'!$B$43:$C$51,2,FALSE),IF(C1998="FORTALECIMIENTO",VLOOKUP(AY1998,'[2]LISTAS ANEXO 1. 3'!$B$52:$C$58,2,FALSE),""))),"")</f>
        <v>AA</v>
      </c>
      <c r="I1998" s="23" t="str">
        <f>+IFERROR(VLOOKUP(#REF!,'[2]LISTAS ANEXO 1. 4'!$B$74:$C$90,2,FALSE),"")</f>
        <v/>
      </c>
      <c r="J1998" s="23" t="str">
        <f>+IFERROR(VLOOKUP(X1998,[2]ORDINALES!$B$2:$C$5,2,FALSE),"")</f>
        <v>CTADOS</v>
      </c>
      <c r="K1998" s="23" t="str">
        <f>+IFERROR(VLOOKUP(#REF!,[2]REGION!$G$2:$I$1125,2,FALSE),"")</f>
        <v/>
      </c>
      <c r="L1998" s="23" t="str">
        <f>+IFERROR(VLOOKUP(AI1998,[2]REGION!$G$2:$I$1125,2,FALSE),"")</f>
        <v>GUAJIRA</v>
      </c>
      <c r="M1998" s="23" t="str">
        <f>+IFERROR(VLOOKUP(#REF!,[2]ORDINALES!$H$2:$I$382,2,FALSE),"")</f>
        <v/>
      </c>
      <c r="N1998" s="23" t="str">
        <f>IFERROR(VLOOKUP(U1998,'[2]Lista Willy'!$B$11:$D$14,3,FALSE),"")</f>
        <v>REC_11</v>
      </c>
      <c r="O1998" s="24"/>
      <c r="P1998" s="90">
        <v>60009</v>
      </c>
      <c r="Q1998" s="90" t="s">
        <v>540</v>
      </c>
      <c r="R1998" s="90" t="s">
        <v>1757</v>
      </c>
      <c r="S1998" s="90" t="s">
        <v>1905</v>
      </c>
      <c r="T1998" s="94" t="s">
        <v>1757</v>
      </c>
      <c r="U1998" s="90" t="s">
        <v>52</v>
      </c>
      <c r="V1998" s="94" t="s">
        <v>53</v>
      </c>
      <c r="W1998" s="90" t="s">
        <v>54</v>
      </c>
      <c r="X1998" s="90" t="s">
        <v>55</v>
      </c>
      <c r="Y1998" s="99" t="s">
        <v>1916</v>
      </c>
      <c r="Z1998" s="87">
        <v>18494423</v>
      </c>
      <c r="AA1998" s="120"/>
      <c r="AB1998" s="87"/>
      <c r="AC1998" s="87"/>
      <c r="AD1998" s="87"/>
      <c r="AE1998" s="120">
        <v>18494423</v>
      </c>
      <c r="AF1998" s="88"/>
      <c r="AG1998" s="89"/>
      <c r="AH1998" s="90" t="s">
        <v>57</v>
      </c>
      <c r="AI1998" s="90" t="s">
        <v>1814</v>
      </c>
      <c r="AJ1998" s="90" t="s">
        <v>1907</v>
      </c>
      <c r="AK1998" s="90" t="s">
        <v>59</v>
      </c>
      <c r="AL1998" s="90" t="s">
        <v>57</v>
      </c>
      <c r="AM1998" s="90"/>
      <c r="AN1998" s="90" t="s">
        <v>57</v>
      </c>
      <c r="AO1998" s="90"/>
      <c r="AP1998" s="90" t="s">
        <v>57</v>
      </c>
      <c r="AQ1998" s="90"/>
      <c r="AR1998" s="90" t="s">
        <v>57</v>
      </c>
      <c r="AS1998" s="90" t="s">
        <v>60</v>
      </c>
      <c r="AT1998" s="90" t="s">
        <v>61</v>
      </c>
      <c r="AU1998" s="97" t="s">
        <v>62</v>
      </c>
      <c r="AV1998" s="98" t="s">
        <v>125</v>
      </c>
      <c r="AW1998" s="97" t="s">
        <v>126</v>
      </c>
      <c r="AX1998" s="97">
        <v>3202032</v>
      </c>
      <c r="AY1998" s="97" t="s">
        <v>127</v>
      </c>
      <c r="AZ1998" s="98" t="s">
        <v>128</v>
      </c>
      <c r="BA1998" s="24"/>
    </row>
    <row r="1999" spans="1:53" ht="84.75" customHeight="1">
      <c r="A1999" s="23" t="str">
        <f>+IFERROR(VLOOKUP(R1999,'[2]Listas niveles'!$D$2:$E$11,2,FALSE),"")</f>
        <v>DTCA</v>
      </c>
      <c r="B1999" s="23" t="str">
        <f>+IFERROR(VLOOKUP(AS1999,'[2]Listas anexo 1'!$A$7:$B$8,2,FALSE),"")</f>
        <v>ADMIN</v>
      </c>
      <c r="C1999" s="23" t="str">
        <f>+IFERROR(VLOOKUP(AT1999,'[2]Listas anexo 1'!$A$13:$B$15,2,FALSE),"")</f>
        <v>ADMINYCOOR</v>
      </c>
      <c r="D1999" s="23" t="str">
        <f>+IFERROR(VLOOKUP(AT1999,'[2]Listas anexo 1'!$A$13:$C$15,3,FALSE),"")</f>
        <v>CONTRIBUIR</v>
      </c>
      <c r="E1999" s="23" t="str">
        <f>+IFERROR(VLOOKUP(AT1999,'[2]Listas anexo 1'!$A$19:$B$21,2,FALSE),"")</f>
        <v>ADMINOB</v>
      </c>
      <c r="F1999" s="23" t="str">
        <f>+IFERROR(VLOOKUP(AV1999,'[2]Listas anexo 1'!$J$13:$K$21,2,FALSE),"")</f>
        <v>ADOBI</v>
      </c>
      <c r="G1999" s="23" t="str">
        <f>+IFERROR(VLOOKUP(AW1999,'[2]LISTAS ANEXO 1. 2'!$A$9:$B$38,2,FALSE),"")</f>
        <v>AI</v>
      </c>
      <c r="H1999" s="23" t="str">
        <f>+IFERROR(IF(C1999="ADMINYCOOR",VLOOKUP(AY1999,'[2]LISTAS ANEXO 1. 3'!$B$13:$C$42,2,FALSE),IF(C1999="TASAS",VLOOKUP(AY1999,'[2]LISTAS ANEXO 1. 3'!$B$43:$C$51,2,FALSE),IF(C1999="FORTALECIMIENTO",VLOOKUP(AY1999,'[2]LISTAS ANEXO 1. 3'!$B$52:$C$58,2,FALSE),""))),"")</f>
        <v>AA</v>
      </c>
      <c r="I1999" s="23" t="str">
        <f>+IFERROR(VLOOKUP(#REF!,'[2]LISTAS ANEXO 1. 4'!$B$74:$C$90,2,FALSE),"")</f>
        <v/>
      </c>
      <c r="J1999" s="23" t="str">
        <f>+IFERROR(VLOOKUP(X1999,[2]ORDINALES!$B$2:$C$5,2,FALSE),"")</f>
        <v>CTADOS</v>
      </c>
      <c r="K1999" s="23" t="str">
        <f>+IFERROR(VLOOKUP(#REF!,[2]REGION!$G$2:$I$1125,2,FALSE),"")</f>
        <v/>
      </c>
      <c r="L1999" s="23" t="str">
        <f>+IFERROR(VLOOKUP(AI1999,[2]REGION!$G$2:$I$1125,2,FALSE),"")</f>
        <v>GUAJIRA</v>
      </c>
      <c r="M1999" s="23" t="str">
        <f>+IFERROR(VLOOKUP(#REF!,[2]ORDINALES!$H$2:$I$382,2,FALSE),"")</f>
        <v/>
      </c>
      <c r="N1999" s="23" t="str">
        <f>IFERROR(VLOOKUP(U1999,'[2]Lista Willy'!$B$11:$D$14,3,FALSE),"")</f>
        <v>REC_11</v>
      </c>
      <c r="O1999" s="24"/>
      <c r="P1999" s="90">
        <v>60010</v>
      </c>
      <c r="Q1999" s="90" t="s">
        <v>540</v>
      </c>
      <c r="R1999" s="90" t="s">
        <v>1757</v>
      </c>
      <c r="S1999" s="90" t="s">
        <v>1905</v>
      </c>
      <c r="T1999" s="94" t="s">
        <v>1757</v>
      </c>
      <c r="U1999" s="90" t="s">
        <v>52</v>
      </c>
      <c r="V1999" s="94" t="s">
        <v>53</v>
      </c>
      <c r="W1999" s="90" t="s">
        <v>54</v>
      </c>
      <c r="X1999" s="90" t="s">
        <v>55</v>
      </c>
      <c r="Y1999" s="99" t="s">
        <v>1774</v>
      </c>
      <c r="Z1999" s="87">
        <v>33000000</v>
      </c>
      <c r="AA1999" s="120"/>
      <c r="AB1999" s="87"/>
      <c r="AC1999" s="87"/>
      <c r="AD1999" s="87"/>
      <c r="AE1999" s="120">
        <v>33000000</v>
      </c>
      <c r="AF1999" s="88"/>
      <c r="AG1999" s="89"/>
      <c r="AH1999" s="90" t="s">
        <v>57</v>
      </c>
      <c r="AI1999" s="90" t="s">
        <v>1814</v>
      </c>
      <c r="AJ1999" s="90" t="s">
        <v>1907</v>
      </c>
      <c r="AK1999" s="90" t="s">
        <v>59</v>
      </c>
      <c r="AL1999" s="90" t="s">
        <v>57</v>
      </c>
      <c r="AM1999" s="90"/>
      <c r="AN1999" s="90" t="s">
        <v>57</v>
      </c>
      <c r="AO1999" s="90"/>
      <c r="AP1999" s="90" t="s">
        <v>57</v>
      </c>
      <c r="AQ1999" s="90"/>
      <c r="AR1999" s="90" t="s">
        <v>57</v>
      </c>
      <c r="AS1999" s="90" t="s">
        <v>60</v>
      </c>
      <c r="AT1999" s="90" t="s">
        <v>61</v>
      </c>
      <c r="AU1999" s="97" t="s">
        <v>62</v>
      </c>
      <c r="AV1999" s="98" t="s">
        <v>125</v>
      </c>
      <c r="AW1999" s="97" t="s">
        <v>126</v>
      </c>
      <c r="AX1999" s="97">
        <v>3202032</v>
      </c>
      <c r="AY1999" s="97" t="s">
        <v>127</v>
      </c>
      <c r="AZ1999" s="98" t="s">
        <v>128</v>
      </c>
      <c r="BA1999" s="24"/>
    </row>
    <row r="2000" spans="1:53" ht="84.75" customHeight="1">
      <c r="A2000" s="23" t="str">
        <f>+IFERROR(VLOOKUP(R2000,'[2]Listas niveles'!$D$2:$E$11,2,FALSE),"")</f>
        <v>DTCA</v>
      </c>
      <c r="B2000" s="23" t="str">
        <f>+IFERROR(VLOOKUP(AS2000,'[2]Listas anexo 1'!$A$7:$B$8,2,FALSE),"")</f>
        <v>ADMIN</v>
      </c>
      <c r="C2000" s="23" t="str">
        <f>+IFERROR(VLOOKUP(AT2000,'[2]Listas anexo 1'!$A$13:$B$15,2,FALSE),"")</f>
        <v>ADMINYCOOR</v>
      </c>
      <c r="D2000" s="23" t="str">
        <f>+IFERROR(VLOOKUP(AT2000,'[2]Listas anexo 1'!$A$13:$C$15,3,FALSE),"")</f>
        <v>CONTRIBUIR</v>
      </c>
      <c r="E2000" s="23" t="str">
        <f>+IFERROR(VLOOKUP(AT2000,'[2]Listas anexo 1'!$A$19:$B$21,2,FALSE),"")</f>
        <v>ADMINOB</v>
      </c>
      <c r="F2000" s="23" t="str">
        <f>+IFERROR(VLOOKUP(AV2000,'[2]Listas anexo 1'!$J$13:$K$21,2,FALSE),"")</f>
        <v>ADOBI</v>
      </c>
      <c r="G2000" s="23" t="str">
        <f>+IFERROR(VLOOKUP(AW2000,'[2]LISTAS ANEXO 1. 2'!$A$9:$B$38,2,FALSE),"")</f>
        <v>AI</v>
      </c>
      <c r="H2000" s="23" t="str">
        <f>+IFERROR(IF(C2000="ADMINYCOOR",VLOOKUP(AY2000,'[2]LISTAS ANEXO 1. 3'!$B$13:$C$42,2,FALSE),IF(C2000="TASAS",VLOOKUP(AY2000,'[2]LISTAS ANEXO 1. 3'!$B$43:$C$51,2,FALSE),IF(C2000="FORTALECIMIENTO",VLOOKUP(AY2000,'[2]LISTAS ANEXO 1. 3'!$B$52:$C$58,2,FALSE),""))),"")</f>
        <v>AA</v>
      </c>
      <c r="I2000" s="23" t="str">
        <f>+IFERROR(VLOOKUP(#REF!,'[2]LISTAS ANEXO 1. 4'!$B$74:$C$90,2,FALSE),"")</f>
        <v/>
      </c>
      <c r="J2000" s="23" t="str">
        <f>+IFERROR(VLOOKUP(X2000,[2]ORDINALES!$B$2:$C$5,2,FALSE),"")</f>
        <v>CTADOS</v>
      </c>
      <c r="K2000" s="23" t="str">
        <f>+IFERROR(VLOOKUP(#REF!,[2]REGION!$G$2:$I$1125,2,FALSE),"")</f>
        <v/>
      </c>
      <c r="L2000" s="23" t="str">
        <f>+IFERROR(VLOOKUP(AI2000,[2]REGION!$G$2:$I$1125,2,FALSE),"")</f>
        <v>GUAJIRA</v>
      </c>
      <c r="M2000" s="23" t="str">
        <f>+IFERROR(VLOOKUP(#REF!,[2]ORDINALES!$H$2:$I$382,2,FALSE),"")</f>
        <v/>
      </c>
      <c r="N2000" s="23" t="str">
        <f>IFERROR(VLOOKUP(U2000,'[2]Lista Willy'!$B$11:$D$14,3,FALSE),"")</f>
        <v>REC_11</v>
      </c>
      <c r="O2000" s="24"/>
      <c r="P2000" s="90">
        <v>60011</v>
      </c>
      <c r="Q2000" s="90" t="s">
        <v>540</v>
      </c>
      <c r="R2000" s="90" t="s">
        <v>1757</v>
      </c>
      <c r="S2000" s="90" t="s">
        <v>1905</v>
      </c>
      <c r="T2000" s="94" t="s">
        <v>1757</v>
      </c>
      <c r="U2000" s="90" t="s">
        <v>52</v>
      </c>
      <c r="V2000" s="94" t="s">
        <v>53</v>
      </c>
      <c r="W2000" s="90" t="s">
        <v>54</v>
      </c>
      <c r="X2000" s="90" t="s">
        <v>55</v>
      </c>
      <c r="Y2000" s="99" t="s">
        <v>1917</v>
      </c>
      <c r="Z2000" s="87">
        <v>10000000</v>
      </c>
      <c r="AA2000" s="120"/>
      <c r="AB2000" s="87"/>
      <c r="AC2000" s="87"/>
      <c r="AD2000" s="87"/>
      <c r="AE2000" s="120">
        <v>10000000</v>
      </c>
      <c r="AF2000" s="88"/>
      <c r="AG2000" s="89"/>
      <c r="AH2000" s="90" t="s">
        <v>57</v>
      </c>
      <c r="AI2000" s="90" t="s">
        <v>1814</v>
      </c>
      <c r="AJ2000" s="90" t="s">
        <v>1907</v>
      </c>
      <c r="AK2000" s="90" t="s">
        <v>59</v>
      </c>
      <c r="AL2000" s="90" t="s">
        <v>57</v>
      </c>
      <c r="AM2000" s="90"/>
      <c r="AN2000" s="90" t="s">
        <v>57</v>
      </c>
      <c r="AO2000" s="90"/>
      <c r="AP2000" s="90" t="s">
        <v>57</v>
      </c>
      <c r="AQ2000" s="90"/>
      <c r="AR2000" s="90" t="s">
        <v>57</v>
      </c>
      <c r="AS2000" s="90" t="s">
        <v>60</v>
      </c>
      <c r="AT2000" s="90" t="s">
        <v>61</v>
      </c>
      <c r="AU2000" s="97" t="s">
        <v>62</v>
      </c>
      <c r="AV2000" s="98" t="s">
        <v>125</v>
      </c>
      <c r="AW2000" s="97" t="s">
        <v>126</v>
      </c>
      <c r="AX2000" s="97">
        <v>3202032</v>
      </c>
      <c r="AY2000" s="97" t="s">
        <v>127</v>
      </c>
      <c r="AZ2000" s="98" t="s">
        <v>128</v>
      </c>
      <c r="BA2000" s="24"/>
    </row>
    <row r="2001" spans="1:53" ht="84.75" customHeight="1">
      <c r="A2001" s="23" t="str">
        <f>+IFERROR(VLOOKUP(R2001,'[2]Listas niveles'!$D$2:$E$11,2,FALSE),"")</f>
        <v>DTCA</v>
      </c>
      <c r="B2001" s="23" t="str">
        <f>+IFERROR(VLOOKUP(AS2001,'[2]Listas anexo 1'!$A$7:$B$8,2,FALSE),"")</f>
        <v>ADMIN</v>
      </c>
      <c r="C2001" s="23" t="str">
        <f>+IFERROR(VLOOKUP(AT2001,'[2]Listas anexo 1'!$A$13:$B$15,2,FALSE),"")</f>
        <v>ADMINYCOOR</v>
      </c>
      <c r="D2001" s="23" t="str">
        <f>+IFERROR(VLOOKUP(AT2001,'[2]Listas anexo 1'!$A$13:$C$15,3,FALSE),"")</f>
        <v>CONTRIBUIR</v>
      </c>
      <c r="E2001" s="23" t="str">
        <f>+IFERROR(VLOOKUP(AT2001,'[2]Listas anexo 1'!$A$19:$B$21,2,FALSE),"")</f>
        <v>ADMINOB</v>
      </c>
      <c r="F2001" s="23" t="str">
        <f>+IFERROR(VLOOKUP(AV2001,'[2]Listas anexo 1'!$J$13:$K$21,2,FALSE),"")</f>
        <v>ADOBI</v>
      </c>
      <c r="G2001" s="23" t="str">
        <f>+IFERROR(VLOOKUP(AW2001,'[2]LISTAS ANEXO 1. 2'!$A$9:$B$38,2,FALSE),"")</f>
        <v>AI</v>
      </c>
      <c r="H2001" s="23" t="str">
        <f>+IFERROR(IF(C2001="ADMINYCOOR",VLOOKUP(AY2001,'[2]LISTAS ANEXO 1. 3'!$B$13:$C$42,2,FALSE),IF(C2001="TASAS",VLOOKUP(AY2001,'[2]LISTAS ANEXO 1. 3'!$B$43:$C$51,2,FALSE),IF(C2001="FORTALECIMIENTO",VLOOKUP(AY2001,'[2]LISTAS ANEXO 1. 3'!$B$52:$C$58,2,FALSE),""))),"")</f>
        <v>AA</v>
      </c>
      <c r="I2001" s="23" t="str">
        <f>+IFERROR(VLOOKUP(#REF!,'[2]LISTAS ANEXO 1. 4'!$B$74:$C$90,2,FALSE),"")</f>
        <v/>
      </c>
      <c r="J2001" s="23" t="str">
        <f>+IFERROR(VLOOKUP(X2001,[2]ORDINALES!$B$2:$C$5,2,FALSE),"")</f>
        <v>CTAOCHO</v>
      </c>
      <c r="K2001" s="23" t="str">
        <f>+IFERROR(VLOOKUP(#REF!,[2]REGION!$G$2:$I$1125,2,FALSE),"")</f>
        <v/>
      </c>
      <c r="L2001" s="23" t="str">
        <f>+IFERROR(VLOOKUP(AI2001,[2]REGION!$G$2:$I$1125,2,FALSE),"")</f>
        <v>GUAJIRA</v>
      </c>
      <c r="M2001" s="23" t="str">
        <f>+IFERROR(VLOOKUP(#REF!,[2]ORDINALES!$H$2:$I$382,2,FALSE),"")</f>
        <v/>
      </c>
      <c r="N2001" s="23" t="str">
        <f>IFERROR(VLOOKUP(U2001,'[2]Lista Willy'!$B$11:$D$14,3,FALSE),"")</f>
        <v>REC_11</v>
      </c>
      <c r="O2001" s="24"/>
      <c r="P2001" s="90">
        <v>60013</v>
      </c>
      <c r="Q2001" s="90" t="s">
        <v>540</v>
      </c>
      <c r="R2001" s="90" t="s">
        <v>1757</v>
      </c>
      <c r="S2001" s="90" t="s">
        <v>1905</v>
      </c>
      <c r="T2001" s="94" t="s">
        <v>1757</v>
      </c>
      <c r="U2001" s="90" t="s">
        <v>52</v>
      </c>
      <c r="V2001" s="94" t="s">
        <v>53</v>
      </c>
      <c r="W2001" s="90" t="s">
        <v>54</v>
      </c>
      <c r="X2001" s="90" t="s">
        <v>145</v>
      </c>
      <c r="Y2001" s="99" t="s">
        <v>1918</v>
      </c>
      <c r="Z2001" s="87">
        <v>1200000</v>
      </c>
      <c r="AA2001" s="120"/>
      <c r="AB2001" s="87"/>
      <c r="AC2001" s="87"/>
      <c r="AD2001" s="87"/>
      <c r="AE2001" s="120">
        <v>1200000</v>
      </c>
      <c r="AF2001" s="88"/>
      <c r="AG2001" s="89"/>
      <c r="AH2001" s="90" t="s">
        <v>57</v>
      </c>
      <c r="AI2001" s="90" t="s">
        <v>1814</v>
      </c>
      <c r="AJ2001" s="90" t="s">
        <v>1907</v>
      </c>
      <c r="AK2001" s="90" t="s">
        <v>59</v>
      </c>
      <c r="AL2001" s="90" t="s">
        <v>57</v>
      </c>
      <c r="AM2001" s="90"/>
      <c r="AN2001" s="90" t="s">
        <v>57</v>
      </c>
      <c r="AO2001" s="90"/>
      <c r="AP2001" s="90" t="s">
        <v>57</v>
      </c>
      <c r="AQ2001" s="90"/>
      <c r="AR2001" s="90" t="s">
        <v>57</v>
      </c>
      <c r="AS2001" s="90" t="s">
        <v>60</v>
      </c>
      <c r="AT2001" s="90" t="s">
        <v>61</v>
      </c>
      <c r="AU2001" s="97" t="s">
        <v>62</v>
      </c>
      <c r="AV2001" s="98" t="s">
        <v>125</v>
      </c>
      <c r="AW2001" s="97" t="s">
        <v>126</v>
      </c>
      <c r="AX2001" s="97">
        <v>3202032</v>
      </c>
      <c r="AY2001" s="97" t="s">
        <v>127</v>
      </c>
      <c r="AZ2001" s="98" t="s">
        <v>128</v>
      </c>
      <c r="BA2001" s="24"/>
    </row>
    <row r="2002" spans="1:53" ht="84.75" customHeight="1">
      <c r="A2002" s="23" t="str">
        <f>+IFERROR(VLOOKUP(R2002,'[2]Listas niveles'!$D$2:$E$11,2,FALSE),"")</f>
        <v>DTCA</v>
      </c>
      <c r="B2002" s="23" t="str">
        <f>+IFERROR(VLOOKUP(AS2002,'[2]Listas anexo 1'!$A$7:$B$8,2,FALSE),"")</f>
        <v>ADMIN</v>
      </c>
      <c r="C2002" s="23" t="str">
        <f>+IFERROR(VLOOKUP(AT2002,'[2]Listas anexo 1'!$A$13:$B$15,2,FALSE),"")</f>
        <v>ADMINYCOOR</v>
      </c>
      <c r="D2002" s="23" t="str">
        <f>+IFERROR(VLOOKUP(AT2002,'[2]Listas anexo 1'!$A$13:$C$15,3,FALSE),"")</f>
        <v>CONTRIBUIR</v>
      </c>
      <c r="E2002" s="23" t="str">
        <f>+IFERROR(VLOOKUP(AT2002,'[2]Listas anexo 1'!$A$19:$B$21,2,FALSE),"")</f>
        <v>ADMINOB</v>
      </c>
      <c r="F2002" s="23" t="str">
        <f>+IFERROR(VLOOKUP(AV2002,'[2]Listas anexo 1'!$J$13:$K$21,2,FALSE),"")</f>
        <v>ADOBI</v>
      </c>
      <c r="G2002" s="23" t="str">
        <f>+IFERROR(VLOOKUP(AW2002,'[2]LISTAS ANEXO 1. 2'!$A$9:$B$38,2,FALSE),"")</f>
        <v>AI</v>
      </c>
      <c r="H2002" s="23" t="str">
        <f>+IFERROR(IF(C2002="ADMINYCOOR",VLOOKUP(AY2002,'[2]LISTAS ANEXO 1. 3'!$B$13:$C$42,2,FALSE),IF(C2002="TASAS",VLOOKUP(AY2002,'[2]LISTAS ANEXO 1. 3'!$B$43:$C$51,2,FALSE),IF(C2002="FORTALECIMIENTO",VLOOKUP(AY2002,'[2]LISTAS ANEXO 1. 3'!$B$52:$C$58,2,FALSE),""))),"")</f>
        <v>AA</v>
      </c>
      <c r="I2002" s="23" t="str">
        <f>+IFERROR(VLOOKUP(#REF!,'[2]LISTAS ANEXO 1. 4'!$B$74:$C$90,2,FALSE),"")</f>
        <v/>
      </c>
      <c r="J2002" s="23" t="str">
        <f>+IFERROR(VLOOKUP(X2002,[2]ORDINALES!$B$2:$C$5,2,FALSE),"")</f>
        <v>CTADOS</v>
      </c>
      <c r="K2002" s="23" t="str">
        <f>+IFERROR(VLOOKUP(#REF!,[2]REGION!$G$2:$I$1125,2,FALSE),"")</f>
        <v/>
      </c>
      <c r="L2002" s="23" t="str">
        <f>+IFERROR(VLOOKUP(AI2002,[2]REGION!$G$2:$I$1125,2,FALSE),"")</f>
        <v>GUAJIRA</v>
      </c>
      <c r="M2002" s="23" t="str">
        <f>+IFERROR(VLOOKUP(#REF!,[2]ORDINALES!$H$2:$I$382,2,FALSE),"")</f>
        <v/>
      </c>
      <c r="N2002" s="23" t="str">
        <f>IFERROR(VLOOKUP(U2002,'[2]Lista Willy'!$B$11:$D$14,3,FALSE),"")</f>
        <v>REC_11</v>
      </c>
      <c r="O2002" s="24"/>
      <c r="P2002" s="90">
        <v>60014</v>
      </c>
      <c r="Q2002" s="90" t="s">
        <v>540</v>
      </c>
      <c r="R2002" s="90" t="s">
        <v>1757</v>
      </c>
      <c r="S2002" s="90" t="s">
        <v>1905</v>
      </c>
      <c r="T2002" s="94" t="s">
        <v>1757</v>
      </c>
      <c r="U2002" s="90" t="s">
        <v>52</v>
      </c>
      <c r="V2002" s="94" t="s">
        <v>53</v>
      </c>
      <c r="W2002" s="90" t="s">
        <v>54</v>
      </c>
      <c r="X2002" s="90" t="s">
        <v>55</v>
      </c>
      <c r="Y2002" s="99" t="s">
        <v>1919</v>
      </c>
      <c r="Z2002" s="87">
        <v>30000000</v>
      </c>
      <c r="AA2002" s="120"/>
      <c r="AB2002" s="87"/>
      <c r="AC2002" s="87"/>
      <c r="AD2002" s="87"/>
      <c r="AE2002" s="120">
        <v>30000000</v>
      </c>
      <c r="AF2002" s="88"/>
      <c r="AG2002" s="89"/>
      <c r="AH2002" s="90" t="s">
        <v>57</v>
      </c>
      <c r="AI2002" s="90" t="s">
        <v>1814</v>
      </c>
      <c r="AJ2002" s="90" t="s">
        <v>1907</v>
      </c>
      <c r="AK2002" s="90" t="s">
        <v>59</v>
      </c>
      <c r="AL2002" s="90" t="s">
        <v>57</v>
      </c>
      <c r="AM2002" s="90"/>
      <c r="AN2002" s="90" t="s">
        <v>57</v>
      </c>
      <c r="AO2002" s="90"/>
      <c r="AP2002" s="90" t="s">
        <v>57</v>
      </c>
      <c r="AQ2002" s="90"/>
      <c r="AR2002" s="90" t="s">
        <v>57</v>
      </c>
      <c r="AS2002" s="90" t="s">
        <v>60</v>
      </c>
      <c r="AT2002" s="90" t="s">
        <v>61</v>
      </c>
      <c r="AU2002" s="97" t="s">
        <v>62</v>
      </c>
      <c r="AV2002" s="98" t="s">
        <v>125</v>
      </c>
      <c r="AW2002" s="97" t="s">
        <v>126</v>
      </c>
      <c r="AX2002" s="97">
        <v>3202032</v>
      </c>
      <c r="AY2002" s="97" t="s">
        <v>127</v>
      </c>
      <c r="AZ2002" s="98" t="s">
        <v>128</v>
      </c>
      <c r="BA2002" s="24"/>
    </row>
    <row r="2003" spans="1:53" ht="84.75" customHeight="1">
      <c r="A2003" s="23" t="str">
        <f>+IFERROR(VLOOKUP(R2003,'[2]Listas niveles'!$D$2:$E$11,2,FALSE),"")</f>
        <v>DTCA</v>
      </c>
      <c r="B2003" s="23" t="str">
        <f>+IFERROR(VLOOKUP(AS2003,'[2]Listas anexo 1'!$A$7:$B$8,2,FALSE),"")</f>
        <v>ADMIN</v>
      </c>
      <c r="C2003" s="23" t="str">
        <f>+IFERROR(VLOOKUP(AT2003,'[2]Listas anexo 1'!$A$13:$B$15,2,FALSE),"")</f>
        <v>ADMINYCOOR</v>
      </c>
      <c r="D2003" s="23" t="str">
        <f>+IFERROR(VLOOKUP(AT2003,'[2]Listas anexo 1'!$A$13:$C$15,3,FALSE),"")</f>
        <v>CONTRIBUIR</v>
      </c>
      <c r="E2003" s="23" t="str">
        <f>+IFERROR(VLOOKUP(AT2003,'[2]Listas anexo 1'!$A$19:$B$21,2,FALSE),"")</f>
        <v>ADMINOB</v>
      </c>
      <c r="F2003" s="23" t="str">
        <f>+IFERROR(VLOOKUP(AV2003,'[2]Listas anexo 1'!$J$13:$K$21,2,FALSE),"")</f>
        <v>ADOBI</v>
      </c>
      <c r="G2003" s="23" t="str">
        <f>+IFERROR(VLOOKUP(AW2003,'[2]LISTAS ANEXO 1. 2'!$A$9:$B$38,2,FALSE),"")</f>
        <v>AI</v>
      </c>
      <c r="H2003" s="23" t="str">
        <f>+IFERROR(IF(C2003="ADMINYCOOR",VLOOKUP(AY2003,'[2]LISTAS ANEXO 1. 3'!$B$13:$C$42,2,FALSE),IF(C2003="TASAS",VLOOKUP(AY2003,'[2]LISTAS ANEXO 1. 3'!$B$43:$C$51,2,FALSE),IF(C2003="FORTALECIMIENTO",VLOOKUP(AY2003,'[2]LISTAS ANEXO 1. 3'!$B$52:$C$58,2,FALSE),""))),"")</f>
        <v>AA</v>
      </c>
      <c r="I2003" s="23" t="str">
        <f>+IFERROR(VLOOKUP(#REF!,'[2]LISTAS ANEXO 1. 4'!$B$74:$C$90,2,FALSE),"")</f>
        <v/>
      </c>
      <c r="J2003" s="23" t="str">
        <f>+IFERROR(VLOOKUP(X2003,[2]ORDINALES!$B$2:$C$5,2,FALSE),"")</f>
        <v>CTADOS</v>
      </c>
      <c r="K2003" s="23" t="str">
        <f>+IFERROR(VLOOKUP(#REF!,[2]REGION!$G$2:$I$1125,2,FALSE),"")</f>
        <v/>
      </c>
      <c r="L2003" s="23" t="str">
        <f>+IFERROR(VLOOKUP(AI2003,[2]REGION!$G$2:$I$1125,2,FALSE),"")</f>
        <v>GUAJIRA</v>
      </c>
      <c r="M2003" s="23" t="str">
        <f>+IFERROR(VLOOKUP(#REF!,[2]ORDINALES!$H$2:$I$382,2,FALSE),"")</f>
        <v/>
      </c>
      <c r="N2003" s="23" t="str">
        <f>IFERROR(VLOOKUP(U2003,'[2]Lista Willy'!$B$11:$D$14,3,FALSE),"")</f>
        <v>REC_11</v>
      </c>
      <c r="O2003" s="24"/>
      <c r="P2003" s="90">
        <v>60015</v>
      </c>
      <c r="Q2003" s="90" t="s">
        <v>540</v>
      </c>
      <c r="R2003" s="90" t="s">
        <v>1757</v>
      </c>
      <c r="S2003" s="90" t="s">
        <v>1905</v>
      </c>
      <c r="T2003" s="94" t="s">
        <v>1757</v>
      </c>
      <c r="U2003" s="90" t="s">
        <v>52</v>
      </c>
      <c r="V2003" s="94" t="s">
        <v>53</v>
      </c>
      <c r="W2003" s="90" t="s">
        <v>54</v>
      </c>
      <c r="X2003" s="90" t="s">
        <v>55</v>
      </c>
      <c r="Y2003" s="99" t="s">
        <v>1920</v>
      </c>
      <c r="Z2003" s="87">
        <v>10000000</v>
      </c>
      <c r="AA2003" s="120"/>
      <c r="AB2003" s="87">
        <v>10000000</v>
      </c>
      <c r="AC2003" s="87"/>
      <c r="AD2003" s="87"/>
      <c r="AE2003" s="120">
        <v>0</v>
      </c>
      <c r="AF2003" s="88"/>
      <c r="AG2003" s="89"/>
      <c r="AH2003" s="90" t="s">
        <v>57</v>
      </c>
      <c r="AI2003" s="90" t="s">
        <v>1814</v>
      </c>
      <c r="AJ2003" s="90" t="s">
        <v>1907</v>
      </c>
      <c r="AK2003" s="90" t="s">
        <v>59</v>
      </c>
      <c r="AL2003" s="90" t="s">
        <v>57</v>
      </c>
      <c r="AM2003" s="90"/>
      <c r="AN2003" s="90" t="s">
        <v>57</v>
      </c>
      <c r="AO2003" s="90"/>
      <c r="AP2003" s="90" t="s">
        <v>57</v>
      </c>
      <c r="AQ2003" s="90"/>
      <c r="AR2003" s="90" t="s">
        <v>57</v>
      </c>
      <c r="AS2003" s="90" t="s">
        <v>60</v>
      </c>
      <c r="AT2003" s="90" t="s">
        <v>61</v>
      </c>
      <c r="AU2003" s="97" t="s">
        <v>62</v>
      </c>
      <c r="AV2003" s="98" t="s">
        <v>125</v>
      </c>
      <c r="AW2003" s="97" t="s">
        <v>126</v>
      </c>
      <c r="AX2003" s="97">
        <v>3202032</v>
      </c>
      <c r="AY2003" s="97" t="s">
        <v>127</v>
      </c>
      <c r="AZ2003" s="98" t="s">
        <v>128</v>
      </c>
      <c r="BA2003" s="24"/>
    </row>
    <row r="2004" spans="1:53" ht="84.75" customHeight="1">
      <c r="A2004" s="23" t="str">
        <f>+IFERROR(VLOOKUP(R2004,'[2]Listas niveles'!$D$2:$E$11,2,FALSE),"")</f>
        <v>DTCA</v>
      </c>
      <c r="B2004" s="23" t="str">
        <f>+IFERROR(VLOOKUP(AS2004,'[2]Listas anexo 1'!$A$7:$B$8,2,FALSE),"")</f>
        <v>ADMIN</v>
      </c>
      <c r="C2004" s="23" t="str">
        <f>+IFERROR(VLOOKUP(AT2004,'[2]Listas anexo 1'!$A$13:$B$15,2,FALSE),"")</f>
        <v>ADMINYCOOR</v>
      </c>
      <c r="D2004" s="23" t="str">
        <f>+IFERROR(VLOOKUP(AT2004,'[2]Listas anexo 1'!$A$13:$C$15,3,FALSE),"")</f>
        <v>CONTRIBUIR</v>
      </c>
      <c r="E2004" s="23" t="str">
        <f>+IFERROR(VLOOKUP(AT2004,'[2]Listas anexo 1'!$A$19:$B$21,2,FALSE),"")</f>
        <v>ADMINOB</v>
      </c>
      <c r="F2004" s="23" t="str">
        <f>+IFERROR(VLOOKUP(AV2004,'[2]Listas anexo 1'!$J$13:$K$21,2,FALSE),"")</f>
        <v>ADOBIV</v>
      </c>
      <c r="G2004" s="23" t="str">
        <f>+IFERROR(VLOOKUP(AW2004,'[2]LISTAS ANEXO 1. 2'!$A$9:$B$38,2,FALSE),"")</f>
        <v>AXVI</v>
      </c>
      <c r="H2004" s="23" t="str">
        <f>+IFERROR(IF(C2004="ADMINYCOOR",VLOOKUP(AY2004,'[2]LISTAS ANEXO 1. 3'!$B$13:$C$42,2,FALSE),IF(C2004="TASAS",VLOOKUP(AY2004,'[2]LISTAS ANEXO 1. 3'!$B$43:$C$51,2,FALSE),IF(C2004="FORTALECIMIENTO",VLOOKUP(AY2004,'[2]LISTAS ANEXO 1. 3'!$B$52:$C$58,2,FALSE),""))),"")</f>
        <v>CD</v>
      </c>
      <c r="I2004" s="23" t="str">
        <f>+IFERROR(VLOOKUP(#REF!,'[2]LISTAS ANEXO 1. 4'!$B$74:$C$90,2,FALSE),"")</f>
        <v/>
      </c>
      <c r="J2004" s="23" t="str">
        <f>+IFERROR(VLOOKUP(X2004,[2]ORDINALES!$B$2:$C$5,2,FALSE),"")</f>
        <v>CTADOS</v>
      </c>
      <c r="K2004" s="23" t="str">
        <f>+IFERROR(VLOOKUP(#REF!,[2]REGION!$G$2:$I$1125,2,FALSE),"")</f>
        <v/>
      </c>
      <c r="L2004" s="23" t="str">
        <f>+IFERROR(VLOOKUP(AI2004,[2]REGION!$G$2:$I$1125,2,FALSE),"")</f>
        <v>GUAJIRA</v>
      </c>
      <c r="M2004" s="23" t="str">
        <f>+IFERROR(VLOOKUP(#REF!,[2]ORDINALES!$H$2:$I$382,2,FALSE),"")</f>
        <v/>
      </c>
      <c r="N2004" s="23" t="str">
        <f>IFERROR(VLOOKUP(U2004,'[2]Lista Willy'!$B$11:$D$14,3,FALSE),"")</f>
        <v>REC_11</v>
      </c>
      <c r="O2004" s="24"/>
      <c r="P2004" s="90">
        <v>60016</v>
      </c>
      <c r="Q2004" s="90" t="s">
        <v>540</v>
      </c>
      <c r="R2004" s="90" t="s">
        <v>1757</v>
      </c>
      <c r="S2004" s="90" t="s">
        <v>1905</v>
      </c>
      <c r="T2004" s="94" t="s">
        <v>1757</v>
      </c>
      <c r="U2004" s="90" t="s">
        <v>52</v>
      </c>
      <c r="V2004" s="94" t="s">
        <v>53</v>
      </c>
      <c r="W2004" s="90" t="s">
        <v>54</v>
      </c>
      <c r="X2004" s="90" t="s">
        <v>55</v>
      </c>
      <c r="Y2004" s="99" t="s">
        <v>1921</v>
      </c>
      <c r="Z2004" s="87">
        <v>15000000</v>
      </c>
      <c r="AA2004" s="120"/>
      <c r="AB2004" s="87"/>
      <c r="AC2004" s="87"/>
      <c r="AD2004" s="87"/>
      <c r="AE2004" s="120">
        <v>15000000</v>
      </c>
      <c r="AF2004" s="88"/>
      <c r="AG2004" s="89"/>
      <c r="AH2004" s="90" t="s">
        <v>57</v>
      </c>
      <c r="AI2004" s="90" t="s">
        <v>1814</v>
      </c>
      <c r="AJ2004" s="90" t="s">
        <v>1907</v>
      </c>
      <c r="AK2004" s="90" t="s">
        <v>59</v>
      </c>
      <c r="AL2004" s="90" t="s">
        <v>57</v>
      </c>
      <c r="AM2004" s="90"/>
      <c r="AN2004" s="90" t="s">
        <v>57</v>
      </c>
      <c r="AO2004" s="90"/>
      <c r="AP2004" s="90" t="s">
        <v>57</v>
      </c>
      <c r="AQ2004" s="90"/>
      <c r="AR2004" s="90" t="s">
        <v>57</v>
      </c>
      <c r="AS2004" s="90" t="s">
        <v>60</v>
      </c>
      <c r="AT2004" s="90" t="s">
        <v>61</v>
      </c>
      <c r="AU2004" s="97" t="s">
        <v>62</v>
      </c>
      <c r="AV2004" s="98" t="s">
        <v>63</v>
      </c>
      <c r="AW2004" s="97" t="s">
        <v>64</v>
      </c>
      <c r="AX2004" s="97">
        <v>3202008</v>
      </c>
      <c r="AY2004" s="97" t="s">
        <v>65</v>
      </c>
      <c r="AZ2004" s="97" t="s">
        <v>66</v>
      </c>
      <c r="BA2004" s="24"/>
    </row>
    <row r="2005" spans="1:53" ht="84.75" customHeight="1">
      <c r="A2005" s="23" t="str">
        <f>+IFERROR(VLOOKUP(R2005,'[2]Listas niveles'!$D$2:$E$11,2,FALSE),"")</f>
        <v>DTCA</v>
      </c>
      <c r="B2005" s="23" t="str">
        <f>+IFERROR(VLOOKUP(AS2005,'[2]Listas anexo 1'!$A$7:$B$8,2,FALSE),"")</f>
        <v>ADMIN</v>
      </c>
      <c r="C2005" s="23" t="str">
        <f>+IFERROR(VLOOKUP(AT2005,'[2]Listas anexo 1'!$A$13:$B$15,2,FALSE),"")</f>
        <v>ADMINYCOOR</v>
      </c>
      <c r="D2005" s="23" t="str">
        <f>+IFERROR(VLOOKUP(AT2005,'[2]Listas anexo 1'!$A$13:$C$15,3,FALSE),"")</f>
        <v>CONTRIBUIR</v>
      </c>
      <c r="E2005" s="23" t="str">
        <f>+IFERROR(VLOOKUP(AT2005,'[2]Listas anexo 1'!$A$19:$B$21,2,FALSE),"")</f>
        <v>ADMINOB</v>
      </c>
      <c r="F2005" s="23" t="str">
        <f>+IFERROR(VLOOKUP(AV2005,'[2]Listas anexo 1'!$J$13:$K$21,2,FALSE),"")</f>
        <v>ADOBI</v>
      </c>
      <c r="G2005" s="23" t="str">
        <f>+IFERROR(VLOOKUP(AW2005,'[2]LISTAS ANEXO 1. 2'!$A$9:$B$38,2,FALSE),"")</f>
        <v>AI</v>
      </c>
      <c r="H2005" s="23" t="str">
        <f>+IFERROR(IF(C2005="ADMINYCOOR",VLOOKUP(AY2005,'[2]LISTAS ANEXO 1. 3'!$B$13:$C$42,2,FALSE),IF(C2005="TASAS",VLOOKUP(AY2005,'[2]LISTAS ANEXO 1. 3'!$B$43:$C$51,2,FALSE),IF(C2005="FORTALECIMIENTO",VLOOKUP(AY2005,'[2]LISTAS ANEXO 1. 3'!$B$52:$C$58,2,FALSE),""))),"")</f>
        <v>AA</v>
      </c>
      <c r="I2005" s="23" t="str">
        <f>+IFERROR(VLOOKUP(#REF!,'[2]LISTAS ANEXO 1. 4'!$B$74:$C$90,2,FALSE),"")</f>
        <v/>
      </c>
      <c r="J2005" s="23" t="str">
        <f>+IFERROR(VLOOKUP(X2005,[2]ORDINALES!$B$2:$C$5,2,FALSE),"")</f>
        <v>CTADOS</v>
      </c>
      <c r="K2005" s="23" t="str">
        <f>+IFERROR(VLOOKUP(#REF!,[2]REGION!$G$2:$I$1125,2,FALSE),"")</f>
        <v/>
      </c>
      <c r="L2005" s="23" t="str">
        <f>+IFERROR(VLOOKUP(AI2005,[2]REGION!$G$2:$I$1125,2,FALSE),"")</f>
        <v>GUAJIRA</v>
      </c>
      <c r="M2005" s="23" t="str">
        <f>+IFERROR(VLOOKUP(#REF!,[2]ORDINALES!$H$2:$I$382,2,FALSE),"")</f>
        <v/>
      </c>
      <c r="N2005" s="23" t="str">
        <f>IFERROR(VLOOKUP(U2005,'[2]Lista Willy'!$B$11:$D$14,3,FALSE),"")</f>
        <v>REC_11</v>
      </c>
      <c r="O2005" s="24"/>
      <c r="P2005" s="90">
        <v>60017</v>
      </c>
      <c r="Q2005" s="90" t="s">
        <v>540</v>
      </c>
      <c r="R2005" s="90" t="s">
        <v>1757</v>
      </c>
      <c r="S2005" s="90" t="s">
        <v>1905</v>
      </c>
      <c r="T2005" s="94" t="s">
        <v>1757</v>
      </c>
      <c r="U2005" s="90" t="s">
        <v>52</v>
      </c>
      <c r="V2005" s="94" t="s">
        <v>53</v>
      </c>
      <c r="W2005" s="90" t="s">
        <v>54</v>
      </c>
      <c r="X2005" s="90" t="s">
        <v>55</v>
      </c>
      <c r="Y2005" s="99" t="s">
        <v>1922</v>
      </c>
      <c r="Z2005" s="87">
        <v>11169200</v>
      </c>
      <c r="AA2005" s="120"/>
      <c r="AB2005" s="87"/>
      <c r="AC2005" s="87"/>
      <c r="AD2005" s="87"/>
      <c r="AE2005" s="120">
        <v>11169200</v>
      </c>
      <c r="AF2005" s="88"/>
      <c r="AG2005" s="89"/>
      <c r="AH2005" s="90" t="s">
        <v>57</v>
      </c>
      <c r="AI2005" s="90" t="s">
        <v>1814</v>
      </c>
      <c r="AJ2005" s="90" t="s">
        <v>1907</v>
      </c>
      <c r="AK2005" s="90" t="s">
        <v>59</v>
      </c>
      <c r="AL2005" s="90" t="s">
        <v>57</v>
      </c>
      <c r="AM2005" s="90"/>
      <c r="AN2005" s="90" t="s">
        <v>57</v>
      </c>
      <c r="AO2005" s="90"/>
      <c r="AP2005" s="90" t="s">
        <v>57</v>
      </c>
      <c r="AQ2005" s="90"/>
      <c r="AR2005" s="90" t="s">
        <v>57</v>
      </c>
      <c r="AS2005" s="90" t="s">
        <v>60</v>
      </c>
      <c r="AT2005" s="90" t="s">
        <v>61</v>
      </c>
      <c r="AU2005" s="97" t="s">
        <v>62</v>
      </c>
      <c r="AV2005" s="98" t="s">
        <v>125</v>
      </c>
      <c r="AW2005" s="97" t="s">
        <v>126</v>
      </c>
      <c r="AX2005" s="97">
        <v>3202032</v>
      </c>
      <c r="AY2005" s="97" t="s">
        <v>127</v>
      </c>
      <c r="AZ2005" s="98" t="s">
        <v>128</v>
      </c>
      <c r="BA2005" s="24"/>
    </row>
    <row r="2006" spans="1:53" ht="84.75" customHeight="1">
      <c r="A2006" s="23" t="str">
        <f>+IFERROR(VLOOKUP(R2006,'[2]Listas niveles'!$D$2:$E$11,2,FALSE),"")</f>
        <v>DTCA</v>
      </c>
      <c r="B2006" s="23" t="str">
        <f>+IFERROR(VLOOKUP(AS2006,'[2]Listas anexo 1'!$A$7:$B$8,2,FALSE),"")</f>
        <v>ADMIN</v>
      </c>
      <c r="C2006" s="23" t="str">
        <f>+IFERROR(VLOOKUP(AT2006,'[2]Listas anexo 1'!$A$13:$B$15,2,FALSE),"")</f>
        <v>ADMINYCOOR</v>
      </c>
      <c r="D2006" s="23" t="str">
        <f>+IFERROR(VLOOKUP(AT2006,'[2]Listas anexo 1'!$A$13:$C$15,3,FALSE),"")</f>
        <v>CONTRIBUIR</v>
      </c>
      <c r="E2006" s="23" t="str">
        <f>+IFERROR(VLOOKUP(AT2006,'[2]Listas anexo 1'!$A$19:$B$21,2,FALSE),"")</f>
        <v>ADMINOB</v>
      </c>
      <c r="F2006" s="23" t="str">
        <f>+IFERROR(VLOOKUP(AV2006,'[2]Listas anexo 1'!$J$13:$K$21,2,FALSE),"")</f>
        <v>ADOBI</v>
      </c>
      <c r="G2006" s="23" t="str">
        <f>+IFERROR(VLOOKUP(AW2006,'[2]LISTAS ANEXO 1. 2'!$A$9:$B$38,2,FALSE),"")</f>
        <v>AIII</v>
      </c>
      <c r="H2006" s="23" t="str">
        <f>+IFERROR(IF(C2006="ADMINYCOOR",VLOOKUP(AY2006,'[2]LISTAS ANEXO 1. 3'!$B$13:$C$42,2,FALSE),IF(C2006="TASAS",VLOOKUP(AY2006,'[2]LISTAS ANEXO 1. 3'!$B$43:$C$51,2,FALSE),IF(C2006="FORTALECIMIENTO",VLOOKUP(AY2006,'[2]LISTAS ANEXO 1. 3'!$B$52:$C$58,2,FALSE),""))),"")</f>
        <v>DD</v>
      </c>
      <c r="I2006" s="23" t="str">
        <f>+IFERROR(VLOOKUP(#REF!,'[2]LISTAS ANEXO 1. 4'!$B$74:$C$90,2,FALSE),"")</f>
        <v/>
      </c>
      <c r="J2006" s="23" t="str">
        <f>+IFERROR(VLOOKUP(X2006,[2]ORDINALES!$B$2:$C$5,2,FALSE),"")</f>
        <v>CTADOS</v>
      </c>
      <c r="K2006" s="23" t="str">
        <f>+IFERROR(VLOOKUP(#REF!,[2]REGION!$G$2:$I$1125,2,FALSE),"")</f>
        <v/>
      </c>
      <c r="L2006" s="23" t="str">
        <f>+IFERROR(VLOOKUP(AI2006,[2]REGION!$G$2:$I$1125,2,FALSE),"")</f>
        <v>GUAJIRA</v>
      </c>
      <c r="M2006" s="23" t="str">
        <f>+IFERROR(VLOOKUP(#REF!,[2]ORDINALES!$H$2:$I$382,2,FALSE),"")</f>
        <v/>
      </c>
      <c r="N2006" s="23" t="str">
        <f>IFERROR(VLOOKUP(U2006,'[2]Lista Willy'!$B$11:$D$14,3,FALSE),"")</f>
        <v>REC_11</v>
      </c>
      <c r="O2006" s="24"/>
      <c r="P2006" s="90">
        <v>60018</v>
      </c>
      <c r="Q2006" s="90" t="s">
        <v>540</v>
      </c>
      <c r="R2006" s="90" t="s">
        <v>1757</v>
      </c>
      <c r="S2006" s="90" t="s">
        <v>1905</v>
      </c>
      <c r="T2006" s="94" t="s">
        <v>1757</v>
      </c>
      <c r="U2006" s="90" t="s">
        <v>52</v>
      </c>
      <c r="V2006" s="94" t="s">
        <v>53</v>
      </c>
      <c r="W2006" s="90" t="s">
        <v>54</v>
      </c>
      <c r="X2006" s="90" t="s">
        <v>55</v>
      </c>
      <c r="Y2006" s="99" t="s">
        <v>1923</v>
      </c>
      <c r="Z2006" s="87">
        <v>11169200</v>
      </c>
      <c r="AA2006" s="120"/>
      <c r="AB2006" s="87"/>
      <c r="AC2006" s="87"/>
      <c r="AD2006" s="87"/>
      <c r="AE2006" s="120">
        <v>11169200</v>
      </c>
      <c r="AF2006" s="88"/>
      <c r="AG2006" s="89"/>
      <c r="AH2006" s="90" t="s">
        <v>57</v>
      </c>
      <c r="AI2006" s="90" t="s">
        <v>1814</v>
      </c>
      <c r="AJ2006" s="90" t="s">
        <v>1907</v>
      </c>
      <c r="AK2006" s="90" t="s">
        <v>59</v>
      </c>
      <c r="AL2006" s="90" t="s">
        <v>57</v>
      </c>
      <c r="AM2006" s="90"/>
      <c r="AN2006" s="90" t="s">
        <v>57</v>
      </c>
      <c r="AO2006" s="90"/>
      <c r="AP2006" s="90" t="s">
        <v>57</v>
      </c>
      <c r="AQ2006" s="90"/>
      <c r="AR2006" s="90" t="s">
        <v>57</v>
      </c>
      <c r="AS2006" s="90" t="s">
        <v>60</v>
      </c>
      <c r="AT2006" s="90" t="s">
        <v>61</v>
      </c>
      <c r="AU2006" s="97" t="s">
        <v>62</v>
      </c>
      <c r="AV2006" s="98" t="s">
        <v>125</v>
      </c>
      <c r="AW2006" s="97" t="s">
        <v>324</v>
      </c>
      <c r="AX2006" s="97">
        <v>3202005</v>
      </c>
      <c r="AY2006" s="98" t="s">
        <v>325</v>
      </c>
      <c r="AZ2006" s="98" t="s">
        <v>389</v>
      </c>
      <c r="BA2006" s="24"/>
    </row>
    <row r="2007" spans="1:53" ht="84.75" customHeight="1">
      <c r="A2007" s="23" t="str">
        <f>+IFERROR(VLOOKUP(R2007,'[2]Listas niveles'!$D$2:$E$11,2,FALSE),"")</f>
        <v>DTCA</v>
      </c>
      <c r="B2007" s="23" t="str">
        <f>+IFERROR(VLOOKUP(AS2007,'[2]Listas anexo 1'!$A$7:$B$8,2,FALSE),"")</f>
        <v>ADMIN</v>
      </c>
      <c r="C2007" s="23" t="str">
        <f>+IFERROR(VLOOKUP(AT2007,'[2]Listas anexo 1'!$A$13:$B$15,2,FALSE),"")</f>
        <v>ADMINYCOOR</v>
      </c>
      <c r="D2007" s="23" t="str">
        <f>+IFERROR(VLOOKUP(AT2007,'[2]Listas anexo 1'!$A$13:$C$15,3,FALSE),"")</f>
        <v>CONTRIBUIR</v>
      </c>
      <c r="E2007" s="23" t="str">
        <f>+IFERROR(VLOOKUP(AT2007,'[2]Listas anexo 1'!$A$19:$B$21,2,FALSE),"")</f>
        <v>ADMINOB</v>
      </c>
      <c r="F2007" s="23" t="str">
        <f>+IFERROR(VLOOKUP(AV2007,'[2]Listas anexo 1'!$J$13:$K$21,2,FALSE),"")</f>
        <v>ADOBI</v>
      </c>
      <c r="G2007" s="23" t="str">
        <f>+IFERROR(VLOOKUP(AW2007,'[2]LISTAS ANEXO 1. 2'!$A$9:$B$38,2,FALSE),"")</f>
        <v>AIII</v>
      </c>
      <c r="H2007" s="23" t="str">
        <f>+IFERROR(IF(C2007="ADMINYCOOR",VLOOKUP(AY2007,'[2]LISTAS ANEXO 1. 3'!$B$13:$C$42,2,FALSE),IF(C2007="TASAS",VLOOKUP(AY2007,'[2]LISTAS ANEXO 1. 3'!$B$43:$C$51,2,FALSE),IF(C2007="FORTALECIMIENTO",VLOOKUP(AY2007,'[2]LISTAS ANEXO 1. 3'!$B$52:$C$58,2,FALSE),""))),"")</f>
        <v>DD</v>
      </c>
      <c r="I2007" s="23" t="str">
        <f>+IFERROR(VLOOKUP(#REF!,'[2]LISTAS ANEXO 1. 4'!$B$74:$C$90,2,FALSE),"")</f>
        <v/>
      </c>
      <c r="J2007" s="23" t="str">
        <f>+IFERROR(VLOOKUP(X2007,[2]ORDINALES!$B$2:$C$5,2,FALSE),"")</f>
        <v>CTADOS</v>
      </c>
      <c r="K2007" s="23" t="str">
        <f>+IFERROR(VLOOKUP(#REF!,[2]REGION!$G$2:$I$1125,2,FALSE),"")</f>
        <v/>
      </c>
      <c r="L2007" s="23" t="str">
        <f>+IFERROR(VLOOKUP(AI2007,[2]REGION!$G$2:$I$1125,2,FALSE),"")</f>
        <v>GUAJIRA</v>
      </c>
      <c r="M2007" s="23" t="str">
        <f>+IFERROR(VLOOKUP(#REF!,[2]ORDINALES!$H$2:$I$382,2,FALSE),"")</f>
        <v/>
      </c>
      <c r="N2007" s="23" t="str">
        <f>IFERROR(VLOOKUP(U2007,'[2]Lista Willy'!$B$11:$D$14,3,FALSE),"")</f>
        <v>REC_11</v>
      </c>
      <c r="O2007" s="24"/>
      <c r="P2007" s="90">
        <v>60019</v>
      </c>
      <c r="Q2007" s="90" t="s">
        <v>540</v>
      </c>
      <c r="R2007" s="90" t="s">
        <v>1757</v>
      </c>
      <c r="S2007" s="90" t="s">
        <v>1905</v>
      </c>
      <c r="T2007" s="94" t="s">
        <v>1757</v>
      </c>
      <c r="U2007" s="90" t="s">
        <v>52</v>
      </c>
      <c r="V2007" s="94" t="s">
        <v>53</v>
      </c>
      <c r="W2007" s="90" t="s">
        <v>54</v>
      </c>
      <c r="X2007" s="90" t="s">
        <v>55</v>
      </c>
      <c r="Y2007" s="99" t="s">
        <v>1924</v>
      </c>
      <c r="Z2007" s="87">
        <v>11169200</v>
      </c>
      <c r="AA2007" s="120"/>
      <c r="AB2007" s="87"/>
      <c r="AC2007" s="87"/>
      <c r="AD2007" s="87"/>
      <c r="AE2007" s="120">
        <v>11169200</v>
      </c>
      <c r="AF2007" s="88"/>
      <c r="AG2007" s="89"/>
      <c r="AH2007" s="90" t="s">
        <v>57</v>
      </c>
      <c r="AI2007" s="90" t="s">
        <v>1814</v>
      </c>
      <c r="AJ2007" s="90" t="s">
        <v>1907</v>
      </c>
      <c r="AK2007" s="90" t="s">
        <v>59</v>
      </c>
      <c r="AL2007" s="90" t="s">
        <v>57</v>
      </c>
      <c r="AM2007" s="90"/>
      <c r="AN2007" s="90" t="s">
        <v>57</v>
      </c>
      <c r="AO2007" s="90"/>
      <c r="AP2007" s="90" t="s">
        <v>57</v>
      </c>
      <c r="AQ2007" s="90"/>
      <c r="AR2007" s="90" t="s">
        <v>57</v>
      </c>
      <c r="AS2007" s="90" t="s">
        <v>60</v>
      </c>
      <c r="AT2007" s="90" t="s">
        <v>61</v>
      </c>
      <c r="AU2007" s="97" t="s">
        <v>62</v>
      </c>
      <c r="AV2007" s="98" t="s">
        <v>125</v>
      </c>
      <c r="AW2007" s="97" t="s">
        <v>324</v>
      </c>
      <c r="AX2007" s="97">
        <v>3202005</v>
      </c>
      <c r="AY2007" s="98" t="s">
        <v>325</v>
      </c>
      <c r="AZ2007" s="98" t="s">
        <v>389</v>
      </c>
      <c r="BA2007" s="24"/>
    </row>
    <row r="2008" spans="1:53" ht="84.75" customHeight="1">
      <c r="A2008" s="23" t="str">
        <f>+IFERROR(VLOOKUP(R2008,'[2]Listas niveles'!$D$2:$E$11,2,FALSE),"")</f>
        <v>DTCA</v>
      </c>
      <c r="B2008" s="23" t="str">
        <f>+IFERROR(VLOOKUP(AS2008,'[2]Listas anexo 1'!$A$7:$B$8,2,FALSE),"")</f>
        <v>ADMIN</v>
      </c>
      <c r="C2008" s="23" t="str">
        <f>+IFERROR(VLOOKUP(AT2008,'[2]Listas anexo 1'!$A$13:$B$15,2,FALSE),"")</f>
        <v>ADMINYCOOR</v>
      </c>
      <c r="D2008" s="23" t="str">
        <f>+IFERROR(VLOOKUP(AT2008,'[2]Listas anexo 1'!$A$13:$C$15,3,FALSE),"")</f>
        <v>CONTRIBUIR</v>
      </c>
      <c r="E2008" s="23" t="str">
        <f>+IFERROR(VLOOKUP(AT2008,'[2]Listas anexo 1'!$A$19:$B$21,2,FALSE),"")</f>
        <v>ADMINOB</v>
      </c>
      <c r="F2008" s="23" t="str">
        <f>+IFERROR(VLOOKUP(AV2008,'[2]Listas anexo 1'!$J$13:$K$21,2,FALSE),"")</f>
        <v>ADOBI</v>
      </c>
      <c r="G2008" s="23" t="str">
        <f>+IFERROR(VLOOKUP(AW2008,'[2]LISTAS ANEXO 1. 2'!$A$9:$B$38,2,FALSE),"")</f>
        <v>AIII</v>
      </c>
      <c r="H2008" s="23" t="str">
        <f>+IFERROR(IF(C2008="ADMINYCOOR",VLOOKUP(AY2008,'[2]LISTAS ANEXO 1. 3'!$B$13:$C$42,2,FALSE),IF(C2008="TASAS",VLOOKUP(AY2008,'[2]LISTAS ANEXO 1. 3'!$B$43:$C$51,2,FALSE),IF(C2008="FORTALECIMIENTO",VLOOKUP(AY2008,'[2]LISTAS ANEXO 1. 3'!$B$52:$C$58,2,FALSE),""))),"")</f>
        <v>DD</v>
      </c>
      <c r="I2008" s="23" t="str">
        <f>+IFERROR(VLOOKUP(#REF!,'[2]LISTAS ANEXO 1. 4'!$B$74:$C$90,2,FALSE),"")</f>
        <v/>
      </c>
      <c r="J2008" s="23" t="str">
        <f>+IFERROR(VLOOKUP(X2008,[2]ORDINALES!$B$2:$C$5,2,FALSE),"")</f>
        <v>CTADOS</v>
      </c>
      <c r="K2008" s="23" t="str">
        <f>+IFERROR(VLOOKUP(#REF!,[2]REGION!$G$2:$I$1125,2,FALSE),"")</f>
        <v/>
      </c>
      <c r="L2008" s="23" t="str">
        <f>+IFERROR(VLOOKUP(AI2008,[2]REGION!$G$2:$I$1125,2,FALSE),"")</f>
        <v>GUAJIRA</v>
      </c>
      <c r="M2008" s="23" t="str">
        <f>+IFERROR(VLOOKUP(#REF!,[2]ORDINALES!$H$2:$I$382,2,FALSE),"")</f>
        <v/>
      </c>
      <c r="N2008" s="23" t="str">
        <f>IFERROR(VLOOKUP(U2008,'[2]Lista Willy'!$B$11:$D$14,3,FALSE),"")</f>
        <v>REC_11</v>
      </c>
      <c r="O2008" s="24"/>
      <c r="P2008" s="90">
        <v>60020</v>
      </c>
      <c r="Q2008" s="90" t="s">
        <v>540</v>
      </c>
      <c r="R2008" s="90" t="s">
        <v>1757</v>
      </c>
      <c r="S2008" s="90" t="s">
        <v>1905</v>
      </c>
      <c r="T2008" s="94" t="s">
        <v>1757</v>
      </c>
      <c r="U2008" s="90" t="s">
        <v>52</v>
      </c>
      <c r="V2008" s="94" t="s">
        <v>53</v>
      </c>
      <c r="W2008" s="90" t="s">
        <v>54</v>
      </c>
      <c r="X2008" s="90" t="s">
        <v>55</v>
      </c>
      <c r="Y2008" s="99" t="s">
        <v>1924</v>
      </c>
      <c r="Z2008" s="87">
        <v>11169200</v>
      </c>
      <c r="AA2008" s="120"/>
      <c r="AB2008" s="87"/>
      <c r="AC2008" s="87"/>
      <c r="AD2008" s="87"/>
      <c r="AE2008" s="120">
        <v>11169200</v>
      </c>
      <c r="AF2008" s="88"/>
      <c r="AG2008" s="89"/>
      <c r="AH2008" s="90" t="s">
        <v>57</v>
      </c>
      <c r="AI2008" s="90" t="s">
        <v>1814</v>
      </c>
      <c r="AJ2008" s="90" t="s">
        <v>1907</v>
      </c>
      <c r="AK2008" s="90" t="s">
        <v>59</v>
      </c>
      <c r="AL2008" s="90" t="s">
        <v>57</v>
      </c>
      <c r="AM2008" s="90"/>
      <c r="AN2008" s="90" t="s">
        <v>57</v>
      </c>
      <c r="AO2008" s="90"/>
      <c r="AP2008" s="90" t="s">
        <v>57</v>
      </c>
      <c r="AQ2008" s="90"/>
      <c r="AR2008" s="90" t="s">
        <v>57</v>
      </c>
      <c r="AS2008" s="90" t="s">
        <v>60</v>
      </c>
      <c r="AT2008" s="90" t="s">
        <v>61</v>
      </c>
      <c r="AU2008" s="97" t="s">
        <v>62</v>
      </c>
      <c r="AV2008" s="98" t="s">
        <v>125</v>
      </c>
      <c r="AW2008" s="97" t="s">
        <v>324</v>
      </c>
      <c r="AX2008" s="97">
        <v>3202005</v>
      </c>
      <c r="AY2008" s="98" t="s">
        <v>325</v>
      </c>
      <c r="AZ2008" s="98" t="s">
        <v>389</v>
      </c>
      <c r="BA2008" s="24"/>
    </row>
    <row r="2009" spans="1:53" ht="84.75" customHeight="1">
      <c r="A2009" s="23" t="str">
        <f>+IFERROR(VLOOKUP(R2009,'[2]Listas niveles'!$D$2:$E$11,2,FALSE),"")</f>
        <v>DTCA</v>
      </c>
      <c r="B2009" s="23" t="str">
        <f>+IFERROR(VLOOKUP(AS2009,'[2]Listas anexo 1'!$A$7:$B$8,2,FALSE),"")</f>
        <v>ADMIN</v>
      </c>
      <c r="C2009" s="23" t="str">
        <f>+IFERROR(VLOOKUP(AT2009,'[2]Listas anexo 1'!$A$13:$B$15,2,FALSE),"")</f>
        <v>ADMINYCOOR</v>
      </c>
      <c r="D2009" s="23" t="str">
        <f>+IFERROR(VLOOKUP(AT2009,'[2]Listas anexo 1'!$A$13:$C$15,3,FALSE),"")</f>
        <v>CONTRIBUIR</v>
      </c>
      <c r="E2009" s="23" t="str">
        <f>+IFERROR(VLOOKUP(AT2009,'[2]Listas anexo 1'!$A$19:$B$21,2,FALSE),"")</f>
        <v>ADMINOB</v>
      </c>
      <c r="F2009" s="23" t="str">
        <f>+IFERROR(VLOOKUP(AV2009,'[2]Listas anexo 1'!$J$13:$K$21,2,FALSE),"")</f>
        <v>ADOBI</v>
      </c>
      <c r="G2009" s="23" t="str">
        <f>+IFERROR(VLOOKUP(AW2009,'[2]LISTAS ANEXO 1. 2'!$A$9:$B$38,2,FALSE),"")</f>
        <v>AIII</v>
      </c>
      <c r="H2009" s="23" t="str">
        <f>+IFERROR(IF(C2009="ADMINYCOOR",VLOOKUP(AY2009,'[2]LISTAS ANEXO 1. 3'!$B$13:$C$42,2,FALSE),IF(C2009="TASAS",VLOOKUP(AY2009,'[2]LISTAS ANEXO 1. 3'!$B$43:$C$51,2,FALSE),IF(C2009="FORTALECIMIENTO",VLOOKUP(AY2009,'[2]LISTAS ANEXO 1. 3'!$B$52:$C$58,2,FALSE),""))),"")</f>
        <v>DD</v>
      </c>
      <c r="I2009" s="23" t="str">
        <f>+IFERROR(VLOOKUP(#REF!,'[2]LISTAS ANEXO 1. 4'!$B$74:$C$90,2,FALSE),"")</f>
        <v/>
      </c>
      <c r="J2009" s="23" t="str">
        <f>+IFERROR(VLOOKUP(X2009,[2]ORDINALES!$B$2:$C$5,2,FALSE),"")</f>
        <v>CTADOS</v>
      </c>
      <c r="K2009" s="23" t="str">
        <f>+IFERROR(VLOOKUP(#REF!,[2]REGION!$G$2:$I$1125,2,FALSE),"")</f>
        <v/>
      </c>
      <c r="L2009" s="23" t="str">
        <f>+IFERROR(VLOOKUP(AI2009,[2]REGION!$G$2:$I$1125,2,FALSE),"")</f>
        <v>GUAJIRA</v>
      </c>
      <c r="M2009" s="23" t="str">
        <f>+IFERROR(VLOOKUP(#REF!,[2]ORDINALES!$H$2:$I$382,2,FALSE),"")</f>
        <v/>
      </c>
      <c r="N2009" s="23" t="str">
        <f>IFERROR(VLOOKUP(U2009,'[2]Lista Willy'!$B$11:$D$14,3,FALSE),"")</f>
        <v>REC_11</v>
      </c>
      <c r="O2009" s="24"/>
      <c r="P2009" s="90">
        <v>60021</v>
      </c>
      <c r="Q2009" s="90" t="s">
        <v>540</v>
      </c>
      <c r="R2009" s="90" t="s">
        <v>1757</v>
      </c>
      <c r="S2009" s="90" t="s">
        <v>1905</v>
      </c>
      <c r="T2009" s="94" t="s">
        <v>1757</v>
      </c>
      <c r="U2009" s="90" t="s">
        <v>52</v>
      </c>
      <c r="V2009" s="94" t="s">
        <v>53</v>
      </c>
      <c r="W2009" s="90" t="s">
        <v>54</v>
      </c>
      <c r="X2009" s="90" t="s">
        <v>55</v>
      </c>
      <c r="Y2009" s="99" t="s">
        <v>1925</v>
      </c>
      <c r="Z2009" s="87">
        <v>11169200</v>
      </c>
      <c r="AA2009" s="120"/>
      <c r="AB2009" s="87"/>
      <c r="AC2009" s="87"/>
      <c r="AD2009" s="87"/>
      <c r="AE2009" s="120">
        <v>11169200</v>
      </c>
      <c r="AF2009" s="88"/>
      <c r="AG2009" s="89"/>
      <c r="AH2009" s="90" t="s">
        <v>57</v>
      </c>
      <c r="AI2009" s="90" t="s">
        <v>1814</v>
      </c>
      <c r="AJ2009" s="90" t="s">
        <v>1907</v>
      </c>
      <c r="AK2009" s="90" t="s">
        <v>59</v>
      </c>
      <c r="AL2009" s="90" t="s">
        <v>57</v>
      </c>
      <c r="AM2009" s="90"/>
      <c r="AN2009" s="90" t="s">
        <v>57</v>
      </c>
      <c r="AO2009" s="90"/>
      <c r="AP2009" s="90" t="s">
        <v>57</v>
      </c>
      <c r="AQ2009" s="90"/>
      <c r="AR2009" s="90" t="s">
        <v>57</v>
      </c>
      <c r="AS2009" s="90" t="s">
        <v>60</v>
      </c>
      <c r="AT2009" s="90" t="s">
        <v>61</v>
      </c>
      <c r="AU2009" s="97" t="s">
        <v>62</v>
      </c>
      <c r="AV2009" s="98" t="s">
        <v>125</v>
      </c>
      <c r="AW2009" s="97" t="s">
        <v>324</v>
      </c>
      <c r="AX2009" s="97">
        <v>3202005</v>
      </c>
      <c r="AY2009" s="98" t="s">
        <v>325</v>
      </c>
      <c r="AZ2009" s="98" t="s">
        <v>389</v>
      </c>
      <c r="BA2009" s="24"/>
    </row>
    <row r="2010" spans="1:53" ht="84.75" customHeight="1">
      <c r="A2010" s="23" t="str">
        <f>+IFERROR(VLOOKUP(R2010,'[2]Listas niveles'!$D$2:$E$11,2,FALSE),"")</f>
        <v>DTCA</v>
      </c>
      <c r="B2010" s="23" t="str">
        <f>+IFERROR(VLOOKUP(AS2010,'[2]Listas anexo 1'!$A$7:$B$8,2,FALSE),"")</f>
        <v>ADMIN</v>
      </c>
      <c r="C2010" s="23" t="str">
        <f>+IFERROR(VLOOKUP(AT2010,'[2]Listas anexo 1'!$A$13:$B$15,2,FALSE),"")</f>
        <v>ADMINYCOOR</v>
      </c>
      <c r="D2010" s="23" t="str">
        <f>+IFERROR(VLOOKUP(AT2010,'[2]Listas anexo 1'!$A$13:$C$15,3,FALSE),"")</f>
        <v>CONTRIBUIR</v>
      </c>
      <c r="E2010" s="23" t="str">
        <f>+IFERROR(VLOOKUP(AT2010,'[2]Listas anexo 1'!$A$19:$B$21,2,FALSE),"")</f>
        <v>ADMINOB</v>
      </c>
      <c r="F2010" s="23" t="str">
        <f>+IFERROR(VLOOKUP(AV2010,'[2]Listas anexo 1'!$J$13:$K$21,2,FALSE),"")</f>
        <v>ADOBI</v>
      </c>
      <c r="G2010" s="23" t="str">
        <f>+IFERROR(VLOOKUP(AW2010,'[2]LISTAS ANEXO 1. 2'!$A$9:$B$38,2,FALSE),"")</f>
        <v>AIII</v>
      </c>
      <c r="H2010" s="23" t="str">
        <f>+IFERROR(IF(C2010="ADMINYCOOR",VLOOKUP(AY2010,'[2]LISTAS ANEXO 1. 3'!$B$13:$C$42,2,FALSE),IF(C2010="TASAS",VLOOKUP(AY2010,'[2]LISTAS ANEXO 1. 3'!$B$43:$C$51,2,FALSE),IF(C2010="FORTALECIMIENTO",VLOOKUP(AY2010,'[2]LISTAS ANEXO 1. 3'!$B$52:$C$58,2,FALSE),""))),"")</f>
        <v>DD</v>
      </c>
      <c r="I2010" s="23" t="str">
        <f>+IFERROR(VLOOKUP(#REF!,'[2]LISTAS ANEXO 1. 4'!$B$74:$C$90,2,FALSE),"")</f>
        <v/>
      </c>
      <c r="J2010" s="23" t="str">
        <f>+IFERROR(VLOOKUP(X2010,[2]ORDINALES!$B$2:$C$5,2,FALSE),"")</f>
        <v>CTADOS</v>
      </c>
      <c r="K2010" s="23" t="str">
        <f>+IFERROR(VLOOKUP(#REF!,[2]REGION!$G$2:$I$1125,2,FALSE),"")</f>
        <v/>
      </c>
      <c r="L2010" s="23" t="str">
        <f>+IFERROR(VLOOKUP(AI2010,[2]REGION!$G$2:$I$1125,2,FALSE),"")</f>
        <v>GUAJIRA</v>
      </c>
      <c r="M2010" s="23" t="str">
        <f>+IFERROR(VLOOKUP(#REF!,[2]ORDINALES!$H$2:$I$382,2,FALSE),"")</f>
        <v/>
      </c>
      <c r="N2010" s="23" t="str">
        <f>IFERROR(VLOOKUP(U2010,'[2]Lista Willy'!$B$11:$D$14,3,FALSE),"")</f>
        <v>REC_11</v>
      </c>
      <c r="O2010" s="24"/>
      <c r="P2010" s="90">
        <v>60022</v>
      </c>
      <c r="Q2010" s="90" t="s">
        <v>540</v>
      </c>
      <c r="R2010" s="90" t="s">
        <v>1757</v>
      </c>
      <c r="S2010" s="90" t="s">
        <v>1905</v>
      </c>
      <c r="T2010" s="94" t="s">
        <v>1757</v>
      </c>
      <c r="U2010" s="90" t="s">
        <v>52</v>
      </c>
      <c r="V2010" s="94" t="s">
        <v>53</v>
      </c>
      <c r="W2010" s="90" t="s">
        <v>54</v>
      </c>
      <c r="X2010" s="90" t="s">
        <v>55</v>
      </c>
      <c r="Y2010" s="99" t="s">
        <v>1926</v>
      </c>
      <c r="Z2010" s="87">
        <v>11169200</v>
      </c>
      <c r="AA2010" s="120"/>
      <c r="AB2010" s="87"/>
      <c r="AC2010" s="87"/>
      <c r="AD2010" s="87"/>
      <c r="AE2010" s="120">
        <v>11169200</v>
      </c>
      <c r="AF2010" s="88"/>
      <c r="AG2010" s="89"/>
      <c r="AH2010" s="90" t="s">
        <v>57</v>
      </c>
      <c r="AI2010" s="90" t="s">
        <v>1814</v>
      </c>
      <c r="AJ2010" s="90" t="s">
        <v>1907</v>
      </c>
      <c r="AK2010" s="90" t="s">
        <v>59</v>
      </c>
      <c r="AL2010" s="90" t="s">
        <v>57</v>
      </c>
      <c r="AM2010" s="90"/>
      <c r="AN2010" s="90" t="s">
        <v>57</v>
      </c>
      <c r="AO2010" s="90"/>
      <c r="AP2010" s="90" t="s">
        <v>57</v>
      </c>
      <c r="AQ2010" s="90"/>
      <c r="AR2010" s="90" t="s">
        <v>57</v>
      </c>
      <c r="AS2010" s="90" t="s">
        <v>60</v>
      </c>
      <c r="AT2010" s="90" t="s">
        <v>61</v>
      </c>
      <c r="AU2010" s="97" t="s">
        <v>62</v>
      </c>
      <c r="AV2010" s="98" t="s">
        <v>125</v>
      </c>
      <c r="AW2010" s="97" t="s">
        <v>324</v>
      </c>
      <c r="AX2010" s="97">
        <v>3202005</v>
      </c>
      <c r="AY2010" s="98" t="s">
        <v>325</v>
      </c>
      <c r="AZ2010" s="98" t="s">
        <v>389</v>
      </c>
      <c r="BA2010" s="24"/>
    </row>
    <row r="2011" spans="1:53" ht="84.75" customHeight="1">
      <c r="A2011" s="23" t="str">
        <f>+IFERROR(VLOOKUP(R2011,'[2]Listas niveles'!$D$2:$E$11,2,FALSE),"")</f>
        <v>DTCA</v>
      </c>
      <c r="B2011" s="23" t="str">
        <f>+IFERROR(VLOOKUP(AS2011,'[2]Listas anexo 1'!$A$7:$B$8,2,FALSE),"")</f>
        <v>ADMIN</v>
      </c>
      <c r="C2011" s="23" t="str">
        <f>+IFERROR(VLOOKUP(AT2011,'[2]Listas anexo 1'!$A$13:$B$15,2,FALSE),"")</f>
        <v>ADMINYCOOR</v>
      </c>
      <c r="D2011" s="23" t="str">
        <f>+IFERROR(VLOOKUP(AT2011,'[2]Listas anexo 1'!$A$13:$C$15,3,FALSE),"")</f>
        <v>CONTRIBUIR</v>
      </c>
      <c r="E2011" s="23" t="str">
        <f>+IFERROR(VLOOKUP(AT2011,'[2]Listas anexo 1'!$A$19:$B$21,2,FALSE),"")</f>
        <v>ADMINOB</v>
      </c>
      <c r="F2011" s="23" t="str">
        <f>+IFERROR(VLOOKUP(AV2011,'[2]Listas anexo 1'!$J$13:$K$21,2,FALSE),"")</f>
        <v>ADOBI</v>
      </c>
      <c r="G2011" s="23" t="str">
        <f>+IFERROR(VLOOKUP(AW2011,'[2]LISTAS ANEXO 1. 2'!$A$9:$B$38,2,FALSE),"")</f>
        <v>AIII</v>
      </c>
      <c r="H2011" s="23" t="str">
        <f>+IFERROR(IF(C2011="ADMINYCOOR",VLOOKUP(AY2011,'[2]LISTAS ANEXO 1. 3'!$B$13:$C$42,2,FALSE),IF(C2011="TASAS",VLOOKUP(AY2011,'[2]LISTAS ANEXO 1. 3'!$B$43:$C$51,2,FALSE),IF(C2011="FORTALECIMIENTO",VLOOKUP(AY2011,'[2]LISTAS ANEXO 1. 3'!$B$52:$C$58,2,FALSE),""))),"")</f>
        <v>DD</v>
      </c>
      <c r="I2011" s="23" t="str">
        <f>+IFERROR(VLOOKUP(#REF!,'[2]LISTAS ANEXO 1. 4'!$B$74:$C$90,2,FALSE),"")</f>
        <v/>
      </c>
      <c r="J2011" s="23" t="str">
        <f>+IFERROR(VLOOKUP(X2011,[2]ORDINALES!$B$2:$C$5,2,FALSE),"")</f>
        <v>CTADOS</v>
      </c>
      <c r="K2011" s="23" t="str">
        <f>+IFERROR(VLOOKUP(#REF!,[2]REGION!$G$2:$I$1125,2,FALSE),"")</f>
        <v/>
      </c>
      <c r="L2011" s="23" t="str">
        <f>+IFERROR(VLOOKUP(AI2011,[2]REGION!$G$2:$I$1125,2,FALSE),"")</f>
        <v>GUAJIRA</v>
      </c>
      <c r="M2011" s="23" t="str">
        <f>+IFERROR(VLOOKUP(#REF!,[2]ORDINALES!$H$2:$I$382,2,FALSE),"")</f>
        <v/>
      </c>
      <c r="N2011" s="23" t="str">
        <f>IFERROR(VLOOKUP(U2011,'[2]Lista Willy'!$B$11:$D$14,3,FALSE),"")</f>
        <v>REC_11</v>
      </c>
      <c r="O2011" s="24"/>
      <c r="P2011" s="90">
        <v>60023</v>
      </c>
      <c r="Q2011" s="90" t="s">
        <v>540</v>
      </c>
      <c r="R2011" s="90" t="s">
        <v>1757</v>
      </c>
      <c r="S2011" s="90" t="s">
        <v>1905</v>
      </c>
      <c r="T2011" s="94" t="s">
        <v>1757</v>
      </c>
      <c r="U2011" s="90" t="s">
        <v>52</v>
      </c>
      <c r="V2011" s="94" t="s">
        <v>53</v>
      </c>
      <c r="W2011" s="90" t="s">
        <v>54</v>
      </c>
      <c r="X2011" s="90" t="s">
        <v>55</v>
      </c>
      <c r="Y2011" s="99" t="s">
        <v>1927</v>
      </c>
      <c r="Z2011" s="87">
        <v>11169200</v>
      </c>
      <c r="AA2011" s="120"/>
      <c r="AB2011" s="87"/>
      <c r="AC2011" s="87"/>
      <c r="AD2011" s="87"/>
      <c r="AE2011" s="120">
        <v>11169200</v>
      </c>
      <c r="AF2011" s="88"/>
      <c r="AG2011" s="89"/>
      <c r="AH2011" s="90" t="s">
        <v>57</v>
      </c>
      <c r="AI2011" s="90" t="s">
        <v>1814</v>
      </c>
      <c r="AJ2011" s="90" t="s">
        <v>1907</v>
      </c>
      <c r="AK2011" s="90" t="s">
        <v>59</v>
      </c>
      <c r="AL2011" s="90" t="s">
        <v>57</v>
      </c>
      <c r="AM2011" s="90"/>
      <c r="AN2011" s="90" t="s">
        <v>57</v>
      </c>
      <c r="AO2011" s="90"/>
      <c r="AP2011" s="90" t="s">
        <v>57</v>
      </c>
      <c r="AQ2011" s="90"/>
      <c r="AR2011" s="90" t="s">
        <v>57</v>
      </c>
      <c r="AS2011" s="90" t="s">
        <v>60</v>
      </c>
      <c r="AT2011" s="90" t="s">
        <v>61</v>
      </c>
      <c r="AU2011" s="97" t="s">
        <v>62</v>
      </c>
      <c r="AV2011" s="98" t="s">
        <v>125</v>
      </c>
      <c r="AW2011" s="97" t="s">
        <v>324</v>
      </c>
      <c r="AX2011" s="97">
        <v>3202005</v>
      </c>
      <c r="AY2011" s="98" t="s">
        <v>325</v>
      </c>
      <c r="AZ2011" s="98" t="s">
        <v>389</v>
      </c>
      <c r="BA2011" s="24"/>
    </row>
    <row r="2012" spans="1:53" ht="84.75" customHeight="1">
      <c r="A2012" s="23" t="str">
        <f>+IFERROR(VLOOKUP(R2012,'[2]Listas niveles'!$D$2:$E$11,2,FALSE),"")</f>
        <v>DTCA</v>
      </c>
      <c r="B2012" s="23" t="str">
        <f>+IFERROR(VLOOKUP(AS2012,'[2]Listas anexo 1'!$A$7:$B$8,2,FALSE),"")</f>
        <v>ADMIN</v>
      </c>
      <c r="C2012" s="23" t="str">
        <f>+IFERROR(VLOOKUP(AT2012,'[2]Listas anexo 1'!$A$13:$B$15,2,FALSE),"")</f>
        <v>ADMINYCOOR</v>
      </c>
      <c r="D2012" s="23" t="str">
        <f>+IFERROR(VLOOKUP(AT2012,'[2]Listas anexo 1'!$A$13:$C$15,3,FALSE),"")</f>
        <v>CONTRIBUIR</v>
      </c>
      <c r="E2012" s="23" t="str">
        <f>+IFERROR(VLOOKUP(AT2012,'[2]Listas anexo 1'!$A$19:$B$21,2,FALSE),"")</f>
        <v>ADMINOB</v>
      </c>
      <c r="F2012" s="23" t="str">
        <f>+IFERROR(VLOOKUP(AV2012,'[2]Listas anexo 1'!$J$13:$K$21,2,FALSE),"")</f>
        <v>ADOBI</v>
      </c>
      <c r="G2012" s="23" t="str">
        <f>+IFERROR(VLOOKUP(AW2012,'[2]LISTAS ANEXO 1. 2'!$A$9:$B$38,2,FALSE),"")</f>
        <v>AIII</v>
      </c>
      <c r="H2012" s="23" t="str">
        <f>+IFERROR(IF(C2012="ADMINYCOOR",VLOOKUP(AY2012,'[2]LISTAS ANEXO 1. 3'!$B$13:$C$42,2,FALSE),IF(C2012="TASAS",VLOOKUP(AY2012,'[2]LISTAS ANEXO 1. 3'!$B$43:$C$51,2,FALSE),IF(C2012="FORTALECIMIENTO",VLOOKUP(AY2012,'[2]LISTAS ANEXO 1. 3'!$B$52:$C$58,2,FALSE),""))),"")</f>
        <v>DD</v>
      </c>
      <c r="I2012" s="23" t="str">
        <f>+IFERROR(VLOOKUP(#REF!,'[2]LISTAS ANEXO 1. 4'!$B$74:$C$90,2,FALSE),"")</f>
        <v/>
      </c>
      <c r="J2012" s="23" t="str">
        <f>+IFERROR(VLOOKUP(X2012,[2]ORDINALES!$B$2:$C$5,2,FALSE),"")</f>
        <v>CTADOS</v>
      </c>
      <c r="K2012" s="23" t="str">
        <f>+IFERROR(VLOOKUP(#REF!,[2]REGION!$G$2:$I$1125,2,FALSE),"")</f>
        <v/>
      </c>
      <c r="L2012" s="23" t="str">
        <f>+IFERROR(VLOOKUP(AI2012,[2]REGION!$G$2:$I$1125,2,FALSE),"")</f>
        <v>GUAJIRA</v>
      </c>
      <c r="M2012" s="23" t="str">
        <f>+IFERROR(VLOOKUP(#REF!,[2]ORDINALES!$H$2:$I$382,2,FALSE),"")</f>
        <v/>
      </c>
      <c r="N2012" s="23" t="str">
        <f>IFERROR(VLOOKUP(U2012,'[2]Lista Willy'!$B$11:$D$14,3,FALSE),"")</f>
        <v>REC_11</v>
      </c>
      <c r="O2012" s="24"/>
      <c r="P2012" s="90">
        <v>60024</v>
      </c>
      <c r="Q2012" s="90" t="s">
        <v>540</v>
      </c>
      <c r="R2012" s="90" t="s">
        <v>1757</v>
      </c>
      <c r="S2012" s="90" t="s">
        <v>1905</v>
      </c>
      <c r="T2012" s="94" t="s">
        <v>1757</v>
      </c>
      <c r="U2012" s="90" t="s">
        <v>52</v>
      </c>
      <c r="V2012" s="94" t="s">
        <v>53</v>
      </c>
      <c r="W2012" s="90" t="s">
        <v>54</v>
      </c>
      <c r="X2012" s="90" t="s">
        <v>55</v>
      </c>
      <c r="Y2012" s="99" t="s">
        <v>1928</v>
      </c>
      <c r="Z2012" s="87">
        <v>46453000</v>
      </c>
      <c r="AA2012" s="120"/>
      <c r="AB2012" s="87"/>
      <c r="AC2012" s="87"/>
      <c r="AD2012" s="87"/>
      <c r="AE2012" s="120">
        <v>46453000</v>
      </c>
      <c r="AF2012" s="88"/>
      <c r="AG2012" s="89"/>
      <c r="AH2012" s="90" t="s">
        <v>57</v>
      </c>
      <c r="AI2012" s="90" t="s">
        <v>1814</v>
      </c>
      <c r="AJ2012" s="90" t="s">
        <v>1907</v>
      </c>
      <c r="AK2012" s="90" t="s">
        <v>59</v>
      </c>
      <c r="AL2012" s="90" t="s">
        <v>57</v>
      </c>
      <c r="AM2012" s="90"/>
      <c r="AN2012" s="90" t="s">
        <v>57</v>
      </c>
      <c r="AO2012" s="90"/>
      <c r="AP2012" s="90" t="s">
        <v>57</v>
      </c>
      <c r="AQ2012" s="90"/>
      <c r="AR2012" s="90" t="s">
        <v>57</v>
      </c>
      <c r="AS2012" s="90" t="s">
        <v>60</v>
      </c>
      <c r="AT2012" s="90" t="s">
        <v>61</v>
      </c>
      <c r="AU2012" s="97" t="s">
        <v>62</v>
      </c>
      <c r="AV2012" s="98" t="s">
        <v>125</v>
      </c>
      <c r="AW2012" s="97" t="s">
        <v>324</v>
      </c>
      <c r="AX2012" s="97">
        <v>3202005</v>
      </c>
      <c r="AY2012" s="98" t="s">
        <v>325</v>
      </c>
      <c r="AZ2012" s="98" t="s">
        <v>389</v>
      </c>
      <c r="BA2012" s="24"/>
    </row>
    <row r="2013" spans="1:53" ht="84.75" customHeight="1">
      <c r="A2013" s="23" t="str">
        <f>+IFERROR(VLOOKUP(R2013,'[2]Listas niveles'!$D$2:$E$11,2,FALSE),"")</f>
        <v>DTCA</v>
      </c>
      <c r="B2013" s="23" t="str">
        <f>+IFERROR(VLOOKUP(AS2013,'[2]Listas anexo 1'!$A$7:$B$8,2,FALSE),"")</f>
        <v>ADMIN</v>
      </c>
      <c r="C2013" s="23" t="str">
        <f>+IFERROR(VLOOKUP(AT2013,'[2]Listas anexo 1'!$A$13:$B$15,2,FALSE),"")</f>
        <v>ADMINYCOOR</v>
      </c>
      <c r="D2013" s="23" t="str">
        <f>+IFERROR(VLOOKUP(AT2013,'[2]Listas anexo 1'!$A$13:$C$15,3,FALSE),"")</f>
        <v>CONTRIBUIR</v>
      </c>
      <c r="E2013" s="23" t="str">
        <f>+IFERROR(VLOOKUP(AT2013,'[2]Listas anexo 1'!$A$19:$B$21,2,FALSE),"")</f>
        <v>ADMINOB</v>
      </c>
      <c r="F2013" s="23" t="str">
        <f>+IFERROR(VLOOKUP(AV2013,'[2]Listas anexo 1'!$J$13:$K$21,2,FALSE),"")</f>
        <v>ADOBI</v>
      </c>
      <c r="G2013" s="23" t="str">
        <f>+IFERROR(VLOOKUP(AW2013,'[2]LISTAS ANEXO 1. 2'!$A$9:$B$38,2,FALSE),"")</f>
        <v>AIII</v>
      </c>
      <c r="H2013" s="23" t="str">
        <f>+IFERROR(IF(C2013="ADMINYCOOR",VLOOKUP(AY2013,'[2]LISTAS ANEXO 1. 3'!$B$13:$C$42,2,FALSE),IF(C2013="TASAS",VLOOKUP(AY2013,'[2]LISTAS ANEXO 1. 3'!$B$43:$C$51,2,FALSE),IF(C2013="FORTALECIMIENTO",VLOOKUP(AY2013,'[2]LISTAS ANEXO 1. 3'!$B$52:$C$58,2,FALSE),""))),"")</f>
        <v>DD</v>
      </c>
      <c r="I2013" s="23" t="str">
        <f>+IFERROR(VLOOKUP(#REF!,'[2]LISTAS ANEXO 1. 4'!$B$74:$C$90,2,FALSE),"")</f>
        <v/>
      </c>
      <c r="J2013" s="23" t="str">
        <f>+IFERROR(VLOOKUP(X2013,[2]ORDINALES!$B$2:$C$5,2,FALSE),"")</f>
        <v>CTADOS</v>
      </c>
      <c r="K2013" s="23" t="str">
        <f>+IFERROR(VLOOKUP(#REF!,[2]REGION!$G$2:$I$1125,2,FALSE),"")</f>
        <v/>
      </c>
      <c r="L2013" s="23" t="str">
        <f>+IFERROR(VLOOKUP(AI2013,[2]REGION!$G$2:$I$1125,2,FALSE),"")</f>
        <v>GUAJIRA</v>
      </c>
      <c r="M2013" s="23" t="str">
        <f>+IFERROR(VLOOKUP(#REF!,[2]ORDINALES!$H$2:$I$382,2,FALSE),"")</f>
        <v/>
      </c>
      <c r="N2013" s="23" t="str">
        <f>IFERROR(VLOOKUP(U2013,'[2]Lista Willy'!$B$11:$D$14,3,FALSE),"")</f>
        <v>REC_11</v>
      </c>
      <c r="O2013" s="24"/>
      <c r="P2013" s="90">
        <v>60025</v>
      </c>
      <c r="Q2013" s="90" t="s">
        <v>540</v>
      </c>
      <c r="R2013" s="90" t="s">
        <v>1757</v>
      </c>
      <c r="S2013" s="90" t="s">
        <v>1905</v>
      </c>
      <c r="T2013" s="94" t="s">
        <v>1757</v>
      </c>
      <c r="U2013" s="90" t="s">
        <v>52</v>
      </c>
      <c r="V2013" s="94" t="s">
        <v>53</v>
      </c>
      <c r="W2013" s="90" t="s">
        <v>54</v>
      </c>
      <c r="X2013" s="90" t="s">
        <v>55</v>
      </c>
      <c r="Y2013" s="99" t="s">
        <v>1929</v>
      </c>
      <c r="Z2013" s="87">
        <v>18169200</v>
      </c>
      <c r="AA2013" s="120"/>
      <c r="AB2013" s="87"/>
      <c r="AC2013" s="87"/>
      <c r="AD2013" s="87"/>
      <c r="AE2013" s="120">
        <v>18169200</v>
      </c>
      <c r="AF2013" s="88"/>
      <c r="AG2013" s="89"/>
      <c r="AH2013" s="90" t="s">
        <v>57</v>
      </c>
      <c r="AI2013" s="90" t="s">
        <v>1814</v>
      </c>
      <c r="AJ2013" s="90" t="s">
        <v>1907</v>
      </c>
      <c r="AK2013" s="90" t="s">
        <v>59</v>
      </c>
      <c r="AL2013" s="90" t="s">
        <v>57</v>
      </c>
      <c r="AM2013" s="90"/>
      <c r="AN2013" s="90" t="s">
        <v>57</v>
      </c>
      <c r="AO2013" s="90"/>
      <c r="AP2013" s="90" t="s">
        <v>57</v>
      </c>
      <c r="AQ2013" s="90"/>
      <c r="AR2013" s="90" t="s">
        <v>57</v>
      </c>
      <c r="AS2013" s="90" t="s">
        <v>60</v>
      </c>
      <c r="AT2013" s="90" t="s">
        <v>61</v>
      </c>
      <c r="AU2013" s="97" t="s">
        <v>62</v>
      </c>
      <c r="AV2013" s="98" t="s">
        <v>125</v>
      </c>
      <c r="AW2013" s="97" t="s">
        <v>324</v>
      </c>
      <c r="AX2013" s="97">
        <v>3202005</v>
      </c>
      <c r="AY2013" s="98" t="s">
        <v>325</v>
      </c>
      <c r="AZ2013" s="98" t="s">
        <v>389</v>
      </c>
      <c r="BA2013" s="24"/>
    </row>
    <row r="2014" spans="1:53" ht="84.75" customHeight="1">
      <c r="A2014" s="23" t="str">
        <f>+IFERROR(VLOOKUP(R2014,'[2]Listas niveles'!$D$2:$E$11,2,FALSE),"")</f>
        <v>DTCA</v>
      </c>
      <c r="B2014" s="23" t="str">
        <f>+IFERROR(VLOOKUP(AS2014,'[2]Listas anexo 1'!$A$7:$B$8,2,FALSE),"")</f>
        <v>ADMIN</v>
      </c>
      <c r="C2014" s="23" t="str">
        <f>+IFERROR(VLOOKUP(AT2014,'[2]Listas anexo 1'!$A$13:$B$15,2,FALSE),"")</f>
        <v>ADMINYCOOR</v>
      </c>
      <c r="D2014" s="23" t="str">
        <f>+IFERROR(VLOOKUP(AT2014,'[2]Listas anexo 1'!$A$13:$C$15,3,FALSE),"")</f>
        <v>CONTRIBUIR</v>
      </c>
      <c r="E2014" s="23" t="str">
        <f>+IFERROR(VLOOKUP(AT2014,'[2]Listas anexo 1'!$A$19:$B$21,2,FALSE),"")</f>
        <v>ADMINOB</v>
      </c>
      <c r="F2014" s="23" t="str">
        <f>+IFERROR(VLOOKUP(AV2014,'[2]Listas anexo 1'!$J$13:$K$21,2,FALSE),"")</f>
        <v>ADOBI</v>
      </c>
      <c r="G2014" s="23" t="str">
        <f>+IFERROR(VLOOKUP(AW2014,'[2]LISTAS ANEXO 1. 2'!$A$9:$B$38,2,FALSE),"")</f>
        <v>AIII</v>
      </c>
      <c r="H2014" s="23" t="str">
        <f>+IFERROR(IF(C2014="ADMINYCOOR",VLOOKUP(AY2014,'[2]LISTAS ANEXO 1. 3'!$B$13:$C$42,2,FALSE),IF(C2014="TASAS",VLOOKUP(AY2014,'[2]LISTAS ANEXO 1. 3'!$B$43:$C$51,2,FALSE),IF(C2014="FORTALECIMIENTO",VLOOKUP(AY2014,'[2]LISTAS ANEXO 1. 3'!$B$52:$C$58,2,FALSE),""))),"")</f>
        <v>DD</v>
      </c>
      <c r="I2014" s="23" t="str">
        <f>+IFERROR(VLOOKUP(#REF!,'[2]LISTAS ANEXO 1. 4'!$B$74:$C$90,2,FALSE),"")</f>
        <v/>
      </c>
      <c r="J2014" s="23" t="str">
        <f>+IFERROR(VLOOKUP(X2014,[2]ORDINALES!$B$2:$C$5,2,FALSE),"")</f>
        <v>CTADOS</v>
      </c>
      <c r="K2014" s="23" t="str">
        <f>+IFERROR(VLOOKUP(#REF!,[2]REGION!$G$2:$I$1125,2,FALSE),"")</f>
        <v/>
      </c>
      <c r="L2014" s="23" t="str">
        <f>+IFERROR(VLOOKUP(AI2014,[2]REGION!$G$2:$I$1125,2,FALSE),"")</f>
        <v>GUAJIRA</v>
      </c>
      <c r="M2014" s="23" t="str">
        <f>+IFERROR(VLOOKUP(#REF!,[2]ORDINALES!$H$2:$I$382,2,FALSE),"")</f>
        <v/>
      </c>
      <c r="N2014" s="23" t="str">
        <f>IFERROR(VLOOKUP(U2014,'[2]Lista Willy'!$B$11:$D$14,3,FALSE),"")</f>
        <v>REC_20</v>
      </c>
      <c r="O2014" s="24"/>
      <c r="P2014" s="94">
        <v>60026</v>
      </c>
      <c r="Q2014" s="94" t="s">
        <v>540</v>
      </c>
      <c r="R2014" s="94" t="s">
        <v>1757</v>
      </c>
      <c r="S2014" s="94" t="s">
        <v>1905</v>
      </c>
      <c r="T2014" s="94" t="s">
        <v>1757</v>
      </c>
      <c r="U2014" s="94" t="s">
        <v>153</v>
      </c>
      <c r="V2014" s="94" t="s">
        <v>154</v>
      </c>
      <c r="W2014" s="94" t="s">
        <v>54</v>
      </c>
      <c r="X2014" s="90" t="s">
        <v>55</v>
      </c>
      <c r="Y2014" s="137" t="s">
        <v>1930</v>
      </c>
      <c r="Z2014" s="145">
        <v>53502375</v>
      </c>
      <c r="AA2014" s="120"/>
      <c r="AB2014" s="145"/>
      <c r="AC2014" s="145"/>
      <c r="AD2014" s="145"/>
      <c r="AE2014" s="120">
        <v>53502375</v>
      </c>
      <c r="AF2014" s="88"/>
      <c r="AG2014" s="89"/>
      <c r="AH2014" s="90" t="s">
        <v>57</v>
      </c>
      <c r="AI2014" s="94" t="s">
        <v>1814</v>
      </c>
      <c r="AJ2014" s="94" t="s">
        <v>1815</v>
      </c>
      <c r="AK2014" s="94" t="s">
        <v>59</v>
      </c>
      <c r="AL2014" s="90" t="s">
        <v>57</v>
      </c>
      <c r="AM2014" s="90"/>
      <c r="AN2014" s="90" t="s">
        <v>57</v>
      </c>
      <c r="AO2014" s="90"/>
      <c r="AP2014" s="90" t="s">
        <v>57</v>
      </c>
      <c r="AQ2014" s="90"/>
      <c r="AR2014" s="90" t="s">
        <v>57</v>
      </c>
      <c r="AS2014" s="90" t="s">
        <v>60</v>
      </c>
      <c r="AT2014" s="90" t="s">
        <v>61</v>
      </c>
      <c r="AU2014" s="97" t="s">
        <v>62</v>
      </c>
      <c r="AV2014" s="98" t="s">
        <v>125</v>
      </c>
      <c r="AW2014" s="97" t="s">
        <v>324</v>
      </c>
      <c r="AX2014" s="97">
        <v>3202005</v>
      </c>
      <c r="AY2014" s="98" t="s">
        <v>325</v>
      </c>
      <c r="AZ2014" s="98" t="s">
        <v>389</v>
      </c>
      <c r="BA2014" s="24"/>
    </row>
    <row r="2015" spans="1:53" ht="84.75" customHeight="1">
      <c r="A2015" s="23" t="str">
        <f>+IFERROR(VLOOKUP(R2015,'[2]Listas niveles'!$D$2:$E$11,2,FALSE),"")</f>
        <v>DTCA</v>
      </c>
      <c r="B2015" s="23" t="str">
        <f>+IFERROR(VLOOKUP(AS2015,'[2]Listas anexo 1'!$A$7:$B$8,2,FALSE),"")</f>
        <v>ADMIN</v>
      </c>
      <c r="C2015" s="23" t="str">
        <f>+IFERROR(VLOOKUP(AT2015,'[2]Listas anexo 1'!$A$13:$B$15,2,FALSE),"")</f>
        <v>ADMINYCOOR</v>
      </c>
      <c r="D2015" s="23" t="str">
        <f>+IFERROR(VLOOKUP(AT2015,'[2]Listas anexo 1'!$A$13:$C$15,3,FALSE),"")</f>
        <v>CONTRIBUIR</v>
      </c>
      <c r="E2015" s="23" t="str">
        <f>+IFERROR(VLOOKUP(AT2015,'[2]Listas anexo 1'!$A$19:$B$21,2,FALSE),"")</f>
        <v>ADMINOB</v>
      </c>
      <c r="F2015" s="23" t="str">
        <f>+IFERROR(VLOOKUP(AV2015,'[2]Listas anexo 1'!$J$13:$K$21,2,FALSE),"")</f>
        <v>ADOBI</v>
      </c>
      <c r="G2015" s="23" t="str">
        <f>+IFERROR(VLOOKUP(AW2015,'[2]LISTAS ANEXO 1. 2'!$A$9:$B$38,2,FALSE),"")</f>
        <v>AIII</v>
      </c>
      <c r="H2015" s="23" t="str">
        <f>+IFERROR(IF(C2015="ADMINYCOOR",VLOOKUP(AY2015,'[2]LISTAS ANEXO 1. 3'!$B$13:$C$42,2,FALSE),IF(C2015="TASAS",VLOOKUP(AY2015,'[2]LISTAS ANEXO 1. 3'!$B$43:$C$51,2,FALSE),IF(C2015="FORTALECIMIENTO",VLOOKUP(AY2015,'[2]LISTAS ANEXO 1. 3'!$B$52:$C$58,2,FALSE),""))),"")</f>
        <v>DD</v>
      </c>
      <c r="I2015" s="23" t="str">
        <f>+IFERROR(VLOOKUP(#REF!,'[2]LISTAS ANEXO 1. 4'!$B$74:$C$90,2,FALSE),"")</f>
        <v/>
      </c>
      <c r="J2015" s="23" t="str">
        <f>+IFERROR(VLOOKUP(X2015,[2]ORDINALES!$B$2:$C$5,2,FALSE),"")</f>
        <v>CTADOS</v>
      </c>
      <c r="K2015" s="23" t="str">
        <f>+IFERROR(VLOOKUP(#REF!,[2]REGION!$G$2:$I$1125,2,FALSE),"")</f>
        <v/>
      </c>
      <c r="L2015" s="23" t="str">
        <f>+IFERROR(VLOOKUP(AI2015,[2]REGION!$G$2:$I$1125,2,FALSE),"")</f>
        <v>GUAJIRA</v>
      </c>
      <c r="M2015" s="23" t="str">
        <f>+IFERROR(VLOOKUP(#REF!,[2]ORDINALES!$H$2:$I$382,2,FALSE),"")</f>
        <v/>
      </c>
      <c r="N2015" s="23" t="str">
        <f>IFERROR(VLOOKUP(U2015,'[2]Lista Willy'!$B$11:$D$14,3,FALSE),"")</f>
        <v>REC_11</v>
      </c>
      <c r="O2015" s="24"/>
      <c r="P2015" s="90">
        <v>60027</v>
      </c>
      <c r="Q2015" s="90" t="s">
        <v>540</v>
      </c>
      <c r="R2015" s="90" t="s">
        <v>1757</v>
      </c>
      <c r="S2015" s="90" t="s">
        <v>1905</v>
      </c>
      <c r="T2015" s="94" t="s">
        <v>1757</v>
      </c>
      <c r="U2015" s="90" t="s">
        <v>52</v>
      </c>
      <c r="V2015" s="94" t="s">
        <v>53</v>
      </c>
      <c r="W2015" s="90" t="s">
        <v>54</v>
      </c>
      <c r="X2015" s="90" t="s">
        <v>55</v>
      </c>
      <c r="Y2015" s="99" t="s">
        <v>1931</v>
      </c>
      <c r="Z2015" s="87">
        <v>35535000</v>
      </c>
      <c r="AA2015" s="120"/>
      <c r="AB2015" s="87"/>
      <c r="AC2015" s="87"/>
      <c r="AD2015" s="87"/>
      <c r="AE2015" s="120">
        <v>35535000</v>
      </c>
      <c r="AF2015" s="88"/>
      <c r="AG2015" s="89"/>
      <c r="AH2015" s="90" t="s">
        <v>57</v>
      </c>
      <c r="AI2015" s="90" t="s">
        <v>1814</v>
      </c>
      <c r="AJ2015" s="90" t="s">
        <v>1907</v>
      </c>
      <c r="AK2015" s="90" t="s">
        <v>59</v>
      </c>
      <c r="AL2015" s="90" t="s">
        <v>57</v>
      </c>
      <c r="AM2015" s="90"/>
      <c r="AN2015" s="90" t="s">
        <v>57</v>
      </c>
      <c r="AO2015" s="90"/>
      <c r="AP2015" s="90" t="s">
        <v>57</v>
      </c>
      <c r="AQ2015" s="90"/>
      <c r="AR2015" s="90" t="s">
        <v>57</v>
      </c>
      <c r="AS2015" s="90" t="s">
        <v>60</v>
      </c>
      <c r="AT2015" s="90" t="s">
        <v>61</v>
      </c>
      <c r="AU2015" s="97" t="s">
        <v>62</v>
      </c>
      <c r="AV2015" s="98" t="s">
        <v>125</v>
      </c>
      <c r="AW2015" s="97" t="s">
        <v>324</v>
      </c>
      <c r="AX2015" s="97">
        <v>3202005</v>
      </c>
      <c r="AY2015" s="98" t="s">
        <v>325</v>
      </c>
      <c r="AZ2015" s="98" t="s">
        <v>389</v>
      </c>
      <c r="BA2015" s="24"/>
    </row>
    <row r="2016" spans="1:53" ht="84.75" customHeight="1">
      <c r="A2016" s="23" t="str">
        <f>+IFERROR(VLOOKUP(R2016,'[2]Listas niveles'!$D$2:$E$11,2,FALSE),"")</f>
        <v>DTCA</v>
      </c>
      <c r="B2016" s="23" t="str">
        <f>+IFERROR(VLOOKUP(AS2016,'[2]Listas anexo 1'!$A$7:$B$8,2,FALSE),"")</f>
        <v>ADMIN</v>
      </c>
      <c r="C2016" s="23" t="str">
        <f>+IFERROR(VLOOKUP(AT2016,'[2]Listas anexo 1'!$A$13:$B$15,2,FALSE),"")</f>
        <v>ADMINYCOOR</v>
      </c>
      <c r="D2016" s="23" t="str">
        <f>+IFERROR(VLOOKUP(AT2016,'[2]Listas anexo 1'!$A$13:$C$15,3,FALSE),"")</f>
        <v>CONTRIBUIR</v>
      </c>
      <c r="E2016" s="23" t="str">
        <f>+IFERROR(VLOOKUP(AT2016,'[2]Listas anexo 1'!$A$19:$B$21,2,FALSE),"")</f>
        <v>ADMINOB</v>
      </c>
      <c r="F2016" s="23" t="str">
        <f>+IFERROR(VLOOKUP(AV2016,'[2]Listas anexo 1'!$J$13:$K$21,2,FALSE),"")</f>
        <v>ADOBIII</v>
      </c>
      <c r="G2016" s="23" t="str">
        <f>+IFERROR(VLOOKUP(AW2016,'[2]LISTAS ANEXO 1. 2'!$A$9:$B$38,2,FALSE),"")</f>
        <v>AVI</v>
      </c>
      <c r="H2016" s="23" t="str">
        <f>+IFERROR(IF(C2016="ADMINYCOOR",VLOOKUP(AY2016,'[2]LISTAS ANEXO 1. 3'!$B$13:$C$42,2,FALSE),IF(C2016="TASAS",VLOOKUP(AY2016,'[2]LISTAS ANEXO 1. 3'!$B$43:$C$51,2,FALSE),IF(C2016="FORTALECIMIENTO",VLOOKUP(AY2016,'[2]LISTAS ANEXO 1. 3'!$B$52:$C$58,2,FALSE),""))),"")</f>
        <v>HH</v>
      </c>
      <c r="I2016" s="23" t="str">
        <f>+IFERROR(VLOOKUP(#REF!,'[2]LISTAS ANEXO 1. 4'!$B$74:$C$90,2,FALSE),"")</f>
        <v/>
      </c>
      <c r="J2016" s="23" t="str">
        <f>+IFERROR(VLOOKUP(X2016,[2]ORDINALES!$B$2:$C$5,2,FALSE),"")</f>
        <v>CTADOS</v>
      </c>
      <c r="K2016" s="23" t="str">
        <f>+IFERROR(VLOOKUP(#REF!,[2]REGION!$G$2:$I$1125,2,FALSE),"")</f>
        <v/>
      </c>
      <c r="L2016" s="23" t="str">
        <f>+IFERROR(VLOOKUP(AI2016,[2]REGION!$G$2:$I$1125,2,FALSE),"")</f>
        <v>GUAJIRA</v>
      </c>
      <c r="M2016" s="23" t="str">
        <f>+IFERROR(VLOOKUP(#REF!,[2]ORDINALES!$H$2:$I$382,2,FALSE),"")</f>
        <v/>
      </c>
      <c r="N2016" s="23" t="str">
        <f>IFERROR(VLOOKUP(U2016,'[2]Lista Willy'!$B$11:$D$14,3,FALSE),"")</f>
        <v>REC_11</v>
      </c>
      <c r="O2016" s="24"/>
      <c r="P2016" s="90">
        <v>60028</v>
      </c>
      <c r="Q2016" s="90" t="s">
        <v>540</v>
      </c>
      <c r="R2016" s="90" t="s">
        <v>1757</v>
      </c>
      <c r="S2016" s="90" t="s">
        <v>1905</v>
      </c>
      <c r="T2016" s="94" t="s">
        <v>1757</v>
      </c>
      <c r="U2016" s="90" t="s">
        <v>52</v>
      </c>
      <c r="V2016" s="94" t="s">
        <v>53</v>
      </c>
      <c r="W2016" s="90" t="s">
        <v>54</v>
      </c>
      <c r="X2016" s="90" t="s">
        <v>55</v>
      </c>
      <c r="Y2016" s="99" t="s">
        <v>1932</v>
      </c>
      <c r="Z2016" s="87">
        <v>44924618</v>
      </c>
      <c r="AA2016" s="120"/>
      <c r="AB2016" s="87"/>
      <c r="AC2016" s="87"/>
      <c r="AD2016" s="87"/>
      <c r="AE2016" s="120">
        <v>44924618</v>
      </c>
      <c r="AF2016" s="88"/>
      <c r="AG2016" s="89"/>
      <c r="AH2016" s="90" t="s">
        <v>57</v>
      </c>
      <c r="AI2016" s="90" t="s">
        <v>1814</v>
      </c>
      <c r="AJ2016" s="90" t="s">
        <v>1907</v>
      </c>
      <c r="AK2016" s="90" t="s">
        <v>59</v>
      </c>
      <c r="AL2016" s="90" t="s">
        <v>57</v>
      </c>
      <c r="AM2016" s="90"/>
      <c r="AN2016" s="90" t="s">
        <v>57</v>
      </c>
      <c r="AO2016" s="90"/>
      <c r="AP2016" s="90" t="s">
        <v>57</v>
      </c>
      <c r="AQ2016" s="90"/>
      <c r="AR2016" s="90" t="s">
        <v>57</v>
      </c>
      <c r="AS2016" s="90" t="s">
        <v>60</v>
      </c>
      <c r="AT2016" s="90" t="s">
        <v>61</v>
      </c>
      <c r="AU2016" s="97" t="s">
        <v>62</v>
      </c>
      <c r="AV2016" s="97" t="s">
        <v>272</v>
      </c>
      <c r="AW2016" s="97" t="s">
        <v>273</v>
      </c>
      <c r="AX2016" s="97">
        <v>3202010</v>
      </c>
      <c r="AY2016" s="97" t="s">
        <v>274</v>
      </c>
      <c r="AZ2016" s="98" t="s">
        <v>407</v>
      </c>
      <c r="BA2016" s="24"/>
    </row>
    <row r="2017" spans="1:53" ht="84.75" customHeight="1">
      <c r="A2017" s="23" t="str">
        <f>+IFERROR(VLOOKUP(R2017,'[2]Listas niveles'!$D$2:$E$11,2,FALSE),"")</f>
        <v>DTCA</v>
      </c>
      <c r="B2017" s="23" t="str">
        <f>+IFERROR(VLOOKUP(AS2017,'[2]Listas anexo 1'!$A$7:$B$8,2,FALSE),"")</f>
        <v>ADMIN</v>
      </c>
      <c r="C2017" s="23" t="str">
        <f>+IFERROR(VLOOKUP(AT2017,'[2]Listas anexo 1'!$A$13:$B$15,2,FALSE),"")</f>
        <v>ADMINYCOOR</v>
      </c>
      <c r="D2017" s="23" t="str">
        <f>+IFERROR(VLOOKUP(AT2017,'[2]Listas anexo 1'!$A$13:$C$15,3,FALSE),"")</f>
        <v>CONTRIBUIR</v>
      </c>
      <c r="E2017" s="23" t="str">
        <f>+IFERROR(VLOOKUP(AT2017,'[2]Listas anexo 1'!$A$19:$B$21,2,FALSE),"")</f>
        <v>ADMINOB</v>
      </c>
      <c r="F2017" s="23" t="str">
        <f>+IFERROR(VLOOKUP(AV2017,'[2]Listas anexo 1'!$J$13:$K$21,2,FALSE),"")</f>
        <v>ADOBIV</v>
      </c>
      <c r="G2017" s="23" t="str">
        <f>+IFERROR(VLOOKUP(AW2017,'[2]LISTAS ANEXO 1. 2'!$A$9:$B$38,2,FALSE),"")</f>
        <v>AXVI</v>
      </c>
      <c r="H2017" s="23" t="str">
        <f>+IFERROR(IF(C2017="ADMINYCOOR",VLOOKUP(AY2017,'[2]LISTAS ANEXO 1. 3'!$B$13:$C$42,2,FALSE),IF(C2017="TASAS",VLOOKUP(AY2017,'[2]LISTAS ANEXO 1. 3'!$B$43:$C$51,2,FALSE),IF(C2017="FORTALECIMIENTO",VLOOKUP(AY2017,'[2]LISTAS ANEXO 1. 3'!$B$52:$C$58,2,FALSE),""))),"")</f>
        <v>CD</v>
      </c>
      <c r="I2017" s="23" t="str">
        <f>+IFERROR(VLOOKUP(#REF!,'[2]LISTAS ANEXO 1. 4'!$B$74:$C$90,2,FALSE),"")</f>
        <v/>
      </c>
      <c r="J2017" s="23" t="str">
        <f>+IFERROR(VLOOKUP(X2017,[2]ORDINALES!$B$2:$C$5,2,FALSE),"")</f>
        <v>CTADOS</v>
      </c>
      <c r="K2017" s="23" t="str">
        <f>+IFERROR(VLOOKUP(#REF!,[2]REGION!$G$2:$I$1125,2,FALSE),"")</f>
        <v/>
      </c>
      <c r="L2017" s="23" t="str">
        <f>+IFERROR(VLOOKUP(AI2017,[2]REGION!$G$2:$I$1125,2,FALSE),"")</f>
        <v>GUAJIRA</v>
      </c>
      <c r="M2017" s="23" t="str">
        <f>+IFERROR(VLOOKUP(#REF!,[2]ORDINALES!$H$2:$I$382,2,FALSE),"")</f>
        <v/>
      </c>
      <c r="N2017" s="23" t="str">
        <f>IFERROR(VLOOKUP(U2017,'[2]Lista Willy'!$B$11:$D$14,3,FALSE),"")</f>
        <v>REC_11</v>
      </c>
      <c r="O2017" s="24"/>
      <c r="P2017" s="90">
        <v>60029</v>
      </c>
      <c r="Q2017" s="90" t="s">
        <v>540</v>
      </c>
      <c r="R2017" s="90" t="s">
        <v>1757</v>
      </c>
      <c r="S2017" s="90" t="s">
        <v>1905</v>
      </c>
      <c r="T2017" s="94" t="s">
        <v>1757</v>
      </c>
      <c r="U2017" s="90" t="s">
        <v>52</v>
      </c>
      <c r="V2017" s="94" t="s">
        <v>53</v>
      </c>
      <c r="W2017" s="90" t="s">
        <v>54</v>
      </c>
      <c r="X2017" s="90" t="s">
        <v>55</v>
      </c>
      <c r="Y2017" s="99" t="s">
        <v>1933</v>
      </c>
      <c r="Z2017" s="87">
        <v>40000000</v>
      </c>
      <c r="AA2017" s="120"/>
      <c r="AB2017" s="87"/>
      <c r="AC2017" s="87"/>
      <c r="AD2017" s="87"/>
      <c r="AE2017" s="120">
        <v>40000000</v>
      </c>
      <c r="AF2017" s="88"/>
      <c r="AG2017" s="89"/>
      <c r="AH2017" s="90" t="s">
        <v>57</v>
      </c>
      <c r="AI2017" s="90" t="s">
        <v>1814</v>
      </c>
      <c r="AJ2017" s="90" t="s">
        <v>1907</v>
      </c>
      <c r="AK2017" s="90" t="s">
        <v>59</v>
      </c>
      <c r="AL2017" s="90" t="s">
        <v>57</v>
      </c>
      <c r="AM2017" s="90"/>
      <c r="AN2017" s="90" t="s">
        <v>57</v>
      </c>
      <c r="AO2017" s="90"/>
      <c r="AP2017" s="90" t="s">
        <v>57</v>
      </c>
      <c r="AQ2017" s="90"/>
      <c r="AR2017" s="90" t="s">
        <v>57</v>
      </c>
      <c r="AS2017" s="90" t="s">
        <v>60</v>
      </c>
      <c r="AT2017" s="90" t="s">
        <v>61</v>
      </c>
      <c r="AU2017" s="97" t="s">
        <v>62</v>
      </c>
      <c r="AV2017" s="98" t="s">
        <v>63</v>
      </c>
      <c r="AW2017" s="97" t="s">
        <v>64</v>
      </c>
      <c r="AX2017" s="97">
        <v>3202008</v>
      </c>
      <c r="AY2017" s="97" t="s">
        <v>65</v>
      </c>
      <c r="AZ2017" s="97" t="s">
        <v>66</v>
      </c>
      <c r="BA2017" s="24"/>
    </row>
    <row r="2018" spans="1:53" ht="84.75" customHeight="1">
      <c r="A2018" s="23" t="str">
        <f>+IFERROR(VLOOKUP(R2018,'[2]Listas niveles'!$D$2:$E$11,2,FALSE),"")</f>
        <v>DTCA</v>
      </c>
      <c r="B2018" s="23" t="str">
        <f>+IFERROR(VLOOKUP(AS2018,'[2]Listas anexo 1'!$A$7:$B$8,2,FALSE),"")</f>
        <v>ADMIN</v>
      </c>
      <c r="C2018" s="23" t="str">
        <f>+IFERROR(VLOOKUP(AT2018,'[2]Listas anexo 1'!$A$13:$B$15,2,FALSE),"")</f>
        <v>ADMINYCOOR</v>
      </c>
      <c r="D2018" s="23" t="str">
        <f>+IFERROR(VLOOKUP(AT2018,'[2]Listas anexo 1'!$A$13:$C$15,3,FALSE),"")</f>
        <v>CONTRIBUIR</v>
      </c>
      <c r="E2018" s="23" t="str">
        <f>+IFERROR(VLOOKUP(AT2018,'[2]Listas anexo 1'!$A$19:$B$21,2,FALSE),"")</f>
        <v>ADMINOB</v>
      </c>
      <c r="F2018" s="23" t="str">
        <f>+IFERROR(VLOOKUP(AV2018,'[2]Listas anexo 1'!$J$13:$K$21,2,FALSE),"")</f>
        <v>ADOBIV</v>
      </c>
      <c r="G2018" s="23" t="str">
        <f>+IFERROR(VLOOKUP(AW2018,'[2]LISTAS ANEXO 1. 2'!$A$9:$B$38,2,FALSE),"")</f>
        <v>AXVI</v>
      </c>
      <c r="H2018" s="23" t="str">
        <f>+IFERROR(IF(C2018="ADMINYCOOR",VLOOKUP(AY2018,'[2]LISTAS ANEXO 1. 3'!$B$13:$C$42,2,FALSE),IF(C2018="TASAS",VLOOKUP(AY2018,'[2]LISTAS ANEXO 1. 3'!$B$43:$C$51,2,FALSE),IF(C2018="FORTALECIMIENTO",VLOOKUP(AY2018,'[2]LISTAS ANEXO 1. 3'!$B$52:$C$58,2,FALSE),""))),"")</f>
        <v>CD</v>
      </c>
      <c r="I2018" s="23" t="str">
        <f>+IFERROR(VLOOKUP(#REF!,'[2]LISTAS ANEXO 1. 4'!$B$74:$C$90,2,FALSE),"")</f>
        <v/>
      </c>
      <c r="J2018" s="23" t="str">
        <f>+IFERROR(VLOOKUP(X2018,[2]ORDINALES!$B$2:$C$5,2,FALSE),"")</f>
        <v>CTADOS</v>
      </c>
      <c r="K2018" s="23" t="str">
        <f>+IFERROR(VLOOKUP(#REF!,[2]REGION!$G$2:$I$1125,2,FALSE),"")</f>
        <v/>
      </c>
      <c r="L2018" s="23" t="str">
        <f>+IFERROR(VLOOKUP(AI2018,[2]REGION!$G$2:$I$1125,2,FALSE),"")</f>
        <v>GUAJIRA</v>
      </c>
      <c r="M2018" s="23" t="str">
        <f>+IFERROR(VLOOKUP(#REF!,[2]ORDINALES!$H$2:$I$382,2,FALSE),"")</f>
        <v/>
      </c>
      <c r="N2018" s="23" t="str">
        <f>IFERROR(VLOOKUP(U2018,'[2]Lista Willy'!$B$11:$D$14,3,FALSE),"")</f>
        <v>REC_20</v>
      </c>
      <c r="O2018" s="24"/>
      <c r="P2018" s="94">
        <v>60030</v>
      </c>
      <c r="Q2018" s="94" t="s">
        <v>540</v>
      </c>
      <c r="R2018" s="94" t="s">
        <v>1757</v>
      </c>
      <c r="S2018" s="94" t="s">
        <v>1905</v>
      </c>
      <c r="T2018" s="94" t="s">
        <v>1757</v>
      </c>
      <c r="U2018" s="94" t="s">
        <v>153</v>
      </c>
      <c r="V2018" s="94" t="s">
        <v>154</v>
      </c>
      <c r="W2018" s="94" t="s">
        <v>54</v>
      </c>
      <c r="X2018" s="90" t="s">
        <v>55</v>
      </c>
      <c r="Y2018" s="137" t="s">
        <v>1934</v>
      </c>
      <c r="Z2018" s="138">
        <v>4000000</v>
      </c>
      <c r="AA2018" s="120"/>
      <c r="AB2018" s="138"/>
      <c r="AC2018" s="138"/>
      <c r="AD2018" s="138"/>
      <c r="AE2018" s="120">
        <v>4000000</v>
      </c>
      <c r="AF2018" s="88"/>
      <c r="AG2018" s="89"/>
      <c r="AH2018" s="90" t="s">
        <v>57</v>
      </c>
      <c r="AI2018" s="94" t="s">
        <v>1814</v>
      </c>
      <c r="AJ2018" s="94" t="s">
        <v>1815</v>
      </c>
      <c r="AK2018" s="94" t="s">
        <v>59</v>
      </c>
      <c r="AL2018" s="90" t="s">
        <v>57</v>
      </c>
      <c r="AM2018" s="90"/>
      <c r="AN2018" s="90" t="s">
        <v>57</v>
      </c>
      <c r="AO2018" s="90"/>
      <c r="AP2018" s="90" t="s">
        <v>57</v>
      </c>
      <c r="AQ2018" s="90"/>
      <c r="AR2018" s="90" t="s">
        <v>57</v>
      </c>
      <c r="AS2018" s="90" t="s">
        <v>60</v>
      </c>
      <c r="AT2018" s="90" t="s">
        <v>61</v>
      </c>
      <c r="AU2018" s="97" t="s">
        <v>62</v>
      </c>
      <c r="AV2018" s="98" t="s">
        <v>63</v>
      </c>
      <c r="AW2018" s="97" t="s">
        <v>64</v>
      </c>
      <c r="AX2018" s="97">
        <v>3202008</v>
      </c>
      <c r="AY2018" s="97" t="s">
        <v>65</v>
      </c>
      <c r="AZ2018" s="97" t="s">
        <v>66</v>
      </c>
      <c r="BA2018" s="24"/>
    </row>
    <row r="2019" spans="1:53" ht="84.75" customHeight="1">
      <c r="A2019" s="23" t="str">
        <f>+IFERROR(VLOOKUP(R2019,'[2]Listas niveles'!$D$2:$E$11,2,FALSE),"")</f>
        <v>DTCA</v>
      </c>
      <c r="B2019" s="23" t="str">
        <f>+IFERROR(VLOOKUP(AS2019,'[2]Listas anexo 1'!$A$7:$B$8,2,FALSE),"")</f>
        <v>ADMIN</v>
      </c>
      <c r="C2019" s="23" t="str">
        <f>+IFERROR(VLOOKUP(AT2019,'[2]Listas anexo 1'!$A$13:$B$15,2,FALSE),"")</f>
        <v>ADMINYCOOR</v>
      </c>
      <c r="D2019" s="23" t="str">
        <f>+IFERROR(VLOOKUP(AT2019,'[2]Listas anexo 1'!$A$13:$C$15,3,FALSE),"")</f>
        <v>CONTRIBUIR</v>
      </c>
      <c r="E2019" s="23" t="str">
        <f>+IFERROR(VLOOKUP(AT2019,'[2]Listas anexo 1'!$A$19:$B$21,2,FALSE),"")</f>
        <v>ADMINOB</v>
      </c>
      <c r="F2019" s="23" t="str">
        <f>+IFERROR(VLOOKUP(AV2019,'[2]Listas anexo 1'!$J$13:$K$21,2,FALSE),"")</f>
        <v>ADOBIV</v>
      </c>
      <c r="G2019" s="23" t="str">
        <f>+IFERROR(VLOOKUP(AW2019,'[2]LISTAS ANEXO 1. 2'!$A$9:$B$38,2,FALSE),"")</f>
        <v>AXVI</v>
      </c>
      <c r="H2019" s="23" t="str">
        <f>+IFERROR(IF(C2019="ADMINYCOOR",VLOOKUP(AY2019,'[2]LISTAS ANEXO 1. 3'!$B$13:$C$42,2,FALSE),IF(C2019="TASAS",VLOOKUP(AY2019,'[2]LISTAS ANEXO 1. 3'!$B$43:$C$51,2,FALSE),IF(C2019="FORTALECIMIENTO",VLOOKUP(AY2019,'[2]LISTAS ANEXO 1. 3'!$B$52:$C$58,2,FALSE),""))),"")</f>
        <v>CD</v>
      </c>
      <c r="I2019" s="23" t="str">
        <f>+IFERROR(VLOOKUP(#REF!,'[2]LISTAS ANEXO 1. 4'!$B$74:$C$90,2,FALSE),"")</f>
        <v/>
      </c>
      <c r="J2019" s="23" t="str">
        <f>+IFERROR(VLOOKUP(X2019,[2]ORDINALES!$B$2:$C$5,2,FALSE),"")</f>
        <v>CTADOS</v>
      </c>
      <c r="K2019" s="23" t="str">
        <f>+IFERROR(VLOOKUP(#REF!,[2]REGION!$G$2:$I$1125,2,FALSE),"")</f>
        <v/>
      </c>
      <c r="L2019" s="23" t="str">
        <f>+IFERROR(VLOOKUP(AI2019,[2]REGION!$G$2:$I$1125,2,FALSE),"")</f>
        <v>GUAJIRA</v>
      </c>
      <c r="M2019" s="23" t="str">
        <f>+IFERROR(VLOOKUP(#REF!,[2]ORDINALES!$H$2:$I$382,2,FALSE),"")</f>
        <v/>
      </c>
      <c r="N2019" s="23" t="str">
        <f>IFERROR(VLOOKUP(U2019,'[2]Lista Willy'!$B$11:$D$14,3,FALSE),"")</f>
        <v>REC_20</v>
      </c>
      <c r="O2019" s="24"/>
      <c r="P2019" s="94">
        <v>60031</v>
      </c>
      <c r="Q2019" s="94" t="s">
        <v>540</v>
      </c>
      <c r="R2019" s="94" t="s">
        <v>1757</v>
      </c>
      <c r="S2019" s="94" t="s">
        <v>1905</v>
      </c>
      <c r="T2019" s="94" t="s">
        <v>1757</v>
      </c>
      <c r="U2019" s="94" t="s">
        <v>153</v>
      </c>
      <c r="V2019" s="94" t="s">
        <v>154</v>
      </c>
      <c r="W2019" s="94" t="s">
        <v>54</v>
      </c>
      <c r="X2019" s="90" t="s">
        <v>55</v>
      </c>
      <c r="Y2019" s="137" t="s">
        <v>1935</v>
      </c>
      <c r="Z2019" s="138">
        <v>4000000</v>
      </c>
      <c r="AA2019" s="120"/>
      <c r="AB2019" s="138"/>
      <c r="AC2019" s="138"/>
      <c r="AD2019" s="138"/>
      <c r="AE2019" s="120">
        <v>4000000</v>
      </c>
      <c r="AF2019" s="88"/>
      <c r="AG2019" s="89"/>
      <c r="AH2019" s="90" t="s">
        <v>57</v>
      </c>
      <c r="AI2019" s="94" t="s">
        <v>1814</v>
      </c>
      <c r="AJ2019" s="94" t="s">
        <v>1815</v>
      </c>
      <c r="AK2019" s="94" t="s">
        <v>59</v>
      </c>
      <c r="AL2019" s="90" t="s">
        <v>57</v>
      </c>
      <c r="AM2019" s="90"/>
      <c r="AN2019" s="90" t="s">
        <v>57</v>
      </c>
      <c r="AO2019" s="90"/>
      <c r="AP2019" s="90" t="s">
        <v>57</v>
      </c>
      <c r="AQ2019" s="90"/>
      <c r="AR2019" s="90" t="s">
        <v>57</v>
      </c>
      <c r="AS2019" s="90" t="s">
        <v>60</v>
      </c>
      <c r="AT2019" s="90" t="s">
        <v>61</v>
      </c>
      <c r="AU2019" s="97" t="s">
        <v>62</v>
      </c>
      <c r="AV2019" s="98" t="s">
        <v>63</v>
      </c>
      <c r="AW2019" s="97" t="s">
        <v>64</v>
      </c>
      <c r="AX2019" s="97">
        <v>3202008</v>
      </c>
      <c r="AY2019" s="97" t="s">
        <v>65</v>
      </c>
      <c r="AZ2019" s="97" t="s">
        <v>66</v>
      </c>
      <c r="BA2019" s="24"/>
    </row>
    <row r="2020" spans="1:53" ht="84.75" customHeight="1">
      <c r="A2020" s="23" t="str">
        <f>+IFERROR(VLOOKUP(R2020,'[2]Listas niveles'!$D$2:$E$11,2,FALSE),"")</f>
        <v>DTCA</v>
      </c>
      <c r="B2020" s="23" t="str">
        <f>+IFERROR(VLOOKUP(AS2020,'[2]Listas anexo 1'!$A$7:$B$8,2,FALSE),"")</f>
        <v>ADMIN</v>
      </c>
      <c r="C2020" s="23" t="str">
        <f>+IFERROR(VLOOKUP(AT2020,'[2]Listas anexo 1'!$A$13:$B$15,2,FALSE),"")</f>
        <v>ADMINYCOOR</v>
      </c>
      <c r="D2020" s="23" t="str">
        <f>+IFERROR(VLOOKUP(AT2020,'[2]Listas anexo 1'!$A$13:$C$15,3,FALSE),"")</f>
        <v>CONTRIBUIR</v>
      </c>
      <c r="E2020" s="23" t="str">
        <f>+IFERROR(VLOOKUP(AT2020,'[2]Listas anexo 1'!$A$19:$B$21,2,FALSE),"")</f>
        <v>ADMINOB</v>
      </c>
      <c r="F2020" s="23" t="str">
        <f>+IFERROR(VLOOKUP(AV2020,'[2]Listas anexo 1'!$J$13:$K$21,2,FALSE),"")</f>
        <v>ADOBIV</v>
      </c>
      <c r="G2020" s="23" t="str">
        <f>+IFERROR(VLOOKUP(AW2020,'[2]LISTAS ANEXO 1. 2'!$A$9:$B$38,2,FALSE),"")</f>
        <v>AXVI</v>
      </c>
      <c r="H2020" s="23" t="str">
        <f>+IFERROR(IF(C2020="ADMINYCOOR",VLOOKUP(AY2020,'[2]LISTAS ANEXO 1. 3'!$B$13:$C$42,2,FALSE),IF(C2020="TASAS",VLOOKUP(AY2020,'[2]LISTAS ANEXO 1. 3'!$B$43:$C$51,2,FALSE),IF(C2020="FORTALECIMIENTO",VLOOKUP(AY2020,'[2]LISTAS ANEXO 1. 3'!$B$52:$C$58,2,FALSE),""))),"")</f>
        <v>CD</v>
      </c>
      <c r="I2020" s="23" t="str">
        <f>+IFERROR(VLOOKUP(#REF!,'[2]LISTAS ANEXO 1. 4'!$B$74:$C$90,2,FALSE),"")</f>
        <v/>
      </c>
      <c r="J2020" s="23" t="str">
        <f>+IFERROR(VLOOKUP(X2020,[2]ORDINALES!$B$2:$C$5,2,FALSE),"")</f>
        <v>CTADOS</v>
      </c>
      <c r="K2020" s="23" t="str">
        <f>+IFERROR(VLOOKUP(#REF!,[2]REGION!$G$2:$I$1125,2,FALSE),"")</f>
        <v/>
      </c>
      <c r="L2020" s="23" t="str">
        <f>+IFERROR(VLOOKUP(AI2020,[2]REGION!$G$2:$I$1125,2,FALSE),"")</f>
        <v>GUAJIRA</v>
      </c>
      <c r="M2020" s="23" t="str">
        <f>+IFERROR(VLOOKUP(#REF!,[2]ORDINALES!$H$2:$I$382,2,FALSE),"")</f>
        <v/>
      </c>
      <c r="N2020" s="23" t="str">
        <f>IFERROR(VLOOKUP(U2020,'[2]Lista Willy'!$B$11:$D$14,3,FALSE),"")</f>
        <v>REC_20</v>
      </c>
      <c r="O2020" s="24"/>
      <c r="P2020" s="94">
        <v>60032</v>
      </c>
      <c r="Q2020" s="94" t="s">
        <v>540</v>
      </c>
      <c r="R2020" s="94" t="s">
        <v>1757</v>
      </c>
      <c r="S2020" s="94" t="s">
        <v>1905</v>
      </c>
      <c r="T2020" s="94" t="s">
        <v>1757</v>
      </c>
      <c r="U2020" s="94" t="s">
        <v>153</v>
      </c>
      <c r="V2020" s="94" t="s">
        <v>154</v>
      </c>
      <c r="W2020" s="94" t="s">
        <v>54</v>
      </c>
      <c r="X2020" s="90" t="s">
        <v>55</v>
      </c>
      <c r="Y2020" s="137" t="s">
        <v>1936</v>
      </c>
      <c r="Z2020" s="138">
        <v>3000000</v>
      </c>
      <c r="AA2020" s="120"/>
      <c r="AB2020" s="138"/>
      <c r="AC2020" s="138"/>
      <c r="AD2020" s="138"/>
      <c r="AE2020" s="120">
        <v>3000000</v>
      </c>
      <c r="AF2020" s="88"/>
      <c r="AG2020" s="89"/>
      <c r="AH2020" s="90" t="s">
        <v>57</v>
      </c>
      <c r="AI2020" s="94" t="s">
        <v>1814</v>
      </c>
      <c r="AJ2020" s="94" t="s">
        <v>1815</v>
      </c>
      <c r="AK2020" s="94" t="s">
        <v>59</v>
      </c>
      <c r="AL2020" s="90" t="s">
        <v>57</v>
      </c>
      <c r="AM2020" s="90"/>
      <c r="AN2020" s="90" t="s">
        <v>57</v>
      </c>
      <c r="AO2020" s="90"/>
      <c r="AP2020" s="90" t="s">
        <v>57</v>
      </c>
      <c r="AQ2020" s="90"/>
      <c r="AR2020" s="90" t="s">
        <v>57</v>
      </c>
      <c r="AS2020" s="90" t="s">
        <v>60</v>
      </c>
      <c r="AT2020" s="90" t="s">
        <v>61</v>
      </c>
      <c r="AU2020" s="97" t="s">
        <v>62</v>
      </c>
      <c r="AV2020" s="98" t="s">
        <v>63</v>
      </c>
      <c r="AW2020" s="97" t="s">
        <v>64</v>
      </c>
      <c r="AX2020" s="97">
        <v>3202008</v>
      </c>
      <c r="AY2020" s="97" t="s">
        <v>65</v>
      </c>
      <c r="AZ2020" s="97" t="s">
        <v>66</v>
      </c>
      <c r="BA2020" s="24"/>
    </row>
    <row r="2021" spans="1:53" ht="84.75" customHeight="1">
      <c r="A2021" s="23" t="str">
        <f>+IFERROR(VLOOKUP(R2021,'[2]Listas niveles'!$D$2:$E$11,2,FALSE),"")</f>
        <v>DTCA</v>
      </c>
      <c r="B2021" s="23" t="str">
        <f>+IFERROR(VLOOKUP(AS2021,'[2]Listas anexo 1'!$A$7:$B$8,2,FALSE),"")</f>
        <v>ADMIN</v>
      </c>
      <c r="C2021" s="23" t="str">
        <f>+IFERROR(VLOOKUP(AT2021,'[2]Listas anexo 1'!$A$13:$B$15,2,FALSE),"")</f>
        <v>ADMINYCOOR</v>
      </c>
      <c r="D2021" s="23" t="str">
        <f>+IFERROR(VLOOKUP(AT2021,'[2]Listas anexo 1'!$A$13:$C$15,3,FALSE),"")</f>
        <v>CONTRIBUIR</v>
      </c>
      <c r="E2021" s="23" t="str">
        <f>+IFERROR(VLOOKUP(AT2021,'[2]Listas anexo 1'!$A$19:$B$21,2,FALSE),"")</f>
        <v>ADMINOB</v>
      </c>
      <c r="F2021" s="23" t="str">
        <f>+IFERROR(VLOOKUP(AV2021,'[2]Listas anexo 1'!$J$13:$K$21,2,FALSE),"")</f>
        <v>ADOBIII</v>
      </c>
      <c r="G2021" s="23" t="str">
        <f>+IFERROR(VLOOKUP(AW2021,'[2]LISTAS ANEXO 1. 2'!$A$9:$B$38,2,FALSE),"")</f>
        <v>AVII</v>
      </c>
      <c r="H2021" s="23" t="str">
        <f>+IFERROR(IF(C2021="ADMINYCOOR",VLOOKUP(AY2021,'[2]LISTAS ANEXO 1. 3'!$B$13:$C$42,2,FALSE),IF(C2021="TASAS",VLOOKUP(AY2021,'[2]LISTAS ANEXO 1. 3'!$B$43:$C$51,2,FALSE),IF(C2021="FORTALECIMIENTO",VLOOKUP(AY2021,'[2]LISTAS ANEXO 1. 3'!$B$52:$C$58,2,FALSE),""))),"")</f>
        <v>II</v>
      </c>
      <c r="I2021" s="23" t="str">
        <f>+IFERROR(VLOOKUP(#REF!,'[2]LISTAS ANEXO 1. 4'!$B$74:$C$90,2,FALSE),"")</f>
        <v/>
      </c>
      <c r="J2021" s="23" t="str">
        <f>+IFERROR(VLOOKUP(X2021,[2]ORDINALES!$B$2:$C$5,2,FALSE),"")</f>
        <v>CTADOS</v>
      </c>
      <c r="K2021" s="23" t="str">
        <f>+IFERROR(VLOOKUP(#REF!,[2]REGION!$G$2:$I$1125,2,FALSE),"")</f>
        <v/>
      </c>
      <c r="L2021" s="23" t="str">
        <f>+IFERROR(VLOOKUP(AI2021,[2]REGION!$G$2:$I$1125,2,FALSE),"")</f>
        <v>GUAJIRA</v>
      </c>
      <c r="M2021" s="23" t="str">
        <f>+IFERROR(VLOOKUP(#REF!,[2]ORDINALES!$H$2:$I$382,2,FALSE),"")</f>
        <v/>
      </c>
      <c r="N2021" s="23" t="str">
        <f>IFERROR(VLOOKUP(U2021,'[2]Lista Willy'!$B$11:$D$14,3,FALSE),"")</f>
        <v>REC_11</v>
      </c>
      <c r="O2021" s="24"/>
      <c r="P2021" s="90">
        <v>60033</v>
      </c>
      <c r="Q2021" s="90" t="s">
        <v>540</v>
      </c>
      <c r="R2021" s="90" t="s">
        <v>1757</v>
      </c>
      <c r="S2021" s="90" t="s">
        <v>1905</v>
      </c>
      <c r="T2021" s="94" t="s">
        <v>1757</v>
      </c>
      <c r="U2021" s="90" t="s">
        <v>52</v>
      </c>
      <c r="V2021" s="94" t="s">
        <v>53</v>
      </c>
      <c r="W2021" s="90" t="s">
        <v>54</v>
      </c>
      <c r="X2021" s="90" t="s">
        <v>55</v>
      </c>
      <c r="Y2021" s="99" t="s">
        <v>1937</v>
      </c>
      <c r="Z2021" s="87">
        <v>46453000</v>
      </c>
      <c r="AA2021" s="120"/>
      <c r="AB2021" s="87"/>
      <c r="AC2021" s="87"/>
      <c r="AD2021" s="87"/>
      <c r="AE2021" s="120">
        <v>46453000</v>
      </c>
      <c r="AF2021" s="88"/>
      <c r="AG2021" s="89"/>
      <c r="AH2021" s="90" t="s">
        <v>57</v>
      </c>
      <c r="AI2021" s="90" t="s">
        <v>1814</v>
      </c>
      <c r="AJ2021" s="90" t="s">
        <v>1907</v>
      </c>
      <c r="AK2021" s="90" t="s">
        <v>59</v>
      </c>
      <c r="AL2021" s="90" t="s">
        <v>57</v>
      </c>
      <c r="AM2021" s="90"/>
      <c r="AN2021" s="90" t="s">
        <v>57</v>
      </c>
      <c r="AO2021" s="90"/>
      <c r="AP2021" s="90" t="s">
        <v>57</v>
      </c>
      <c r="AQ2021" s="90"/>
      <c r="AR2021" s="90" t="s">
        <v>57</v>
      </c>
      <c r="AS2021" s="90" t="s">
        <v>60</v>
      </c>
      <c r="AT2021" s="90" t="s">
        <v>61</v>
      </c>
      <c r="AU2021" s="97" t="s">
        <v>62</v>
      </c>
      <c r="AV2021" s="97" t="s">
        <v>272</v>
      </c>
      <c r="AW2021" s="97" t="s">
        <v>484</v>
      </c>
      <c r="AX2021" s="97">
        <v>3202001</v>
      </c>
      <c r="AY2021" s="97" t="s">
        <v>485</v>
      </c>
      <c r="AZ2021" s="98" t="s">
        <v>530</v>
      </c>
      <c r="BA2021" s="24"/>
    </row>
    <row r="2022" spans="1:53" ht="84.75" customHeight="1">
      <c r="A2022" s="23" t="str">
        <f>+IFERROR(VLOOKUP(R2022,'[2]Listas niveles'!$D$2:$E$11,2,FALSE),"")</f>
        <v>DTCA</v>
      </c>
      <c r="B2022" s="23" t="str">
        <f>+IFERROR(VLOOKUP(AS2022,'[2]Listas anexo 1'!$A$7:$B$8,2,FALSE),"")</f>
        <v>ADMIN</v>
      </c>
      <c r="C2022" s="23" t="str">
        <f>+IFERROR(VLOOKUP(AT2022,'[2]Listas anexo 1'!$A$13:$B$15,2,FALSE),"")</f>
        <v>ADMINYCOOR</v>
      </c>
      <c r="D2022" s="23" t="str">
        <f>+IFERROR(VLOOKUP(AT2022,'[2]Listas anexo 1'!$A$13:$C$15,3,FALSE),"")</f>
        <v>CONTRIBUIR</v>
      </c>
      <c r="E2022" s="23" t="str">
        <f>+IFERROR(VLOOKUP(AT2022,'[2]Listas anexo 1'!$A$19:$B$21,2,FALSE),"")</f>
        <v>ADMINOB</v>
      </c>
      <c r="F2022" s="23" t="str">
        <f>+IFERROR(VLOOKUP(AV2022,'[2]Listas anexo 1'!$J$13:$K$21,2,FALSE),"")</f>
        <v>ADOBIV</v>
      </c>
      <c r="G2022" s="23" t="str">
        <f>+IFERROR(VLOOKUP(AW2022,'[2]LISTAS ANEXO 1. 2'!$A$9:$B$38,2,FALSE),"")</f>
        <v>AXVI</v>
      </c>
      <c r="H2022" s="23" t="str">
        <f>+IFERROR(IF(C2022="ADMINYCOOR",VLOOKUP(AY2022,'[2]LISTAS ANEXO 1. 3'!$B$13:$C$42,2,FALSE),IF(C2022="TASAS",VLOOKUP(AY2022,'[2]LISTAS ANEXO 1. 3'!$B$43:$C$51,2,FALSE),IF(C2022="FORTALECIMIENTO",VLOOKUP(AY2022,'[2]LISTAS ANEXO 1. 3'!$B$52:$C$58,2,FALSE),""))),"")</f>
        <v>CD</v>
      </c>
      <c r="I2022" s="23" t="str">
        <f>+IFERROR(VLOOKUP(#REF!,'[2]LISTAS ANEXO 1. 4'!$B$74:$C$90,2,FALSE),"")</f>
        <v/>
      </c>
      <c r="J2022" s="23" t="str">
        <f>+IFERROR(VLOOKUP(X2022,[2]ORDINALES!$B$2:$C$5,2,FALSE),"")</f>
        <v>CTADOS</v>
      </c>
      <c r="K2022" s="23" t="str">
        <f>+IFERROR(VLOOKUP(#REF!,[2]REGION!$G$2:$I$1125,2,FALSE),"")</f>
        <v/>
      </c>
      <c r="L2022" s="23" t="str">
        <f>+IFERROR(VLOOKUP(AI2022,[2]REGION!$G$2:$I$1125,2,FALSE),"")</f>
        <v>GUAJIRA</v>
      </c>
      <c r="M2022" s="23" t="str">
        <f>+IFERROR(VLOOKUP(#REF!,[2]ORDINALES!$H$2:$I$382,2,FALSE),"")</f>
        <v/>
      </c>
      <c r="N2022" s="23" t="str">
        <f>IFERROR(VLOOKUP(U2022,'[2]Lista Willy'!$B$11:$D$14,3,FALSE),"")</f>
        <v>REC_11</v>
      </c>
      <c r="O2022" s="24"/>
      <c r="P2022" s="90">
        <v>60034</v>
      </c>
      <c r="Q2022" s="90" t="s">
        <v>540</v>
      </c>
      <c r="R2022" s="90" t="s">
        <v>1757</v>
      </c>
      <c r="S2022" s="90" t="s">
        <v>1905</v>
      </c>
      <c r="T2022" s="94" t="s">
        <v>1757</v>
      </c>
      <c r="U2022" s="90" t="s">
        <v>52</v>
      </c>
      <c r="V2022" s="94" t="s">
        <v>53</v>
      </c>
      <c r="W2022" s="90" t="s">
        <v>54</v>
      </c>
      <c r="X2022" s="90" t="s">
        <v>55</v>
      </c>
      <c r="Y2022" s="99" t="s">
        <v>1938</v>
      </c>
      <c r="Z2022" s="87">
        <v>23687717</v>
      </c>
      <c r="AA2022" s="120"/>
      <c r="AB2022" s="87"/>
      <c r="AC2022" s="87"/>
      <c r="AD2022" s="87"/>
      <c r="AE2022" s="120">
        <v>23687717</v>
      </c>
      <c r="AF2022" s="88"/>
      <c r="AG2022" s="89"/>
      <c r="AH2022" s="90" t="s">
        <v>57</v>
      </c>
      <c r="AI2022" s="90" t="s">
        <v>1814</v>
      </c>
      <c r="AJ2022" s="90" t="s">
        <v>1907</v>
      </c>
      <c r="AK2022" s="90" t="s">
        <v>59</v>
      </c>
      <c r="AL2022" s="90" t="s">
        <v>57</v>
      </c>
      <c r="AM2022" s="90"/>
      <c r="AN2022" s="90" t="s">
        <v>57</v>
      </c>
      <c r="AO2022" s="90"/>
      <c r="AP2022" s="90" t="s">
        <v>57</v>
      </c>
      <c r="AQ2022" s="90"/>
      <c r="AR2022" s="90" t="s">
        <v>57</v>
      </c>
      <c r="AS2022" s="90" t="s">
        <v>60</v>
      </c>
      <c r="AT2022" s="90" t="s">
        <v>61</v>
      </c>
      <c r="AU2022" s="97" t="s">
        <v>62</v>
      </c>
      <c r="AV2022" s="98" t="s">
        <v>63</v>
      </c>
      <c r="AW2022" s="97" t="s">
        <v>64</v>
      </c>
      <c r="AX2022" s="97">
        <v>3202008</v>
      </c>
      <c r="AY2022" s="97" t="s">
        <v>65</v>
      </c>
      <c r="AZ2022" s="97" t="s">
        <v>66</v>
      </c>
      <c r="BA2022" s="24"/>
    </row>
    <row r="2023" spans="1:53" ht="84.75" customHeight="1">
      <c r="A2023" s="23" t="str">
        <f>+IFERROR(VLOOKUP(R2023,'[2]Listas niveles'!$D$2:$E$11,2,FALSE),"")</f>
        <v>DTCA</v>
      </c>
      <c r="B2023" s="23" t="str">
        <f>+IFERROR(VLOOKUP(AS2023,'[2]Listas anexo 1'!$A$7:$B$8,2,FALSE),"")</f>
        <v>ADMIN</v>
      </c>
      <c r="C2023" s="23" t="str">
        <f>+IFERROR(VLOOKUP(AT2023,'[2]Listas anexo 1'!$A$13:$B$15,2,FALSE),"")</f>
        <v>ADMINYCOOR</v>
      </c>
      <c r="D2023" s="23" t="str">
        <f>+IFERROR(VLOOKUP(AT2023,'[2]Listas anexo 1'!$A$13:$C$15,3,FALSE),"")</f>
        <v>CONTRIBUIR</v>
      </c>
      <c r="E2023" s="23" t="str">
        <f>+IFERROR(VLOOKUP(AT2023,'[2]Listas anexo 1'!$A$19:$B$21,2,FALSE),"")</f>
        <v>ADMINOB</v>
      </c>
      <c r="F2023" s="23" t="str">
        <f>+IFERROR(VLOOKUP(AV2023,'[2]Listas anexo 1'!$J$13:$K$21,2,FALSE),"")</f>
        <v>ADOBI</v>
      </c>
      <c r="G2023" s="23" t="str">
        <f>+IFERROR(VLOOKUP(AW2023,'[2]LISTAS ANEXO 1. 2'!$A$9:$B$38,2,FALSE),"")</f>
        <v>AI</v>
      </c>
      <c r="H2023" s="23" t="str">
        <f>+IFERROR(IF(C2023="ADMINYCOOR",VLOOKUP(AY2023,'[2]LISTAS ANEXO 1. 3'!$B$13:$C$42,2,FALSE),IF(C2023="TASAS",VLOOKUP(AY2023,'[2]LISTAS ANEXO 1. 3'!$B$43:$C$51,2,FALSE),IF(C2023="FORTALECIMIENTO",VLOOKUP(AY2023,'[2]LISTAS ANEXO 1. 3'!$B$52:$C$58,2,FALSE),""))),"")</f>
        <v>AA</v>
      </c>
      <c r="I2023" s="23" t="str">
        <f>+IFERROR(VLOOKUP(#REF!,'[2]LISTAS ANEXO 1. 4'!$B$74:$C$90,2,FALSE),"")</f>
        <v/>
      </c>
      <c r="J2023" s="23" t="str">
        <f>+IFERROR(VLOOKUP(X2023,[2]ORDINALES!$B$2:$C$5,2,FALSE),"")</f>
        <v>CTADOS</v>
      </c>
      <c r="K2023" s="23" t="str">
        <f>+IFERROR(VLOOKUP(#REF!,[2]REGION!$G$2:$I$1125,2,FALSE),"")</f>
        <v/>
      </c>
      <c r="L2023" s="23" t="str">
        <f>+IFERROR(VLOOKUP(AI2023,[2]REGION!$G$2:$I$1125,2,FALSE),"")</f>
        <v>GUAJIRA</v>
      </c>
      <c r="M2023" s="23" t="str">
        <f>+IFERROR(VLOOKUP(#REF!,[2]ORDINALES!$H$2:$I$382,2,FALSE),"")</f>
        <v/>
      </c>
      <c r="N2023" s="23" t="str">
        <f>IFERROR(VLOOKUP(U2023,'[2]Lista Willy'!$B$11:$D$14,3,FALSE),"")</f>
        <v>REC_11</v>
      </c>
      <c r="O2023" s="24"/>
      <c r="P2023" s="90">
        <v>60035</v>
      </c>
      <c r="Q2023" s="94" t="s">
        <v>540</v>
      </c>
      <c r="R2023" s="94" t="s">
        <v>1757</v>
      </c>
      <c r="S2023" s="94" t="s">
        <v>1905</v>
      </c>
      <c r="T2023" s="94" t="s">
        <v>1757</v>
      </c>
      <c r="U2023" s="90" t="s">
        <v>52</v>
      </c>
      <c r="V2023" s="94" t="s">
        <v>53</v>
      </c>
      <c r="W2023" s="90" t="s">
        <v>54</v>
      </c>
      <c r="X2023" s="90" t="s">
        <v>55</v>
      </c>
      <c r="Y2023" s="99" t="s">
        <v>1939</v>
      </c>
      <c r="Z2023" s="87">
        <v>38830000</v>
      </c>
      <c r="AA2023" s="120"/>
      <c r="AB2023" s="87"/>
      <c r="AC2023" s="87"/>
      <c r="AD2023" s="87"/>
      <c r="AE2023" s="120">
        <v>38830000</v>
      </c>
      <c r="AF2023" s="88"/>
      <c r="AG2023" s="89"/>
      <c r="AH2023" s="90" t="s">
        <v>57</v>
      </c>
      <c r="AI2023" s="94" t="s">
        <v>1814</v>
      </c>
      <c r="AJ2023" s="94" t="s">
        <v>1815</v>
      </c>
      <c r="AK2023" s="94" t="s">
        <v>59</v>
      </c>
      <c r="AL2023" s="90" t="s">
        <v>57</v>
      </c>
      <c r="AM2023" s="90"/>
      <c r="AN2023" s="90" t="s">
        <v>57</v>
      </c>
      <c r="AO2023" s="90"/>
      <c r="AP2023" s="90" t="s">
        <v>57</v>
      </c>
      <c r="AQ2023" s="90"/>
      <c r="AR2023" s="90" t="s">
        <v>57</v>
      </c>
      <c r="AS2023" s="90" t="s">
        <v>60</v>
      </c>
      <c r="AT2023" s="90" t="s">
        <v>61</v>
      </c>
      <c r="AU2023" s="97" t="s">
        <v>62</v>
      </c>
      <c r="AV2023" s="98" t="s">
        <v>125</v>
      </c>
      <c r="AW2023" s="98" t="s">
        <v>126</v>
      </c>
      <c r="AX2023" s="97">
        <v>3202032</v>
      </c>
      <c r="AY2023" s="98" t="s">
        <v>127</v>
      </c>
      <c r="AZ2023" s="98" t="s">
        <v>128</v>
      </c>
      <c r="BA2023" s="24"/>
    </row>
    <row r="2024" spans="1:53" ht="84.75" customHeight="1">
      <c r="A2024" s="23" t="str">
        <f>+IFERROR(VLOOKUP(R2024,'[2]Listas niveles'!$D$2:$E$11,2,FALSE),"")</f>
        <v>DTCA</v>
      </c>
      <c r="B2024" s="23" t="str">
        <f>+IFERROR(VLOOKUP(AS2024,'[2]Listas anexo 1'!$A$7:$B$8,2,FALSE),"")</f>
        <v>ADMIN</v>
      </c>
      <c r="C2024" s="23" t="str">
        <f>+IFERROR(VLOOKUP(AT2024,'[2]Listas anexo 1'!$A$13:$B$15,2,FALSE),"")</f>
        <v>ADMINYCOOR</v>
      </c>
      <c r="D2024" s="23" t="str">
        <f>+IFERROR(VLOOKUP(AT2024,'[2]Listas anexo 1'!$A$13:$C$15,3,FALSE),"")</f>
        <v>CONTRIBUIR</v>
      </c>
      <c r="E2024" s="23" t="str">
        <f>+IFERROR(VLOOKUP(AT2024,'[2]Listas anexo 1'!$A$19:$B$21,2,FALSE),"")</f>
        <v>ADMINOB</v>
      </c>
      <c r="F2024" s="23" t="str">
        <f>+IFERROR(VLOOKUP(AV2024,'[2]Listas anexo 1'!$J$13:$K$21,2,FALSE),"")</f>
        <v>ADOBI</v>
      </c>
      <c r="G2024" s="23" t="str">
        <f>+IFERROR(VLOOKUP(AW2024,'[2]LISTAS ANEXO 1. 2'!$A$9:$B$38,2,FALSE),"")</f>
        <v>AI</v>
      </c>
      <c r="H2024" s="23" t="str">
        <f>+IFERROR(IF(C2024="ADMINYCOOR",VLOOKUP(AY2024,'[2]LISTAS ANEXO 1. 3'!$B$13:$C$42,2,FALSE),IF(C2024="TASAS",VLOOKUP(AY2024,'[2]LISTAS ANEXO 1. 3'!$B$43:$C$51,2,FALSE),IF(C2024="FORTALECIMIENTO",VLOOKUP(AY2024,'[2]LISTAS ANEXO 1. 3'!$B$52:$C$58,2,FALSE),""))),"")</f>
        <v>AA</v>
      </c>
      <c r="I2024" s="23" t="str">
        <f>+IFERROR(VLOOKUP(#REF!,'[2]LISTAS ANEXO 1. 4'!$B$74:$C$90,2,FALSE),"")</f>
        <v/>
      </c>
      <c r="J2024" s="23" t="str">
        <f>+IFERROR(VLOOKUP(X2024,[2]ORDINALES!$B$2:$C$5,2,FALSE),"")</f>
        <v>CTADOS</v>
      </c>
      <c r="K2024" s="23" t="str">
        <f>+IFERROR(VLOOKUP(#REF!,[2]REGION!$G$2:$I$1125,2,FALSE),"")</f>
        <v/>
      </c>
      <c r="L2024" s="23" t="str">
        <f>+IFERROR(VLOOKUP(AI2024,[2]REGION!$G$2:$I$1125,2,FALSE),"")</f>
        <v>GUAJIRA</v>
      </c>
      <c r="M2024" s="23" t="str">
        <f>+IFERROR(VLOOKUP(#REF!,[2]ORDINALES!$H$2:$I$382,2,FALSE),"")</f>
        <v/>
      </c>
      <c r="N2024" s="23" t="str">
        <f>IFERROR(VLOOKUP(U2024,'[2]Lista Willy'!$B$11:$D$14,3,FALSE),"")</f>
        <v>REC_11</v>
      </c>
      <c r="O2024" s="24"/>
      <c r="P2024" s="90">
        <v>60036</v>
      </c>
      <c r="Q2024" s="90" t="s">
        <v>540</v>
      </c>
      <c r="R2024" s="90" t="s">
        <v>1757</v>
      </c>
      <c r="S2024" s="90" t="s">
        <v>1905</v>
      </c>
      <c r="T2024" s="94" t="s">
        <v>1757</v>
      </c>
      <c r="U2024" s="90" t="s">
        <v>52</v>
      </c>
      <c r="V2024" s="94" t="s">
        <v>53</v>
      </c>
      <c r="W2024" s="90" t="s">
        <v>54</v>
      </c>
      <c r="X2024" s="90" t="s">
        <v>55</v>
      </c>
      <c r="Y2024" s="99" t="s">
        <v>1940</v>
      </c>
      <c r="Z2024" s="87">
        <v>12000000</v>
      </c>
      <c r="AA2024" s="120"/>
      <c r="AB2024" s="87"/>
      <c r="AC2024" s="87"/>
      <c r="AD2024" s="87"/>
      <c r="AE2024" s="120">
        <v>12000000</v>
      </c>
      <c r="AF2024" s="88"/>
      <c r="AG2024" s="89"/>
      <c r="AH2024" s="90" t="s">
        <v>57</v>
      </c>
      <c r="AI2024" s="90" t="s">
        <v>1814</v>
      </c>
      <c r="AJ2024" s="90" t="s">
        <v>1907</v>
      </c>
      <c r="AK2024" s="90" t="s">
        <v>59</v>
      </c>
      <c r="AL2024" s="90" t="s">
        <v>57</v>
      </c>
      <c r="AM2024" s="90"/>
      <c r="AN2024" s="90" t="s">
        <v>57</v>
      </c>
      <c r="AO2024" s="90"/>
      <c r="AP2024" s="90" t="s">
        <v>57</v>
      </c>
      <c r="AQ2024" s="90"/>
      <c r="AR2024" s="90" t="s">
        <v>57</v>
      </c>
      <c r="AS2024" s="90" t="s">
        <v>60</v>
      </c>
      <c r="AT2024" s="90" t="s">
        <v>61</v>
      </c>
      <c r="AU2024" s="97" t="s">
        <v>62</v>
      </c>
      <c r="AV2024" s="98" t="s">
        <v>125</v>
      </c>
      <c r="AW2024" s="97" t="s">
        <v>126</v>
      </c>
      <c r="AX2024" s="97">
        <v>3202032</v>
      </c>
      <c r="AY2024" s="97" t="s">
        <v>127</v>
      </c>
      <c r="AZ2024" s="98" t="s">
        <v>128</v>
      </c>
      <c r="BA2024" s="24"/>
    </row>
    <row r="2025" spans="1:53" ht="84.75" customHeight="1">
      <c r="A2025" s="23" t="str">
        <f>+IFERROR(VLOOKUP(R2025,'[2]Listas niveles'!$D$2:$E$11,2,FALSE),"")</f>
        <v>DTCA</v>
      </c>
      <c r="B2025" s="23" t="str">
        <f>+IFERROR(VLOOKUP(AS2025,'[2]Listas anexo 1'!$A$7:$B$8,2,FALSE),"")</f>
        <v>ADMIN</v>
      </c>
      <c r="C2025" s="23" t="str">
        <f>+IFERROR(VLOOKUP(AT2025,'[2]Listas anexo 1'!$A$13:$B$15,2,FALSE),"")</f>
        <v>ADMINYCOOR</v>
      </c>
      <c r="D2025" s="23" t="str">
        <f>+IFERROR(VLOOKUP(AT2025,'[2]Listas anexo 1'!$A$13:$C$15,3,FALSE),"")</f>
        <v>CONTRIBUIR</v>
      </c>
      <c r="E2025" s="23" t="str">
        <f>+IFERROR(VLOOKUP(AT2025,'[2]Listas anexo 1'!$A$19:$B$21,2,FALSE),"")</f>
        <v>ADMINOB</v>
      </c>
      <c r="F2025" s="23" t="str">
        <f>+IFERROR(VLOOKUP(AV2025,'[2]Listas anexo 1'!$J$13:$K$21,2,FALSE),"")</f>
        <v>ADOBI</v>
      </c>
      <c r="G2025" s="23" t="str">
        <f>+IFERROR(VLOOKUP(AW2025,'[2]LISTAS ANEXO 1. 2'!$A$9:$B$38,2,FALSE),"")</f>
        <v>AI</v>
      </c>
      <c r="H2025" s="23" t="str">
        <f>+IFERROR(IF(C2025="ADMINYCOOR",VLOOKUP(AY2025,'[2]LISTAS ANEXO 1. 3'!$B$13:$C$42,2,FALSE),IF(C2025="TASAS",VLOOKUP(AY2025,'[2]LISTAS ANEXO 1. 3'!$B$43:$C$51,2,FALSE),IF(C2025="FORTALECIMIENTO",VLOOKUP(AY2025,'[2]LISTAS ANEXO 1. 3'!$B$52:$C$58,2,FALSE),""))),"")</f>
        <v>AA</v>
      </c>
      <c r="I2025" s="23" t="str">
        <f>+IFERROR(VLOOKUP(#REF!,'[2]LISTAS ANEXO 1. 4'!$B$74:$C$90,2,FALSE),"")</f>
        <v/>
      </c>
      <c r="J2025" s="23" t="str">
        <f>+IFERROR(VLOOKUP(X2025,[2]ORDINALES!$B$2:$C$5,2,FALSE),"")</f>
        <v>CTADOS</v>
      </c>
      <c r="K2025" s="23" t="str">
        <f>+IFERROR(VLOOKUP(#REF!,[2]REGION!$G$2:$I$1125,2,FALSE),"")</f>
        <v/>
      </c>
      <c r="L2025" s="23" t="str">
        <f>+IFERROR(VLOOKUP(AI2025,[2]REGION!$G$2:$I$1125,2,FALSE),"")</f>
        <v>ARCHIP</v>
      </c>
      <c r="M2025" s="23" t="str">
        <f>+IFERROR(VLOOKUP(#REF!,[2]ORDINALES!$H$2:$I$382,2,FALSE),"")</f>
        <v/>
      </c>
      <c r="N2025" s="23" t="str">
        <f>IFERROR(VLOOKUP(U2025,'[2]Lista Willy'!$B$11:$D$14,3,FALSE),"")</f>
        <v>REC_11</v>
      </c>
      <c r="O2025" s="24"/>
      <c r="P2025" s="90">
        <v>61000</v>
      </c>
      <c r="Q2025" s="90" t="s">
        <v>540</v>
      </c>
      <c r="R2025" s="90" t="s">
        <v>1757</v>
      </c>
      <c r="S2025" s="90" t="s">
        <v>1941</v>
      </c>
      <c r="T2025" s="94" t="s">
        <v>1757</v>
      </c>
      <c r="U2025" s="90" t="s">
        <v>52</v>
      </c>
      <c r="V2025" s="94" t="s">
        <v>53</v>
      </c>
      <c r="W2025" s="90" t="s">
        <v>54</v>
      </c>
      <c r="X2025" s="90" t="s">
        <v>55</v>
      </c>
      <c r="Y2025" s="99" t="s">
        <v>1942</v>
      </c>
      <c r="Z2025" s="87">
        <v>31363500</v>
      </c>
      <c r="AA2025" s="120"/>
      <c r="AB2025" s="87"/>
      <c r="AC2025" s="87"/>
      <c r="AD2025" s="87"/>
      <c r="AE2025" s="120">
        <v>31363500</v>
      </c>
      <c r="AF2025" s="88"/>
      <c r="AG2025" s="89"/>
      <c r="AH2025" s="90" t="s">
        <v>57</v>
      </c>
      <c r="AI2025" s="90" t="s">
        <v>1943</v>
      </c>
      <c r="AJ2025" s="90" t="s">
        <v>1944</v>
      </c>
      <c r="AK2025" s="90"/>
      <c r="AL2025" s="90" t="s">
        <v>57</v>
      </c>
      <c r="AM2025" s="90"/>
      <c r="AN2025" s="90" t="s">
        <v>57</v>
      </c>
      <c r="AO2025" s="90"/>
      <c r="AP2025" s="90" t="s">
        <v>57</v>
      </c>
      <c r="AQ2025" s="90"/>
      <c r="AR2025" s="90" t="s">
        <v>57</v>
      </c>
      <c r="AS2025" s="90" t="s">
        <v>60</v>
      </c>
      <c r="AT2025" s="90" t="s">
        <v>61</v>
      </c>
      <c r="AU2025" s="97" t="s">
        <v>62</v>
      </c>
      <c r="AV2025" s="98" t="s">
        <v>125</v>
      </c>
      <c r="AW2025" s="98" t="s">
        <v>126</v>
      </c>
      <c r="AX2025" s="97">
        <v>3202032</v>
      </c>
      <c r="AY2025" s="98" t="s">
        <v>127</v>
      </c>
      <c r="AZ2025" s="98" t="s">
        <v>293</v>
      </c>
      <c r="BA2025" s="24"/>
    </row>
    <row r="2026" spans="1:53" ht="84.75" customHeight="1">
      <c r="A2026" s="23" t="str">
        <f>+IFERROR(VLOOKUP(R2026,'[2]Listas niveles'!$D$2:$E$11,2,FALSE),"")</f>
        <v>DTCA</v>
      </c>
      <c r="B2026" s="23" t="str">
        <f>+IFERROR(VLOOKUP(AS2026,'[2]Listas anexo 1'!$A$7:$B$8,2,FALSE),"")</f>
        <v>ADMIN</v>
      </c>
      <c r="C2026" s="23" t="str">
        <f>+IFERROR(VLOOKUP(AT2026,'[2]Listas anexo 1'!$A$13:$B$15,2,FALSE),"")</f>
        <v>ADMINYCOOR</v>
      </c>
      <c r="D2026" s="23" t="str">
        <f>+IFERROR(VLOOKUP(AT2026,'[2]Listas anexo 1'!$A$13:$C$15,3,FALSE),"")</f>
        <v>CONTRIBUIR</v>
      </c>
      <c r="E2026" s="23" t="str">
        <f>+IFERROR(VLOOKUP(AT2026,'[2]Listas anexo 1'!$A$19:$B$21,2,FALSE),"")</f>
        <v>ADMINOB</v>
      </c>
      <c r="F2026" s="23" t="str">
        <f>+IFERROR(VLOOKUP(AV2026,'[2]Listas anexo 1'!$J$13:$K$21,2,FALSE),"")</f>
        <v>ADOBI</v>
      </c>
      <c r="G2026" s="23" t="str">
        <f>+IFERROR(VLOOKUP(AW2026,'[2]LISTAS ANEXO 1. 2'!$A$9:$B$38,2,FALSE),"")</f>
        <v>AI</v>
      </c>
      <c r="H2026" s="23" t="str">
        <f>+IFERROR(IF(C2026="ADMINYCOOR",VLOOKUP(AY2026,'[2]LISTAS ANEXO 1. 3'!$B$13:$C$42,2,FALSE),IF(C2026="TASAS",VLOOKUP(AY2026,'[2]LISTAS ANEXO 1. 3'!$B$43:$C$51,2,FALSE),IF(C2026="FORTALECIMIENTO",VLOOKUP(AY2026,'[2]LISTAS ANEXO 1. 3'!$B$52:$C$58,2,FALSE),""))),"")</f>
        <v>AA</v>
      </c>
      <c r="I2026" s="23" t="str">
        <f>+IFERROR(VLOOKUP(#REF!,'[2]LISTAS ANEXO 1. 4'!$B$74:$C$90,2,FALSE),"")</f>
        <v/>
      </c>
      <c r="J2026" s="23" t="str">
        <f>+IFERROR(VLOOKUP(X2026,[2]ORDINALES!$B$2:$C$5,2,FALSE),"")</f>
        <v>CTADOS</v>
      </c>
      <c r="K2026" s="23" t="str">
        <f>+IFERROR(VLOOKUP(#REF!,[2]REGION!$G$2:$I$1125,2,FALSE),"")</f>
        <v/>
      </c>
      <c r="L2026" s="23" t="str">
        <f>+IFERROR(VLOOKUP(AI2026,[2]REGION!$G$2:$I$1125,2,FALSE),"")</f>
        <v>ARCHIP</v>
      </c>
      <c r="M2026" s="23" t="str">
        <f>+IFERROR(VLOOKUP(#REF!,[2]ORDINALES!$H$2:$I$382,2,FALSE),"")</f>
        <v/>
      </c>
      <c r="N2026" s="23" t="str">
        <f>IFERROR(VLOOKUP(U2026,'[2]Lista Willy'!$B$11:$D$14,3,FALSE),"")</f>
        <v>REC_11</v>
      </c>
      <c r="O2026" s="24"/>
      <c r="P2026" s="90">
        <v>61001</v>
      </c>
      <c r="Q2026" s="90" t="s">
        <v>540</v>
      </c>
      <c r="R2026" s="90" t="s">
        <v>1757</v>
      </c>
      <c r="S2026" s="90" t="s">
        <v>1941</v>
      </c>
      <c r="T2026" s="94" t="s">
        <v>1757</v>
      </c>
      <c r="U2026" s="90" t="s">
        <v>52</v>
      </c>
      <c r="V2026" s="94" t="s">
        <v>53</v>
      </c>
      <c r="W2026" s="90" t="s">
        <v>54</v>
      </c>
      <c r="X2026" s="90" t="s">
        <v>55</v>
      </c>
      <c r="Y2026" s="99" t="s">
        <v>1945</v>
      </c>
      <c r="Z2026" s="87">
        <v>15750000</v>
      </c>
      <c r="AA2026" s="120"/>
      <c r="AB2026" s="87"/>
      <c r="AC2026" s="87"/>
      <c r="AD2026" s="87"/>
      <c r="AE2026" s="120">
        <v>15750000</v>
      </c>
      <c r="AF2026" s="88"/>
      <c r="AG2026" s="89"/>
      <c r="AH2026" s="90" t="s">
        <v>57</v>
      </c>
      <c r="AI2026" s="90" t="s">
        <v>1943</v>
      </c>
      <c r="AJ2026" s="90" t="s">
        <v>1944</v>
      </c>
      <c r="AK2026" s="90"/>
      <c r="AL2026" s="90" t="s">
        <v>57</v>
      </c>
      <c r="AM2026" s="90"/>
      <c r="AN2026" s="90" t="s">
        <v>57</v>
      </c>
      <c r="AO2026" s="90"/>
      <c r="AP2026" s="90" t="s">
        <v>57</v>
      </c>
      <c r="AQ2026" s="90"/>
      <c r="AR2026" s="90" t="s">
        <v>57</v>
      </c>
      <c r="AS2026" s="90" t="s">
        <v>60</v>
      </c>
      <c r="AT2026" s="90" t="s">
        <v>61</v>
      </c>
      <c r="AU2026" s="97" t="s">
        <v>62</v>
      </c>
      <c r="AV2026" s="98" t="s">
        <v>125</v>
      </c>
      <c r="AW2026" s="98" t="s">
        <v>126</v>
      </c>
      <c r="AX2026" s="97">
        <v>3202032</v>
      </c>
      <c r="AY2026" s="98" t="s">
        <v>127</v>
      </c>
      <c r="AZ2026" s="98" t="s">
        <v>293</v>
      </c>
      <c r="BA2026" s="24"/>
    </row>
    <row r="2027" spans="1:53" ht="84.75" customHeight="1">
      <c r="A2027" s="23" t="str">
        <f>+IFERROR(VLOOKUP(R2027,'[2]Listas niveles'!$D$2:$E$11,2,FALSE),"")</f>
        <v>DTCA</v>
      </c>
      <c r="B2027" s="23" t="str">
        <f>+IFERROR(VLOOKUP(AS2027,'[2]Listas anexo 1'!$A$7:$B$8,2,FALSE),"")</f>
        <v>ADMIN</v>
      </c>
      <c r="C2027" s="23" t="str">
        <f>+IFERROR(VLOOKUP(AT2027,'[2]Listas anexo 1'!$A$13:$B$15,2,FALSE),"")</f>
        <v>ADMINYCOOR</v>
      </c>
      <c r="D2027" s="23" t="str">
        <f>+IFERROR(VLOOKUP(AT2027,'[2]Listas anexo 1'!$A$13:$C$15,3,FALSE),"")</f>
        <v>CONTRIBUIR</v>
      </c>
      <c r="E2027" s="23" t="str">
        <f>+IFERROR(VLOOKUP(AT2027,'[2]Listas anexo 1'!$A$19:$B$21,2,FALSE),"")</f>
        <v>ADMINOB</v>
      </c>
      <c r="F2027" s="23" t="str">
        <f>+IFERROR(VLOOKUP(AV2027,'[2]Listas anexo 1'!$J$13:$K$21,2,FALSE),"")</f>
        <v>ADOBI</v>
      </c>
      <c r="G2027" s="23" t="str">
        <f>+IFERROR(VLOOKUP(AW2027,'[2]LISTAS ANEXO 1. 2'!$A$9:$B$38,2,FALSE),"")</f>
        <v>AI</v>
      </c>
      <c r="H2027" s="23" t="str">
        <f>+IFERROR(IF(C2027="ADMINYCOOR",VLOOKUP(AY2027,'[2]LISTAS ANEXO 1. 3'!$B$13:$C$42,2,FALSE),IF(C2027="TASAS",VLOOKUP(AY2027,'[2]LISTAS ANEXO 1. 3'!$B$43:$C$51,2,FALSE),IF(C2027="FORTALECIMIENTO",VLOOKUP(AY2027,'[2]LISTAS ANEXO 1. 3'!$B$52:$C$58,2,FALSE),""))),"")</f>
        <v>AA</v>
      </c>
      <c r="I2027" s="23" t="str">
        <f>+IFERROR(VLOOKUP(#REF!,'[2]LISTAS ANEXO 1. 4'!$B$74:$C$90,2,FALSE),"")</f>
        <v/>
      </c>
      <c r="J2027" s="23" t="str">
        <f>+IFERROR(VLOOKUP(X2027,[2]ORDINALES!$B$2:$C$5,2,FALSE),"")</f>
        <v>CTADOS</v>
      </c>
      <c r="K2027" s="23" t="str">
        <f>+IFERROR(VLOOKUP(#REF!,[2]REGION!$G$2:$I$1125,2,FALSE),"")</f>
        <v/>
      </c>
      <c r="L2027" s="23" t="str">
        <f>+IFERROR(VLOOKUP(AI2027,[2]REGION!$G$2:$I$1125,2,FALSE),"")</f>
        <v>ARCHIP</v>
      </c>
      <c r="M2027" s="23" t="str">
        <f>+IFERROR(VLOOKUP(#REF!,[2]ORDINALES!$H$2:$I$382,2,FALSE),"")</f>
        <v/>
      </c>
      <c r="N2027" s="23" t="str">
        <f>IFERROR(VLOOKUP(U2027,'[2]Lista Willy'!$B$11:$D$14,3,FALSE),"")</f>
        <v>REC_11</v>
      </c>
      <c r="O2027" s="24"/>
      <c r="P2027" s="90">
        <v>61002</v>
      </c>
      <c r="Q2027" s="90" t="s">
        <v>540</v>
      </c>
      <c r="R2027" s="90" t="s">
        <v>1757</v>
      </c>
      <c r="S2027" s="90" t="s">
        <v>1941</v>
      </c>
      <c r="T2027" s="94" t="s">
        <v>1757</v>
      </c>
      <c r="U2027" s="90" t="s">
        <v>52</v>
      </c>
      <c r="V2027" s="94" t="s">
        <v>53</v>
      </c>
      <c r="W2027" s="90" t="s">
        <v>54</v>
      </c>
      <c r="X2027" s="90" t="s">
        <v>55</v>
      </c>
      <c r="Y2027" s="99" t="s">
        <v>1946</v>
      </c>
      <c r="Z2027" s="87">
        <v>7000000</v>
      </c>
      <c r="AA2027" s="120"/>
      <c r="AB2027" s="87">
        <v>7000000</v>
      </c>
      <c r="AC2027" s="87"/>
      <c r="AD2027" s="87"/>
      <c r="AE2027" s="120">
        <v>0</v>
      </c>
      <c r="AF2027" s="88"/>
      <c r="AG2027" s="89"/>
      <c r="AH2027" s="90" t="s">
        <v>57</v>
      </c>
      <c r="AI2027" s="90" t="s">
        <v>1943</v>
      </c>
      <c r="AJ2027" s="90" t="s">
        <v>1944</v>
      </c>
      <c r="AK2027" s="90"/>
      <c r="AL2027" s="90" t="s">
        <v>57</v>
      </c>
      <c r="AM2027" s="90"/>
      <c r="AN2027" s="90" t="s">
        <v>57</v>
      </c>
      <c r="AO2027" s="90"/>
      <c r="AP2027" s="90" t="s">
        <v>57</v>
      </c>
      <c r="AQ2027" s="90"/>
      <c r="AR2027" s="90" t="s">
        <v>57</v>
      </c>
      <c r="AS2027" s="90" t="s">
        <v>60</v>
      </c>
      <c r="AT2027" s="90" t="s">
        <v>61</v>
      </c>
      <c r="AU2027" s="97" t="s">
        <v>62</v>
      </c>
      <c r="AV2027" s="98" t="s">
        <v>125</v>
      </c>
      <c r="AW2027" s="98" t="s">
        <v>126</v>
      </c>
      <c r="AX2027" s="97">
        <v>3202032</v>
      </c>
      <c r="AY2027" s="98" t="s">
        <v>127</v>
      </c>
      <c r="AZ2027" s="98" t="s">
        <v>293</v>
      </c>
      <c r="BA2027" s="24"/>
    </row>
    <row r="2028" spans="1:53" ht="84.75" customHeight="1">
      <c r="A2028" s="23" t="str">
        <f>+IFERROR(VLOOKUP(R2028,'[2]Listas niveles'!$D$2:$E$11,2,FALSE),"")</f>
        <v>DTCA</v>
      </c>
      <c r="B2028" s="23" t="str">
        <f>+IFERROR(VLOOKUP(AS2028,'[2]Listas anexo 1'!$A$7:$B$8,2,FALSE),"")</f>
        <v>ADMIN</v>
      </c>
      <c r="C2028" s="23" t="str">
        <f>+IFERROR(VLOOKUP(AT2028,'[2]Listas anexo 1'!$A$13:$B$15,2,FALSE),"")</f>
        <v>ADMINYCOOR</v>
      </c>
      <c r="D2028" s="23" t="str">
        <f>+IFERROR(VLOOKUP(AT2028,'[2]Listas anexo 1'!$A$13:$C$15,3,FALSE),"")</f>
        <v>CONTRIBUIR</v>
      </c>
      <c r="E2028" s="23" t="str">
        <f>+IFERROR(VLOOKUP(AT2028,'[2]Listas anexo 1'!$A$19:$B$21,2,FALSE),"")</f>
        <v>ADMINOB</v>
      </c>
      <c r="F2028" s="23" t="str">
        <f>+IFERROR(VLOOKUP(AV2028,'[2]Listas anexo 1'!$J$13:$K$21,2,FALSE),"")</f>
        <v>ADOBI</v>
      </c>
      <c r="G2028" s="23" t="str">
        <f>+IFERROR(VLOOKUP(AW2028,'[2]LISTAS ANEXO 1. 2'!$A$9:$B$38,2,FALSE),"")</f>
        <v>AI</v>
      </c>
      <c r="H2028" s="23" t="str">
        <f>+IFERROR(IF(C2028="ADMINYCOOR",VLOOKUP(AY2028,'[2]LISTAS ANEXO 1. 3'!$B$13:$C$42,2,FALSE),IF(C2028="TASAS",VLOOKUP(AY2028,'[2]LISTAS ANEXO 1. 3'!$B$43:$C$51,2,FALSE),IF(C2028="FORTALECIMIENTO",VLOOKUP(AY2028,'[2]LISTAS ANEXO 1. 3'!$B$52:$C$58,2,FALSE),""))),"")</f>
        <v>AA</v>
      </c>
      <c r="I2028" s="23" t="str">
        <f>+IFERROR(VLOOKUP(#REF!,'[2]LISTAS ANEXO 1. 4'!$B$74:$C$90,2,FALSE),"")</f>
        <v/>
      </c>
      <c r="J2028" s="23" t="str">
        <f>+IFERROR(VLOOKUP(X2028,[2]ORDINALES!$B$2:$C$5,2,FALSE),"")</f>
        <v>CTADOS</v>
      </c>
      <c r="K2028" s="23" t="str">
        <f>+IFERROR(VLOOKUP(#REF!,[2]REGION!$G$2:$I$1125,2,FALSE),"")</f>
        <v/>
      </c>
      <c r="L2028" s="23" t="str">
        <f>+IFERROR(VLOOKUP(AI2028,[2]REGION!$G$2:$I$1125,2,FALSE),"")</f>
        <v>ARCHIP</v>
      </c>
      <c r="M2028" s="23" t="str">
        <f>+IFERROR(VLOOKUP(#REF!,[2]ORDINALES!$H$2:$I$382,2,FALSE),"")</f>
        <v/>
      </c>
      <c r="N2028" s="23" t="str">
        <f>IFERROR(VLOOKUP(U2028,'[2]Lista Willy'!$B$11:$D$14,3,FALSE),"")</f>
        <v>REC_11</v>
      </c>
      <c r="O2028" s="24"/>
      <c r="P2028" s="90">
        <v>61003</v>
      </c>
      <c r="Q2028" s="90" t="s">
        <v>540</v>
      </c>
      <c r="R2028" s="90" t="s">
        <v>1757</v>
      </c>
      <c r="S2028" s="90" t="s">
        <v>1941</v>
      </c>
      <c r="T2028" s="94" t="s">
        <v>1757</v>
      </c>
      <c r="U2028" s="90" t="s">
        <v>52</v>
      </c>
      <c r="V2028" s="94" t="s">
        <v>53</v>
      </c>
      <c r="W2028" s="90" t="s">
        <v>54</v>
      </c>
      <c r="X2028" s="90" t="s">
        <v>55</v>
      </c>
      <c r="Y2028" s="99" t="s">
        <v>1826</v>
      </c>
      <c r="Z2028" s="87">
        <v>5000000</v>
      </c>
      <c r="AA2028" s="120"/>
      <c r="AB2028" s="87"/>
      <c r="AC2028" s="87"/>
      <c r="AD2028" s="87"/>
      <c r="AE2028" s="120">
        <v>5000000</v>
      </c>
      <c r="AF2028" s="88"/>
      <c r="AG2028" s="89"/>
      <c r="AH2028" s="90" t="s">
        <v>57</v>
      </c>
      <c r="AI2028" s="90" t="s">
        <v>1943</v>
      </c>
      <c r="AJ2028" s="90" t="s">
        <v>1944</v>
      </c>
      <c r="AK2028" s="90"/>
      <c r="AL2028" s="90" t="s">
        <v>57</v>
      </c>
      <c r="AM2028" s="90"/>
      <c r="AN2028" s="90" t="s">
        <v>57</v>
      </c>
      <c r="AO2028" s="90"/>
      <c r="AP2028" s="90" t="s">
        <v>57</v>
      </c>
      <c r="AQ2028" s="90"/>
      <c r="AR2028" s="90" t="s">
        <v>57</v>
      </c>
      <c r="AS2028" s="90" t="s">
        <v>60</v>
      </c>
      <c r="AT2028" s="90" t="s">
        <v>61</v>
      </c>
      <c r="AU2028" s="97" t="s">
        <v>62</v>
      </c>
      <c r="AV2028" s="98" t="s">
        <v>125</v>
      </c>
      <c r="AW2028" s="98" t="s">
        <v>126</v>
      </c>
      <c r="AX2028" s="97">
        <v>3202032</v>
      </c>
      <c r="AY2028" s="98" t="s">
        <v>127</v>
      </c>
      <c r="AZ2028" s="98" t="s">
        <v>293</v>
      </c>
      <c r="BA2028" s="24"/>
    </row>
    <row r="2029" spans="1:53" ht="84.75" customHeight="1">
      <c r="A2029" s="23" t="str">
        <f>+IFERROR(VLOOKUP(R2029,'[2]Listas niveles'!$D$2:$E$11,2,FALSE),"")</f>
        <v>DTCA</v>
      </c>
      <c r="B2029" s="23" t="str">
        <f>+IFERROR(VLOOKUP(AS2029,'[2]Listas anexo 1'!$A$7:$B$8,2,FALSE),"")</f>
        <v>ADMIN</v>
      </c>
      <c r="C2029" s="23" t="str">
        <f>+IFERROR(VLOOKUP(AT2029,'[2]Listas anexo 1'!$A$13:$B$15,2,FALSE),"")</f>
        <v>ADMINYCOOR</v>
      </c>
      <c r="D2029" s="23" t="str">
        <f>+IFERROR(VLOOKUP(AT2029,'[2]Listas anexo 1'!$A$13:$C$15,3,FALSE),"")</f>
        <v>CONTRIBUIR</v>
      </c>
      <c r="E2029" s="23" t="str">
        <f>+IFERROR(VLOOKUP(AT2029,'[2]Listas anexo 1'!$A$19:$B$21,2,FALSE),"")</f>
        <v>ADMINOB</v>
      </c>
      <c r="F2029" s="23" t="str">
        <f>+IFERROR(VLOOKUP(AV2029,'[2]Listas anexo 1'!$J$13:$K$21,2,FALSE),"")</f>
        <v>ADOBI</v>
      </c>
      <c r="G2029" s="23" t="str">
        <f>+IFERROR(VLOOKUP(AW2029,'[2]LISTAS ANEXO 1. 2'!$A$9:$B$38,2,FALSE),"")</f>
        <v>AI</v>
      </c>
      <c r="H2029" s="23" t="str">
        <f>+IFERROR(IF(C2029="ADMINYCOOR",VLOOKUP(AY2029,'[2]LISTAS ANEXO 1. 3'!$B$13:$C$42,2,FALSE),IF(C2029="TASAS",VLOOKUP(AY2029,'[2]LISTAS ANEXO 1. 3'!$B$43:$C$51,2,FALSE),IF(C2029="FORTALECIMIENTO",VLOOKUP(AY2029,'[2]LISTAS ANEXO 1. 3'!$B$52:$C$58,2,FALSE),""))),"")</f>
        <v>AA</v>
      </c>
      <c r="I2029" s="23" t="str">
        <f>+IFERROR(VLOOKUP(#REF!,'[2]LISTAS ANEXO 1. 4'!$B$74:$C$90,2,FALSE),"")</f>
        <v/>
      </c>
      <c r="J2029" s="23" t="str">
        <f>+IFERROR(VLOOKUP(X2029,[2]ORDINALES!$B$2:$C$5,2,FALSE),"")</f>
        <v>CTADOS</v>
      </c>
      <c r="K2029" s="23" t="str">
        <f>+IFERROR(VLOOKUP(#REF!,[2]REGION!$G$2:$I$1125,2,FALSE),"")</f>
        <v/>
      </c>
      <c r="L2029" s="23" t="str">
        <f>+IFERROR(VLOOKUP(AI2029,[2]REGION!$G$2:$I$1125,2,FALSE),"")</f>
        <v>ARCHIP</v>
      </c>
      <c r="M2029" s="23" t="str">
        <f>+IFERROR(VLOOKUP(#REF!,[2]ORDINALES!$H$2:$I$382,2,FALSE),"")</f>
        <v/>
      </c>
      <c r="N2029" s="23" t="str">
        <f>IFERROR(VLOOKUP(U2029,'[2]Lista Willy'!$B$11:$D$14,3,FALSE),"")</f>
        <v>REC_11</v>
      </c>
      <c r="O2029" s="24"/>
      <c r="P2029" s="90">
        <v>61004</v>
      </c>
      <c r="Q2029" s="90" t="s">
        <v>540</v>
      </c>
      <c r="R2029" s="90" t="s">
        <v>1757</v>
      </c>
      <c r="S2029" s="90" t="s">
        <v>1941</v>
      </c>
      <c r="T2029" s="94" t="s">
        <v>1757</v>
      </c>
      <c r="U2029" s="90" t="s">
        <v>52</v>
      </c>
      <c r="V2029" s="94" t="s">
        <v>53</v>
      </c>
      <c r="W2029" s="90" t="s">
        <v>54</v>
      </c>
      <c r="X2029" s="90" t="s">
        <v>55</v>
      </c>
      <c r="Y2029" s="99" t="s">
        <v>1774</v>
      </c>
      <c r="Z2029" s="87">
        <v>8000000</v>
      </c>
      <c r="AA2029" s="120"/>
      <c r="AB2029" s="87"/>
      <c r="AC2029" s="87"/>
      <c r="AD2029" s="87"/>
      <c r="AE2029" s="120">
        <v>8000000</v>
      </c>
      <c r="AF2029" s="88"/>
      <c r="AG2029" s="89"/>
      <c r="AH2029" s="90" t="s">
        <v>57</v>
      </c>
      <c r="AI2029" s="90" t="s">
        <v>1943</v>
      </c>
      <c r="AJ2029" s="90" t="s">
        <v>1944</v>
      </c>
      <c r="AK2029" s="90"/>
      <c r="AL2029" s="90" t="s">
        <v>57</v>
      </c>
      <c r="AM2029" s="90"/>
      <c r="AN2029" s="90" t="s">
        <v>57</v>
      </c>
      <c r="AO2029" s="90"/>
      <c r="AP2029" s="90" t="s">
        <v>57</v>
      </c>
      <c r="AQ2029" s="90"/>
      <c r="AR2029" s="90" t="s">
        <v>57</v>
      </c>
      <c r="AS2029" s="90" t="s">
        <v>60</v>
      </c>
      <c r="AT2029" s="90" t="s">
        <v>61</v>
      </c>
      <c r="AU2029" s="97" t="s">
        <v>62</v>
      </c>
      <c r="AV2029" s="98" t="s">
        <v>125</v>
      </c>
      <c r="AW2029" s="98" t="s">
        <v>126</v>
      </c>
      <c r="AX2029" s="97">
        <v>3202032</v>
      </c>
      <c r="AY2029" s="98" t="s">
        <v>127</v>
      </c>
      <c r="AZ2029" s="98" t="s">
        <v>293</v>
      </c>
      <c r="BA2029" s="24"/>
    </row>
    <row r="2030" spans="1:53" ht="84.75" customHeight="1">
      <c r="A2030" s="23" t="str">
        <f>+IFERROR(VLOOKUP(R2030,'[2]Listas niveles'!$D$2:$E$11,2,FALSE),"")</f>
        <v>DTCA</v>
      </c>
      <c r="B2030" s="23" t="str">
        <f>+IFERROR(VLOOKUP(AS2030,'[2]Listas anexo 1'!$A$7:$B$8,2,FALSE),"")</f>
        <v>ADMIN</v>
      </c>
      <c r="C2030" s="23" t="str">
        <f>+IFERROR(VLOOKUP(AT2030,'[2]Listas anexo 1'!$A$13:$B$15,2,FALSE),"")</f>
        <v>ADMINYCOOR</v>
      </c>
      <c r="D2030" s="23" t="str">
        <f>+IFERROR(VLOOKUP(AT2030,'[2]Listas anexo 1'!$A$13:$C$15,3,FALSE),"")</f>
        <v>CONTRIBUIR</v>
      </c>
      <c r="E2030" s="23" t="str">
        <f>+IFERROR(VLOOKUP(AT2030,'[2]Listas anexo 1'!$A$19:$B$21,2,FALSE),"")</f>
        <v>ADMINOB</v>
      </c>
      <c r="F2030" s="23" t="str">
        <f>+IFERROR(VLOOKUP(AV2030,'[2]Listas anexo 1'!$J$13:$K$21,2,FALSE),"")</f>
        <v>ADOBI</v>
      </c>
      <c r="G2030" s="23" t="str">
        <f>+IFERROR(VLOOKUP(AW2030,'[2]LISTAS ANEXO 1. 2'!$A$9:$B$38,2,FALSE),"")</f>
        <v>AI</v>
      </c>
      <c r="H2030" s="23" t="str">
        <f>+IFERROR(IF(C2030="ADMINYCOOR",VLOOKUP(AY2030,'[2]LISTAS ANEXO 1. 3'!$B$13:$C$42,2,FALSE),IF(C2030="TASAS",VLOOKUP(AY2030,'[2]LISTAS ANEXO 1. 3'!$B$43:$C$51,2,FALSE),IF(C2030="FORTALECIMIENTO",VLOOKUP(AY2030,'[2]LISTAS ANEXO 1. 3'!$B$52:$C$58,2,FALSE),""))),"")</f>
        <v>AA</v>
      </c>
      <c r="I2030" s="23" t="str">
        <f>+IFERROR(VLOOKUP(#REF!,'[2]LISTAS ANEXO 1. 4'!$B$74:$C$90,2,FALSE),"")</f>
        <v/>
      </c>
      <c r="J2030" s="23" t="str">
        <f>+IFERROR(VLOOKUP(X2030,[2]ORDINALES!$B$2:$C$5,2,FALSE),"")</f>
        <v>CTADOS</v>
      </c>
      <c r="K2030" s="23" t="str">
        <f>+IFERROR(VLOOKUP(#REF!,[2]REGION!$G$2:$I$1125,2,FALSE),"")</f>
        <v/>
      </c>
      <c r="L2030" s="23" t="str">
        <f>+IFERROR(VLOOKUP(AI2030,[2]REGION!$G$2:$I$1125,2,FALSE),"")</f>
        <v>ARCHIP</v>
      </c>
      <c r="M2030" s="23" t="str">
        <f>+IFERROR(VLOOKUP(#REF!,[2]ORDINALES!$H$2:$I$382,2,FALSE),"")</f>
        <v/>
      </c>
      <c r="N2030" s="23" t="str">
        <f>IFERROR(VLOOKUP(U2030,'[2]Lista Willy'!$B$11:$D$14,3,FALSE),"")</f>
        <v>REC_11</v>
      </c>
      <c r="O2030" s="24"/>
      <c r="P2030" s="90">
        <v>61005</v>
      </c>
      <c r="Q2030" s="90" t="s">
        <v>540</v>
      </c>
      <c r="R2030" s="90" t="s">
        <v>1757</v>
      </c>
      <c r="S2030" s="90" t="s">
        <v>1941</v>
      </c>
      <c r="T2030" s="94" t="s">
        <v>1757</v>
      </c>
      <c r="U2030" s="90" t="s">
        <v>52</v>
      </c>
      <c r="V2030" s="94" t="s">
        <v>53</v>
      </c>
      <c r="W2030" s="90" t="s">
        <v>54</v>
      </c>
      <c r="X2030" s="90" t="s">
        <v>55</v>
      </c>
      <c r="Y2030" s="99" t="s">
        <v>1947</v>
      </c>
      <c r="Z2030" s="87">
        <v>3000000</v>
      </c>
      <c r="AA2030" s="120"/>
      <c r="AB2030" s="87"/>
      <c r="AC2030" s="87"/>
      <c r="AD2030" s="87"/>
      <c r="AE2030" s="120">
        <v>3000000</v>
      </c>
      <c r="AF2030" s="88"/>
      <c r="AG2030" s="89"/>
      <c r="AH2030" s="90" t="s">
        <v>57</v>
      </c>
      <c r="AI2030" s="90" t="s">
        <v>1943</v>
      </c>
      <c r="AJ2030" s="90" t="s">
        <v>1944</v>
      </c>
      <c r="AK2030" s="90"/>
      <c r="AL2030" s="90" t="s">
        <v>57</v>
      </c>
      <c r="AM2030" s="90"/>
      <c r="AN2030" s="90" t="s">
        <v>57</v>
      </c>
      <c r="AO2030" s="90"/>
      <c r="AP2030" s="90" t="s">
        <v>57</v>
      </c>
      <c r="AQ2030" s="90"/>
      <c r="AR2030" s="90" t="s">
        <v>57</v>
      </c>
      <c r="AS2030" s="90" t="s">
        <v>60</v>
      </c>
      <c r="AT2030" s="90" t="s">
        <v>61</v>
      </c>
      <c r="AU2030" s="97" t="s">
        <v>62</v>
      </c>
      <c r="AV2030" s="98" t="s">
        <v>125</v>
      </c>
      <c r="AW2030" s="98" t="s">
        <v>126</v>
      </c>
      <c r="AX2030" s="97">
        <v>3202032</v>
      </c>
      <c r="AY2030" s="98" t="s">
        <v>127</v>
      </c>
      <c r="AZ2030" s="98" t="s">
        <v>293</v>
      </c>
      <c r="BA2030" s="24"/>
    </row>
    <row r="2031" spans="1:53" ht="84.75" customHeight="1">
      <c r="A2031" s="23" t="str">
        <f>+IFERROR(VLOOKUP(R2031,'[2]Listas niveles'!$D$2:$E$11,2,FALSE),"")</f>
        <v>DTCA</v>
      </c>
      <c r="B2031" s="23" t="str">
        <f>+IFERROR(VLOOKUP(AS2031,'[2]Listas anexo 1'!$A$7:$B$8,2,FALSE),"")</f>
        <v>ADMIN</v>
      </c>
      <c r="C2031" s="23" t="str">
        <f>+IFERROR(VLOOKUP(AT2031,'[2]Listas anexo 1'!$A$13:$B$15,2,FALSE),"")</f>
        <v>ADMINYCOOR</v>
      </c>
      <c r="D2031" s="23" t="str">
        <f>+IFERROR(VLOOKUP(AT2031,'[2]Listas anexo 1'!$A$13:$C$15,3,FALSE),"")</f>
        <v>CONTRIBUIR</v>
      </c>
      <c r="E2031" s="23" t="str">
        <f>+IFERROR(VLOOKUP(AT2031,'[2]Listas anexo 1'!$A$19:$B$21,2,FALSE),"")</f>
        <v>ADMINOB</v>
      </c>
      <c r="F2031" s="23" t="str">
        <f>+IFERROR(VLOOKUP(AV2031,'[2]Listas anexo 1'!$J$13:$K$21,2,FALSE),"")</f>
        <v>ADOBI</v>
      </c>
      <c r="G2031" s="23" t="str">
        <f>+IFERROR(VLOOKUP(AW2031,'[2]LISTAS ANEXO 1. 2'!$A$9:$B$38,2,FALSE),"")</f>
        <v>AI</v>
      </c>
      <c r="H2031" s="23" t="str">
        <f>+IFERROR(IF(C2031="ADMINYCOOR",VLOOKUP(AY2031,'[2]LISTAS ANEXO 1. 3'!$B$13:$C$42,2,FALSE),IF(C2031="TASAS",VLOOKUP(AY2031,'[2]LISTAS ANEXO 1. 3'!$B$43:$C$51,2,FALSE),IF(C2031="FORTALECIMIENTO",VLOOKUP(AY2031,'[2]LISTAS ANEXO 1. 3'!$B$52:$C$58,2,FALSE),""))),"")</f>
        <v>AA</v>
      </c>
      <c r="I2031" s="23" t="str">
        <f>+IFERROR(VLOOKUP(#REF!,'[2]LISTAS ANEXO 1. 4'!$B$74:$C$90,2,FALSE),"")</f>
        <v/>
      </c>
      <c r="J2031" s="23" t="str">
        <f>+IFERROR(VLOOKUP(X2031,[2]ORDINALES!$B$2:$C$5,2,FALSE),"")</f>
        <v>CTADOS</v>
      </c>
      <c r="K2031" s="23" t="str">
        <f>+IFERROR(VLOOKUP(#REF!,[2]REGION!$G$2:$I$1125,2,FALSE),"")</f>
        <v/>
      </c>
      <c r="L2031" s="23" t="str">
        <f>+IFERROR(VLOOKUP(AI2031,[2]REGION!$G$2:$I$1125,2,FALSE),"")</f>
        <v>ARCHIP</v>
      </c>
      <c r="M2031" s="23" t="str">
        <f>+IFERROR(VLOOKUP(#REF!,[2]ORDINALES!$H$2:$I$382,2,FALSE),"")</f>
        <v/>
      </c>
      <c r="N2031" s="23" t="str">
        <f>IFERROR(VLOOKUP(U2031,'[2]Lista Willy'!$B$11:$D$14,3,FALSE),"")</f>
        <v>REC_11</v>
      </c>
      <c r="O2031" s="24"/>
      <c r="P2031" s="90">
        <v>61006</v>
      </c>
      <c r="Q2031" s="90" t="s">
        <v>540</v>
      </c>
      <c r="R2031" s="90" t="s">
        <v>1757</v>
      </c>
      <c r="S2031" s="90" t="s">
        <v>1941</v>
      </c>
      <c r="T2031" s="94" t="s">
        <v>1757</v>
      </c>
      <c r="U2031" s="90" t="s">
        <v>52</v>
      </c>
      <c r="V2031" s="94" t="s">
        <v>53</v>
      </c>
      <c r="W2031" s="90" t="s">
        <v>54</v>
      </c>
      <c r="X2031" s="90" t="s">
        <v>55</v>
      </c>
      <c r="Y2031" s="99" t="s">
        <v>1948</v>
      </c>
      <c r="Z2031" s="87">
        <v>7000000</v>
      </c>
      <c r="AA2031" s="120"/>
      <c r="AB2031" s="87"/>
      <c r="AC2031" s="87"/>
      <c r="AD2031" s="87"/>
      <c r="AE2031" s="120">
        <v>7000000</v>
      </c>
      <c r="AF2031" s="88"/>
      <c r="AG2031" s="89"/>
      <c r="AH2031" s="90" t="s">
        <v>57</v>
      </c>
      <c r="AI2031" s="90" t="s">
        <v>1943</v>
      </c>
      <c r="AJ2031" s="90" t="s">
        <v>1944</v>
      </c>
      <c r="AK2031" s="90"/>
      <c r="AL2031" s="90" t="s">
        <v>57</v>
      </c>
      <c r="AM2031" s="90"/>
      <c r="AN2031" s="90" t="s">
        <v>57</v>
      </c>
      <c r="AO2031" s="90"/>
      <c r="AP2031" s="90" t="s">
        <v>57</v>
      </c>
      <c r="AQ2031" s="90"/>
      <c r="AR2031" s="90" t="s">
        <v>57</v>
      </c>
      <c r="AS2031" s="90" t="s">
        <v>60</v>
      </c>
      <c r="AT2031" s="90" t="s">
        <v>61</v>
      </c>
      <c r="AU2031" s="97" t="s">
        <v>62</v>
      </c>
      <c r="AV2031" s="98" t="s">
        <v>125</v>
      </c>
      <c r="AW2031" s="98" t="s">
        <v>126</v>
      </c>
      <c r="AX2031" s="97">
        <v>3202032</v>
      </c>
      <c r="AY2031" s="98" t="s">
        <v>127</v>
      </c>
      <c r="AZ2031" s="98" t="s">
        <v>293</v>
      </c>
      <c r="BA2031" s="24"/>
    </row>
    <row r="2032" spans="1:53" ht="84.75" customHeight="1">
      <c r="A2032" s="23" t="str">
        <f>+IFERROR(VLOOKUP(R2032,'[2]Listas niveles'!$D$2:$E$11,2,FALSE),"")</f>
        <v>DTCA</v>
      </c>
      <c r="B2032" s="23" t="str">
        <f>+IFERROR(VLOOKUP(AS2032,'[2]Listas anexo 1'!$A$7:$B$8,2,FALSE),"")</f>
        <v>ADMIN</v>
      </c>
      <c r="C2032" s="23" t="str">
        <f>+IFERROR(VLOOKUP(AT2032,'[2]Listas anexo 1'!$A$13:$B$15,2,FALSE),"")</f>
        <v>ADMINYCOOR</v>
      </c>
      <c r="D2032" s="23" t="str">
        <f>+IFERROR(VLOOKUP(AT2032,'[2]Listas anexo 1'!$A$13:$C$15,3,FALSE),"")</f>
        <v>CONTRIBUIR</v>
      </c>
      <c r="E2032" s="23" t="str">
        <f>+IFERROR(VLOOKUP(AT2032,'[2]Listas anexo 1'!$A$19:$B$21,2,FALSE),"")</f>
        <v>ADMINOB</v>
      </c>
      <c r="F2032" s="23" t="str">
        <f>+IFERROR(VLOOKUP(AV2032,'[2]Listas anexo 1'!$J$13:$K$21,2,FALSE),"")</f>
        <v>ADOBI</v>
      </c>
      <c r="G2032" s="23" t="str">
        <f>+IFERROR(VLOOKUP(AW2032,'[2]LISTAS ANEXO 1. 2'!$A$9:$B$38,2,FALSE),"")</f>
        <v>AI</v>
      </c>
      <c r="H2032" s="23" t="str">
        <f>+IFERROR(IF(C2032="ADMINYCOOR",VLOOKUP(AY2032,'[2]LISTAS ANEXO 1. 3'!$B$13:$C$42,2,FALSE),IF(C2032="TASAS",VLOOKUP(AY2032,'[2]LISTAS ANEXO 1. 3'!$B$43:$C$51,2,FALSE),IF(C2032="FORTALECIMIENTO",VLOOKUP(AY2032,'[2]LISTAS ANEXO 1. 3'!$B$52:$C$58,2,FALSE),""))),"")</f>
        <v>AA</v>
      </c>
      <c r="I2032" s="23" t="str">
        <f>+IFERROR(VLOOKUP(#REF!,'[2]LISTAS ANEXO 1. 4'!$B$74:$C$90,2,FALSE),"")</f>
        <v/>
      </c>
      <c r="J2032" s="23" t="str">
        <f>+IFERROR(VLOOKUP(X2032,[2]ORDINALES!$B$2:$C$5,2,FALSE),"")</f>
        <v>CTADOS</v>
      </c>
      <c r="K2032" s="23" t="str">
        <f>+IFERROR(VLOOKUP(#REF!,[2]REGION!$G$2:$I$1125,2,FALSE),"")</f>
        <v/>
      </c>
      <c r="L2032" s="23" t="str">
        <f>+IFERROR(VLOOKUP(AI2032,[2]REGION!$G$2:$I$1125,2,FALSE),"")</f>
        <v>ARCHIP</v>
      </c>
      <c r="M2032" s="23" t="str">
        <f>+IFERROR(VLOOKUP(#REF!,[2]ORDINALES!$H$2:$I$382,2,FALSE),"")</f>
        <v/>
      </c>
      <c r="N2032" s="23" t="str">
        <f>IFERROR(VLOOKUP(U2032,'[2]Lista Willy'!$B$11:$D$14,3,FALSE),"")</f>
        <v>REC_21</v>
      </c>
      <c r="O2032" s="24"/>
      <c r="P2032" s="90">
        <v>61007</v>
      </c>
      <c r="Q2032" s="90" t="s">
        <v>540</v>
      </c>
      <c r="R2032" s="90" t="s">
        <v>1757</v>
      </c>
      <c r="S2032" s="90" t="s">
        <v>1941</v>
      </c>
      <c r="T2032" s="94" t="s">
        <v>1757</v>
      </c>
      <c r="U2032" s="90" t="s">
        <v>1028</v>
      </c>
      <c r="V2032" s="94" t="s">
        <v>154</v>
      </c>
      <c r="W2032" s="90" t="s">
        <v>54</v>
      </c>
      <c r="X2032" s="90" t="s">
        <v>55</v>
      </c>
      <c r="Y2032" s="99" t="s">
        <v>1949</v>
      </c>
      <c r="Z2032" s="87">
        <v>3000000</v>
      </c>
      <c r="AA2032" s="120"/>
      <c r="AB2032" s="87"/>
      <c r="AC2032" s="87"/>
      <c r="AD2032" s="87"/>
      <c r="AE2032" s="120">
        <v>3000000</v>
      </c>
      <c r="AF2032" s="88"/>
      <c r="AG2032" s="89"/>
      <c r="AH2032" s="90" t="s">
        <v>57</v>
      </c>
      <c r="AI2032" s="90" t="s">
        <v>1943</v>
      </c>
      <c r="AJ2032" s="90" t="s">
        <v>1944</v>
      </c>
      <c r="AK2032" s="90"/>
      <c r="AL2032" s="90" t="s">
        <v>57</v>
      </c>
      <c r="AM2032" s="90"/>
      <c r="AN2032" s="90" t="s">
        <v>57</v>
      </c>
      <c r="AO2032" s="90"/>
      <c r="AP2032" s="90" t="s">
        <v>57</v>
      </c>
      <c r="AQ2032" s="90"/>
      <c r="AR2032" s="90" t="s">
        <v>57</v>
      </c>
      <c r="AS2032" s="90" t="s">
        <v>60</v>
      </c>
      <c r="AT2032" s="90" t="s">
        <v>61</v>
      </c>
      <c r="AU2032" s="97" t="s">
        <v>62</v>
      </c>
      <c r="AV2032" s="98" t="s">
        <v>125</v>
      </c>
      <c r="AW2032" s="98" t="s">
        <v>126</v>
      </c>
      <c r="AX2032" s="97">
        <v>3202032</v>
      </c>
      <c r="AY2032" s="98" t="s">
        <v>127</v>
      </c>
      <c r="AZ2032" s="98" t="s">
        <v>293</v>
      </c>
      <c r="BA2032" s="24"/>
    </row>
    <row r="2033" spans="1:53" ht="84.75" customHeight="1">
      <c r="A2033" s="23" t="str">
        <f>+IFERROR(VLOOKUP(R2033,'[2]Listas niveles'!$D$2:$E$11,2,FALSE),"")</f>
        <v>DTCA</v>
      </c>
      <c r="B2033" s="23" t="str">
        <f>+IFERROR(VLOOKUP(AS2033,'[2]Listas anexo 1'!$A$7:$B$8,2,FALSE),"")</f>
        <v>ADMIN</v>
      </c>
      <c r="C2033" s="23" t="str">
        <f>+IFERROR(VLOOKUP(AT2033,'[2]Listas anexo 1'!$A$13:$B$15,2,FALSE),"")</f>
        <v>ADMINYCOOR</v>
      </c>
      <c r="D2033" s="23" t="str">
        <f>+IFERROR(VLOOKUP(AT2033,'[2]Listas anexo 1'!$A$13:$C$15,3,FALSE),"")</f>
        <v>CONTRIBUIR</v>
      </c>
      <c r="E2033" s="23" t="str">
        <f>+IFERROR(VLOOKUP(AT2033,'[2]Listas anexo 1'!$A$19:$B$21,2,FALSE),"")</f>
        <v>ADMINOB</v>
      </c>
      <c r="F2033" s="23" t="str">
        <f>+IFERROR(VLOOKUP(AV2033,'[2]Listas anexo 1'!$J$13:$K$21,2,FALSE),"")</f>
        <v>ADOBI</v>
      </c>
      <c r="G2033" s="23" t="str">
        <f>+IFERROR(VLOOKUP(AW2033,'[2]LISTAS ANEXO 1. 2'!$A$9:$B$38,2,FALSE),"")</f>
        <v>AI</v>
      </c>
      <c r="H2033" s="23" t="str">
        <f>+IFERROR(IF(C2033="ADMINYCOOR",VLOOKUP(AY2033,'[2]LISTAS ANEXO 1. 3'!$B$13:$C$42,2,FALSE),IF(C2033="TASAS",VLOOKUP(AY2033,'[2]LISTAS ANEXO 1. 3'!$B$43:$C$51,2,FALSE),IF(C2033="FORTALECIMIENTO",VLOOKUP(AY2033,'[2]LISTAS ANEXO 1. 3'!$B$52:$C$58,2,FALSE),""))),"")</f>
        <v>AA</v>
      </c>
      <c r="I2033" s="23" t="str">
        <f>+IFERROR(VLOOKUP(#REF!,'[2]LISTAS ANEXO 1. 4'!$B$74:$C$90,2,FALSE),"")</f>
        <v/>
      </c>
      <c r="J2033" s="23" t="str">
        <f>+IFERROR(VLOOKUP(X2033,[2]ORDINALES!$B$2:$C$5,2,FALSE),"")</f>
        <v>CTADOS</v>
      </c>
      <c r="K2033" s="23" t="str">
        <f>+IFERROR(VLOOKUP(#REF!,[2]REGION!$G$2:$I$1125,2,FALSE),"")</f>
        <v/>
      </c>
      <c r="L2033" s="23" t="str">
        <f>+IFERROR(VLOOKUP(AI2033,[2]REGION!$G$2:$I$1125,2,FALSE),"")</f>
        <v>ARCHIP</v>
      </c>
      <c r="M2033" s="23" t="str">
        <f>+IFERROR(VLOOKUP(#REF!,[2]ORDINALES!$H$2:$I$382,2,FALSE),"")</f>
        <v/>
      </c>
      <c r="N2033" s="23" t="str">
        <f>IFERROR(VLOOKUP(U2033,'[2]Lista Willy'!$B$11:$D$14,3,FALSE),"")</f>
        <v>REC_11</v>
      </c>
      <c r="O2033" s="24"/>
      <c r="P2033" s="90">
        <v>61008</v>
      </c>
      <c r="Q2033" s="90" t="s">
        <v>540</v>
      </c>
      <c r="R2033" s="90" t="s">
        <v>1757</v>
      </c>
      <c r="S2033" s="90" t="s">
        <v>1941</v>
      </c>
      <c r="T2033" s="94" t="s">
        <v>1757</v>
      </c>
      <c r="U2033" s="90" t="s">
        <v>52</v>
      </c>
      <c r="V2033" s="94" t="s">
        <v>53</v>
      </c>
      <c r="W2033" s="90" t="s">
        <v>54</v>
      </c>
      <c r="X2033" s="90" t="s">
        <v>55</v>
      </c>
      <c r="Y2033" s="99" t="s">
        <v>1950</v>
      </c>
      <c r="Z2033" s="87">
        <v>4000000</v>
      </c>
      <c r="AA2033" s="120"/>
      <c r="AB2033" s="87"/>
      <c r="AC2033" s="87"/>
      <c r="AD2033" s="87"/>
      <c r="AE2033" s="120">
        <v>4000000</v>
      </c>
      <c r="AF2033" s="88"/>
      <c r="AG2033" s="89"/>
      <c r="AH2033" s="90" t="s">
        <v>57</v>
      </c>
      <c r="AI2033" s="90" t="s">
        <v>1943</v>
      </c>
      <c r="AJ2033" s="90" t="s">
        <v>1944</v>
      </c>
      <c r="AK2033" s="90"/>
      <c r="AL2033" s="90" t="s">
        <v>57</v>
      </c>
      <c r="AM2033" s="90"/>
      <c r="AN2033" s="90" t="s">
        <v>57</v>
      </c>
      <c r="AO2033" s="90"/>
      <c r="AP2033" s="90" t="s">
        <v>57</v>
      </c>
      <c r="AQ2033" s="90"/>
      <c r="AR2033" s="90" t="s">
        <v>57</v>
      </c>
      <c r="AS2033" s="90" t="s">
        <v>60</v>
      </c>
      <c r="AT2033" s="90" t="s">
        <v>61</v>
      </c>
      <c r="AU2033" s="97" t="s">
        <v>62</v>
      </c>
      <c r="AV2033" s="98" t="s">
        <v>125</v>
      </c>
      <c r="AW2033" s="98" t="s">
        <v>126</v>
      </c>
      <c r="AX2033" s="97">
        <v>3202032</v>
      </c>
      <c r="AY2033" s="98" t="s">
        <v>127</v>
      </c>
      <c r="AZ2033" s="98" t="s">
        <v>293</v>
      </c>
      <c r="BA2033" s="24"/>
    </row>
    <row r="2034" spans="1:53" ht="84.75" customHeight="1">
      <c r="A2034" s="23" t="str">
        <f>+IFERROR(VLOOKUP(R2034,'[2]Listas niveles'!$D$2:$E$11,2,FALSE),"")</f>
        <v>DTCA</v>
      </c>
      <c r="B2034" s="23" t="str">
        <f>+IFERROR(VLOOKUP(AS2034,'[2]Listas anexo 1'!$A$7:$B$8,2,FALSE),"")</f>
        <v>ADMIN</v>
      </c>
      <c r="C2034" s="23" t="str">
        <f>+IFERROR(VLOOKUP(AT2034,'[2]Listas anexo 1'!$A$13:$B$15,2,FALSE),"")</f>
        <v>ADMINYCOOR</v>
      </c>
      <c r="D2034" s="23" t="str">
        <f>+IFERROR(VLOOKUP(AT2034,'[2]Listas anexo 1'!$A$13:$C$15,3,FALSE),"")</f>
        <v>CONTRIBUIR</v>
      </c>
      <c r="E2034" s="23" t="str">
        <f>+IFERROR(VLOOKUP(AT2034,'[2]Listas anexo 1'!$A$19:$B$21,2,FALSE),"")</f>
        <v>ADMINOB</v>
      </c>
      <c r="F2034" s="23" t="str">
        <f>+IFERROR(VLOOKUP(AV2034,'[2]Listas anexo 1'!$J$13:$K$21,2,FALSE),"")</f>
        <v>ADOBI</v>
      </c>
      <c r="G2034" s="23" t="str">
        <f>+IFERROR(VLOOKUP(AW2034,'[2]LISTAS ANEXO 1. 2'!$A$9:$B$38,2,FALSE),"")</f>
        <v>AI</v>
      </c>
      <c r="H2034" s="23" t="str">
        <f>+IFERROR(IF(C2034="ADMINYCOOR",VLOOKUP(AY2034,'[2]LISTAS ANEXO 1. 3'!$B$13:$C$42,2,FALSE),IF(C2034="TASAS",VLOOKUP(AY2034,'[2]LISTAS ANEXO 1. 3'!$B$43:$C$51,2,FALSE),IF(C2034="FORTALECIMIENTO",VLOOKUP(AY2034,'[2]LISTAS ANEXO 1. 3'!$B$52:$C$58,2,FALSE),""))),"")</f>
        <v>AA</v>
      </c>
      <c r="I2034" s="23" t="str">
        <f>+IFERROR(VLOOKUP(#REF!,'[2]LISTAS ANEXO 1. 4'!$B$74:$C$90,2,FALSE),"")</f>
        <v/>
      </c>
      <c r="J2034" s="23" t="str">
        <f>+IFERROR(VLOOKUP(X2034,[2]ORDINALES!$B$2:$C$5,2,FALSE),"")</f>
        <v>CTADOS</v>
      </c>
      <c r="K2034" s="23" t="str">
        <f>+IFERROR(VLOOKUP(#REF!,[2]REGION!$G$2:$I$1125,2,FALSE),"")</f>
        <v/>
      </c>
      <c r="L2034" s="23" t="str">
        <f>+IFERROR(VLOOKUP(AI2034,[2]REGION!$G$2:$I$1125,2,FALSE),"")</f>
        <v>ARCHIP</v>
      </c>
      <c r="M2034" s="23" t="str">
        <f>+IFERROR(VLOOKUP(#REF!,[2]ORDINALES!$H$2:$I$382,2,FALSE),"")</f>
        <v/>
      </c>
      <c r="N2034" s="23" t="str">
        <f>IFERROR(VLOOKUP(U2034,'[2]Lista Willy'!$B$11:$D$14,3,FALSE),"")</f>
        <v>REC_20</v>
      </c>
      <c r="O2034" s="24"/>
      <c r="P2034" s="90">
        <v>61009</v>
      </c>
      <c r="Q2034" s="90" t="s">
        <v>540</v>
      </c>
      <c r="R2034" s="90" t="s">
        <v>1757</v>
      </c>
      <c r="S2034" s="90" t="s">
        <v>1941</v>
      </c>
      <c r="T2034" s="94" t="s">
        <v>1757</v>
      </c>
      <c r="U2034" s="90" t="s">
        <v>153</v>
      </c>
      <c r="V2034" s="94" t="s">
        <v>154</v>
      </c>
      <c r="W2034" s="90" t="s">
        <v>54</v>
      </c>
      <c r="X2034" s="90" t="s">
        <v>55</v>
      </c>
      <c r="Y2034" s="99" t="s">
        <v>1951</v>
      </c>
      <c r="Z2034" s="87">
        <v>3193520</v>
      </c>
      <c r="AA2034" s="120"/>
      <c r="AB2034" s="87"/>
      <c r="AC2034" s="87"/>
      <c r="AD2034" s="87"/>
      <c r="AE2034" s="120">
        <v>3193520</v>
      </c>
      <c r="AF2034" s="88"/>
      <c r="AG2034" s="89"/>
      <c r="AH2034" s="90" t="s">
        <v>57</v>
      </c>
      <c r="AI2034" s="90" t="s">
        <v>1943</v>
      </c>
      <c r="AJ2034" s="90" t="s">
        <v>1944</v>
      </c>
      <c r="AK2034" s="90"/>
      <c r="AL2034" s="90" t="s">
        <v>57</v>
      </c>
      <c r="AM2034" s="90"/>
      <c r="AN2034" s="90" t="s">
        <v>57</v>
      </c>
      <c r="AO2034" s="90"/>
      <c r="AP2034" s="90" t="s">
        <v>57</v>
      </c>
      <c r="AQ2034" s="90"/>
      <c r="AR2034" s="90" t="s">
        <v>57</v>
      </c>
      <c r="AS2034" s="90" t="s">
        <v>60</v>
      </c>
      <c r="AT2034" s="90" t="s">
        <v>61</v>
      </c>
      <c r="AU2034" s="97" t="s">
        <v>62</v>
      </c>
      <c r="AV2034" s="98" t="s">
        <v>125</v>
      </c>
      <c r="AW2034" s="98" t="s">
        <v>126</v>
      </c>
      <c r="AX2034" s="97">
        <v>3202032</v>
      </c>
      <c r="AY2034" s="98" t="s">
        <v>127</v>
      </c>
      <c r="AZ2034" s="98" t="s">
        <v>293</v>
      </c>
      <c r="BA2034" s="24"/>
    </row>
    <row r="2035" spans="1:53" ht="84.75" customHeight="1">
      <c r="A2035" s="23" t="str">
        <f>+IFERROR(VLOOKUP(R2035,'[2]Listas niveles'!$D$2:$E$11,2,FALSE),"")</f>
        <v>DTCA</v>
      </c>
      <c r="B2035" s="23" t="str">
        <f>+IFERROR(VLOOKUP(AS2035,'[2]Listas anexo 1'!$A$7:$B$8,2,FALSE),"")</f>
        <v>ADMIN</v>
      </c>
      <c r="C2035" s="23" t="str">
        <f>+IFERROR(VLOOKUP(AT2035,'[2]Listas anexo 1'!$A$13:$B$15,2,FALSE),"")</f>
        <v>ADMINYCOOR</v>
      </c>
      <c r="D2035" s="23" t="str">
        <f>+IFERROR(VLOOKUP(AT2035,'[2]Listas anexo 1'!$A$13:$C$15,3,FALSE),"")</f>
        <v>CONTRIBUIR</v>
      </c>
      <c r="E2035" s="23" t="str">
        <f>+IFERROR(VLOOKUP(AT2035,'[2]Listas anexo 1'!$A$19:$B$21,2,FALSE),"")</f>
        <v>ADMINOB</v>
      </c>
      <c r="F2035" s="23" t="str">
        <f>+IFERROR(VLOOKUP(AV2035,'[2]Listas anexo 1'!$J$13:$K$21,2,FALSE),"")</f>
        <v>ADOBIV</v>
      </c>
      <c r="G2035" s="23" t="str">
        <f>+IFERROR(VLOOKUP(AW2035,'[2]LISTAS ANEXO 1. 2'!$A$9:$B$38,2,FALSE),"")</f>
        <v>AXI</v>
      </c>
      <c r="H2035" s="23" t="str">
        <f>+IFERROR(IF(C2035="ADMINYCOOR",VLOOKUP(AY2035,'[2]LISTAS ANEXO 1. 3'!$B$13:$C$42,2,FALSE),IF(C2035="TASAS",VLOOKUP(AY2035,'[2]LISTAS ANEXO 1. 3'!$B$43:$C$51,2,FALSE),IF(C2035="FORTALECIMIENTO",VLOOKUP(AY2035,'[2]LISTAS ANEXO 1. 3'!$B$52:$C$58,2,FALSE),""))),"")</f>
        <v>PP</v>
      </c>
      <c r="I2035" s="23" t="str">
        <f>+IFERROR(VLOOKUP(#REF!,'[2]LISTAS ANEXO 1. 4'!$B$74:$C$90,2,FALSE),"")</f>
        <v/>
      </c>
      <c r="J2035" s="23" t="str">
        <f>+IFERROR(VLOOKUP(X2035,[2]ORDINALES!$B$2:$C$5,2,FALSE),"")</f>
        <v>CTADOS</v>
      </c>
      <c r="K2035" s="23" t="str">
        <f>+IFERROR(VLOOKUP(#REF!,[2]REGION!$G$2:$I$1125,2,FALSE),"")</f>
        <v/>
      </c>
      <c r="L2035" s="23" t="str">
        <f>+IFERROR(VLOOKUP(AI2035,[2]REGION!$G$2:$I$1125,2,FALSE),"")</f>
        <v>ARCHIP</v>
      </c>
      <c r="M2035" s="23" t="str">
        <f>+IFERROR(VLOOKUP(#REF!,[2]ORDINALES!$H$2:$I$382,2,FALSE),"")</f>
        <v/>
      </c>
      <c r="N2035" s="23" t="str">
        <f>IFERROR(VLOOKUP(U2035,'[2]Lista Willy'!$B$11:$D$14,3,FALSE),"")</f>
        <v>REC_11</v>
      </c>
      <c r="O2035" s="24"/>
      <c r="P2035" s="90">
        <v>61010</v>
      </c>
      <c r="Q2035" s="90" t="s">
        <v>540</v>
      </c>
      <c r="R2035" s="90" t="s">
        <v>1757</v>
      </c>
      <c r="S2035" s="90" t="s">
        <v>1941</v>
      </c>
      <c r="T2035" s="94" t="s">
        <v>1757</v>
      </c>
      <c r="U2035" s="90" t="s">
        <v>52</v>
      </c>
      <c r="V2035" s="94" t="s">
        <v>53</v>
      </c>
      <c r="W2035" s="90" t="s">
        <v>54</v>
      </c>
      <c r="X2035" s="90" t="s">
        <v>55</v>
      </c>
      <c r="Y2035" s="99" t="s">
        <v>1952</v>
      </c>
      <c r="Z2035" s="87">
        <v>35001000</v>
      </c>
      <c r="AA2035" s="120"/>
      <c r="AB2035" s="87"/>
      <c r="AC2035" s="87"/>
      <c r="AD2035" s="87"/>
      <c r="AE2035" s="120">
        <v>35001000</v>
      </c>
      <c r="AF2035" s="88"/>
      <c r="AG2035" s="89"/>
      <c r="AH2035" s="90" t="s">
        <v>57</v>
      </c>
      <c r="AI2035" s="90" t="s">
        <v>1943</v>
      </c>
      <c r="AJ2035" s="90" t="s">
        <v>1944</v>
      </c>
      <c r="AK2035" s="90"/>
      <c r="AL2035" s="90" t="s">
        <v>57</v>
      </c>
      <c r="AM2035" s="90"/>
      <c r="AN2035" s="90" t="s">
        <v>57</v>
      </c>
      <c r="AO2035" s="90"/>
      <c r="AP2035" s="90" t="s">
        <v>57</v>
      </c>
      <c r="AQ2035" s="90"/>
      <c r="AR2035" s="90" t="s">
        <v>57</v>
      </c>
      <c r="AS2035" s="90" t="s">
        <v>60</v>
      </c>
      <c r="AT2035" s="90" t="s">
        <v>61</v>
      </c>
      <c r="AU2035" s="97" t="s">
        <v>62</v>
      </c>
      <c r="AV2035" s="98" t="s">
        <v>63</v>
      </c>
      <c r="AW2035" s="98" t="s">
        <v>442</v>
      </c>
      <c r="AX2035" s="97">
        <v>3202002</v>
      </c>
      <c r="AY2035" s="98" t="s">
        <v>211</v>
      </c>
      <c r="AZ2035" s="98" t="s">
        <v>447</v>
      </c>
      <c r="BA2035" s="24"/>
    </row>
    <row r="2036" spans="1:53" ht="84.75" customHeight="1">
      <c r="A2036" s="23" t="str">
        <f>+IFERROR(VLOOKUP(R2036,'[2]Listas niveles'!$D$2:$E$11,2,FALSE),"")</f>
        <v>DTCA</v>
      </c>
      <c r="B2036" s="23" t="str">
        <f>+IFERROR(VLOOKUP(AS2036,'[2]Listas anexo 1'!$A$7:$B$8,2,FALSE),"")</f>
        <v>ADMIN</v>
      </c>
      <c r="C2036" s="23" t="str">
        <f>+IFERROR(VLOOKUP(AT2036,'[2]Listas anexo 1'!$A$13:$B$15,2,FALSE),"")</f>
        <v>ADMINYCOOR</v>
      </c>
      <c r="D2036" s="23" t="str">
        <f>+IFERROR(VLOOKUP(AT2036,'[2]Listas anexo 1'!$A$13:$C$15,3,FALSE),"")</f>
        <v>CONTRIBUIR</v>
      </c>
      <c r="E2036" s="23" t="str">
        <f>+IFERROR(VLOOKUP(AT2036,'[2]Listas anexo 1'!$A$19:$B$21,2,FALSE),"")</f>
        <v>ADMINOB</v>
      </c>
      <c r="F2036" s="23" t="str">
        <f>+IFERROR(VLOOKUP(AV2036,'[2]Listas anexo 1'!$J$13:$K$21,2,FALSE),"")</f>
        <v>ADOBIV</v>
      </c>
      <c r="G2036" s="23" t="str">
        <f>+IFERROR(VLOOKUP(AW2036,'[2]LISTAS ANEXO 1. 2'!$A$9:$B$38,2,FALSE),"")</f>
        <v>AXVI</v>
      </c>
      <c r="H2036" s="23" t="str">
        <f>+IFERROR(IF(C2036="ADMINYCOOR",VLOOKUP(AY2036,'[2]LISTAS ANEXO 1. 3'!$B$13:$C$42,2,FALSE),IF(C2036="TASAS",VLOOKUP(AY2036,'[2]LISTAS ANEXO 1. 3'!$B$43:$C$51,2,FALSE),IF(C2036="FORTALECIMIENTO",VLOOKUP(AY2036,'[2]LISTAS ANEXO 1. 3'!$B$52:$C$58,2,FALSE),""))),"")</f>
        <v>CD</v>
      </c>
      <c r="I2036" s="23" t="str">
        <f>+IFERROR(VLOOKUP(#REF!,'[2]LISTAS ANEXO 1. 4'!$B$74:$C$90,2,FALSE),"")</f>
        <v/>
      </c>
      <c r="J2036" s="23" t="str">
        <f>+IFERROR(VLOOKUP(X2036,[2]ORDINALES!$B$2:$C$5,2,FALSE),"")</f>
        <v>CTADOS</v>
      </c>
      <c r="K2036" s="23" t="str">
        <f>+IFERROR(VLOOKUP(#REF!,[2]REGION!$G$2:$I$1125,2,FALSE),"")</f>
        <v/>
      </c>
      <c r="L2036" s="23" t="str">
        <f>+IFERROR(VLOOKUP(AI2036,[2]REGION!$G$2:$I$1125,2,FALSE),"")</f>
        <v>ARCHIP</v>
      </c>
      <c r="M2036" s="23" t="str">
        <f>+IFERROR(VLOOKUP(#REF!,[2]ORDINALES!$H$2:$I$382,2,FALSE),"")</f>
        <v/>
      </c>
      <c r="N2036" s="23" t="str">
        <f>IFERROR(VLOOKUP(U2036,'[2]Lista Willy'!$B$11:$D$14,3,FALSE),"")</f>
        <v>REC_11</v>
      </c>
      <c r="O2036" s="24"/>
      <c r="P2036" s="90">
        <v>61011</v>
      </c>
      <c r="Q2036" s="90" t="s">
        <v>540</v>
      </c>
      <c r="R2036" s="90" t="s">
        <v>1757</v>
      </c>
      <c r="S2036" s="90" t="s">
        <v>1941</v>
      </c>
      <c r="T2036" s="94" t="s">
        <v>1757</v>
      </c>
      <c r="U2036" s="90" t="s">
        <v>52</v>
      </c>
      <c r="V2036" s="94" t="s">
        <v>53</v>
      </c>
      <c r="W2036" s="90" t="s">
        <v>54</v>
      </c>
      <c r="X2036" s="90" t="s">
        <v>55</v>
      </c>
      <c r="Y2036" s="99" t="s">
        <v>1953</v>
      </c>
      <c r="Z2036" s="87">
        <v>35001000</v>
      </c>
      <c r="AA2036" s="120"/>
      <c r="AB2036" s="87"/>
      <c r="AC2036" s="87"/>
      <c r="AD2036" s="87"/>
      <c r="AE2036" s="120">
        <v>35001000</v>
      </c>
      <c r="AF2036" s="88"/>
      <c r="AG2036" s="89"/>
      <c r="AH2036" s="90" t="s">
        <v>57</v>
      </c>
      <c r="AI2036" s="90" t="s">
        <v>1943</v>
      </c>
      <c r="AJ2036" s="90" t="s">
        <v>1944</v>
      </c>
      <c r="AK2036" s="90"/>
      <c r="AL2036" s="90" t="s">
        <v>57</v>
      </c>
      <c r="AM2036" s="90"/>
      <c r="AN2036" s="90" t="s">
        <v>57</v>
      </c>
      <c r="AO2036" s="90"/>
      <c r="AP2036" s="90" t="s">
        <v>57</v>
      </c>
      <c r="AQ2036" s="90"/>
      <c r="AR2036" s="90" t="s">
        <v>57</v>
      </c>
      <c r="AS2036" s="90" t="s">
        <v>60</v>
      </c>
      <c r="AT2036" s="90" t="s">
        <v>61</v>
      </c>
      <c r="AU2036" s="97" t="s">
        <v>62</v>
      </c>
      <c r="AV2036" s="98" t="s">
        <v>63</v>
      </c>
      <c r="AW2036" s="98" t="s">
        <v>64</v>
      </c>
      <c r="AX2036" s="97">
        <v>3202008</v>
      </c>
      <c r="AY2036" s="98" t="s">
        <v>65</v>
      </c>
      <c r="AZ2036" s="98" t="s">
        <v>433</v>
      </c>
      <c r="BA2036" s="24"/>
    </row>
    <row r="2037" spans="1:53" ht="84.75" customHeight="1">
      <c r="A2037" s="23" t="str">
        <f>+IFERROR(VLOOKUP(R2037,'[2]Listas niveles'!$D$2:$E$11,2,FALSE),"")</f>
        <v>DTCA</v>
      </c>
      <c r="B2037" s="23" t="str">
        <f>+IFERROR(VLOOKUP(AS2037,'[2]Listas anexo 1'!$A$7:$B$8,2,FALSE),"")</f>
        <v>ADMIN</v>
      </c>
      <c r="C2037" s="23" t="str">
        <f>+IFERROR(VLOOKUP(AT2037,'[2]Listas anexo 1'!$A$13:$B$15,2,FALSE),"")</f>
        <v>ADMINYCOOR</v>
      </c>
      <c r="D2037" s="23" t="str">
        <f>+IFERROR(VLOOKUP(AT2037,'[2]Listas anexo 1'!$A$13:$C$15,3,FALSE),"")</f>
        <v>CONTRIBUIR</v>
      </c>
      <c r="E2037" s="23" t="str">
        <f>+IFERROR(VLOOKUP(AT2037,'[2]Listas anexo 1'!$A$19:$B$21,2,FALSE),"")</f>
        <v>ADMINOB</v>
      </c>
      <c r="F2037" s="23" t="str">
        <f>+IFERROR(VLOOKUP(AV2037,'[2]Listas anexo 1'!$J$13:$K$21,2,FALSE),"")</f>
        <v>ADOBIV</v>
      </c>
      <c r="G2037" s="23" t="str">
        <f>+IFERROR(VLOOKUP(AW2037,'[2]LISTAS ANEXO 1. 2'!$A$9:$B$38,2,FALSE),"")</f>
        <v>AXVI</v>
      </c>
      <c r="H2037" s="23" t="str">
        <f>+IFERROR(IF(C2037="ADMINYCOOR",VLOOKUP(AY2037,'[2]LISTAS ANEXO 1. 3'!$B$13:$C$42,2,FALSE),IF(C2037="TASAS",VLOOKUP(AY2037,'[2]LISTAS ANEXO 1. 3'!$B$43:$C$51,2,FALSE),IF(C2037="FORTALECIMIENTO",VLOOKUP(AY2037,'[2]LISTAS ANEXO 1. 3'!$B$52:$C$58,2,FALSE),""))),"")</f>
        <v>CD</v>
      </c>
      <c r="I2037" s="23" t="str">
        <f>+IFERROR(VLOOKUP(#REF!,'[2]LISTAS ANEXO 1. 4'!$B$74:$C$90,2,FALSE),"")</f>
        <v/>
      </c>
      <c r="J2037" s="23" t="str">
        <f>+IFERROR(VLOOKUP(X2037,[2]ORDINALES!$B$2:$C$5,2,FALSE),"")</f>
        <v>CTADOS</v>
      </c>
      <c r="K2037" s="23" t="str">
        <f>+IFERROR(VLOOKUP(#REF!,[2]REGION!$G$2:$I$1125,2,FALSE),"")</f>
        <v/>
      </c>
      <c r="L2037" s="23" t="str">
        <f>+IFERROR(VLOOKUP(AI2037,[2]REGION!$G$2:$I$1125,2,FALSE),"")</f>
        <v>ARCHIP</v>
      </c>
      <c r="M2037" s="23" t="str">
        <f>+IFERROR(VLOOKUP(#REF!,[2]ORDINALES!$H$2:$I$382,2,FALSE),"")</f>
        <v/>
      </c>
      <c r="N2037" s="23" t="str">
        <f>IFERROR(VLOOKUP(U2037,'[2]Lista Willy'!$B$11:$D$14,3,FALSE),"")</f>
        <v>REC_11</v>
      </c>
      <c r="O2037" s="24"/>
      <c r="P2037" s="90">
        <v>61012</v>
      </c>
      <c r="Q2037" s="90" t="s">
        <v>540</v>
      </c>
      <c r="R2037" s="90" t="s">
        <v>1757</v>
      </c>
      <c r="S2037" s="90" t="s">
        <v>1941</v>
      </c>
      <c r="T2037" s="94" t="s">
        <v>1757</v>
      </c>
      <c r="U2037" s="90" t="s">
        <v>52</v>
      </c>
      <c r="V2037" s="94" t="s">
        <v>53</v>
      </c>
      <c r="W2037" s="90" t="s">
        <v>54</v>
      </c>
      <c r="X2037" s="90" t="s">
        <v>55</v>
      </c>
      <c r="Y2037" s="99" t="s">
        <v>1954</v>
      </c>
      <c r="Z2037" s="87">
        <v>3000000</v>
      </c>
      <c r="AA2037" s="120"/>
      <c r="AB2037" s="87"/>
      <c r="AC2037" s="87"/>
      <c r="AD2037" s="87"/>
      <c r="AE2037" s="120">
        <v>3000000</v>
      </c>
      <c r="AF2037" s="88"/>
      <c r="AG2037" s="89"/>
      <c r="AH2037" s="90" t="s">
        <v>57</v>
      </c>
      <c r="AI2037" s="90" t="s">
        <v>1943</v>
      </c>
      <c r="AJ2037" s="90" t="s">
        <v>1944</v>
      </c>
      <c r="AK2037" s="90"/>
      <c r="AL2037" s="90" t="s">
        <v>57</v>
      </c>
      <c r="AM2037" s="90"/>
      <c r="AN2037" s="90" t="s">
        <v>57</v>
      </c>
      <c r="AO2037" s="90"/>
      <c r="AP2037" s="90" t="s">
        <v>57</v>
      </c>
      <c r="AQ2037" s="90"/>
      <c r="AR2037" s="90" t="s">
        <v>57</v>
      </c>
      <c r="AS2037" s="90" t="s">
        <v>60</v>
      </c>
      <c r="AT2037" s="90" t="s">
        <v>61</v>
      </c>
      <c r="AU2037" s="97" t="s">
        <v>62</v>
      </c>
      <c r="AV2037" s="98" t="s">
        <v>63</v>
      </c>
      <c r="AW2037" s="98" t="s">
        <v>64</v>
      </c>
      <c r="AX2037" s="97">
        <v>3202008</v>
      </c>
      <c r="AY2037" s="98" t="s">
        <v>65</v>
      </c>
      <c r="AZ2037" s="98" t="s">
        <v>433</v>
      </c>
      <c r="BA2037" s="24"/>
    </row>
    <row r="2038" spans="1:53" ht="84.75" customHeight="1">
      <c r="A2038" s="23" t="str">
        <f>+IFERROR(VLOOKUP(R2038,'[2]Listas niveles'!$D$2:$E$11,2,FALSE),"")</f>
        <v>DTCA</v>
      </c>
      <c r="B2038" s="23" t="str">
        <f>+IFERROR(VLOOKUP(AS2038,'[2]Listas anexo 1'!$A$7:$B$8,2,FALSE),"")</f>
        <v>ADMIN</v>
      </c>
      <c r="C2038" s="23" t="str">
        <f>+IFERROR(VLOOKUP(AT2038,'[2]Listas anexo 1'!$A$13:$B$15,2,FALSE),"")</f>
        <v>ADMINYCOOR</v>
      </c>
      <c r="D2038" s="23" t="str">
        <f>+IFERROR(VLOOKUP(AT2038,'[2]Listas anexo 1'!$A$13:$C$15,3,FALSE),"")</f>
        <v>CONTRIBUIR</v>
      </c>
      <c r="E2038" s="23" t="str">
        <f>+IFERROR(VLOOKUP(AT2038,'[2]Listas anexo 1'!$A$19:$B$21,2,FALSE),"")</f>
        <v>ADMINOB</v>
      </c>
      <c r="F2038" s="23" t="str">
        <f>+IFERROR(VLOOKUP(AV2038,'[2]Listas anexo 1'!$J$13:$K$21,2,FALSE),"")</f>
        <v>ADOBIII</v>
      </c>
      <c r="G2038" s="23" t="str">
        <f>+IFERROR(VLOOKUP(AW2038,'[2]LISTAS ANEXO 1. 2'!$A$9:$B$38,2,FALSE),"")</f>
        <v>AVI</v>
      </c>
      <c r="H2038" s="23" t="str">
        <f>+IFERROR(IF(C2038="ADMINYCOOR",VLOOKUP(AY2038,'[2]LISTAS ANEXO 1. 3'!$B$13:$C$42,2,FALSE),IF(C2038="TASAS",VLOOKUP(AY2038,'[2]LISTAS ANEXO 1. 3'!$B$43:$C$51,2,FALSE),IF(C2038="FORTALECIMIENTO",VLOOKUP(AY2038,'[2]LISTAS ANEXO 1. 3'!$B$52:$C$58,2,FALSE),""))),"")</f>
        <v>HH</v>
      </c>
      <c r="I2038" s="23" t="str">
        <f>+IFERROR(VLOOKUP(#REF!,'[2]LISTAS ANEXO 1. 4'!$B$74:$C$90,2,FALSE),"")</f>
        <v/>
      </c>
      <c r="J2038" s="23" t="str">
        <f>+IFERROR(VLOOKUP(X2038,[2]ORDINALES!$B$2:$C$5,2,FALSE),"")</f>
        <v>CTADOS</v>
      </c>
      <c r="K2038" s="23" t="str">
        <f>+IFERROR(VLOOKUP(#REF!,[2]REGION!$G$2:$I$1125,2,FALSE),"")</f>
        <v/>
      </c>
      <c r="L2038" s="23" t="str">
        <f>+IFERROR(VLOOKUP(AI2038,[2]REGION!$G$2:$I$1125,2,FALSE),"")</f>
        <v>ARCHIP</v>
      </c>
      <c r="M2038" s="23" t="str">
        <f>+IFERROR(VLOOKUP(#REF!,[2]ORDINALES!$H$2:$I$382,2,FALSE),"")</f>
        <v/>
      </c>
      <c r="N2038" s="23" t="str">
        <f>IFERROR(VLOOKUP(U2038,'[2]Lista Willy'!$B$11:$D$14,3,FALSE),"")</f>
        <v>REC_11</v>
      </c>
      <c r="O2038" s="24"/>
      <c r="P2038" s="90">
        <v>61013</v>
      </c>
      <c r="Q2038" s="90" t="s">
        <v>540</v>
      </c>
      <c r="R2038" s="90" t="s">
        <v>1757</v>
      </c>
      <c r="S2038" s="90" t="s">
        <v>1941</v>
      </c>
      <c r="T2038" s="94" t="s">
        <v>1757</v>
      </c>
      <c r="U2038" s="90" t="s">
        <v>52</v>
      </c>
      <c r="V2038" s="94" t="s">
        <v>53</v>
      </c>
      <c r="W2038" s="90" t="s">
        <v>54</v>
      </c>
      <c r="X2038" s="90" t="s">
        <v>55</v>
      </c>
      <c r="Y2038" s="99" t="s">
        <v>1955</v>
      </c>
      <c r="Z2038" s="87">
        <v>35001000</v>
      </c>
      <c r="AA2038" s="120"/>
      <c r="AB2038" s="87"/>
      <c r="AC2038" s="87"/>
      <c r="AD2038" s="87"/>
      <c r="AE2038" s="120">
        <v>35001000</v>
      </c>
      <c r="AF2038" s="88">
        <v>14120000</v>
      </c>
      <c r="AG2038" s="89">
        <v>23999000</v>
      </c>
      <c r="AH2038" s="90" t="s">
        <v>57</v>
      </c>
      <c r="AI2038" s="90" t="s">
        <v>1943</v>
      </c>
      <c r="AJ2038" s="90" t="s">
        <v>1944</v>
      </c>
      <c r="AK2038" s="90"/>
      <c r="AL2038" s="90" t="s">
        <v>57</v>
      </c>
      <c r="AM2038" s="90"/>
      <c r="AN2038" s="90" t="s">
        <v>57</v>
      </c>
      <c r="AO2038" s="90"/>
      <c r="AP2038" s="90" t="s">
        <v>57</v>
      </c>
      <c r="AQ2038" s="90"/>
      <c r="AR2038" s="90" t="s">
        <v>57</v>
      </c>
      <c r="AS2038" s="90" t="s">
        <v>60</v>
      </c>
      <c r="AT2038" s="90" t="s">
        <v>61</v>
      </c>
      <c r="AU2038" s="97" t="s">
        <v>62</v>
      </c>
      <c r="AV2038" s="98" t="s">
        <v>272</v>
      </c>
      <c r="AW2038" s="98" t="s">
        <v>273</v>
      </c>
      <c r="AX2038" s="97">
        <v>3202010</v>
      </c>
      <c r="AY2038" s="98" t="s">
        <v>274</v>
      </c>
      <c r="AZ2038" s="98" t="s">
        <v>407</v>
      </c>
      <c r="BA2038" s="24"/>
    </row>
    <row r="2039" spans="1:53" ht="84.75" customHeight="1">
      <c r="A2039" s="23" t="str">
        <f>+IFERROR(VLOOKUP(R2039,'[2]Listas niveles'!$D$2:$E$11,2,FALSE),"")</f>
        <v>DTCA</v>
      </c>
      <c r="B2039" s="23" t="str">
        <f>+IFERROR(VLOOKUP(AS2039,'[2]Listas anexo 1'!$A$7:$B$8,2,FALSE),"")</f>
        <v>ADMIN</v>
      </c>
      <c r="C2039" s="23" t="str">
        <f>+IFERROR(VLOOKUP(AT2039,'[2]Listas anexo 1'!$A$13:$B$15,2,FALSE),"")</f>
        <v>ADMINYCOOR</v>
      </c>
      <c r="D2039" s="23" t="str">
        <f>+IFERROR(VLOOKUP(AT2039,'[2]Listas anexo 1'!$A$13:$C$15,3,FALSE),"")</f>
        <v>CONTRIBUIR</v>
      </c>
      <c r="E2039" s="23" t="str">
        <f>+IFERROR(VLOOKUP(AT2039,'[2]Listas anexo 1'!$A$19:$B$21,2,FALSE),"")</f>
        <v>ADMINOB</v>
      </c>
      <c r="F2039" s="23" t="str">
        <f>+IFERROR(VLOOKUP(AV2039,'[2]Listas anexo 1'!$J$13:$K$21,2,FALSE),"")</f>
        <v>ADOBIII</v>
      </c>
      <c r="G2039" s="23" t="str">
        <f>+IFERROR(VLOOKUP(AW2039,'[2]LISTAS ANEXO 1. 2'!$A$9:$B$38,2,FALSE),"")</f>
        <v>AVI</v>
      </c>
      <c r="H2039" s="23" t="str">
        <f>+IFERROR(IF(C2039="ADMINYCOOR",VLOOKUP(AY2039,'[2]LISTAS ANEXO 1. 3'!$B$13:$C$42,2,FALSE),IF(C2039="TASAS",VLOOKUP(AY2039,'[2]LISTAS ANEXO 1. 3'!$B$43:$C$51,2,FALSE),IF(C2039="FORTALECIMIENTO",VLOOKUP(AY2039,'[2]LISTAS ANEXO 1. 3'!$B$52:$C$58,2,FALSE),""))),"")</f>
        <v>HH</v>
      </c>
      <c r="I2039" s="23" t="str">
        <f>+IFERROR(VLOOKUP(#REF!,'[2]LISTAS ANEXO 1. 4'!$B$74:$C$90,2,FALSE),"")</f>
        <v/>
      </c>
      <c r="J2039" s="23" t="str">
        <f>+IFERROR(VLOOKUP(X2039,[2]ORDINALES!$B$2:$C$5,2,FALSE),"")</f>
        <v>CTADOS</v>
      </c>
      <c r="K2039" s="23" t="str">
        <f>+IFERROR(VLOOKUP(#REF!,[2]REGION!$G$2:$I$1125,2,FALSE),"")</f>
        <v/>
      </c>
      <c r="L2039" s="23" t="str">
        <f>+IFERROR(VLOOKUP(AI2039,[2]REGION!$G$2:$I$1125,2,FALSE),"")</f>
        <v>ARCHIP</v>
      </c>
      <c r="M2039" s="23" t="str">
        <f>+IFERROR(VLOOKUP(#REF!,[2]ORDINALES!$H$2:$I$382,2,FALSE),"")</f>
        <v/>
      </c>
      <c r="N2039" s="23" t="str">
        <f>IFERROR(VLOOKUP(U2039,'[2]Lista Willy'!$B$11:$D$14,3,FALSE),"")</f>
        <v>REC_11</v>
      </c>
      <c r="O2039" s="24"/>
      <c r="P2039" s="90">
        <v>61014</v>
      </c>
      <c r="Q2039" s="90" t="s">
        <v>540</v>
      </c>
      <c r="R2039" s="90" t="s">
        <v>1757</v>
      </c>
      <c r="S2039" s="90" t="s">
        <v>1941</v>
      </c>
      <c r="T2039" s="94" t="s">
        <v>1757</v>
      </c>
      <c r="U2039" s="90" t="s">
        <v>52</v>
      </c>
      <c r="V2039" s="94" t="s">
        <v>53</v>
      </c>
      <c r="W2039" s="90" t="s">
        <v>54</v>
      </c>
      <c r="X2039" s="90" t="s">
        <v>55</v>
      </c>
      <c r="Y2039" s="99" t="s">
        <v>1956</v>
      </c>
      <c r="Z2039" s="87">
        <v>31363500</v>
      </c>
      <c r="AA2039" s="120"/>
      <c r="AB2039" s="87"/>
      <c r="AC2039" s="87"/>
      <c r="AD2039" s="87"/>
      <c r="AE2039" s="120">
        <v>31363500</v>
      </c>
      <c r="AF2039" s="88"/>
      <c r="AG2039" s="89"/>
      <c r="AH2039" s="90" t="s">
        <v>57</v>
      </c>
      <c r="AI2039" s="90" t="s">
        <v>1943</v>
      </c>
      <c r="AJ2039" s="90" t="s">
        <v>1944</v>
      </c>
      <c r="AK2039" s="90"/>
      <c r="AL2039" s="90" t="s">
        <v>57</v>
      </c>
      <c r="AM2039" s="90"/>
      <c r="AN2039" s="90" t="s">
        <v>57</v>
      </c>
      <c r="AO2039" s="90"/>
      <c r="AP2039" s="90" t="s">
        <v>57</v>
      </c>
      <c r="AQ2039" s="90"/>
      <c r="AR2039" s="90" t="s">
        <v>57</v>
      </c>
      <c r="AS2039" s="90" t="s">
        <v>60</v>
      </c>
      <c r="AT2039" s="90" t="s">
        <v>61</v>
      </c>
      <c r="AU2039" s="97" t="s">
        <v>62</v>
      </c>
      <c r="AV2039" s="98" t="s">
        <v>272</v>
      </c>
      <c r="AW2039" s="98" t="s">
        <v>273</v>
      </c>
      <c r="AX2039" s="97">
        <v>3202010</v>
      </c>
      <c r="AY2039" s="98" t="s">
        <v>274</v>
      </c>
      <c r="AZ2039" s="98" t="s">
        <v>405</v>
      </c>
      <c r="BA2039" s="24"/>
    </row>
    <row r="2040" spans="1:53" ht="84.75" customHeight="1">
      <c r="A2040" s="23" t="str">
        <f>+IFERROR(VLOOKUP(R2040,'[2]Listas niveles'!$D$2:$E$11,2,FALSE),"")</f>
        <v>DTCA</v>
      </c>
      <c r="B2040" s="23" t="str">
        <f>+IFERROR(VLOOKUP(AS2040,'[2]Listas anexo 1'!$A$7:$B$8,2,FALSE),"")</f>
        <v>ADMIN</v>
      </c>
      <c r="C2040" s="23" t="str">
        <f>+IFERROR(VLOOKUP(AT2040,'[2]Listas anexo 1'!$A$13:$B$15,2,FALSE),"")</f>
        <v>ADMINYCOOR</v>
      </c>
      <c r="D2040" s="23" t="str">
        <f>+IFERROR(VLOOKUP(AT2040,'[2]Listas anexo 1'!$A$13:$C$15,3,FALSE),"")</f>
        <v>CONTRIBUIR</v>
      </c>
      <c r="E2040" s="23" t="str">
        <f>+IFERROR(VLOOKUP(AT2040,'[2]Listas anexo 1'!$A$19:$B$21,2,FALSE),"")</f>
        <v>ADMINOB</v>
      </c>
      <c r="F2040" s="23" t="str">
        <f>+IFERROR(VLOOKUP(AV2040,'[2]Listas anexo 1'!$J$13:$K$21,2,FALSE),"")</f>
        <v>ADOBIII</v>
      </c>
      <c r="G2040" s="23" t="str">
        <f>+IFERROR(VLOOKUP(AW2040,'[2]LISTAS ANEXO 1. 2'!$A$9:$B$38,2,FALSE),"")</f>
        <v>AVI</v>
      </c>
      <c r="H2040" s="23" t="str">
        <f>+IFERROR(IF(C2040="ADMINYCOOR",VLOOKUP(AY2040,'[2]LISTAS ANEXO 1. 3'!$B$13:$C$42,2,FALSE),IF(C2040="TASAS",VLOOKUP(AY2040,'[2]LISTAS ANEXO 1. 3'!$B$43:$C$51,2,FALSE),IF(C2040="FORTALECIMIENTO",VLOOKUP(AY2040,'[2]LISTAS ANEXO 1. 3'!$B$52:$C$58,2,FALSE),""))),"")</f>
        <v>HH</v>
      </c>
      <c r="I2040" s="23" t="str">
        <f>+IFERROR(VLOOKUP(#REF!,'[2]LISTAS ANEXO 1. 4'!$B$74:$C$90,2,FALSE),"")</f>
        <v/>
      </c>
      <c r="J2040" s="23" t="str">
        <f>+IFERROR(VLOOKUP(X2040,[2]ORDINALES!$B$2:$C$5,2,FALSE),"")</f>
        <v>CTADOS</v>
      </c>
      <c r="K2040" s="23" t="str">
        <f>+IFERROR(VLOOKUP(#REF!,[2]REGION!$G$2:$I$1125,2,FALSE),"")</f>
        <v/>
      </c>
      <c r="L2040" s="23" t="str">
        <f>+IFERROR(VLOOKUP(AI2040,[2]REGION!$G$2:$I$1125,2,FALSE),"")</f>
        <v>ARCHIP</v>
      </c>
      <c r="M2040" s="23" t="str">
        <f>+IFERROR(VLOOKUP(#REF!,[2]ORDINALES!$H$2:$I$382,2,FALSE),"")</f>
        <v/>
      </c>
      <c r="N2040" s="23" t="str">
        <f>IFERROR(VLOOKUP(U2040,'[2]Lista Willy'!$B$11:$D$14,3,FALSE),"")</f>
        <v>REC_11</v>
      </c>
      <c r="O2040" s="24"/>
      <c r="P2040" s="90">
        <v>61015</v>
      </c>
      <c r="Q2040" s="90" t="s">
        <v>540</v>
      </c>
      <c r="R2040" s="90" t="s">
        <v>1757</v>
      </c>
      <c r="S2040" s="90" t="s">
        <v>1941</v>
      </c>
      <c r="T2040" s="94" t="s">
        <v>1757</v>
      </c>
      <c r="U2040" s="90" t="s">
        <v>52</v>
      </c>
      <c r="V2040" s="94" t="s">
        <v>53</v>
      </c>
      <c r="W2040" s="90" t="s">
        <v>54</v>
      </c>
      <c r="X2040" s="90" t="s">
        <v>55</v>
      </c>
      <c r="Y2040" s="99" t="s">
        <v>1957</v>
      </c>
      <c r="Z2040" s="87">
        <v>50000000</v>
      </c>
      <c r="AA2040" s="120"/>
      <c r="AB2040" s="87"/>
      <c r="AC2040" s="87"/>
      <c r="AD2040" s="87"/>
      <c r="AE2040" s="120">
        <v>50000000</v>
      </c>
      <c r="AF2040" s="88"/>
      <c r="AG2040" s="89"/>
      <c r="AH2040" s="90" t="s">
        <v>57</v>
      </c>
      <c r="AI2040" s="90" t="s">
        <v>1943</v>
      </c>
      <c r="AJ2040" s="90" t="s">
        <v>1944</v>
      </c>
      <c r="AK2040" s="90"/>
      <c r="AL2040" s="90" t="s">
        <v>57</v>
      </c>
      <c r="AM2040" s="90"/>
      <c r="AN2040" s="90" t="s">
        <v>57</v>
      </c>
      <c r="AO2040" s="90"/>
      <c r="AP2040" s="90" t="s">
        <v>57</v>
      </c>
      <c r="AQ2040" s="90"/>
      <c r="AR2040" s="90" t="s">
        <v>57</v>
      </c>
      <c r="AS2040" s="90" t="s">
        <v>60</v>
      </c>
      <c r="AT2040" s="90" t="s">
        <v>61</v>
      </c>
      <c r="AU2040" s="97" t="s">
        <v>62</v>
      </c>
      <c r="AV2040" s="98" t="s">
        <v>272</v>
      </c>
      <c r="AW2040" s="98" t="s">
        <v>273</v>
      </c>
      <c r="AX2040" s="97">
        <v>3202010</v>
      </c>
      <c r="AY2040" s="98" t="s">
        <v>274</v>
      </c>
      <c r="AZ2040" s="98" t="s">
        <v>405</v>
      </c>
      <c r="BA2040" s="24"/>
    </row>
    <row r="2041" spans="1:53" ht="84.75" customHeight="1">
      <c r="A2041" s="23" t="str">
        <f>+IFERROR(VLOOKUP(R2041,'[2]Listas niveles'!$D$2:$E$11,2,FALSE),"")</f>
        <v>DTCA</v>
      </c>
      <c r="B2041" s="23" t="str">
        <f>+IFERROR(VLOOKUP(AS2041,'[2]Listas anexo 1'!$A$7:$B$8,2,FALSE),"")</f>
        <v>ADMIN</v>
      </c>
      <c r="C2041" s="23" t="str">
        <f>+IFERROR(VLOOKUP(AT2041,'[2]Listas anexo 1'!$A$13:$B$15,2,FALSE),"")</f>
        <v>ADMINYCOOR</v>
      </c>
      <c r="D2041" s="23" t="str">
        <f>+IFERROR(VLOOKUP(AT2041,'[2]Listas anexo 1'!$A$13:$C$15,3,FALSE),"")</f>
        <v>CONTRIBUIR</v>
      </c>
      <c r="E2041" s="23" t="str">
        <f>+IFERROR(VLOOKUP(AT2041,'[2]Listas anexo 1'!$A$19:$B$21,2,FALSE),"")</f>
        <v>ADMINOB</v>
      </c>
      <c r="F2041" s="23" t="str">
        <f>+IFERROR(VLOOKUP(AV2041,'[2]Listas anexo 1'!$J$13:$K$21,2,FALSE),"")</f>
        <v>ADOBIII</v>
      </c>
      <c r="G2041" s="23" t="str">
        <f>+IFERROR(VLOOKUP(AW2041,'[2]LISTAS ANEXO 1. 2'!$A$9:$B$38,2,FALSE),"")</f>
        <v>AVI</v>
      </c>
      <c r="H2041" s="23" t="str">
        <f>+IFERROR(IF(C2041="ADMINYCOOR",VLOOKUP(AY2041,'[2]LISTAS ANEXO 1. 3'!$B$13:$C$42,2,FALSE),IF(C2041="TASAS",VLOOKUP(AY2041,'[2]LISTAS ANEXO 1. 3'!$B$43:$C$51,2,FALSE),IF(C2041="FORTALECIMIENTO",VLOOKUP(AY2041,'[2]LISTAS ANEXO 1. 3'!$B$52:$C$58,2,FALSE),""))),"")</f>
        <v>HH</v>
      </c>
      <c r="I2041" s="23" t="str">
        <f>+IFERROR(VLOOKUP(#REF!,'[2]LISTAS ANEXO 1. 4'!$B$74:$C$90,2,FALSE),"")</f>
        <v/>
      </c>
      <c r="J2041" s="23" t="str">
        <f>+IFERROR(VLOOKUP(X2041,[2]ORDINALES!$B$2:$C$5,2,FALSE),"")</f>
        <v>CTADOS</v>
      </c>
      <c r="K2041" s="23" t="str">
        <f>+IFERROR(VLOOKUP(#REF!,[2]REGION!$G$2:$I$1125,2,FALSE),"")</f>
        <v/>
      </c>
      <c r="L2041" s="23" t="str">
        <f>+IFERROR(VLOOKUP(AI2041,[2]REGION!$G$2:$I$1125,2,FALSE),"")</f>
        <v>ARCHIP</v>
      </c>
      <c r="M2041" s="23" t="str">
        <f>+IFERROR(VLOOKUP(#REF!,[2]ORDINALES!$H$2:$I$382,2,FALSE),"")</f>
        <v/>
      </c>
      <c r="N2041" s="23" t="str">
        <f>IFERROR(VLOOKUP(U2041,'[2]Lista Willy'!$B$11:$D$14,3,FALSE),"")</f>
        <v>REC_11</v>
      </c>
      <c r="O2041" s="24"/>
      <c r="P2041" s="90">
        <v>61016</v>
      </c>
      <c r="Q2041" s="90" t="s">
        <v>540</v>
      </c>
      <c r="R2041" s="90" t="s">
        <v>1757</v>
      </c>
      <c r="S2041" s="90" t="s">
        <v>1941</v>
      </c>
      <c r="T2041" s="94" t="s">
        <v>1757</v>
      </c>
      <c r="U2041" s="90" t="s">
        <v>52</v>
      </c>
      <c r="V2041" s="94" t="s">
        <v>53</v>
      </c>
      <c r="W2041" s="90" t="s">
        <v>54</v>
      </c>
      <c r="X2041" s="90" t="s">
        <v>55</v>
      </c>
      <c r="Y2041" s="99" t="s">
        <v>2780</v>
      </c>
      <c r="Z2041" s="87">
        <v>15750000</v>
      </c>
      <c r="AA2041" s="120"/>
      <c r="AB2041" s="87"/>
      <c r="AC2041" s="87"/>
      <c r="AD2041" s="87"/>
      <c r="AE2041" s="120">
        <v>15750000</v>
      </c>
      <c r="AF2041" s="88"/>
      <c r="AG2041" s="89"/>
      <c r="AH2041" s="90" t="s">
        <v>57</v>
      </c>
      <c r="AI2041" s="90" t="s">
        <v>1943</v>
      </c>
      <c r="AJ2041" s="90" t="s">
        <v>1944</v>
      </c>
      <c r="AK2041" s="90"/>
      <c r="AL2041" s="90" t="s">
        <v>57</v>
      </c>
      <c r="AM2041" s="90"/>
      <c r="AN2041" s="90" t="s">
        <v>57</v>
      </c>
      <c r="AO2041" s="90"/>
      <c r="AP2041" s="90" t="s">
        <v>57</v>
      </c>
      <c r="AQ2041" s="90"/>
      <c r="AR2041" s="90" t="s">
        <v>57</v>
      </c>
      <c r="AS2041" s="90" t="s">
        <v>60</v>
      </c>
      <c r="AT2041" s="90" t="s">
        <v>61</v>
      </c>
      <c r="AU2041" s="97" t="s">
        <v>62</v>
      </c>
      <c r="AV2041" s="98" t="s">
        <v>272</v>
      </c>
      <c r="AW2041" s="98" t="s">
        <v>273</v>
      </c>
      <c r="AX2041" s="97">
        <v>3202010</v>
      </c>
      <c r="AY2041" s="98" t="s">
        <v>274</v>
      </c>
      <c r="AZ2041" s="98" t="s">
        <v>405</v>
      </c>
      <c r="BA2041" s="24"/>
    </row>
    <row r="2042" spans="1:53" ht="84.75" customHeight="1">
      <c r="A2042" s="23" t="str">
        <f>+IFERROR(VLOOKUP(R2042,'[2]Listas niveles'!$D$2:$E$11,2,FALSE),"")</f>
        <v>DTCA</v>
      </c>
      <c r="B2042" s="23" t="str">
        <f>+IFERROR(VLOOKUP(AS2042,'[2]Listas anexo 1'!$A$7:$B$8,2,FALSE),"")</f>
        <v>ADMIN</v>
      </c>
      <c r="C2042" s="23" t="str">
        <f>+IFERROR(VLOOKUP(AT2042,'[2]Listas anexo 1'!$A$13:$B$15,2,FALSE),"")</f>
        <v>ADMINYCOOR</v>
      </c>
      <c r="D2042" s="23" t="str">
        <f>+IFERROR(VLOOKUP(AT2042,'[2]Listas anexo 1'!$A$13:$C$15,3,FALSE),"")</f>
        <v>CONTRIBUIR</v>
      </c>
      <c r="E2042" s="23" t="str">
        <f>+IFERROR(VLOOKUP(AT2042,'[2]Listas anexo 1'!$A$19:$B$21,2,FALSE),"")</f>
        <v>ADMINOB</v>
      </c>
      <c r="F2042" s="23" t="str">
        <f>+IFERROR(VLOOKUP(AV2042,'[2]Listas anexo 1'!$J$13:$K$21,2,FALSE),"")</f>
        <v>ADOBIII</v>
      </c>
      <c r="G2042" s="23" t="str">
        <f>+IFERROR(VLOOKUP(AW2042,'[2]LISTAS ANEXO 1. 2'!$A$9:$B$38,2,FALSE),"")</f>
        <v>AVI</v>
      </c>
      <c r="H2042" s="23" t="str">
        <f>+IFERROR(IF(C2042="ADMINYCOOR",VLOOKUP(AY2042,'[2]LISTAS ANEXO 1. 3'!$B$13:$C$42,2,FALSE),IF(C2042="TASAS",VLOOKUP(AY2042,'[2]LISTAS ANEXO 1. 3'!$B$43:$C$51,2,FALSE),IF(C2042="FORTALECIMIENTO",VLOOKUP(AY2042,'[2]LISTAS ANEXO 1. 3'!$B$52:$C$58,2,FALSE),""))),"")</f>
        <v>HH</v>
      </c>
      <c r="I2042" s="23" t="str">
        <f>+IFERROR(VLOOKUP(#REF!,'[2]LISTAS ANEXO 1. 4'!$B$74:$C$90,2,FALSE),"")</f>
        <v/>
      </c>
      <c r="J2042" s="23" t="str">
        <f>+IFERROR(VLOOKUP(X2042,[2]ORDINALES!$B$2:$C$5,2,FALSE),"")</f>
        <v>CTADOS</v>
      </c>
      <c r="K2042" s="23" t="str">
        <f>+IFERROR(VLOOKUP(#REF!,[2]REGION!$G$2:$I$1125,2,FALSE),"")</f>
        <v/>
      </c>
      <c r="L2042" s="23" t="str">
        <f>+IFERROR(VLOOKUP(AI2042,[2]REGION!$G$2:$I$1125,2,FALSE),"")</f>
        <v>ARCHIP</v>
      </c>
      <c r="M2042" s="23" t="str">
        <f>+IFERROR(VLOOKUP(#REF!,[2]ORDINALES!$H$2:$I$382,2,FALSE),"")</f>
        <v/>
      </c>
      <c r="N2042" s="23" t="str">
        <f>IFERROR(VLOOKUP(U2042,'[2]Lista Willy'!$B$11:$D$14,3,FALSE),"")</f>
        <v>REC_11</v>
      </c>
      <c r="O2042" s="24"/>
      <c r="P2042" s="90">
        <v>61017</v>
      </c>
      <c r="Q2042" s="90" t="s">
        <v>540</v>
      </c>
      <c r="R2042" s="90" t="s">
        <v>1757</v>
      </c>
      <c r="S2042" s="90" t="s">
        <v>1941</v>
      </c>
      <c r="T2042" s="94" t="s">
        <v>1757</v>
      </c>
      <c r="U2042" s="90" t="s">
        <v>52</v>
      </c>
      <c r="V2042" s="94" t="s">
        <v>53</v>
      </c>
      <c r="W2042" s="90" t="s">
        <v>54</v>
      </c>
      <c r="X2042" s="90" t="s">
        <v>55</v>
      </c>
      <c r="Y2042" s="99" t="s">
        <v>1774</v>
      </c>
      <c r="Z2042" s="87">
        <v>3000000</v>
      </c>
      <c r="AA2042" s="120"/>
      <c r="AB2042" s="87"/>
      <c r="AC2042" s="87"/>
      <c r="AD2042" s="87"/>
      <c r="AE2042" s="120">
        <v>3000000</v>
      </c>
      <c r="AF2042" s="88"/>
      <c r="AG2042" s="89"/>
      <c r="AH2042" s="90" t="s">
        <v>57</v>
      </c>
      <c r="AI2042" s="90" t="s">
        <v>1943</v>
      </c>
      <c r="AJ2042" s="90" t="s">
        <v>1944</v>
      </c>
      <c r="AK2042" s="90"/>
      <c r="AL2042" s="90" t="s">
        <v>57</v>
      </c>
      <c r="AM2042" s="90"/>
      <c r="AN2042" s="90" t="s">
        <v>57</v>
      </c>
      <c r="AO2042" s="90"/>
      <c r="AP2042" s="90" t="s">
        <v>57</v>
      </c>
      <c r="AQ2042" s="90"/>
      <c r="AR2042" s="90" t="s">
        <v>57</v>
      </c>
      <c r="AS2042" s="90" t="s">
        <v>60</v>
      </c>
      <c r="AT2042" s="90" t="s">
        <v>61</v>
      </c>
      <c r="AU2042" s="97" t="s">
        <v>62</v>
      </c>
      <c r="AV2042" s="98" t="s">
        <v>272</v>
      </c>
      <c r="AW2042" s="98" t="s">
        <v>273</v>
      </c>
      <c r="AX2042" s="97">
        <v>3202010</v>
      </c>
      <c r="AY2042" s="98" t="s">
        <v>274</v>
      </c>
      <c r="AZ2042" s="98" t="s">
        <v>405</v>
      </c>
      <c r="BA2042" s="24"/>
    </row>
    <row r="2043" spans="1:53" ht="84.75" customHeight="1">
      <c r="A2043" s="23" t="str">
        <f>+IFERROR(VLOOKUP(R2043,'[2]Listas niveles'!$D$2:$E$11,2,FALSE),"")</f>
        <v>DTCA</v>
      </c>
      <c r="B2043" s="23" t="str">
        <f>+IFERROR(VLOOKUP(AS2043,'[2]Listas anexo 1'!$A$7:$B$8,2,FALSE),"")</f>
        <v>ADMIN</v>
      </c>
      <c r="C2043" s="23" t="str">
        <f>+IFERROR(VLOOKUP(AT2043,'[2]Listas anexo 1'!$A$13:$B$15,2,FALSE),"")</f>
        <v>ADMINYCOOR</v>
      </c>
      <c r="D2043" s="23" t="str">
        <f>+IFERROR(VLOOKUP(AT2043,'[2]Listas anexo 1'!$A$13:$C$15,3,FALSE),"")</f>
        <v>CONTRIBUIR</v>
      </c>
      <c r="E2043" s="23" t="str">
        <f>+IFERROR(VLOOKUP(AT2043,'[2]Listas anexo 1'!$A$19:$B$21,2,FALSE),"")</f>
        <v>ADMINOB</v>
      </c>
      <c r="F2043" s="23" t="str">
        <f>+IFERROR(VLOOKUP(AV2043,'[2]Listas anexo 1'!$J$13:$K$21,2,FALSE),"")</f>
        <v>ADOBIII</v>
      </c>
      <c r="G2043" s="23" t="str">
        <f>+IFERROR(VLOOKUP(AW2043,'[2]LISTAS ANEXO 1. 2'!$A$9:$B$38,2,FALSE),"")</f>
        <v>AIX</v>
      </c>
      <c r="H2043" s="23" t="str">
        <f>+IFERROR(IF(C2043="ADMINYCOOR",VLOOKUP(AY2043,'[2]LISTAS ANEXO 1. 3'!$B$13:$C$42,2,FALSE),IF(C2043="TASAS",VLOOKUP(AY2043,'[2]LISTAS ANEXO 1. 3'!$B$43:$C$51,2,FALSE),IF(C2043="FORTALECIMIENTO",VLOOKUP(AY2043,'[2]LISTAS ANEXO 1. 3'!$B$52:$C$58,2,FALSE),""))),"")</f>
        <v>MM</v>
      </c>
      <c r="I2043" s="23" t="str">
        <f>+IFERROR(VLOOKUP(#REF!,'[2]LISTAS ANEXO 1. 4'!$B$74:$C$90,2,FALSE),"")</f>
        <v/>
      </c>
      <c r="J2043" s="23" t="str">
        <f>+IFERROR(VLOOKUP(X2043,[2]ORDINALES!$B$2:$C$5,2,FALSE),"")</f>
        <v>CTADOS</v>
      </c>
      <c r="K2043" s="23" t="str">
        <f>+IFERROR(VLOOKUP(#REF!,[2]REGION!$G$2:$I$1125,2,FALSE),"")</f>
        <v/>
      </c>
      <c r="L2043" s="23" t="str">
        <f>+IFERROR(VLOOKUP(AI2043,[2]REGION!$G$2:$I$1125,2,FALSE),"")</f>
        <v>ARCHIP</v>
      </c>
      <c r="M2043" s="23" t="str">
        <f>+IFERROR(VLOOKUP(#REF!,[2]ORDINALES!$H$2:$I$382,2,FALSE),"")</f>
        <v/>
      </c>
      <c r="N2043" s="23" t="str">
        <f>IFERROR(VLOOKUP(U2043,'[2]Lista Willy'!$B$11:$D$14,3,FALSE),"")</f>
        <v>REC_11</v>
      </c>
      <c r="O2043" s="24"/>
      <c r="P2043" s="90">
        <v>61018</v>
      </c>
      <c r="Q2043" s="90" t="s">
        <v>540</v>
      </c>
      <c r="R2043" s="90" t="s">
        <v>1757</v>
      </c>
      <c r="S2043" s="90" t="s">
        <v>1941</v>
      </c>
      <c r="T2043" s="94" t="s">
        <v>1757</v>
      </c>
      <c r="U2043" s="90" t="s">
        <v>52</v>
      </c>
      <c r="V2043" s="94" t="s">
        <v>53</v>
      </c>
      <c r="W2043" s="90" t="s">
        <v>54</v>
      </c>
      <c r="X2043" s="90" t="s">
        <v>55</v>
      </c>
      <c r="Y2043" s="99" t="s">
        <v>1958</v>
      </c>
      <c r="Z2043" s="87">
        <v>31363500</v>
      </c>
      <c r="AA2043" s="120"/>
      <c r="AB2043" s="87"/>
      <c r="AC2043" s="87"/>
      <c r="AD2043" s="87"/>
      <c r="AE2043" s="120">
        <v>31363500</v>
      </c>
      <c r="AF2043" s="88"/>
      <c r="AG2043" s="89"/>
      <c r="AH2043" s="90" t="s">
        <v>57</v>
      </c>
      <c r="AI2043" s="90" t="s">
        <v>1943</v>
      </c>
      <c r="AJ2043" s="90" t="s">
        <v>1944</v>
      </c>
      <c r="AK2043" s="90"/>
      <c r="AL2043" s="90" t="s">
        <v>57</v>
      </c>
      <c r="AM2043" s="90"/>
      <c r="AN2043" s="90" t="s">
        <v>57</v>
      </c>
      <c r="AO2043" s="90"/>
      <c r="AP2043" s="90" t="s">
        <v>57</v>
      </c>
      <c r="AQ2043" s="90"/>
      <c r="AR2043" s="90" t="s">
        <v>57</v>
      </c>
      <c r="AS2043" s="90" t="s">
        <v>60</v>
      </c>
      <c r="AT2043" s="90" t="s">
        <v>61</v>
      </c>
      <c r="AU2043" s="97" t="s">
        <v>62</v>
      </c>
      <c r="AV2043" s="98" t="s">
        <v>272</v>
      </c>
      <c r="AW2043" s="98" t="s">
        <v>413</v>
      </c>
      <c r="AX2043" s="97">
        <v>3202014</v>
      </c>
      <c r="AY2043" s="98" t="s">
        <v>414</v>
      </c>
      <c r="AZ2043" s="98" t="s">
        <v>415</v>
      </c>
      <c r="BA2043" s="24"/>
    </row>
    <row r="2044" spans="1:53" ht="84.75" customHeight="1">
      <c r="A2044" s="23" t="str">
        <f>+IFERROR(VLOOKUP(R2044,'[2]Listas niveles'!$D$2:$E$11,2,FALSE),"")</f>
        <v>DTCA</v>
      </c>
      <c r="B2044" s="23" t="str">
        <f>+IFERROR(VLOOKUP(AS2044,'[2]Listas anexo 1'!$A$7:$B$8,2,FALSE),"")</f>
        <v>ADMIN</v>
      </c>
      <c r="C2044" s="23" t="str">
        <f>+IFERROR(VLOOKUP(AT2044,'[2]Listas anexo 1'!$A$13:$B$15,2,FALSE),"")</f>
        <v>ADMINYCOOR</v>
      </c>
      <c r="D2044" s="23" t="str">
        <f>+IFERROR(VLOOKUP(AT2044,'[2]Listas anexo 1'!$A$13:$C$15,3,FALSE),"")</f>
        <v>CONTRIBUIR</v>
      </c>
      <c r="E2044" s="23" t="str">
        <f>+IFERROR(VLOOKUP(AT2044,'[2]Listas anexo 1'!$A$19:$B$21,2,FALSE),"")</f>
        <v>ADMINOB</v>
      </c>
      <c r="F2044" s="23" t="str">
        <f>+IFERROR(VLOOKUP(AV2044,'[2]Listas anexo 1'!$J$13:$K$21,2,FALSE),"")</f>
        <v>ADOBIII</v>
      </c>
      <c r="G2044" s="23" t="str">
        <f>+IFERROR(VLOOKUP(AW2044,'[2]LISTAS ANEXO 1. 2'!$A$9:$B$38,2,FALSE),"")</f>
        <v>AIX</v>
      </c>
      <c r="H2044" s="23" t="str">
        <f>+IFERROR(IF(C2044="ADMINYCOOR",VLOOKUP(AY2044,'[2]LISTAS ANEXO 1. 3'!$B$13:$C$42,2,FALSE),IF(C2044="TASAS",VLOOKUP(AY2044,'[2]LISTAS ANEXO 1. 3'!$B$43:$C$51,2,FALSE),IF(C2044="FORTALECIMIENTO",VLOOKUP(AY2044,'[2]LISTAS ANEXO 1. 3'!$B$52:$C$58,2,FALSE),""))),"")</f>
        <v>MM</v>
      </c>
      <c r="I2044" s="23" t="str">
        <f>+IFERROR(VLOOKUP(#REF!,'[2]LISTAS ANEXO 1. 4'!$B$74:$C$90,2,FALSE),"")</f>
        <v/>
      </c>
      <c r="J2044" s="23" t="str">
        <f>+IFERROR(VLOOKUP(X2044,[2]ORDINALES!$B$2:$C$5,2,FALSE),"")</f>
        <v>CTADOS</v>
      </c>
      <c r="K2044" s="23" t="str">
        <f>+IFERROR(VLOOKUP(#REF!,[2]REGION!$G$2:$I$1125,2,FALSE),"")</f>
        <v/>
      </c>
      <c r="L2044" s="23" t="str">
        <f>+IFERROR(VLOOKUP(AI2044,[2]REGION!$G$2:$I$1125,2,FALSE),"")</f>
        <v>ARCHIP</v>
      </c>
      <c r="M2044" s="23" t="str">
        <f>+IFERROR(VLOOKUP(#REF!,[2]ORDINALES!$H$2:$I$382,2,FALSE),"")</f>
        <v/>
      </c>
      <c r="N2044" s="23" t="str">
        <f>IFERROR(VLOOKUP(U2044,'[2]Lista Willy'!$B$11:$D$14,3,FALSE),"")</f>
        <v>REC_11</v>
      </c>
      <c r="O2044" s="24"/>
      <c r="P2044" s="90">
        <v>61019</v>
      </c>
      <c r="Q2044" s="90" t="s">
        <v>540</v>
      </c>
      <c r="R2044" s="90" t="s">
        <v>1757</v>
      </c>
      <c r="S2044" s="90" t="s">
        <v>1941</v>
      </c>
      <c r="T2044" s="94" t="s">
        <v>1757</v>
      </c>
      <c r="U2044" s="90" t="s">
        <v>52</v>
      </c>
      <c r="V2044" s="94" t="s">
        <v>53</v>
      </c>
      <c r="W2044" s="90" t="s">
        <v>54</v>
      </c>
      <c r="X2044" s="90" t="s">
        <v>55</v>
      </c>
      <c r="Y2044" s="99" t="s">
        <v>1959</v>
      </c>
      <c r="Z2044" s="87">
        <v>2000000</v>
      </c>
      <c r="AA2044" s="120"/>
      <c r="AB2044" s="87"/>
      <c r="AC2044" s="87"/>
      <c r="AD2044" s="87"/>
      <c r="AE2044" s="120">
        <v>2000000</v>
      </c>
      <c r="AF2044" s="88"/>
      <c r="AG2044" s="89"/>
      <c r="AH2044" s="90" t="s">
        <v>57</v>
      </c>
      <c r="AI2044" s="90" t="s">
        <v>1943</v>
      </c>
      <c r="AJ2044" s="90" t="s">
        <v>1944</v>
      </c>
      <c r="AK2044" s="90"/>
      <c r="AL2044" s="90" t="s">
        <v>57</v>
      </c>
      <c r="AM2044" s="90"/>
      <c r="AN2044" s="90" t="s">
        <v>57</v>
      </c>
      <c r="AO2044" s="90"/>
      <c r="AP2044" s="90" t="s">
        <v>57</v>
      </c>
      <c r="AQ2044" s="90"/>
      <c r="AR2044" s="90" t="s">
        <v>57</v>
      </c>
      <c r="AS2044" s="90" t="s">
        <v>60</v>
      </c>
      <c r="AT2044" s="90" t="s">
        <v>61</v>
      </c>
      <c r="AU2044" s="97" t="s">
        <v>62</v>
      </c>
      <c r="AV2044" s="98" t="s">
        <v>272</v>
      </c>
      <c r="AW2044" s="98" t="s">
        <v>413</v>
      </c>
      <c r="AX2044" s="97">
        <v>3202014</v>
      </c>
      <c r="AY2044" s="98" t="s">
        <v>414</v>
      </c>
      <c r="AZ2044" s="98" t="s">
        <v>415</v>
      </c>
      <c r="BA2044" s="24"/>
    </row>
    <row r="2045" spans="1:53" ht="84.75" customHeight="1">
      <c r="A2045" s="23" t="str">
        <f>+IFERROR(VLOOKUP(R2045,'[2]Listas niveles'!$D$2:$E$11,2,FALSE),"")</f>
        <v>DTCA</v>
      </c>
      <c r="B2045" s="23" t="str">
        <f>+IFERROR(VLOOKUP(AS2045,'[2]Listas anexo 1'!$A$7:$B$8,2,FALSE),"")</f>
        <v>ADMIN</v>
      </c>
      <c r="C2045" s="23" t="str">
        <f>+IFERROR(VLOOKUP(AT2045,'[2]Listas anexo 1'!$A$13:$B$15,2,FALSE),"")</f>
        <v>ADMINYCOOR</v>
      </c>
      <c r="D2045" s="23" t="str">
        <f>+IFERROR(VLOOKUP(AT2045,'[2]Listas anexo 1'!$A$13:$C$15,3,FALSE),"")</f>
        <v>CONTRIBUIR</v>
      </c>
      <c r="E2045" s="23" t="str">
        <f>+IFERROR(VLOOKUP(AT2045,'[2]Listas anexo 1'!$A$19:$B$21,2,FALSE),"")</f>
        <v>ADMINOB</v>
      </c>
      <c r="F2045" s="23" t="str">
        <f>+IFERROR(VLOOKUP(AV2045,'[2]Listas anexo 1'!$J$13:$K$21,2,FALSE),"")</f>
        <v>ADOBIII</v>
      </c>
      <c r="G2045" s="23" t="str">
        <f>+IFERROR(VLOOKUP(AW2045,'[2]LISTAS ANEXO 1. 2'!$A$9:$B$38,2,FALSE),"")</f>
        <v>AIX</v>
      </c>
      <c r="H2045" s="23" t="str">
        <f>+IFERROR(IF(C2045="ADMINYCOOR",VLOOKUP(AY2045,'[2]LISTAS ANEXO 1. 3'!$B$13:$C$42,2,FALSE),IF(C2045="TASAS",VLOOKUP(AY2045,'[2]LISTAS ANEXO 1. 3'!$B$43:$C$51,2,FALSE),IF(C2045="FORTALECIMIENTO",VLOOKUP(AY2045,'[2]LISTAS ANEXO 1. 3'!$B$52:$C$58,2,FALSE),""))),"")</f>
        <v>MM</v>
      </c>
      <c r="I2045" s="23" t="str">
        <f>+IFERROR(VLOOKUP(#REF!,'[2]LISTAS ANEXO 1. 4'!$B$74:$C$90,2,FALSE),"")</f>
        <v/>
      </c>
      <c r="J2045" s="23" t="str">
        <f>+IFERROR(VLOOKUP(X2045,[2]ORDINALES!$B$2:$C$5,2,FALSE),"")</f>
        <v>CTADOS</v>
      </c>
      <c r="K2045" s="23" t="str">
        <f>+IFERROR(VLOOKUP(#REF!,[2]REGION!$G$2:$I$1125,2,FALSE),"")</f>
        <v/>
      </c>
      <c r="L2045" s="23" t="str">
        <f>+IFERROR(VLOOKUP(AI2045,[2]REGION!$G$2:$I$1125,2,FALSE),"")</f>
        <v>ARCHIP</v>
      </c>
      <c r="M2045" s="23" t="str">
        <f>+IFERROR(VLOOKUP(#REF!,[2]ORDINALES!$H$2:$I$382,2,FALSE),"")</f>
        <v/>
      </c>
      <c r="N2045" s="23" t="str">
        <f>IFERROR(VLOOKUP(U2045,'[2]Lista Willy'!$B$11:$D$14,3,FALSE),"")</f>
        <v>REC_20</v>
      </c>
      <c r="O2045" s="24"/>
      <c r="P2045" s="90">
        <v>61020</v>
      </c>
      <c r="Q2045" s="90" t="s">
        <v>540</v>
      </c>
      <c r="R2045" s="90" t="s">
        <v>1757</v>
      </c>
      <c r="S2045" s="90" t="s">
        <v>1941</v>
      </c>
      <c r="T2045" s="94" t="s">
        <v>1757</v>
      </c>
      <c r="U2045" s="90" t="s">
        <v>153</v>
      </c>
      <c r="V2045" s="94" t="s">
        <v>154</v>
      </c>
      <c r="W2045" s="90" t="s">
        <v>54</v>
      </c>
      <c r="X2045" s="90" t="s">
        <v>55</v>
      </c>
      <c r="Y2045" s="99" t="s">
        <v>1960</v>
      </c>
      <c r="Z2045" s="87">
        <v>4000000</v>
      </c>
      <c r="AA2045" s="120"/>
      <c r="AB2045" s="87"/>
      <c r="AC2045" s="87"/>
      <c r="AD2045" s="87"/>
      <c r="AE2045" s="120">
        <v>4000000</v>
      </c>
      <c r="AF2045" s="88"/>
      <c r="AG2045" s="89"/>
      <c r="AH2045" s="90" t="s">
        <v>57</v>
      </c>
      <c r="AI2045" s="90" t="s">
        <v>1943</v>
      </c>
      <c r="AJ2045" s="90" t="s">
        <v>1944</v>
      </c>
      <c r="AK2045" s="90"/>
      <c r="AL2045" s="90" t="s">
        <v>57</v>
      </c>
      <c r="AM2045" s="90"/>
      <c r="AN2045" s="90" t="s">
        <v>57</v>
      </c>
      <c r="AO2045" s="90"/>
      <c r="AP2045" s="90" t="s">
        <v>57</v>
      </c>
      <c r="AQ2045" s="90"/>
      <c r="AR2045" s="90" t="s">
        <v>57</v>
      </c>
      <c r="AS2045" s="90" t="s">
        <v>60</v>
      </c>
      <c r="AT2045" s="90" t="s">
        <v>61</v>
      </c>
      <c r="AU2045" s="97" t="s">
        <v>62</v>
      </c>
      <c r="AV2045" s="98" t="s">
        <v>272</v>
      </c>
      <c r="AW2045" s="98" t="s">
        <v>413</v>
      </c>
      <c r="AX2045" s="97">
        <v>3202014</v>
      </c>
      <c r="AY2045" s="98" t="s">
        <v>414</v>
      </c>
      <c r="AZ2045" s="98" t="s">
        <v>415</v>
      </c>
      <c r="BA2045" s="24"/>
    </row>
    <row r="2046" spans="1:53" ht="84.75" customHeight="1">
      <c r="A2046" s="23" t="str">
        <f>+IFERROR(VLOOKUP(R2046,'[2]Listas niveles'!$D$2:$E$11,2,FALSE),"")</f>
        <v>DTCA</v>
      </c>
      <c r="B2046" s="23" t="str">
        <f>+IFERROR(VLOOKUP(AS2046,'[2]Listas anexo 1'!$A$7:$B$8,2,FALSE),"")</f>
        <v>ADMIN</v>
      </c>
      <c r="C2046" s="23" t="str">
        <f>+IFERROR(VLOOKUP(AT2046,'[2]Listas anexo 1'!$A$13:$B$15,2,FALSE),"")</f>
        <v>ADMINYCOOR</v>
      </c>
      <c r="D2046" s="23" t="str">
        <f>+IFERROR(VLOOKUP(AT2046,'[2]Listas anexo 1'!$A$13:$C$15,3,FALSE),"")</f>
        <v>CONTRIBUIR</v>
      </c>
      <c r="E2046" s="23" t="str">
        <f>+IFERROR(VLOOKUP(AT2046,'[2]Listas anexo 1'!$A$19:$B$21,2,FALSE),"")</f>
        <v>ADMINOB</v>
      </c>
      <c r="F2046" s="23" t="str">
        <f>+IFERROR(VLOOKUP(AV2046,'[2]Listas anexo 1'!$J$13:$K$21,2,FALSE),"")</f>
        <v>ADOBI</v>
      </c>
      <c r="G2046" s="23" t="str">
        <f>+IFERROR(VLOOKUP(AW2046,'[2]LISTAS ANEXO 1. 2'!$A$9:$B$38,2,FALSE),"")</f>
        <v>AIII</v>
      </c>
      <c r="H2046" s="23" t="str">
        <f>+IFERROR(IF(C2046="ADMINYCOOR",VLOOKUP(AY2046,'[2]LISTAS ANEXO 1. 3'!$B$13:$C$42,2,FALSE),IF(C2046="TASAS",VLOOKUP(AY2046,'[2]LISTAS ANEXO 1. 3'!$B$43:$C$51,2,FALSE),IF(C2046="FORTALECIMIENTO",VLOOKUP(AY2046,'[2]LISTAS ANEXO 1. 3'!$B$52:$C$58,2,FALSE),""))),"")</f>
        <v>DD</v>
      </c>
      <c r="I2046" s="23" t="str">
        <f>+IFERROR(VLOOKUP(#REF!,'[2]LISTAS ANEXO 1. 4'!$B$74:$C$90,2,FALSE),"")</f>
        <v/>
      </c>
      <c r="J2046" s="23" t="str">
        <f>+IFERROR(VLOOKUP(X2046,[2]ORDINALES!$B$2:$C$5,2,FALSE),"")</f>
        <v>CTADOS</v>
      </c>
      <c r="K2046" s="23" t="str">
        <f>+IFERROR(VLOOKUP(#REF!,[2]REGION!$G$2:$I$1125,2,FALSE),"")</f>
        <v/>
      </c>
      <c r="L2046" s="23" t="str">
        <f>+IFERROR(VLOOKUP(AI2046,[2]REGION!$G$2:$I$1125,2,FALSE),"")</f>
        <v>ARCHIP</v>
      </c>
      <c r="M2046" s="23" t="str">
        <f>+IFERROR(VLOOKUP(#REF!,[2]ORDINALES!$H$2:$I$382,2,FALSE),"")</f>
        <v/>
      </c>
      <c r="N2046" s="23" t="str">
        <f>IFERROR(VLOOKUP(U2046,'[2]Lista Willy'!$B$11:$D$14,3,FALSE),"")</f>
        <v>REC_11</v>
      </c>
      <c r="O2046" s="24"/>
      <c r="P2046" s="90">
        <v>61021</v>
      </c>
      <c r="Q2046" s="90" t="s">
        <v>540</v>
      </c>
      <c r="R2046" s="90" t="s">
        <v>1757</v>
      </c>
      <c r="S2046" s="90" t="s">
        <v>1941</v>
      </c>
      <c r="T2046" s="94" t="s">
        <v>1757</v>
      </c>
      <c r="U2046" s="90" t="s">
        <v>52</v>
      </c>
      <c r="V2046" s="94" t="s">
        <v>53</v>
      </c>
      <c r="W2046" s="90" t="s">
        <v>54</v>
      </c>
      <c r="X2046" s="90" t="s">
        <v>55</v>
      </c>
      <c r="Y2046" s="99" t="s">
        <v>1961</v>
      </c>
      <c r="Z2046" s="87">
        <v>40834500</v>
      </c>
      <c r="AA2046" s="120"/>
      <c r="AB2046" s="87"/>
      <c r="AC2046" s="87"/>
      <c r="AD2046" s="87"/>
      <c r="AE2046" s="120">
        <v>40834500</v>
      </c>
      <c r="AF2046" s="88"/>
      <c r="AG2046" s="89"/>
      <c r="AH2046" s="90" t="s">
        <v>57</v>
      </c>
      <c r="AI2046" s="90" t="s">
        <v>1943</v>
      </c>
      <c r="AJ2046" s="90" t="s">
        <v>1944</v>
      </c>
      <c r="AK2046" s="90"/>
      <c r="AL2046" s="90" t="s">
        <v>57</v>
      </c>
      <c r="AM2046" s="90"/>
      <c r="AN2046" s="90" t="s">
        <v>57</v>
      </c>
      <c r="AO2046" s="90"/>
      <c r="AP2046" s="90" t="s">
        <v>57</v>
      </c>
      <c r="AQ2046" s="90"/>
      <c r="AR2046" s="90" t="s">
        <v>57</v>
      </c>
      <c r="AS2046" s="90" t="s">
        <v>60</v>
      </c>
      <c r="AT2046" s="90" t="s">
        <v>61</v>
      </c>
      <c r="AU2046" s="97" t="s">
        <v>62</v>
      </c>
      <c r="AV2046" s="98" t="s">
        <v>125</v>
      </c>
      <c r="AW2046" s="98" t="s">
        <v>324</v>
      </c>
      <c r="AX2046" s="97">
        <v>3202005</v>
      </c>
      <c r="AY2046" s="98" t="s">
        <v>325</v>
      </c>
      <c r="AZ2046" s="98" t="s">
        <v>389</v>
      </c>
      <c r="BA2046" s="24"/>
    </row>
    <row r="2047" spans="1:53" ht="84.75" customHeight="1">
      <c r="A2047" s="23" t="str">
        <f>+IFERROR(VLOOKUP(R2047,'[2]Listas niveles'!$D$2:$E$11,2,FALSE),"")</f>
        <v>DTCA</v>
      </c>
      <c r="B2047" s="23" t="str">
        <f>+IFERROR(VLOOKUP(AS2047,'[2]Listas anexo 1'!$A$7:$B$8,2,FALSE),"")</f>
        <v>ADMIN</v>
      </c>
      <c r="C2047" s="23" t="str">
        <f>+IFERROR(VLOOKUP(AT2047,'[2]Listas anexo 1'!$A$13:$B$15,2,FALSE),"")</f>
        <v>ADMINYCOOR</v>
      </c>
      <c r="D2047" s="23" t="str">
        <f>+IFERROR(VLOOKUP(AT2047,'[2]Listas anexo 1'!$A$13:$C$15,3,FALSE),"")</f>
        <v>CONTRIBUIR</v>
      </c>
      <c r="E2047" s="23" t="str">
        <f>+IFERROR(VLOOKUP(AT2047,'[2]Listas anexo 1'!$A$19:$B$21,2,FALSE),"")</f>
        <v>ADMINOB</v>
      </c>
      <c r="F2047" s="23" t="str">
        <f>+IFERROR(VLOOKUP(AV2047,'[2]Listas anexo 1'!$J$13:$K$21,2,FALSE),"")</f>
        <v>ADOBI</v>
      </c>
      <c r="G2047" s="23" t="str">
        <f>+IFERROR(VLOOKUP(AW2047,'[2]LISTAS ANEXO 1. 2'!$A$9:$B$38,2,FALSE),"")</f>
        <v>AIII</v>
      </c>
      <c r="H2047" s="23" t="str">
        <f>+IFERROR(IF(C2047="ADMINYCOOR",VLOOKUP(AY2047,'[2]LISTAS ANEXO 1. 3'!$B$13:$C$42,2,FALSE),IF(C2047="TASAS",VLOOKUP(AY2047,'[2]LISTAS ANEXO 1. 3'!$B$43:$C$51,2,FALSE),IF(C2047="FORTALECIMIENTO",VLOOKUP(AY2047,'[2]LISTAS ANEXO 1. 3'!$B$52:$C$58,2,FALSE),""))),"")</f>
        <v>DD</v>
      </c>
      <c r="I2047" s="23" t="str">
        <f>+IFERROR(VLOOKUP(#REF!,'[2]LISTAS ANEXO 1. 4'!$B$74:$C$90,2,FALSE),"")</f>
        <v/>
      </c>
      <c r="J2047" s="23" t="str">
        <f>+IFERROR(VLOOKUP(X2047,[2]ORDINALES!$B$2:$C$5,2,FALSE),"")</f>
        <v>CTADOS</v>
      </c>
      <c r="K2047" s="23" t="str">
        <f>+IFERROR(VLOOKUP(#REF!,[2]REGION!$G$2:$I$1125,2,FALSE),"")</f>
        <v/>
      </c>
      <c r="L2047" s="23" t="str">
        <f>+IFERROR(VLOOKUP(AI2047,[2]REGION!$G$2:$I$1125,2,FALSE),"")</f>
        <v>ARCHIP</v>
      </c>
      <c r="M2047" s="23" t="str">
        <f>+IFERROR(VLOOKUP(#REF!,[2]ORDINALES!$H$2:$I$382,2,FALSE),"")</f>
        <v/>
      </c>
      <c r="N2047" s="23" t="str">
        <f>IFERROR(VLOOKUP(U2047,'[2]Lista Willy'!$B$11:$D$14,3,FALSE),"")</f>
        <v>REC_11</v>
      </c>
      <c r="O2047" s="24"/>
      <c r="P2047" s="90">
        <v>61022</v>
      </c>
      <c r="Q2047" s="90" t="s">
        <v>540</v>
      </c>
      <c r="R2047" s="90" t="s">
        <v>1757</v>
      </c>
      <c r="S2047" s="90" t="s">
        <v>1941</v>
      </c>
      <c r="T2047" s="94" t="s">
        <v>1757</v>
      </c>
      <c r="U2047" s="90" t="s">
        <v>52</v>
      </c>
      <c r="V2047" s="94" t="s">
        <v>53</v>
      </c>
      <c r="W2047" s="90" t="s">
        <v>54</v>
      </c>
      <c r="X2047" s="90" t="s">
        <v>55</v>
      </c>
      <c r="Y2047" s="99" t="s">
        <v>1962</v>
      </c>
      <c r="Z2047" s="87">
        <v>40834500</v>
      </c>
      <c r="AA2047" s="120"/>
      <c r="AB2047" s="87"/>
      <c r="AC2047" s="87"/>
      <c r="AD2047" s="87"/>
      <c r="AE2047" s="120">
        <v>40834500</v>
      </c>
      <c r="AF2047" s="88"/>
      <c r="AG2047" s="89"/>
      <c r="AH2047" s="90" t="s">
        <v>57</v>
      </c>
      <c r="AI2047" s="90" t="s">
        <v>1943</v>
      </c>
      <c r="AJ2047" s="90" t="s">
        <v>1944</v>
      </c>
      <c r="AK2047" s="90"/>
      <c r="AL2047" s="90" t="s">
        <v>57</v>
      </c>
      <c r="AM2047" s="90"/>
      <c r="AN2047" s="90" t="s">
        <v>57</v>
      </c>
      <c r="AO2047" s="90"/>
      <c r="AP2047" s="90" t="s">
        <v>57</v>
      </c>
      <c r="AQ2047" s="90"/>
      <c r="AR2047" s="90" t="s">
        <v>57</v>
      </c>
      <c r="AS2047" s="90" t="s">
        <v>60</v>
      </c>
      <c r="AT2047" s="90" t="s">
        <v>61</v>
      </c>
      <c r="AU2047" s="97" t="s">
        <v>62</v>
      </c>
      <c r="AV2047" s="98" t="s">
        <v>125</v>
      </c>
      <c r="AW2047" s="98" t="s">
        <v>324</v>
      </c>
      <c r="AX2047" s="97">
        <v>3202005</v>
      </c>
      <c r="AY2047" s="98" t="s">
        <v>325</v>
      </c>
      <c r="AZ2047" s="98" t="s">
        <v>389</v>
      </c>
      <c r="BA2047" s="24"/>
    </row>
    <row r="2048" spans="1:53" ht="84.75" customHeight="1">
      <c r="A2048" s="23" t="str">
        <f>+IFERROR(VLOOKUP(R2048,'[2]Listas niveles'!$D$2:$E$11,2,FALSE),"")</f>
        <v>DTCA</v>
      </c>
      <c r="B2048" s="23" t="str">
        <f>+IFERROR(VLOOKUP(AS2048,'[2]Listas anexo 1'!$A$7:$B$8,2,FALSE),"")</f>
        <v>ADMIN</v>
      </c>
      <c r="C2048" s="23" t="str">
        <f>+IFERROR(VLOOKUP(AT2048,'[2]Listas anexo 1'!$A$13:$B$15,2,FALSE),"")</f>
        <v>ADMINYCOOR</v>
      </c>
      <c r="D2048" s="23" t="str">
        <f>+IFERROR(VLOOKUP(AT2048,'[2]Listas anexo 1'!$A$13:$C$15,3,FALSE),"")</f>
        <v>CONTRIBUIR</v>
      </c>
      <c r="E2048" s="23" t="str">
        <f>+IFERROR(VLOOKUP(AT2048,'[2]Listas anexo 1'!$A$19:$B$21,2,FALSE),"")</f>
        <v>ADMINOB</v>
      </c>
      <c r="F2048" s="23" t="str">
        <f>+IFERROR(VLOOKUP(AV2048,'[2]Listas anexo 1'!$J$13:$K$21,2,FALSE),"")</f>
        <v>ADOBI</v>
      </c>
      <c r="G2048" s="23" t="str">
        <f>+IFERROR(VLOOKUP(AW2048,'[2]LISTAS ANEXO 1. 2'!$A$9:$B$38,2,FALSE),"")</f>
        <v>AIII</v>
      </c>
      <c r="H2048" s="23" t="str">
        <f>+IFERROR(IF(C2048="ADMINYCOOR",VLOOKUP(AY2048,'[2]LISTAS ANEXO 1. 3'!$B$13:$C$42,2,FALSE),IF(C2048="TASAS",VLOOKUP(AY2048,'[2]LISTAS ANEXO 1. 3'!$B$43:$C$51,2,FALSE),IF(C2048="FORTALECIMIENTO",VLOOKUP(AY2048,'[2]LISTAS ANEXO 1. 3'!$B$52:$C$58,2,FALSE),""))),"")</f>
        <v>DD</v>
      </c>
      <c r="I2048" s="23" t="str">
        <f>+IFERROR(VLOOKUP(#REF!,'[2]LISTAS ANEXO 1. 4'!$B$74:$C$90,2,FALSE),"")</f>
        <v/>
      </c>
      <c r="J2048" s="23" t="str">
        <f>+IFERROR(VLOOKUP(X2048,[2]ORDINALES!$B$2:$C$5,2,FALSE),"")</f>
        <v>CTADOS</v>
      </c>
      <c r="K2048" s="23" t="str">
        <f>+IFERROR(VLOOKUP(#REF!,[2]REGION!$G$2:$I$1125,2,FALSE),"")</f>
        <v/>
      </c>
      <c r="L2048" s="23" t="str">
        <f>+IFERROR(VLOOKUP(AI2048,[2]REGION!$G$2:$I$1125,2,FALSE),"")</f>
        <v>ARCHIP</v>
      </c>
      <c r="M2048" s="23" t="str">
        <f>+IFERROR(VLOOKUP(#REF!,[2]ORDINALES!$H$2:$I$382,2,FALSE),"")</f>
        <v/>
      </c>
      <c r="N2048" s="23" t="str">
        <f>IFERROR(VLOOKUP(U2048,'[2]Lista Willy'!$B$11:$D$14,3,FALSE),"")</f>
        <v>REC_11</v>
      </c>
      <c r="O2048" s="24"/>
      <c r="P2048" s="90">
        <v>61023</v>
      </c>
      <c r="Q2048" s="90" t="s">
        <v>540</v>
      </c>
      <c r="R2048" s="90" t="s">
        <v>1757</v>
      </c>
      <c r="S2048" s="90" t="s">
        <v>1941</v>
      </c>
      <c r="T2048" s="94" t="s">
        <v>1757</v>
      </c>
      <c r="U2048" s="90" t="s">
        <v>52</v>
      </c>
      <c r="V2048" s="94" t="s">
        <v>53</v>
      </c>
      <c r="W2048" s="90" t="s">
        <v>54</v>
      </c>
      <c r="X2048" s="90" t="s">
        <v>55</v>
      </c>
      <c r="Y2048" s="99" t="s">
        <v>1963</v>
      </c>
      <c r="Z2048" s="87">
        <v>40834500</v>
      </c>
      <c r="AA2048" s="120"/>
      <c r="AB2048" s="87"/>
      <c r="AC2048" s="87"/>
      <c r="AD2048" s="87"/>
      <c r="AE2048" s="120">
        <v>40834500</v>
      </c>
      <c r="AF2048" s="88"/>
      <c r="AG2048" s="89"/>
      <c r="AH2048" s="90" t="s">
        <v>57</v>
      </c>
      <c r="AI2048" s="90" t="s">
        <v>1943</v>
      </c>
      <c r="AJ2048" s="90" t="s">
        <v>1944</v>
      </c>
      <c r="AK2048" s="90"/>
      <c r="AL2048" s="90" t="s">
        <v>57</v>
      </c>
      <c r="AM2048" s="90"/>
      <c r="AN2048" s="90" t="s">
        <v>57</v>
      </c>
      <c r="AO2048" s="90"/>
      <c r="AP2048" s="90" t="s">
        <v>57</v>
      </c>
      <c r="AQ2048" s="90"/>
      <c r="AR2048" s="90" t="s">
        <v>57</v>
      </c>
      <c r="AS2048" s="90" t="s">
        <v>60</v>
      </c>
      <c r="AT2048" s="90" t="s">
        <v>61</v>
      </c>
      <c r="AU2048" s="97" t="s">
        <v>62</v>
      </c>
      <c r="AV2048" s="98" t="s">
        <v>125</v>
      </c>
      <c r="AW2048" s="98" t="s">
        <v>324</v>
      </c>
      <c r="AX2048" s="97">
        <v>3202005</v>
      </c>
      <c r="AY2048" s="98" t="s">
        <v>325</v>
      </c>
      <c r="AZ2048" s="98" t="s">
        <v>389</v>
      </c>
      <c r="BA2048" s="24"/>
    </row>
    <row r="2049" spans="1:53" ht="84.75" customHeight="1">
      <c r="A2049" s="23" t="str">
        <f>+IFERROR(VLOOKUP(R2049,'[2]Listas niveles'!$D$2:$E$11,2,FALSE),"")</f>
        <v>DTCA</v>
      </c>
      <c r="B2049" s="23" t="str">
        <f>+IFERROR(VLOOKUP(AS2049,'[2]Listas anexo 1'!$A$7:$B$8,2,FALSE),"")</f>
        <v>ADMIN</v>
      </c>
      <c r="C2049" s="23" t="str">
        <f>+IFERROR(VLOOKUP(AT2049,'[2]Listas anexo 1'!$A$13:$B$15,2,FALSE),"")</f>
        <v>ADMINYCOOR</v>
      </c>
      <c r="D2049" s="23" t="str">
        <f>+IFERROR(VLOOKUP(AT2049,'[2]Listas anexo 1'!$A$13:$C$15,3,FALSE),"")</f>
        <v>CONTRIBUIR</v>
      </c>
      <c r="E2049" s="23" t="str">
        <f>+IFERROR(VLOOKUP(AT2049,'[2]Listas anexo 1'!$A$19:$B$21,2,FALSE),"")</f>
        <v>ADMINOB</v>
      </c>
      <c r="F2049" s="23" t="str">
        <f>+IFERROR(VLOOKUP(AV2049,'[2]Listas anexo 1'!$J$13:$K$21,2,FALSE),"")</f>
        <v>ADOBI</v>
      </c>
      <c r="G2049" s="23" t="str">
        <f>+IFERROR(VLOOKUP(AW2049,'[2]LISTAS ANEXO 1. 2'!$A$9:$B$38,2,FALSE),"")</f>
        <v>AIII</v>
      </c>
      <c r="H2049" s="23" t="str">
        <f>+IFERROR(IF(C2049="ADMINYCOOR",VLOOKUP(AY2049,'[2]LISTAS ANEXO 1. 3'!$B$13:$C$42,2,FALSE),IF(C2049="TASAS",VLOOKUP(AY2049,'[2]LISTAS ANEXO 1. 3'!$B$43:$C$51,2,FALSE),IF(C2049="FORTALECIMIENTO",VLOOKUP(AY2049,'[2]LISTAS ANEXO 1. 3'!$B$52:$C$58,2,FALSE),""))),"")</f>
        <v>DD</v>
      </c>
      <c r="I2049" s="23" t="str">
        <f>+IFERROR(VLOOKUP(#REF!,'[2]LISTAS ANEXO 1. 4'!$B$74:$C$90,2,FALSE),"")</f>
        <v/>
      </c>
      <c r="J2049" s="23" t="str">
        <f>+IFERROR(VLOOKUP(X2049,[2]ORDINALES!$B$2:$C$5,2,FALSE),"")</f>
        <v>CTADOS</v>
      </c>
      <c r="K2049" s="23" t="str">
        <f>+IFERROR(VLOOKUP(#REF!,[2]REGION!$G$2:$I$1125,2,FALSE),"")</f>
        <v/>
      </c>
      <c r="L2049" s="23" t="str">
        <f>+IFERROR(VLOOKUP(AI2049,[2]REGION!$G$2:$I$1125,2,FALSE),"")</f>
        <v>ARCHIP</v>
      </c>
      <c r="M2049" s="23" t="str">
        <f>+IFERROR(VLOOKUP(#REF!,[2]ORDINALES!$H$2:$I$382,2,FALSE),"")</f>
        <v/>
      </c>
      <c r="N2049" s="23" t="str">
        <f>IFERROR(VLOOKUP(U2049,'[2]Lista Willy'!$B$11:$D$14,3,FALSE),"")</f>
        <v>REC_11</v>
      </c>
      <c r="O2049" s="24"/>
      <c r="P2049" s="90">
        <v>61024</v>
      </c>
      <c r="Q2049" s="90" t="s">
        <v>540</v>
      </c>
      <c r="R2049" s="90" t="s">
        <v>1757</v>
      </c>
      <c r="S2049" s="90" t="s">
        <v>1941</v>
      </c>
      <c r="T2049" s="94" t="s">
        <v>1757</v>
      </c>
      <c r="U2049" s="90" t="s">
        <v>52</v>
      </c>
      <c r="V2049" s="94" t="s">
        <v>53</v>
      </c>
      <c r="W2049" s="90" t="s">
        <v>54</v>
      </c>
      <c r="X2049" s="90" t="s">
        <v>55</v>
      </c>
      <c r="Y2049" s="99" t="s">
        <v>1964</v>
      </c>
      <c r="Z2049" s="87">
        <v>31363500</v>
      </c>
      <c r="AA2049" s="120"/>
      <c r="AB2049" s="87"/>
      <c r="AC2049" s="87"/>
      <c r="AD2049" s="87"/>
      <c r="AE2049" s="120">
        <v>31363500</v>
      </c>
      <c r="AF2049" s="88"/>
      <c r="AG2049" s="89"/>
      <c r="AH2049" s="90" t="s">
        <v>57</v>
      </c>
      <c r="AI2049" s="90" t="s">
        <v>1943</v>
      </c>
      <c r="AJ2049" s="90" t="s">
        <v>1944</v>
      </c>
      <c r="AK2049" s="90"/>
      <c r="AL2049" s="90" t="s">
        <v>57</v>
      </c>
      <c r="AM2049" s="90"/>
      <c r="AN2049" s="90" t="s">
        <v>57</v>
      </c>
      <c r="AO2049" s="90"/>
      <c r="AP2049" s="90" t="s">
        <v>57</v>
      </c>
      <c r="AQ2049" s="90"/>
      <c r="AR2049" s="90" t="s">
        <v>57</v>
      </c>
      <c r="AS2049" s="90" t="s">
        <v>60</v>
      </c>
      <c r="AT2049" s="90" t="s">
        <v>61</v>
      </c>
      <c r="AU2049" s="97" t="s">
        <v>62</v>
      </c>
      <c r="AV2049" s="98" t="s">
        <v>125</v>
      </c>
      <c r="AW2049" s="98" t="s">
        <v>324</v>
      </c>
      <c r="AX2049" s="97">
        <v>3202005</v>
      </c>
      <c r="AY2049" s="98" t="s">
        <v>325</v>
      </c>
      <c r="AZ2049" s="98" t="s">
        <v>389</v>
      </c>
      <c r="BA2049" s="24"/>
    </row>
    <row r="2050" spans="1:53" ht="84.75" customHeight="1">
      <c r="A2050" s="23" t="str">
        <f>+IFERROR(VLOOKUP(R2050,'[2]Listas niveles'!$D$2:$E$11,2,FALSE),"")</f>
        <v>DTCA</v>
      </c>
      <c r="B2050" s="23" t="str">
        <f>+IFERROR(VLOOKUP(AS2050,'[2]Listas anexo 1'!$A$7:$B$8,2,FALSE),"")</f>
        <v>ADMIN</v>
      </c>
      <c r="C2050" s="23" t="str">
        <f>+IFERROR(VLOOKUP(AT2050,'[2]Listas anexo 1'!$A$13:$B$15,2,FALSE),"")</f>
        <v>ADMINYCOOR</v>
      </c>
      <c r="D2050" s="23" t="str">
        <f>+IFERROR(VLOOKUP(AT2050,'[2]Listas anexo 1'!$A$13:$C$15,3,FALSE),"")</f>
        <v>CONTRIBUIR</v>
      </c>
      <c r="E2050" s="23" t="str">
        <f>+IFERROR(VLOOKUP(AT2050,'[2]Listas anexo 1'!$A$19:$B$21,2,FALSE),"")</f>
        <v>ADMINOB</v>
      </c>
      <c r="F2050" s="23" t="str">
        <f>+IFERROR(VLOOKUP(AV2050,'[2]Listas anexo 1'!$J$13:$K$21,2,FALSE),"")</f>
        <v>ADOBI</v>
      </c>
      <c r="G2050" s="23" t="str">
        <f>+IFERROR(VLOOKUP(AW2050,'[2]LISTAS ANEXO 1. 2'!$A$9:$B$38,2,FALSE),"")</f>
        <v>AIII</v>
      </c>
      <c r="H2050" s="23" t="str">
        <f>+IFERROR(IF(C2050="ADMINYCOOR",VLOOKUP(AY2050,'[2]LISTAS ANEXO 1. 3'!$B$13:$C$42,2,FALSE),IF(C2050="TASAS",VLOOKUP(AY2050,'[2]LISTAS ANEXO 1. 3'!$B$43:$C$51,2,FALSE),IF(C2050="FORTALECIMIENTO",VLOOKUP(AY2050,'[2]LISTAS ANEXO 1. 3'!$B$52:$C$58,2,FALSE),""))),"")</f>
        <v>DD</v>
      </c>
      <c r="I2050" s="23" t="str">
        <f>+IFERROR(VLOOKUP(#REF!,'[2]LISTAS ANEXO 1. 4'!$B$74:$C$90,2,FALSE),"")</f>
        <v/>
      </c>
      <c r="J2050" s="23" t="str">
        <f>+IFERROR(VLOOKUP(X2050,[2]ORDINALES!$B$2:$C$5,2,FALSE),"")</f>
        <v>CTADOS</v>
      </c>
      <c r="K2050" s="23" t="str">
        <f>+IFERROR(VLOOKUP(#REF!,[2]REGION!$G$2:$I$1125,2,FALSE),"")</f>
        <v/>
      </c>
      <c r="L2050" s="23" t="str">
        <f>+IFERROR(VLOOKUP(AI2050,[2]REGION!$G$2:$I$1125,2,FALSE),"")</f>
        <v>ARCHIP</v>
      </c>
      <c r="M2050" s="23" t="str">
        <f>+IFERROR(VLOOKUP(#REF!,[2]ORDINALES!$H$2:$I$382,2,FALSE),"")</f>
        <v/>
      </c>
      <c r="N2050" s="23" t="str">
        <f>IFERROR(VLOOKUP(U2050,'[2]Lista Willy'!$B$11:$D$14,3,FALSE),"")</f>
        <v>REC_11</v>
      </c>
      <c r="O2050" s="24"/>
      <c r="P2050" s="90">
        <v>61025</v>
      </c>
      <c r="Q2050" s="90" t="s">
        <v>540</v>
      </c>
      <c r="R2050" s="90" t="s">
        <v>1757</v>
      </c>
      <c r="S2050" s="90" t="s">
        <v>1941</v>
      </c>
      <c r="T2050" s="94" t="s">
        <v>1757</v>
      </c>
      <c r="U2050" s="90" t="s">
        <v>52</v>
      </c>
      <c r="V2050" s="94" t="s">
        <v>53</v>
      </c>
      <c r="W2050" s="90" t="s">
        <v>54</v>
      </c>
      <c r="X2050" s="90" t="s">
        <v>55</v>
      </c>
      <c r="Y2050" s="99" t="s">
        <v>1965</v>
      </c>
      <c r="Z2050" s="87">
        <v>4500000</v>
      </c>
      <c r="AA2050" s="120"/>
      <c r="AB2050" s="87"/>
      <c r="AC2050" s="87"/>
      <c r="AD2050" s="87"/>
      <c r="AE2050" s="120">
        <v>4500000</v>
      </c>
      <c r="AF2050" s="88"/>
      <c r="AG2050" s="89"/>
      <c r="AH2050" s="90" t="s">
        <v>57</v>
      </c>
      <c r="AI2050" s="90" t="s">
        <v>1943</v>
      </c>
      <c r="AJ2050" s="90" t="s">
        <v>1944</v>
      </c>
      <c r="AK2050" s="90"/>
      <c r="AL2050" s="90" t="s">
        <v>57</v>
      </c>
      <c r="AM2050" s="90"/>
      <c r="AN2050" s="90" t="s">
        <v>57</v>
      </c>
      <c r="AO2050" s="90"/>
      <c r="AP2050" s="90" t="s">
        <v>57</v>
      </c>
      <c r="AQ2050" s="90"/>
      <c r="AR2050" s="90" t="s">
        <v>57</v>
      </c>
      <c r="AS2050" s="90" t="s">
        <v>60</v>
      </c>
      <c r="AT2050" s="90" t="s">
        <v>61</v>
      </c>
      <c r="AU2050" s="97" t="s">
        <v>62</v>
      </c>
      <c r="AV2050" s="98" t="s">
        <v>125</v>
      </c>
      <c r="AW2050" s="98" t="s">
        <v>324</v>
      </c>
      <c r="AX2050" s="97">
        <v>3202005</v>
      </c>
      <c r="AY2050" s="98" t="s">
        <v>325</v>
      </c>
      <c r="AZ2050" s="98" t="s">
        <v>389</v>
      </c>
      <c r="BA2050" s="24"/>
    </row>
    <row r="2051" spans="1:53" ht="84.75" customHeight="1">
      <c r="A2051" s="23" t="str">
        <f>+IFERROR(VLOOKUP(R2051,'[2]Listas niveles'!$D$2:$E$11,2,FALSE),"")</f>
        <v>DTCA</v>
      </c>
      <c r="B2051" s="23" t="str">
        <f>+IFERROR(VLOOKUP(AS2051,'[2]Listas anexo 1'!$A$7:$B$8,2,FALSE),"")</f>
        <v>ADMIN</v>
      </c>
      <c r="C2051" s="23" t="str">
        <f>+IFERROR(VLOOKUP(AT2051,'[2]Listas anexo 1'!$A$13:$B$15,2,FALSE),"")</f>
        <v>ADMINYCOOR</v>
      </c>
      <c r="D2051" s="23" t="str">
        <f>+IFERROR(VLOOKUP(AT2051,'[2]Listas anexo 1'!$A$13:$C$15,3,FALSE),"")</f>
        <v>CONTRIBUIR</v>
      </c>
      <c r="E2051" s="23" t="str">
        <f>+IFERROR(VLOOKUP(AT2051,'[2]Listas anexo 1'!$A$19:$B$21,2,FALSE),"")</f>
        <v>ADMINOB</v>
      </c>
      <c r="F2051" s="23" t="str">
        <f>+IFERROR(VLOOKUP(AV2051,'[2]Listas anexo 1'!$J$13:$K$21,2,FALSE),"")</f>
        <v>ADOBI</v>
      </c>
      <c r="G2051" s="23" t="str">
        <f>+IFERROR(VLOOKUP(AW2051,'[2]LISTAS ANEXO 1. 2'!$A$9:$B$38,2,FALSE),"")</f>
        <v>AIII</v>
      </c>
      <c r="H2051" s="23" t="str">
        <f>+IFERROR(IF(C2051="ADMINYCOOR",VLOOKUP(AY2051,'[2]LISTAS ANEXO 1. 3'!$B$13:$C$42,2,FALSE),IF(C2051="TASAS",VLOOKUP(AY2051,'[2]LISTAS ANEXO 1. 3'!$B$43:$C$51,2,FALSE),IF(C2051="FORTALECIMIENTO",VLOOKUP(AY2051,'[2]LISTAS ANEXO 1. 3'!$B$52:$C$58,2,FALSE),""))),"")</f>
        <v>DD</v>
      </c>
      <c r="I2051" s="23" t="str">
        <f>+IFERROR(VLOOKUP(#REF!,'[2]LISTAS ANEXO 1. 4'!$B$74:$C$90,2,FALSE),"")</f>
        <v/>
      </c>
      <c r="J2051" s="23" t="str">
        <f>+IFERROR(VLOOKUP(X2051,[2]ORDINALES!$B$2:$C$5,2,FALSE),"")</f>
        <v>CTADOS</v>
      </c>
      <c r="K2051" s="23" t="str">
        <f>+IFERROR(VLOOKUP(#REF!,[2]REGION!$G$2:$I$1125,2,FALSE),"")</f>
        <v/>
      </c>
      <c r="L2051" s="23" t="str">
        <f>+IFERROR(VLOOKUP(AI2051,[2]REGION!$G$2:$I$1125,2,FALSE),"")</f>
        <v>ARCHIP</v>
      </c>
      <c r="M2051" s="23" t="str">
        <f>+IFERROR(VLOOKUP(#REF!,[2]ORDINALES!$H$2:$I$382,2,FALSE),"")</f>
        <v/>
      </c>
      <c r="N2051" s="23" t="str">
        <f>IFERROR(VLOOKUP(U2051,'[2]Lista Willy'!$B$11:$D$14,3,FALSE),"")</f>
        <v>REC_11</v>
      </c>
      <c r="O2051" s="24"/>
      <c r="P2051" s="90">
        <v>61026</v>
      </c>
      <c r="Q2051" s="90" t="s">
        <v>540</v>
      </c>
      <c r="R2051" s="90" t="s">
        <v>1757</v>
      </c>
      <c r="S2051" s="90" t="s">
        <v>1941</v>
      </c>
      <c r="T2051" s="94" t="s">
        <v>1757</v>
      </c>
      <c r="U2051" s="90" t="s">
        <v>52</v>
      </c>
      <c r="V2051" s="94" t="s">
        <v>53</v>
      </c>
      <c r="W2051" s="90" t="s">
        <v>54</v>
      </c>
      <c r="X2051" s="90" t="s">
        <v>55</v>
      </c>
      <c r="Y2051" s="99" t="s">
        <v>1966</v>
      </c>
      <c r="Z2051" s="87">
        <v>15750000</v>
      </c>
      <c r="AA2051" s="120"/>
      <c r="AB2051" s="87"/>
      <c r="AC2051" s="87"/>
      <c r="AD2051" s="87"/>
      <c r="AE2051" s="120">
        <v>15750000</v>
      </c>
      <c r="AF2051" s="88"/>
      <c r="AG2051" s="89"/>
      <c r="AH2051" s="90" t="s">
        <v>57</v>
      </c>
      <c r="AI2051" s="90" t="s">
        <v>1943</v>
      </c>
      <c r="AJ2051" s="90" t="s">
        <v>1944</v>
      </c>
      <c r="AK2051" s="90"/>
      <c r="AL2051" s="90" t="s">
        <v>57</v>
      </c>
      <c r="AM2051" s="90"/>
      <c r="AN2051" s="90" t="s">
        <v>57</v>
      </c>
      <c r="AO2051" s="90"/>
      <c r="AP2051" s="90" t="s">
        <v>57</v>
      </c>
      <c r="AQ2051" s="90"/>
      <c r="AR2051" s="90" t="s">
        <v>57</v>
      </c>
      <c r="AS2051" s="90" t="s">
        <v>60</v>
      </c>
      <c r="AT2051" s="90" t="s">
        <v>61</v>
      </c>
      <c r="AU2051" s="97" t="s">
        <v>62</v>
      </c>
      <c r="AV2051" s="98" t="s">
        <v>125</v>
      </c>
      <c r="AW2051" s="98" t="s">
        <v>324</v>
      </c>
      <c r="AX2051" s="97">
        <v>3202005</v>
      </c>
      <c r="AY2051" s="98" t="s">
        <v>325</v>
      </c>
      <c r="AZ2051" s="98" t="s">
        <v>389</v>
      </c>
      <c r="BA2051" s="24"/>
    </row>
    <row r="2052" spans="1:53" ht="84.75" customHeight="1">
      <c r="A2052" s="23" t="str">
        <f>+IFERROR(VLOOKUP(R2052,'[2]Listas niveles'!$D$2:$E$11,2,FALSE),"")</f>
        <v>DTCA</v>
      </c>
      <c r="B2052" s="23" t="str">
        <f>+IFERROR(VLOOKUP(AS2052,'[2]Listas anexo 1'!$A$7:$B$8,2,FALSE),"")</f>
        <v>ADMIN</v>
      </c>
      <c r="C2052" s="23" t="str">
        <f>+IFERROR(VLOOKUP(AT2052,'[2]Listas anexo 1'!$A$13:$B$15,2,FALSE),"")</f>
        <v>ADMINYCOOR</v>
      </c>
      <c r="D2052" s="23" t="str">
        <f>+IFERROR(VLOOKUP(AT2052,'[2]Listas anexo 1'!$A$13:$C$15,3,FALSE),"")</f>
        <v>CONTRIBUIR</v>
      </c>
      <c r="E2052" s="23" t="str">
        <f>+IFERROR(VLOOKUP(AT2052,'[2]Listas anexo 1'!$A$19:$B$21,2,FALSE),"")</f>
        <v>ADMINOB</v>
      </c>
      <c r="F2052" s="23" t="str">
        <f>+IFERROR(VLOOKUP(AV2052,'[2]Listas anexo 1'!$J$13:$K$21,2,FALSE),"")</f>
        <v>ADOBI</v>
      </c>
      <c r="G2052" s="23" t="str">
        <f>+IFERROR(VLOOKUP(AW2052,'[2]LISTAS ANEXO 1. 2'!$A$9:$B$38,2,FALSE),"")</f>
        <v>AIII</v>
      </c>
      <c r="H2052" s="23" t="str">
        <f>+IFERROR(IF(C2052="ADMINYCOOR",VLOOKUP(AY2052,'[2]LISTAS ANEXO 1. 3'!$B$13:$C$42,2,FALSE),IF(C2052="TASAS",VLOOKUP(AY2052,'[2]LISTAS ANEXO 1. 3'!$B$43:$C$51,2,FALSE),IF(C2052="FORTALECIMIENTO",VLOOKUP(AY2052,'[2]LISTAS ANEXO 1. 3'!$B$52:$C$58,2,FALSE),""))),"")</f>
        <v>DD</v>
      </c>
      <c r="I2052" s="23" t="str">
        <f>+IFERROR(VLOOKUP(#REF!,'[2]LISTAS ANEXO 1. 4'!$B$74:$C$90,2,FALSE),"")</f>
        <v/>
      </c>
      <c r="J2052" s="23" t="str">
        <f>+IFERROR(VLOOKUP(X2052,[2]ORDINALES!$B$2:$C$5,2,FALSE),"")</f>
        <v>CTADOS</v>
      </c>
      <c r="K2052" s="23" t="str">
        <f>+IFERROR(VLOOKUP(#REF!,[2]REGION!$G$2:$I$1125,2,FALSE),"")</f>
        <v/>
      </c>
      <c r="L2052" s="23" t="str">
        <f>+IFERROR(VLOOKUP(AI2052,[2]REGION!$G$2:$I$1125,2,FALSE),"")</f>
        <v>ARCHIP</v>
      </c>
      <c r="M2052" s="23" t="str">
        <f>+IFERROR(VLOOKUP(#REF!,[2]ORDINALES!$H$2:$I$382,2,FALSE),"")</f>
        <v/>
      </c>
      <c r="N2052" s="23" t="str">
        <f>IFERROR(VLOOKUP(U2052,'[2]Lista Willy'!$B$11:$D$14,3,FALSE),"")</f>
        <v>REC_11</v>
      </c>
      <c r="O2052" s="24"/>
      <c r="P2052" s="90">
        <v>61027</v>
      </c>
      <c r="Q2052" s="90" t="s">
        <v>540</v>
      </c>
      <c r="R2052" s="90" t="s">
        <v>1757</v>
      </c>
      <c r="S2052" s="90" t="s">
        <v>1941</v>
      </c>
      <c r="T2052" s="94" t="s">
        <v>1757</v>
      </c>
      <c r="U2052" s="90" t="s">
        <v>52</v>
      </c>
      <c r="V2052" s="94" t="s">
        <v>53</v>
      </c>
      <c r="W2052" s="90" t="s">
        <v>54</v>
      </c>
      <c r="X2052" s="90" t="s">
        <v>55</v>
      </c>
      <c r="Y2052" s="99" t="s">
        <v>1967</v>
      </c>
      <c r="Z2052" s="87">
        <v>15750000</v>
      </c>
      <c r="AA2052" s="120"/>
      <c r="AB2052" s="87"/>
      <c r="AC2052" s="87"/>
      <c r="AD2052" s="87"/>
      <c r="AE2052" s="120">
        <v>15750000</v>
      </c>
      <c r="AF2052" s="88"/>
      <c r="AG2052" s="89"/>
      <c r="AH2052" s="90" t="s">
        <v>57</v>
      </c>
      <c r="AI2052" s="90" t="s">
        <v>1943</v>
      </c>
      <c r="AJ2052" s="90" t="s">
        <v>1944</v>
      </c>
      <c r="AK2052" s="90"/>
      <c r="AL2052" s="90" t="s">
        <v>57</v>
      </c>
      <c r="AM2052" s="90"/>
      <c r="AN2052" s="90" t="s">
        <v>57</v>
      </c>
      <c r="AO2052" s="90"/>
      <c r="AP2052" s="90" t="s">
        <v>57</v>
      </c>
      <c r="AQ2052" s="90"/>
      <c r="AR2052" s="90" t="s">
        <v>57</v>
      </c>
      <c r="AS2052" s="90" t="s">
        <v>60</v>
      </c>
      <c r="AT2052" s="90" t="s">
        <v>61</v>
      </c>
      <c r="AU2052" s="97" t="s">
        <v>62</v>
      </c>
      <c r="AV2052" s="98" t="s">
        <v>125</v>
      </c>
      <c r="AW2052" s="98" t="s">
        <v>324</v>
      </c>
      <c r="AX2052" s="97">
        <v>3202005</v>
      </c>
      <c r="AY2052" s="98" t="s">
        <v>325</v>
      </c>
      <c r="AZ2052" s="98" t="s">
        <v>389</v>
      </c>
      <c r="BA2052" s="24"/>
    </row>
    <row r="2053" spans="1:53" ht="84.75" customHeight="1">
      <c r="A2053" s="23" t="str">
        <f>+IFERROR(VLOOKUP(R2053,'[2]Listas niveles'!$D$2:$E$11,2,FALSE),"")</f>
        <v>DTCA</v>
      </c>
      <c r="B2053" s="23" t="str">
        <f>+IFERROR(VLOOKUP(AS2053,'[2]Listas anexo 1'!$A$7:$B$8,2,FALSE),"")</f>
        <v>ADMIN</v>
      </c>
      <c r="C2053" s="23" t="str">
        <f>+IFERROR(VLOOKUP(AT2053,'[2]Listas anexo 1'!$A$13:$B$15,2,FALSE),"")</f>
        <v>ADMINYCOOR</v>
      </c>
      <c r="D2053" s="23" t="str">
        <f>+IFERROR(VLOOKUP(AT2053,'[2]Listas anexo 1'!$A$13:$C$15,3,FALSE),"")</f>
        <v>CONTRIBUIR</v>
      </c>
      <c r="E2053" s="23" t="str">
        <f>+IFERROR(VLOOKUP(AT2053,'[2]Listas anexo 1'!$A$19:$B$21,2,FALSE),"")</f>
        <v>ADMINOB</v>
      </c>
      <c r="F2053" s="23" t="str">
        <f>+IFERROR(VLOOKUP(AV2053,'[2]Listas anexo 1'!$J$13:$K$21,2,FALSE),"")</f>
        <v>ADOBI</v>
      </c>
      <c r="G2053" s="23" t="str">
        <f>+IFERROR(VLOOKUP(AW2053,'[2]LISTAS ANEXO 1. 2'!$A$9:$B$38,2,FALSE),"")</f>
        <v>AIII</v>
      </c>
      <c r="H2053" s="23" t="str">
        <f>+IFERROR(IF(C2053="ADMINYCOOR",VLOOKUP(AY2053,'[2]LISTAS ANEXO 1. 3'!$B$13:$C$42,2,FALSE),IF(C2053="TASAS",VLOOKUP(AY2053,'[2]LISTAS ANEXO 1. 3'!$B$43:$C$51,2,FALSE),IF(C2053="FORTALECIMIENTO",VLOOKUP(AY2053,'[2]LISTAS ANEXO 1. 3'!$B$52:$C$58,2,FALSE),""))),"")</f>
        <v>DD</v>
      </c>
      <c r="I2053" s="23" t="str">
        <f>+IFERROR(VLOOKUP(#REF!,'[2]LISTAS ANEXO 1. 4'!$B$74:$C$90,2,FALSE),"")</f>
        <v/>
      </c>
      <c r="J2053" s="23" t="str">
        <f>+IFERROR(VLOOKUP(X2053,[2]ORDINALES!$B$2:$C$5,2,FALSE),"")</f>
        <v>CTADOS</v>
      </c>
      <c r="K2053" s="23" t="str">
        <f>+IFERROR(VLOOKUP(#REF!,[2]REGION!$G$2:$I$1125,2,FALSE),"")</f>
        <v/>
      </c>
      <c r="L2053" s="23" t="str">
        <f>+IFERROR(VLOOKUP(AI2053,[2]REGION!$G$2:$I$1125,2,FALSE),"")</f>
        <v>ARCHIP</v>
      </c>
      <c r="M2053" s="23" t="str">
        <f>+IFERROR(VLOOKUP(#REF!,[2]ORDINALES!$H$2:$I$382,2,FALSE),"")</f>
        <v/>
      </c>
      <c r="N2053" s="23" t="str">
        <f>IFERROR(VLOOKUP(U2053,'[2]Lista Willy'!$B$11:$D$14,3,FALSE),"")</f>
        <v>REC_11</v>
      </c>
      <c r="O2053" s="24"/>
      <c r="P2053" s="90">
        <v>61028</v>
      </c>
      <c r="Q2053" s="90" t="s">
        <v>540</v>
      </c>
      <c r="R2053" s="90" t="s">
        <v>1757</v>
      </c>
      <c r="S2053" s="90" t="s">
        <v>1941</v>
      </c>
      <c r="T2053" s="94" t="s">
        <v>1757</v>
      </c>
      <c r="U2053" s="90" t="s">
        <v>52</v>
      </c>
      <c r="V2053" s="94" t="s">
        <v>53</v>
      </c>
      <c r="W2053" s="90" t="s">
        <v>54</v>
      </c>
      <c r="X2053" s="90" t="s">
        <v>55</v>
      </c>
      <c r="Y2053" s="99" t="s">
        <v>1968</v>
      </c>
      <c r="Z2053" s="87">
        <v>15750000</v>
      </c>
      <c r="AA2053" s="120"/>
      <c r="AB2053" s="87"/>
      <c r="AC2053" s="87"/>
      <c r="AD2053" s="87"/>
      <c r="AE2053" s="120">
        <v>15750000</v>
      </c>
      <c r="AF2053" s="88"/>
      <c r="AG2053" s="89"/>
      <c r="AH2053" s="90" t="s">
        <v>57</v>
      </c>
      <c r="AI2053" s="90" t="s">
        <v>1943</v>
      </c>
      <c r="AJ2053" s="90" t="s">
        <v>1944</v>
      </c>
      <c r="AK2053" s="90"/>
      <c r="AL2053" s="90" t="s">
        <v>57</v>
      </c>
      <c r="AM2053" s="90"/>
      <c r="AN2053" s="90" t="s">
        <v>57</v>
      </c>
      <c r="AO2053" s="90"/>
      <c r="AP2053" s="90" t="s">
        <v>57</v>
      </c>
      <c r="AQ2053" s="90"/>
      <c r="AR2053" s="90" t="s">
        <v>57</v>
      </c>
      <c r="AS2053" s="90" t="s">
        <v>60</v>
      </c>
      <c r="AT2053" s="90" t="s">
        <v>61</v>
      </c>
      <c r="AU2053" s="97" t="s">
        <v>62</v>
      </c>
      <c r="AV2053" s="98" t="s">
        <v>125</v>
      </c>
      <c r="AW2053" s="98" t="s">
        <v>324</v>
      </c>
      <c r="AX2053" s="97">
        <v>3202005</v>
      </c>
      <c r="AY2053" s="98" t="s">
        <v>325</v>
      </c>
      <c r="AZ2053" s="98" t="s">
        <v>389</v>
      </c>
      <c r="BA2053" s="24"/>
    </row>
    <row r="2054" spans="1:53" ht="84.75" customHeight="1">
      <c r="A2054" s="23" t="str">
        <f>+IFERROR(VLOOKUP(R2054,'[2]Listas niveles'!$D$2:$E$11,2,FALSE),"")</f>
        <v>DTCA</v>
      </c>
      <c r="B2054" s="23" t="str">
        <f>+IFERROR(VLOOKUP(AS2054,'[2]Listas anexo 1'!$A$7:$B$8,2,FALSE),"")</f>
        <v>ADMIN</v>
      </c>
      <c r="C2054" s="23" t="str">
        <f>+IFERROR(VLOOKUP(AT2054,'[2]Listas anexo 1'!$A$13:$B$15,2,FALSE),"")</f>
        <v>ADMINYCOOR</v>
      </c>
      <c r="D2054" s="23" t="str">
        <f>+IFERROR(VLOOKUP(AT2054,'[2]Listas anexo 1'!$A$13:$C$15,3,FALSE),"")</f>
        <v>CONTRIBUIR</v>
      </c>
      <c r="E2054" s="23" t="str">
        <f>+IFERROR(VLOOKUP(AT2054,'[2]Listas anexo 1'!$A$19:$B$21,2,FALSE),"")</f>
        <v>ADMINOB</v>
      </c>
      <c r="F2054" s="23" t="str">
        <f>+IFERROR(VLOOKUP(AV2054,'[2]Listas anexo 1'!$J$13:$K$21,2,FALSE),"")</f>
        <v>ADOBI</v>
      </c>
      <c r="G2054" s="23" t="str">
        <f>+IFERROR(VLOOKUP(AW2054,'[2]LISTAS ANEXO 1. 2'!$A$9:$B$38,2,FALSE),"")</f>
        <v>AIII</v>
      </c>
      <c r="H2054" s="23" t="str">
        <f>+IFERROR(IF(C2054="ADMINYCOOR",VLOOKUP(AY2054,'[2]LISTAS ANEXO 1. 3'!$B$13:$C$42,2,FALSE),IF(C2054="TASAS",VLOOKUP(AY2054,'[2]LISTAS ANEXO 1. 3'!$B$43:$C$51,2,FALSE),IF(C2054="FORTALECIMIENTO",VLOOKUP(AY2054,'[2]LISTAS ANEXO 1. 3'!$B$52:$C$58,2,FALSE),""))),"")</f>
        <v>DD</v>
      </c>
      <c r="I2054" s="23" t="str">
        <f>+IFERROR(VLOOKUP(#REF!,'[2]LISTAS ANEXO 1. 4'!$B$74:$C$90,2,FALSE),"")</f>
        <v/>
      </c>
      <c r="J2054" s="23" t="str">
        <f>+IFERROR(VLOOKUP(X2054,[2]ORDINALES!$B$2:$C$5,2,FALSE),"")</f>
        <v>CTADOS</v>
      </c>
      <c r="K2054" s="23" t="str">
        <f>+IFERROR(VLOOKUP(#REF!,[2]REGION!$G$2:$I$1125,2,FALSE),"")</f>
        <v/>
      </c>
      <c r="L2054" s="23" t="str">
        <f>+IFERROR(VLOOKUP(AI2054,[2]REGION!$G$2:$I$1125,2,FALSE),"")</f>
        <v>ARCHIP</v>
      </c>
      <c r="M2054" s="23" t="str">
        <f>+IFERROR(VLOOKUP(#REF!,[2]ORDINALES!$H$2:$I$382,2,FALSE),"")</f>
        <v/>
      </c>
      <c r="N2054" s="23" t="str">
        <f>IFERROR(VLOOKUP(U2054,'[2]Lista Willy'!$B$11:$D$14,3,FALSE),"")</f>
        <v>REC_11</v>
      </c>
      <c r="O2054" s="24"/>
      <c r="P2054" s="90">
        <v>61029</v>
      </c>
      <c r="Q2054" s="90" t="s">
        <v>540</v>
      </c>
      <c r="R2054" s="90" t="s">
        <v>1757</v>
      </c>
      <c r="S2054" s="90" t="s">
        <v>1941</v>
      </c>
      <c r="T2054" s="94" t="s">
        <v>1757</v>
      </c>
      <c r="U2054" s="90" t="s">
        <v>52</v>
      </c>
      <c r="V2054" s="94" t="s">
        <v>53</v>
      </c>
      <c r="W2054" s="90" t="s">
        <v>54</v>
      </c>
      <c r="X2054" s="90" t="s">
        <v>55</v>
      </c>
      <c r="Y2054" s="99" t="s">
        <v>1969</v>
      </c>
      <c r="Z2054" s="87">
        <v>9612700</v>
      </c>
      <c r="AA2054" s="120"/>
      <c r="AB2054" s="87"/>
      <c r="AC2054" s="87"/>
      <c r="AD2054" s="87"/>
      <c r="AE2054" s="120">
        <v>9612700</v>
      </c>
      <c r="AF2054" s="88"/>
      <c r="AG2054" s="89"/>
      <c r="AH2054" s="90" t="s">
        <v>57</v>
      </c>
      <c r="AI2054" s="90" t="s">
        <v>1943</v>
      </c>
      <c r="AJ2054" s="90" t="s">
        <v>1944</v>
      </c>
      <c r="AK2054" s="90"/>
      <c r="AL2054" s="90" t="s">
        <v>57</v>
      </c>
      <c r="AM2054" s="90"/>
      <c r="AN2054" s="90" t="s">
        <v>57</v>
      </c>
      <c r="AO2054" s="90"/>
      <c r="AP2054" s="90" t="s">
        <v>57</v>
      </c>
      <c r="AQ2054" s="90"/>
      <c r="AR2054" s="90" t="s">
        <v>57</v>
      </c>
      <c r="AS2054" s="90" t="s">
        <v>60</v>
      </c>
      <c r="AT2054" s="90" t="s">
        <v>61</v>
      </c>
      <c r="AU2054" s="97" t="s">
        <v>62</v>
      </c>
      <c r="AV2054" s="98" t="s">
        <v>125</v>
      </c>
      <c r="AW2054" s="98" t="s">
        <v>324</v>
      </c>
      <c r="AX2054" s="97">
        <v>3202005</v>
      </c>
      <c r="AY2054" s="98" t="s">
        <v>325</v>
      </c>
      <c r="AZ2054" s="98" t="s">
        <v>389</v>
      </c>
      <c r="BA2054" s="24"/>
    </row>
    <row r="2055" spans="1:53" ht="84.75" customHeight="1">
      <c r="A2055" s="23" t="str">
        <f>+IFERROR(VLOOKUP(R2055,'[2]Listas niveles'!$D$2:$E$11,2,FALSE),"")</f>
        <v>DTCA</v>
      </c>
      <c r="B2055" s="23" t="str">
        <f>+IFERROR(VLOOKUP(AS2055,'[2]Listas anexo 1'!$A$7:$B$8,2,FALSE),"")</f>
        <v>ADMIN</v>
      </c>
      <c r="C2055" s="23" t="str">
        <f>+IFERROR(VLOOKUP(AT2055,'[2]Listas anexo 1'!$A$13:$B$15,2,FALSE),"")</f>
        <v>ADMINYCOOR</v>
      </c>
      <c r="D2055" s="23" t="str">
        <f>+IFERROR(VLOOKUP(AT2055,'[2]Listas anexo 1'!$A$13:$C$15,3,FALSE),"")</f>
        <v>CONTRIBUIR</v>
      </c>
      <c r="E2055" s="23" t="str">
        <f>+IFERROR(VLOOKUP(AT2055,'[2]Listas anexo 1'!$A$19:$B$21,2,FALSE),"")</f>
        <v>ADMINOB</v>
      </c>
      <c r="F2055" s="23" t="str">
        <f>+IFERROR(VLOOKUP(AV2055,'[2]Listas anexo 1'!$J$13:$K$21,2,FALSE),"")</f>
        <v>ADOBIV</v>
      </c>
      <c r="G2055" s="23" t="str">
        <f>+IFERROR(VLOOKUP(AW2055,'[2]LISTAS ANEXO 1. 2'!$A$9:$B$38,2,FALSE),"")</f>
        <v>AXVI</v>
      </c>
      <c r="H2055" s="23" t="str">
        <f>+IFERROR(IF(C2055="ADMINYCOOR",VLOOKUP(AY2055,'[2]LISTAS ANEXO 1. 3'!$B$13:$C$42,2,FALSE),IF(C2055="TASAS",VLOOKUP(AY2055,'[2]LISTAS ANEXO 1. 3'!$B$43:$C$51,2,FALSE),IF(C2055="FORTALECIMIENTO",VLOOKUP(AY2055,'[2]LISTAS ANEXO 1. 3'!$B$52:$C$58,2,FALSE),""))),"")</f>
        <v>CD</v>
      </c>
      <c r="I2055" s="23" t="str">
        <f>+IFERROR(VLOOKUP(#REF!,'[2]LISTAS ANEXO 1. 4'!$B$74:$C$90,2,FALSE),"")</f>
        <v/>
      </c>
      <c r="J2055" s="23" t="str">
        <f>+IFERROR(VLOOKUP(X2055,[2]ORDINALES!$B$2:$C$5,2,FALSE),"")</f>
        <v>CTADOS</v>
      </c>
      <c r="K2055" s="23" t="str">
        <f>+IFERROR(VLOOKUP(#REF!,[2]REGION!$G$2:$I$1125,2,FALSE),"")</f>
        <v/>
      </c>
      <c r="L2055" s="23" t="str">
        <f>+IFERROR(VLOOKUP(AI2055,[2]REGION!$G$2:$I$1125,2,FALSE),"")</f>
        <v>ARCHIP</v>
      </c>
      <c r="M2055" s="23" t="str">
        <f>+IFERROR(VLOOKUP(#REF!,[2]ORDINALES!$H$2:$I$382,2,FALSE),"")</f>
        <v/>
      </c>
      <c r="N2055" s="23" t="str">
        <f>IFERROR(VLOOKUP(U2055,'[2]Lista Willy'!$B$11:$D$14,3,FALSE),"")</f>
        <v>REC_11</v>
      </c>
      <c r="O2055" s="24"/>
      <c r="P2055" s="90">
        <v>61030</v>
      </c>
      <c r="Q2055" s="90" t="s">
        <v>540</v>
      </c>
      <c r="R2055" s="90" t="s">
        <v>1757</v>
      </c>
      <c r="S2055" s="90" t="s">
        <v>1941</v>
      </c>
      <c r="T2055" s="94" t="s">
        <v>1757</v>
      </c>
      <c r="U2055" s="90" t="s">
        <v>52</v>
      </c>
      <c r="V2055" s="94" t="s">
        <v>53</v>
      </c>
      <c r="W2055" s="90" t="s">
        <v>54</v>
      </c>
      <c r="X2055" s="90" t="s">
        <v>55</v>
      </c>
      <c r="Y2055" s="99" t="s">
        <v>1970</v>
      </c>
      <c r="Z2055" s="87">
        <v>20417250</v>
      </c>
      <c r="AA2055" s="120"/>
      <c r="AB2055" s="87"/>
      <c r="AC2055" s="87"/>
      <c r="AD2055" s="87"/>
      <c r="AE2055" s="120">
        <v>20417250</v>
      </c>
      <c r="AF2055" s="88"/>
      <c r="AG2055" s="89"/>
      <c r="AH2055" s="90" t="s">
        <v>57</v>
      </c>
      <c r="AI2055" s="90" t="s">
        <v>1943</v>
      </c>
      <c r="AJ2055" s="90" t="s">
        <v>1944</v>
      </c>
      <c r="AK2055" s="90"/>
      <c r="AL2055" s="90" t="s">
        <v>57</v>
      </c>
      <c r="AM2055" s="90"/>
      <c r="AN2055" s="90" t="s">
        <v>57</v>
      </c>
      <c r="AO2055" s="90"/>
      <c r="AP2055" s="90" t="s">
        <v>57</v>
      </c>
      <c r="AQ2055" s="90"/>
      <c r="AR2055" s="90" t="s">
        <v>57</v>
      </c>
      <c r="AS2055" s="90" t="s">
        <v>60</v>
      </c>
      <c r="AT2055" s="90" t="s">
        <v>61</v>
      </c>
      <c r="AU2055" s="97" t="s">
        <v>62</v>
      </c>
      <c r="AV2055" s="98" t="s">
        <v>63</v>
      </c>
      <c r="AW2055" s="98" t="s">
        <v>64</v>
      </c>
      <c r="AX2055" s="97">
        <v>3202008</v>
      </c>
      <c r="AY2055" s="98" t="s">
        <v>65</v>
      </c>
      <c r="AZ2055" s="98" t="s">
        <v>367</v>
      </c>
      <c r="BA2055" s="24"/>
    </row>
    <row r="2056" spans="1:53" ht="84.75" customHeight="1">
      <c r="A2056" s="23" t="str">
        <f>+IFERROR(VLOOKUP(R2056,'[2]Listas niveles'!$D$2:$E$11,2,FALSE),"")</f>
        <v>DTCA</v>
      </c>
      <c r="B2056" s="23" t="str">
        <f>+IFERROR(VLOOKUP(AS2056,'[2]Listas anexo 1'!$A$7:$B$8,2,FALSE),"")</f>
        <v>ADMIN</v>
      </c>
      <c r="C2056" s="23" t="str">
        <f>+IFERROR(VLOOKUP(AT2056,'[2]Listas anexo 1'!$A$13:$B$15,2,FALSE),"")</f>
        <v>ADMINYCOOR</v>
      </c>
      <c r="D2056" s="23" t="str">
        <f>+IFERROR(VLOOKUP(AT2056,'[2]Listas anexo 1'!$A$13:$C$15,3,FALSE),"")</f>
        <v>CONTRIBUIR</v>
      </c>
      <c r="E2056" s="23" t="str">
        <f>+IFERROR(VLOOKUP(AT2056,'[2]Listas anexo 1'!$A$19:$B$21,2,FALSE),"")</f>
        <v>ADMINOB</v>
      </c>
      <c r="F2056" s="23" t="str">
        <f>+IFERROR(VLOOKUP(AV2056,'[2]Listas anexo 1'!$J$13:$K$21,2,FALSE),"")</f>
        <v>ADOBIV</v>
      </c>
      <c r="G2056" s="23" t="str">
        <f>+IFERROR(VLOOKUP(AW2056,'[2]LISTAS ANEXO 1. 2'!$A$9:$B$38,2,FALSE),"")</f>
        <v>AXV</v>
      </c>
      <c r="H2056" s="23" t="str">
        <f>+IFERROR(IF(C2056="ADMINYCOOR",VLOOKUP(AY2056,'[2]LISTAS ANEXO 1. 3'!$B$13:$C$42,2,FALSE),IF(C2056="TASAS",VLOOKUP(AY2056,'[2]LISTAS ANEXO 1. 3'!$B$43:$C$51,2,FALSE),IF(C2056="FORTALECIMIENTO",VLOOKUP(AY2056,'[2]LISTAS ANEXO 1. 3'!$B$52:$C$58,2,FALSE),""))),"")</f>
        <v>ZZ</v>
      </c>
      <c r="I2056" s="23" t="str">
        <f>+IFERROR(VLOOKUP(#REF!,'[2]LISTAS ANEXO 1. 4'!$B$74:$C$90,2,FALSE),"")</f>
        <v/>
      </c>
      <c r="J2056" s="23" t="str">
        <f>+IFERROR(VLOOKUP(X2056,[2]ORDINALES!$B$2:$C$5,2,FALSE),"")</f>
        <v>CTADOS</v>
      </c>
      <c r="K2056" s="23" t="str">
        <f>+IFERROR(VLOOKUP(#REF!,[2]REGION!$G$2:$I$1125,2,FALSE),"")</f>
        <v/>
      </c>
      <c r="L2056" s="23" t="str">
        <f>+IFERROR(VLOOKUP(AI2056,[2]REGION!$G$2:$I$1125,2,FALSE),"")</f>
        <v>ARCHIP</v>
      </c>
      <c r="M2056" s="23" t="str">
        <f>+IFERROR(VLOOKUP(#REF!,[2]ORDINALES!$H$2:$I$382,2,FALSE),"")</f>
        <v/>
      </c>
      <c r="N2056" s="23" t="str">
        <f>IFERROR(VLOOKUP(U2056,'[2]Lista Willy'!$B$11:$D$14,3,FALSE),"")</f>
        <v>REC_21</v>
      </c>
      <c r="O2056" s="24"/>
      <c r="P2056" s="90">
        <v>61031</v>
      </c>
      <c r="Q2056" s="90" t="s">
        <v>540</v>
      </c>
      <c r="R2056" s="90" t="s">
        <v>1757</v>
      </c>
      <c r="S2056" s="90" t="s">
        <v>1941</v>
      </c>
      <c r="T2056" s="94" t="s">
        <v>1757</v>
      </c>
      <c r="U2056" s="90" t="s">
        <v>1028</v>
      </c>
      <c r="V2056" s="94" t="s">
        <v>154</v>
      </c>
      <c r="W2056" s="90" t="s">
        <v>54</v>
      </c>
      <c r="X2056" s="90" t="s">
        <v>55</v>
      </c>
      <c r="Y2056" s="99" t="s">
        <v>1971</v>
      </c>
      <c r="Z2056" s="87">
        <v>1351278762</v>
      </c>
      <c r="AA2056" s="120"/>
      <c r="AB2056" s="87"/>
      <c r="AC2056" s="87"/>
      <c r="AD2056" s="87"/>
      <c r="AE2056" s="120">
        <v>1351278762</v>
      </c>
      <c r="AF2056" s="88"/>
      <c r="AG2056" s="89">
        <v>930181438</v>
      </c>
      <c r="AH2056" s="90" t="s">
        <v>57</v>
      </c>
      <c r="AI2056" s="90" t="s">
        <v>1943</v>
      </c>
      <c r="AJ2056" s="90" t="s">
        <v>1944</v>
      </c>
      <c r="AK2056" s="90"/>
      <c r="AL2056" s="90" t="s">
        <v>57</v>
      </c>
      <c r="AM2056" s="90"/>
      <c r="AN2056" s="90" t="s">
        <v>57</v>
      </c>
      <c r="AO2056" s="90"/>
      <c r="AP2056" s="90" t="s">
        <v>57</v>
      </c>
      <c r="AQ2056" s="90"/>
      <c r="AR2056" s="90" t="s">
        <v>57</v>
      </c>
      <c r="AS2056" s="90" t="s">
        <v>60</v>
      </c>
      <c r="AT2056" s="90" t="s">
        <v>61</v>
      </c>
      <c r="AU2056" s="97" t="s">
        <v>62</v>
      </c>
      <c r="AV2056" s="98" t="s">
        <v>63</v>
      </c>
      <c r="AW2056" s="98" t="s">
        <v>288</v>
      </c>
      <c r="AX2056" s="97">
        <v>3202036</v>
      </c>
      <c r="AY2056" s="98" t="s">
        <v>554</v>
      </c>
      <c r="AZ2056" s="98" t="s">
        <v>555</v>
      </c>
      <c r="BA2056" s="24"/>
    </row>
    <row r="2057" spans="1:53" ht="84.75" customHeight="1">
      <c r="A2057" s="23" t="str">
        <f>+IFERROR(VLOOKUP(R2057,'[2]Listas niveles'!$D$2:$E$11,2,FALSE),"")</f>
        <v>DTCA</v>
      </c>
      <c r="B2057" s="23" t="str">
        <f>+IFERROR(VLOOKUP(AS2057,'[2]Listas anexo 1'!$A$7:$B$8,2,FALSE),"")</f>
        <v>ADMIN</v>
      </c>
      <c r="C2057" s="23" t="str">
        <f>+IFERROR(VLOOKUP(AT2057,'[2]Listas anexo 1'!$A$13:$B$15,2,FALSE),"")</f>
        <v>ADMINYCOOR</v>
      </c>
      <c r="D2057" s="23" t="str">
        <f>+IFERROR(VLOOKUP(AT2057,'[2]Listas anexo 1'!$A$13:$C$15,3,FALSE),"")</f>
        <v>CONTRIBUIR</v>
      </c>
      <c r="E2057" s="23" t="str">
        <f>+IFERROR(VLOOKUP(AT2057,'[2]Listas anexo 1'!$A$19:$B$21,2,FALSE),"")</f>
        <v>ADMINOB</v>
      </c>
      <c r="F2057" s="23" t="str">
        <f>+IFERROR(VLOOKUP(AV2057,'[2]Listas anexo 1'!$J$13:$K$21,2,FALSE),"")</f>
        <v>ADOBIV</v>
      </c>
      <c r="G2057" s="23" t="str">
        <f>+IFERROR(VLOOKUP(AW2057,'[2]LISTAS ANEXO 1. 2'!$A$9:$B$38,2,FALSE),"")</f>
        <v>AXVI</v>
      </c>
      <c r="H2057" s="23" t="str">
        <f>+IFERROR(IF(C2057="ADMINYCOOR",VLOOKUP(AY2057,'[2]LISTAS ANEXO 1. 3'!$B$13:$C$42,2,FALSE),IF(C2057="TASAS",VLOOKUP(AY2057,'[2]LISTAS ANEXO 1. 3'!$B$43:$C$51,2,FALSE),IF(C2057="FORTALECIMIENTO",VLOOKUP(AY2057,'[2]LISTAS ANEXO 1. 3'!$B$52:$C$58,2,FALSE),""))),"")</f>
        <v>CD</v>
      </c>
      <c r="I2057" s="23" t="str">
        <f>+IFERROR(VLOOKUP(#REF!,'[2]LISTAS ANEXO 1. 4'!$B$74:$C$90,2,FALSE),"")</f>
        <v/>
      </c>
      <c r="J2057" s="23" t="str">
        <f>+IFERROR(VLOOKUP(X2057,[2]ORDINALES!$B$2:$C$5,2,FALSE),"")</f>
        <v>CTADOS</v>
      </c>
      <c r="K2057" s="23" t="str">
        <f>+IFERROR(VLOOKUP(#REF!,[2]REGION!$G$2:$I$1125,2,FALSE),"")</f>
        <v/>
      </c>
      <c r="L2057" s="23" t="str">
        <f>+IFERROR(VLOOKUP(AI2057,[2]REGION!$G$2:$I$1125,2,FALSE),"")</f>
        <v>ARCHIP</v>
      </c>
      <c r="M2057" s="23" t="str">
        <f>+IFERROR(VLOOKUP(#REF!,[2]ORDINALES!$H$2:$I$382,2,FALSE),"")</f>
        <v/>
      </c>
      <c r="N2057" s="23" t="str">
        <f>IFERROR(VLOOKUP(U2057,'[2]Lista Willy'!$B$11:$D$14,3,FALSE),"")</f>
        <v>REC_11</v>
      </c>
      <c r="O2057" s="24"/>
      <c r="P2057" s="90">
        <v>61032</v>
      </c>
      <c r="Q2057" s="90" t="s">
        <v>540</v>
      </c>
      <c r="R2057" s="90" t="s">
        <v>1757</v>
      </c>
      <c r="S2057" s="90" t="s">
        <v>1941</v>
      </c>
      <c r="T2057" s="94" t="s">
        <v>1757</v>
      </c>
      <c r="U2057" s="90" t="s">
        <v>52</v>
      </c>
      <c r="V2057" s="94" t="s">
        <v>53</v>
      </c>
      <c r="W2057" s="90" t="s">
        <v>54</v>
      </c>
      <c r="X2057" s="90" t="s">
        <v>55</v>
      </c>
      <c r="Y2057" s="99" t="s">
        <v>1834</v>
      </c>
      <c r="Z2057" s="87">
        <v>35530000</v>
      </c>
      <c r="AA2057" s="120"/>
      <c r="AB2057" s="87"/>
      <c r="AC2057" s="87"/>
      <c r="AD2057" s="87"/>
      <c r="AE2057" s="120">
        <v>35530000</v>
      </c>
      <c r="AF2057" s="88"/>
      <c r="AG2057" s="89"/>
      <c r="AH2057" s="90" t="s">
        <v>57</v>
      </c>
      <c r="AI2057" s="90" t="s">
        <v>1943</v>
      </c>
      <c r="AJ2057" s="90" t="s">
        <v>1944</v>
      </c>
      <c r="AK2057" s="90" t="s">
        <v>59</v>
      </c>
      <c r="AL2057" s="90" t="s">
        <v>57</v>
      </c>
      <c r="AM2057" s="90"/>
      <c r="AN2057" s="90" t="s">
        <v>57</v>
      </c>
      <c r="AO2057" s="90"/>
      <c r="AP2057" s="90" t="s">
        <v>57</v>
      </c>
      <c r="AQ2057" s="90"/>
      <c r="AR2057" s="90" t="s">
        <v>57</v>
      </c>
      <c r="AS2057" s="90" t="s">
        <v>60</v>
      </c>
      <c r="AT2057" s="90" t="s">
        <v>61</v>
      </c>
      <c r="AU2057" s="97" t="s">
        <v>62</v>
      </c>
      <c r="AV2057" s="98" t="s">
        <v>63</v>
      </c>
      <c r="AW2057" s="98" t="s">
        <v>64</v>
      </c>
      <c r="AX2057" s="97">
        <v>3202008</v>
      </c>
      <c r="AY2057" s="98" t="s">
        <v>65</v>
      </c>
      <c r="AZ2057" s="98" t="s">
        <v>433</v>
      </c>
      <c r="BA2057" s="24"/>
    </row>
    <row r="2058" spans="1:53" ht="84.75" customHeight="1">
      <c r="A2058" s="23" t="str">
        <f>+IFERROR(VLOOKUP(R2058,'[2]Listas niveles'!$D$2:$E$11,2,FALSE),"")</f>
        <v>DTCA</v>
      </c>
      <c r="B2058" s="23" t="str">
        <f>+IFERROR(VLOOKUP(AS2058,'[2]Listas anexo 1'!$A$7:$B$8,2,FALSE),"")</f>
        <v>ADMIN</v>
      </c>
      <c r="C2058" s="23" t="str">
        <f>+IFERROR(VLOOKUP(AT2058,'[2]Listas anexo 1'!$A$13:$B$15,2,FALSE),"")</f>
        <v>ADMINYCOOR</v>
      </c>
      <c r="D2058" s="23" t="str">
        <f>+IFERROR(VLOOKUP(AT2058,'[2]Listas anexo 1'!$A$13:$C$15,3,FALSE),"")</f>
        <v>CONTRIBUIR</v>
      </c>
      <c r="E2058" s="23" t="str">
        <f>+IFERROR(VLOOKUP(AT2058,'[2]Listas anexo 1'!$A$19:$B$21,2,FALSE),"")</f>
        <v>ADMINOB</v>
      </c>
      <c r="F2058" s="23" t="str">
        <f>+IFERROR(VLOOKUP(AV2058,'[2]Listas anexo 1'!$J$13:$K$21,2,FALSE),"")</f>
        <v>ADOBI</v>
      </c>
      <c r="G2058" s="23" t="str">
        <f>+IFERROR(VLOOKUP(AW2058,'[2]LISTAS ANEXO 1. 2'!$A$9:$B$38,2,FALSE),"")</f>
        <v>AII</v>
      </c>
      <c r="H2058" s="23" t="str">
        <f>+IFERROR(IF(C2058="ADMINYCOOR",VLOOKUP(AY2058,'[2]LISTAS ANEXO 1. 3'!$B$13:$C$42,2,FALSE),IF(C2058="TASAS",VLOOKUP(AY2058,'[2]LISTAS ANEXO 1. 3'!$B$43:$C$51,2,FALSE),IF(C2058="FORTALECIMIENTO",VLOOKUP(AY2058,'[2]LISTAS ANEXO 1. 3'!$B$52:$C$58,2,FALSE),""))),"")</f>
        <v>CC</v>
      </c>
      <c r="I2058" s="23" t="str">
        <f>+IFERROR(VLOOKUP(#REF!,'[2]LISTAS ANEXO 1. 4'!$B$74:$C$90,2,FALSE),"")</f>
        <v/>
      </c>
      <c r="J2058" s="23" t="str">
        <f>+IFERROR(VLOOKUP(X2058,[2]ORDINALES!$B$2:$C$5,2,FALSE),"")</f>
        <v>CTADOS</v>
      </c>
      <c r="K2058" s="23" t="str">
        <f>+IFERROR(VLOOKUP(#REF!,[2]REGION!$G$2:$I$1125,2,FALSE),"")</f>
        <v/>
      </c>
      <c r="L2058" s="23" t="str">
        <f>+IFERROR(VLOOKUP(AI2058,[2]REGION!$G$2:$I$1125,2,FALSE),"")</f>
        <v>CORDOBA</v>
      </c>
      <c r="M2058" s="23" t="str">
        <f>+IFERROR(VLOOKUP(#REF!,[2]ORDINALES!$H$2:$I$382,2,FALSE),"")</f>
        <v/>
      </c>
      <c r="N2058" s="23" t="str">
        <f>IFERROR(VLOOKUP(U2058,'[2]Lista Willy'!$B$11:$D$14,3,FALSE),"")</f>
        <v>REC_20</v>
      </c>
      <c r="O2058" s="24"/>
      <c r="P2058" s="94">
        <v>62000</v>
      </c>
      <c r="Q2058" s="94" t="s">
        <v>540</v>
      </c>
      <c r="R2058" s="94" t="s">
        <v>1757</v>
      </c>
      <c r="S2058" s="94" t="s">
        <v>1972</v>
      </c>
      <c r="T2058" s="94" t="s">
        <v>1757</v>
      </c>
      <c r="U2058" s="94" t="s">
        <v>153</v>
      </c>
      <c r="V2058" s="94" t="s">
        <v>154</v>
      </c>
      <c r="W2058" s="94" t="s">
        <v>1177</v>
      </c>
      <c r="X2058" s="90" t="s">
        <v>55</v>
      </c>
      <c r="Y2058" s="94" t="s">
        <v>1973</v>
      </c>
      <c r="Z2058" s="138">
        <v>49644000</v>
      </c>
      <c r="AA2058" s="120"/>
      <c r="AB2058" s="138"/>
      <c r="AC2058" s="138"/>
      <c r="AD2058" s="138"/>
      <c r="AE2058" s="120">
        <v>49644000</v>
      </c>
      <c r="AF2058" s="88"/>
      <c r="AG2058" s="89"/>
      <c r="AH2058" s="90" t="s">
        <v>57</v>
      </c>
      <c r="AI2058" s="94" t="s">
        <v>1974</v>
      </c>
      <c r="AJ2058" s="94" t="s">
        <v>1975</v>
      </c>
      <c r="AK2058" s="94" t="s">
        <v>171</v>
      </c>
      <c r="AL2058" s="94" t="s">
        <v>1976</v>
      </c>
      <c r="AM2058" s="94"/>
      <c r="AN2058" s="94" t="s">
        <v>57</v>
      </c>
      <c r="AO2058" s="94" t="s">
        <v>1977</v>
      </c>
      <c r="AP2058" s="94" t="s">
        <v>57</v>
      </c>
      <c r="AQ2058" s="94" t="s">
        <v>240</v>
      </c>
      <c r="AR2058" s="94" t="s">
        <v>57</v>
      </c>
      <c r="AS2058" s="90" t="s">
        <v>60</v>
      </c>
      <c r="AT2058" s="94" t="s">
        <v>61</v>
      </c>
      <c r="AU2058" s="97" t="s">
        <v>62</v>
      </c>
      <c r="AV2058" s="98" t="s">
        <v>125</v>
      </c>
      <c r="AW2058" s="97" t="s">
        <v>168</v>
      </c>
      <c r="AX2058" s="97">
        <v>3202031</v>
      </c>
      <c r="AY2058" s="97" t="s">
        <v>169</v>
      </c>
      <c r="AZ2058" s="98" t="s">
        <v>170</v>
      </c>
      <c r="BA2058" s="24"/>
    </row>
    <row r="2059" spans="1:53" ht="84.75" customHeight="1">
      <c r="A2059" s="23" t="str">
        <f>+IFERROR(VLOOKUP(R2059,'[2]Listas niveles'!$D$2:$E$11,2,FALSE),"")</f>
        <v>DTCA</v>
      </c>
      <c r="B2059" s="23" t="str">
        <f>+IFERROR(VLOOKUP(AS2059,'[2]Listas anexo 1'!$A$7:$B$8,2,FALSE),"")</f>
        <v>ADMIN</v>
      </c>
      <c r="C2059" s="23" t="str">
        <f>+IFERROR(VLOOKUP(AT2059,'[2]Listas anexo 1'!$A$13:$B$15,2,FALSE),"")</f>
        <v>ADMINYCOOR</v>
      </c>
      <c r="D2059" s="23" t="str">
        <f>+IFERROR(VLOOKUP(AT2059,'[2]Listas anexo 1'!$A$13:$C$15,3,FALSE),"")</f>
        <v>CONTRIBUIR</v>
      </c>
      <c r="E2059" s="23" t="str">
        <f>+IFERROR(VLOOKUP(AT2059,'[2]Listas anexo 1'!$A$19:$B$21,2,FALSE),"")</f>
        <v>ADMINOB</v>
      </c>
      <c r="F2059" s="23" t="str">
        <f>+IFERROR(VLOOKUP(AV2059,'[2]Listas anexo 1'!$J$13:$K$21,2,FALSE),"")</f>
        <v>ADOBI</v>
      </c>
      <c r="G2059" s="23" t="str">
        <f>+IFERROR(VLOOKUP(AW2059,'[2]LISTAS ANEXO 1. 2'!$A$9:$B$38,2,FALSE),"")</f>
        <v>AI</v>
      </c>
      <c r="H2059" s="23" t="str">
        <f>+IFERROR(IF(C2059="ADMINYCOOR",VLOOKUP(AY2059,'[2]LISTAS ANEXO 1. 3'!$B$13:$C$42,2,FALSE),IF(C2059="TASAS",VLOOKUP(AY2059,'[2]LISTAS ANEXO 1. 3'!$B$43:$C$51,2,FALSE),IF(C2059="FORTALECIMIENTO",VLOOKUP(AY2059,'[2]LISTAS ANEXO 1. 3'!$B$52:$C$58,2,FALSE),""))),"")</f>
        <v>AA</v>
      </c>
      <c r="I2059" s="23" t="str">
        <f>+IFERROR(VLOOKUP(#REF!,'[2]LISTAS ANEXO 1. 4'!$B$74:$C$90,2,FALSE),"")</f>
        <v/>
      </c>
      <c r="J2059" s="23" t="str">
        <f>+IFERROR(VLOOKUP(X2059,[2]ORDINALES!$B$2:$C$5,2,FALSE),"")</f>
        <v>CTADOS</v>
      </c>
      <c r="K2059" s="23" t="str">
        <f>+IFERROR(VLOOKUP(#REF!,[2]REGION!$G$2:$I$1125,2,FALSE),"")</f>
        <v/>
      </c>
      <c r="L2059" s="23" t="str">
        <f>+IFERROR(VLOOKUP(AI2059,[2]REGION!$G$2:$I$1125,2,FALSE),"")</f>
        <v>CORDOBA</v>
      </c>
      <c r="M2059" s="23" t="str">
        <f>+IFERROR(VLOOKUP(#REF!,[2]ORDINALES!$H$2:$I$382,2,FALSE),"")</f>
        <v/>
      </c>
      <c r="N2059" s="23" t="str">
        <f>IFERROR(VLOOKUP(U2059,'[2]Lista Willy'!$B$11:$D$14,3,FALSE),"")</f>
        <v>REC_20</v>
      </c>
      <c r="O2059" s="24"/>
      <c r="P2059" s="94">
        <v>62001</v>
      </c>
      <c r="Q2059" s="94" t="s">
        <v>540</v>
      </c>
      <c r="R2059" s="94" t="s">
        <v>1757</v>
      </c>
      <c r="S2059" s="94" t="s">
        <v>1972</v>
      </c>
      <c r="T2059" s="94" t="s">
        <v>1757</v>
      </c>
      <c r="U2059" s="94" t="s">
        <v>153</v>
      </c>
      <c r="V2059" s="94" t="s">
        <v>154</v>
      </c>
      <c r="W2059" s="94" t="s">
        <v>1177</v>
      </c>
      <c r="X2059" s="90" t="s">
        <v>55</v>
      </c>
      <c r="Y2059" s="94" t="s">
        <v>1978</v>
      </c>
      <c r="Z2059" s="138">
        <v>15500000</v>
      </c>
      <c r="AA2059" s="120"/>
      <c r="AB2059" s="138"/>
      <c r="AC2059" s="138"/>
      <c r="AD2059" s="138"/>
      <c r="AE2059" s="120">
        <v>15500000</v>
      </c>
      <c r="AF2059" s="88"/>
      <c r="AG2059" s="89"/>
      <c r="AH2059" s="90" t="s">
        <v>57</v>
      </c>
      <c r="AI2059" s="94" t="s">
        <v>1974</v>
      </c>
      <c r="AJ2059" s="94" t="s">
        <v>1975</v>
      </c>
      <c r="AK2059" s="94" t="s">
        <v>59</v>
      </c>
      <c r="AL2059" s="94" t="s">
        <v>57</v>
      </c>
      <c r="AM2059" s="94"/>
      <c r="AN2059" s="94" t="s">
        <v>57</v>
      </c>
      <c r="AO2059" s="94"/>
      <c r="AP2059" s="94" t="s">
        <v>57</v>
      </c>
      <c r="AQ2059" s="94" t="s">
        <v>387</v>
      </c>
      <c r="AR2059" s="94" t="s">
        <v>57</v>
      </c>
      <c r="AS2059" s="90" t="s">
        <v>60</v>
      </c>
      <c r="AT2059" s="94" t="s">
        <v>61</v>
      </c>
      <c r="AU2059" s="97" t="s">
        <v>62</v>
      </c>
      <c r="AV2059" s="98" t="s">
        <v>125</v>
      </c>
      <c r="AW2059" s="97" t="s">
        <v>126</v>
      </c>
      <c r="AX2059" s="97">
        <v>3202032</v>
      </c>
      <c r="AY2059" s="97" t="s">
        <v>127</v>
      </c>
      <c r="AZ2059" s="98" t="s">
        <v>128</v>
      </c>
      <c r="BA2059" s="24"/>
    </row>
    <row r="2060" spans="1:53" ht="84.75" customHeight="1">
      <c r="A2060" s="23" t="str">
        <f>+IFERROR(VLOOKUP(R2060,'[2]Listas niveles'!$D$2:$E$11,2,FALSE),"")</f>
        <v>DTCA</v>
      </c>
      <c r="B2060" s="23" t="str">
        <f>+IFERROR(VLOOKUP(AS2060,'[2]Listas anexo 1'!$A$7:$B$8,2,FALSE),"")</f>
        <v>ADMIN</v>
      </c>
      <c r="C2060" s="23" t="str">
        <f>+IFERROR(VLOOKUP(AT2060,'[2]Listas anexo 1'!$A$13:$B$15,2,FALSE),"")</f>
        <v>ADMINYCOOR</v>
      </c>
      <c r="D2060" s="23" t="str">
        <f>+IFERROR(VLOOKUP(AT2060,'[2]Listas anexo 1'!$A$13:$C$15,3,FALSE),"")</f>
        <v>CONTRIBUIR</v>
      </c>
      <c r="E2060" s="23" t="str">
        <f>+IFERROR(VLOOKUP(AT2060,'[2]Listas anexo 1'!$A$19:$B$21,2,FALSE),"")</f>
        <v>ADMINOB</v>
      </c>
      <c r="F2060" s="23" t="str">
        <f>+IFERROR(VLOOKUP(AV2060,'[2]Listas anexo 1'!$J$13:$K$21,2,FALSE),"")</f>
        <v>ADOBI</v>
      </c>
      <c r="G2060" s="23" t="str">
        <f>+IFERROR(VLOOKUP(AW2060,'[2]LISTAS ANEXO 1. 2'!$A$9:$B$38,2,FALSE),"")</f>
        <v>AI</v>
      </c>
      <c r="H2060" s="23" t="str">
        <f>+IFERROR(IF(C2060="ADMINYCOOR",VLOOKUP(AY2060,'[2]LISTAS ANEXO 1. 3'!$B$13:$C$42,2,FALSE),IF(C2060="TASAS",VLOOKUP(AY2060,'[2]LISTAS ANEXO 1. 3'!$B$43:$C$51,2,FALSE),IF(C2060="FORTALECIMIENTO",VLOOKUP(AY2060,'[2]LISTAS ANEXO 1. 3'!$B$52:$C$58,2,FALSE),""))),"")</f>
        <v>BB</v>
      </c>
      <c r="I2060" s="23" t="str">
        <f>+IFERROR(VLOOKUP(#REF!,'[2]LISTAS ANEXO 1. 4'!$B$74:$C$90,2,FALSE),"")</f>
        <v/>
      </c>
      <c r="J2060" s="23" t="str">
        <f>+IFERROR(VLOOKUP(X2060,[2]ORDINALES!$B$2:$C$5,2,FALSE),"")</f>
        <v>CTADOS</v>
      </c>
      <c r="K2060" s="23" t="str">
        <f>+IFERROR(VLOOKUP(#REF!,[2]REGION!$G$2:$I$1125,2,FALSE),"")</f>
        <v/>
      </c>
      <c r="L2060" s="23" t="str">
        <f>+IFERROR(VLOOKUP(AI2060,[2]REGION!$G$2:$I$1125,2,FALSE),"")</f>
        <v>CORDOBA</v>
      </c>
      <c r="M2060" s="23" t="str">
        <f>+IFERROR(VLOOKUP(#REF!,[2]ORDINALES!$H$2:$I$382,2,FALSE),"")</f>
        <v/>
      </c>
      <c r="N2060" s="23" t="str">
        <f>IFERROR(VLOOKUP(U2060,'[2]Lista Willy'!$B$11:$D$14,3,FALSE),"")</f>
        <v>REC_20</v>
      </c>
      <c r="O2060" s="24"/>
      <c r="P2060" s="94">
        <v>62002</v>
      </c>
      <c r="Q2060" s="94" t="s">
        <v>540</v>
      </c>
      <c r="R2060" s="94" t="s">
        <v>1757</v>
      </c>
      <c r="S2060" s="94" t="s">
        <v>1972</v>
      </c>
      <c r="T2060" s="94" t="s">
        <v>1757</v>
      </c>
      <c r="U2060" s="94" t="s">
        <v>153</v>
      </c>
      <c r="V2060" s="94" t="s">
        <v>154</v>
      </c>
      <c r="W2060" s="94" t="s">
        <v>1177</v>
      </c>
      <c r="X2060" s="90" t="s">
        <v>55</v>
      </c>
      <c r="Y2060" s="94" t="s">
        <v>1979</v>
      </c>
      <c r="Z2060" s="138">
        <v>7000000</v>
      </c>
      <c r="AA2060" s="120"/>
      <c r="AB2060" s="138"/>
      <c r="AC2060" s="138"/>
      <c r="AD2060" s="138"/>
      <c r="AE2060" s="120">
        <v>7000000</v>
      </c>
      <c r="AF2060" s="88"/>
      <c r="AG2060" s="89"/>
      <c r="AH2060" s="90" t="s">
        <v>57</v>
      </c>
      <c r="AI2060" s="94" t="s">
        <v>1974</v>
      </c>
      <c r="AJ2060" s="94" t="s">
        <v>1975</v>
      </c>
      <c r="AK2060" s="94" t="s">
        <v>171</v>
      </c>
      <c r="AL2060" s="94" t="s">
        <v>57</v>
      </c>
      <c r="AM2060" s="94"/>
      <c r="AN2060" s="94" t="s">
        <v>57</v>
      </c>
      <c r="AO2060" s="94"/>
      <c r="AP2060" s="94" t="s">
        <v>57</v>
      </c>
      <c r="AQ2060" s="94" t="s">
        <v>387</v>
      </c>
      <c r="AR2060" s="94" t="s">
        <v>57</v>
      </c>
      <c r="AS2060" s="90" t="s">
        <v>60</v>
      </c>
      <c r="AT2060" s="94" t="s">
        <v>61</v>
      </c>
      <c r="AU2060" s="97" t="s">
        <v>62</v>
      </c>
      <c r="AV2060" s="98" t="s">
        <v>125</v>
      </c>
      <c r="AW2060" s="97" t="s">
        <v>126</v>
      </c>
      <c r="AX2060" s="97">
        <v>3202032</v>
      </c>
      <c r="AY2060" s="97" t="s">
        <v>163</v>
      </c>
      <c r="AZ2060" s="98" t="s">
        <v>164</v>
      </c>
      <c r="BA2060" s="24"/>
    </row>
    <row r="2061" spans="1:53" ht="84.75" customHeight="1">
      <c r="A2061" s="23" t="str">
        <f>+IFERROR(VLOOKUP(R2061,'[2]Listas niveles'!$D$2:$E$11,2,FALSE),"")</f>
        <v>DTCA</v>
      </c>
      <c r="B2061" s="23" t="str">
        <f>+IFERROR(VLOOKUP(AS2061,'[2]Listas anexo 1'!$A$7:$B$8,2,FALSE),"")</f>
        <v>ADMIN</v>
      </c>
      <c r="C2061" s="23" t="str">
        <f>+IFERROR(VLOOKUP(AT2061,'[2]Listas anexo 1'!$A$13:$B$15,2,FALSE),"")</f>
        <v>ADMINYCOOR</v>
      </c>
      <c r="D2061" s="23" t="str">
        <f>+IFERROR(VLOOKUP(AT2061,'[2]Listas anexo 1'!$A$13:$C$15,3,FALSE),"")</f>
        <v>CONTRIBUIR</v>
      </c>
      <c r="E2061" s="23" t="str">
        <f>+IFERROR(VLOOKUP(AT2061,'[2]Listas anexo 1'!$A$19:$B$21,2,FALSE),"")</f>
        <v>ADMINOB</v>
      </c>
      <c r="F2061" s="23" t="str">
        <f>+IFERROR(VLOOKUP(AV2061,'[2]Listas anexo 1'!$J$13:$K$21,2,FALSE),"")</f>
        <v>ADOBI</v>
      </c>
      <c r="G2061" s="23" t="str">
        <f>+IFERROR(VLOOKUP(AW2061,'[2]LISTAS ANEXO 1. 2'!$A$9:$B$38,2,FALSE),"")</f>
        <v>AIII</v>
      </c>
      <c r="H2061" s="23" t="str">
        <f>+IFERROR(IF(C2061="ADMINYCOOR",VLOOKUP(AY2061,'[2]LISTAS ANEXO 1. 3'!$B$13:$C$42,2,FALSE),IF(C2061="TASAS",VLOOKUP(AY2061,'[2]LISTAS ANEXO 1. 3'!$B$43:$C$51,2,FALSE),IF(C2061="FORTALECIMIENTO",VLOOKUP(AY2061,'[2]LISTAS ANEXO 1. 3'!$B$52:$C$58,2,FALSE),""))),"")</f>
        <v>DD</v>
      </c>
      <c r="I2061" s="23" t="str">
        <f>+IFERROR(VLOOKUP(#REF!,'[2]LISTAS ANEXO 1. 4'!$B$74:$C$90,2,FALSE),"")</f>
        <v/>
      </c>
      <c r="J2061" s="23" t="str">
        <f>+IFERROR(VLOOKUP(X2061,[2]ORDINALES!$B$2:$C$5,2,FALSE),"")</f>
        <v>CTADOS</v>
      </c>
      <c r="K2061" s="23" t="str">
        <f>+IFERROR(VLOOKUP(#REF!,[2]REGION!$G$2:$I$1125,2,FALSE),"")</f>
        <v/>
      </c>
      <c r="L2061" s="23" t="str">
        <f>+IFERROR(VLOOKUP(AI2061,[2]REGION!$G$2:$I$1125,2,FALSE),"")</f>
        <v>CORDOBA</v>
      </c>
      <c r="M2061" s="23" t="str">
        <f>+IFERROR(VLOOKUP(#REF!,[2]ORDINALES!$H$2:$I$382,2,FALSE),"")</f>
        <v/>
      </c>
      <c r="N2061" s="23" t="str">
        <f>IFERROR(VLOOKUP(U2061,'[2]Lista Willy'!$B$11:$D$14,3,FALSE),"")</f>
        <v>REC_21</v>
      </c>
      <c r="O2061" s="24"/>
      <c r="P2061" s="94">
        <v>62003</v>
      </c>
      <c r="Q2061" s="94" t="s">
        <v>540</v>
      </c>
      <c r="R2061" s="94" t="s">
        <v>1757</v>
      </c>
      <c r="S2061" s="94" t="s">
        <v>1972</v>
      </c>
      <c r="T2061" s="94" t="s">
        <v>1757</v>
      </c>
      <c r="U2061" s="94" t="s">
        <v>1028</v>
      </c>
      <c r="V2061" s="94" t="s">
        <v>154</v>
      </c>
      <c r="W2061" s="94" t="s">
        <v>1177</v>
      </c>
      <c r="X2061" s="90" t="s">
        <v>55</v>
      </c>
      <c r="Y2061" s="94" t="s">
        <v>1980</v>
      </c>
      <c r="Z2061" s="138">
        <v>15000000</v>
      </c>
      <c r="AA2061" s="120"/>
      <c r="AB2061" s="138"/>
      <c r="AC2061" s="138"/>
      <c r="AD2061" s="138"/>
      <c r="AE2061" s="120">
        <v>15000000</v>
      </c>
      <c r="AF2061" s="88"/>
      <c r="AG2061" s="89"/>
      <c r="AH2061" s="90" t="s">
        <v>57</v>
      </c>
      <c r="AI2061" s="94" t="s">
        <v>1974</v>
      </c>
      <c r="AJ2061" s="94" t="s">
        <v>1975</v>
      </c>
      <c r="AK2061" s="94" t="s">
        <v>1881</v>
      </c>
      <c r="AL2061" s="94" t="s">
        <v>57</v>
      </c>
      <c r="AM2061" s="94"/>
      <c r="AN2061" s="94" t="s">
        <v>57</v>
      </c>
      <c r="AO2061" s="94"/>
      <c r="AP2061" s="94" t="s">
        <v>57</v>
      </c>
      <c r="AQ2061" s="94" t="s">
        <v>387</v>
      </c>
      <c r="AR2061" s="94" t="s">
        <v>57</v>
      </c>
      <c r="AS2061" s="90" t="s">
        <v>60</v>
      </c>
      <c r="AT2061" s="94" t="s">
        <v>61</v>
      </c>
      <c r="AU2061" s="97" t="s">
        <v>62</v>
      </c>
      <c r="AV2061" s="98" t="s">
        <v>125</v>
      </c>
      <c r="AW2061" s="97" t="s">
        <v>324</v>
      </c>
      <c r="AX2061" s="97">
        <v>3202005</v>
      </c>
      <c r="AY2061" s="98" t="s">
        <v>325</v>
      </c>
      <c r="AZ2061" s="98" t="s">
        <v>389</v>
      </c>
      <c r="BA2061" s="24"/>
    </row>
    <row r="2062" spans="1:53" ht="84.75" customHeight="1">
      <c r="A2062" s="23" t="str">
        <f>+IFERROR(VLOOKUP(R2062,'[2]Listas niveles'!$D$2:$E$11,2,FALSE),"")</f>
        <v>DTCA</v>
      </c>
      <c r="B2062" s="23" t="str">
        <f>+IFERROR(VLOOKUP(AS2062,'[2]Listas anexo 1'!$A$7:$B$8,2,FALSE),"")</f>
        <v>ADMIN</v>
      </c>
      <c r="C2062" s="23" t="str">
        <f>+IFERROR(VLOOKUP(AT2062,'[2]Listas anexo 1'!$A$13:$B$15,2,FALSE),"")</f>
        <v>ADMINYCOOR</v>
      </c>
      <c r="D2062" s="23" t="str">
        <f>+IFERROR(VLOOKUP(AT2062,'[2]Listas anexo 1'!$A$13:$C$15,3,FALSE),"")</f>
        <v>CONTRIBUIR</v>
      </c>
      <c r="E2062" s="23" t="str">
        <f>+IFERROR(VLOOKUP(AT2062,'[2]Listas anexo 1'!$A$19:$B$21,2,FALSE),"")</f>
        <v>ADMINOB</v>
      </c>
      <c r="F2062" s="23" t="str">
        <f>+IFERROR(VLOOKUP(AV2062,'[2]Listas anexo 1'!$J$13:$K$21,2,FALSE),"")</f>
        <v>ADOBIV</v>
      </c>
      <c r="G2062" s="23" t="str">
        <f>+IFERROR(VLOOKUP(AW2062,'[2]LISTAS ANEXO 1. 2'!$A$9:$B$38,2,FALSE),"")</f>
        <v>AXVI</v>
      </c>
      <c r="H2062" s="23" t="str">
        <f>+IFERROR(IF(C2062="ADMINYCOOR",VLOOKUP(AY2062,'[2]LISTAS ANEXO 1. 3'!$B$13:$C$42,2,FALSE),IF(C2062="TASAS",VLOOKUP(AY2062,'[2]LISTAS ANEXO 1. 3'!$B$43:$C$51,2,FALSE),IF(C2062="FORTALECIMIENTO",VLOOKUP(AY2062,'[2]LISTAS ANEXO 1. 3'!$B$52:$C$58,2,FALSE),""))),"")</f>
        <v>CD</v>
      </c>
      <c r="I2062" s="23" t="str">
        <f>+IFERROR(VLOOKUP(#REF!,'[2]LISTAS ANEXO 1. 4'!$B$74:$C$90,2,FALSE),"")</f>
        <v/>
      </c>
      <c r="J2062" s="23" t="str">
        <f>+IFERROR(VLOOKUP(X2062,[2]ORDINALES!$B$2:$C$5,2,FALSE),"")</f>
        <v>CTADOS</v>
      </c>
      <c r="K2062" s="23" t="str">
        <f>+IFERROR(VLOOKUP(#REF!,[2]REGION!$G$2:$I$1125,2,FALSE),"")</f>
        <v/>
      </c>
      <c r="L2062" s="23" t="str">
        <f>+IFERROR(VLOOKUP(AI2062,[2]REGION!$G$2:$I$1125,2,FALSE),"")</f>
        <v>CORDOBA</v>
      </c>
      <c r="M2062" s="23" t="str">
        <f>+IFERROR(VLOOKUP(#REF!,[2]ORDINALES!$H$2:$I$382,2,FALSE),"")</f>
        <v/>
      </c>
      <c r="N2062" s="23" t="str">
        <f>IFERROR(VLOOKUP(U2062,'[2]Lista Willy'!$B$11:$D$14,3,FALSE),"")</f>
        <v>REC_20</v>
      </c>
      <c r="O2062" s="24"/>
      <c r="P2062" s="94">
        <v>62004</v>
      </c>
      <c r="Q2062" s="94" t="s">
        <v>540</v>
      </c>
      <c r="R2062" s="94" t="s">
        <v>1757</v>
      </c>
      <c r="S2062" s="94" t="s">
        <v>1972</v>
      </c>
      <c r="T2062" s="94" t="s">
        <v>1757</v>
      </c>
      <c r="U2062" s="94" t="s">
        <v>153</v>
      </c>
      <c r="V2062" s="94" t="s">
        <v>154</v>
      </c>
      <c r="W2062" s="94" t="s">
        <v>1177</v>
      </c>
      <c r="X2062" s="90" t="s">
        <v>55</v>
      </c>
      <c r="Y2062" s="94" t="s">
        <v>1981</v>
      </c>
      <c r="Z2062" s="138">
        <v>37128000</v>
      </c>
      <c r="AA2062" s="120"/>
      <c r="AB2062" s="138"/>
      <c r="AC2062" s="138"/>
      <c r="AD2062" s="138"/>
      <c r="AE2062" s="120">
        <v>37128000</v>
      </c>
      <c r="AF2062" s="88"/>
      <c r="AG2062" s="89"/>
      <c r="AH2062" s="90" t="s">
        <v>57</v>
      </c>
      <c r="AI2062" s="94" t="s">
        <v>1974</v>
      </c>
      <c r="AJ2062" s="94" t="s">
        <v>1975</v>
      </c>
      <c r="AK2062" s="94" t="s">
        <v>1881</v>
      </c>
      <c r="AL2062" s="94" t="s">
        <v>57</v>
      </c>
      <c r="AM2062" s="94"/>
      <c r="AN2062" s="94" t="s">
        <v>57</v>
      </c>
      <c r="AO2062" s="94" t="s">
        <v>1816</v>
      </c>
      <c r="AP2062" s="94" t="s">
        <v>57</v>
      </c>
      <c r="AQ2062" s="94" t="s">
        <v>387</v>
      </c>
      <c r="AR2062" s="94" t="s">
        <v>57</v>
      </c>
      <c r="AS2062" s="90" t="s">
        <v>60</v>
      </c>
      <c r="AT2062" s="94" t="s">
        <v>61</v>
      </c>
      <c r="AU2062" s="97" t="s">
        <v>62</v>
      </c>
      <c r="AV2062" s="98" t="s">
        <v>63</v>
      </c>
      <c r="AW2062" s="97" t="s">
        <v>64</v>
      </c>
      <c r="AX2062" s="97">
        <v>3202008</v>
      </c>
      <c r="AY2062" s="97" t="s">
        <v>65</v>
      </c>
      <c r="AZ2062" s="98" t="s">
        <v>175</v>
      </c>
      <c r="BA2062" s="24"/>
    </row>
    <row r="2063" spans="1:53" ht="84.75" customHeight="1">
      <c r="A2063" s="23" t="str">
        <f>+IFERROR(VLOOKUP(R2063,'[2]Listas niveles'!$D$2:$E$11,2,FALSE),"")</f>
        <v>DTCA</v>
      </c>
      <c r="B2063" s="23" t="str">
        <f>+IFERROR(VLOOKUP(AS2063,'[2]Listas anexo 1'!$A$7:$B$8,2,FALSE),"")</f>
        <v>ADMIN</v>
      </c>
      <c r="C2063" s="23" t="str">
        <f>+IFERROR(VLOOKUP(AT2063,'[2]Listas anexo 1'!$A$13:$B$15,2,FALSE),"")</f>
        <v>ADMINYCOOR</v>
      </c>
      <c r="D2063" s="23" t="str">
        <f>+IFERROR(VLOOKUP(AT2063,'[2]Listas anexo 1'!$A$13:$C$15,3,FALSE),"")</f>
        <v>CONTRIBUIR</v>
      </c>
      <c r="E2063" s="23" t="str">
        <f>+IFERROR(VLOOKUP(AT2063,'[2]Listas anexo 1'!$A$19:$B$21,2,FALSE),"")</f>
        <v>ADMINOB</v>
      </c>
      <c r="F2063" s="23" t="str">
        <f>+IFERROR(VLOOKUP(AV2063,'[2]Listas anexo 1'!$J$13:$K$21,2,FALSE),"")</f>
        <v>ADOBIII</v>
      </c>
      <c r="G2063" s="23" t="str">
        <f>+IFERROR(VLOOKUP(AW2063,'[2]LISTAS ANEXO 1. 2'!$A$9:$B$38,2,FALSE),"")</f>
        <v>AX</v>
      </c>
      <c r="H2063" s="23" t="str">
        <f>+IFERROR(IF(C2063="ADMINYCOOR",VLOOKUP(AY2063,'[2]LISTAS ANEXO 1. 3'!$B$13:$C$42,2,FALSE),IF(C2063="TASAS",VLOOKUP(AY2063,'[2]LISTAS ANEXO 1. 3'!$B$43:$C$51,2,FALSE),IF(C2063="FORTALECIMIENTO",VLOOKUP(AY2063,'[2]LISTAS ANEXO 1. 3'!$B$52:$C$58,2,FALSE),""))),"")</f>
        <v>OO</v>
      </c>
      <c r="I2063" s="23" t="str">
        <f>+IFERROR(VLOOKUP(#REF!,'[2]LISTAS ANEXO 1. 4'!$B$74:$C$90,2,FALSE),"")</f>
        <v/>
      </c>
      <c r="J2063" s="23" t="str">
        <f>+IFERROR(VLOOKUP(X2063,[2]ORDINALES!$B$2:$C$5,2,FALSE),"")</f>
        <v>CTADOS</v>
      </c>
      <c r="K2063" s="23" t="str">
        <f>+IFERROR(VLOOKUP(#REF!,[2]REGION!$G$2:$I$1125,2,FALSE),"")</f>
        <v/>
      </c>
      <c r="L2063" s="23" t="str">
        <f>+IFERROR(VLOOKUP(AI2063,[2]REGION!$G$2:$I$1125,2,FALSE),"")</f>
        <v>CORDOBA</v>
      </c>
      <c r="M2063" s="23" t="str">
        <f>+IFERROR(VLOOKUP(#REF!,[2]ORDINALES!$H$2:$I$382,2,FALSE),"")</f>
        <v/>
      </c>
      <c r="N2063" s="23" t="str">
        <f>IFERROR(VLOOKUP(U2063,'[2]Lista Willy'!$B$11:$D$14,3,FALSE),"")</f>
        <v>REC_20</v>
      </c>
      <c r="O2063" s="24"/>
      <c r="P2063" s="94">
        <v>62005</v>
      </c>
      <c r="Q2063" s="94" t="s">
        <v>540</v>
      </c>
      <c r="R2063" s="94" t="s">
        <v>1757</v>
      </c>
      <c r="S2063" s="94" t="s">
        <v>1972</v>
      </c>
      <c r="T2063" s="94" t="s">
        <v>1757</v>
      </c>
      <c r="U2063" s="94" t="s">
        <v>153</v>
      </c>
      <c r="V2063" s="94" t="s">
        <v>154</v>
      </c>
      <c r="W2063" s="94" t="s">
        <v>1177</v>
      </c>
      <c r="X2063" s="90" t="s">
        <v>55</v>
      </c>
      <c r="Y2063" s="94" t="s">
        <v>1982</v>
      </c>
      <c r="Z2063" s="138">
        <v>10000000</v>
      </c>
      <c r="AA2063" s="120"/>
      <c r="AB2063" s="138"/>
      <c r="AC2063" s="138"/>
      <c r="AD2063" s="138"/>
      <c r="AE2063" s="120">
        <v>10000000</v>
      </c>
      <c r="AF2063" s="88"/>
      <c r="AG2063" s="89"/>
      <c r="AH2063" s="90" t="s">
        <v>57</v>
      </c>
      <c r="AI2063" s="94" t="s">
        <v>1974</v>
      </c>
      <c r="AJ2063" s="94" t="s">
        <v>1975</v>
      </c>
      <c r="AK2063" s="94"/>
      <c r="AL2063" s="94" t="s">
        <v>57</v>
      </c>
      <c r="AM2063" s="94"/>
      <c r="AN2063" s="94" t="s">
        <v>57</v>
      </c>
      <c r="AO2063" s="94"/>
      <c r="AP2063" s="94" t="s">
        <v>57</v>
      </c>
      <c r="AQ2063" s="94" t="s">
        <v>387</v>
      </c>
      <c r="AR2063" s="94" t="s">
        <v>57</v>
      </c>
      <c r="AS2063" s="90" t="s">
        <v>60</v>
      </c>
      <c r="AT2063" s="94" t="s">
        <v>61</v>
      </c>
      <c r="AU2063" s="97" t="s">
        <v>62</v>
      </c>
      <c r="AV2063" s="98" t="s">
        <v>272</v>
      </c>
      <c r="AW2063" s="97" t="s">
        <v>335</v>
      </c>
      <c r="AX2063" s="97">
        <v>3202004</v>
      </c>
      <c r="AY2063" s="97" t="s">
        <v>336</v>
      </c>
      <c r="AZ2063" s="98" t="s">
        <v>888</v>
      </c>
      <c r="BA2063" s="24"/>
    </row>
    <row r="2064" spans="1:53" ht="84.75" customHeight="1">
      <c r="A2064" s="23" t="str">
        <f>+IFERROR(VLOOKUP(R2064,'[2]Listas niveles'!$D$2:$E$11,2,FALSE),"")</f>
        <v>DTCA</v>
      </c>
      <c r="B2064" s="23" t="str">
        <f>+IFERROR(VLOOKUP(AS2064,'[2]Listas anexo 1'!$A$7:$B$8,2,FALSE),"")</f>
        <v>ADMIN</v>
      </c>
      <c r="C2064" s="23" t="str">
        <f>+IFERROR(VLOOKUP(AT2064,'[2]Listas anexo 1'!$A$13:$B$15,2,FALSE),"")</f>
        <v>ADMINYCOOR</v>
      </c>
      <c r="D2064" s="23" t="str">
        <f>+IFERROR(VLOOKUP(AT2064,'[2]Listas anexo 1'!$A$13:$C$15,3,FALSE),"")</f>
        <v>CONTRIBUIR</v>
      </c>
      <c r="E2064" s="23" t="str">
        <f>+IFERROR(VLOOKUP(AT2064,'[2]Listas anexo 1'!$A$19:$B$21,2,FALSE),"")</f>
        <v>ADMINOB</v>
      </c>
      <c r="F2064" s="23" t="str">
        <f>+IFERROR(VLOOKUP(AV2064,'[2]Listas anexo 1'!$J$13:$K$21,2,FALSE),"")</f>
        <v>ADOBIII</v>
      </c>
      <c r="G2064" s="23" t="str">
        <f>+IFERROR(VLOOKUP(AW2064,'[2]LISTAS ANEXO 1. 2'!$A$9:$B$38,2,FALSE),"")</f>
        <v>AIX</v>
      </c>
      <c r="H2064" s="23" t="str">
        <f>+IFERROR(IF(C2064="ADMINYCOOR",VLOOKUP(AY2064,'[2]LISTAS ANEXO 1. 3'!$B$13:$C$42,2,FALSE),IF(C2064="TASAS",VLOOKUP(AY2064,'[2]LISTAS ANEXO 1. 3'!$B$43:$C$51,2,FALSE),IF(C2064="FORTALECIMIENTO",VLOOKUP(AY2064,'[2]LISTAS ANEXO 1. 3'!$B$52:$C$58,2,FALSE),""))),"")</f>
        <v>NN</v>
      </c>
      <c r="I2064" s="23" t="str">
        <f>+IFERROR(VLOOKUP(#REF!,'[2]LISTAS ANEXO 1. 4'!$B$74:$C$90,2,FALSE),"")</f>
        <v/>
      </c>
      <c r="J2064" s="23" t="str">
        <f>+IFERROR(VLOOKUP(X2064,[2]ORDINALES!$B$2:$C$5,2,FALSE),"")</f>
        <v>CTADOS</v>
      </c>
      <c r="K2064" s="23" t="str">
        <f>+IFERROR(VLOOKUP(#REF!,[2]REGION!$G$2:$I$1125,2,FALSE),"")</f>
        <v/>
      </c>
      <c r="L2064" s="23" t="str">
        <f>+IFERROR(VLOOKUP(AI2064,[2]REGION!$G$2:$I$1125,2,FALSE),"")</f>
        <v>CORDOBA</v>
      </c>
      <c r="M2064" s="23" t="str">
        <f>+IFERROR(VLOOKUP(#REF!,[2]ORDINALES!$H$2:$I$382,2,FALSE),"")</f>
        <v/>
      </c>
      <c r="N2064" s="23" t="str">
        <f>IFERROR(VLOOKUP(U2064,'[2]Lista Willy'!$B$11:$D$14,3,FALSE),"")</f>
        <v>REC_20</v>
      </c>
      <c r="O2064" s="24"/>
      <c r="P2064" s="94">
        <v>62006</v>
      </c>
      <c r="Q2064" s="94" t="s">
        <v>540</v>
      </c>
      <c r="R2064" s="94" t="s">
        <v>1757</v>
      </c>
      <c r="S2064" s="94" t="s">
        <v>1972</v>
      </c>
      <c r="T2064" s="94" t="s">
        <v>1757</v>
      </c>
      <c r="U2064" s="94" t="s">
        <v>153</v>
      </c>
      <c r="V2064" s="94" t="s">
        <v>154</v>
      </c>
      <c r="W2064" s="94" t="s">
        <v>1177</v>
      </c>
      <c r="X2064" s="90" t="s">
        <v>55</v>
      </c>
      <c r="Y2064" s="94" t="s">
        <v>1983</v>
      </c>
      <c r="Z2064" s="138">
        <v>26061000</v>
      </c>
      <c r="AA2064" s="120"/>
      <c r="AB2064" s="138"/>
      <c r="AC2064" s="138"/>
      <c r="AD2064" s="138"/>
      <c r="AE2064" s="120">
        <v>26061000</v>
      </c>
      <c r="AF2064" s="88"/>
      <c r="AG2064" s="89"/>
      <c r="AH2064" s="90" t="s">
        <v>57</v>
      </c>
      <c r="AI2064" s="94" t="s">
        <v>1974</v>
      </c>
      <c r="AJ2064" s="94" t="s">
        <v>1975</v>
      </c>
      <c r="AK2064" s="94"/>
      <c r="AL2064" s="94" t="s">
        <v>57</v>
      </c>
      <c r="AM2064" s="94"/>
      <c r="AN2064" s="94" t="s">
        <v>57</v>
      </c>
      <c r="AO2064" s="94"/>
      <c r="AP2064" s="94" t="s">
        <v>57</v>
      </c>
      <c r="AQ2064" s="94" t="s">
        <v>387</v>
      </c>
      <c r="AR2064" s="94" t="s">
        <v>57</v>
      </c>
      <c r="AS2064" s="90" t="s">
        <v>60</v>
      </c>
      <c r="AT2064" s="94" t="s">
        <v>61</v>
      </c>
      <c r="AU2064" s="97" t="s">
        <v>62</v>
      </c>
      <c r="AV2064" s="98" t="s">
        <v>272</v>
      </c>
      <c r="AW2064" s="97" t="s">
        <v>413</v>
      </c>
      <c r="AX2064" s="97">
        <v>3202014</v>
      </c>
      <c r="AY2064" s="97" t="s">
        <v>418</v>
      </c>
      <c r="AZ2064" s="98" t="s">
        <v>415</v>
      </c>
      <c r="BA2064" s="24"/>
    </row>
    <row r="2065" spans="1:53" ht="84.75" customHeight="1">
      <c r="A2065" s="23" t="str">
        <f>+IFERROR(VLOOKUP(R2065,'[2]Listas niveles'!$D$2:$E$11,2,FALSE),"")</f>
        <v>DTCA</v>
      </c>
      <c r="B2065" s="23" t="str">
        <f>+IFERROR(VLOOKUP(AS2065,'[2]Listas anexo 1'!$A$7:$B$8,2,FALSE),"")</f>
        <v>ADMIN</v>
      </c>
      <c r="C2065" s="23" t="str">
        <f>+IFERROR(VLOOKUP(AT2065,'[2]Listas anexo 1'!$A$13:$B$15,2,FALSE),"")</f>
        <v>ADMINYCOOR</v>
      </c>
      <c r="D2065" s="23" t="str">
        <f>+IFERROR(VLOOKUP(AT2065,'[2]Listas anexo 1'!$A$13:$C$15,3,FALSE),"")</f>
        <v>CONTRIBUIR</v>
      </c>
      <c r="E2065" s="23" t="str">
        <f>+IFERROR(VLOOKUP(AT2065,'[2]Listas anexo 1'!$A$19:$B$21,2,FALSE),"")</f>
        <v>ADMINOB</v>
      </c>
      <c r="F2065" s="23" t="str">
        <f>+IFERROR(VLOOKUP(AV2065,'[2]Listas anexo 1'!$J$13:$K$21,2,FALSE),"")</f>
        <v>ADOBI</v>
      </c>
      <c r="G2065" s="23" t="str">
        <f>+IFERROR(VLOOKUP(AW2065,'[2]LISTAS ANEXO 1. 2'!$A$9:$B$38,2,FALSE),"")</f>
        <v>AI</v>
      </c>
      <c r="H2065" s="23" t="str">
        <f>+IFERROR(IF(C2065="ADMINYCOOR",VLOOKUP(AY2065,'[2]LISTAS ANEXO 1. 3'!$B$13:$C$42,2,FALSE),IF(C2065="TASAS",VLOOKUP(AY2065,'[2]LISTAS ANEXO 1. 3'!$B$43:$C$51,2,FALSE),IF(C2065="FORTALECIMIENTO",VLOOKUP(AY2065,'[2]LISTAS ANEXO 1. 3'!$B$52:$C$58,2,FALSE),""))),"")</f>
        <v>AA</v>
      </c>
      <c r="I2065" s="23" t="str">
        <f>+IFERROR(VLOOKUP(#REF!,'[2]LISTAS ANEXO 1. 4'!$B$74:$C$90,2,FALSE),"")</f>
        <v/>
      </c>
      <c r="J2065" s="23" t="str">
        <f>+IFERROR(VLOOKUP(X2065,[2]ORDINALES!$B$2:$C$5,2,FALSE),"")</f>
        <v>CTADOS</v>
      </c>
      <c r="K2065" s="23" t="str">
        <f>+IFERROR(VLOOKUP(#REF!,[2]REGION!$G$2:$I$1125,2,FALSE),"")</f>
        <v/>
      </c>
      <c r="L2065" s="23" t="str">
        <f>+IFERROR(VLOOKUP(AI2065,[2]REGION!$G$2:$I$1125,2,FALSE),"")</f>
        <v>CORDOBA</v>
      </c>
      <c r="M2065" s="23" t="str">
        <f>+IFERROR(VLOOKUP(#REF!,[2]ORDINALES!$H$2:$I$382,2,FALSE),"")</f>
        <v/>
      </c>
      <c r="N2065" s="23" t="str">
        <f>IFERROR(VLOOKUP(U2065,'[2]Lista Willy'!$B$11:$D$14,3,FALSE),"")</f>
        <v>REC_11</v>
      </c>
      <c r="O2065" s="24"/>
      <c r="P2065" s="94">
        <v>62007</v>
      </c>
      <c r="Q2065" s="94" t="s">
        <v>540</v>
      </c>
      <c r="R2065" s="94" t="s">
        <v>1757</v>
      </c>
      <c r="S2065" s="94" t="s">
        <v>1972</v>
      </c>
      <c r="T2065" s="94" t="s">
        <v>1757</v>
      </c>
      <c r="U2065" s="94" t="s">
        <v>52</v>
      </c>
      <c r="V2065" s="94" t="s">
        <v>53</v>
      </c>
      <c r="W2065" s="94" t="s">
        <v>54</v>
      </c>
      <c r="X2065" s="90" t="s">
        <v>55</v>
      </c>
      <c r="Y2065" s="143" t="s">
        <v>1984</v>
      </c>
      <c r="Z2065" s="87">
        <v>20845460</v>
      </c>
      <c r="AA2065" s="120"/>
      <c r="AB2065" s="87"/>
      <c r="AC2065" s="87"/>
      <c r="AD2065" s="87"/>
      <c r="AE2065" s="120">
        <v>20845460</v>
      </c>
      <c r="AF2065" s="88"/>
      <c r="AG2065" s="89"/>
      <c r="AH2065" s="90" t="s">
        <v>57</v>
      </c>
      <c r="AI2065" s="94" t="s">
        <v>1974</v>
      </c>
      <c r="AJ2065" s="94" t="s">
        <v>1975</v>
      </c>
      <c r="AK2065" s="94"/>
      <c r="AL2065" s="94"/>
      <c r="AM2065" s="94"/>
      <c r="AN2065" s="94"/>
      <c r="AO2065" s="94"/>
      <c r="AP2065" s="94"/>
      <c r="AQ2065" s="94" t="s">
        <v>387</v>
      </c>
      <c r="AR2065" s="94"/>
      <c r="AS2065" s="90" t="s">
        <v>60</v>
      </c>
      <c r="AT2065" s="90" t="s">
        <v>61</v>
      </c>
      <c r="AU2065" s="97" t="s">
        <v>62</v>
      </c>
      <c r="AV2065" s="98" t="s">
        <v>125</v>
      </c>
      <c r="AW2065" s="98" t="s">
        <v>126</v>
      </c>
      <c r="AX2065" s="97">
        <v>3202032</v>
      </c>
      <c r="AY2065" s="98" t="s">
        <v>127</v>
      </c>
      <c r="AZ2065" s="98" t="s">
        <v>128</v>
      </c>
      <c r="BA2065" s="24"/>
    </row>
    <row r="2066" spans="1:53" ht="84.75" customHeight="1">
      <c r="A2066" s="23" t="str">
        <f>+IFERROR(VLOOKUP(R2066,'[2]Listas niveles'!$D$2:$E$11,2,FALSE),"")</f>
        <v>DTCA</v>
      </c>
      <c r="B2066" s="23" t="str">
        <f>+IFERROR(VLOOKUP(AS2066,'[2]Listas anexo 1'!$A$7:$B$8,2,FALSE),"")</f>
        <v>ADMIN</v>
      </c>
      <c r="C2066" s="23" t="str">
        <f>+IFERROR(VLOOKUP(AT2066,'[2]Listas anexo 1'!$A$13:$B$15,2,FALSE),"")</f>
        <v>ADMINYCOOR</v>
      </c>
      <c r="D2066" s="23" t="str">
        <f>+IFERROR(VLOOKUP(AT2066,'[2]Listas anexo 1'!$A$13:$C$15,3,FALSE),"")</f>
        <v>CONTRIBUIR</v>
      </c>
      <c r="E2066" s="23" t="str">
        <f>+IFERROR(VLOOKUP(AT2066,'[2]Listas anexo 1'!$A$19:$B$21,2,FALSE),"")</f>
        <v>ADMINOB</v>
      </c>
      <c r="F2066" s="23" t="str">
        <f>+IFERROR(VLOOKUP(AV2066,'[2]Listas anexo 1'!$J$13:$K$21,2,FALSE),"")</f>
        <v>ADOBI</v>
      </c>
      <c r="G2066" s="23" t="str">
        <f>+IFERROR(VLOOKUP(AW2066,'[2]LISTAS ANEXO 1. 2'!$A$9:$B$38,2,FALSE),"")</f>
        <v>AII</v>
      </c>
      <c r="H2066" s="23" t="str">
        <f>+IFERROR(IF(C2066="ADMINYCOOR",VLOOKUP(AY2066,'[2]LISTAS ANEXO 1. 3'!$B$13:$C$42,2,FALSE),IF(C2066="TASAS",VLOOKUP(AY2066,'[2]LISTAS ANEXO 1. 3'!$B$43:$C$51,2,FALSE),IF(C2066="FORTALECIMIENTO",VLOOKUP(AY2066,'[2]LISTAS ANEXO 1. 3'!$B$52:$C$58,2,FALSE),""))),"")</f>
        <v>CC</v>
      </c>
      <c r="I2066" s="23" t="str">
        <f>+IFERROR(VLOOKUP(#REF!,'[2]LISTAS ANEXO 1. 4'!$B$74:$C$90,2,FALSE),"")</f>
        <v/>
      </c>
      <c r="J2066" s="23" t="str">
        <f>+IFERROR(VLOOKUP(X2066,[2]ORDINALES!$B$2:$C$5,2,FALSE),"")</f>
        <v>CTADOS</v>
      </c>
      <c r="K2066" s="23" t="str">
        <f>+IFERROR(VLOOKUP(#REF!,[2]REGION!$G$2:$I$1125,2,FALSE),"")</f>
        <v/>
      </c>
      <c r="L2066" s="23" t="str">
        <f>+IFERROR(VLOOKUP(AI2066,[2]REGION!$G$2:$I$1125,2,FALSE),"")</f>
        <v>CORDOBA</v>
      </c>
      <c r="M2066" s="23" t="str">
        <f>+IFERROR(VLOOKUP(#REF!,[2]ORDINALES!$H$2:$I$382,2,FALSE),"")</f>
        <v/>
      </c>
      <c r="N2066" s="23" t="str">
        <f>IFERROR(VLOOKUP(U2066,'[2]Lista Willy'!$B$11:$D$14,3,FALSE),"")</f>
        <v>REC_20</v>
      </c>
      <c r="O2066" s="24"/>
      <c r="P2066" s="94">
        <v>62008</v>
      </c>
      <c r="Q2066" s="94" t="s">
        <v>540</v>
      </c>
      <c r="R2066" s="94" t="s">
        <v>1757</v>
      </c>
      <c r="S2066" s="94" t="s">
        <v>1972</v>
      </c>
      <c r="T2066" s="94" t="s">
        <v>1757</v>
      </c>
      <c r="U2066" s="94" t="s">
        <v>153</v>
      </c>
      <c r="V2066" s="94" t="s">
        <v>154</v>
      </c>
      <c r="W2066" s="94" t="s">
        <v>1177</v>
      </c>
      <c r="X2066" s="90" t="s">
        <v>55</v>
      </c>
      <c r="Y2066" s="94" t="s">
        <v>1985</v>
      </c>
      <c r="Z2066" s="138">
        <v>15729000</v>
      </c>
      <c r="AA2066" s="120"/>
      <c r="AB2066" s="138"/>
      <c r="AC2066" s="138"/>
      <c r="AD2066" s="138"/>
      <c r="AE2066" s="120">
        <v>15729000</v>
      </c>
      <c r="AF2066" s="88"/>
      <c r="AG2066" s="89"/>
      <c r="AH2066" s="90" t="s">
        <v>57</v>
      </c>
      <c r="AI2066" s="94" t="s">
        <v>1974</v>
      </c>
      <c r="AJ2066" s="94" t="s">
        <v>1975</v>
      </c>
      <c r="AK2066" s="94" t="s">
        <v>171</v>
      </c>
      <c r="AL2066" s="94" t="s">
        <v>1976</v>
      </c>
      <c r="AM2066" s="94"/>
      <c r="AN2066" s="94" t="s">
        <v>57</v>
      </c>
      <c r="AO2066" s="94" t="s">
        <v>1977</v>
      </c>
      <c r="AP2066" s="94" t="s">
        <v>57</v>
      </c>
      <c r="AQ2066" s="94" t="s">
        <v>240</v>
      </c>
      <c r="AR2066" s="94" t="s">
        <v>57</v>
      </c>
      <c r="AS2066" s="90" t="s">
        <v>60</v>
      </c>
      <c r="AT2066" s="94" t="s">
        <v>61</v>
      </c>
      <c r="AU2066" s="97" t="s">
        <v>62</v>
      </c>
      <c r="AV2066" s="98" t="s">
        <v>125</v>
      </c>
      <c r="AW2066" s="97" t="s">
        <v>168</v>
      </c>
      <c r="AX2066" s="97">
        <v>3202031</v>
      </c>
      <c r="AY2066" s="97" t="s">
        <v>169</v>
      </c>
      <c r="AZ2066" s="98" t="s">
        <v>170</v>
      </c>
      <c r="BA2066" s="24"/>
    </row>
    <row r="2067" spans="1:53" ht="84.75" customHeight="1">
      <c r="A2067" s="23" t="str">
        <f>+IFERROR(VLOOKUP(R2067,'[2]Listas niveles'!$D$2:$E$11,2,FALSE),"")</f>
        <v>DTCA</v>
      </c>
      <c r="B2067" s="23" t="str">
        <f>+IFERROR(VLOOKUP(AS2067,'[2]Listas anexo 1'!$A$7:$B$8,2,FALSE),"")</f>
        <v>ADMIN</v>
      </c>
      <c r="C2067" s="23" t="str">
        <f>+IFERROR(VLOOKUP(AT2067,'[2]Listas anexo 1'!$A$13:$B$15,2,FALSE),"")</f>
        <v>ADMINYCOOR</v>
      </c>
      <c r="D2067" s="23" t="str">
        <f>+IFERROR(VLOOKUP(AT2067,'[2]Listas anexo 1'!$A$13:$C$15,3,FALSE),"")</f>
        <v>CONTRIBUIR</v>
      </c>
      <c r="E2067" s="23" t="str">
        <f>+IFERROR(VLOOKUP(AT2067,'[2]Listas anexo 1'!$A$19:$B$21,2,FALSE),"")</f>
        <v>ADMINOB</v>
      </c>
      <c r="F2067" s="23" t="str">
        <f>+IFERROR(VLOOKUP(AV2067,'[2]Listas anexo 1'!$J$13:$K$21,2,FALSE),"")</f>
        <v>ADOBI</v>
      </c>
      <c r="G2067" s="23" t="str">
        <f>+IFERROR(VLOOKUP(AW2067,'[2]LISTAS ANEXO 1. 2'!$A$9:$B$38,2,FALSE),"")</f>
        <v>AII</v>
      </c>
      <c r="H2067" s="23" t="str">
        <f>+IFERROR(IF(C2067="ADMINYCOOR",VLOOKUP(AY2067,'[2]LISTAS ANEXO 1. 3'!$B$13:$C$42,2,FALSE),IF(C2067="TASAS",VLOOKUP(AY2067,'[2]LISTAS ANEXO 1. 3'!$B$43:$C$51,2,FALSE),IF(C2067="FORTALECIMIENTO",VLOOKUP(AY2067,'[2]LISTAS ANEXO 1. 3'!$B$52:$C$58,2,FALSE),""))),"")</f>
        <v>CC</v>
      </c>
      <c r="I2067" s="23" t="str">
        <f>+IFERROR(VLOOKUP(#REF!,'[2]LISTAS ANEXO 1. 4'!$B$74:$C$90,2,FALSE),"")</f>
        <v/>
      </c>
      <c r="J2067" s="23" t="str">
        <f>+IFERROR(VLOOKUP(X2067,[2]ORDINALES!$B$2:$C$5,2,FALSE),"")</f>
        <v>CTADOS</v>
      </c>
      <c r="K2067" s="23" t="str">
        <f>+IFERROR(VLOOKUP(#REF!,[2]REGION!$G$2:$I$1125,2,FALSE),"")</f>
        <v/>
      </c>
      <c r="L2067" s="23" t="str">
        <f>+IFERROR(VLOOKUP(AI2067,[2]REGION!$G$2:$I$1125,2,FALSE),"")</f>
        <v>CORDOBA</v>
      </c>
      <c r="M2067" s="23" t="str">
        <f>+IFERROR(VLOOKUP(#REF!,[2]ORDINALES!$H$2:$I$382,2,FALSE),"")</f>
        <v/>
      </c>
      <c r="N2067" s="23" t="str">
        <f>IFERROR(VLOOKUP(U2067,'[2]Lista Willy'!$B$11:$D$14,3,FALSE),"")</f>
        <v>REC_20</v>
      </c>
      <c r="O2067" s="24"/>
      <c r="P2067" s="94">
        <v>62009</v>
      </c>
      <c r="Q2067" s="94" t="s">
        <v>540</v>
      </c>
      <c r="R2067" s="94" t="s">
        <v>1757</v>
      </c>
      <c r="S2067" s="94" t="s">
        <v>1972</v>
      </c>
      <c r="T2067" s="94" t="s">
        <v>1757</v>
      </c>
      <c r="U2067" s="94" t="s">
        <v>153</v>
      </c>
      <c r="V2067" s="94" t="s">
        <v>154</v>
      </c>
      <c r="W2067" s="94" t="s">
        <v>1177</v>
      </c>
      <c r="X2067" s="90" t="s">
        <v>55</v>
      </c>
      <c r="Y2067" s="94" t="s">
        <v>1985</v>
      </c>
      <c r="Z2067" s="138">
        <v>15729000</v>
      </c>
      <c r="AA2067" s="120"/>
      <c r="AB2067" s="138"/>
      <c r="AC2067" s="138"/>
      <c r="AD2067" s="138"/>
      <c r="AE2067" s="120">
        <v>15729000</v>
      </c>
      <c r="AF2067" s="88"/>
      <c r="AG2067" s="89"/>
      <c r="AH2067" s="90" t="s">
        <v>57</v>
      </c>
      <c r="AI2067" s="94" t="s">
        <v>1974</v>
      </c>
      <c r="AJ2067" s="94" t="s">
        <v>1975</v>
      </c>
      <c r="AK2067" s="94" t="s">
        <v>171</v>
      </c>
      <c r="AL2067" s="94" t="s">
        <v>1976</v>
      </c>
      <c r="AM2067" s="94"/>
      <c r="AN2067" s="94" t="s">
        <v>57</v>
      </c>
      <c r="AO2067" s="94" t="s">
        <v>1977</v>
      </c>
      <c r="AP2067" s="94" t="s">
        <v>57</v>
      </c>
      <c r="AQ2067" s="94" t="s">
        <v>240</v>
      </c>
      <c r="AR2067" s="94" t="s">
        <v>57</v>
      </c>
      <c r="AS2067" s="90" t="s">
        <v>60</v>
      </c>
      <c r="AT2067" s="94" t="s">
        <v>61</v>
      </c>
      <c r="AU2067" s="97" t="s">
        <v>62</v>
      </c>
      <c r="AV2067" s="98" t="s">
        <v>125</v>
      </c>
      <c r="AW2067" s="97" t="s">
        <v>168</v>
      </c>
      <c r="AX2067" s="97">
        <v>3202031</v>
      </c>
      <c r="AY2067" s="97" t="s">
        <v>169</v>
      </c>
      <c r="AZ2067" s="98" t="s">
        <v>170</v>
      </c>
      <c r="BA2067" s="24"/>
    </row>
    <row r="2068" spans="1:53" ht="84.75" customHeight="1">
      <c r="A2068" s="23" t="str">
        <f>+IFERROR(VLOOKUP(R2068,'[2]Listas niveles'!$D$2:$E$11,2,FALSE),"")</f>
        <v>DTCA</v>
      </c>
      <c r="B2068" s="23" t="str">
        <f>+IFERROR(VLOOKUP(AS2068,'[2]Listas anexo 1'!$A$7:$B$8,2,FALSE),"")</f>
        <v>ADMIN</v>
      </c>
      <c r="C2068" s="23" t="str">
        <f>+IFERROR(VLOOKUP(AT2068,'[2]Listas anexo 1'!$A$13:$B$15,2,FALSE),"")</f>
        <v>ADMINYCOOR</v>
      </c>
      <c r="D2068" s="23" t="str">
        <f>+IFERROR(VLOOKUP(AT2068,'[2]Listas anexo 1'!$A$13:$C$15,3,FALSE),"")</f>
        <v>CONTRIBUIR</v>
      </c>
      <c r="E2068" s="23" t="str">
        <f>+IFERROR(VLOOKUP(AT2068,'[2]Listas anexo 1'!$A$19:$B$21,2,FALSE),"")</f>
        <v>ADMINOB</v>
      </c>
      <c r="F2068" s="23" t="str">
        <f>+IFERROR(VLOOKUP(AV2068,'[2]Listas anexo 1'!$J$13:$K$21,2,FALSE),"")</f>
        <v>ADOBI</v>
      </c>
      <c r="G2068" s="23" t="str">
        <f>+IFERROR(VLOOKUP(AW2068,'[2]LISTAS ANEXO 1. 2'!$A$9:$B$38,2,FALSE),"")</f>
        <v>AII</v>
      </c>
      <c r="H2068" s="23" t="str">
        <f>+IFERROR(IF(C2068="ADMINYCOOR",VLOOKUP(AY2068,'[2]LISTAS ANEXO 1. 3'!$B$13:$C$42,2,FALSE),IF(C2068="TASAS",VLOOKUP(AY2068,'[2]LISTAS ANEXO 1. 3'!$B$43:$C$51,2,FALSE),IF(C2068="FORTALECIMIENTO",VLOOKUP(AY2068,'[2]LISTAS ANEXO 1. 3'!$B$52:$C$58,2,FALSE),""))),"")</f>
        <v>CC</v>
      </c>
      <c r="I2068" s="23" t="str">
        <f>+IFERROR(VLOOKUP(#REF!,'[2]LISTAS ANEXO 1. 4'!$B$74:$C$90,2,FALSE),"")</f>
        <v/>
      </c>
      <c r="J2068" s="23" t="str">
        <f>+IFERROR(VLOOKUP(X2068,[2]ORDINALES!$B$2:$C$5,2,FALSE),"")</f>
        <v>CTADOS</v>
      </c>
      <c r="K2068" s="23" t="str">
        <f>+IFERROR(VLOOKUP(#REF!,[2]REGION!$G$2:$I$1125,2,FALSE),"")</f>
        <v/>
      </c>
      <c r="L2068" s="23" t="str">
        <f>+IFERROR(VLOOKUP(AI2068,[2]REGION!$G$2:$I$1125,2,FALSE),"")</f>
        <v>CORDOBA</v>
      </c>
      <c r="M2068" s="23" t="str">
        <f>+IFERROR(VLOOKUP(#REF!,[2]ORDINALES!$H$2:$I$382,2,FALSE),"")</f>
        <v/>
      </c>
      <c r="N2068" s="23" t="str">
        <f>IFERROR(VLOOKUP(U2068,'[2]Lista Willy'!$B$11:$D$14,3,FALSE),"")</f>
        <v>REC_20</v>
      </c>
      <c r="O2068" s="24"/>
      <c r="P2068" s="94">
        <v>62010</v>
      </c>
      <c r="Q2068" s="94" t="s">
        <v>540</v>
      </c>
      <c r="R2068" s="94" t="s">
        <v>1757</v>
      </c>
      <c r="S2068" s="94" t="s">
        <v>1972</v>
      </c>
      <c r="T2068" s="94" t="s">
        <v>1757</v>
      </c>
      <c r="U2068" s="94" t="s">
        <v>153</v>
      </c>
      <c r="V2068" s="94" t="s">
        <v>154</v>
      </c>
      <c r="W2068" s="94" t="s">
        <v>1177</v>
      </c>
      <c r="X2068" s="90" t="s">
        <v>55</v>
      </c>
      <c r="Y2068" s="94" t="s">
        <v>1985</v>
      </c>
      <c r="Z2068" s="138">
        <v>15729000</v>
      </c>
      <c r="AA2068" s="120"/>
      <c r="AB2068" s="138"/>
      <c r="AC2068" s="138"/>
      <c r="AD2068" s="138"/>
      <c r="AE2068" s="120">
        <v>15729000</v>
      </c>
      <c r="AF2068" s="88"/>
      <c r="AG2068" s="89"/>
      <c r="AH2068" s="90" t="s">
        <v>57</v>
      </c>
      <c r="AI2068" s="94" t="s">
        <v>1974</v>
      </c>
      <c r="AJ2068" s="94" t="s">
        <v>1975</v>
      </c>
      <c r="AK2068" s="94" t="s">
        <v>171</v>
      </c>
      <c r="AL2068" s="94" t="s">
        <v>1976</v>
      </c>
      <c r="AM2068" s="94"/>
      <c r="AN2068" s="94" t="s">
        <v>57</v>
      </c>
      <c r="AO2068" s="94" t="s">
        <v>1977</v>
      </c>
      <c r="AP2068" s="94" t="s">
        <v>57</v>
      </c>
      <c r="AQ2068" s="94" t="s">
        <v>240</v>
      </c>
      <c r="AR2068" s="94" t="s">
        <v>57</v>
      </c>
      <c r="AS2068" s="90" t="s">
        <v>60</v>
      </c>
      <c r="AT2068" s="94" t="s">
        <v>61</v>
      </c>
      <c r="AU2068" s="97" t="s">
        <v>62</v>
      </c>
      <c r="AV2068" s="98" t="s">
        <v>125</v>
      </c>
      <c r="AW2068" s="97" t="s">
        <v>168</v>
      </c>
      <c r="AX2068" s="97">
        <v>3202031</v>
      </c>
      <c r="AY2068" s="97" t="s">
        <v>169</v>
      </c>
      <c r="AZ2068" s="98" t="s">
        <v>170</v>
      </c>
      <c r="BA2068" s="24"/>
    </row>
    <row r="2069" spans="1:53" ht="84.75" customHeight="1">
      <c r="A2069" s="23" t="str">
        <f>+IFERROR(VLOOKUP(R2069,'[2]Listas niveles'!$D$2:$E$11,2,FALSE),"")</f>
        <v>DTCA</v>
      </c>
      <c r="B2069" s="23" t="str">
        <f>+IFERROR(VLOOKUP(AS2069,'[2]Listas anexo 1'!$A$7:$B$8,2,FALSE),"")</f>
        <v>ADMIN</v>
      </c>
      <c r="C2069" s="23" t="str">
        <f>+IFERROR(VLOOKUP(AT2069,'[2]Listas anexo 1'!$A$13:$B$15,2,FALSE),"")</f>
        <v>ADMINYCOOR</v>
      </c>
      <c r="D2069" s="23" t="str">
        <f>+IFERROR(VLOOKUP(AT2069,'[2]Listas anexo 1'!$A$13:$C$15,3,FALSE),"")</f>
        <v>CONTRIBUIR</v>
      </c>
      <c r="E2069" s="23" t="str">
        <f>+IFERROR(VLOOKUP(AT2069,'[2]Listas anexo 1'!$A$19:$B$21,2,FALSE),"")</f>
        <v>ADMINOB</v>
      </c>
      <c r="F2069" s="23" t="str">
        <f>+IFERROR(VLOOKUP(AV2069,'[2]Listas anexo 1'!$J$13:$K$21,2,FALSE),"")</f>
        <v>ADOBI</v>
      </c>
      <c r="G2069" s="23" t="str">
        <f>+IFERROR(VLOOKUP(AW2069,'[2]LISTAS ANEXO 1. 2'!$A$9:$B$38,2,FALSE),"")</f>
        <v>AII</v>
      </c>
      <c r="H2069" s="23" t="str">
        <f>+IFERROR(IF(C2069="ADMINYCOOR",VLOOKUP(AY2069,'[2]LISTAS ANEXO 1. 3'!$B$13:$C$42,2,FALSE),IF(C2069="TASAS",VLOOKUP(AY2069,'[2]LISTAS ANEXO 1. 3'!$B$43:$C$51,2,FALSE),IF(C2069="FORTALECIMIENTO",VLOOKUP(AY2069,'[2]LISTAS ANEXO 1. 3'!$B$52:$C$58,2,FALSE),""))),"")</f>
        <v>CC</v>
      </c>
      <c r="I2069" s="23" t="str">
        <f>+IFERROR(VLOOKUP(#REF!,'[2]LISTAS ANEXO 1. 4'!$B$74:$C$90,2,FALSE),"")</f>
        <v/>
      </c>
      <c r="J2069" s="23" t="str">
        <f>+IFERROR(VLOOKUP(X2069,[2]ORDINALES!$B$2:$C$5,2,FALSE),"")</f>
        <v>CTADOS</v>
      </c>
      <c r="K2069" s="23" t="str">
        <f>+IFERROR(VLOOKUP(#REF!,[2]REGION!$G$2:$I$1125,2,FALSE),"")</f>
        <v/>
      </c>
      <c r="L2069" s="23" t="str">
        <f>+IFERROR(VLOOKUP(AI2069,[2]REGION!$G$2:$I$1125,2,FALSE),"")</f>
        <v>CORDOBA</v>
      </c>
      <c r="M2069" s="23" t="str">
        <f>+IFERROR(VLOOKUP(#REF!,[2]ORDINALES!$H$2:$I$382,2,FALSE),"")</f>
        <v/>
      </c>
      <c r="N2069" s="23" t="str">
        <f>IFERROR(VLOOKUP(U2069,'[2]Lista Willy'!$B$11:$D$14,3,FALSE),"")</f>
        <v>REC_20</v>
      </c>
      <c r="O2069" s="24"/>
      <c r="P2069" s="94">
        <v>62011</v>
      </c>
      <c r="Q2069" s="94" t="s">
        <v>540</v>
      </c>
      <c r="R2069" s="94" t="s">
        <v>1757</v>
      </c>
      <c r="S2069" s="94" t="s">
        <v>1972</v>
      </c>
      <c r="T2069" s="94" t="s">
        <v>1757</v>
      </c>
      <c r="U2069" s="94" t="s">
        <v>153</v>
      </c>
      <c r="V2069" s="94" t="s">
        <v>154</v>
      </c>
      <c r="W2069" s="94" t="s">
        <v>1177</v>
      </c>
      <c r="X2069" s="90" t="s">
        <v>55</v>
      </c>
      <c r="Y2069" s="94" t="s">
        <v>1986</v>
      </c>
      <c r="Z2069" s="138">
        <v>15729000</v>
      </c>
      <c r="AA2069" s="120"/>
      <c r="AB2069" s="138"/>
      <c r="AC2069" s="138"/>
      <c r="AD2069" s="138"/>
      <c r="AE2069" s="120">
        <v>15729000</v>
      </c>
      <c r="AF2069" s="88"/>
      <c r="AG2069" s="89"/>
      <c r="AH2069" s="90" t="s">
        <v>57</v>
      </c>
      <c r="AI2069" s="94" t="s">
        <v>1974</v>
      </c>
      <c r="AJ2069" s="94" t="s">
        <v>1975</v>
      </c>
      <c r="AK2069" s="94" t="s">
        <v>171</v>
      </c>
      <c r="AL2069" s="94" t="s">
        <v>1976</v>
      </c>
      <c r="AM2069" s="94"/>
      <c r="AN2069" s="94" t="s">
        <v>57</v>
      </c>
      <c r="AO2069" s="94" t="s">
        <v>1977</v>
      </c>
      <c r="AP2069" s="94" t="s">
        <v>57</v>
      </c>
      <c r="AQ2069" s="94" t="s">
        <v>240</v>
      </c>
      <c r="AR2069" s="94" t="s">
        <v>57</v>
      </c>
      <c r="AS2069" s="90" t="s">
        <v>60</v>
      </c>
      <c r="AT2069" s="94" t="s">
        <v>61</v>
      </c>
      <c r="AU2069" s="97" t="s">
        <v>62</v>
      </c>
      <c r="AV2069" s="98" t="s">
        <v>125</v>
      </c>
      <c r="AW2069" s="97" t="s">
        <v>168</v>
      </c>
      <c r="AX2069" s="97">
        <v>3202031</v>
      </c>
      <c r="AY2069" s="97" t="s">
        <v>169</v>
      </c>
      <c r="AZ2069" s="98" t="s">
        <v>170</v>
      </c>
      <c r="BA2069" s="24"/>
    </row>
    <row r="2070" spans="1:53" ht="84.75" customHeight="1">
      <c r="A2070" s="23" t="str">
        <f>+IFERROR(VLOOKUP(R2070,'[2]Listas niveles'!$D$2:$E$11,2,FALSE),"")</f>
        <v>DTCA</v>
      </c>
      <c r="B2070" s="23" t="str">
        <f>+IFERROR(VLOOKUP(AS2070,'[2]Listas anexo 1'!$A$7:$B$8,2,FALSE),"")</f>
        <v>ADMIN</v>
      </c>
      <c r="C2070" s="23" t="str">
        <f>+IFERROR(VLOOKUP(AT2070,'[2]Listas anexo 1'!$A$13:$B$15,2,FALSE),"")</f>
        <v>ADMINYCOOR</v>
      </c>
      <c r="D2070" s="23" t="str">
        <f>+IFERROR(VLOOKUP(AT2070,'[2]Listas anexo 1'!$A$13:$C$15,3,FALSE),"")</f>
        <v>CONTRIBUIR</v>
      </c>
      <c r="E2070" s="23" t="str">
        <f>+IFERROR(VLOOKUP(AT2070,'[2]Listas anexo 1'!$A$19:$B$21,2,FALSE),"")</f>
        <v>ADMINOB</v>
      </c>
      <c r="F2070" s="23" t="str">
        <f>+IFERROR(VLOOKUP(AV2070,'[2]Listas anexo 1'!$J$13:$K$21,2,FALSE),"")</f>
        <v>ADOBI</v>
      </c>
      <c r="G2070" s="23" t="str">
        <f>+IFERROR(VLOOKUP(AW2070,'[2]LISTAS ANEXO 1. 2'!$A$9:$B$38,2,FALSE),"")</f>
        <v>AII</v>
      </c>
      <c r="H2070" s="23" t="str">
        <f>+IFERROR(IF(C2070="ADMINYCOOR",VLOOKUP(AY2070,'[2]LISTAS ANEXO 1. 3'!$B$13:$C$42,2,FALSE),IF(C2070="TASAS",VLOOKUP(AY2070,'[2]LISTAS ANEXO 1. 3'!$B$43:$C$51,2,FALSE),IF(C2070="FORTALECIMIENTO",VLOOKUP(AY2070,'[2]LISTAS ANEXO 1. 3'!$B$52:$C$58,2,FALSE),""))),"")</f>
        <v>CC</v>
      </c>
      <c r="I2070" s="23" t="str">
        <f>+IFERROR(VLOOKUP(#REF!,'[2]LISTAS ANEXO 1. 4'!$B$74:$C$90,2,FALSE),"")</f>
        <v/>
      </c>
      <c r="J2070" s="23" t="str">
        <f>+IFERROR(VLOOKUP(X2070,[2]ORDINALES!$B$2:$C$5,2,FALSE),"")</f>
        <v>CTADOS</v>
      </c>
      <c r="K2070" s="23" t="str">
        <f>+IFERROR(VLOOKUP(#REF!,[2]REGION!$G$2:$I$1125,2,FALSE),"")</f>
        <v/>
      </c>
      <c r="L2070" s="23" t="str">
        <f>+IFERROR(VLOOKUP(AI2070,[2]REGION!$G$2:$I$1125,2,FALSE),"")</f>
        <v>CORDOBA</v>
      </c>
      <c r="M2070" s="23" t="str">
        <f>+IFERROR(VLOOKUP(#REF!,[2]ORDINALES!$H$2:$I$382,2,FALSE),"")</f>
        <v/>
      </c>
      <c r="N2070" s="23" t="str">
        <f>IFERROR(VLOOKUP(U2070,'[2]Lista Willy'!$B$11:$D$14,3,FALSE),"")</f>
        <v>REC_20</v>
      </c>
      <c r="O2070" s="24"/>
      <c r="P2070" s="94">
        <v>62012</v>
      </c>
      <c r="Q2070" s="94" t="s">
        <v>540</v>
      </c>
      <c r="R2070" s="94" t="s">
        <v>1757</v>
      </c>
      <c r="S2070" s="94" t="s">
        <v>1972</v>
      </c>
      <c r="T2070" s="94" t="s">
        <v>1757</v>
      </c>
      <c r="U2070" s="94" t="s">
        <v>153</v>
      </c>
      <c r="V2070" s="94" t="s">
        <v>154</v>
      </c>
      <c r="W2070" s="94" t="s">
        <v>1177</v>
      </c>
      <c r="X2070" s="90" t="s">
        <v>55</v>
      </c>
      <c r="Y2070" s="94" t="s">
        <v>1985</v>
      </c>
      <c r="Z2070" s="138">
        <v>15729000</v>
      </c>
      <c r="AA2070" s="120"/>
      <c r="AB2070" s="138"/>
      <c r="AC2070" s="138"/>
      <c r="AD2070" s="138"/>
      <c r="AE2070" s="120">
        <v>15729000</v>
      </c>
      <c r="AF2070" s="88"/>
      <c r="AG2070" s="89"/>
      <c r="AH2070" s="90" t="s">
        <v>57</v>
      </c>
      <c r="AI2070" s="94" t="s">
        <v>1974</v>
      </c>
      <c r="AJ2070" s="94" t="s">
        <v>1975</v>
      </c>
      <c r="AK2070" s="94" t="s">
        <v>171</v>
      </c>
      <c r="AL2070" s="94" t="s">
        <v>1976</v>
      </c>
      <c r="AM2070" s="94"/>
      <c r="AN2070" s="94" t="s">
        <v>57</v>
      </c>
      <c r="AO2070" s="94" t="s">
        <v>1977</v>
      </c>
      <c r="AP2070" s="94" t="s">
        <v>57</v>
      </c>
      <c r="AQ2070" s="94" t="s">
        <v>240</v>
      </c>
      <c r="AR2070" s="94" t="s">
        <v>57</v>
      </c>
      <c r="AS2070" s="90" t="s">
        <v>60</v>
      </c>
      <c r="AT2070" s="94" t="s">
        <v>61</v>
      </c>
      <c r="AU2070" s="97" t="s">
        <v>62</v>
      </c>
      <c r="AV2070" s="98" t="s">
        <v>125</v>
      </c>
      <c r="AW2070" s="97" t="s">
        <v>168</v>
      </c>
      <c r="AX2070" s="97">
        <v>3202031</v>
      </c>
      <c r="AY2070" s="97" t="s">
        <v>169</v>
      </c>
      <c r="AZ2070" s="98" t="s">
        <v>170</v>
      </c>
      <c r="BA2070" s="24"/>
    </row>
    <row r="2071" spans="1:53" ht="84.75" customHeight="1">
      <c r="A2071" s="23" t="str">
        <f>+IFERROR(VLOOKUP(R2071,'[2]Listas niveles'!$D$2:$E$11,2,FALSE),"")</f>
        <v>DTCA</v>
      </c>
      <c r="B2071" s="23" t="str">
        <f>+IFERROR(VLOOKUP(AS2071,'[2]Listas anexo 1'!$A$7:$B$8,2,FALSE),"")</f>
        <v>ADMIN</v>
      </c>
      <c r="C2071" s="23" t="str">
        <f>+IFERROR(VLOOKUP(AT2071,'[2]Listas anexo 1'!$A$13:$B$15,2,FALSE),"")</f>
        <v>ADMINYCOOR</v>
      </c>
      <c r="D2071" s="23" t="str">
        <f>+IFERROR(VLOOKUP(AT2071,'[2]Listas anexo 1'!$A$13:$C$15,3,FALSE),"")</f>
        <v>CONTRIBUIR</v>
      </c>
      <c r="E2071" s="23" t="str">
        <f>+IFERROR(VLOOKUP(AT2071,'[2]Listas anexo 1'!$A$19:$B$21,2,FALSE),"")</f>
        <v>ADMINOB</v>
      </c>
      <c r="F2071" s="23" t="str">
        <f>+IFERROR(VLOOKUP(AV2071,'[2]Listas anexo 1'!$J$13:$K$21,2,FALSE),"")</f>
        <v>ADOBI</v>
      </c>
      <c r="G2071" s="23" t="str">
        <f>+IFERROR(VLOOKUP(AW2071,'[2]LISTAS ANEXO 1. 2'!$A$9:$B$38,2,FALSE),"")</f>
        <v>AII</v>
      </c>
      <c r="H2071" s="23" t="str">
        <f>+IFERROR(IF(C2071="ADMINYCOOR",VLOOKUP(AY2071,'[2]LISTAS ANEXO 1. 3'!$B$13:$C$42,2,FALSE),IF(C2071="TASAS",VLOOKUP(AY2071,'[2]LISTAS ANEXO 1. 3'!$B$43:$C$51,2,FALSE),IF(C2071="FORTALECIMIENTO",VLOOKUP(AY2071,'[2]LISTAS ANEXO 1. 3'!$B$52:$C$58,2,FALSE),""))),"")</f>
        <v>CC</v>
      </c>
      <c r="I2071" s="23" t="str">
        <f>+IFERROR(VLOOKUP(#REF!,'[2]LISTAS ANEXO 1. 4'!$B$74:$C$90,2,FALSE),"")</f>
        <v/>
      </c>
      <c r="J2071" s="23" t="str">
        <f>+IFERROR(VLOOKUP(X2071,[2]ORDINALES!$B$2:$C$5,2,FALSE),"")</f>
        <v>CTADOS</v>
      </c>
      <c r="K2071" s="23" t="str">
        <f>+IFERROR(VLOOKUP(#REF!,[2]REGION!$G$2:$I$1125,2,FALSE),"")</f>
        <v/>
      </c>
      <c r="L2071" s="23" t="str">
        <f>+IFERROR(VLOOKUP(AI2071,[2]REGION!$G$2:$I$1125,2,FALSE),"")</f>
        <v>CORDOBA</v>
      </c>
      <c r="M2071" s="23" t="str">
        <f>+IFERROR(VLOOKUP(#REF!,[2]ORDINALES!$H$2:$I$382,2,FALSE),"")</f>
        <v/>
      </c>
      <c r="N2071" s="23" t="str">
        <f>IFERROR(VLOOKUP(U2071,'[2]Lista Willy'!$B$11:$D$14,3,FALSE),"")</f>
        <v>REC_20</v>
      </c>
      <c r="O2071" s="24"/>
      <c r="P2071" s="94">
        <v>62013</v>
      </c>
      <c r="Q2071" s="94" t="s">
        <v>540</v>
      </c>
      <c r="R2071" s="94" t="s">
        <v>1757</v>
      </c>
      <c r="S2071" s="94" t="s">
        <v>1972</v>
      </c>
      <c r="T2071" s="94" t="s">
        <v>1757</v>
      </c>
      <c r="U2071" s="94" t="s">
        <v>153</v>
      </c>
      <c r="V2071" s="94" t="s">
        <v>154</v>
      </c>
      <c r="W2071" s="94" t="s">
        <v>1177</v>
      </c>
      <c r="X2071" s="90" t="s">
        <v>55</v>
      </c>
      <c r="Y2071" s="94" t="s">
        <v>1987</v>
      </c>
      <c r="Z2071" s="138">
        <v>15729000</v>
      </c>
      <c r="AA2071" s="120"/>
      <c r="AB2071" s="138"/>
      <c r="AC2071" s="138"/>
      <c r="AD2071" s="138"/>
      <c r="AE2071" s="120">
        <v>15729000</v>
      </c>
      <c r="AF2071" s="88"/>
      <c r="AG2071" s="89"/>
      <c r="AH2071" s="90" t="s">
        <v>57</v>
      </c>
      <c r="AI2071" s="94" t="s">
        <v>1974</v>
      </c>
      <c r="AJ2071" s="94" t="s">
        <v>1975</v>
      </c>
      <c r="AK2071" s="94" t="s">
        <v>171</v>
      </c>
      <c r="AL2071" s="94" t="s">
        <v>1976</v>
      </c>
      <c r="AM2071" s="94"/>
      <c r="AN2071" s="94" t="s">
        <v>57</v>
      </c>
      <c r="AO2071" s="94" t="s">
        <v>1977</v>
      </c>
      <c r="AP2071" s="94" t="s">
        <v>57</v>
      </c>
      <c r="AQ2071" s="94" t="s">
        <v>240</v>
      </c>
      <c r="AR2071" s="94" t="s">
        <v>57</v>
      </c>
      <c r="AS2071" s="90" t="s">
        <v>60</v>
      </c>
      <c r="AT2071" s="94" t="s">
        <v>61</v>
      </c>
      <c r="AU2071" s="97" t="s">
        <v>62</v>
      </c>
      <c r="AV2071" s="98" t="s">
        <v>125</v>
      </c>
      <c r="AW2071" s="97" t="s">
        <v>168</v>
      </c>
      <c r="AX2071" s="97">
        <v>3202031</v>
      </c>
      <c r="AY2071" s="97" t="s">
        <v>169</v>
      </c>
      <c r="AZ2071" s="98" t="s">
        <v>170</v>
      </c>
      <c r="BA2071" s="24"/>
    </row>
    <row r="2072" spans="1:53" ht="84.75" customHeight="1">
      <c r="A2072" s="23" t="str">
        <f>+IFERROR(VLOOKUP(R2072,'[2]Listas niveles'!$D$2:$E$11,2,FALSE),"")</f>
        <v>DTCA</v>
      </c>
      <c r="B2072" s="23" t="str">
        <f>+IFERROR(VLOOKUP(AS2072,'[2]Listas anexo 1'!$A$7:$B$8,2,FALSE),"")</f>
        <v>ADMIN</v>
      </c>
      <c r="C2072" s="23" t="str">
        <f>+IFERROR(VLOOKUP(AT2072,'[2]Listas anexo 1'!$A$13:$B$15,2,FALSE),"")</f>
        <v>ADMINYCOOR</v>
      </c>
      <c r="D2072" s="23" t="str">
        <f>+IFERROR(VLOOKUP(AT2072,'[2]Listas anexo 1'!$A$13:$C$15,3,FALSE),"")</f>
        <v>CONTRIBUIR</v>
      </c>
      <c r="E2072" s="23" t="str">
        <f>+IFERROR(VLOOKUP(AT2072,'[2]Listas anexo 1'!$A$19:$B$21,2,FALSE),"")</f>
        <v>ADMINOB</v>
      </c>
      <c r="F2072" s="23" t="str">
        <f>+IFERROR(VLOOKUP(AV2072,'[2]Listas anexo 1'!$J$13:$K$21,2,FALSE),"")</f>
        <v>ADOBI</v>
      </c>
      <c r="G2072" s="23" t="str">
        <f>+IFERROR(VLOOKUP(AW2072,'[2]LISTAS ANEXO 1. 2'!$A$9:$B$38,2,FALSE),"")</f>
        <v>AII</v>
      </c>
      <c r="H2072" s="23" t="str">
        <f>+IFERROR(IF(C2072="ADMINYCOOR",VLOOKUP(AY2072,'[2]LISTAS ANEXO 1. 3'!$B$13:$C$42,2,FALSE),IF(C2072="TASAS",VLOOKUP(AY2072,'[2]LISTAS ANEXO 1. 3'!$B$43:$C$51,2,FALSE),IF(C2072="FORTALECIMIENTO",VLOOKUP(AY2072,'[2]LISTAS ANEXO 1. 3'!$B$52:$C$58,2,FALSE),""))),"")</f>
        <v>CC</v>
      </c>
      <c r="I2072" s="23" t="str">
        <f>+IFERROR(VLOOKUP(#REF!,'[2]LISTAS ANEXO 1. 4'!$B$74:$C$90,2,FALSE),"")</f>
        <v/>
      </c>
      <c r="J2072" s="23" t="str">
        <f>+IFERROR(VLOOKUP(X2072,[2]ORDINALES!$B$2:$C$5,2,FALSE),"")</f>
        <v>CTADOS</v>
      </c>
      <c r="K2072" s="23" t="str">
        <f>+IFERROR(VLOOKUP(#REF!,[2]REGION!$G$2:$I$1125,2,FALSE),"")</f>
        <v/>
      </c>
      <c r="L2072" s="23" t="str">
        <f>+IFERROR(VLOOKUP(AI2072,[2]REGION!$G$2:$I$1125,2,FALSE),"")</f>
        <v>CORDOBA</v>
      </c>
      <c r="M2072" s="23" t="str">
        <f>+IFERROR(VLOOKUP(#REF!,[2]ORDINALES!$H$2:$I$382,2,FALSE),"")</f>
        <v/>
      </c>
      <c r="N2072" s="23" t="str">
        <f>IFERROR(VLOOKUP(U2072,'[2]Lista Willy'!$B$11:$D$14,3,FALSE),"")</f>
        <v>REC_20</v>
      </c>
      <c r="O2072" s="24"/>
      <c r="P2072" s="94">
        <v>62014</v>
      </c>
      <c r="Q2072" s="94" t="s">
        <v>540</v>
      </c>
      <c r="R2072" s="94" t="s">
        <v>1757</v>
      </c>
      <c r="S2072" s="94" t="s">
        <v>1972</v>
      </c>
      <c r="T2072" s="94" t="s">
        <v>1757</v>
      </c>
      <c r="U2072" s="94" t="s">
        <v>153</v>
      </c>
      <c r="V2072" s="94" t="s">
        <v>154</v>
      </c>
      <c r="W2072" s="94" t="s">
        <v>1177</v>
      </c>
      <c r="X2072" s="90" t="s">
        <v>55</v>
      </c>
      <c r="Y2072" s="94" t="s">
        <v>1985</v>
      </c>
      <c r="Z2072" s="138">
        <v>15729000</v>
      </c>
      <c r="AA2072" s="120"/>
      <c r="AB2072" s="138"/>
      <c r="AC2072" s="138"/>
      <c r="AD2072" s="138"/>
      <c r="AE2072" s="120">
        <v>15729000</v>
      </c>
      <c r="AF2072" s="88"/>
      <c r="AG2072" s="89"/>
      <c r="AH2072" s="90" t="s">
        <v>57</v>
      </c>
      <c r="AI2072" s="94" t="s">
        <v>1974</v>
      </c>
      <c r="AJ2072" s="94" t="s">
        <v>1975</v>
      </c>
      <c r="AK2072" s="94" t="s">
        <v>171</v>
      </c>
      <c r="AL2072" s="94" t="s">
        <v>1976</v>
      </c>
      <c r="AM2072" s="94"/>
      <c r="AN2072" s="94" t="s">
        <v>57</v>
      </c>
      <c r="AO2072" s="94" t="s">
        <v>1977</v>
      </c>
      <c r="AP2072" s="94" t="s">
        <v>57</v>
      </c>
      <c r="AQ2072" s="94" t="s">
        <v>240</v>
      </c>
      <c r="AR2072" s="94" t="s">
        <v>57</v>
      </c>
      <c r="AS2072" s="90" t="s">
        <v>60</v>
      </c>
      <c r="AT2072" s="94" t="s">
        <v>61</v>
      </c>
      <c r="AU2072" s="97" t="s">
        <v>62</v>
      </c>
      <c r="AV2072" s="98" t="s">
        <v>125</v>
      </c>
      <c r="AW2072" s="97" t="s">
        <v>168</v>
      </c>
      <c r="AX2072" s="97">
        <v>3202031</v>
      </c>
      <c r="AY2072" s="97" t="s">
        <v>169</v>
      </c>
      <c r="AZ2072" s="98" t="s">
        <v>170</v>
      </c>
      <c r="BA2072" s="24"/>
    </row>
    <row r="2073" spans="1:53" ht="84.75" customHeight="1">
      <c r="A2073" s="23" t="str">
        <f>+IFERROR(VLOOKUP(R2073,'[2]Listas niveles'!$D$2:$E$11,2,FALSE),"")</f>
        <v>DTCA</v>
      </c>
      <c r="B2073" s="23" t="str">
        <f>+IFERROR(VLOOKUP(AS2073,'[2]Listas anexo 1'!$A$7:$B$8,2,FALSE),"")</f>
        <v>ADMIN</v>
      </c>
      <c r="C2073" s="23" t="str">
        <f>+IFERROR(VLOOKUP(AT2073,'[2]Listas anexo 1'!$A$13:$B$15,2,FALSE),"")</f>
        <v>ADMINYCOOR</v>
      </c>
      <c r="D2073" s="23" t="str">
        <f>+IFERROR(VLOOKUP(AT2073,'[2]Listas anexo 1'!$A$13:$C$15,3,FALSE),"")</f>
        <v>CONTRIBUIR</v>
      </c>
      <c r="E2073" s="23" t="str">
        <f>+IFERROR(VLOOKUP(AT2073,'[2]Listas anexo 1'!$A$19:$B$21,2,FALSE),"")</f>
        <v>ADMINOB</v>
      </c>
      <c r="F2073" s="23" t="str">
        <f>+IFERROR(VLOOKUP(AV2073,'[2]Listas anexo 1'!$J$13:$K$21,2,FALSE),"")</f>
        <v>ADOBI</v>
      </c>
      <c r="G2073" s="23" t="str">
        <f>+IFERROR(VLOOKUP(AW2073,'[2]LISTAS ANEXO 1. 2'!$A$9:$B$38,2,FALSE),"")</f>
        <v>AII</v>
      </c>
      <c r="H2073" s="23" t="str">
        <f>+IFERROR(IF(C2073="ADMINYCOOR",VLOOKUP(AY2073,'[2]LISTAS ANEXO 1. 3'!$B$13:$C$42,2,FALSE),IF(C2073="TASAS",VLOOKUP(AY2073,'[2]LISTAS ANEXO 1. 3'!$B$43:$C$51,2,FALSE),IF(C2073="FORTALECIMIENTO",VLOOKUP(AY2073,'[2]LISTAS ANEXO 1. 3'!$B$52:$C$58,2,FALSE),""))),"")</f>
        <v>CC</v>
      </c>
      <c r="I2073" s="23" t="str">
        <f>+IFERROR(VLOOKUP(#REF!,'[2]LISTAS ANEXO 1. 4'!$B$74:$C$90,2,FALSE),"")</f>
        <v/>
      </c>
      <c r="J2073" s="23" t="str">
        <f>+IFERROR(VLOOKUP(X2073,[2]ORDINALES!$B$2:$C$5,2,FALSE),"")</f>
        <v>CTADOS</v>
      </c>
      <c r="K2073" s="23" t="str">
        <f>+IFERROR(VLOOKUP(#REF!,[2]REGION!$G$2:$I$1125,2,FALSE),"")</f>
        <v/>
      </c>
      <c r="L2073" s="23" t="str">
        <f>+IFERROR(VLOOKUP(AI2073,[2]REGION!$G$2:$I$1125,2,FALSE),"")</f>
        <v>CORDOBA</v>
      </c>
      <c r="M2073" s="23" t="str">
        <f>+IFERROR(VLOOKUP(#REF!,[2]ORDINALES!$H$2:$I$382,2,FALSE),"")</f>
        <v/>
      </c>
      <c r="N2073" s="23" t="str">
        <f>IFERROR(VLOOKUP(U2073,'[2]Lista Willy'!$B$11:$D$14,3,FALSE),"")</f>
        <v>REC_20</v>
      </c>
      <c r="O2073" s="24"/>
      <c r="P2073" s="94">
        <v>62015</v>
      </c>
      <c r="Q2073" s="94" t="s">
        <v>540</v>
      </c>
      <c r="R2073" s="94" t="s">
        <v>1757</v>
      </c>
      <c r="S2073" s="94" t="s">
        <v>1972</v>
      </c>
      <c r="T2073" s="94" t="s">
        <v>1757</v>
      </c>
      <c r="U2073" s="94" t="s">
        <v>153</v>
      </c>
      <c r="V2073" s="94" t="s">
        <v>154</v>
      </c>
      <c r="W2073" s="94" t="s">
        <v>1177</v>
      </c>
      <c r="X2073" s="90" t="s">
        <v>55</v>
      </c>
      <c r="Y2073" s="94" t="s">
        <v>1985</v>
      </c>
      <c r="Z2073" s="138">
        <v>15729000</v>
      </c>
      <c r="AA2073" s="120"/>
      <c r="AB2073" s="138"/>
      <c r="AC2073" s="138"/>
      <c r="AD2073" s="138"/>
      <c r="AE2073" s="120">
        <v>15729000</v>
      </c>
      <c r="AF2073" s="88"/>
      <c r="AG2073" s="89"/>
      <c r="AH2073" s="90" t="s">
        <v>57</v>
      </c>
      <c r="AI2073" s="94" t="s">
        <v>1974</v>
      </c>
      <c r="AJ2073" s="94" t="s">
        <v>1975</v>
      </c>
      <c r="AK2073" s="94" t="s">
        <v>171</v>
      </c>
      <c r="AL2073" s="94" t="s">
        <v>1976</v>
      </c>
      <c r="AM2073" s="94"/>
      <c r="AN2073" s="94" t="s">
        <v>57</v>
      </c>
      <c r="AO2073" s="94" t="s">
        <v>1977</v>
      </c>
      <c r="AP2073" s="94" t="s">
        <v>57</v>
      </c>
      <c r="AQ2073" s="94" t="s">
        <v>240</v>
      </c>
      <c r="AR2073" s="94" t="s">
        <v>57</v>
      </c>
      <c r="AS2073" s="90" t="s">
        <v>60</v>
      </c>
      <c r="AT2073" s="94" t="s">
        <v>61</v>
      </c>
      <c r="AU2073" s="97" t="s">
        <v>62</v>
      </c>
      <c r="AV2073" s="98" t="s">
        <v>125</v>
      </c>
      <c r="AW2073" s="97" t="s">
        <v>168</v>
      </c>
      <c r="AX2073" s="97">
        <v>3202031</v>
      </c>
      <c r="AY2073" s="97" t="s">
        <v>169</v>
      </c>
      <c r="AZ2073" s="98" t="s">
        <v>170</v>
      </c>
      <c r="BA2073" s="24"/>
    </row>
    <row r="2074" spans="1:53" ht="84.75" customHeight="1">
      <c r="A2074" s="23" t="str">
        <f>+IFERROR(VLOOKUP(R2074,'[2]Listas niveles'!$D$2:$E$11,2,FALSE),"")</f>
        <v>DTCA</v>
      </c>
      <c r="B2074" s="23" t="str">
        <f>+IFERROR(VLOOKUP(AS2074,'[2]Listas anexo 1'!$A$7:$B$8,2,FALSE),"")</f>
        <v>ADMIN</v>
      </c>
      <c r="C2074" s="23" t="str">
        <f>+IFERROR(VLOOKUP(AT2074,'[2]Listas anexo 1'!$A$13:$B$15,2,FALSE),"")</f>
        <v>ADMINYCOOR</v>
      </c>
      <c r="D2074" s="23" t="str">
        <f>+IFERROR(VLOOKUP(AT2074,'[2]Listas anexo 1'!$A$13:$C$15,3,FALSE),"")</f>
        <v>CONTRIBUIR</v>
      </c>
      <c r="E2074" s="23" t="str">
        <f>+IFERROR(VLOOKUP(AT2074,'[2]Listas anexo 1'!$A$19:$B$21,2,FALSE),"")</f>
        <v>ADMINOB</v>
      </c>
      <c r="F2074" s="23" t="str">
        <f>+IFERROR(VLOOKUP(AV2074,'[2]Listas anexo 1'!$J$13:$K$21,2,FALSE),"")</f>
        <v>ADOBI</v>
      </c>
      <c r="G2074" s="23" t="str">
        <f>+IFERROR(VLOOKUP(AW2074,'[2]LISTAS ANEXO 1. 2'!$A$9:$B$38,2,FALSE),"")</f>
        <v>AII</v>
      </c>
      <c r="H2074" s="23" t="str">
        <f>+IFERROR(IF(C2074="ADMINYCOOR",VLOOKUP(AY2074,'[2]LISTAS ANEXO 1. 3'!$B$13:$C$42,2,FALSE),IF(C2074="TASAS",VLOOKUP(AY2074,'[2]LISTAS ANEXO 1. 3'!$B$43:$C$51,2,FALSE),IF(C2074="FORTALECIMIENTO",VLOOKUP(AY2074,'[2]LISTAS ANEXO 1. 3'!$B$52:$C$58,2,FALSE),""))),"")</f>
        <v>CC</v>
      </c>
      <c r="I2074" s="23" t="str">
        <f>+IFERROR(VLOOKUP(#REF!,'[2]LISTAS ANEXO 1. 4'!$B$74:$C$90,2,FALSE),"")</f>
        <v/>
      </c>
      <c r="J2074" s="23" t="str">
        <f>+IFERROR(VLOOKUP(X2074,[2]ORDINALES!$B$2:$C$5,2,FALSE),"")</f>
        <v>CTADOS</v>
      </c>
      <c r="K2074" s="23" t="str">
        <f>+IFERROR(VLOOKUP(#REF!,[2]REGION!$G$2:$I$1125,2,FALSE),"")</f>
        <v/>
      </c>
      <c r="L2074" s="23" t="str">
        <f>+IFERROR(VLOOKUP(AI2074,[2]REGION!$G$2:$I$1125,2,FALSE),"")</f>
        <v>CORDOBA</v>
      </c>
      <c r="M2074" s="23" t="str">
        <f>+IFERROR(VLOOKUP(#REF!,[2]ORDINALES!$H$2:$I$382,2,FALSE),"")</f>
        <v/>
      </c>
      <c r="N2074" s="23" t="str">
        <f>IFERROR(VLOOKUP(U2074,'[2]Lista Willy'!$B$11:$D$14,3,FALSE),"")</f>
        <v>REC_20</v>
      </c>
      <c r="O2074" s="24"/>
      <c r="P2074" s="94">
        <v>62016</v>
      </c>
      <c r="Q2074" s="94" t="s">
        <v>540</v>
      </c>
      <c r="R2074" s="94" t="s">
        <v>1757</v>
      </c>
      <c r="S2074" s="94" t="s">
        <v>1972</v>
      </c>
      <c r="T2074" s="94" t="s">
        <v>1757</v>
      </c>
      <c r="U2074" s="94" t="s">
        <v>153</v>
      </c>
      <c r="V2074" s="94" t="s">
        <v>154</v>
      </c>
      <c r="W2074" s="94" t="s">
        <v>1177</v>
      </c>
      <c r="X2074" s="90" t="s">
        <v>55</v>
      </c>
      <c r="Y2074" s="94" t="s">
        <v>1985</v>
      </c>
      <c r="Z2074" s="138">
        <v>15729000</v>
      </c>
      <c r="AA2074" s="120"/>
      <c r="AB2074" s="138"/>
      <c r="AC2074" s="138"/>
      <c r="AD2074" s="138"/>
      <c r="AE2074" s="120">
        <v>15729000</v>
      </c>
      <c r="AF2074" s="88"/>
      <c r="AG2074" s="89"/>
      <c r="AH2074" s="90" t="s">
        <v>57</v>
      </c>
      <c r="AI2074" s="94" t="s">
        <v>1974</v>
      </c>
      <c r="AJ2074" s="94" t="s">
        <v>1975</v>
      </c>
      <c r="AK2074" s="94" t="s">
        <v>171</v>
      </c>
      <c r="AL2074" s="94" t="s">
        <v>1976</v>
      </c>
      <c r="AM2074" s="94"/>
      <c r="AN2074" s="94" t="s">
        <v>57</v>
      </c>
      <c r="AO2074" s="94" t="s">
        <v>1977</v>
      </c>
      <c r="AP2074" s="94" t="s">
        <v>57</v>
      </c>
      <c r="AQ2074" s="94" t="s">
        <v>240</v>
      </c>
      <c r="AR2074" s="94" t="s">
        <v>57</v>
      </c>
      <c r="AS2074" s="90" t="s">
        <v>60</v>
      </c>
      <c r="AT2074" s="94" t="s">
        <v>61</v>
      </c>
      <c r="AU2074" s="97" t="s">
        <v>62</v>
      </c>
      <c r="AV2074" s="98" t="s">
        <v>125</v>
      </c>
      <c r="AW2074" s="97" t="s">
        <v>168</v>
      </c>
      <c r="AX2074" s="97">
        <v>3202031</v>
      </c>
      <c r="AY2074" s="97" t="s">
        <v>169</v>
      </c>
      <c r="AZ2074" s="98" t="s">
        <v>170</v>
      </c>
      <c r="BA2074" s="24"/>
    </row>
    <row r="2075" spans="1:53" ht="84.75" customHeight="1">
      <c r="A2075" s="23" t="str">
        <f>+IFERROR(VLOOKUP(R2075,'[2]Listas niveles'!$D$2:$E$11,2,FALSE),"")</f>
        <v>DTCA</v>
      </c>
      <c r="B2075" s="23" t="str">
        <f>+IFERROR(VLOOKUP(AS2075,'[2]Listas anexo 1'!$A$7:$B$8,2,FALSE),"")</f>
        <v>ADMIN</v>
      </c>
      <c r="C2075" s="23" t="str">
        <f>+IFERROR(VLOOKUP(AT2075,'[2]Listas anexo 1'!$A$13:$B$15,2,FALSE),"")</f>
        <v>ADMINYCOOR</v>
      </c>
      <c r="D2075" s="23" t="str">
        <f>+IFERROR(VLOOKUP(AT2075,'[2]Listas anexo 1'!$A$13:$C$15,3,FALSE),"")</f>
        <v>CONTRIBUIR</v>
      </c>
      <c r="E2075" s="23" t="str">
        <f>+IFERROR(VLOOKUP(AT2075,'[2]Listas anexo 1'!$A$19:$B$21,2,FALSE),"")</f>
        <v>ADMINOB</v>
      </c>
      <c r="F2075" s="23" t="str">
        <f>+IFERROR(VLOOKUP(AV2075,'[2]Listas anexo 1'!$J$13:$K$21,2,FALSE),"")</f>
        <v>ADOBI</v>
      </c>
      <c r="G2075" s="23" t="str">
        <f>+IFERROR(VLOOKUP(AW2075,'[2]LISTAS ANEXO 1. 2'!$A$9:$B$38,2,FALSE),"")</f>
        <v>AII</v>
      </c>
      <c r="H2075" s="23" t="str">
        <f>+IFERROR(IF(C2075="ADMINYCOOR",VLOOKUP(AY2075,'[2]LISTAS ANEXO 1. 3'!$B$13:$C$42,2,FALSE),IF(C2075="TASAS",VLOOKUP(AY2075,'[2]LISTAS ANEXO 1. 3'!$B$43:$C$51,2,FALSE),IF(C2075="FORTALECIMIENTO",VLOOKUP(AY2075,'[2]LISTAS ANEXO 1. 3'!$B$52:$C$58,2,FALSE),""))),"")</f>
        <v>CC</v>
      </c>
      <c r="I2075" s="23" t="str">
        <f>+IFERROR(VLOOKUP(#REF!,'[2]LISTAS ANEXO 1. 4'!$B$74:$C$90,2,FALSE),"")</f>
        <v/>
      </c>
      <c r="J2075" s="23" t="str">
        <f>+IFERROR(VLOOKUP(X2075,[2]ORDINALES!$B$2:$C$5,2,FALSE),"")</f>
        <v>CTADOS</v>
      </c>
      <c r="K2075" s="23" t="str">
        <f>+IFERROR(VLOOKUP(#REF!,[2]REGION!$G$2:$I$1125,2,FALSE),"")</f>
        <v/>
      </c>
      <c r="L2075" s="23" t="str">
        <f>+IFERROR(VLOOKUP(AI2075,[2]REGION!$G$2:$I$1125,2,FALSE),"")</f>
        <v>CORDOBA</v>
      </c>
      <c r="M2075" s="23" t="str">
        <f>+IFERROR(VLOOKUP(#REF!,[2]ORDINALES!$H$2:$I$382,2,FALSE),"")</f>
        <v/>
      </c>
      <c r="N2075" s="23" t="str">
        <f>IFERROR(VLOOKUP(U2075,'[2]Lista Willy'!$B$11:$D$14,3,FALSE),"")</f>
        <v>REC_20</v>
      </c>
      <c r="O2075" s="24"/>
      <c r="P2075" s="94">
        <v>62017</v>
      </c>
      <c r="Q2075" s="94" t="s">
        <v>540</v>
      </c>
      <c r="R2075" s="94" t="s">
        <v>1757</v>
      </c>
      <c r="S2075" s="94" t="s">
        <v>1972</v>
      </c>
      <c r="T2075" s="94" t="s">
        <v>1757</v>
      </c>
      <c r="U2075" s="94" t="s">
        <v>153</v>
      </c>
      <c r="V2075" s="94" t="s">
        <v>154</v>
      </c>
      <c r="W2075" s="94" t="s">
        <v>1177</v>
      </c>
      <c r="X2075" s="90" t="s">
        <v>55</v>
      </c>
      <c r="Y2075" s="94" t="s">
        <v>1985</v>
      </c>
      <c r="Z2075" s="138">
        <v>15729000</v>
      </c>
      <c r="AA2075" s="120"/>
      <c r="AB2075" s="138"/>
      <c r="AC2075" s="138"/>
      <c r="AD2075" s="138"/>
      <c r="AE2075" s="120">
        <v>15729000</v>
      </c>
      <c r="AF2075" s="88"/>
      <c r="AG2075" s="89"/>
      <c r="AH2075" s="90" t="s">
        <v>57</v>
      </c>
      <c r="AI2075" s="94" t="s">
        <v>1974</v>
      </c>
      <c r="AJ2075" s="94" t="s">
        <v>1975</v>
      </c>
      <c r="AK2075" s="94" t="s">
        <v>171</v>
      </c>
      <c r="AL2075" s="94" t="s">
        <v>1976</v>
      </c>
      <c r="AM2075" s="94"/>
      <c r="AN2075" s="94" t="s">
        <v>57</v>
      </c>
      <c r="AO2075" s="94" t="s">
        <v>1977</v>
      </c>
      <c r="AP2075" s="94" t="s">
        <v>57</v>
      </c>
      <c r="AQ2075" s="94" t="s">
        <v>240</v>
      </c>
      <c r="AR2075" s="94" t="s">
        <v>57</v>
      </c>
      <c r="AS2075" s="90" t="s">
        <v>60</v>
      </c>
      <c r="AT2075" s="94" t="s">
        <v>61</v>
      </c>
      <c r="AU2075" s="97" t="s">
        <v>62</v>
      </c>
      <c r="AV2075" s="98" t="s">
        <v>125</v>
      </c>
      <c r="AW2075" s="97" t="s">
        <v>168</v>
      </c>
      <c r="AX2075" s="97">
        <v>3202031</v>
      </c>
      <c r="AY2075" s="97" t="s">
        <v>169</v>
      </c>
      <c r="AZ2075" s="98" t="s">
        <v>170</v>
      </c>
      <c r="BA2075" s="24"/>
    </row>
    <row r="2076" spans="1:53" ht="84.75" customHeight="1">
      <c r="A2076" s="23" t="str">
        <f>+IFERROR(VLOOKUP(R2076,'[2]Listas niveles'!$D$2:$E$11,2,FALSE),"")</f>
        <v>DTCA</v>
      </c>
      <c r="B2076" s="23" t="str">
        <f>+IFERROR(VLOOKUP(AS2076,'[2]Listas anexo 1'!$A$7:$B$8,2,FALSE),"")</f>
        <v>ADMIN</v>
      </c>
      <c r="C2076" s="23" t="str">
        <f>+IFERROR(VLOOKUP(AT2076,'[2]Listas anexo 1'!$A$13:$B$15,2,FALSE),"")</f>
        <v>ADMINYCOOR</v>
      </c>
      <c r="D2076" s="23" t="str">
        <f>+IFERROR(VLOOKUP(AT2076,'[2]Listas anexo 1'!$A$13:$C$15,3,FALSE),"")</f>
        <v>CONTRIBUIR</v>
      </c>
      <c r="E2076" s="23" t="str">
        <f>+IFERROR(VLOOKUP(AT2076,'[2]Listas anexo 1'!$A$19:$B$21,2,FALSE),"")</f>
        <v>ADMINOB</v>
      </c>
      <c r="F2076" s="23" t="str">
        <f>+IFERROR(VLOOKUP(AV2076,'[2]Listas anexo 1'!$J$13:$K$21,2,FALSE),"")</f>
        <v>ADOBI</v>
      </c>
      <c r="G2076" s="23" t="str">
        <f>+IFERROR(VLOOKUP(AW2076,'[2]LISTAS ANEXO 1. 2'!$A$9:$B$38,2,FALSE),"")</f>
        <v>AII</v>
      </c>
      <c r="H2076" s="23" t="str">
        <f>+IFERROR(IF(C2076="ADMINYCOOR",VLOOKUP(AY2076,'[2]LISTAS ANEXO 1. 3'!$B$13:$C$42,2,FALSE),IF(C2076="TASAS",VLOOKUP(AY2076,'[2]LISTAS ANEXO 1. 3'!$B$43:$C$51,2,FALSE),IF(C2076="FORTALECIMIENTO",VLOOKUP(AY2076,'[2]LISTAS ANEXO 1. 3'!$B$52:$C$58,2,FALSE),""))),"")</f>
        <v>CC</v>
      </c>
      <c r="I2076" s="23" t="str">
        <f>+IFERROR(VLOOKUP(#REF!,'[2]LISTAS ANEXO 1. 4'!$B$74:$C$90,2,FALSE),"")</f>
        <v/>
      </c>
      <c r="J2076" s="23" t="str">
        <f>+IFERROR(VLOOKUP(X2076,[2]ORDINALES!$B$2:$C$5,2,FALSE),"")</f>
        <v>CTADOS</v>
      </c>
      <c r="K2076" s="23" t="str">
        <f>+IFERROR(VLOOKUP(#REF!,[2]REGION!$G$2:$I$1125,2,FALSE),"")</f>
        <v/>
      </c>
      <c r="L2076" s="23" t="str">
        <f>+IFERROR(VLOOKUP(AI2076,[2]REGION!$G$2:$I$1125,2,FALSE),"")</f>
        <v>CORDOBA</v>
      </c>
      <c r="M2076" s="23" t="str">
        <f>+IFERROR(VLOOKUP(#REF!,[2]ORDINALES!$H$2:$I$382,2,FALSE),"")</f>
        <v/>
      </c>
      <c r="N2076" s="23" t="str">
        <f>IFERROR(VLOOKUP(U2076,'[2]Lista Willy'!$B$11:$D$14,3,FALSE),"")</f>
        <v>REC_20</v>
      </c>
      <c r="O2076" s="24"/>
      <c r="P2076" s="94">
        <v>62018</v>
      </c>
      <c r="Q2076" s="94" t="s">
        <v>540</v>
      </c>
      <c r="R2076" s="94" t="s">
        <v>1757</v>
      </c>
      <c r="S2076" s="94" t="s">
        <v>1972</v>
      </c>
      <c r="T2076" s="94" t="s">
        <v>1757</v>
      </c>
      <c r="U2076" s="94" t="s">
        <v>153</v>
      </c>
      <c r="V2076" s="94" t="s">
        <v>154</v>
      </c>
      <c r="W2076" s="94" t="s">
        <v>1177</v>
      </c>
      <c r="X2076" s="90" t="s">
        <v>55</v>
      </c>
      <c r="Y2076" s="94" t="s">
        <v>1985</v>
      </c>
      <c r="Z2076" s="138">
        <v>15729000</v>
      </c>
      <c r="AA2076" s="120"/>
      <c r="AB2076" s="138"/>
      <c r="AC2076" s="138"/>
      <c r="AD2076" s="138"/>
      <c r="AE2076" s="120">
        <v>15729000</v>
      </c>
      <c r="AF2076" s="88"/>
      <c r="AG2076" s="89"/>
      <c r="AH2076" s="90" t="s">
        <v>57</v>
      </c>
      <c r="AI2076" s="94" t="s">
        <v>1974</v>
      </c>
      <c r="AJ2076" s="94" t="s">
        <v>1975</v>
      </c>
      <c r="AK2076" s="94" t="s">
        <v>171</v>
      </c>
      <c r="AL2076" s="94" t="s">
        <v>1976</v>
      </c>
      <c r="AM2076" s="94"/>
      <c r="AN2076" s="94" t="s">
        <v>57</v>
      </c>
      <c r="AO2076" s="94" t="s">
        <v>1977</v>
      </c>
      <c r="AP2076" s="94" t="s">
        <v>57</v>
      </c>
      <c r="AQ2076" s="94" t="s">
        <v>240</v>
      </c>
      <c r="AR2076" s="94" t="s">
        <v>57</v>
      </c>
      <c r="AS2076" s="90" t="s">
        <v>60</v>
      </c>
      <c r="AT2076" s="94" t="s">
        <v>61</v>
      </c>
      <c r="AU2076" s="97" t="s">
        <v>62</v>
      </c>
      <c r="AV2076" s="98" t="s">
        <v>125</v>
      </c>
      <c r="AW2076" s="97" t="s">
        <v>168</v>
      </c>
      <c r="AX2076" s="97">
        <v>3202031</v>
      </c>
      <c r="AY2076" s="97" t="s">
        <v>169</v>
      </c>
      <c r="AZ2076" s="98" t="s">
        <v>170</v>
      </c>
      <c r="BA2076" s="24"/>
    </row>
    <row r="2077" spans="1:53" ht="84.75" customHeight="1">
      <c r="A2077" s="23" t="str">
        <f>+IFERROR(VLOOKUP(R2077,'[2]Listas niveles'!$D$2:$E$11,2,FALSE),"")</f>
        <v>DTCA</v>
      </c>
      <c r="B2077" s="23" t="str">
        <f>+IFERROR(VLOOKUP(AS2077,'[2]Listas anexo 1'!$A$7:$B$8,2,FALSE),"")</f>
        <v>ADMIN</v>
      </c>
      <c r="C2077" s="23" t="str">
        <f>+IFERROR(VLOOKUP(AT2077,'[2]Listas anexo 1'!$A$13:$B$15,2,FALSE),"")</f>
        <v>ADMINYCOOR</v>
      </c>
      <c r="D2077" s="23" t="str">
        <f>+IFERROR(VLOOKUP(AT2077,'[2]Listas anexo 1'!$A$13:$C$15,3,FALSE),"")</f>
        <v>CONTRIBUIR</v>
      </c>
      <c r="E2077" s="23" t="str">
        <f>+IFERROR(VLOOKUP(AT2077,'[2]Listas anexo 1'!$A$19:$B$21,2,FALSE),"")</f>
        <v>ADMINOB</v>
      </c>
      <c r="F2077" s="23" t="str">
        <f>+IFERROR(VLOOKUP(AV2077,'[2]Listas anexo 1'!$J$13:$K$21,2,FALSE),"")</f>
        <v>ADOBI</v>
      </c>
      <c r="G2077" s="23" t="str">
        <f>+IFERROR(VLOOKUP(AW2077,'[2]LISTAS ANEXO 1. 2'!$A$9:$B$38,2,FALSE),"")</f>
        <v>AII</v>
      </c>
      <c r="H2077" s="23" t="str">
        <f>+IFERROR(IF(C2077="ADMINYCOOR",VLOOKUP(AY2077,'[2]LISTAS ANEXO 1. 3'!$B$13:$C$42,2,FALSE),IF(C2077="TASAS",VLOOKUP(AY2077,'[2]LISTAS ANEXO 1. 3'!$B$43:$C$51,2,FALSE),IF(C2077="FORTALECIMIENTO",VLOOKUP(AY2077,'[2]LISTAS ANEXO 1. 3'!$B$52:$C$58,2,FALSE),""))),"")</f>
        <v>CC</v>
      </c>
      <c r="I2077" s="23" t="str">
        <f>+IFERROR(VLOOKUP(#REF!,'[2]LISTAS ANEXO 1. 4'!$B$74:$C$90,2,FALSE),"")</f>
        <v/>
      </c>
      <c r="J2077" s="23" t="str">
        <f>+IFERROR(VLOOKUP(X2077,[2]ORDINALES!$B$2:$C$5,2,FALSE),"")</f>
        <v>CTADOS</v>
      </c>
      <c r="K2077" s="23" t="str">
        <f>+IFERROR(VLOOKUP(#REF!,[2]REGION!$G$2:$I$1125,2,FALSE),"")</f>
        <v/>
      </c>
      <c r="L2077" s="23" t="str">
        <f>+IFERROR(VLOOKUP(AI2077,[2]REGION!$G$2:$I$1125,2,FALSE),"")</f>
        <v>CORDOBA</v>
      </c>
      <c r="M2077" s="23" t="str">
        <f>+IFERROR(VLOOKUP(#REF!,[2]ORDINALES!$H$2:$I$382,2,FALSE),"")</f>
        <v/>
      </c>
      <c r="N2077" s="23" t="str">
        <f>IFERROR(VLOOKUP(U2077,'[2]Lista Willy'!$B$11:$D$14,3,FALSE),"")</f>
        <v>REC_20</v>
      </c>
      <c r="O2077" s="24"/>
      <c r="P2077" s="94">
        <v>62019</v>
      </c>
      <c r="Q2077" s="94" t="s">
        <v>540</v>
      </c>
      <c r="R2077" s="94" t="s">
        <v>1757</v>
      </c>
      <c r="S2077" s="94" t="s">
        <v>1972</v>
      </c>
      <c r="T2077" s="94" t="s">
        <v>1757</v>
      </c>
      <c r="U2077" s="94" t="s">
        <v>153</v>
      </c>
      <c r="V2077" s="94" t="s">
        <v>154</v>
      </c>
      <c r="W2077" s="94" t="s">
        <v>1177</v>
      </c>
      <c r="X2077" s="90" t="s">
        <v>55</v>
      </c>
      <c r="Y2077" s="94" t="s">
        <v>1988</v>
      </c>
      <c r="Z2077" s="138">
        <v>28665000</v>
      </c>
      <c r="AA2077" s="120"/>
      <c r="AB2077" s="138"/>
      <c r="AC2077" s="138"/>
      <c r="AD2077" s="138"/>
      <c r="AE2077" s="120">
        <v>28665000</v>
      </c>
      <c r="AF2077" s="88"/>
      <c r="AG2077" s="89"/>
      <c r="AH2077" s="90" t="s">
        <v>57</v>
      </c>
      <c r="AI2077" s="94" t="s">
        <v>1974</v>
      </c>
      <c r="AJ2077" s="94" t="s">
        <v>1975</v>
      </c>
      <c r="AK2077" s="94" t="s">
        <v>171</v>
      </c>
      <c r="AL2077" s="94" t="s">
        <v>1976</v>
      </c>
      <c r="AM2077" s="94"/>
      <c r="AN2077" s="94" t="s">
        <v>57</v>
      </c>
      <c r="AO2077" s="94" t="s">
        <v>1977</v>
      </c>
      <c r="AP2077" s="94" t="s">
        <v>57</v>
      </c>
      <c r="AQ2077" s="94" t="s">
        <v>240</v>
      </c>
      <c r="AR2077" s="94" t="s">
        <v>57</v>
      </c>
      <c r="AS2077" s="90" t="s">
        <v>60</v>
      </c>
      <c r="AT2077" s="94" t="s">
        <v>61</v>
      </c>
      <c r="AU2077" s="97" t="s">
        <v>62</v>
      </c>
      <c r="AV2077" s="98" t="s">
        <v>125</v>
      </c>
      <c r="AW2077" s="97" t="s">
        <v>168</v>
      </c>
      <c r="AX2077" s="97">
        <v>3202031</v>
      </c>
      <c r="AY2077" s="97" t="s">
        <v>169</v>
      </c>
      <c r="AZ2077" s="98" t="s">
        <v>170</v>
      </c>
      <c r="BA2077" s="24"/>
    </row>
    <row r="2078" spans="1:53" ht="84.75" customHeight="1">
      <c r="A2078" s="23" t="str">
        <f>+IFERROR(VLOOKUP(R2078,'[2]Listas niveles'!$D$2:$E$11,2,FALSE),"")</f>
        <v>DTCA</v>
      </c>
      <c r="B2078" s="23" t="str">
        <f>+IFERROR(VLOOKUP(AS2078,'[2]Listas anexo 1'!$A$7:$B$8,2,FALSE),"")</f>
        <v>ADMIN</v>
      </c>
      <c r="C2078" s="23" t="str">
        <f>+IFERROR(VLOOKUP(AT2078,'[2]Listas anexo 1'!$A$13:$B$15,2,FALSE),"")</f>
        <v>ADMINYCOOR</v>
      </c>
      <c r="D2078" s="23" t="str">
        <f>+IFERROR(VLOOKUP(AT2078,'[2]Listas anexo 1'!$A$13:$C$15,3,FALSE),"")</f>
        <v>CONTRIBUIR</v>
      </c>
      <c r="E2078" s="23" t="str">
        <f>+IFERROR(VLOOKUP(AT2078,'[2]Listas anexo 1'!$A$19:$B$21,2,FALSE),"")</f>
        <v>ADMINOB</v>
      </c>
      <c r="F2078" s="23" t="str">
        <f>+IFERROR(VLOOKUP(AV2078,'[2]Listas anexo 1'!$J$13:$K$21,2,FALSE),"")</f>
        <v>ADOBI</v>
      </c>
      <c r="G2078" s="23" t="str">
        <f>+IFERROR(VLOOKUP(AW2078,'[2]LISTAS ANEXO 1. 2'!$A$9:$B$38,2,FALSE),"")</f>
        <v>AII</v>
      </c>
      <c r="H2078" s="23" t="str">
        <f>+IFERROR(IF(C2078="ADMINYCOOR",VLOOKUP(AY2078,'[2]LISTAS ANEXO 1. 3'!$B$13:$C$42,2,FALSE),IF(C2078="TASAS",VLOOKUP(AY2078,'[2]LISTAS ANEXO 1. 3'!$B$43:$C$51,2,FALSE),IF(C2078="FORTALECIMIENTO",VLOOKUP(AY2078,'[2]LISTAS ANEXO 1. 3'!$B$52:$C$58,2,FALSE),""))),"")</f>
        <v>CC</v>
      </c>
      <c r="I2078" s="23" t="str">
        <f>+IFERROR(VLOOKUP(#REF!,'[2]LISTAS ANEXO 1. 4'!$B$74:$C$90,2,FALSE),"")</f>
        <v/>
      </c>
      <c r="J2078" s="23" t="str">
        <f>+IFERROR(VLOOKUP(X2078,[2]ORDINALES!$B$2:$C$5,2,FALSE),"")</f>
        <v>CTADOS</v>
      </c>
      <c r="K2078" s="23" t="str">
        <f>+IFERROR(VLOOKUP(#REF!,[2]REGION!$G$2:$I$1125,2,FALSE),"")</f>
        <v/>
      </c>
      <c r="L2078" s="23" t="str">
        <f>+IFERROR(VLOOKUP(AI2078,[2]REGION!$G$2:$I$1125,2,FALSE),"")</f>
        <v>CORDOBA</v>
      </c>
      <c r="M2078" s="23" t="str">
        <f>+IFERROR(VLOOKUP(#REF!,[2]ORDINALES!$H$2:$I$382,2,FALSE),"")</f>
        <v/>
      </c>
      <c r="N2078" s="23" t="str">
        <f>IFERROR(VLOOKUP(U2078,'[2]Lista Willy'!$B$11:$D$14,3,FALSE),"")</f>
        <v>REC_20</v>
      </c>
      <c r="O2078" s="24"/>
      <c r="P2078" s="94">
        <v>62020</v>
      </c>
      <c r="Q2078" s="94" t="s">
        <v>540</v>
      </c>
      <c r="R2078" s="94" t="s">
        <v>1757</v>
      </c>
      <c r="S2078" s="94" t="s">
        <v>1972</v>
      </c>
      <c r="T2078" s="94" t="s">
        <v>1757</v>
      </c>
      <c r="U2078" s="94" t="s">
        <v>153</v>
      </c>
      <c r="V2078" s="94" t="s">
        <v>154</v>
      </c>
      <c r="W2078" s="94" t="s">
        <v>1177</v>
      </c>
      <c r="X2078" s="90" t="s">
        <v>55</v>
      </c>
      <c r="Y2078" s="94" t="s">
        <v>1988</v>
      </c>
      <c r="Z2078" s="138">
        <v>28665000</v>
      </c>
      <c r="AA2078" s="120"/>
      <c r="AB2078" s="138"/>
      <c r="AC2078" s="138"/>
      <c r="AD2078" s="138"/>
      <c r="AE2078" s="120">
        <v>28665000</v>
      </c>
      <c r="AF2078" s="88"/>
      <c r="AG2078" s="89"/>
      <c r="AH2078" s="90" t="s">
        <v>57</v>
      </c>
      <c r="AI2078" s="94" t="s">
        <v>1974</v>
      </c>
      <c r="AJ2078" s="94" t="s">
        <v>1975</v>
      </c>
      <c r="AK2078" s="94" t="s">
        <v>171</v>
      </c>
      <c r="AL2078" s="94" t="s">
        <v>1976</v>
      </c>
      <c r="AM2078" s="94"/>
      <c r="AN2078" s="94" t="s">
        <v>57</v>
      </c>
      <c r="AO2078" s="94" t="s">
        <v>1977</v>
      </c>
      <c r="AP2078" s="94" t="s">
        <v>57</v>
      </c>
      <c r="AQ2078" s="94" t="s">
        <v>240</v>
      </c>
      <c r="AR2078" s="94" t="s">
        <v>57</v>
      </c>
      <c r="AS2078" s="90" t="s">
        <v>60</v>
      </c>
      <c r="AT2078" s="94" t="s">
        <v>61</v>
      </c>
      <c r="AU2078" s="97" t="s">
        <v>62</v>
      </c>
      <c r="AV2078" s="98" t="s">
        <v>125</v>
      </c>
      <c r="AW2078" s="97" t="s">
        <v>168</v>
      </c>
      <c r="AX2078" s="97">
        <v>3202031</v>
      </c>
      <c r="AY2078" s="97" t="s">
        <v>169</v>
      </c>
      <c r="AZ2078" s="98" t="s">
        <v>170</v>
      </c>
      <c r="BA2078" s="24"/>
    </row>
    <row r="2079" spans="1:53" ht="84.75" customHeight="1">
      <c r="A2079" s="23" t="str">
        <f>+IFERROR(VLOOKUP(R2079,'[2]Listas niveles'!$D$2:$E$11,2,FALSE),"")</f>
        <v>DTCA</v>
      </c>
      <c r="B2079" s="23" t="str">
        <f>+IFERROR(VLOOKUP(AS2079,'[2]Listas anexo 1'!$A$7:$B$8,2,FALSE),"")</f>
        <v>ADMIN</v>
      </c>
      <c r="C2079" s="23" t="str">
        <f>+IFERROR(VLOOKUP(AT2079,'[2]Listas anexo 1'!$A$13:$B$15,2,FALSE),"")</f>
        <v>ADMINYCOOR</v>
      </c>
      <c r="D2079" s="23" t="str">
        <f>+IFERROR(VLOOKUP(AT2079,'[2]Listas anexo 1'!$A$13:$C$15,3,FALSE),"")</f>
        <v>CONTRIBUIR</v>
      </c>
      <c r="E2079" s="23" t="str">
        <f>+IFERROR(VLOOKUP(AT2079,'[2]Listas anexo 1'!$A$19:$B$21,2,FALSE),"")</f>
        <v>ADMINOB</v>
      </c>
      <c r="F2079" s="23" t="str">
        <f>+IFERROR(VLOOKUP(AV2079,'[2]Listas anexo 1'!$J$13:$K$21,2,FALSE),"")</f>
        <v>ADOBI</v>
      </c>
      <c r="G2079" s="23" t="str">
        <f>+IFERROR(VLOOKUP(AW2079,'[2]LISTAS ANEXO 1. 2'!$A$9:$B$38,2,FALSE),"")</f>
        <v>AII</v>
      </c>
      <c r="H2079" s="23" t="str">
        <f>+IFERROR(IF(C2079="ADMINYCOOR",VLOOKUP(AY2079,'[2]LISTAS ANEXO 1. 3'!$B$13:$C$42,2,FALSE),IF(C2079="TASAS",VLOOKUP(AY2079,'[2]LISTAS ANEXO 1. 3'!$B$43:$C$51,2,FALSE),IF(C2079="FORTALECIMIENTO",VLOOKUP(AY2079,'[2]LISTAS ANEXO 1. 3'!$B$52:$C$58,2,FALSE),""))),"")</f>
        <v>CC</v>
      </c>
      <c r="I2079" s="23" t="str">
        <f>+IFERROR(VLOOKUP(#REF!,'[2]LISTAS ANEXO 1. 4'!$B$74:$C$90,2,FALSE),"")</f>
        <v/>
      </c>
      <c r="J2079" s="23" t="str">
        <f>+IFERROR(VLOOKUP(X2079,[2]ORDINALES!$B$2:$C$5,2,FALSE),"")</f>
        <v>CTADOS</v>
      </c>
      <c r="K2079" s="23" t="str">
        <f>+IFERROR(VLOOKUP(#REF!,[2]REGION!$G$2:$I$1125,2,FALSE),"")</f>
        <v/>
      </c>
      <c r="L2079" s="23" t="str">
        <f>+IFERROR(VLOOKUP(AI2079,[2]REGION!$G$2:$I$1125,2,FALSE),"")</f>
        <v>CORDOBA</v>
      </c>
      <c r="M2079" s="23" t="str">
        <f>+IFERROR(VLOOKUP(#REF!,[2]ORDINALES!$H$2:$I$382,2,FALSE),"")</f>
        <v/>
      </c>
      <c r="N2079" s="23" t="str">
        <f>IFERROR(VLOOKUP(U2079,'[2]Lista Willy'!$B$11:$D$14,3,FALSE),"")</f>
        <v>REC_20</v>
      </c>
      <c r="O2079" s="24"/>
      <c r="P2079" s="94">
        <v>62021</v>
      </c>
      <c r="Q2079" s="94" t="s">
        <v>540</v>
      </c>
      <c r="R2079" s="94" t="s">
        <v>1757</v>
      </c>
      <c r="S2079" s="94" t="s">
        <v>1972</v>
      </c>
      <c r="T2079" s="94" t="s">
        <v>1757</v>
      </c>
      <c r="U2079" s="94" t="s">
        <v>153</v>
      </c>
      <c r="V2079" s="94" t="s">
        <v>154</v>
      </c>
      <c r="W2079" s="94" t="s">
        <v>1177</v>
      </c>
      <c r="X2079" s="90" t="s">
        <v>55</v>
      </c>
      <c r="Y2079" s="94" t="s">
        <v>1988</v>
      </c>
      <c r="Z2079" s="138">
        <v>28665000</v>
      </c>
      <c r="AA2079" s="120"/>
      <c r="AB2079" s="138"/>
      <c r="AC2079" s="138"/>
      <c r="AD2079" s="138"/>
      <c r="AE2079" s="120">
        <v>28665000</v>
      </c>
      <c r="AF2079" s="88"/>
      <c r="AG2079" s="89"/>
      <c r="AH2079" s="90" t="s">
        <v>57</v>
      </c>
      <c r="AI2079" s="94" t="s">
        <v>1974</v>
      </c>
      <c r="AJ2079" s="94" t="s">
        <v>1975</v>
      </c>
      <c r="AK2079" s="94" t="s">
        <v>171</v>
      </c>
      <c r="AL2079" s="94" t="s">
        <v>1976</v>
      </c>
      <c r="AM2079" s="94"/>
      <c r="AN2079" s="94" t="s">
        <v>57</v>
      </c>
      <c r="AO2079" s="94" t="s">
        <v>1977</v>
      </c>
      <c r="AP2079" s="94" t="s">
        <v>57</v>
      </c>
      <c r="AQ2079" s="94" t="s">
        <v>240</v>
      </c>
      <c r="AR2079" s="94" t="s">
        <v>57</v>
      </c>
      <c r="AS2079" s="90" t="s">
        <v>60</v>
      </c>
      <c r="AT2079" s="94" t="s">
        <v>61</v>
      </c>
      <c r="AU2079" s="97" t="s">
        <v>62</v>
      </c>
      <c r="AV2079" s="98" t="s">
        <v>125</v>
      </c>
      <c r="AW2079" s="97" t="s">
        <v>168</v>
      </c>
      <c r="AX2079" s="97">
        <v>3202031</v>
      </c>
      <c r="AY2079" s="97" t="s">
        <v>169</v>
      </c>
      <c r="AZ2079" s="98" t="s">
        <v>170</v>
      </c>
      <c r="BA2079" s="24"/>
    </row>
    <row r="2080" spans="1:53" ht="84.75" customHeight="1">
      <c r="A2080" s="23" t="str">
        <f>+IFERROR(VLOOKUP(R2080,'[2]Listas niveles'!$D$2:$E$11,2,FALSE),"")</f>
        <v>DTCA</v>
      </c>
      <c r="B2080" s="23" t="str">
        <f>+IFERROR(VLOOKUP(AS2080,'[2]Listas anexo 1'!$A$7:$B$8,2,FALSE),"")</f>
        <v>ADMIN</v>
      </c>
      <c r="C2080" s="23" t="str">
        <f>+IFERROR(VLOOKUP(AT2080,'[2]Listas anexo 1'!$A$13:$B$15,2,FALSE),"")</f>
        <v>ADMINYCOOR</v>
      </c>
      <c r="D2080" s="23" t="str">
        <f>+IFERROR(VLOOKUP(AT2080,'[2]Listas anexo 1'!$A$13:$C$15,3,FALSE),"")</f>
        <v>CONTRIBUIR</v>
      </c>
      <c r="E2080" s="23" t="str">
        <f>+IFERROR(VLOOKUP(AT2080,'[2]Listas anexo 1'!$A$19:$B$21,2,FALSE),"")</f>
        <v>ADMINOB</v>
      </c>
      <c r="F2080" s="23" t="str">
        <f>+IFERROR(VLOOKUP(AV2080,'[2]Listas anexo 1'!$J$13:$K$21,2,FALSE),"")</f>
        <v>ADOBI</v>
      </c>
      <c r="G2080" s="23" t="str">
        <f>+IFERROR(VLOOKUP(AW2080,'[2]LISTAS ANEXO 1. 2'!$A$9:$B$38,2,FALSE),"")</f>
        <v>AII</v>
      </c>
      <c r="H2080" s="23" t="str">
        <f>+IFERROR(IF(C2080="ADMINYCOOR",VLOOKUP(AY2080,'[2]LISTAS ANEXO 1. 3'!$B$13:$C$42,2,FALSE),IF(C2080="TASAS",VLOOKUP(AY2080,'[2]LISTAS ANEXO 1. 3'!$B$43:$C$51,2,FALSE),IF(C2080="FORTALECIMIENTO",VLOOKUP(AY2080,'[2]LISTAS ANEXO 1. 3'!$B$52:$C$58,2,FALSE),""))),"")</f>
        <v>CC</v>
      </c>
      <c r="I2080" s="23" t="str">
        <f>+IFERROR(VLOOKUP(#REF!,'[2]LISTAS ANEXO 1. 4'!$B$74:$C$90,2,FALSE),"")</f>
        <v/>
      </c>
      <c r="J2080" s="23" t="str">
        <f>+IFERROR(VLOOKUP(X2080,[2]ORDINALES!$B$2:$C$5,2,FALSE),"")</f>
        <v>CTADOS</v>
      </c>
      <c r="K2080" s="23" t="str">
        <f>+IFERROR(VLOOKUP(#REF!,[2]REGION!$G$2:$I$1125,2,FALSE),"")</f>
        <v/>
      </c>
      <c r="L2080" s="23" t="str">
        <f>+IFERROR(VLOOKUP(AI2080,[2]REGION!$G$2:$I$1125,2,FALSE),"")</f>
        <v>CORDOBA</v>
      </c>
      <c r="M2080" s="23" t="str">
        <f>+IFERROR(VLOOKUP(#REF!,[2]ORDINALES!$H$2:$I$382,2,FALSE),"")</f>
        <v/>
      </c>
      <c r="N2080" s="23" t="str">
        <f>IFERROR(VLOOKUP(U2080,'[2]Lista Willy'!$B$11:$D$14,3,FALSE),"")</f>
        <v>REC_20</v>
      </c>
      <c r="O2080" s="24"/>
      <c r="P2080" s="94">
        <v>62022</v>
      </c>
      <c r="Q2080" s="94" t="s">
        <v>540</v>
      </c>
      <c r="R2080" s="94" t="s">
        <v>1757</v>
      </c>
      <c r="S2080" s="94" t="s">
        <v>1972</v>
      </c>
      <c r="T2080" s="94" t="s">
        <v>1757</v>
      </c>
      <c r="U2080" s="94" t="s">
        <v>153</v>
      </c>
      <c r="V2080" s="94" t="s">
        <v>154</v>
      </c>
      <c r="W2080" s="94" t="s">
        <v>1177</v>
      </c>
      <c r="X2080" s="90" t="s">
        <v>55</v>
      </c>
      <c r="Y2080" s="94" t="s">
        <v>1989</v>
      </c>
      <c r="Z2080" s="138">
        <v>28665000</v>
      </c>
      <c r="AA2080" s="120"/>
      <c r="AB2080" s="138"/>
      <c r="AC2080" s="138"/>
      <c r="AD2080" s="138"/>
      <c r="AE2080" s="120">
        <v>28665000</v>
      </c>
      <c r="AF2080" s="88"/>
      <c r="AG2080" s="89"/>
      <c r="AH2080" s="90" t="s">
        <v>57</v>
      </c>
      <c r="AI2080" s="94" t="s">
        <v>1974</v>
      </c>
      <c r="AJ2080" s="94" t="s">
        <v>1975</v>
      </c>
      <c r="AK2080" s="94" t="s">
        <v>171</v>
      </c>
      <c r="AL2080" s="94" t="s">
        <v>1976</v>
      </c>
      <c r="AM2080" s="94"/>
      <c r="AN2080" s="94" t="s">
        <v>57</v>
      </c>
      <c r="AO2080" s="94" t="s">
        <v>1977</v>
      </c>
      <c r="AP2080" s="94" t="s">
        <v>57</v>
      </c>
      <c r="AQ2080" s="94" t="s">
        <v>240</v>
      </c>
      <c r="AR2080" s="94" t="s">
        <v>57</v>
      </c>
      <c r="AS2080" s="90" t="s">
        <v>60</v>
      </c>
      <c r="AT2080" s="94" t="s">
        <v>61</v>
      </c>
      <c r="AU2080" s="97" t="s">
        <v>62</v>
      </c>
      <c r="AV2080" s="98" t="s">
        <v>125</v>
      </c>
      <c r="AW2080" s="97" t="s">
        <v>168</v>
      </c>
      <c r="AX2080" s="97">
        <v>3202031</v>
      </c>
      <c r="AY2080" s="97" t="s">
        <v>169</v>
      </c>
      <c r="AZ2080" s="98" t="s">
        <v>170</v>
      </c>
      <c r="BA2080" s="24"/>
    </row>
    <row r="2081" spans="1:53" ht="84.75" customHeight="1">
      <c r="A2081" s="23" t="str">
        <f>+IFERROR(VLOOKUP(R2081,'[2]Listas niveles'!$D$2:$E$11,2,FALSE),"")</f>
        <v>DTCA</v>
      </c>
      <c r="B2081" s="23" t="str">
        <f>+IFERROR(VLOOKUP(AS2081,'[2]Listas anexo 1'!$A$7:$B$8,2,FALSE),"")</f>
        <v>ADMIN</v>
      </c>
      <c r="C2081" s="23" t="str">
        <f>+IFERROR(VLOOKUP(AT2081,'[2]Listas anexo 1'!$A$13:$B$15,2,FALSE),"")</f>
        <v>ADMINYCOOR</v>
      </c>
      <c r="D2081" s="23" t="str">
        <f>+IFERROR(VLOOKUP(AT2081,'[2]Listas anexo 1'!$A$13:$C$15,3,FALSE),"")</f>
        <v>CONTRIBUIR</v>
      </c>
      <c r="E2081" s="23" t="str">
        <f>+IFERROR(VLOOKUP(AT2081,'[2]Listas anexo 1'!$A$19:$B$21,2,FALSE),"")</f>
        <v>ADMINOB</v>
      </c>
      <c r="F2081" s="23" t="str">
        <f>+IFERROR(VLOOKUP(AV2081,'[2]Listas anexo 1'!$J$13:$K$21,2,FALSE),"")</f>
        <v>ADOBI</v>
      </c>
      <c r="G2081" s="23" t="str">
        <f>+IFERROR(VLOOKUP(AW2081,'[2]LISTAS ANEXO 1. 2'!$A$9:$B$38,2,FALSE),"")</f>
        <v>AII</v>
      </c>
      <c r="H2081" s="23" t="str">
        <f>+IFERROR(IF(C2081="ADMINYCOOR",VLOOKUP(AY2081,'[2]LISTAS ANEXO 1. 3'!$B$13:$C$42,2,FALSE),IF(C2081="TASAS",VLOOKUP(AY2081,'[2]LISTAS ANEXO 1. 3'!$B$43:$C$51,2,FALSE),IF(C2081="FORTALECIMIENTO",VLOOKUP(AY2081,'[2]LISTAS ANEXO 1. 3'!$B$52:$C$58,2,FALSE),""))),"")</f>
        <v>CC</v>
      </c>
      <c r="I2081" s="23" t="str">
        <f>+IFERROR(VLOOKUP(#REF!,'[2]LISTAS ANEXO 1. 4'!$B$74:$C$90,2,FALSE),"")</f>
        <v/>
      </c>
      <c r="J2081" s="23" t="str">
        <f>+IFERROR(VLOOKUP(X2081,[2]ORDINALES!$B$2:$C$5,2,FALSE),"")</f>
        <v>CTADOS</v>
      </c>
      <c r="K2081" s="23" t="str">
        <f>+IFERROR(VLOOKUP(#REF!,[2]REGION!$G$2:$I$1125,2,FALSE),"")</f>
        <v/>
      </c>
      <c r="L2081" s="23" t="str">
        <f>+IFERROR(VLOOKUP(AI2081,[2]REGION!$G$2:$I$1125,2,FALSE),"")</f>
        <v>CORDOBA</v>
      </c>
      <c r="M2081" s="23" t="str">
        <f>+IFERROR(VLOOKUP(#REF!,[2]ORDINALES!$H$2:$I$382,2,FALSE),"")</f>
        <v/>
      </c>
      <c r="N2081" s="23" t="str">
        <f>IFERROR(VLOOKUP(U2081,'[2]Lista Willy'!$B$11:$D$14,3,FALSE),"")</f>
        <v>REC_20</v>
      </c>
      <c r="O2081" s="24"/>
      <c r="P2081" s="94">
        <v>62023</v>
      </c>
      <c r="Q2081" s="94" t="s">
        <v>540</v>
      </c>
      <c r="R2081" s="94" t="s">
        <v>1757</v>
      </c>
      <c r="S2081" s="94" t="s">
        <v>1972</v>
      </c>
      <c r="T2081" s="94" t="s">
        <v>1757</v>
      </c>
      <c r="U2081" s="94" t="s">
        <v>153</v>
      </c>
      <c r="V2081" s="94" t="s">
        <v>154</v>
      </c>
      <c r="W2081" s="94" t="s">
        <v>1177</v>
      </c>
      <c r="X2081" s="90" t="s">
        <v>55</v>
      </c>
      <c r="Y2081" s="94" t="s">
        <v>1988</v>
      </c>
      <c r="Z2081" s="138">
        <v>28665000</v>
      </c>
      <c r="AA2081" s="120"/>
      <c r="AB2081" s="138"/>
      <c r="AC2081" s="138"/>
      <c r="AD2081" s="138"/>
      <c r="AE2081" s="120">
        <v>28665000</v>
      </c>
      <c r="AF2081" s="88"/>
      <c r="AG2081" s="89"/>
      <c r="AH2081" s="90" t="s">
        <v>57</v>
      </c>
      <c r="AI2081" s="94" t="s">
        <v>1974</v>
      </c>
      <c r="AJ2081" s="94" t="s">
        <v>1975</v>
      </c>
      <c r="AK2081" s="94" t="s">
        <v>171</v>
      </c>
      <c r="AL2081" s="94" t="s">
        <v>1976</v>
      </c>
      <c r="AM2081" s="94"/>
      <c r="AN2081" s="94" t="s">
        <v>57</v>
      </c>
      <c r="AO2081" s="94" t="s">
        <v>1977</v>
      </c>
      <c r="AP2081" s="94" t="s">
        <v>57</v>
      </c>
      <c r="AQ2081" s="94" t="s">
        <v>240</v>
      </c>
      <c r="AR2081" s="94" t="s">
        <v>57</v>
      </c>
      <c r="AS2081" s="90" t="s">
        <v>60</v>
      </c>
      <c r="AT2081" s="94" t="s">
        <v>61</v>
      </c>
      <c r="AU2081" s="97" t="s">
        <v>62</v>
      </c>
      <c r="AV2081" s="98" t="s">
        <v>125</v>
      </c>
      <c r="AW2081" s="97" t="s">
        <v>168</v>
      </c>
      <c r="AX2081" s="97">
        <v>3202031</v>
      </c>
      <c r="AY2081" s="97" t="s">
        <v>169</v>
      </c>
      <c r="AZ2081" s="98" t="s">
        <v>170</v>
      </c>
      <c r="BA2081" s="24"/>
    </row>
    <row r="2082" spans="1:53" ht="84.75" customHeight="1">
      <c r="A2082" s="23" t="str">
        <f>+IFERROR(VLOOKUP(R2082,'[2]Listas niveles'!$D$2:$E$11,2,FALSE),"")</f>
        <v>DTCA</v>
      </c>
      <c r="B2082" s="23" t="str">
        <f>+IFERROR(VLOOKUP(AS2082,'[2]Listas anexo 1'!$A$7:$B$8,2,FALSE),"")</f>
        <v>ADMIN</v>
      </c>
      <c r="C2082" s="23" t="str">
        <f>+IFERROR(VLOOKUP(AT2082,'[2]Listas anexo 1'!$A$13:$B$15,2,FALSE),"")</f>
        <v>ADMINYCOOR</v>
      </c>
      <c r="D2082" s="23" t="str">
        <f>+IFERROR(VLOOKUP(AT2082,'[2]Listas anexo 1'!$A$13:$C$15,3,FALSE),"")</f>
        <v>CONTRIBUIR</v>
      </c>
      <c r="E2082" s="23" t="str">
        <f>+IFERROR(VLOOKUP(AT2082,'[2]Listas anexo 1'!$A$19:$B$21,2,FALSE),"")</f>
        <v>ADMINOB</v>
      </c>
      <c r="F2082" s="23" t="str">
        <f>+IFERROR(VLOOKUP(AV2082,'[2]Listas anexo 1'!$J$13:$K$21,2,FALSE),"")</f>
        <v>ADOBI</v>
      </c>
      <c r="G2082" s="23" t="str">
        <f>+IFERROR(VLOOKUP(AW2082,'[2]LISTAS ANEXO 1. 2'!$A$9:$B$38,2,FALSE),"")</f>
        <v>AII</v>
      </c>
      <c r="H2082" s="23" t="str">
        <f>+IFERROR(IF(C2082="ADMINYCOOR",VLOOKUP(AY2082,'[2]LISTAS ANEXO 1. 3'!$B$13:$C$42,2,FALSE),IF(C2082="TASAS",VLOOKUP(AY2082,'[2]LISTAS ANEXO 1. 3'!$B$43:$C$51,2,FALSE),IF(C2082="FORTALECIMIENTO",VLOOKUP(AY2082,'[2]LISTAS ANEXO 1. 3'!$B$52:$C$58,2,FALSE),""))),"")</f>
        <v>CC</v>
      </c>
      <c r="I2082" s="23" t="str">
        <f>+IFERROR(VLOOKUP(#REF!,'[2]LISTAS ANEXO 1. 4'!$B$74:$C$90,2,FALSE),"")</f>
        <v/>
      </c>
      <c r="J2082" s="23" t="str">
        <f>+IFERROR(VLOOKUP(X2082,[2]ORDINALES!$B$2:$C$5,2,FALSE),"")</f>
        <v>CTADOS</v>
      </c>
      <c r="K2082" s="23" t="str">
        <f>+IFERROR(VLOOKUP(#REF!,[2]REGION!$G$2:$I$1125,2,FALSE),"")</f>
        <v/>
      </c>
      <c r="L2082" s="23" t="str">
        <f>+IFERROR(VLOOKUP(AI2082,[2]REGION!$G$2:$I$1125,2,FALSE),"")</f>
        <v>CORDOBA</v>
      </c>
      <c r="M2082" s="23" t="str">
        <f>+IFERROR(VLOOKUP(#REF!,[2]ORDINALES!$H$2:$I$382,2,FALSE),"")</f>
        <v/>
      </c>
      <c r="N2082" s="23" t="str">
        <f>IFERROR(VLOOKUP(U2082,'[2]Lista Willy'!$B$11:$D$14,3,FALSE),"")</f>
        <v>REC_20</v>
      </c>
      <c r="O2082" s="24"/>
      <c r="P2082" s="94">
        <v>62024</v>
      </c>
      <c r="Q2082" s="94" t="s">
        <v>540</v>
      </c>
      <c r="R2082" s="94" t="s">
        <v>1757</v>
      </c>
      <c r="S2082" s="94" t="s">
        <v>1972</v>
      </c>
      <c r="T2082" s="94" t="s">
        <v>1757</v>
      </c>
      <c r="U2082" s="94" t="s">
        <v>153</v>
      </c>
      <c r="V2082" s="94" t="s">
        <v>154</v>
      </c>
      <c r="W2082" s="94" t="s">
        <v>1177</v>
      </c>
      <c r="X2082" s="90" t="s">
        <v>55</v>
      </c>
      <c r="Y2082" s="94" t="s">
        <v>1988</v>
      </c>
      <c r="Z2082" s="138">
        <v>28665000</v>
      </c>
      <c r="AA2082" s="120"/>
      <c r="AB2082" s="138"/>
      <c r="AC2082" s="138"/>
      <c r="AD2082" s="138"/>
      <c r="AE2082" s="120">
        <v>28665000</v>
      </c>
      <c r="AF2082" s="88"/>
      <c r="AG2082" s="89"/>
      <c r="AH2082" s="90" t="s">
        <v>57</v>
      </c>
      <c r="AI2082" s="94" t="s">
        <v>1974</v>
      </c>
      <c r="AJ2082" s="94" t="s">
        <v>1975</v>
      </c>
      <c r="AK2082" s="94" t="s">
        <v>171</v>
      </c>
      <c r="AL2082" s="94" t="s">
        <v>1976</v>
      </c>
      <c r="AM2082" s="94"/>
      <c r="AN2082" s="94" t="s">
        <v>57</v>
      </c>
      <c r="AO2082" s="94" t="s">
        <v>1977</v>
      </c>
      <c r="AP2082" s="94" t="s">
        <v>57</v>
      </c>
      <c r="AQ2082" s="94" t="s">
        <v>240</v>
      </c>
      <c r="AR2082" s="94" t="s">
        <v>57</v>
      </c>
      <c r="AS2082" s="90" t="s">
        <v>60</v>
      </c>
      <c r="AT2082" s="94" t="s">
        <v>61</v>
      </c>
      <c r="AU2082" s="97" t="s">
        <v>62</v>
      </c>
      <c r="AV2082" s="98" t="s">
        <v>125</v>
      </c>
      <c r="AW2082" s="97" t="s">
        <v>168</v>
      </c>
      <c r="AX2082" s="97">
        <v>3202031</v>
      </c>
      <c r="AY2082" s="97" t="s">
        <v>169</v>
      </c>
      <c r="AZ2082" s="98" t="s">
        <v>170</v>
      </c>
      <c r="BA2082" s="24"/>
    </row>
    <row r="2083" spans="1:53" ht="84.75" customHeight="1">
      <c r="A2083" s="23" t="str">
        <f>+IFERROR(VLOOKUP(R2083,'[2]Listas niveles'!$D$2:$E$11,2,FALSE),"")</f>
        <v>DTCA</v>
      </c>
      <c r="B2083" s="23" t="str">
        <f>+IFERROR(VLOOKUP(AS2083,'[2]Listas anexo 1'!$A$7:$B$8,2,FALSE),"")</f>
        <v>ADMIN</v>
      </c>
      <c r="C2083" s="23" t="str">
        <f>+IFERROR(VLOOKUP(AT2083,'[2]Listas anexo 1'!$A$13:$B$15,2,FALSE),"")</f>
        <v>ADMINYCOOR</v>
      </c>
      <c r="D2083" s="23" t="str">
        <f>+IFERROR(VLOOKUP(AT2083,'[2]Listas anexo 1'!$A$13:$C$15,3,FALSE),"")</f>
        <v>CONTRIBUIR</v>
      </c>
      <c r="E2083" s="23" t="str">
        <f>+IFERROR(VLOOKUP(AT2083,'[2]Listas anexo 1'!$A$19:$B$21,2,FALSE),"")</f>
        <v>ADMINOB</v>
      </c>
      <c r="F2083" s="23" t="str">
        <f>+IFERROR(VLOOKUP(AV2083,'[2]Listas anexo 1'!$J$13:$K$21,2,FALSE),"")</f>
        <v>ADOBI</v>
      </c>
      <c r="G2083" s="23" t="str">
        <f>+IFERROR(VLOOKUP(AW2083,'[2]LISTAS ANEXO 1. 2'!$A$9:$B$38,2,FALSE),"")</f>
        <v>AII</v>
      </c>
      <c r="H2083" s="23" t="str">
        <f>+IFERROR(IF(C2083="ADMINYCOOR",VLOOKUP(AY2083,'[2]LISTAS ANEXO 1. 3'!$B$13:$C$42,2,FALSE),IF(C2083="TASAS",VLOOKUP(AY2083,'[2]LISTAS ANEXO 1. 3'!$B$43:$C$51,2,FALSE),IF(C2083="FORTALECIMIENTO",VLOOKUP(AY2083,'[2]LISTAS ANEXO 1. 3'!$B$52:$C$58,2,FALSE),""))),"")</f>
        <v>CC</v>
      </c>
      <c r="I2083" s="23" t="str">
        <f>+IFERROR(VLOOKUP(#REF!,'[2]LISTAS ANEXO 1. 4'!$B$74:$C$90,2,FALSE),"")</f>
        <v/>
      </c>
      <c r="J2083" s="23" t="str">
        <f>+IFERROR(VLOOKUP(X2083,[2]ORDINALES!$B$2:$C$5,2,FALSE),"")</f>
        <v>CTADOS</v>
      </c>
      <c r="K2083" s="23" t="str">
        <f>+IFERROR(VLOOKUP(#REF!,[2]REGION!$G$2:$I$1125,2,FALSE),"")</f>
        <v/>
      </c>
      <c r="L2083" s="23" t="str">
        <f>+IFERROR(VLOOKUP(AI2083,[2]REGION!$G$2:$I$1125,2,FALSE),"")</f>
        <v>CORDOBA</v>
      </c>
      <c r="M2083" s="23" t="str">
        <f>+IFERROR(VLOOKUP(#REF!,[2]ORDINALES!$H$2:$I$382,2,FALSE),"")</f>
        <v/>
      </c>
      <c r="N2083" s="23" t="str">
        <f>IFERROR(VLOOKUP(U2083,'[2]Lista Willy'!$B$11:$D$14,3,FALSE),"")</f>
        <v>REC_20</v>
      </c>
      <c r="O2083" s="24"/>
      <c r="P2083" s="94">
        <v>62025</v>
      </c>
      <c r="Q2083" s="94" t="s">
        <v>540</v>
      </c>
      <c r="R2083" s="94" t="s">
        <v>1757</v>
      </c>
      <c r="S2083" s="94" t="s">
        <v>1972</v>
      </c>
      <c r="T2083" s="94" t="s">
        <v>1757</v>
      </c>
      <c r="U2083" s="94" t="s">
        <v>153</v>
      </c>
      <c r="V2083" s="94" t="s">
        <v>154</v>
      </c>
      <c r="W2083" s="94" t="s">
        <v>1177</v>
      </c>
      <c r="X2083" s="90" t="s">
        <v>55</v>
      </c>
      <c r="Y2083" s="94" t="s">
        <v>1988</v>
      </c>
      <c r="Z2083" s="138">
        <v>28665000</v>
      </c>
      <c r="AA2083" s="120"/>
      <c r="AB2083" s="138"/>
      <c r="AC2083" s="138"/>
      <c r="AD2083" s="138"/>
      <c r="AE2083" s="120">
        <v>28665000</v>
      </c>
      <c r="AF2083" s="88"/>
      <c r="AG2083" s="89"/>
      <c r="AH2083" s="90" t="s">
        <v>57</v>
      </c>
      <c r="AI2083" s="94" t="s">
        <v>1974</v>
      </c>
      <c r="AJ2083" s="94" t="s">
        <v>1975</v>
      </c>
      <c r="AK2083" s="94" t="s">
        <v>171</v>
      </c>
      <c r="AL2083" s="94" t="s">
        <v>1976</v>
      </c>
      <c r="AM2083" s="94"/>
      <c r="AN2083" s="94" t="s">
        <v>57</v>
      </c>
      <c r="AO2083" s="94" t="s">
        <v>1977</v>
      </c>
      <c r="AP2083" s="94" t="s">
        <v>57</v>
      </c>
      <c r="AQ2083" s="94" t="s">
        <v>240</v>
      </c>
      <c r="AR2083" s="94" t="s">
        <v>57</v>
      </c>
      <c r="AS2083" s="90" t="s">
        <v>60</v>
      </c>
      <c r="AT2083" s="94" t="s">
        <v>61</v>
      </c>
      <c r="AU2083" s="97" t="s">
        <v>62</v>
      </c>
      <c r="AV2083" s="98" t="s">
        <v>125</v>
      </c>
      <c r="AW2083" s="97" t="s">
        <v>168</v>
      </c>
      <c r="AX2083" s="97">
        <v>3202031</v>
      </c>
      <c r="AY2083" s="97" t="s">
        <v>169</v>
      </c>
      <c r="AZ2083" s="98" t="s">
        <v>170</v>
      </c>
      <c r="BA2083" s="24"/>
    </row>
    <row r="2084" spans="1:53" ht="84.75" customHeight="1">
      <c r="A2084" s="23" t="str">
        <f>+IFERROR(VLOOKUP(R2084,'[2]Listas niveles'!$D$2:$E$11,2,FALSE),"")</f>
        <v>DTCA</v>
      </c>
      <c r="B2084" s="23" t="str">
        <f>+IFERROR(VLOOKUP(AS2084,'[2]Listas anexo 1'!$A$7:$B$8,2,FALSE),"")</f>
        <v>ADMIN</v>
      </c>
      <c r="C2084" s="23" t="str">
        <f>+IFERROR(VLOOKUP(AT2084,'[2]Listas anexo 1'!$A$13:$B$15,2,FALSE),"")</f>
        <v>ADMINYCOOR</v>
      </c>
      <c r="D2084" s="23" t="str">
        <f>+IFERROR(VLOOKUP(AT2084,'[2]Listas anexo 1'!$A$13:$C$15,3,FALSE),"")</f>
        <v>CONTRIBUIR</v>
      </c>
      <c r="E2084" s="23" t="str">
        <f>+IFERROR(VLOOKUP(AT2084,'[2]Listas anexo 1'!$A$19:$B$21,2,FALSE),"")</f>
        <v>ADMINOB</v>
      </c>
      <c r="F2084" s="23" t="str">
        <f>+IFERROR(VLOOKUP(AV2084,'[2]Listas anexo 1'!$J$13:$K$21,2,FALSE),"")</f>
        <v>ADOBI</v>
      </c>
      <c r="G2084" s="23" t="str">
        <f>+IFERROR(VLOOKUP(AW2084,'[2]LISTAS ANEXO 1. 2'!$A$9:$B$38,2,FALSE),"")</f>
        <v>AII</v>
      </c>
      <c r="H2084" s="23" t="str">
        <f>+IFERROR(IF(C2084="ADMINYCOOR",VLOOKUP(AY2084,'[2]LISTAS ANEXO 1. 3'!$B$13:$C$42,2,FALSE),IF(C2084="TASAS",VLOOKUP(AY2084,'[2]LISTAS ANEXO 1. 3'!$B$43:$C$51,2,FALSE),IF(C2084="FORTALECIMIENTO",VLOOKUP(AY2084,'[2]LISTAS ANEXO 1. 3'!$B$52:$C$58,2,FALSE),""))),"")</f>
        <v>CC</v>
      </c>
      <c r="I2084" s="23" t="str">
        <f>+IFERROR(VLOOKUP(#REF!,'[2]LISTAS ANEXO 1. 4'!$B$74:$C$90,2,FALSE),"")</f>
        <v/>
      </c>
      <c r="J2084" s="23" t="str">
        <f>+IFERROR(VLOOKUP(X2084,[2]ORDINALES!$B$2:$C$5,2,FALSE),"")</f>
        <v>CTADOS</v>
      </c>
      <c r="K2084" s="23" t="str">
        <f>+IFERROR(VLOOKUP(#REF!,[2]REGION!$G$2:$I$1125,2,FALSE),"")</f>
        <v/>
      </c>
      <c r="L2084" s="23" t="str">
        <f>+IFERROR(VLOOKUP(AI2084,[2]REGION!$G$2:$I$1125,2,FALSE),"")</f>
        <v>CORDOBA</v>
      </c>
      <c r="M2084" s="23" t="str">
        <f>+IFERROR(VLOOKUP(#REF!,[2]ORDINALES!$H$2:$I$382,2,FALSE),"")</f>
        <v/>
      </c>
      <c r="N2084" s="23" t="str">
        <f>IFERROR(VLOOKUP(U2084,'[2]Lista Willy'!$B$11:$D$14,3,FALSE),"")</f>
        <v>REC_20</v>
      </c>
      <c r="O2084" s="24"/>
      <c r="P2084" s="94">
        <v>62026</v>
      </c>
      <c r="Q2084" s="94" t="s">
        <v>540</v>
      </c>
      <c r="R2084" s="94" t="s">
        <v>1757</v>
      </c>
      <c r="S2084" s="94" t="s">
        <v>1972</v>
      </c>
      <c r="T2084" s="94" t="s">
        <v>1757</v>
      </c>
      <c r="U2084" s="94" t="s">
        <v>153</v>
      </c>
      <c r="V2084" s="94" t="s">
        <v>154</v>
      </c>
      <c r="W2084" s="94" t="s">
        <v>1177</v>
      </c>
      <c r="X2084" s="90" t="s">
        <v>55</v>
      </c>
      <c r="Y2084" s="94" t="s">
        <v>1990</v>
      </c>
      <c r="Z2084" s="138">
        <v>5000000</v>
      </c>
      <c r="AA2084" s="120"/>
      <c r="AB2084" s="138"/>
      <c r="AC2084" s="138"/>
      <c r="AD2084" s="138"/>
      <c r="AE2084" s="120">
        <v>5000000</v>
      </c>
      <c r="AF2084" s="88"/>
      <c r="AG2084" s="89"/>
      <c r="AH2084" s="90" t="s">
        <v>57</v>
      </c>
      <c r="AI2084" s="94" t="s">
        <v>1974</v>
      </c>
      <c r="AJ2084" s="94" t="s">
        <v>1975</v>
      </c>
      <c r="AK2084" s="94" t="s">
        <v>171</v>
      </c>
      <c r="AL2084" s="94" t="s">
        <v>1976</v>
      </c>
      <c r="AM2084" s="94"/>
      <c r="AN2084" s="94" t="s">
        <v>57</v>
      </c>
      <c r="AO2084" s="94" t="s">
        <v>1977</v>
      </c>
      <c r="AP2084" s="94" t="s">
        <v>57</v>
      </c>
      <c r="AQ2084" s="94" t="s">
        <v>240</v>
      </c>
      <c r="AR2084" s="94" t="s">
        <v>57</v>
      </c>
      <c r="AS2084" s="90" t="s">
        <v>60</v>
      </c>
      <c r="AT2084" s="94" t="s">
        <v>61</v>
      </c>
      <c r="AU2084" s="97" t="s">
        <v>62</v>
      </c>
      <c r="AV2084" s="98" t="s">
        <v>125</v>
      </c>
      <c r="AW2084" s="97" t="s">
        <v>168</v>
      </c>
      <c r="AX2084" s="97">
        <v>3202031</v>
      </c>
      <c r="AY2084" s="97" t="s">
        <v>169</v>
      </c>
      <c r="AZ2084" s="98" t="s">
        <v>170</v>
      </c>
      <c r="BA2084" s="24"/>
    </row>
    <row r="2085" spans="1:53" ht="84.75" customHeight="1">
      <c r="A2085" s="23" t="str">
        <f>+IFERROR(VLOOKUP(R2085,'[2]Listas niveles'!$D$2:$E$11,2,FALSE),"")</f>
        <v>DTCA</v>
      </c>
      <c r="B2085" s="23" t="str">
        <f>+IFERROR(VLOOKUP(AS2085,'[2]Listas anexo 1'!$A$7:$B$8,2,FALSE),"")</f>
        <v>ADMIN</v>
      </c>
      <c r="C2085" s="23" t="str">
        <f>+IFERROR(VLOOKUP(AT2085,'[2]Listas anexo 1'!$A$13:$B$15,2,FALSE),"")</f>
        <v>ADMINYCOOR</v>
      </c>
      <c r="D2085" s="23" t="str">
        <f>+IFERROR(VLOOKUP(AT2085,'[2]Listas anexo 1'!$A$13:$C$15,3,FALSE),"")</f>
        <v>CONTRIBUIR</v>
      </c>
      <c r="E2085" s="23" t="str">
        <f>+IFERROR(VLOOKUP(AT2085,'[2]Listas anexo 1'!$A$19:$B$21,2,FALSE),"")</f>
        <v>ADMINOB</v>
      </c>
      <c r="F2085" s="23" t="str">
        <f>+IFERROR(VLOOKUP(AV2085,'[2]Listas anexo 1'!$J$13:$K$21,2,FALSE),"")</f>
        <v>ADOBI</v>
      </c>
      <c r="G2085" s="23" t="str">
        <f>+IFERROR(VLOOKUP(AW2085,'[2]LISTAS ANEXO 1. 2'!$A$9:$B$38,2,FALSE),"")</f>
        <v>AII</v>
      </c>
      <c r="H2085" s="23" t="str">
        <f>+IFERROR(IF(C2085="ADMINYCOOR",VLOOKUP(AY2085,'[2]LISTAS ANEXO 1. 3'!$B$13:$C$42,2,FALSE),IF(C2085="TASAS",VLOOKUP(AY2085,'[2]LISTAS ANEXO 1. 3'!$B$43:$C$51,2,FALSE),IF(C2085="FORTALECIMIENTO",VLOOKUP(AY2085,'[2]LISTAS ANEXO 1. 3'!$B$52:$C$58,2,FALSE),""))),"")</f>
        <v>CC</v>
      </c>
      <c r="I2085" s="23" t="str">
        <f>+IFERROR(VLOOKUP(#REF!,'[2]LISTAS ANEXO 1. 4'!$B$74:$C$90,2,FALSE),"")</f>
        <v/>
      </c>
      <c r="J2085" s="23" t="str">
        <f>+IFERROR(VLOOKUP(X2085,[2]ORDINALES!$B$2:$C$5,2,FALSE),"")</f>
        <v>CTADOS</v>
      </c>
      <c r="K2085" s="23" t="str">
        <f>+IFERROR(VLOOKUP(#REF!,[2]REGION!$G$2:$I$1125,2,FALSE),"")</f>
        <v/>
      </c>
      <c r="L2085" s="23" t="str">
        <f>+IFERROR(VLOOKUP(AI2085,[2]REGION!$G$2:$I$1125,2,FALSE),"")</f>
        <v>CORDOBA</v>
      </c>
      <c r="M2085" s="23" t="str">
        <f>+IFERROR(VLOOKUP(#REF!,[2]ORDINALES!$H$2:$I$382,2,FALSE),"")</f>
        <v/>
      </c>
      <c r="N2085" s="23" t="str">
        <f>IFERROR(VLOOKUP(U2085,'[2]Lista Willy'!$B$11:$D$14,3,FALSE),"")</f>
        <v>REC_20</v>
      </c>
      <c r="O2085" s="24"/>
      <c r="P2085" s="94">
        <v>62027</v>
      </c>
      <c r="Q2085" s="94" t="s">
        <v>540</v>
      </c>
      <c r="R2085" s="94" t="s">
        <v>1757</v>
      </c>
      <c r="S2085" s="94" t="s">
        <v>1972</v>
      </c>
      <c r="T2085" s="94" t="s">
        <v>1757</v>
      </c>
      <c r="U2085" s="94" t="s">
        <v>153</v>
      </c>
      <c r="V2085" s="94" t="s">
        <v>154</v>
      </c>
      <c r="W2085" s="94" t="s">
        <v>1177</v>
      </c>
      <c r="X2085" s="90" t="s">
        <v>55</v>
      </c>
      <c r="Y2085" s="94" t="s">
        <v>1991</v>
      </c>
      <c r="Z2085" s="138">
        <v>5000000</v>
      </c>
      <c r="AA2085" s="120"/>
      <c r="AB2085" s="138"/>
      <c r="AC2085" s="138"/>
      <c r="AD2085" s="138"/>
      <c r="AE2085" s="120">
        <v>5000000</v>
      </c>
      <c r="AF2085" s="88"/>
      <c r="AG2085" s="89"/>
      <c r="AH2085" s="90" t="s">
        <v>57</v>
      </c>
      <c r="AI2085" s="94" t="s">
        <v>1974</v>
      </c>
      <c r="AJ2085" s="94" t="s">
        <v>1975</v>
      </c>
      <c r="AK2085" s="94" t="s">
        <v>171</v>
      </c>
      <c r="AL2085" s="94" t="s">
        <v>1976</v>
      </c>
      <c r="AM2085" s="94"/>
      <c r="AN2085" s="94" t="s">
        <v>57</v>
      </c>
      <c r="AO2085" s="94" t="s">
        <v>1977</v>
      </c>
      <c r="AP2085" s="94" t="s">
        <v>57</v>
      </c>
      <c r="AQ2085" s="94" t="s">
        <v>240</v>
      </c>
      <c r="AR2085" s="94" t="s">
        <v>57</v>
      </c>
      <c r="AS2085" s="90" t="s">
        <v>60</v>
      </c>
      <c r="AT2085" s="94" t="s">
        <v>61</v>
      </c>
      <c r="AU2085" s="97" t="s">
        <v>62</v>
      </c>
      <c r="AV2085" s="98" t="s">
        <v>125</v>
      </c>
      <c r="AW2085" s="97" t="s">
        <v>168</v>
      </c>
      <c r="AX2085" s="97">
        <v>3202031</v>
      </c>
      <c r="AY2085" s="97" t="s">
        <v>169</v>
      </c>
      <c r="AZ2085" s="98" t="s">
        <v>170</v>
      </c>
      <c r="BA2085" s="24"/>
    </row>
    <row r="2086" spans="1:53" ht="84.75" customHeight="1">
      <c r="A2086" s="23" t="str">
        <f>+IFERROR(VLOOKUP(R2086,'[2]Listas niveles'!$D$2:$E$11,2,FALSE),"")</f>
        <v>DTCA</v>
      </c>
      <c r="B2086" s="23" t="str">
        <f>+IFERROR(VLOOKUP(AS2086,'[2]Listas anexo 1'!$A$7:$B$8,2,FALSE),"")</f>
        <v>ADMIN</v>
      </c>
      <c r="C2086" s="23" t="str">
        <f>+IFERROR(VLOOKUP(AT2086,'[2]Listas anexo 1'!$A$13:$B$15,2,FALSE),"")</f>
        <v>ADMINYCOOR</v>
      </c>
      <c r="D2086" s="23" t="str">
        <f>+IFERROR(VLOOKUP(AT2086,'[2]Listas anexo 1'!$A$13:$C$15,3,FALSE),"")</f>
        <v>CONTRIBUIR</v>
      </c>
      <c r="E2086" s="23" t="str">
        <f>+IFERROR(VLOOKUP(AT2086,'[2]Listas anexo 1'!$A$19:$B$21,2,FALSE),"")</f>
        <v>ADMINOB</v>
      </c>
      <c r="F2086" s="23" t="str">
        <f>+IFERROR(VLOOKUP(AV2086,'[2]Listas anexo 1'!$J$13:$K$21,2,FALSE),"")</f>
        <v>ADOBI</v>
      </c>
      <c r="G2086" s="23" t="str">
        <f>+IFERROR(VLOOKUP(AW2086,'[2]LISTAS ANEXO 1. 2'!$A$9:$B$38,2,FALSE),"")</f>
        <v>AII</v>
      </c>
      <c r="H2086" s="23" t="str">
        <f>+IFERROR(IF(C2086="ADMINYCOOR",VLOOKUP(AY2086,'[2]LISTAS ANEXO 1. 3'!$B$13:$C$42,2,FALSE),IF(C2086="TASAS",VLOOKUP(AY2086,'[2]LISTAS ANEXO 1. 3'!$B$43:$C$51,2,FALSE),IF(C2086="FORTALECIMIENTO",VLOOKUP(AY2086,'[2]LISTAS ANEXO 1. 3'!$B$52:$C$58,2,FALSE),""))),"")</f>
        <v>CC</v>
      </c>
      <c r="I2086" s="23" t="str">
        <f>+IFERROR(VLOOKUP(#REF!,'[2]LISTAS ANEXO 1. 4'!$B$74:$C$90,2,FALSE),"")</f>
        <v/>
      </c>
      <c r="J2086" s="23" t="str">
        <f>+IFERROR(VLOOKUP(X2086,[2]ORDINALES!$B$2:$C$5,2,FALSE),"")</f>
        <v>CTADOS</v>
      </c>
      <c r="K2086" s="23" t="str">
        <f>+IFERROR(VLOOKUP(#REF!,[2]REGION!$G$2:$I$1125,2,FALSE),"")</f>
        <v/>
      </c>
      <c r="L2086" s="23" t="str">
        <f>+IFERROR(VLOOKUP(AI2086,[2]REGION!$G$2:$I$1125,2,FALSE),"")</f>
        <v>CORDOBA</v>
      </c>
      <c r="M2086" s="23" t="str">
        <f>+IFERROR(VLOOKUP(#REF!,[2]ORDINALES!$H$2:$I$382,2,FALSE),"")</f>
        <v/>
      </c>
      <c r="N2086" s="23" t="str">
        <f>IFERROR(VLOOKUP(U2086,'[2]Lista Willy'!$B$11:$D$14,3,FALSE),"")</f>
        <v>REC_20</v>
      </c>
      <c r="O2086" s="24"/>
      <c r="P2086" s="94">
        <v>62028</v>
      </c>
      <c r="Q2086" s="94" t="s">
        <v>540</v>
      </c>
      <c r="R2086" s="94" t="s">
        <v>1757</v>
      </c>
      <c r="S2086" s="94" t="s">
        <v>1972</v>
      </c>
      <c r="T2086" s="94" t="s">
        <v>1757</v>
      </c>
      <c r="U2086" s="94" t="s">
        <v>153</v>
      </c>
      <c r="V2086" s="94" t="s">
        <v>154</v>
      </c>
      <c r="W2086" s="94" t="s">
        <v>1177</v>
      </c>
      <c r="X2086" s="90" t="s">
        <v>55</v>
      </c>
      <c r="Y2086" s="94" t="s">
        <v>1980</v>
      </c>
      <c r="Z2086" s="138">
        <v>20000000</v>
      </c>
      <c r="AA2086" s="120"/>
      <c r="AB2086" s="138"/>
      <c r="AC2086" s="138"/>
      <c r="AD2086" s="138"/>
      <c r="AE2086" s="120">
        <v>20000000</v>
      </c>
      <c r="AF2086" s="88"/>
      <c r="AG2086" s="89"/>
      <c r="AH2086" s="90" t="s">
        <v>57</v>
      </c>
      <c r="AI2086" s="94" t="s">
        <v>1974</v>
      </c>
      <c r="AJ2086" s="94" t="s">
        <v>1975</v>
      </c>
      <c r="AK2086" s="94" t="s">
        <v>171</v>
      </c>
      <c r="AL2086" s="94" t="s">
        <v>1976</v>
      </c>
      <c r="AM2086" s="94"/>
      <c r="AN2086" s="94" t="s">
        <v>57</v>
      </c>
      <c r="AO2086" s="94" t="s">
        <v>1977</v>
      </c>
      <c r="AP2086" s="94" t="s">
        <v>57</v>
      </c>
      <c r="AQ2086" s="94" t="s">
        <v>240</v>
      </c>
      <c r="AR2086" s="94" t="s">
        <v>57</v>
      </c>
      <c r="AS2086" s="90" t="s">
        <v>60</v>
      </c>
      <c r="AT2086" s="94" t="s">
        <v>61</v>
      </c>
      <c r="AU2086" s="97" t="s">
        <v>62</v>
      </c>
      <c r="AV2086" s="98" t="s">
        <v>125</v>
      </c>
      <c r="AW2086" s="97" t="s">
        <v>168</v>
      </c>
      <c r="AX2086" s="97">
        <v>3202031</v>
      </c>
      <c r="AY2086" s="97" t="s">
        <v>169</v>
      </c>
      <c r="AZ2086" s="98" t="s">
        <v>170</v>
      </c>
      <c r="BA2086" s="24"/>
    </row>
    <row r="2087" spans="1:53" ht="84.75" customHeight="1">
      <c r="A2087" s="23" t="str">
        <f>+IFERROR(VLOOKUP(R2087,'[2]Listas niveles'!$D$2:$E$11,2,FALSE),"")</f>
        <v>DTCA</v>
      </c>
      <c r="B2087" s="23" t="str">
        <f>+IFERROR(VLOOKUP(AS2087,'[2]Listas anexo 1'!$A$7:$B$8,2,FALSE),"")</f>
        <v>ADMIN</v>
      </c>
      <c r="C2087" s="23" t="str">
        <f>+IFERROR(VLOOKUP(AT2087,'[2]Listas anexo 1'!$A$13:$B$15,2,FALSE),"")</f>
        <v>ADMINYCOOR</v>
      </c>
      <c r="D2087" s="23" t="str">
        <f>+IFERROR(VLOOKUP(AT2087,'[2]Listas anexo 1'!$A$13:$C$15,3,FALSE),"")</f>
        <v>CONTRIBUIR</v>
      </c>
      <c r="E2087" s="23" t="str">
        <f>+IFERROR(VLOOKUP(AT2087,'[2]Listas anexo 1'!$A$19:$B$21,2,FALSE),"")</f>
        <v>ADMINOB</v>
      </c>
      <c r="F2087" s="23" t="str">
        <f>+IFERROR(VLOOKUP(AV2087,'[2]Listas anexo 1'!$J$13:$K$21,2,FALSE),"")</f>
        <v>ADOBI</v>
      </c>
      <c r="G2087" s="23" t="str">
        <f>+IFERROR(VLOOKUP(AW2087,'[2]LISTAS ANEXO 1. 2'!$A$9:$B$38,2,FALSE),"")</f>
        <v>AII</v>
      </c>
      <c r="H2087" s="23" t="str">
        <f>+IFERROR(IF(C2087="ADMINYCOOR",VLOOKUP(AY2087,'[2]LISTAS ANEXO 1. 3'!$B$13:$C$42,2,FALSE),IF(C2087="TASAS",VLOOKUP(AY2087,'[2]LISTAS ANEXO 1. 3'!$B$43:$C$51,2,FALSE),IF(C2087="FORTALECIMIENTO",VLOOKUP(AY2087,'[2]LISTAS ANEXO 1. 3'!$B$52:$C$58,2,FALSE),""))),"")</f>
        <v>CC</v>
      </c>
      <c r="I2087" s="23" t="str">
        <f>+IFERROR(VLOOKUP(#REF!,'[2]LISTAS ANEXO 1. 4'!$B$74:$C$90,2,FALSE),"")</f>
        <v/>
      </c>
      <c r="J2087" s="23" t="str">
        <f>+IFERROR(VLOOKUP(X2087,[2]ORDINALES!$B$2:$C$5,2,FALSE),"")</f>
        <v>CTADOS</v>
      </c>
      <c r="K2087" s="23" t="str">
        <f>+IFERROR(VLOOKUP(#REF!,[2]REGION!$G$2:$I$1125,2,FALSE),"")</f>
        <v/>
      </c>
      <c r="L2087" s="23" t="str">
        <f>+IFERROR(VLOOKUP(AI2087,[2]REGION!$G$2:$I$1125,2,FALSE),"")</f>
        <v>CORDOBA</v>
      </c>
      <c r="M2087" s="23" t="str">
        <f>+IFERROR(VLOOKUP(#REF!,[2]ORDINALES!$H$2:$I$382,2,FALSE),"")</f>
        <v/>
      </c>
      <c r="N2087" s="23" t="str">
        <f>IFERROR(VLOOKUP(U2087,'[2]Lista Willy'!$B$11:$D$14,3,FALSE),"")</f>
        <v>REC_20</v>
      </c>
      <c r="O2087" s="24"/>
      <c r="P2087" s="94">
        <v>62029</v>
      </c>
      <c r="Q2087" s="94" t="s">
        <v>540</v>
      </c>
      <c r="R2087" s="94" t="s">
        <v>1757</v>
      </c>
      <c r="S2087" s="94" t="s">
        <v>1972</v>
      </c>
      <c r="T2087" s="94" t="s">
        <v>1757</v>
      </c>
      <c r="U2087" s="94" t="s">
        <v>153</v>
      </c>
      <c r="V2087" s="94" t="s">
        <v>154</v>
      </c>
      <c r="W2087" s="94" t="s">
        <v>1177</v>
      </c>
      <c r="X2087" s="90" t="s">
        <v>55</v>
      </c>
      <c r="Y2087" s="99" t="s">
        <v>1774</v>
      </c>
      <c r="Z2087" s="138">
        <v>9000000</v>
      </c>
      <c r="AA2087" s="120"/>
      <c r="AB2087" s="138"/>
      <c r="AC2087" s="138"/>
      <c r="AD2087" s="138"/>
      <c r="AE2087" s="120">
        <v>9000000</v>
      </c>
      <c r="AF2087" s="88"/>
      <c r="AG2087" s="89"/>
      <c r="AH2087" s="90" t="s">
        <v>57</v>
      </c>
      <c r="AI2087" s="94" t="s">
        <v>1974</v>
      </c>
      <c r="AJ2087" s="94" t="s">
        <v>1975</v>
      </c>
      <c r="AK2087" s="94" t="s">
        <v>171</v>
      </c>
      <c r="AL2087" s="94" t="s">
        <v>1976</v>
      </c>
      <c r="AM2087" s="94"/>
      <c r="AN2087" s="94" t="s">
        <v>57</v>
      </c>
      <c r="AO2087" s="94" t="s">
        <v>1977</v>
      </c>
      <c r="AP2087" s="94" t="s">
        <v>57</v>
      </c>
      <c r="AQ2087" s="94" t="s">
        <v>240</v>
      </c>
      <c r="AR2087" s="94" t="s">
        <v>57</v>
      </c>
      <c r="AS2087" s="90" t="s">
        <v>60</v>
      </c>
      <c r="AT2087" s="94" t="s">
        <v>61</v>
      </c>
      <c r="AU2087" s="97" t="s">
        <v>62</v>
      </c>
      <c r="AV2087" s="98" t="s">
        <v>125</v>
      </c>
      <c r="AW2087" s="97" t="s">
        <v>168</v>
      </c>
      <c r="AX2087" s="97">
        <v>3202031</v>
      </c>
      <c r="AY2087" s="97" t="s">
        <v>169</v>
      </c>
      <c r="AZ2087" s="98" t="s">
        <v>170</v>
      </c>
      <c r="BA2087" s="24"/>
    </row>
    <row r="2088" spans="1:53" ht="84.75" customHeight="1">
      <c r="A2088" s="23" t="str">
        <f>+IFERROR(VLOOKUP(R2088,'[2]Listas niveles'!$D$2:$E$11,2,FALSE),"")</f>
        <v>DTCA</v>
      </c>
      <c r="B2088" s="23" t="str">
        <f>+IFERROR(VLOOKUP(AS2088,'[2]Listas anexo 1'!$A$7:$B$8,2,FALSE),"")</f>
        <v>ADMIN</v>
      </c>
      <c r="C2088" s="23" t="str">
        <f>+IFERROR(VLOOKUP(AT2088,'[2]Listas anexo 1'!$A$13:$B$15,2,FALSE),"")</f>
        <v>ADMINYCOOR</v>
      </c>
      <c r="D2088" s="23" t="str">
        <f>+IFERROR(VLOOKUP(AT2088,'[2]Listas anexo 1'!$A$13:$C$15,3,FALSE),"")</f>
        <v>CONTRIBUIR</v>
      </c>
      <c r="E2088" s="23" t="str">
        <f>+IFERROR(VLOOKUP(AT2088,'[2]Listas anexo 1'!$A$19:$B$21,2,FALSE),"")</f>
        <v>ADMINOB</v>
      </c>
      <c r="F2088" s="23" t="str">
        <f>+IFERROR(VLOOKUP(AV2088,'[2]Listas anexo 1'!$J$13:$K$21,2,FALSE),"")</f>
        <v>ADOBI</v>
      </c>
      <c r="G2088" s="23" t="str">
        <f>+IFERROR(VLOOKUP(AW2088,'[2]LISTAS ANEXO 1. 2'!$A$9:$B$38,2,FALSE),"")</f>
        <v>AII</v>
      </c>
      <c r="H2088" s="23" t="str">
        <f>+IFERROR(IF(C2088="ADMINYCOOR",VLOOKUP(AY2088,'[2]LISTAS ANEXO 1. 3'!$B$13:$C$42,2,FALSE),IF(C2088="TASAS",VLOOKUP(AY2088,'[2]LISTAS ANEXO 1. 3'!$B$43:$C$51,2,FALSE),IF(C2088="FORTALECIMIENTO",VLOOKUP(AY2088,'[2]LISTAS ANEXO 1. 3'!$B$52:$C$58,2,FALSE),""))),"")</f>
        <v>CC</v>
      </c>
      <c r="I2088" s="23" t="str">
        <f>+IFERROR(VLOOKUP(#REF!,'[2]LISTAS ANEXO 1. 4'!$B$74:$C$90,2,FALSE),"")</f>
        <v/>
      </c>
      <c r="J2088" s="23" t="str">
        <f>+IFERROR(VLOOKUP(X2088,[2]ORDINALES!$B$2:$C$5,2,FALSE),"")</f>
        <v>CTADOS</v>
      </c>
      <c r="K2088" s="23" t="str">
        <f>+IFERROR(VLOOKUP(#REF!,[2]REGION!$G$2:$I$1125,2,FALSE),"")</f>
        <v/>
      </c>
      <c r="L2088" s="23" t="str">
        <f>+IFERROR(VLOOKUP(AI2088,[2]REGION!$G$2:$I$1125,2,FALSE),"")</f>
        <v>CORDOBA</v>
      </c>
      <c r="M2088" s="23" t="str">
        <f>+IFERROR(VLOOKUP(#REF!,[2]ORDINALES!$H$2:$I$382,2,FALSE),"")</f>
        <v/>
      </c>
      <c r="N2088" s="23" t="str">
        <f>IFERROR(VLOOKUP(U2088,'[2]Lista Willy'!$B$11:$D$14,3,FALSE),"")</f>
        <v>REC_20</v>
      </c>
      <c r="O2088" s="24"/>
      <c r="P2088" s="94">
        <v>62030</v>
      </c>
      <c r="Q2088" s="94" t="s">
        <v>540</v>
      </c>
      <c r="R2088" s="94" t="s">
        <v>1757</v>
      </c>
      <c r="S2088" s="94" t="s">
        <v>1972</v>
      </c>
      <c r="T2088" s="94" t="s">
        <v>1757</v>
      </c>
      <c r="U2088" s="94" t="s">
        <v>153</v>
      </c>
      <c r="V2088" s="94" t="s">
        <v>154</v>
      </c>
      <c r="W2088" s="94" t="s">
        <v>1177</v>
      </c>
      <c r="X2088" s="90" t="s">
        <v>55</v>
      </c>
      <c r="Y2088" s="94" t="s">
        <v>1992</v>
      </c>
      <c r="Z2088" s="138">
        <v>15000000</v>
      </c>
      <c r="AA2088" s="120"/>
      <c r="AB2088" s="138"/>
      <c r="AC2088" s="138"/>
      <c r="AD2088" s="138"/>
      <c r="AE2088" s="120">
        <v>15000000</v>
      </c>
      <c r="AF2088" s="88"/>
      <c r="AG2088" s="89"/>
      <c r="AH2088" s="90" t="s">
        <v>57</v>
      </c>
      <c r="AI2088" s="94" t="s">
        <v>1974</v>
      </c>
      <c r="AJ2088" s="94" t="s">
        <v>1975</v>
      </c>
      <c r="AK2088" s="94" t="s">
        <v>171</v>
      </c>
      <c r="AL2088" s="94" t="s">
        <v>1976</v>
      </c>
      <c r="AM2088" s="94"/>
      <c r="AN2088" s="94" t="s">
        <v>57</v>
      </c>
      <c r="AO2088" s="94" t="s">
        <v>1977</v>
      </c>
      <c r="AP2088" s="94" t="s">
        <v>57</v>
      </c>
      <c r="AQ2088" s="94" t="s">
        <v>240</v>
      </c>
      <c r="AR2088" s="94" t="s">
        <v>57</v>
      </c>
      <c r="AS2088" s="90" t="s">
        <v>60</v>
      </c>
      <c r="AT2088" s="94" t="s">
        <v>61</v>
      </c>
      <c r="AU2088" s="97" t="s">
        <v>62</v>
      </c>
      <c r="AV2088" s="98" t="s">
        <v>125</v>
      </c>
      <c r="AW2088" s="97" t="s">
        <v>168</v>
      </c>
      <c r="AX2088" s="97">
        <v>3202031</v>
      </c>
      <c r="AY2088" s="97" t="s">
        <v>169</v>
      </c>
      <c r="AZ2088" s="98" t="s">
        <v>170</v>
      </c>
      <c r="BA2088" s="24"/>
    </row>
    <row r="2089" spans="1:53" ht="84.75" customHeight="1">
      <c r="A2089" s="23" t="str">
        <f>+IFERROR(VLOOKUP(R2089,'[2]Listas niveles'!$D$2:$E$11,2,FALSE),"")</f>
        <v>DTCA</v>
      </c>
      <c r="B2089" s="23" t="str">
        <f>+IFERROR(VLOOKUP(AS2089,'[2]Listas anexo 1'!$A$7:$B$8,2,FALSE),"")</f>
        <v>ADMIN</v>
      </c>
      <c r="C2089" s="23" t="str">
        <f>+IFERROR(VLOOKUP(AT2089,'[2]Listas anexo 1'!$A$13:$B$15,2,FALSE),"")</f>
        <v>ADMINYCOOR</v>
      </c>
      <c r="D2089" s="23" t="str">
        <f>+IFERROR(VLOOKUP(AT2089,'[2]Listas anexo 1'!$A$13:$C$15,3,FALSE),"")</f>
        <v>CONTRIBUIR</v>
      </c>
      <c r="E2089" s="23" t="str">
        <f>+IFERROR(VLOOKUP(AT2089,'[2]Listas anexo 1'!$A$19:$B$21,2,FALSE),"")</f>
        <v>ADMINOB</v>
      </c>
      <c r="F2089" s="23" t="str">
        <f>+IFERROR(VLOOKUP(AV2089,'[2]Listas anexo 1'!$J$13:$K$21,2,FALSE),"")</f>
        <v>ADOBI</v>
      </c>
      <c r="G2089" s="23" t="str">
        <f>+IFERROR(VLOOKUP(AW2089,'[2]LISTAS ANEXO 1. 2'!$A$9:$B$38,2,FALSE),"")</f>
        <v>AI</v>
      </c>
      <c r="H2089" s="23" t="str">
        <f>+IFERROR(IF(C2089="ADMINYCOOR",VLOOKUP(AY2089,'[2]LISTAS ANEXO 1. 3'!$B$13:$C$42,2,FALSE),IF(C2089="TASAS",VLOOKUP(AY2089,'[2]LISTAS ANEXO 1. 3'!$B$43:$C$51,2,FALSE),IF(C2089="FORTALECIMIENTO",VLOOKUP(AY2089,'[2]LISTAS ANEXO 1. 3'!$B$52:$C$58,2,FALSE),""))),"")</f>
        <v>AA</v>
      </c>
      <c r="I2089" s="23" t="str">
        <f>+IFERROR(VLOOKUP(#REF!,'[2]LISTAS ANEXO 1. 4'!$B$74:$C$90,2,FALSE),"")</f>
        <v/>
      </c>
      <c r="J2089" s="23" t="str">
        <f>+IFERROR(VLOOKUP(X2089,[2]ORDINALES!$B$2:$C$5,2,FALSE),"")</f>
        <v>CTADOS</v>
      </c>
      <c r="K2089" s="23" t="str">
        <f>+IFERROR(VLOOKUP(#REF!,[2]REGION!$G$2:$I$1125,2,FALSE),"")</f>
        <v/>
      </c>
      <c r="L2089" s="23" t="str">
        <f>+IFERROR(VLOOKUP(AI2089,[2]REGION!$G$2:$I$1125,2,FALSE),"")</f>
        <v>CORDOBA</v>
      </c>
      <c r="M2089" s="23" t="str">
        <f>+IFERROR(VLOOKUP(#REF!,[2]ORDINALES!$H$2:$I$382,2,FALSE),"")</f>
        <v/>
      </c>
      <c r="N2089" s="23" t="str">
        <f>IFERROR(VLOOKUP(U2089,'[2]Lista Willy'!$B$11:$D$14,3,FALSE),"")</f>
        <v>REC_20</v>
      </c>
      <c r="O2089" s="24"/>
      <c r="P2089" s="94">
        <v>62031</v>
      </c>
      <c r="Q2089" s="94" t="s">
        <v>540</v>
      </c>
      <c r="R2089" s="94" t="s">
        <v>1757</v>
      </c>
      <c r="S2089" s="94" t="s">
        <v>1972</v>
      </c>
      <c r="T2089" s="94" t="s">
        <v>1757</v>
      </c>
      <c r="U2089" s="94" t="s">
        <v>153</v>
      </c>
      <c r="V2089" s="94" t="s">
        <v>154</v>
      </c>
      <c r="W2089" s="94" t="s">
        <v>1177</v>
      </c>
      <c r="X2089" s="90" t="s">
        <v>55</v>
      </c>
      <c r="Y2089" s="94" t="s">
        <v>1993</v>
      </c>
      <c r="Z2089" s="138">
        <v>37128000</v>
      </c>
      <c r="AA2089" s="120"/>
      <c r="AB2089" s="138"/>
      <c r="AC2089" s="138"/>
      <c r="AD2089" s="138"/>
      <c r="AE2089" s="120">
        <v>37128000</v>
      </c>
      <c r="AF2089" s="88"/>
      <c r="AG2089" s="89"/>
      <c r="AH2089" s="90" t="s">
        <v>57</v>
      </c>
      <c r="AI2089" s="94" t="s">
        <v>1974</v>
      </c>
      <c r="AJ2089" s="94" t="s">
        <v>1975</v>
      </c>
      <c r="AK2089" s="94" t="s">
        <v>59</v>
      </c>
      <c r="AL2089" s="94" t="s">
        <v>57</v>
      </c>
      <c r="AM2089" s="94"/>
      <c r="AN2089" s="94" t="s">
        <v>57</v>
      </c>
      <c r="AO2089" s="94"/>
      <c r="AP2089" s="94" t="s">
        <v>57</v>
      </c>
      <c r="AQ2089" s="94" t="s">
        <v>387</v>
      </c>
      <c r="AR2089" s="94" t="s">
        <v>57</v>
      </c>
      <c r="AS2089" s="90" t="s">
        <v>60</v>
      </c>
      <c r="AT2089" s="94" t="s">
        <v>61</v>
      </c>
      <c r="AU2089" s="97" t="s">
        <v>62</v>
      </c>
      <c r="AV2089" s="98" t="s">
        <v>125</v>
      </c>
      <c r="AW2089" s="97" t="s">
        <v>126</v>
      </c>
      <c r="AX2089" s="97">
        <v>3202032</v>
      </c>
      <c r="AY2089" s="97" t="s">
        <v>127</v>
      </c>
      <c r="AZ2089" s="98" t="s">
        <v>128</v>
      </c>
      <c r="BA2089" s="24"/>
    </row>
    <row r="2090" spans="1:53" ht="84.75" customHeight="1">
      <c r="A2090" s="23" t="str">
        <f>+IFERROR(VLOOKUP(R2090,'[2]Listas niveles'!$D$2:$E$11,2,FALSE),"")</f>
        <v>DTCA</v>
      </c>
      <c r="B2090" s="23" t="str">
        <f>+IFERROR(VLOOKUP(AS2090,'[2]Listas anexo 1'!$A$7:$B$8,2,FALSE),"")</f>
        <v>ADMIN</v>
      </c>
      <c r="C2090" s="23" t="str">
        <f>+IFERROR(VLOOKUP(AT2090,'[2]Listas anexo 1'!$A$13:$B$15,2,FALSE),"")</f>
        <v>ADMINYCOOR</v>
      </c>
      <c r="D2090" s="23" t="str">
        <f>+IFERROR(VLOOKUP(AT2090,'[2]Listas anexo 1'!$A$13:$C$15,3,FALSE),"")</f>
        <v>CONTRIBUIR</v>
      </c>
      <c r="E2090" s="23" t="str">
        <f>+IFERROR(VLOOKUP(AT2090,'[2]Listas anexo 1'!$A$19:$B$21,2,FALSE),"")</f>
        <v>ADMINOB</v>
      </c>
      <c r="F2090" s="23" t="str">
        <f>+IFERROR(VLOOKUP(AV2090,'[2]Listas anexo 1'!$J$13:$K$21,2,FALSE),"")</f>
        <v>ADOBI</v>
      </c>
      <c r="G2090" s="23" t="str">
        <f>+IFERROR(VLOOKUP(AW2090,'[2]LISTAS ANEXO 1. 2'!$A$9:$B$38,2,FALSE),"")</f>
        <v>AI</v>
      </c>
      <c r="H2090" s="23" t="str">
        <f>+IFERROR(IF(C2090="ADMINYCOOR",VLOOKUP(AY2090,'[2]LISTAS ANEXO 1. 3'!$B$13:$C$42,2,FALSE),IF(C2090="TASAS",VLOOKUP(AY2090,'[2]LISTAS ANEXO 1. 3'!$B$43:$C$51,2,FALSE),IF(C2090="FORTALECIMIENTO",VLOOKUP(AY2090,'[2]LISTAS ANEXO 1. 3'!$B$52:$C$58,2,FALSE),""))),"")</f>
        <v>AA</v>
      </c>
      <c r="I2090" s="23" t="str">
        <f>+IFERROR(VLOOKUP(#REF!,'[2]LISTAS ANEXO 1. 4'!$B$74:$C$90,2,FALSE),"")</f>
        <v/>
      </c>
      <c r="J2090" s="23" t="str">
        <f>+IFERROR(VLOOKUP(X2090,[2]ORDINALES!$B$2:$C$5,2,FALSE),"")</f>
        <v>CTADOS</v>
      </c>
      <c r="K2090" s="23" t="str">
        <f>+IFERROR(VLOOKUP(#REF!,[2]REGION!$G$2:$I$1125,2,FALSE),"")</f>
        <v/>
      </c>
      <c r="L2090" s="23" t="str">
        <f>+IFERROR(VLOOKUP(AI2090,[2]REGION!$G$2:$I$1125,2,FALSE),"")</f>
        <v>CORDOBA</v>
      </c>
      <c r="M2090" s="23" t="str">
        <f>+IFERROR(VLOOKUP(#REF!,[2]ORDINALES!$H$2:$I$382,2,FALSE),"")</f>
        <v/>
      </c>
      <c r="N2090" s="23" t="str">
        <f>IFERROR(VLOOKUP(U2090,'[2]Lista Willy'!$B$11:$D$14,3,FALSE),"")</f>
        <v>REC_20</v>
      </c>
      <c r="O2090" s="24"/>
      <c r="P2090" s="94">
        <v>62032</v>
      </c>
      <c r="Q2090" s="94" t="s">
        <v>540</v>
      </c>
      <c r="R2090" s="94" t="s">
        <v>1757</v>
      </c>
      <c r="S2090" s="94" t="s">
        <v>1972</v>
      </c>
      <c r="T2090" s="94" t="s">
        <v>1757</v>
      </c>
      <c r="U2090" s="94" t="s">
        <v>153</v>
      </c>
      <c r="V2090" s="94" t="s">
        <v>154</v>
      </c>
      <c r="W2090" s="94" t="s">
        <v>1177</v>
      </c>
      <c r="X2090" s="90" t="s">
        <v>55</v>
      </c>
      <c r="Y2090" s="94" t="s">
        <v>1988</v>
      </c>
      <c r="Z2090" s="138">
        <v>26061000</v>
      </c>
      <c r="AA2090" s="120"/>
      <c r="AB2090" s="138"/>
      <c r="AC2090" s="138"/>
      <c r="AD2090" s="138"/>
      <c r="AE2090" s="120">
        <v>26061000</v>
      </c>
      <c r="AF2090" s="88"/>
      <c r="AG2090" s="89"/>
      <c r="AH2090" s="90" t="s">
        <v>57</v>
      </c>
      <c r="AI2090" s="94" t="s">
        <v>1974</v>
      </c>
      <c r="AJ2090" s="94" t="s">
        <v>1975</v>
      </c>
      <c r="AK2090" s="94" t="s">
        <v>59</v>
      </c>
      <c r="AL2090" s="94" t="s">
        <v>57</v>
      </c>
      <c r="AM2090" s="94"/>
      <c r="AN2090" s="94" t="s">
        <v>57</v>
      </c>
      <c r="AO2090" s="94"/>
      <c r="AP2090" s="94" t="s">
        <v>57</v>
      </c>
      <c r="AQ2090" s="94" t="s">
        <v>387</v>
      </c>
      <c r="AR2090" s="94" t="s">
        <v>57</v>
      </c>
      <c r="AS2090" s="90" t="s">
        <v>60</v>
      </c>
      <c r="AT2090" s="94" t="s">
        <v>61</v>
      </c>
      <c r="AU2090" s="97" t="s">
        <v>62</v>
      </c>
      <c r="AV2090" s="98" t="s">
        <v>125</v>
      </c>
      <c r="AW2090" s="97" t="s">
        <v>126</v>
      </c>
      <c r="AX2090" s="97">
        <v>3202032</v>
      </c>
      <c r="AY2090" s="97" t="s">
        <v>127</v>
      </c>
      <c r="AZ2090" s="98" t="s">
        <v>128</v>
      </c>
      <c r="BA2090" s="24"/>
    </row>
    <row r="2091" spans="1:53" ht="84.75" customHeight="1">
      <c r="A2091" s="23" t="str">
        <f>+IFERROR(VLOOKUP(R2091,'[2]Listas niveles'!$D$2:$E$11,2,FALSE),"")</f>
        <v>DTCA</v>
      </c>
      <c r="B2091" s="23" t="str">
        <f>+IFERROR(VLOOKUP(AS2091,'[2]Listas anexo 1'!$A$7:$B$8,2,FALSE),"")</f>
        <v>ADMIN</v>
      </c>
      <c r="C2091" s="23" t="str">
        <f>+IFERROR(VLOOKUP(AT2091,'[2]Listas anexo 1'!$A$13:$B$15,2,FALSE),"")</f>
        <v>ADMINYCOOR</v>
      </c>
      <c r="D2091" s="23" t="str">
        <f>+IFERROR(VLOOKUP(AT2091,'[2]Listas anexo 1'!$A$13:$C$15,3,FALSE),"")</f>
        <v>CONTRIBUIR</v>
      </c>
      <c r="E2091" s="23" t="str">
        <f>+IFERROR(VLOOKUP(AT2091,'[2]Listas anexo 1'!$A$19:$B$21,2,FALSE),"")</f>
        <v>ADMINOB</v>
      </c>
      <c r="F2091" s="23" t="str">
        <f>+IFERROR(VLOOKUP(AV2091,'[2]Listas anexo 1'!$J$13:$K$21,2,FALSE),"")</f>
        <v>ADOBI</v>
      </c>
      <c r="G2091" s="23" t="str">
        <f>+IFERROR(VLOOKUP(AW2091,'[2]LISTAS ANEXO 1. 2'!$A$9:$B$38,2,FALSE),"")</f>
        <v>AI</v>
      </c>
      <c r="H2091" s="23" t="str">
        <f>+IFERROR(IF(C2091="ADMINYCOOR",VLOOKUP(AY2091,'[2]LISTAS ANEXO 1. 3'!$B$13:$C$42,2,FALSE),IF(C2091="TASAS",VLOOKUP(AY2091,'[2]LISTAS ANEXO 1. 3'!$B$43:$C$51,2,FALSE),IF(C2091="FORTALECIMIENTO",VLOOKUP(AY2091,'[2]LISTAS ANEXO 1. 3'!$B$52:$C$58,2,FALSE),""))),"")</f>
        <v>AA</v>
      </c>
      <c r="I2091" s="23" t="str">
        <f>+IFERROR(VLOOKUP(#REF!,'[2]LISTAS ANEXO 1. 4'!$B$74:$C$90,2,FALSE),"")</f>
        <v/>
      </c>
      <c r="J2091" s="23" t="str">
        <f>+IFERROR(VLOOKUP(X2091,[2]ORDINALES!$B$2:$C$5,2,FALSE),"")</f>
        <v>CTADOS</v>
      </c>
      <c r="K2091" s="23" t="str">
        <f>+IFERROR(VLOOKUP(#REF!,[2]REGION!$G$2:$I$1125,2,FALSE),"")</f>
        <v/>
      </c>
      <c r="L2091" s="23" t="str">
        <f>+IFERROR(VLOOKUP(AI2091,[2]REGION!$G$2:$I$1125,2,FALSE),"")</f>
        <v>CORDOBA</v>
      </c>
      <c r="M2091" s="23" t="str">
        <f>+IFERROR(VLOOKUP(#REF!,[2]ORDINALES!$H$2:$I$382,2,FALSE),"")</f>
        <v/>
      </c>
      <c r="N2091" s="23" t="str">
        <f>IFERROR(VLOOKUP(U2091,'[2]Lista Willy'!$B$11:$D$14,3,FALSE),"")</f>
        <v>REC_20</v>
      </c>
      <c r="O2091" s="24"/>
      <c r="P2091" s="94">
        <v>62033</v>
      </c>
      <c r="Q2091" s="94" t="s">
        <v>540</v>
      </c>
      <c r="R2091" s="94" t="s">
        <v>1757</v>
      </c>
      <c r="S2091" s="94" t="s">
        <v>1972</v>
      </c>
      <c r="T2091" s="94" t="s">
        <v>1757</v>
      </c>
      <c r="U2091" s="94" t="s">
        <v>153</v>
      </c>
      <c r="V2091" s="94" t="s">
        <v>154</v>
      </c>
      <c r="W2091" s="94" t="s">
        <v>1177</v>
      </c>
      <c r="X2091" s="90" t="s">
        <v>55</v>
      </c>
      <c r="Y2091" s="94" t="s">
        <v>1994</v>
      </c>
      <c r="Z2091" s="138">
        <v>4000000</v>
      </c>
      <c r="AA2091" s="120"/>
      <c r="AB2091" s="138"/>
      <c r="AC2091" s="138"/>
      <c r="AD2091" s="138"/>
      <c r="AE2091" s="120">
        <v>4000000</v>
      </c>
      <c r="AF2091" s="88"/>
      <c r="AG2091" s="89"/>
      <c r="AH2091" s="90" t="s">
        <v>57</v>
      </c>
      <c r="AI2091" s="94" t="s">
        <v>1974</v>
      </c>
      <c r="AJ2091" s="94" t="s">
        <v>1975</v>
      </c>
      <c r="AK2091" s="94" t="s">
        <v>59</v>
      </c>
      <c r="AL2091" s="94" t="s">
        <v>57</v>
      </c>
      <c r="AM2091" s="94"/>
      <c r="AN2091" s="94" t="s">
        <v>57</v>
      </c>
      <c r="AO2091" s="94"/>
      <c r="AP2091" s="94" t="s">
        <v>57</v>
      </c>
      <c r="AQ2091" s="94" t="s">
        <v>387</v>
      </c>
      <c r="AR2091" s="94" t="s">
        <v>57</v>
      </c>
      <c r="AS2091" s="90" t="s">
        <v>60</v>
      </c>
      <c r="AT2091" s="94" t="s">
        <v>61</v>
      </c>
      <c r="AU2091" s="97" t="s">
        <v>62</v>
      </c>
      <c r="AV2091" s="98" t="s">
        <v>125</v>
      </c>
      <c r="AW2091" s="97" t="s">
        <v>126</v>
      </c>
      <c r="AX2091" s="97">
        <v>3202032</v>
      </c>
      <c r="AY2091" s="97" t="s">
        <v>127</v>
      </c>
      <c r="AZ2091" s="98" t="s">
        <v>128</v>
      </c>
      <c r="BA2091" s="24"/>
    </row>
    <row r="2092" spans="1:53" ht="84.75" customHeight="1">
      <c r="A2092" s="23" t="str">
        <f>+IFERROR(VLOOKUP(R2092,'[2]Listas niveles'!$D$2:$E$11,2,FALSE),"")</f>
        <v>DTCA</v>
      </c>
      <c r="B2092" s="23" t="str">
        <f>+IFERROR(VLOOKUP(AS2092,'[2]Listas anexo 1'!$A$7:$B$8,2,FALSE),"")</f>
        <v>ADMIN</v>
      </c>
      <c r="C2092" s="23" t="str">
        <f>+IFERROR(VLOOKUP(AT2092,'[2]Listas anexo 1'!$A$13:$B$15,2,FALSE),"")</f>
        <v>ADMINYCOOR</v>
      </c>
      <c r="D2092" s="23" t="str">
        <f>+IFERROR(VLOOKUP(AT2092,'[2]Listas anexo 1'!$A$13:$C$15,3,FALSE),"")</f>
        <v>CONTRIBUIR</v>
      </c>
      <c r="E2092" s="23" t="str">
        <f>+IFERROR(VLOOKUP(AT2092,'[2]Listas anexo 1'!$A$19:$B$21,2,FALSE),"")</f>
        <v>ADMINOB</v>
      </c>
      <c r="F2092" s="23" t="str">
        <f>+IFERROR(VLOOKUP(AV2092,'[2]Listas anexo 1'!$J$13:$K$21,2,FALSE),"")</f>
        <v>ADOBI</v>
      </c>
      <c r="G2092" s="23" t="str">
        <f>+IFERROR(VLOOKUP(AW2092,'[2]LISTAS ANEXO 1. 2'!$A$9:$B$38,2,FALSE),"")</f>
        <v>AI</v>
      </c>
      <c r="H2092" s="23" t="str">
        <f>+IFERROR(IF(C2092="ADMINYCOOR",VLOOKUP(AY2092,'[2]LISTAS ANEXO 1. 3'!$B$13:$C$42,2,FALSE),IF(C2092="TASAS",VLOOKUP(AY2092,'[2]LISTAS ANEXO 1. 3'!$B$43:$C$51,2,FALSE),IF(C2092="FORTALECIMIENTO",VLOOKUP(AY2092,'[2]LISTAS ANEXO 1. 3'!$B$52:$C$58,2,FALSE),""))),"")</f>
        <v>AA</v>
      </c>
      <c r="I2092" s="23" t="str">
        <f>+IFERROR(VLOOKUP(#REF!,'[2]LISTAS ANEXO 1. 4'!$B$74:$C$90,2,FALSE),"")</f>
        <v/>
      </c>
      <c r="J2092" s="23" t="str">
        <f>+IFERROR(VLOOKUP(X2092,[2]ORDINALES!$B$2:$C$5,2,FALSE),"")</f>
        <v>CTADOS</v>
      </c>
      <c r="K2092" s="23" t="str">
        <f>+IFERROR(VLOOKUP(#REF!,[2]REGION!$G$2:$I$1125,2,FALSE),"")</f>
        <v/>
      </c>
      <c r="L2092" s="23" t="str">
        <f>+IFERROR(VLOOKUP(AI2092,[2]REGION!$G$2:$I$1125,2,FALSE),"")</f>
        <v>CORDOBA</v>
      </c>
      <c r="M2092" s="23" t="str">
        <f>+IFERROR(VLOOKUP(#REF!,[2]ORDINALES!$H$2:$I$382,2,FALSE),"")</f>
        <v/>
      </c>
      <c r="N2092" s="23" t="str">
        <f>IFERROR(VLOOKUP(U2092,'[2]Lista Willy'!$B$11:$D$14,3,FALSE),"")</f>
        <v>REC_20</v>
      </c>
      <c r="O2092" s="24"/>
      <c r="P2092" s="94">
        <v>62034</v>
      </c>
      <c r="Q2092" s="94" t="s">
        <v>540</v>
      </c>
      <c r="R2092" s="94" t="s">
        <v>1757</v>
      </c>
      <c r="S2092" s="94" t="s">
        <v>1972</v>
      </c>
      <c r="T2092" s="94" t="s">
        <v>1757</v>
      </c>
      <c r="U2092" s="94" t="s">
        <v>153</v>
      </c>
      <c r="V2092" s="94" t="s">
        <v>154</v>
      </c>
      <c r="W2092" s="94" t="s">
        <v>1177</v>
      </c>
      <c r="X2092" s="90" t="s">
        <v>55</v>
      </c>
      <c r="Y2092" s="94" t="s">
        <v>1980</v>
      </c>
      <c r="Z2092" s="138">
        <v>18000000</v>
      </c>
      <c r="AA2092" s="120"/>
      <c r="AB2092" s="138"/>
      <c r="AC2092" s="138"/>
      <c r="AD2092" s="138"/>
      <c r="AE2092" s="120">
        <v>18000000</v>
      </c>
      <c r="AF2092" s="88"/>
      <c r="AG2092" s="89"/>
      <c r="AH2092" s="90" t="s">
        <v>57</v>
      </c>
      <c r="AI2092" s="94" t="s">
        <v>1974</v>
      </c>
      <c r="AJ2092" s="94" t="s">
        <v>1975</v>
      </c>
      <c r="AK2092" s="94" t="s">
        <v>59</v>
      </c>
      <c r="AL2092" s="94" t="s">
        <v>57</v>
      </c>
      <c r="AM2092" s="94"/>
      <c r="AN2092" s="94" t="s">
        <v>57</v>
      </c>
      <c r="AO2092" s="94"/>
      <c r="AP2092" s="94" t="s">
        <v>57</v>
      </c>
      <c r="AQ2092" s="94" t="s">
        <v>387</v>
      </c>
      <c r="AR2092" s="94" t="s">
        <v>57</v>
      </c>
      <c r="AS2092" s="90" t="s">
        <v>60</v>
      </c>
      <c r="AT2092" s="94" t="s">
        <v>61</v>
      </c>
      <c r="AU2092" s="97" t="s">
        <v>62</v>
      </c>
      <c r="AV2092" s="98" t="s">
        <v>125</v>
      </c>
      <c r="AW2092" s="97" t="s">
        <v>126</v>
      </c>
      <c r="AX2092" s="97">
        <v>3202032</v>
      </c>
      <c r="AY2092" s="97" t="s">
        <v>127</v>
      </c>
      <c r="AZ2092" s="98" t="s">
        <v>128</v>
      </c>
      <c r="BA2092" s="24"/>
    </row>
    <row r="2093" spans="1:53" ht="84.75" customHeight="1">
      <c r="A2093" s="23" t="str">
        <f>+IFERROR(VLOOKUP(R2093,'[2]Listas niveles'!$D$2:$E$11,2,FALSE),"")</f>
        <v>DTCA</v>
      </c>
      <c r="B2093" s="23" t="str">
        <f>+IFERROR(VLOOKUP(AS2093,'[2]Listas anexo 1'!$A$7:$B$8,2,FALSE),"")</f>
        <v>ADMIN</v>
      </c>
      <c r="C2093" s="23" t="str">
        <f>+IFERROR(VLOOKUP(AT2093,'[2]Listas anexo 1'!$A$13:$B$15,2,FALSE),"")</f>
        <v>ADMINYCOOR</v>
      </c>
      <c r="D2093" s="23" t="str">
        <f>+IFERROR(VLOOKUP(AT2093,'[2]Listas anexo 1'!$A$13:$C$15,3,FALSE),"")</f>
        <v>CONTRIBUIR</v>
      </c>
      <c r="E2093" s="23" t="str">
        <f>+IFERROR(VLOOKUP(AT2093,'[2]Listas anexo 1'!$A$19:$B$21,2,FALSE),"")</f>
        <v>ADMINOB</v>
      </c>
      <c r="F2093" s="23" t="str">
        <f>+IFERROR(VLOOKUP(AV2093,'[2]Listas anexo 1'!$J$13:$K$21,2,FALSE),"")</f>
        <v>ADOBI</v>
      </c>
      <c r="G2093" s="23" t="str">
        <f>+IFERROR(VLOOKUP(AW2093,'[2]LISTAS ANEXO 1. 2'!$A$9:$B$38,2,FALSE),"")</f>
        <v>AI</v>
      </c>
      <c r="H2093" s="23" t="str">
        <f>+IFERROR(IF(C2093="ADMINYCOOR",VLOOKUP(AY2093,'[2]LISTAS ANEXO 1. 3'!$B$13:$C$42,2,FALSE),IF(C2093="TASAS",VLOOKUP(AY2093,'[2]LISTAS ANEXO 1. 3'!$B$43:$C$51,2,FALSE),IF(C2093="FORTALECIMIENTO",VLOOKUP(AY2093,'[2]LISTAS ANEXO 1. 3'!$B$52:$C$58,2,FALSE),""))),"")</f>
        <v>AA</v>
      </c>
      <c r="I2093" s="23" t="str">
        <f>+IFERROR(VLOOKUP(#REF!,'[2]LISTAS ANEXO 1. 4'!$B$74:$C$90,2,FALSE),"")</f>
        <v/>
      </c>
      <c r="J2093" s="23" t="str">
        <f>+IFERROR(VLOOKUP(X2093,[2]ORDINALES!$B$2:$C$5,2,FALSE),"")</f>
        <v>CTADOS</v>
      </c>
      <c r="K2093" s="23" t="str">
        <f>+IFERROR(VLOOKUP(#REF!,[2]REGION!$G$2:$I$1125,2,FALSE),"")</f>
        <v/>
      </c>
      <c r="L2093" s="23" t="str">
        <f>+IFERROR(VLOOKUP(AI2093,[2]REGION!$G$2:$I$1125,2,FALSE),"")</f>
        <v>CORDOBA</v>
      </c>
      <c r="M2093" s="23" t="str">
        <f>+IFERROR(VLOOKUP(#REF!,[2]ORDINALES!$H$2:$I$382,2,FALSE),"")</f>
        <v/>
      </c>
      <c r="N2093" s="23" t="str">
        <f>IFERROR(VLOOKUP(U2093,'[2]Lista Willy'!$B$11:$D$14,3,FALSE),"")</f>
        <v>REC_20</v>
      </c>
      <c r="O2093" s="24"/>
      <c r="P2093" s="94">
        <v>62035</v>
      </c>
      <c r="Q2093" s="94" t="s">
        <v>540</v>
      </c>
      <c r="R2093" s="94" t="s">
        <v>1757</v>
      </c>
      <c r="S2093" s="94" t="s">
        <v>1972</v>
      </c>
      <c r="T2093" s="94" t="s">
        <v>1757</v>
      </c>
      <c r="U2093" s="94" t="s">
        <v>153</v>
      </c>
      <c r="V2093" s="94" t="s">
        <v>154</v>
      </c>
      <c r="W2093" s="94" t="s">
        <v>1177</v>
      </c>
      <c r="X2093" s="90" t="s">
        <v>55</v>
      </c>
      <c r="Y2093" s="94" t="s">
        <v>1995</v>
      </c>
      <c r="Z2093" s="138">
        <v>8000000</v>
      </c>
      <c r="AA2093" s="120"/>
      <c r="AB2093" s="138"/>
      <c r="AC2093" s="138"/>
      <c r="AD2093" s="138"/>
      <c r="AE2093" s="120">
        <v>8000000</v>
      </c>
      <c r="AF2093" s="88"/>
      <c r="AG2093" s="89"/>
      <c r="AH2093" s="90" t="s">
        <v>57</v>
      </c>
      <c r="AI2093" s="94" t="s">
        <v>1974</v>
      </c>
      <c r="AJ2093" s="94" t="s">
        <v>1975</v>
      </c>
      <c r="AK2093" s="94" t="s">
        <v>59</v>
      </c>
      <c r="AL2093" s="94" t="s">
        <v>57</v>
      </c>
      <c r="AM2093" s="94"/>
      <c r="AN2093" s="94" t="s">
        <v>57</v>
      </c>
      <c r="AO2093" s="94"/>
      <c r="AP2093" s="94" t="s">
        <v>57</v>
      </c>
      <c r="AQ2093" s="94" t="s">
        <v>387</v>
      </c>
      <c r="AR2093" s="94" t="s">
        <v>57</v>
      </c>
      <c r="AS2093" s="90" t="s">
        <v>60</v>
      </c>
      <c r="AT2093" s="94" t="s">
        <v>61</v>
      </c>
      <c r="AU2093" s="97" t="s">
        <v>62</v>
      </c>
      <c r="AV2093" s="98" t="s">
        <v>125</v>
      </c>
      <c r="AW2093" s="97" t="s">
        <v>126</v>
      </c>
      <c r="AX2093" s="97">
        <v>3202032</v>
      </c>
      <c r="AY2093" s="97" t="s">
        <v>127</v>
      </c>
      <c r="AZ2093" s="98" t="s">
        <v>128</v>
      </c>
      <c r="BA2093" s="24"/>
    </row>
    <row r="2094" spans="1:53" ht="84.75" customHeight="1">
      <c r="A2094" s="23" t="str">
        <f>+IFERROR(VLOOKUP(R2094,'[2]Listas niveles'!$D$2:$E$11,2,FALSE),"")</f>
        <v>DTCA</v>
      </c>
      <c r="B2094" s="23" t="str">
        <f>+IFERROR(VLOOKUP(AS2094,'[2]Listas anexo 1'!$A$7:$B$8,2,FALSE),"")</f>
        <v>ADMIN</v>
      </c>
      <c r="C2094" s="23" t="str">
        <f>+IFERROR(VLOOKUP(AT2094,'[2]Listas anexo 1'!$A$13:$B$15,2,FALSE),"")</f>
        <v>ADMINYCOOR</v>
      </c>
      <c r="D2094" s="23" t="str">
        <f>+IFERROR(VLOOKUP(AT2094,'[2]Listas anexo 1'!$A$13:$C$15,3,FALSE),"")</f>
        <v>CONTRIBUIR</v>
      </c>
      <c r="E2094" s="23" t="str">
        <f>+IFERROR(VLOOKUP(AT2094,'[2]Listas anexo 1'!$A$19:$B$21,2,FALSE),"")</f>
        <v>ADMINOB</v>
      </c>
      <c r="F2094" s="23" t="str">
        <f>+IFERROR(VLOOKUP(AV2094,'[2]Listas anexo 1'!$J$13:$K$21,2,FALSE),"")</f>
        <v>ADOBI</v>
      </c>
      <c r="G2094" s="23" t="str">
        <f>+IFERROR(VLOOKUP(AW2094,'[2]LISTAS ANEXO 1. 2'!$A$9:$B$38,2,FALSE),"")</f>
        <v>AI</v>
      </c>
      <c r="H2094" s="23" t="str">
        <f>+IFERROR(IF(C2094="ADMINYCOOR",VLOOKUP(AY2094,'[2]LISTAS ANEXO 1. 3'!$B$13:$C$42,2,FALSE),IF(C2094="TASAS",VLOOKUP(AY2094,'[2]LISTAS ANEXO 1. 3'!$B$43:$C$51,2,FALSE),IF(C2094="FORTALECIMIENTO",VLOOKUP(AY2094,'[2]LISTAS ANEXO 1. 3'!$B$52:$C$58,2,FALSE),""))),"")</f>
        <v>AA</v>
      </c>
      <c r="I2094" s="23" t="str">
        <f>+IFERROR(VLOOKUP(#REF!,'[2]LISTAS ANEXO 1. 4'!$B$74:$C$90,2,FALSE),"")</f>
        <v/>
      </c>
      <c r="J2094" s="23" t="str">
        <f>+IFERROR(VLOOKUP(X2094,[2]ORDINALES!$B$2:$C$5,2,FALSE),"")</f>
        <v>CTADOS</v>
      </c>
      <c r="K2094" s="23" t="str">
        <f>+IFERROR(VLOOKUP(#REF!,[2]REGION!$G$2:$I$1125,2,FALSE),"")</f>
        <v/>
      </c>
      <c r="L2094" s="23" t="str">
        <f>+IFERROR(VLOOKUP(AI2094,[2]REGION!$G$2:$I$1125,2,FALSE),"")</f>
        <v>CORDOBA</v>
      </c>
      <c r="M2094" s="23" t="str">
        <f>+IFERROR(VLOOKUP(#REF!,[2]ORDINALES!$H$2:$I$382,2,FALSE),"")</f>
        <v/>
      </c>
      <c r="N2094" s="23" t="str">
        <f>IFERROR(VLOOKUP(U2094,'[2]Lista Willy'!$B$11:$D$14,3,FALSE),"")</f>
        <v>REC_20</v>
      </c>
      <c r="O2094" s="24"/>
      <c r="P2094" s="94">
        <v>62036</v>
      </c>
      <c r="Q2094" s="94" t="s">
        <v>540</v>
      </c>
      <c r="R2094" s="94" t="s">
        <v>1757</v>
      </c>
      <c r="S2094" s="94" t="s">
        <v>1972</v>
      </c>
      <c r="T2094" s="94" t="s">
        <v>1757</v>
      </c>
      <c r="U2094" s="94" t="s">
        <v>153</v>
      </c>
      <c r="V2094" s="94" t="s">
        <v>154</v>
      </c>
      <c r="W2094" s="94" t="s">
        <v>1177</v>
      </c>
      <c r="X2094" s="90" t="s">
        <v>55</v>
      </c>
      <c r="Y2094" s="94" t="s">
        <v>1996</v>
      </c>
      <c r="Z2094" s="138">
        <v>41855770</v>
      </c>
      <c r="AA2094" s="120"/>
      <c r="AB2094" s="138"/>
      <c r="AC2094" s="138"/>
      <c r="AD2094" s="138"/>
      <c r="AE2094" s="120">
        <v>41855770</v>
      </c>
      <c r="AF2094" s="88"/>
      <c r="AG2094" s="89"/>
      <c r="AH2094" s="90" t="s">
        <v>57</v>
      </c>
      <c r="AI2094" s="94" t="s">
        <v>1974</v>
      </c>
      <c r="AJ2094" s="94" t="s">
        <v>1975</v>
      </c>
      <c r="AK2094" s="94" t="s">
        <v>59</v>
      </c>
      <c r="AL2094" s="94" t="s">
        <v>57</v>
      </c>
      <c r="AM2094" s="94"/>
      <c r="AN2094" s="94" t="s">
        <v>57</v>
      </c>
      <c r="AO2094" s="94"/>
      <c r="AP2094" s="94" t="s">
        <v>57</v>
      </c>
      <c r="AQ2094" s="94" t="s">
        <v>387</v>
      </c>
      <c r="AR2094" s="94" t="s">
        <v>57</v>
      </c>
      <c r="AS2094" s="90" t="s">
        <v>60</v>
      </c>
      <c r="AT2094" s="94" t="s">
        <v>61</v>
      </c>
      <c r="AU2094" s="97" t="s">
        <v>62</v>
      </c>
      <c r="AV2094" s="98" t="s">
        <v>125</v>
      </c>
      <c r="AW2094" s="97" t="s">
        <v>126</v>
      </c>
      <c r="AX2094" s="97">
        <v>3202032</v>
      </c>
      <c r="AY2094" s="97" t="s">
        <v>127</v>
      </c>
      <c r="AZ2094" s="98" t="s">
        <v>128</v>
      </c>
      <c r="BA2094" s="24"/>
    </row>
    <row r="2095" spans="1:53" ht="84.75" customHeight="1">
      <c r="A2095" s="23" t="str">
        <f>+IFERROR(VLOOKUP(R2095,'[2]Listas niveles'!$D$2:$E$11,2,FALSE),"")</f>
        <v>DTCA</v>
      </c>
      <c r="B2095" s="23" t="str">
        <f>+IFERROR(VLOOKUP(AS2095,'[2]Listas anexo 1'!$A$7:$B$8,2,FALSE),"")</f>
        <v>ADMIN</v>
      </c>
      <c r="C2095" s="23" t="str">
        <f>+IFERROR(VLOOKUP(AT2095,'[2]Listas anexo 1'!$A$13:$B$15,2,FALSE),"")</f>
        <v>ADMINYCOOR</v>
      </c>
      <c r="D2095" s="23" t="str">
        <f>+IFERROR(VLOOKUP(AT2095,'[2]Listas anexo 1'!$A$13:$C$15,3,FALSE),"")</f>
        <v>CONTRIBUIR</v>
      </c>
      <c r="E2095" s="23" t="str">
        <f>+IFERROR(VLOOKUP(AT2095,'[2]Listas anexo 1'!$A$19:$B$21,2,FALSE),"")</f>
        <v>ADMINOB</v>
      </c>
      <c r="F2095" s="23" t="str">
        <f>+IFERROR(VLOOKUP(AV2095,'[2]Listas anexo 1'!$J$13:$K$21,2,FALSE),"")</f>
        <v>ADOBI</v>
      </c>
      <c r="G2095" s="23" t="str">
        <f>+IFERROR(VLOOKUP(AW2095,'[2]LISTAS ANEXO 1. 2'!$A$9:$B$38,2,FALSE),"")</f>
        <v>AI</v>
      </c>
      <c r="H2095" s="23" t="str">
        <f>+IFERROR(IF(C2095="ADMINYCOOR",VLOOKUP(AY2095,'[2]LISTAS ANEXO 1. 3'!$B$13:$C$42,2,FALSE),IF(C2095="TASAS",VLOOKUP(AY2095,'[2]LISTAS ANEXO 1. 3'!$B$43:$C$51,2,FALSE),IF(C2095="FORTALECIMIENTO",VLOOKUP(AY2095,'[2]LISTAS ANEXO 1. 3'!$B$52:$C$58,2,FALSE),""))),"")</f>
        <v>AA</v>
      </c>
      <c r="I2095" s="23" t="str">
        <f>+IFERROR(VLOOKUP(#REF!,'[2]LISTAS ANEXO 1. 4'!$B$74:$C$90,2,FALSE),"")</f>
        <v/>
      </c>
      <c r="J2095" s="23" t="str">
        <f>+IFERROR(VLOOKUP(X2095,[2]ORDINALES!$B$2:$C$5,2,FALSE),"")</f>
        <v>CTADOS</v>
      </c>
      <c r="K2095" s="23" t="str">
        <f>+IFERROR(VLOOKUP(#REF!,[2]REGION!$G$2:$I$1125,2,FALSE),"")</f>
        <v/>
      </c>
      <c r="L2095" s="23" t="str">
        <f>+IFERROR(VLOOKUP(AI2095,[2]REGION!$G$2:$I$1125,2,FALSE),"")</f>
        <v>CORDOBA</v>
      </c>
      <c r="M2095" s="23" t="str">
        <f>+IFERROR(VLOOKUP(#REF!,[2]ORDINALES!$H$2:$I$382,2,FALSE),"")</f>
        <v/>
      </c>
      <c r="N2095" s="23" t="str">
        <f>IFERROR(VLOOKUP(U2095,'[2]Lista Willy'!$B$11:$D$14,3,FALSE),"")</f>
        <v>REC_20</v>
      </c>
      <c r="O2095" s="24"/>
      <c r="P2095" s="94">
        <v>62037</v>
      </c>
      <c r="Q2095" s="94" t="s">
        <v>540</v>
      </c>
      <c r="R2095" s="94" t="s">
        <v>1757</v>
      </c>
      <c r="S2095" s="94" t="s">
        <v>1972</v>
      </c>
      <c r="T2095" s="94" t="s">
        <v>1757</v>
      </c>
      <c r="U2095" s="94" t="s">
        <v>153</v>
      </c>
      <c r="V2095" s="94" t="s">
        <v>154</v>
      </c>
      <c r="W2095" s="94" t="s">
        <v>1177</v>
      </c>
      <c r="X2095" s="90" t="s">
        <v>55</v>
      </c>
      <c r="Y2095" s="94" t="s">
        <v>1997</v>
      </c>
      <c r="Z2095" s="138">
        <v>70000000</v>
      </c>
      <c r="AA2095" s="120"/>
      <c r="AB2095" s="138"/>
      <c r="AC2095" s="138"/>
      <c r="AD2095" s="138"/>
      <c r="AE2095" s="120">
        <v>70000000</v>
      </c>
      <c r="AF2095" s="88"/>
      <c r="AG2095" s="89"/>
      <c r="AH2095" s="90" t="s">
        <v>57</v>
      </c>
      <c r="AI2095" s="94" t="s">
        <v>1974</v>
      </c>
      <c r="AJ2095" s="94" t="s">
        <v>1975</v>
      </c>
      <c r="AK2095" s="94" t="s">
        <v>59</v>
      </c>
      <c r="AL2095" s="94" t="s">
        <v>57</v>
      </c>
      <c r="AM2095" s="94"/>
      <c r="AN2095" s="94" t="s">
        <v>57</v>
      </c>
      <c r="AO2095" s="94"/>
      <c r="AP2095" s="94" t="s">
        <v>57</v>
      </c>
      <c r="AQ2095" s="94" t="s">
        <v>387</v>
      </c>
      <c r="AR2095" s="94" t="s">
        <v>57</v>
      </c>
      <c r="AS2095" s="90" t="s">
        <v>60</v>
      </c>
      <c r="AT2095" s="94" t="s">
        <v>61</v>
      </c>
      <c r="AU2095" s="97" t="s">
        <v>62</v>
      </c>
      <c r="AV2095" s="98" t="s">
        <v>125</v>
      </c>
      <c r="AW2095" s="97" t="s">
        <v>126</v>
      </c>
      <c r="AX2095" s="97">
        <v>3202032</v>
      </c>
      <c r="AY2095" s="97" t="s">
        <v>127</v>
      </c>
      <c r="AZ2095" s="98" t="s">
        <v>128</v>
      </c>
      <c r="BA2095" s="24"/>
    </row>
    <row r="2096" spans="1:53" ht="84.75" customHeight="1">
      <c r="A2096" s="23" t="str">
        <f>+IFERROR(VLOOKUP(R2096,'[2]Listas niveles'!$D$2:$E$11,2,FALSE),"")</f>
        <v>DTCA</v>
      </c>
      <c r="B2096" s="23" t="str">
        <f>+IFERROR(VLOOKUP(AS2096,'[2]Listas anexo 1'!$A$7:$B$8,2,FALSE),"")</f>
        <v>ADMIN</v>
      </c>
      <c r="C2096" s="23" t="str">
        <f>+IFERROR(VLOOKUP(AT2096,'[2]Listas anexo 1'!$A$13:$B$15,2,FALSE),"")</f>
        <v>ADMINYCOOR</v>
      </c>
      <c r="D2096" s="23" t="str">
        <f>+IFERROR(VLOOKUP(AT2096,'[2]Listas anexo 1'!$A$13:$C$15,3,FALSE),"")</f>
        <v>CONTRIBUIR</v>
      </c>
      <c r="E2096" s="23" t="str">
        <f>+IFERROR(VLOOKUP(AT2096,'[2]Listas anexo 1'!$A$19:$B$21,2,FALSE),"")</f>
        <v>ADMINOB</v>
      </c>
      <c r="F2096" s="23" t="str">
        <f>+IFERROR(VLOOKUP(AV2096,'[2]Listas anexo 1'!$J$13:$K$21,2,FALSE),"")</f>
        <v>ADOBI</v>
      </c>
      <c r="G2096" s="23" t="str">
        <f>+IFERROR(VLOOKUP(AW2096,'[2]LISTAS ANEXO 1. 2'!$A$9:$B$38,2,FALSE),"")</f>
        <v>AI</v>
      </c>
      <c r="H2096" s="23" t="str">
        <f>+IFERROR(IF(C2096="ADMINYCOOR",VLOOKUP(AY2096,'[2]LISTAS ANEXO 1. 3'!$B$13:$C$42,2,FALSE),IF(C2096="TASAS",VLOOKUP(AY2096,'[2]LISTAS ANEXO 1. 3'!$B$43:$C$51,2,FALSE),IF(C2096="FORTALECIMIENTO",VLOOKUP(AY2096,'[2]LISTAS ANEXO 1. 3'!$B$52:$C$58,2,FALSE),""))),"")</f>
        <v>AA</v>
      </c>
      <c r="I2096" s="23" t="str">
        <f>+IFERROR(VLOOKUP(#REF!,'[2]LISTAS ANEXO 1. 4'!$B$74:$C$90,2,FALSE),"")</f>
        <v/>
      </c>
      <c r="J2096" s="23" t="str">
        <f>+IFERROR(VLOOKUP(X2096,[2]ORDINALES!$B$2:$C$5,2,FALSE),"")</f>
        <v>CTADOS</v>
      </c>
      <c r="K2096" s="23" t="str">
        <f>+IFERROR(VLOOKUP(#REF!,[2]REGION!$G$2:$I$1125,2,FALSE),"")</f>
        <v/>
      </c>
      <c r="L2096" s="23" t="str">
        <f>+IFERROR(VLOOKUP(AI2096,[2]REGION!$G$2:$I$1125,2,FALSE),"")</f>
        <v>CORDOBA</v>
      </c>
      <c r="M2096" s="23" t="str">
        <f>+IFERROR(VLOOKUP(#REF!,[2]ORDINALES!$H$2:$I$382,2,FALSE),"")</f>
        <v/>
      </c>
      <c r="N2096" s="23" t="str">
        <f>IFERROR(VLOOKUP(U2096,'[2]Lista Willy'!$B$11:$D$14,3,FALSE),"")</f>
        <v>REC_20</v>
      </c>
      <c r="O2096" s="24"/>
      <c r="P2096" s="94">
        <v>62038</v>
      </c>
      <c r="Q2096" s="94" t="s">
        <v>540</v>
      </c>
      <c r="R2096" s="94" t="s">
        <v>1757</v>
      </c>
      <c r="S2096" s="94" t="s">
        <v>1972</v>
      </c>
      <c r="T2096" s="94" t="s">
        <v>1757</v>
      </c>
      <c r="U2096" s="94" t="s">
        <v>153</v>
      </c>
      <c r="V2096" s="94" t="s">
        <v>154</v>
      </c>
      <c r="W2096" s="94" t="s">
        <v>1177</v>
      </c>
      <c r="X2096" s="90" t="s">
        <v>55</v>
      </c>
      <c r="Y2096" s="94" t="s">
        <v>1998</v>
      </c>
      <c r="Z2096" s="138">
        <v>7000000</v>
      </c>
      <c r="AA2096" s="120"/>
      <c r="AB2096" s="138"/>
      <c r="AC2096" s="138"/>
      <c r="AD2096" s="138"/>
      <c r="AE2096" s="120">
        <v>7000000</v>
      </c>
      <c r="AF2096" s="88"/>
      <c r="AG2096" s="89"/>
      <c r="AH2096" s="90" t="s">
        <v>57</v>
      </c>
      <c r="AI2096" s="94" t="s">
        <v>1974</v>
      </c>
      <c r="AJ2096" s="94" t="s">
        <v>1975</v>
      </c>
      <c r="AK2096" s="94" t="s">
        <v>59</v>
      </c>
      <c r="AL2096" s="94" t="s">
        <v>57</v>
      </c>
      <c r="AM2096" s="94"/>
      <c r="AN2096" s="94" t="s">
        <v>57</v>
      </c>
      <c r="AO2096" s="94"/>
      <c r="AP2096" s="94" t="s">
        <v>57</v>
      </c>
      <c r="AQ2096" s="94" t="s">
        <v>387</v>
      </c>
      <c r="AR2096" s="94" t="s">
        <v>57</v>
      </c>
      <c r="AS2096" s="90" t="s">
        <v>60</v>
      </c>
      <c r="AT2096" s="94" t="s">
        <v>61</v>
      </c>
      <c r="AU2096" s="97" t="s">
        <v>62</v>
      </c>
      <c r="AV2096" s="98" t="s">
        <v>125</v>
      </c>
      <c r="AW2096" s="97" t="s">
        <v>126</v>
      </c>
      <c r="AX2096" s="97">
        <v>3202032</v>
      </c>
      <c r="AY2096" s="97" t="s">
        <v>127</v>
      </c>
      <c r="AZ2096" s="98" t="s">
        <v>128</v>
      </c>
      <c r="BA2096" s="24"/>
    </row>
    <row r="2097" spans="1:53" ht="84.75" customHeight="1">
      <c r="A2097" s="23" t="str">
        <f>+IFERROR(VLOOKUP(R2097,'[2]Listas niveles'!$D$2:$E$11,2,FALSE),"")</f>
        <v>DTCA</v>
      </c>
      <c r="B2097" s="23" t="str">
        <f>+IFERROR(VLOOKUP(AS2097,'[2]Listas anexo 1'!$A$7:$B$8,2,FALSE),"")</f>
        <v>ADMIN</v>
      </c>
      <c r="C2097" s="23" t="str">
        <f>+IFERROR(VLOOKUP(AT2097,'[2]Listas anexo 1'!$A$13:$B$15,2,FALSE),"")</f>
        <v>ADMINYCOOR</v>
      </c>
      <c r="D2097" s="23" t="str">
        <f>+IFERROR(VLOOKUP(AT2097,'[2]Listas anexo 1'!$A$13:$C$15,3,FALSE),"")</f>
        <v>CONTRIBUIR</v>
      </c>
      <c r="E2097" s="23" t="str">
        <f>+IFERROR(VLOOKUP(AT2097,'[2]Listas anexo 1'!$A$19:$B$21,2,FALSE),"")</f>
        <v>ADMINOB</v>
      </c>
      <c r="F2097" s="23" t="str">
        <f>+IFERROR(VLOOKUP(AV2097,'[2]Listas anexo 1'!$J$13:$K$21,2,FALSE),"")</f>
        <v>ADOBI</v>
      </c>
      <c r="G2097" s="23" t="str">
        <f>+IFERROR(VLOOKUP(AW2097,'[2]LISTAS ANEXO 1. 2'!$A$9:$B$38,2,FALSE),"")</f>
        <v>AI</v>
      </c>
      <c r="H2097" s="23" t="str">
        <f>+IFERROR(IF(C2097="ADMINYCOOR",VLOOKUP(AY2097,'[2]LISTAS ANEXO 1. 3'!$B$13:$C$42,2,FALSE),IF(C2097="TASAS",VLOOKUP(AY2097,'[2]LISTAS ANEXO 1. 3'!$B$43:$C$51,2,FALSE),IF(C2097="FORTALECIMIENTO",VLOOKUP(AY2097,'[2]LISTAS ANEXO 1. 3'!$B$52:$C$58,2,FALSE),""))),"")</f>
        <v>AA</v>
      </c>
      <c r="I2097" s="23" t="str">
        <f>+IFERROR(VLOOKUP(#REF!,'[2]LISTAS ANEXO 1. 4'!$B$74:$C$90,2,FALSE),"")</f>
        <v/>
      </c>
      <c r="J2097" s="23" t="str">
        <f>+IFERROR(VLOOKUP(X2097,[2]ORDINALES!$B$2:$C$5,2,FALSE),"")</f>
        <v>CTADOS</v>
      </c>
      <c r="K2097" s="23" t="str">
        <f>+IFERROR(VLOOKUP(#REF!,[2]REGION!$G$2:$I$1125,2,FALSE),"")</f>
        <v/>
      </c>
      <c r="L2097" s="23" t="str">
        <f>+IFERROR(VLOOKUP(AI2097,[2]REGION!$G$2:$I$1125,2,FALSE),"")</f>
        <v>CORDOBA</v>
      </c>
      <c r="M2097" s="23" t="str">
        <f>+IFERROR(VLOOKUP(#REF!,[2]ORDINALES!$H$2:$I$382,2,FALSE),"")</f>
        <v/>
      </c>
      <c r="N2097" s="23" t="str">
        <f>IFERROR(VLOOKUP(U2097,'[2]Lista Willy'!$B$11:$D$14,3,FALSE),"")</f>
        <v>REC_20</v>
      </c>
      <c r="O2097" s="24"/>
      <c r="P2097" s="94">
        <v>62039</v>
      </c>
      <c r="Q2097" s="94" t="s">
        <v>540</v>
      </c>
      <c r="R2097" s="94" t="s">
        <v>1757</v>
      </c>
      <c r="S2097" s="94" t="s">
        <v>1972</v>
      </c>
      <c r="T2097" s="94" t="s">
        <v>1757</v>
      </c>
      <c r="U2097" s="94" t="s">
        <v>153</v>
      </c>
      <c r="V2097" s="94" t="s">
        <v>154</v>
      </c>
      <c r="W2097" s="94" t="s">
        <v>1177</v>
      </c>
      <c r="X2097" s="90" t="s">
        <v>55</v>
      </c>
      <c r="Y2097" s="94" t="s">
        <v>1999</v>
      </c>
      <c r="Z2097" s="138">
        <v>7000000</v>
      </c>
      <c r="AA2097" s="120"/>
      <c r="AB2097" s="138"/>
      <c r="AC2097" s="138"/>
      <c r="AD2097" s="138"/>
      <c r="AE2097" s="120">
        <v>7000000</v>
      </c>
      <c r="AF2097" s="88"/>
      <c r="AG2097" s="89"/>
      <c r="AH2097" s="90" t="s">
        <v>57</v>
      </c>
      <c r="AI2097" s="94" t="s">
        <v>1974</v>
      </c>
      <c r="AJ2097" s="94" t="s">
        <v>1975</v>
      </c>
      <c r="AK2097" s="94" t="s">
        <v>59</v>
      </c>
      <c r="AL2097" s="94" t="s">
        <v>57</v>
      </c>
      <c r="AM2097" s="94"/>
      <c r="AN2097" s="94" t="s">
        <v>57</v>
      </c>
      <c r="AO2097" s="94"/>
      <c r="AP2097" s="94" t="s">
        <v>57</v>
      </c>
      <c r="AQ2097" s="94" t="s">
        <v>387</v>
      </c>
      <c r="AR2097" s="94" t="s">
        <v>57</v>
      </c>
      <c r="AS2097" s="90" t="s">
        <v>60</v>
      </c>
      <c r="AT2097" s="94" t="s">
        <v>61</v>
      </c>
      <c r="AU2097" s="97" t="s">
        <v>62</v>
      </c>
      <c r="AV2097" s="98" t="s">
        <v>125</v>
      </c>
      <c r="AW2097" s="97" t="s">
        <v>126</v>
      </c>
      <c r="AX2097" s="97">
        <v>3202032</v>
      </c>
      <c r="AY2097" s="97" t="s">
        <v>127</v>
      </c>
      <c r="AZ2097" s="98" t="s">
        <v>128</v>
      </c>
      <c r="BA2097" s="24"/>
    </row>
    <row r="2098" spans="1:53" ht="84.75" customHeight="1">
      <c r="A2098" s="23" t="str">
        <f>+IFERROR(VLOOKUP(R2098,'[2]Listas niveles'!$D$2:$E$11,2,FALSE),"")</f>
        <v>DTCA</v>
      </c>
      <c r="B2098" s="23" t="str">
        <f>+IFERROR(VLOOKUP(AS2098,'[2]Listas anexo 1'!$A$7:$B$8,2,FALSE),"")</f>
        <v>ADMIN</v>
      </c>
      <c r="C2098" s="23" t="str">
        <f>+IFERROR(VLOOKUP(AT2098,'[2]Listas anexo 1'!$A$13:$B$15,2,FALSE),"")</f>
        <v>ADMINYCOOR</v>
      </c>
      <c r="D2098" s="23" t="str">
        <f>+IFERROR(VLOOKUP(AT2098,'[2]Listas anexo 1'!$A$13:$C$15,3,FALSE),"")</f>
        <v>CONTRIBUIR</v>
      </c>
      <c r="E2098" s="23" t="str">
        <f>+IFERROR(VLOOKUP(AT2098,'[2]Listas anexo 1'!$A$19:$B$21,2,FALSE),"")</f>
        <v>ADMINOB</v>
      </c>
      <c r="F2098" s="23" t="str">
        <f>+IFERROR(VLOOKUP(AV2098,'[2]Listas anexo 1'!$J$13:$K$21,2,FALSE),"")</f>
        <v>ADOBI</v>
      </c>
      <c r="G2098" s="23" t="str">
        <f>+IFERROR(VLOOKUP(AW2098,'[2]LISTAS ANEXO 1. 2'!$A$9:$B$38,2,FALSE),"")</f>
        <v>AI</v>
      </c>
      <c r="H2098" s="23" t="str">
        <f>+IFERROR(IF(C2098="ADMINYCOOR",VLOOKUP(AY2098,'[2]LISTAS ANEXO 1. 3'!$B$13:$C$42,2,FALSE),IF(C2098="TASAS",VLOOKUP(AY2098,'[2]LISTAS ANEXO 1. 3'!$B$43:$C$51,2,FALSE),IF(C2098="FORTALECIMIENTO",VLOOKUP(AY2098,'[2]LISTAS ANEXO 1. 3'!$B$52:$C$58,2,FALSE),""))),"")</f>
        <v>AA</v>
      </c>
      <c r="I2098" s="23" t="str">
        <f>+IFERROR(VLOOKUP(#REF!,'[2]LISTAS ANEXO 1. 4'!$B$74:$C$90,2,FALSE),"")</f>
        <v/>
      </c>
      <c r="J2098" s="23" t="str">
        <f>+IFERROR(VLOOKUP(X2098,[2]ORDINALES!$B$2:$C$5,2,FALSE),"")</f>
        <v>CTADOS</v>
      </c>
      <c r="K2098" s="23" t="str">
        <f>+IFERROR(VLOOKUP(#REF!,[2]REGION!$G$2:$I$1125,2,FALSE),"")</f>
        <v/>
      </c>
      <c r="L2098" s="23" t="str">
        <f>+IFERROR(VLOOKUP(AI2098,[2]REGION!$G$2:$I$1125,2,FALSE),"")</f>
        <v>CORDOBA</v>
      </c>
      <c r="M2098" s="23" t="str">
        <f>+IFERROR(VLOOKUP(#REF!,[2]ORDINALES!$H$2:$I$382,2,FALSE),"")</f>
        <v/>
      </c>
      <c r="N2098" s="23" t="str">
        <f>IFERROR(VLOOKUP(U2098,'[2]Lista Willy'!$B$11:$D$14,3,FALSE),"")</f>
        <v>REC_20</v>
      </c>
      <c r="O2098" s="24"/>
      <c r="P2098" s="94">
        <v>62040</v>
      </c>
      <c r="Q2098" s="94" t="s">
        <v>540</v>
      </c>
      <c r="R2098" s="94" t="s">
        <v>1757</v>
      </c>
      <c r="S2098" s="94" t="s">
        <v>1972</v>
      </c>
      <c r="T2098" s="94" t="s">
        <v>1757</v>
      </c>
      <c r="U2098" s="94" t="s">
        <v>153</v>
      </c>
      <c r="V2098" s="94" t="s">
        <v>154</v>
      </c>
      <c r="W2098" s="94" t="s">
        <v>1177</v>
      </c>
      <c r="X2098" s="90" t="s">
        <v>55</v>
      </c>
      <c r="Y2098" s="94" t="s">
        <v>2000</v>
      </c>
      <c r="Z2098" s="138">
        <v>7000000</v>
      </c>
      <c r="AA2098" s="120"/>
      <c r="AB2098" s="138"/>
      <c r="AC2098" s="138"/>
      <c r="AD2098" s="138"/>
      <c r="AE2098" s="120">
        <v>7000000</v>
      </c>
      <c r="AF2098" s="88"/>
      <c r="AG2098" s="89"/>
      <c r="AH2098" s="90" t="s">
        <v>57</v>
      </c>
      <c r="AI2098" s="94" t="s">
        <v>1974</v>
      </c>
      <c r="AJ2098" s="94" t="s">
        <v>1975</v>
      </c>
      <c r="AK2098" s="94" t="s">
        <v>59</v>
      </c>
      <c r="AL2098" s="94" t="s">
        <v>57</v>
      </c>
      <c r="AM2098" s="94"/>
      <c r="AN2098" s="94" t="s">
        <v>57</v>
      </c>
      <c r="AO2098" s="94"/>
      <c r="AP2098" s="94" t="s">
        <v>57</v>
      </c>
      <c r="AQ2098" s="94" t="s">
        <v>387</v>
      </c>
      <c r="AR2098" s="94" t="s">
        <v>57</v>
      </c>
      <c r="AS2098" s="90" t="s">
        <v>60</v>
      </c>
      <c r="AT2098" s="94" t="s">
        <v>61</v>
      </c>
      <c r="AU2098" s="97" t="s">
        <v>62</v>
      </c>
      <c r="AV2098" s="98" t="s">
        <v>125</v>
      </c>
      <c r="AW2098" s="97" t="s">
        <v>126</v>
      </c>
      <c r="AX2098" s="97">
        <v>3202032</v>
      </c>
      <c r="AY2098" s="97" t="s">
        <v>127</v>
      </c>
      <c r="AZ2098" s="98" t="s">
        <v>128</v>
      </c>
      <c r="BA2098" s="24"/>
    </row>
    <row r="2099" spans="1:53" ht="84.75" customHeight="1">
      <c r="A2099" s="23" t="str">
        <f>+IFERROR(VLOOKUP(R2099,'[2]Listas niveles'!$D$2:$E$11,2,FALSE),"")</f>
        <v>DTCA</v>
      </c>
      <c r="B2099" s="23" t="str">
        <f>+IFERROR(VLOOKUP(AS2099,'[2]Listas anexo 1'!$A$7:$B$8,2,FALSE),"")</f>
        <v>ADMIN</v>
      </c>
      <c r="C2099" s="23" t="str">
        <f>+IFERROR(VLOOKUP(AT2099,'[2]Listas anexo 1'!$A$13:$B$15,2,FALSE),"")</f>
        <v>ADMINYCOOR</v>
      </c>
      <c r="D2099" s="23" t="str">
        <f>+IFERROR(VLOOKUP(AT2099,'[2]Listas anexo 1'!$A$13:$C$15,3,FALSE),"")</f>
        <v>CONTRIBUIR</v>
      </c>
      <c r="E2099" s="23" t="str">
        <f>+IFERROR(VLOOKUP(AT2099,'[2]Listas anexo 1'!$A$19:$B$21,2,FALSE),"")</f>
        <v>ADMINOB</v>
      </c>
      <c r="F2099" s="23" t="str">
        <f>+IFERROR(VLOOKUP(AV2099,'[2]Listas anexo 1'!$J$13:$K$21,2,FALSE),"")</f>
        <v>ADOBI</v>
      </c>
      <c r="G2099" s="23" t="str">
        <f>+IFERROR(VLOOKUP(AW2099,'[2]LISTAS ANEXO 1. 2'!$A$9:$B$38,2,FALSE),"")</f>
        <v>AI</v>
      </c>
      <c r="H2099" s="23" t="str">
        <f>+IFERROR(IF(C2099="ADMINYCOOR",VLOOKUP(AY2099,'[2]LISTAS ANEXO 1. 3'!$B$13:$C$42,2,FALSE),IF(C2099="TASAS",VLOOKUP(AY2099,'[2]LISTAS ANEXO 1. 3'!$B$43:$C$51,2,FALSE),IF(C2099="FORTALECIMIENTO",VLOOKUP(AY2099,'[2]LISTAS ANEXO 1. 3'!$B$52:$C$58,2,FALSE),""))),"")</f>
        <v>AA</v>
      </c>
      <c r="I2099" s="23" t="str">
        <f>+IFERROR(VLOOKUP(#REF!,'[2]LISTAS ANEXO 1. 4'!$B$74:$C$90,2,FALSE),"")</f>
        <v/>
      </c>
      <c r="J2099" s="23" t="str">
        <f>+IFERROR(VLOOKUP(X2099,[2]ORDINALES!$B$2:$C$5,2,FALSE),"")</f>
        <v>CTADOS</v>
      </c>
      <c r="K2099" s="23" t="str">
        <f>+IFERROR(VLOOKUP(#REF!,[2]REGION!$G$2:$I$1125,2,FALSE),"")</f>
        <v/>
      </c>
      <c r="L2099" s="23" t="str">
        <f>+IFERROR(VLOOKUP(AI2099,[2]REGION!$G$2:$I$1125,2,FALSE),"")</f>
        <v>CORDOBA</v>
      </c>
      <c r="M2099" s="23" t="str">
        <f>+IFERROR(VLOOKUP(#REF!,[2]ORDINALES!$H$2:$I$382,2,FALSE),"")</f>
        <v/>
      </c>
      <c r="N2099" s="23" t="str">
        <f>IFERROR(VLOOKUP(U2099,'[2]Lista Willy'!$B$11:$D$14,3,FALSE),"")</f>
        <v>REC_20</v>
      </c>
      <c r="O2099" s="24"/>
      <c r="P2099" s="94">
        <v>62041</v>
      </c>
      <c r="Q2099" s="94" t="s">
        <v>540</v>
      </c>
      <c r="R2099" s="94" t="s">
        <v>1757</v>
      </c>
      <c r="S2099" s="94" t="s">
        <v>1972</v>
      </c>
      <c r="T2099" s="94" t="s">
        <v>1757</v>
      </c>
      <c r="U2099" s="94" t="s">
        <v>153</v>
      </c>
      <c r="V2099" s="94" t="s">
        <v>154</v>
      </c>
      <c r="W2099" s="94" t="s">
        <v>1177</v>
      </c>
      <c r="X2099" s="90" t="s">
        <v>55</v>
      </c>
      <c r="Y2099" s="99" t="s">
        <v>1774</v>
      </c>
      <c r="Z2099" s="138">
        <v>10000000</v>
      </c>
      <c r="AA2099" s="120"/>
      <c r="AB2099" s="138"/>
      <c r="AC2099" s="138"/>
      <c r="AD2099" s="138"/>
      <c r="AE2099" s="120">
        <v>10000000</v>
      </c>
      <c r="AF2099" s="88"/>
      <c r="AG2099" s="89"/>
      <c r="AH2099" s="90" t="s">
        <v>57</v>
      </c>
      <c r="AI2099" s="94" t="s">
        <v>1974</v>
      </c>
      <c r="AJ2099" s="94" t="s">
        <v>1975</v>
      </c>
      <c r="AK2099" s="94" t="s">
        <v>59</v>
      </c>
      <c r="AL2099" s="94" t="s">
        <v>57</v>
      </c>
      <c r="AM2099" s="94"/>
      <c r="AN2099" s="94" t="s">
        <v>57</v>
      </c>
      <c r="AO2099" s="94"/>
      <c r="AP2099" s="94" t="s">
        <v>57</v>
      </c>
      <c r="AQ2099" s="94" t="s">
        <v>387</v>
      </c>
      <c r="AR2099" s="94" t="s">
        <v>57</v>
      </c>
      <c r="AS2099" s="90" t="s">
        <v>60</v>
      </c>
      <c r="AT2099" s="94" t="s">
        <v>61</v>
      </c>
      <c r="AU2099" s="97" t="s">
        <v>62</v>
      </c>
      <c r="AV2099" s="98" t="s">
        <v>125</v>
      </c>
      <c r="AW2099" s="97" t="s">
        <v>126</v>
      </c>
      <c r="AX2099" s="97">
        <v>3202032</v>
      </c>
      <c r="AY2099" s="97" t="s">
        <v>127</v>
      </c>
      <c r="AZ2099" s="98" t="s">
        <v>128</v>
      </c>
      <c r="BA2099" s="24"/>
    </row>
    <row r="2100" spans="1:53" ht="84.75" customHeight="1">
      <c r="A2100" s="23" t="str">
        <f>+IFERROR(VLOOKUP(R2100,'[2]Listas niveles'!$D$2:$E$11,2,FALSE),"")</f>
        <v>DTCA</v>
      </c>
      <c r="B2100" s="23" t="str">
        <f>+IFERROR(VLOOKUP(AS2100,'[2]Listas anexo 1'!$A$7:$B$8,2,FALSE),"")</f>
        <v>ADMIN</v>
      </c>
      <c r="C2100" s="23" t="str">
        <f>+IFERROR(VLOOKUP(AT2100,'[2]Listas anexo 1'!$A$13:$B$15,2,FALSE),"")</f>
        <v>ADMINYCOOR</v>
      </c>
      <c r="D2100" s="23" t="str">
        <f>+IFERROR(VLOOKUP(AT2100,'[2]Listas anexo 1'!$A$13:$C$15,3,FALSE),"")</f>
        <v>CONTRIBUIR</v>
      </c>
      <c r="E2100" s="23" t="str">
        <f>+IFERROR(VLOOKUP(AT2100,'[2]Listas anexo 1'!$A$19:$B$21,2,FALSE),"")</f>
        <v>ADMINOB</v>
      </c>
      <c r="F2100" s="23" t="str">
        <f>+IFERROR(VLOOKUP(AV2100,'[2]Listas anexo 1'!$J$13:$K$21,2,FALSE),"")</f>
        <v>ADOBI</v>
      </c>
      <c r="G2100" s="23" t="str">
        <f>+IFERROR(VLOOKUP(AW2100,'[2]LISTAS ANEXO 1. 2'!$A$9:$B$38,2,FALSE),"")</f>
        <v>AI</v>
      </c>
      <c r="H2100" s="23" t="str">
        <f>+IFERROR(IF(C2100="ADMINYCOOR",VLOOKUP(AY2100,'[2]LISTAS ANEXO 1. 3'!$B$13:$C$42,2,FALSE),IF(C2100="TASAS",VLOOKUP(AY2100,'[2]LISTAS ANEXO 1. 3'!$B$43:$C$51,2,FALSE),IF(C2100="FORTALECIMIENTO",VLOOKUP(AY2100,'[2]LISTAS ANEXO 1. 3'!$B$52:$C$58,2,FALSE),""))),"")</f>
        <v>AA</v>
      </c>
      <c r="I2100" s="23" t="str">
        <f>+IFERROR(VLOOKUP(#REF!,'[2]LISTAS ANEXO 1. 4'!$B$74:$C$90,2,FALSE),"")</f>
        <v/>
      </c>
      <c r="J2100" s="23" t="str">
        <f>+IFERROR(VLOOKUP(X2100,[2]ORDINALES!$B$2:$C$5,2,FALSE),"")</f>
        <v>CTADOS</v>
      </c>
      <c r="K2100" s="23" t="str">
        <f>+IFERROR(VLOOKUP(#REF!,[2]REGION!$G$2:$I$1125,2,FALSE),"")</f>
        <v/>
      </c>
      <c r="L2100" s="23" t="str">
        <f>+IFERROR(VLOOKUP(AI2100,[2]REGION!$G$2:$I$1125,2,FALSE),"")</f>
        <v>CORDOBA</v>
      </c>
      <c r="M2100" s="23" t="str">
        <f>+IFERROR(VLOOKUP(#REF!,[2]ORDINALES!$H$2:$I$382,2,FALSE),"")</f>
        <v/>
      </c>
      <c r="N2100" s="23" t="str">
        <f>IFERROR(VLOOKUP(U2100,'[2]Lista Willy'!$B$11:$D$14,3,FALSE),"")</f>
        <v>REC_20</v>
      </c>
      <c r="O2100" s="24"/>
      <c r="P2100" s="94">
        <v>62042</v>
      </c>
      <c r="Q2100" s="94" t="s">
        <v>540</v>
      </c>
      <c r="R2100" s="94" t="s">
        <v>1757</v>
      </c>
      <c r="S2100" s="94" t="s">
        <v>1972</v>
      </c>
      <c r="T2100" s="94" t="s">
        <v>1757</v>
      </c>
      <c r="U2100" s="94" t="s">
        <v>153</v>
      </c>
      <c r="V2100" s="94" t="s">
        <v>154</v>
      </c>
      <c r="W2100" s="94" t="s">
        <v>1177</v>
      </c>
      <c r="X2100" s="90" t="s">
        <v>55</v>
      </c>
      <c r="Y2100" s="94" t="s">
        <v>2001</v>
      </c>
      <c r="Z2100" s="138">
        <v>23000000</v>
      </c>
      <c r="AA2100" s="120"/>
      <c r="AB2100" s="138"/>
      <c r="AC2100" s="138"/>
      <c r="AD2100" s="138"/>
      <c r="AE2100" s="120">
        <v>23000000</v>
      </c>
      <c r="AF2100" s="88"/>
      <c r="AG2100" s="89"/>
      <c r="AH2100" s="90" t="s">
        <v>57</v>
      </c>
      <c r="AI2100" s="94" t="s">
        <v>1974</v>
      </c>
      <c r="AJ2100" s="94" t="s">
        <v>1975</v>
      </c>
      <c r="AK2100" s="94" t="s">
        <v>59</v>
      </c>
      <c r="AL2100" s="94" t="s">
        <v>57</v>
      </c>
      <c r="AM2100" s="94"/>
      <c r="AN2100" s="94" t="s">
        <v>57</v>
      </c>
      <c r="AO2100" s="94"/>
      <c r="AP2100" s="94" t="s">
        <v>57</v>
      </c>
      <c r="AQ2100" s="94" t="s">
        <v>387</v>
      </c>
      <c r="AR2100" s="94" t="s">
        <v>57</v>
      </c>
      <c r="AS2100" s="90" t="s">
        <v>60</v>
      </c>
      <c r="AT2100" s="94" t="s">
        <v>61</v>
      </c>
      <c r="AU2100" s="97" t="s">
        <v>62</v>
      </c>
      <c r="AV2100" s="98" t="s">
        <v>125</v>
      </c>
      <c r="AW2100" s="97" t="s">
        <v>126</v>
      </c>
      <c r="AX2100" s="97">
        <v>3202032</v>
      </c>
      <c r="AY2100" s="97" t="s">
        <v>127</v>
      </c>
      <c r="AZ2100" s="98" t="s">
        <v>128</v>
      </c>
      <c r="BA2100" s="24"/>
    </row>
    <row r="2101" spans="1:53" ht="84.75" customHeight="1">
      <c r="A2101" s="23" t="str">
        <f>+IFERROR(VLOOKUP(R2101,'[2]Listas niveles'!$D$2:$E$11,2,FALSE),"")</f>
        <v>DTCA</v>
      </c>
      <c r="B2101" s="23" t="str">
        <f>+IFERROR(VLOOKUP(AS2101,'[2]Listas anexo 1'!$A$7:$B$8,2,FALSE),"")</f>
        <v>ADMIN</v>
      </c>
      <c r="C2101" s="23" t="str">
        <f>+IFERROR(VLOOKUP(AT2101,'[2]Listas anexo 1'!$A$13:$B$15,2,FALSE),"")</f>
        <v>ADMINYCOOR</v>
      </c>
      <c r="D2101" s="23" t="str">
        <f>+IFERROR(VLOOKUP(AT2101,'[2]Listas anexo 1'!$A$13:$C$15,3,FALSE),"")</f>
        <v>CONTRIBUIR</v>
      </c>
      <c r="E2101" s="23" t="str">
        <f>+IFERROR(VLOOKUP(AT2101,'[2]Listas anexo 1'!$A$19:$B$21,2,FALSE),"")</f>
        <v>ADMINOB</v>
      </c>
      <c r="F2101" s="23" t="str">
        <f>+IFERROR(VLOOKUP(AV2101,'[2]Listas anexo 1'!$J$13:$K$21,2,FALSE),"")</f>
        <v>ADOBI</v>
      </c>
      <c r="G2101" s="23" t="str">
        <f>+IFERROR(VLOOKUP(AW2101,'[2]LISTAS ANEXO 1. 2'!$A$9:$B$38,2,FALSE),"")</f>
        <v>AI</v>
      </c>
      <c r="H2101" s="23" t="str">
        <f>+IFERROR(IF(C2101="ADMINYCOOR",VLOOKUP(AY2101,'[2]LISTAS ANEXO 1. 3'!$B$13:$C$42,2,FALSE),IF(C2101="TASAS",VLOOKUP(AY2101,'[2]LISTAS ANEXO 1. 3'!$B$43:$C$51,2,FALSE),IF(C2101="FORTALECIMIENTO",VLOOKUP(AY2101,'[2]LISTAS ANEXO 1. 3'!$B$52:$C$58,2,FALSE),""))),"")</f>
        <v>AA</v>
      </c>
      <c r="I2101" s="23" t="str">
        <f>+IFERROR(VLOOKUP(#REF!,'[2]LISTAS ANEXO 1. 4'!$B$74:$C$90,2,FALSE),"")</f>
        <v/>
      </c>
      <c r="J2101" s="23" t="str">
        <f>+IFERROR(VLOOKUP(X2101,[2]ORDINALES!$B$2:$C$5,2,FALSE),"")</f>
        <v>CTADOS</v>
      </c>
      <c r="K2101" s="23" t="str">
        <f>+IFERROR(VLOOKUP(#REF!,[2]REGION!$G$2:$I$1125,2,FALSE),"")</f>
        <v/>
      </c>
      <c r="L2101" s="23" t="str">
        <f>+IFERROR(VLOOKUP(AI2101,[2]REGION!$G$2:$I$1125,2,FALSE),"")</f>
        <v>CORDOBA</v>
      </c>
      <c r="M2101" s="23" t="str">
        <f>+IFERROR(VLOOKUP(#REF!,[2]ORDINALES!$H$2:$I$382,2,FALSE),"")</f>
        <v/>
      </c>
      <c r="N2101" s="23" t="str">
        <f>IFERROR(VLOOKUP(U2101,'[2]Lista Willy'!$B$11:$D$14,3,FALSE),"")</f>
        <v>REC_20</v>
      </c>
      <c r="O2101" s="24"/>
      <c r="P2101" s="94">
        <v>62043</v>
      </c>
      <c r="Q2101" s="94" t="s">
        <v>540</v>
      </c>
      <c r="R2101" s="94" t="s">
        <v>1757</v>
      </c>
      <c r="S2101" s="94" t="s">
        <v>1972</v>
      </c>
      <c r="T2101" s="94" t="s">
        <v>1757</v>
      </c>
      <c r="U2101" s="94" t="s">
        <v>153</v>
      </c>
      <c r="V2101" s="94" t="s">
        <v>154</v>
      </c>
      <c r="W2101" s="94" t="s">
        <v>1177</v>
      </c>
      <c r="X2101" s="90" t="s">
        <v>55</v>
      </c>
      <c r="Y2101" s="94" t="s">
        <v>2002</v>
      </c>
      <c r="Z2101" s="138">
        <v>12200000</v>
      </c>
      <c r="AA2101" s="120"/>
      <c r="AB2101" s="138"/>
      <c r="AC2101" s="138"/>
      <c r="AD2101" s="138"/>
      <c r="AE2101" s="120">
        <v>12200000</v>
      </c>
      <c r="AF2101" s="88"/>
      <c r="AG2101" s="89"/>
      <c r="AH2101" s="90" t="s">
        <v>57</v>
      </c>
      <c r="AI2101" s="94" t="s">
        <v>1974</v>
      </c>
      <c r="AJ2101" s="94" t="s">
        <v>1975</v>
      </c>
      <c r="AK2101" s="94" t="s">
        <v>59</v>
      </c>
      <c r="AL2101" s="94" t="s">
        <v>57</v>
      </c>
      <c r="AM2101" s="94"/>
      <c r="AN2101" s="94" t="s">
        <v>57</v>
      </c>
      <c r="AO2101" s="94"/>
      <c r="AP2101" s="94" t="s">
        <v>57</v>
      </c>
      <c r="AQ2101" s="94" t="s">
        <v>387</v>
      </c>
      <c r="AR2101" s="94" t="s">
        <v>57</v>
      </c>
      <c r="AS2101" s="90" t="s">
        <v>60</v>
      </c>
      <c r="AT2101" s="94" t="s">
        <v>61</v>
      </c>
      <c r="AU2101" s="97" t="s">
        <v>62</v>
      </c>
      <c r="AV2101" s="98" t="s">
        <v>125</v>
      </c>
      <c r="AW2101" s="97" t="s">
        <v>126</v>
      </c>
      <c r="AX2101" s="97">
        <v>3202032</v>
      </c>
      <c r="AY2101" s="97" t="s">
        <v>127</v>
      </c>
      <c r="AZ2101" s="98" t="s">
        <v>128</v>
      </c>
      <c r="BA2101" s="24"/>
    </row>
    <row r="2102" spans="1:53" ht="84.75" customHeight="1">
      <c r="A2102" s="23" t="str">
        <f>+IFERROR(VLOOKUP(R2102,'[2]Listas niveles'!$D$2:$E$11,2,FALSE),"")</f>
        <v>DTCA</v>
      </c>
      <c r="B2102" s="23" t="str">
        <f>+IFERROR(VLOOKUP(AS2102,'[2]Listas anexo 1'!$A$7:$B$8,2,FALSE),"")</f>
        <v>ADMIN</v>
      </c>
      <c r="C2102" s="23" t="str">
        <f>+IFERROR(VLOOKUP(AT2102,'[2]Listas anexo 1'!$A$13:$B$15,2,FALSE),"")</f>
        <v>ADMINYCOOR</v>
      </c>
      <c r="D2102" s="23" t="str">
        <f>+IFERROR(VLOOKUP(AT2102,'[2]Listas anexo 1'!$A$13:$C$15,3,FALSE),"")</f>
        <v>CONTRIBUIR</v>
      </c>
      <c r="E2102" s="23" t="str">
        <f>+IFERROR(VLOOKUP(AT2102,'[2]Listas anexo 1'!$A$19:$B$21,2,FALSE),"")</f>
        <v>ADMINOB</v>
      </c>
      <c r="F2102" s="23" t="str">
        <f>+IFERROR(VLOOKUP(AV2102,'[2]Listas anexo 1'!$J$13:$K$21,2,FALSE),"")</f>
        <v>ADOBI</v>
      </c>
      <c r="G2102" s="23" t="str">
        <f>+IFERROR(VLOOKUP(AW2102,'[2]LISTAS ANEXO 1. 2'!$A$9:$B$38,2,FALSE),"")</f>
        <v>AI</v>
      </c>
      <c r="H2102" s="23" t="str">
        <f>+IFERROR(IF(C2102="ADMINYCOOR",VLOOKUP(AY2102,'[2]LISTAS ANEXO 1. 3'!$B$13:$C$42,2,FALSE),IF(C2102="TASAS",VLOOKUP(AY2102,'[2]LISTAS ANEXO 1. 3'!$B$43:$C$51,2,FALSE),IF(C2102="FORTALECIMIENTO",VLOOKUP(AY2102,'[2]LISTAS ANEXO 1. 3'!$B$52:$C$58,2,FALSE),""))),"")</f>
        <v>AA</v>
      </c>
      <c r="I2102" s="23" t="str">
        <f>+IFERROR(VLOOKUP(#REF!,'[2]LISTAS ANEXO 1. 4'!$B$74:$C$90,2,FALSE),"")</f>
        <v/>
      </c>
      <c r="J2102" s="23" t="str">
        <f>+IFERROR(VLOOKUP(X2102,[2]ORDINALES!$B$2:$C$5,2,FALSE),"")</f>
        <v>CTADOS</v>
      </c>
      <c r="K2102" s="23" t="str">
        <f>+IFERROR(VLOOKUP(#REF!,[2]REGION!$G$2:$I$1125,2,FALSE),"")</f>
        <v/>
      </c>
      <c r="L2102" s="23" t="str">
        <f>+IFERROR(VLOOKUP(AI2102,[2]REGION!$G$2:$I$1125,2,FALSE),"")</f>
        <v>CORDOBA</v>
      </c>
      <c r="M2102" s="23" t="str">
        <f>+IFERROR(VLOOKUP(#REF!,[2]ORDINALES!$H$2:$I$382,2,FALSE),"")</f>
        <v/>
      </c>
      <c r="N2102" s="23" t="str">
        <f>IFERROR(VLOOKUP(U2102,'[2]Lista Willy'!$B$11:$D$14,3,FALSE),"")</f>
        <v>REC_20</v>
      </c>
      <c r="O2102" s="24"/>
      <c r="P2102" s="94">
        <v>62044</v>
      </c>
      <c r="Q2102" s="94" t="s">
        <v>540</v>
      </c>
      <c r="R2102" s="94" t="s">
        <v>1757</v>
      </c>
      <c r="S2102" s="94" t="s">
        <v>1972</v>
      </c>
      <c r="T2102" s="94" t="s">
        <v>1757</v>
      </c>
      <c r="U2102" s="94" t="s">
        <v>153</v>
      </c>
      <c r="V2102" s="94" t="s">
        <v>154</v>
      </c>
      <c r="W2102" s="94" t="s">
        <v>1177</v>
      </c>
      <c r="X2102" s="90" t="s">
        <v>55</v>
      </c>
      <c r="Y2102" s="94" t="s">
        <v>2003</v>
      </c>
      <c r="Z2102" s="138">
        <v>15000000</v>
      </c>
      <c r="AA2102" s="120"/>
      <c r="AB2102" s="138"/>
      <c r="AC2102" s="138"/>
      <c r="AD2102" s="138"/>
      <c r="AE2102" s="120">
        <v>15000000</v>
      </c>
      <c r="AF2102" s="88"/>
      <c r="AG2102" s="89"/>
      <c r="AH2102" s="90" t="s">
        <v>57</v>
      </c>
      <c r="AI2102" s="94" t="s">
        <v>1974</v>
      </c>
      <c r="AJ2102" s="94" t="s">
        <v>1975</v>
      </c>
      <c r="AK2102" s="94" t="s">
        <v>59</v>
      </c>
      <c r="AL2102" s="94" t="s">
        <v>57</v>
      </c>
      <c r="AM2102" s="94"/>
      <c r="AN2102" s="94" t="s">
        <v>57</v>
      </c>
      <c r="AO2102" s="94"/>
      <c r="AP2102" s="94" t="s">
        <v>57</v>
      </c>
      <c r="AQ2102" s="94" t="s">
        <v>387</v>
      </c>
      <c r="AR2102" s="94" t="s">
        <v>57</v>
      </c>
      <c r="AS2102" s="90" t="s">
        <v>60</v>
      </c>
      <c r="AT2102" s="94" t="s">
        <v>61</v>
      </c>
      <c r="AU2102" s="97" t="s">
        <v>62</v>
      </c>
      <c r="AV2102" s="98" t="s">
        <v>125</v>
      </c>
      <c r="AW2102" s="97" t="s">
        <v>126</v>
      </c>
      <c r="AX2102" s="97">
        <v>3202032</v>
      </c>
      <c r="AY2102" s="97" t="s">
        <v>127</v>
      </c>
      <c r="AZ2102" s="98" t="s">
        <v>128</v>
      </c>
      <c r="BA2102" s="24"/>
    </row>
    <row r="2103" spans="1:53" ht="84.75" customHeight="1">
      <c r="A2103" s="23" t="str">
        <f>+IFERROR(VLOOKUP(R2103,'[2]Listas niveles'!$D$2:$E$11,2,FALSE),"")</f>
        <v>DTCA</v>
      </c>
      <c r="B2103" s="23" t="str">
        <f>+IFERROR(VLOOKUP(AS2103,'[2]Listas anexo 1'!$A$7:$B$8,2,FALSE),"")</f>
        <v>ADMIN</v>
      </c>
      <c r="C2103" s="23" t="str">
        <f>+IFERROR(VLOOKUP(AT2103,'[2]Listas anexo 1'!$A$13:$B$15,2,FALSE),"")</f>
        <v>ADMINYCOOR</v>
      </c>
      <c r="D2103" s="23" t="str">
        <f>+IFERROR(VLOOKUP(AT2103,'[2]Listas anexo 1'!$A$13:$C$15,3,FALSE),"")</f>
        <v>CONTRIBUIR</v>
      </c>
      <c r="E2103" s="23" t="str">
        <f>+IFERROR(VLOOKUP(AT2103,'[2]Listas anexo 1'!$A$19:$B$21,2,FALSE),"")</f>
        <v>ADMINOB</v>
      </c>
      <c r="F2103" s="23" t="str">
        <f>+IFERROR(VLOOKUP(AV2103,'[2]Listas anexo 1'!$J$13:$K$21,2,FALSE),"")</f>
        <v>ADOBI</v>
      </c>
      <c r="G2103" s="23" t="str">
        <f>+IFERROR(VLOOKUP(AW2103,'[2]LISTAS ANEXO 1. 2'!$A$9:$B$38,2,FALSE),"")</f>
        <v>AI</v>
      </c>
      <c r="H2103" s="23" t="str">
        <f>+IFERROR(IF(C2103="ADMINYCOOR",VLOOKUP(AY2103,'[2]LISTAS ANEXO 1. 3'!$B$13:$C$42,2,FALSE),IF(C2103="TASAS",VLOOKUP(AY2103,'[2]LISTAS ANEXO 1. 3'!$B$43:$C$51,2,FALSE),IF(C2103="FORTALECIMIENTO",VLOOKUP(AY2103,'[2]LISTAS ANEXO 1. 3'!$B$52:$C$58,2,FALSE),""))),"")</f>
        <v>AA</v>
      </c>
      <c r="I2103" s="23" t="str">
        <f>+IFERROR(VLOOKUP(#REF!,'[2]LISTAS ANEXO 1. 4'!$B$74:$C$90,2,FALSE),"")</f>
        <v/>
      </c>
      <c r="J2103" s="23" t="str">
        <f>+IFERROR(VLOOKUP(X2103,[2]ORDINALES!$B$2:$C$5,2,FALSE),"")</f>
        <v>CTADOS</v>
      </c>
      <c r="K2103" s="23" t="str">
        <f>+IFERROR(VLOOKUP(#REF!,[2]REGION!$G$2:$I$1125,2,FALSE),"")</f>
        <v/>
      </c>
      <c r="L2103" s="23" t="str">
        <f>+IFERROR(VLOOKUP(AI2103,[2]REGION!$G$2:$I$1125,2,FALSE),"")</f>
        <v>CORDOBA</v>
      </c>
      <c r="M2103" s="23" t="str">
        <f>+IFERROR(VLOOKUP(#REF!,[2]ORDINALES!$H$2:$I$382,2,FALSE),"")</f>
        <v/>
      </c>
      <c r="N2103" s="23" t="str">
        <f>IFERROR(VLOOKUP(U2103,'[2]Lista Willy'!$B$11:$D$14,3,FALSE),"")</f>
        <v>REC_20</v>
      </c>
      <c r="O2103" s="24"/>
      <c r="P2103" s="94">
        <v>62045</v>
      </c>
      <c r="Q2103" s="94" t="s">
        <v>540</v>
      </c>
      <c r="R2103" s="94" t="s">
        <v>1757</v>
      </c>
      <c r="S2103" s="94" t="s">
        <v>1972</v>
      </c>
      <c r="T2103" s="94" t="s">
        <v>1757</v>
      </c>
      <c r="U2103" s="94" t="s">
        <v>153</v>
      </c>
      <c r="V2103" s="94" t="s">
        <v>154</v>
      </c>
      <c r="W2103" s="94" t="s">
        <v>1177</v>
      </c>
      <c r="X2103" s="90" t="s">
        <v>55</v>
      </c>
      <c r="Y2103" s="94" t="s">
        <v>2004</v>
      </c>
      <c r="Z2103" s="138">
        <v>8000000</v>
      </c>
      <c r="AA2103" s="120"/>
      <c r="AB2103" s="138"/>
      <c r="AC2103" s="138"/>
      <c r="AD2103" s="138"/>
      <c r="AE2103" s="120">
        <v>8000000</v>
      </c>
      <c r="AF2103" s="88"/>
      <c r="AG2103" s="89"/>
      <c r="AH2103" s="90" t="s">
        <v>57</v>
      </c>
      <c r="AI2103" s="94" t="s">
        <v>1974</v>
      </c>
      <c r="AJ2103" s="94" t="s">
        <v>1975</v>
      </c>
      <c r="AK2103" s="94" t="s">
        <v>59</v>
      </c>
      <c r="AL2103" s="94" t="s">
        <v>57</v>
      </c>
      <c r="AM2103" s="94"/>
      <c r="AN2103" s="94" t="s">
        <v>57</v>
      </c>
      <c r="AO2103" s="94"/>
      <c r="AP2103" s="94" t="s">
        <v>57</v>
      </c>
      <c r="AQ2103" s="94" t="s">
        <v>387</v>
      </c>
      <c r="AR2103" s="94" t="s">
        <v>57</v>
      </c>
      <c r="AS2103" s="90" t="s">
        <v>60</v>
      </c>
      <c r="AT2103" s="94" t="s">
        <v>61</v>
      </c>
      <c r="AU2103" s="97" t="s">
        <v>62</v>
      </c>
      <c r="AV2103" s="98" t="s">
        <v>125</v>
      </c>
      <c r="AW2103" s="97" t="s">
        <v>126</v>
      </c>
      <c r="AX2103" s="97">
        <v>3202032</v>
      </c>
      <c r="AY2103" s="97" t="s">
        <v>127</v>
      </c>
      <c r="AZ2103" s="98" t="s">
        <v>128</v>
      </c>
      <c r="BA2103" s="24"/>
    </row>
    <row r="2104" spans="1:53" ht="84.75" customHeight="1">
      <c r="A2104" s="23" t="str">
        <f>+IFERROR(VLOOKUP(R2104,'[2]Listas niveles'!$D$2:$E$11,2,FALSE),"")</f>
        <v>DTCA</v>
      </c>
      <c r="B2104" s="23" t="str">
        <f>+IFERROR(VLOOKUP(AS2104,'[2]Listas anexo 1'!$A$7:$B$8,2,FALSE),"")</f>
        <v>ADMIN</v>
      </c>
      <c r="C2104" s="23" t="str">
        <f>+IFERROR(VLOOKUP(AT2104,'[2]Listas anexo 1'!$A$13:$B$15,2,FALSE),"")</f>
        <v>ADMINYCOOR</v>
      </c>
      <c r="D2104" s="23" t="str">
        <f>+IFERROR(VLOOKUP(AT2104,'[2]Listas anexo 1'!$A$13:$C$15,3,FALSE),"")</f>
        <v>CONTRIBUIR</v>
      </c>
      <c r="E2104" s="23" t="str">
        <f>+IFERROR(VLOOKUP(AT2104,'[2]Listas anexo 1'!$A$19:$B$21,2,FALSE),"")</f>
        <v>ADMINOB</v>
      </c>
      <c r="F2104" s="23" t="str">
        <f>+IFERROR(VLOOKUP(AV2104,'[2]Listas anexo 1'!$J$13:$K$21,2,FALSE),"")</f>
        <v>ADOBI</v>
      </c>
      <c r="G2104" s="23" t="str">
        <f>+IFERROR(VLOOKUP(AW2104,'[2]LISTAS ANEXO 1. 2'!$A$9:$B$38,2,FALSE),"")</f>
        <v>AII</v>
      </c>
      <c r="H2104" s="23" t="str">
        <f>+IFERROR(IF(C2104="ADMINYCOOR",VLOOKUP(AY2104,'[2]LISTAS ANEXO 1. 3'!$B$13:$C$42,2,FALSE),IF(C2104="TASAS",VLOOKUP(AY2104,'[2]LISTAS ANEXO 1. 3'!$B$43:$C$51,2,FALSE),IF(C2104="FORTALECIMIENTO",VLOOKUP(AY2104,'[2]LISTAS ANEXO 1. 3'!$B$52:$C$58,2,FALSE),""))),"")</f>
        <v>CC</v>
      </c>
      <c r="I2104" s="23" t="str">
        <f>+IFERROR(VLOOKUP(#REF!,'[2]LISTAS ANEXO 1. 4'!$B$74:$C$90,2,FALSE),"")</f>
        <v/>
      </c>
      <c r="J2104" s="23" t="str">
        <f>+IFERROR(VLOOKUP(X2104,[2]ORDINALES!$B$2:$C$5,2,FALSE),"")</f>
        <v>CTADOS</v>
      </c>
      <c r="K2104" s="23" t="str">
        <f>+IFERROR(VLOOKUP(#REF!,[2]REGION!$G$2:$I$1125,2,FALSE),"")</f>
        <v/>
      </c>
      <c r="L2104" s="23" t="str">
        <f>+IFERROR(VLOOKUP(AI2104,[2]REGION!$G$2:$I$1125,2,FALSE),"")</f>
        <v>CORDOBA</v>
      </c>
      <c r="M2104" s="23" t="str">
        <f>+IFERROR(VLOOKUP(#REF!,[2]ORDINALES!$H$2:$I$382,2,FALSE),"")</f>
        <v/>
      </c>
      <c r="N2104" s="23" t="str">
        <f>IFERROR(VLOOKUP(U2104,'[2]Lista Willy'!$B$11:$D$14,3,FALSE),"")</f>
        <v>REC_20</v>
      </c>
      <c r="O2104" s="24"/>
      <c r="P2104" s="94">
        <v>62046</v>
      </c>
      <c r="Q2104" s="94" t="s">
        <v>540</v>
      </c>
      <c r="R2104" s="94" t="s">
        <v>1757</v>
      </c>
      <c r="S2104" s="94" t="s">
        <v>1972</v>
      </c>
      <c r="T2104" s="94" t="s">
        <v>1757</v>
      </c>
      <c r="U2104" s="94" t="s">
        <v>153</v>
      </c>
      <c r="V2104" s="94" t="s">
        <v>154</v>
      </c>
      <c r="W2104" s="94" t="s">
        <v>1177</v>
      </c>
      <c r="X2104" s="90" t="s">
        <v>55</v>
      </c>
      <c r="Y2104" s="94" t="s">
        <v>2005</v>
      </c>
      <c r="Z2104" s="138">
        <v>37128000</v>
      </c>
      <c r="AA2104" s="120"/>
      <c r="AB2104" s="138"/>
      <c r="AC2104" s="138"/>
      <c r="AD2104" s="138"/>
      <c r="AE2104" s="120">
        <v>37128000</v>
      </c>
      <c r="AF2104" s="88"/>
      <c r="AG2104" s="89"/>
      <c r="AH2104" s="90" t="s">
        <v>57</v>
      </c>
      <c r="AI2104" s="94" t="s">
        <v>1974</v>
      </c>
      <c r="AJ2104" s="94" t="s">
        <v>1975</v>
      </c>
      <c r="AK2104" s="94" t="s">
        <v>171</v>
      </c>
      <c r="AL2104" s="94" t="s">
        <v>1976</v>
      </c>
      <c r="AM2104" s="94"/>
      <c r="AN2104" s="94" t="s">
        <v>57</v>
      </c>
      <c r="AO2104" s="94" t="s">
        <v>1977</v>
      </c>
      <c r="AP2104" s="94" t="s">
        <v>57</v>
      </c>
      <c r="AQ2104" s="94" t="s">
        <v>240</v>
      </c>
      <c r="AR2104" s="94" t="s">
        <v>57</v>
      </c>
      <c r="AS2104" s="90" t="s">
        <v>60</v>
      </c>
      <c r="AT2104" s="94" t="s">
        <v>61</v>
      </c>
      <c r="AU2104" s="97" t="s">
        <v>62</v>
      </c>
      <c r="AV2104" s="98" t="s">
        <v>125</v>
      </c>
      <c r="AW2104" s="97" t="s">
        <v>168</v>
      </c>
      <c r="AX2104" s="97">
        <v>3202031</v>
      </c>
      <c r="AY2104" s="97" t="s">
        <v>169</v>
      </c>
      <c r="AZ2104" s="98" t="s">
        <v>170</v>
      </c>
      <c r="BA2104" s="24"/>
    </row>
    <row r="2105" spans="1:53" ht="84.75" customHeight="1">
      <c r="A2105" s="23" t="str">
        <f>+IFERROR(VLOOKUP(R2105,'[2]Listas niveles'!$D$2:$E$11,2,FALSE),"")</f>
        <v>DTCA</v>
      </c>
      <c r="B2105" s="23" t="str">
        <f>+IFERROR(VLOOKUP(AS2105,'[2]Listas anexo 1'!$A$7:$B$8,2,FALSE),"")</f>
        <v>ADMIN</v>
      </c>
      <c r="C2105" s="23" t="str">
        <f>+IFERROR(VLOOKUP(AT2105,'[2]Listas anexo 1'!$A$13:$B$15,2,FALSE),"")</f>
        <v>ADMINYCOOR</v>
      </c>
      <c r="D2105" s="23" t="str">
        <f>+IFERROR(VLOOKUP(AT2105,'[2]Listas anexo 1'!$A$13:$C$15,3,FALSE),"")</f>
        <v>CONTRIBUIR</v>
      </c>
      <c r="E2105" s="23" t="str">
        <f>+IFERROR(VLOOKUP(AT2105,'[2]Listas anexo 1'!$A$19:$B$21,2,FALSE),"")</f>
        <v>ADMINOB</v>
      </c>
      <c r="F2105" s="23" t="str">
        <f>+IFERROR(VLOOKUP(AV2105,'[2]Listas anexo 1'!$J$13:$K$21,2,FALSE),"")</f>
        <v>ADOBI</v>
      </c>
      <c r="G2105" s="23" t="str">
        <f>+IFERROR(VLOOKUP(AW2105,'[2]LISTAS ANEXO 1. 2'!$A$9:$B$38,2,FALSE),"")</f>
        <v>AII</v>
      </c>
      <c r="H2105" s="23" t="str">
        <f>+IFERROR(IF(C2105="ADMINYCOOR",VLOOKUP(AY2105,'[2]LISTAS ANEXO 1. 3'!$B$13:$C$42,2,FALSE),IF(C2105="TASAS",VLOOKUP(AY2105,'[2]LISTAS ANEXO 1. 3'!$B$43:$C$51,2,FALSE),IF(C2105="FORTALECIMIENTO",VLOOKUP(AY2105,'[2]LISTAS ANEXO 1. 3'!$B$52:$C$58,2,FALSE),""))),"")</f>
        <v>CC</v>
      </c>
      <c r="I2105" s="23" t="str">
        <f>+IFERROR(VLOOKUP(#REF!,'[2]LISTAS ANEXO 1. 4'!$B$74:$C$90,2,FALSE),"")</f>
        <v/>
      </c>
      <c r="J2105" s="23" t="str">
        <f>+IFERROR(VLOOKUP(X2105,[2]ORDINALES!$B$2:$C$5,2,FALSE),"")</f>
        <v>CTADOS</v>
      </c>
      <c r="K2105" s="23" t="str">
        <f>+IFERROR(VLOOKUP(#REF!,[2]REGION!$G$2:$I$1125,2,FALSE),"")</f>
        <v/>
      </c>
      <c r="L2105" s="23" t="str">
        <f>+IFERROR(VLOOKUP(AI2105,[2]REGION!$G$2:$I$1125,2,FALSE),"")</f>
        <v>CORDOBA</v>
      </c>
      <c r="M2105" s="23" t="str">
        <f>+IFERROR(VLOOKUP(#REF!,[2]ORDINALES!$H$2:$I$382,2,FALSE),"")</f>
        <v/>
      </c>
      <c r="N2105" s="23" t="str">
        <f>IFERROR(VLOOKUP(U2105,'[2]Lista Willy'!$B$11:$D$14,3,FALSE),"")</f>
        <v>REC_20</v>
      </c>
      <c r="O2105" s="24"/>
      <c r="P2105" s="94">
        <v>62047</v>
      </c>
      <c r="Q2105" s="94" t="s">
        <v>540</v>
      </c>
      <c r="R2105" s="94" t="s">
        <v>1757</v>
      </c>
      <c r="S2105" s="94" t="s">
        <v>1972</v>
      </c>
      <c r="T2105" s="94" t="s">
        <v>1757</v>
      </c>
      <c r="U2105" s="94" t="s">
        <v>153</v>
      </c>
      <c r="V2105" s="94" t="s">
        <v>154</v>
      </c>
      <c r="W2105" s="94" t="s">
        <v>1177</v>
      </c>
      <c r="X2105" s="90" t="s">
        <v>55</v>
      </c>
      <c r="Y2105" s="94" t="s">
        <v>2006</v>
      </c>
      <c r="Z2105" s="138">
        <v>37128000</v>
      </c>
      <c r="AA2105" s="120"/>
      <c r="AB2105" s="138"/>
      <c r="AC2105" s="138"/>
      <c r="AD2105" s="138"/>
      <c r="AE2105" s="120">
        <v>37128000</v>
      </c>
      <c r="AF2105" s="88"/>
      <c r="AG2105" s="89"/>
      <c r="AH2105" s="90" t="s">
        <v>57</v>
      </c>
      <c r="AI2105" s="94" t="s">
        <v>1974</v>
      </c>
      <c r="AJ2105" s="94" t="s">
        <v>1975</v>
      </c>
      <c r="AK2105" s="94" t="s">
        <v>171</v>
      </c>
      <c r="AL2105" s="94" t="s">
        <v>1976</v>
      </c>
      <c r="AM2105" s="94"/>
      <c r="AN2105" s="94" t="s">
        <v>57</v>
      </c>
      <c r="AO2105" s="94" t="s">
        <v>1977</v>
      </c>
      <c r="AP2105" s="94" t="s">
        <v>57</v>
      </c>
      <c r="AQ2105" s="94" t="s">
        <v>240</v>
      </c>
      <c r="AR2105" s="94" t="s">
        <v>57</v>
      </c>
      <c r="AS2105" s="90" t="s">
        <v>60</v>
      </c>
      <c r="AT2105" s="94" t="s">
        <v>61</v>
      </c>
      <c r="AU2105" s="97" t="s">
        <v>62</v>
      </c>
      <c r="AV2105" s="98" t="s">
        <v>125</v>
      </c>
      <c r="AW2105" s="97" t="s">
        <v>168</v>
      </c>
      <c r="AX2105" s="97">
        <v>3202031</v>
      </c>
      <c r="AY2105" s="97" t="s">
        <v>169</v>
      </c>
      <c r="AZ2105" s="98" t="s">
        <v>170</v>
      </c>
      <c r="BA2105" s="24"/>
    </row>
    <row r="2106" spans="1:53" ht="84.75" customHeight="1">
      <c r="A2106" s="23" t="str">
        <f>+IFERROR(VLOOKUP(R2106,'[2]Listas niveles'!$D$2:$E$11,2,FALSE),"")</f>
        <v>DTCA</v>
      </c>
      <c r="B2106" s="23" t="str">
        <f>+IFERROR(VLOOKUP(AS2106,'[2]Listas anexo 1'!$A$7:$B$8,2,FALSE),"")</f>
        <v>ADMIN</v>
      </c>
      <c r="C2106" s="23" t="str">
        <f>+IFERROR(VLOOKUP(AT2106,'[2]Listas anexo 1'!$A$13:$B$15,2,FALSE),"")</f>
        <v>ADMINYCOOR</v>
      </c>
      <c r="D2106" s="23" t="str">
        <f>+IFERROR(VLOOKUP(AT2106,'[2]Listas anexo 1'!$A$13:$C$15,3,FALSE),"")</f>
        <v>CONTRIBUIR</v>
      </c>
      <c r="E2106" s="23" t="str">
        <f>+IFERROR(VLOOKUP(AT2106,'[2]Listas anexo 1'!$A$19:$B$21,2,FALSE),"")</f>
        <v>ADMINOB</v>
      </c>
      <c r="F2106" s="23" t="str">
        <f>+IFERROR(VLOOKUP(AV2106,'[2]Listas anexo 1'!$J$13:$K$21,2,FALSE),"")</f>
        <v>ADOBI</v>
      </c>
      <c r="G2106" s="23" t="str">
        <f>+IFERROR(VLOOKUP(AW2106,'[2]LISTAS ANEXO 1. 2'!$A$9:$B$38,2,FALSE),"")</f>
        <v>AII</v>
      </c>
      <c r="H2106" s="23" t="str">
        <f>+IFERROR(IF(C2106="ADMINYCOOR",VLOOKUP(AY2106,'[2]LISTAS ANEXO 1. 3'!$B$13:$C$42,2,FALSE),IF(C2106="TASAS",VLOOKUP(AY2106,'[2]LISTAS ANEXO 1. 3'!$B$43:$C$51,2,FALSE),IF(C2106="FORTALECIMIENTO",VLOOKUP(AY2106,'[2]LISTAS ANEXO 1. 3'!$B$52:$C$58,2,FALSE),""))),"")</f>
        <v>CC</v>
      </c>
      <c r="I2106" s="23" t="str">
        <f>+IFERROR(VLOOKUP(#REF!,'[2]LISTAS ANEXO 1. 4'!$B$74:$C$90,2,FALSE),"")</f>
        <v/>
      </c>
      <c r="J2106" s="23" t="str">
        <f>+IFERROR(VLOOKUP(X2106,[2]ORDINALES!$B$2:$C$5,2,FALSE),"")</f>
        <v>CTADOS</v>
      </c>
      <c r="K2106" s="23" t="str">
        <f>+IFERROR(VLOOKUP(#REF!,[2]REGION!$G$2:$I$1125,2,FALSE),"")</f>
        <v/>
      </c>
      <c r="L2106" s="23" t="str">
        <f>+IFERROR(VLOOKUP(AI2106,[2]REGION!$G$2:$I$1125,2,FALSE),"")</f>
        <v>CORDOBA</v>
      </c>
      <c r="M2106" s="23" t="str">
        <f>+IFERROR(VLOOKUP(#REF!,[2]ORDINALES!$H$2:$I$382,2,FALSE),"")</f>
        <v/>
      </c>
      <c r="N2106" s="23" t="str">
        <f>IFERROR(VLOOKUP(U2106,'[2]Lista Willy'!$B$11:$D$14,3,FALSE),"")</f>
        <v>REC_20</v>
      </c>
      <c r="O2106" s="24"/>
      <c r="P2106" s="94">
        <v>62048</v>
      </c>
      <c r="Q2106" s="94" t="s">
        <v>540</v>
      </c>
      <c r="R2106" s="94" t="s">
        <v>1757</v>
      </c>
      <c r="S2106" s="94" t="s">
        <v>1972</v>
      </c>
      <c r="T2106" s="94" t="s">
        <v>1757</v>
      </c>
      <c r="U2106" s="94" t="s">
        <v>153</v>
      </c>
      <c r="V2106" s="94" t="s">
        <v>154</v>
      </c>
      <c r="W2106" s="94" t="s">
        <v>1177</v>
      </c>
      <c r="X2106" s="90" t="s">
        <v>55</v>
      </c>
      <c r="Y2106" s="94" t="s">
        <v>2007</v>
      </c>
      <c r="Z2106" s="138">
        <v>37128000</v>
      </c>
      <c r="AA2106" s="120"/>
      <c r="AB2106" s="138"/>
      <c r="AC2106" s="138"/>
      <c r="AD2106" s="138"/>
      <c r="AE2106" s="120">
        <v>37128000</v>
      </c>
      <c r="AF2106" s="88"/>
      <c r="AG2106" s="89"/>
      <c r="AH2106" s="90" t="s">
        <v>57</v>
      </c>
      <c r="AI2106" s="94" t="s">
        <v>1974</v>
      </c>
      <c r="AJ2106" s="94" t="s">
        <v>1975</v>
      </c>
      <c r="AK2106" s="94" t="s">
        <v>171</v>
      </c>
      <c r="AL2106" s="94" t="s">
        <v>1976</v>
      </c>
      <c r="AM2106" s="94"/>
      <c r="AN2106" s="94" t="s">
        <v>57</v>
      </c>
      <c r="AO2106" s="94" t="s">
        <v>1977</v>
      </c>
      <c r="AP2106" s="94" t="s">
        <v>57</v>
      </c>
      <c r="AQ2106" s="94" t="s">
        <v>240</v>
      </c>
      <c r="AR2106" s="94" t="s">
        <v>57</v>
      </c>
      <c r="AS2106" s="90" t="s">
        <v>60</v>
      </c>
      <c r="AT2106" s="94" t="s">
        <v>61</v>
      </c>
      <c r="AU2106" s="97" t="s">
        <v>62</v>
      </c>
      <c r="AV2106" s="98" t="s">
        <v>125</v>
      </c>
      <c r="AW2106" s="97" t="s">
        <v>168</v>
      </c>
      <c r="AX2106" s="97">
        <v>3202031</v>
      </c>
      <c r="AY2106" s="97" t="s">
        <v>169</v>
      </c>
      <c r="AZ2106" s="98" t="s">
        <v>170</v>
      </c>
      <c r="BA2106" s="24"/>
    </row>
    <row r="2107" spans="1:53" ht="84.75" customHeight="1">
      <c r="A2107" s="23" t="str">
        <f>+IFERROR(VLOOKUP(R2107,'[2]Listas niveles'!$D$2:$E$11,2,FALSE),"")</f>
        <v>DTCA</v>
      </c>
      <c r="B2107" s="23" t="str">
        <f>+IFERROR(VLOOKUP(AS2107,'[2]Listas anexo 1'!$A$7:$B$8,2,FALSE),"")</f>
        <v>ADMIN</v>
      </c>
      <c r="C2107" s="23" t="str">
        <f>+IFERROR(VLOOKUP(AT2107,'[2]Listas anexo 1'!$A$13:$B$15,2,FALSE),"")</f>
        <v>ADMINYCOOR</v>
      </c>
      <c r="D2107" s="23" t="str">
        <f>+IFERROR(VLOOKUP(AT2107,'[2]Listas anexo 1'!$A$13:$C$15,3,FALSE),"")</f>
        <v>CONTRIBUIR</v>
      </c>
      <c r="E2107" s="23" t="str">
        <f>+IFERROR(VLOOKUP(AT2107,'[2]Listas anexo 1'!$A$19:$B$21,2,FALSE),"")</f>
        <v>ADMINOB</v>
      </c>
      <c r="F2107" s="23" t="str">
        <f>+IFERROR(VLOOKUP(AV2107,'[2]Listas anexo 1'!$J$13:$K$21,2,FALSE),"")</f>
        <v>ADOBI</v>
      </c>
      <c r="G2107" s="23" t="str">
        <f>+IFERROR(VLOOKUP(AW2107,'[2]LISTAS ANEXO 1. 2'!$A$9:$B$38,2,FALSE),"")</f>
        <v>AII</v>
      </c>
      <c r="H2107" s="23" t="str">
        <f>+IFERROR(IF(C2107="ADMINYCOOR",VLOOKUP(AY2107,'[2]LISTAS ANEXO 1. 3'!$B$13:$C$42,2,FALSE),IF(C2107="TASAS",VLOOKUP(AY2107,'[2]LISTAS ANEXO 1. 3'!$B$43:$C$51,2,FALSE),IF(C2107="FORTALECIMIENTO",VLOOKUP(AY2107,'[2]LISTAS ANEXO 1. 3'!$B$52:$C$58,2,FALSE),""))),"")</f>
        <v>CC</v>
      </c>
      <c r="I2107" s="23" t="str">
        <f>+IFERROR(VLOOKUP(#REF!,'[2]LISTAS ANEXO 1. 4'!$B$74:$C$90,2,FALSE),"")</f>
        <v/>
      </c>
      <c r="J2107" s="23" t="str">
        <f>+IFERROR(VLOOKUP(X2107,[2]ORDINALES!$B$2:$C$5,2,FALSE),"")</f>
        <v>CTADOS</v>
      </c>
      <c r="K2107" s="23" t="str">
        <f>+IFERROR(VLOOKUP(#REF!,[2]REGION!$G$2:$I$1125,2,FALSE),"")</f>
        <v/>
      </c>
      <c r="L2107" s="23" t="str">
        <f>+IFERROR(VLOOKUP(AI2107,[2]REGION!$G$2:$I$1125,2,FALSE),"")</f>
        <v>CORDOBA</v>
      </c>
      <c r="M2107" s="23" t="str">
        <f>+IFERROR(VLOOKUP(#REF!,[2]ORDINALES!$H$2:$I$382,2,FALSE),"")</f>
        <v/>
      </c>
      <c r="N2107" s="23" t="str">
        <f>IFERROR(VLOOKUP(U2107,'[2]Lista Willy'!$B$11:$D$14,3,FALSE),"")</f>
        <v>REC_20</v>
      </c>
      <c r="O2107" s="24"/>
      <c r="P2107" s="94">
        <v>62049</v>
      </c>
      <c r="Q2107" s="94" t="s">
        <v>540</v>
      </c>
      <c r="R2107" s="94" t="s">
        <v>1757</v>
      </c>
      <c r="S2107" s="94" t="s">
        <v>1972</v>
      </c>
      <c r="T2107" s="94" t="s">
        <v>1757</v>
      </c>
      <c r="U2107" s="94" t="s">
        <v>153</v>
      </c>
      <c r="V2107" s="94" t="s">
        <v>154</v>
      </c>
      <c r="W2107" s="94" t="s">
        <v>1177</v>
      </c>
      <c r="X2107" s="90" t="s">
        <v>55</v>
      </c>
      <c r="Y2107" s="94" t="s">
        <v>1985</v>
      </c>
      <c r="Z2107" s="138">
        <v>15729000</v>
      </c>
      <c r="AA2107" s="120"/>
      <c r="AB2107" s="138"/>
      <c r="AC2107" s="138"/>
      <c r="AD2107" s="138"/>
      <c r="AE2107" s="120">
        <v>15729000</v>
      </c>
      <c r="AF2107" s="88"/>
      <c r="AG2107" s="89"/>
      <c r="AH2107" s="90" t="s">
        <v>57</v>
      </c>
      <c r="AI2107" s="94" t="s">
        <v>1974</v>
      </c>
      <c r="AJ2107" s="94" t="s">
        <v>1975</v>
      </c>
      <c r="AK2107" s="94" t="s">
        <v>171</v>
      </c>
      <c r="AL2107" s="94" t="s">
        <v>1976</v>
      </c>
      <c r="AM2107" s="94"/>
      <c r="AN2107" s="94" t="s">
        <v>57</v>
      </c>
      <c r="AO2107" s="94" t="s">
        <v>1977</v>
      </c>
      <c r="AP2107" s="94" t="s">
        <v>57</v>
      </c>
      <c r="AQ2107" s="94" t="s">
        <v>240</v>
      </c>
      <c r="AR2107" s="94" t="s">
        <v>57</v>
      </c>
      <c r="AS2107" s="90" t="s">
        <v>60</v>
      </c>
      <c r="AT2107" s="94" t="s">
        <v>61</v>
      </c>
      <c r="AU2107" s="97" t="s">
        <v>62</v>
      </c>
      <c r="AV2107" s="98" t="s">
        <v>125</v>
      </c>
      <c r="AW2107" s="97" t="s">
        <v>168</v>
      </c>
      <c r="AX2107" s="97">
        <v>3202031</v>
      </c>
      <c r="AY2107" s="97" t="s">
        <v>169</v>
      </c>
      <c r="AZ2107" s="98" t="s">
        <v>170</v>
      </c>
      <c r="BA2107" s="24"/>
    </row>
    <row r="2108" spans="1:53" ht="84.75" customHeight="1">
      <c r="A2108" s="23" t="str">
        <f>+IFERROR(VLOOKUP(R2108,'[2]Listas niveles'!$D$2:$E$11,2,FALSE),"")</f>
        <v>DTCA</v>
      </c>
      <c r="B2108" s="23" t="str">
        <f>+IFERROR(VLOOKUP(AS2108,'[2]Listas anexo 1'!$A$7:$B$8,2,FALSE),"")</f>
        <v>ADMIN</v>
      </c>
      <c r="C2108" s="23" t="str">
        <f>+IFERROR(VLOOKUP(AT2108,'[2]Listas anexo 1'!$A$13:$B$15,2,FALSE),"")</f>
        <v>ADMINYCOOR</v>
      </c>
      <c r="D2108" s="23" t="str">
        <f>+IFERROR(VLOOKUP(AT2108,'[2]Listas anexo 1'!$A$13:$C$15,3,FALSE),"")</f>
        <v>CONTRIBUIR</v>
      </c>
      <c r="E2108" s="23" t="str">
        <f>+IFERROR(VLOOKUP(AT2108,'[2]Listas anexo 1'!$A$19:$B$21,2,FALSE),"")</f>
        <v>ADMINOB</v>
      </c>
      <c r="F2108" s="23" t="str">
        <f>+IFERROR(VLOOKUP(AV2108,'[2]Listas anexo 1'!$J$13:$K$21,2,FALSE),"")</f>
        <v>ADOBI</v>
      </c>
      <c r="G2108" s="23" t="str">
        <f>+IFERROR(VLOOKUP(AW2108,'[2]LISTAS ANEXO 1. 2'!$A$9:$B$38,2,FALSE),"")</f>
        <v>AI</v>
      </c>
      <c r="H2108" s="23" t="str">
        <f>+IFERROR(IF(C2108="ADMINYCOOR",VLOOKUP(AY2108,'[2]LISTAS ANEXO 1. 3'!$B$13:$C$42,2,FALSE),IF(C2108="TASAS",VLOOKUP(AY2108,'[2]LISTAS ANEXO 1. 3'!$B$43:$C$51,2,FALSE),IF(C2108="FORTALECIMIENTO",VLOOKUP(AY2108,'[2]LISTAS ANEXO 1. 3'!$B$52:$C$58,2,FALSE),""))),"")</f>
        <v>BB</v>
      </c>
      <c r="I2108" s="23" t="str">
        <f>+IFERROR(VLOOKUP(#REF!,'[2]LISTAS ANEXO 1. 4'!$B$74:$C$90,2,FALSE),"")</f>
        <v/>
      </c>
      <c r="J2108" s="23" t="str">
        <f>+IFERROR(VLOOKUP(X2108,[2]ORDINALES!$B$2:$C$5,2,FALSE),"")</f>
        <v>CTADOS</v>
      </c>
      <c r="K2108" s="23" t="str">
        <f>+IFERROR(VLOOKUP(#REF!,[2]REGION!$G$2:$I$1125,2,FALSE),"")</f>
        <v/>
      </c>
      <c r="L2108" s="23" t="str">
        <f>+IFERROR(VLOOKUP(AI2108,[2]REGION!$G$2:$I$1125,2,FALSE),"")</f>
        <v>CORDOBA</v>
      </c>
      <c r="M2108" s="23" t="str">
        <f>+IFERROR(VLOOKUP(#REF!,[2]ORDINALES!$H$2:$I$382,2,FALSE),"")</f>
        <v/>
      </c>
      <c r="N2108" s="23" t="str">
        <f>IFERROR(VLOOKUP(U2108,'[2]Lista Willy'!$B$11:$D$14,3,FALSE),"")</f>
        <v>REC_20</v>
      </c>
      <c r="O2108" s="24"/>
      <c r="P2108" s="94">
        <v>62050</v>
      </c>
      <c r="Q2108" s="94" t="s">
        <v>540</v>
      </c>
      <c r="R2108" s="94" t="s">
        <v>1757</v>
      </c>
      <c r="S2108" s="94" t="s">
        <v>1972</v>
      </c>
      <c r="T2108" s="94" t="s">
        <v>1757</v>
      </c>
      <c r="U2108" s="94" t="s">
        <v>153</v>
      </c>
      <c r="V2108" s="94" t="s">
        <v>154</v>
      </c>
      <c r="W2108" s="94" t="s">
        <v>1177</v>
      </c>
      <c r="X2108" s="90" t="s">
        <v>55</v>
      </c>
      <c r="Y2108" s="94" t="s">
        <v>1988</v>
      </c>
      <c r="Z2108" s="138">
        <v>28665000</v>
      </c>
      <c r="AA2108" s="120"/>
      <c r="AB2108" s="138"/>
      <c r="AC2108" s="138"/>
      <c r="AD2108" s="138"/>
      <c r="AE2108" s="120">
        <v>28665000</v>
      </c>
      <c r="AF2108" s="88"/>
      <c r="AG2108" s="89"/>
      <c r="AH2108" s="90" t="s">
        <v>57</v>
      </c>
      <c r="AI2108" s="94" t="s">
        <v>1974</v>
      </c>
      <c r="AJ2108" s="94" t="s">
        <v>1975</v>
      </c>
      <c r="AK2108" s="94" t="s">
        <v>171</v>
      </c>
      <c r="AL2108" s="94" t="s">
        <v>57</v>
      </c>
      <c r="AM2108" s="94"/>
      <c r="AN2108" s="94" t="s">
        <v>57</v>
      </c>
      <c r="AO2108" s="94"/>
      <c r="AP2108" s="94" t="s">
        <v>57</v>
      </c>
      <c r="AQ2108" s="94" t="s">
        <v>387</v>
      </c>
      <c r="AR2108" s="94" t="s">
        <v>57</v>
      </c>
      <c r="AS2108" s="90" t="s">
        <v>60</v>
      </c>
      <c r="AT2108" s="94" t="s">
        <v>61</v>
      </c>
      <c r="AU2108" s="97" t="s">
        <v>62</v>
      </c>
      <c r="AV2108" s="98" t="s">
        <v>125</v>
      </c>
      <c r="AW2108" s="97" t="s">
        <v>126</v>
      </c>
      <c r="AX2108" s="97">
        <v>3202032</v>
      </c>
      <c r="AY2108" s="97" t="s">
        <v>163</v>
      </c>
      <c r="AZ2108" s="98" t="s">
        <v>164</v>
      </c>
      <c r="BA2108" s="24"/>
    </row>
    <row r="2109" spans="1:53" ht="84.75" customHeight="1">
      <c r="A2109" s="23" t="str">
        <f>+IFERROR(VLOOKUP(R2109,'[2]Listas niveles'!$D$2:$E$11,2,FALSE),"")</f>
        <v>DTCA</v>
      </c>
      <c r="B2109" s="23" t="str">
        <f>+IFERROR(VLOOKUP(AS2109,'[2]Listas anexo 1'!$A$7:$B$8,2,FALSE),"")</f>
        <v>ADMIN</v>
      </c>
      <c r="C2109" s="23" t="str">
        <f>+IFERROR(VLOOKUP(AT2109,'[2]Listas anexo 1'!$A$13:$B$15,2,FALSE),"")</f>
        <v>ADMINYCOOR</v>
      </c>
      <c r="D2109" s="23" t="str">
        <f>+IFERROR(VLOOKUP(AT2109,'[2]Listas anexo 1'!$A$13:$C$15,3,FALSE),"")</f>
        <v>CONTRIBUIR</v>
      </c>
      <c r="E2109" s="23" t="str">
        <f>+IFERROR(VLOOKUP(AT2109,'[2]Listas anexo 1'!$A$19:$B$21,2,FALSE),"")</f>
        <v>ADMINOB</v>
      </c>
      <c r="F2109" s="23" t="str">
        <f>+IFERROR(VLOOKUP(AV2109,'[2]Listas anexo 1'!$J$13:$K$21,2,FALSE),"")</f>
        <v>ADOBI</v>
      </c>
      <c r="G2109" s="23" t="str">
        <f>+IFERROR(VLOOKUP(AW2109,'[2]LISTAS ANEXO 1. 2'!$A$9:$B$38,2,FALSE),"")</f>
        <v>AI</v>
      </c>
      <c r="H2109" s="23" t="str">
        <f>+IFERROR(IF(C2109="ADMINYCOOR",VLOOKUP(AY2109,'[2]LISTAS ANEXO 1. 3'!$B$13:$C$42,2,FALSE),IF(C2109="TASAS",VLOOKUP(AY2109,'[2]LISTAS ANEXO 1. 3'!$B$43:$C$51,2,FALSE),IF(C2109="FORTALECIMIENTO",VLOOKUP(AY2109,'[2]LISTAS ANEXO 1. 3'!$B$52:$C$58,2,FALSE),""))),"")</f>
        <v>BB</v>
      </c>
      <c r="I2109" s="23" t="str">
        <f>+IFERROR(VLOOKUP(#REF!,'[2]LISTAS ANEXO 1. 4'!$B$74:$C$90,2,FALSE),"")</f>
        <v/>
      </c>
      <c r="J2109" s="23" t="str">
        <f>+IFERROR(VLOOKUP(X2109,[2]ORDINALES!$B$2:$C$5,2,FALSE),"")</f>
        <v>CTADOS</v>
      </c>
      <c r="K2109" s="23" t="str">
        <f>+IFERROR(VLOOKUP(#REF!,[2]REGION!$G$2:$I$1125,2,FALSE),"")</f>
        <v/>
      </c>
      <c r="L2109" s="23" t="str">
        <f>+IFERROR(VLOOKUP(AI2109,[2]REGION!$G$2:$I$1125,2,FALSE),"")</f>
        <v>CORDOBA</v>
      </c>
      <c r="M2109" s="23" t="str">
        <f>+IFERROR(VLOOKUP(#REF!,[2]ORDINALES!$H$2:$I$382,2,FALSE),"")</f>
        <v/>
      </c>
      <c r="N2109" s="23" t="str">
        <f>IFERROR(VLOOKUP(U2109,'[2]Lista Willy'!$B$11:$D$14,3,FALSE),"")</f>
        <v>REC_20</v>
      </c>
      <c r="O2109" s="24"/>
      <c r="P2109" s="94">
        <v>62051</v>
      </c>
      <c r="Q2109" s="94" t="s">
        <v>540</v>
      </c>
      <c r="R2109" s="94" t="s">
        <v>1757</v>
      </c>
      <c r="S2109" s="94" t="s">
        <v>1972</v>
      </c>
      <c r="T2109" s="94" t="s">
        <v>1757</v>
      </c>
      <c r="U2109" s="94" t="s">
        <v>153</v>
      </c>
      <c r="V2109" s="94" t="s">
        <v>154</v>
      </c>
      <c r="W2109" s="94" t="s">
        <v>1177</v>
      </c>
      <c r="X2109" s="90" t="s">
        <v>55</v>
      </c>
      <c r="Y2109" s="94" t="s">
        <v>1991</v>
      </c>
      <c r="Z2109" s="138">
        <v>2000000</v>
      </c>
      <c r="AA2109" s="120"/>
      <c r="AB2109" s="138"/>
      <c r="AC2109" s="138"/>
      <c r="AD2109" s="138"/>
      <c r="AE2109" s="120">
        <v>2000000</v>
      </c>
      <c r="AF2109" s="88"/>
      <c r="AG2109" s="89"/>
      <c r="AH2109" s="90" t="s">
        <v>57</v>
      </c>
      <c r="AI2109" s="94" t="s">
        <v>1974</v>
      </c>
      <c r="AJ2109" s="94" t="s">
        <v>1975</v>
      </c>
      <c r="AK2109" s="94" t="s">
        <v>171</v>
      </c>
      <c r="AL2109" s="94" t="s">
        <v>57</v>
      </c>
      <c r="AM2109" s="94"/>
      <c r="AN2109" s="94" t="s">
        <v>57</v>
      </c>
      <c r="AO2109" s="94"/>
      <c r="AP2109" s="94" t="s">
        <v>57</v>
      </c>
      <c r="AQ2109" s="94" t="s">
        <v>387</v>
      </c>
      <c r="AR2109" s="94" t="s">
        <v>57</v>
      </c>
      <c r="AS2109" s="90" t="s">
        <v>60</v>
      </c>
      <c r="AT2109" s="94" t="s">
        <v>61</v>
      </c>
      <c r="AU2109" s="97" t="s">
        <v>62</v>
      </c>
      <c r="AV2109" s="98" t="s">
        <v>125</v>
      </c>
      <c r="AW2109" s="97" t="s">
        <v>126</v>
      </c>
      <c r="AX2109" s="97">
        <v>3202032</v>
      </c>
      <c r="AY2109" s="97" t="s">
        <v>163</v>
      </c>
      <c r="AZ2109" s="98" t="s">
        <v>164</v>
      </c>
      <c r="BA2109" s="24"/>
    </row>
    <row r="2110" spans="1:53" ht="84.75" customHeight="1">
      <c r="A2110" s="23" t="str">
        <f>+IFERROR(VLOOKUP(R2110,'[2]Listas niveles'!$D$2:$E$11,2,FALSE),"")</f>
        <v>DTCA</v>
      </c>
      <c r="B2110" s="23" t="str">
        <f>+IFERROR(VLOOKUP(AS2110,'[2]Listas anexo 1'!$A$7:$B$8,2,FALSE),"")</f>
        <v>ADMIN</v>
      </c>
      <c r="C2110" s="23" t="str">
        <f>+IFERROR(VLOOKUP(AT2110,'[2]Listas anexo 1'!$A$13:$B$15,2,FALSE),"")</f>
        <v>ADMINYCOOR</v>
      </c>
      <c r="D2110" s="23" t="str">
        <f>+IFERROR(VLOOKUP(AT2110,'[2]Listas anexo 1'!$A$13:$C$15,3,FALSE),"")</f>
        <v>CONTRIBUIR</v>
      </c>
      <c r="E2110" s="23" t="str">
        <f>+IFERROR(VLOOKUP(AT2110,'[2]Listas anexo 1'!$A$19:$B$21,2,FALSE),"")</f>
        <v>ADMINOB</v>
      </c>
      <c r="F2110" s="23" t="str">
        <f>+IFERROR(VLOOKUP(AV2110,'[2]Listas anexo 1'!$J$13:$K$21,2,FALSE),"")</f>
        <v>ADOBI</v>
      </c>
      <c r="G2110" s="23" t="str">
        <f>+IFERROR(VLOOKUP(AW2110,'[2]LISTAS ANEXO 1. 2'!$A$9:$B$38,2,FALSE),"")</f>
        <v>AI</v>
      </c>
      <c r="H2110" s="23" t="str">
        <f>+IFERROR(IF(C2110="ADMINYCOOR",VLOOKUP(AY2110,'[2]LISTAS ANEXO 1. 3'!$B$13:$C$42,2,FALSE),IF(C2110="TASAS",VLOOKUP(AY2110,'[2]LISTAS ANEXO 1. 3'!$B$43:$C$51,2,FALSE),IF(C2110="FORTALECIMIENTO",VLOOKUP(AY2110,'[2]LISTAS ANEXO 1. 3'!$B$52:$C$58,2,FALSE),""))),"")</f>
        <v>BB</v>
      </c>
      <c r="I2110" s="23" t="str">
        <f>+IFERROR(VLOOKUP(#REF!,'[2]LISTAS ANEXO 1. 4'!$B$74:$C$90,2,FALSE),"")</f>
        <v/>
      </c>
      <c r="J2110" s="23" t="str">
        <f>+IFERROR(VLOOKUP(X2110,[2]ORDINALES!$B$2:$C$5,2,FALSE),"")</f>
        <v>CTADOS</v>
      </c>
      <c r="K2110" s="23" t="str">
        <f>+IFERROR(VLOOKUP(#REF!,[2]REGION!$G$2:$I$1125,2,FALSE),"")</f>
        <v/>
      </c>
      <c r="L2110" s="23" t="str">
        <f>+IFERROR(VLOOKUP(AI2110,[2]REGION!$G$2:$I$1125,2,FALSE),"")</f>
        <v>CORDOBA</v>
      </c>
      <c r="M2110" s="23" t="str">
        <f>+IFERROR(VLOOKUP(#REF!,[2]ORDINALES!$H$2:$I$382,2,FALSE),"")</f>
        <v/>
      </c>
      <c r="N2110" s="23" t="str">
        <f>IFERROR(VLOOKUP(U2110,'[2]Lista Willy'!$B$11:$D$14,3,FALSE),"")</f>
        <v>REC_20</v>
      </c>
      <c r="O2110" s="24"/>
      <c r="P2110" s="94">
        <v>62052</v>
      </c>
      <c r="Q2110" s="94" t="s">
        <v>540</v>
      </c>
      <c r="R2110" s="94" t="s">
        <v>1757</v>
      </c>
      <c r="S2110" s="94" t="s">
        <v>1972</v>
      </c>
      <c r="T2110" s="94" t="s">
        <v>1757</v>
      </c>
      <c r="U2110" s="94" t="s">
        <v>153</v>
      </c>
      <c r="V2110" s="94" t="s">
        <v>154</v>
      </c>
      <c r="W2110" s="94" t="s">
        <v>1177</v>
      </c>
      <c r="X2110" s="90" t="s">
        <v>55</v>
      </c>
      <c r="Y2110" s="94" t="s">
        <v>1980</v>
      </c>
      <c r="Z2110" s="138">
        <v>4000000</v>
      </c>
      <c r="AA2110" s="120"/>
      <c r="AB2110" s="138"/>
      <c r="AC2110" s="138"/>
      <c r="AD2110" s="138"/>
      <c r="AE2110" s="120">
        <v>4000000</v>
      </c>
      <c r="AF2110" s="88"/>
      <c r="AG2110" s="89"/>
      <c r="AH2110" s="90" t="s">
        <v>57</v>
      </c>
      <c r="AI2110" s="94" t="s">
        <v>1974</v>
      </c>
      <c r="AJ2110" s="94" t="s">
        <v>1975</v>
      </c>
      <c r="AK2110" s="94" t="s">
        <v>171</v>
      </c>
      <c r="AL2110" s="94" t="s">
        <v>57</v>
      </c>
      <c r="AM2110" s="94"/>
      <c r="AN2110" s="94" t="s">
        <v>57</v>
      </c>
      <c r="AO2110" s="94"/>
      <c r="AP2110" s="94" t="s">
        <v>57</v>
      </c>
      <c r="AQ2110" s="94" t="s">
        <v>387</v>
      </c>
      <c r="AR2110" s="94" t="s">
        <v>57</v>
      </c>
      <c r="AS2110" s="90" t="s">
        <v>60</v>
      </c>
      <c r="AT2110" s="94" t="s">
        <v>61</v>
      </c>
      <c r="AU2110" s="97" t="s">
        <v>62</v>
      </c>
      <c r="AV2110" s="98" t="s">
        <v>125</v>
      </c>
      <c r="AW2110" s="97" t="s">
        <v>126</v>
      </c>
      <c r="AX2110" s="97">
        <v>3202032</v>
      </c>
      <c r="AY2110" s="97" t="s">
        <v>163</v>
      </c>
      <c r="AZ2110" s="98" t="s">
        <v>164</v>
      </c>
      <c r="BA2110" s="24"/>
    </row>
    <row r="2111" spans="1:53" ht="84.75" customHeight="1">
      <c r="A2111" s="23" t="str">
        <f>+IFERROR(VLOOKUP(R2111,'[2]Listas niveles'!$D$2:$E$11,2,FALSE),"")</f>
        <v>DTCA</v>
      </c>
      <c r="B2111" s="23" t="str">
        <f>+IFERROR(VLOOKUP(AS2111,'[2]Listas anexo 1'!$A$7:$B$8,2,FALSE),"")</f>
        <v>ADMIN</v>
      </c>
      <c r="C2111" s="23" t="str">
        <f>+IFERROR(VLOOKUP(AT2111,'[2]Listas anexo 1'!$A$13:$B$15,2,FALSE),"")</f>
        <v>ADMINYCOOR</v>
      </c>
      <c r="D2111" s="23" t="str">
        <f>+IFERROR(VLOOKUP(AT2111,'[2]Listas anexo 1'!$A$13:$C$15,3,FALSE),"")</f>
        <v>CONTRIBUIR</v>
      </c>
      <c r="E2111" s="23" t="str">
        <f>+IFERROR(VLOOKUP(AT2111,'[2]Listas anexo 1'!$A$19:$B$21,2,FALSE),"")</f>
        <v>ADMINOB</v>
      </c>
      <c r="F2111" s="23" t="str">
        <f>+IFERROR(VLOOKUP(AV2111,'[2]Listas anexo 1'!$J$13:$K$21,2,FALSE),"")</f>
        <v>ADOBI</v>
      </c>
      <c r="G2111" s="23" t="str">
        <f>+IFERROR(VLOOKUP(AW2111,'[2]LISTAS ANEXO 1. 2'!$A$9:$B$38,2,FALSE),"")</f>
        <v>AI</v>
      </c>
      <c r="H2111" s="23" t="str">
        <f>+IFERROR(IF(C2111="ADMINYCOOR",VLOOKUP(AY2111,'[2]LISTAS ANEXO 1. 3'!$B$13:$C$42,2,FALSE),IF(C2111="TASAS",VLOOKUP(AY2111,'[2]LISTAS ANEXO 1. 3'!$B$43:$C$51,2,FALSE),IF(C2111="FORTALECIMIENTO",VLOOKUP(AY2111,'[2]LISTAS ANEXO 1. 3'!$B$52:$C$58,2,FALSE),""))),"")</f>
        <v>BB</v>
      </c>
      <c r="I2111" s="23" t="str">
        <f>+IFERROR(VLOOKUP(#REF!,'[2]LISTAS ANEXO 1. 4'!$B$74:$C$90,2,FALSE),"")</f>
        <v/>
      </c>
      <c r="J2111" s="23" t="str">
        <f>+IFERROR(VLOOKUP(X2111,[2]ORDINALES!$B$2:$C$5,2,FALSE),"")</f>
        <v>CTADOS</v>
      </c>
      <c r="K2111" s="23" t="str">
        <f>+IFERROR(VLOOKUP(#REF!,[2]REGION!$G$2:$I$1125,2,FALSE),"")</f>
        <v/>
      </c>
      <c r="L2111" s="23" t="str">
        <f>+IFERROR(VLOOKUP(AI2111,[2]REGION!$G$2:$I$1125,2,FALSE),"")</f>
        <v>CORDOBA</v>
      </c>
      <c r="M2111" s="23" t="str">
        <f>+IFERROR(VLOOKUP(#REF!,[2]ORDINALES!$H$2:$I$382,2,FALSE),"")</f>
        <v/>
      </c>
      <c r="N2111" s="23" t="str">
        <f>IFERROR(VLOOKUP(U2111,'[2]Lista Willy'!$B$11:$D$14,3,FALSE),"")</f>
        <v>REC_20</v>
      </c>
      <c r="O2111" s="24"/>
      <c r="P2111" s="94">
        <v>62053</v>
      </c>
      <c r="Q2111" s="94" t="s">
        <v>540</v>
      </c>
      <c r="R2111" s="94" t="s">
        <v>1757</v>
      </c>
      <c r="S2111" s="94" t="s">
        <v>1972</v>
      </c>
      <c r="T2111" s="94" t="s">
        <v>1757</v>
      </c>
      <c r="U2111" s="94" t="s">
        <v>153</v>
      </c>
      <c r="V2111" s="94" t="s">
        <v>154</v>
      </c>
      <c r="W2111" s="94" t="s">
        <v>1177</v>
      </c>
      <c r="X2111" s="90" t="s">
        <v>55</v>
      </c>
      <c r="Y2111" s="94" t="s">
        <v>2008</v>
      </c>
      <c r="Z2111" s="138">
        <v>4000000000</v>
      </c>
      <c r="AA2111" s="120"/>
      <c r="AB2111" s="138"/>
      <c r="AC2111" s="138"/>
      <c r="AD2111" s="138"/>
      <c r="AE2111" s="120">
        <v>4000000000</v>
      </c>
      <c r="AF2111" s="88"/>
      <c r="AG2111" s="89"/>
      <c r="AH2111" s="90" t="s">
        <v>57</v>
      </c>
      <c r="AI2111" s="94" t="s">
        <v>1974</v>
      </c>
      <c r="AJ2111" s="94" t="s">
        <v>1975</v>
      </c>
      <c r="AK2111" s="94" t="s">
        <v>171</v>
      </c>
      <c r="AL2111" s="94" t="s">
        <v>57</v>
      </c>
      <c r="AM2111" s="94"/>
      <c r="AN2111" s="94" t="s">
        <v>57</v>
      </c>
      <c r="AO2111" s="94"/>
      <c r="AP2111" s="94" t="s">
        <v>57</v>
      </c>
      <c r="AQ2111" s="94" t="s">
        <v>387</v>
      </c>
      <c r="AR2111" s="94" t="s">
        <v>57</v>
      </c>
      <c r="AS2111" s="90" t="s">
        <v>60</v>
      </c>
      <c r="AT2111" s="94" t="s">
        <v>61</v>
      </c>
      <c r="AU2111" s="97" t="s">
        <v>62</v>
      </c>
      <c r="AV2111" s="98" t="s">
        <v>125</v>
      </c>
      <c r="AW2111" s="97" t="s">
        <v>126</v>
      </c>
      <c r="AX2111" s="97">
        <v>3202032</v>
      </c>
      <c r="AY2111" s="97" t="s">
        <v>163</v>
      </c>
      <c r="AZ2111" s="98" t="s">
        <v>164</v>
      </c>
      <c r="BA2111" s="24"/>
    </row>
    <row r="2112" spans="1:53" ht="84.75" customHeight="1">
      <c r="A2112" s="23" t="str">
        <f>+IFERROR(VLOOKUP(R2112,'[2]Listas niveles'!$D$2:$E$11,2,FALSE),"")</f>
        <v>DTCA</v>
      </c>
      <c r="B2112" s="23" t="str">
        <f>+IFERROR(VLOOKUP(AS2112,'[2]Listas anexo 1'!$A$7:$B$8,2,FALSE),"")</f>
        <v>ADMIN</v>
      </c>
      <c r="C2112" s="23" t="str">
        <f>+IFERROR(VLOOKUP(AT2112,'[2]Listas anexo 1'!$A$13:$B$15,2,FALSE),"")</f>
        <v>ADMINYCOOR</v>
      </c>
      <c r="D2112" s="23" t="str">
        <f>+IFERROR(VLOOKUP(AT2112,'[2]Listas anexo 1'!$A$13:$C$15,3,FALSE),"")</f>
        <v>CONTRIBUIR</v>
      </c>
      <c r="E2112" s="23" t="str">
        <f>+IFERROR(VLOOKUP(AT2112,'[2]Listas anexo 1'!$A$19:$B$21,2,FALSE),"")</f>
        <v>ADMINOB</v>
      </c>
      <c r="F2112" s="23" t="str">
        <f>+IFERROR(VLOOKUP(AV2112,'[2]Listas anexo 1'!$J$13:$K$21,2,FALSE),"")</f>
        <v>ADOBI</v>
      </c>
      <c r="G2112" s="23" t="str">
        <f>+IFERROR(VLOOKUP(AW2112,'[2]LISTAS ANEXO 1. 2'!$A$9:$B$38,2,FALSE),"")</f>
        <v>AI</v>
      </c>
      <c r="H2112" s="23" t="str">
        <f>+IFERROR(IF(C2112="ADMINYCOOR",VLOOKUP(AY2112,'[2]LISTAS ANEXO 1. 3'!$B$13:$C$42,2,FALSE),IF(C2112="TASAS",VLOOKUP(AY2112,'[2]LISTAS ANEXO 1. 3'!$B$43:$C$51,2,FALSE),IF(C2112="FORTALECIMIENTO",VLOOKUP(AY2112,'[2]LISTAS ANEXO 1. 3'!$B$52:$C$58,2,FALSE),""))),"")</f>
        <v>BB</v>
      </c>
      <c r="I2112" s="23" t="str">
        <f>+IFERROR(VLOOKUP(#REF!,'[2]LISTAS ANEXO 1. 4'!$B$74:$C$90,2,FALSE),"")</f>
        <v/>
      </c>
      <c r="J2112" s="23" t="str">
        <f>+IFERROR(VLOOKUP(X2112,[2]ORDINALES!$B$2:$C$5,2,FALSE),"")</f>
        <v>CTADOS</v>
      </c>
      <c r="K2112" s="23" t="str">
        <f>+IFERROR(VLOOKUP(#REF!,[2]REGION!$G$2:$I$1125,2,FALSE),"")</f>
        <v/>
      </c>
      <c r="L2112" s="23" t="str">
        <f>+IFERROR(VLOOKUP(AI2112,[2]REGION!$G$2:$I$1125,2,FALSE),"")</f>
        <v>CORDOBA</v>
      </c>
      <c r="M2112" s="23" t="str">
        <f>+IFERROR(VLOOKUP(#REF!,[2]ORDINALES!$H$2:$I$382,2,FALSE),"")</f>
        <v/>
      </c>
      <c r="N2112" s="23" t="str">
        <f>IFERROR(VLOOKUP(U2112,'[2]Lista Willy'!$B$11:$D$14,3,FALSE),"")</f>
        <v>REC_20</v>
      </c>
      <c r="O2112" s="24"/>
      <c r="P2112" s="94">
        <v>62054</v>
      </c>
      <c r="Q2112" s="94" t="s">
        <v>540</v>
      </c>
      <c r="R2112" s="94" t="s">
        <v>1757</v>
      </c>
      <c r="S2112" s="94" t="s">
        <v>1972</v>
      </c>
      <c r="T2112" s="94" t="s">
        <v>1757</v>
      </c>
      <c r="U2112" s="94" t="s">
        <v>153</v>
      </c>
      <c r="V2112" s="94" t="s">
        <v>154</v>
      </c>
      <c r="W2112" s="94" t="s">
        <v>1177</v>
      </c>
      <c r="X2112" s="90" t="s">
        <v>55</v>
      </c>
      <c r="Y2112" s="94" t="s">
        <v>2009</v>
      </c>
      <c r="Z2112" s="138">
        <v>5000000</v>
      </c>
      <c r="AA2112" s="120"/>
      <c r="AB2112" s="138"/>
      <c r="AC2112" s="138"/>
      <c r="AD2112" s="138"/>
      <c r="AE2112" s="120">
        <v>5000000</v>
      </c>
      <c r="AF2112" s="88"/>
      <c r="AG2112" s="89"/>
      <c r="AH2112" s="90" t="s">
        <v>57</v>
      </c>
      <c r="AI2112" s="94" t="s">
        <v>1974</v>
      </c>
      <c r="AJ2112" s="94" t="s">
        <v>1975</v>
      </c>
      <c r="AK2112" s="94" t="s">
        <v>171</v>
      </c>
      <c r="AL2112" s="94" t="s">
        <v>57</v>
      </c>
      <c r="AM2112" s="94"/>
      <c r="AN2112" s="94" t="s">
        <v>57</v>
      </c>
      <c r="AO2112" s="94"/>
      <c r="AP2112" s="94" t="s">
        <v>57</v>
      </c>
      <c r="AQ2112" s="94" t="s">
        <v>387</v>
      </c>
      <c r="AR2112" s="94" t="s">
        <v>57</v>
      </c>
      <c r="AS2112" s="90" t="s">
        <v>60</v>
      </c>
      <c r="AT2112" s="94" t="s">
        <v>61</v>
      </c>
      <c r="AU2112" s="97" t="s">
        <v>62</v>
      </c>
      <c r="AV2112" s="98" t="s">
        <v>125</v>
      </c>
      <c r="AW2112" s="97" t="s">
        <v>126</v>
      </c>
      <c r="AX2112" s="97">
        <v>3202032</v>
      </c>
      <c r="AY2112" s="97" t="s">
        <v>163</v>
      </c>
      <c r="AZ2112" s="98" t="s">
        <v>164</v>
      </c>
      <c r="BA2112" s="24"/>
    </row>
    <row r="2113" spans="1:53" ht="84.75" customHeight="1">
      <c r="A2113" s="23" t="str">
        <f>+IFERROR(VLOOKUP(R2113,'[2]Listas niveles'!$D$2:$E$11,2,FALSE),"")</f>
        <v>DTCA</v>
      </c>
      <c r="B2113" s="23" t="str">
        <f>+IFERROR(VLOOKUP(AS2113,'[2]Listas anexo 1'!$A$7:$B$8,2,FALSE),"")</f>
        <v>ADMIN</v>
      </c>
      <c r="C2113" s="23" t="str">
        <f>+IFERROR(VLOOKUP(AT2113,'[2]Listas anexo 1'!$A$13:$B$15,2,FALSE),"")</f>
        <v>ADMINYCOOR</v>
      </c>
      <c r="D2113" s="23" t="str">
        <f>+IFERROR(VLOOKUP(AT2113,'[2]Listas anexo 1'!$A$13:$C$15,3,FALSE),"")</f>
        <v>CONTRIBUIR</v>
      </c>
      <c r="E2113" s="23" t="str">
        <f>+IFERROR(VLOOKUP(AT2113,'[2]Listas anexo 1'!$A$19:$B$21,2,FALSE),"")</f>
        <v>ADMINOB</v>
      </c>
      <c r="F2113" s="23" t="str">
        <f>+IFERROR(VLOOKUP(AV2113,'[2]Listas anexo 1'!$J$13:$K$21,2,FALSE),"")</f>
        <v>ADOBI</v>
      </c>
      <c r="G2113" s="23" t="str">
        <f>+IFERROR(VLOOKUP(AW2113,'[2]LISTAS ANEXO 1. 2'!$A$9:$B$38,2,FALSE),"")</f>
        <v>AIII</v>
      </c>
      <c r="H2113" s="23" t="str">
        <f>+IFERROR(IF(C2113="ADMINYCOOR",VLOOKUP(AY2113,'[2]LISTAS ANEXO 1. 3'!$B$13:$C$42,2,FALSE),IF(C2113="TASAS",VLOOKUP(AY2113,'[2]LISTAS ANEXO 1. 3'!$B$43:$C$51,2,FALSE),IF(C2113="FORTALECIMIENTO",VLOOKUP(AY2113,'[2]LISTAS ANEXO 1. 3'!$B$52:$C$58,2,FALSE),""))),"")</f>
        <v>DD</v>
      </c>
      <c r="I2113" s="23" t="str">
        <f>+IFERROR(VLOOKUP(#REF!,'[2]LISTAS ANEXO 1. 4'!$B$74:$C$90,2,FALSE),"")</f>
        <v/>
      </c>
      <c r="J2113" s="23" t="str">
        <f>+IFERROR(VLOOKUP(X2113,[2]ORDINALES!$B$2:$C$5,2,FALSE),"")</f>
        <v>CTADOS</v>
      </c>
      <c r="K2113" s="23" t="str">
        <f>+IFERROR(VLOOKUP(#REF!,[2]REGION!$G$2:$I$1125,2,FALSE),"")</f>
        <v/>
      </c>
      <c r="L2113" s="23" t="str">
        <f>+IFERROR(VLOOKUP(AI2113,[2]REGION!$G$2:$I$1125,2,FALSE),"")</f>
        <v>CORDOBA</v>
      </c>
      <c r="M2113" s="23" t="str">
        <f>+IFERROR(VLOOKUP(#REF!,[2]ORDINALES!$H$2:$I$382,2,FALSE),"")</f>
        <v/>
      </c>
      <c r="N2113" s="23" t="str">
        <f>IFERROR(VLOOKUP(U2113,'[2]Lista Willy'!$B$11:$D$14,3,FALSE),"")</f>
        <v>REC_21</v>
      </c>
      <c r="O2113" s="24"/>
      <c r="P2113" s="94">
        <v>62055</v>
      </c>
      <c r="Q2113" s="94" t="s">
        <v>540</v>
      </c>
      <c r="R2113" s="94" t="s">
        <v>1757</v>
      </c>
      <c r="S2113" s="94" t="s">
        <v>1972</v>
      </c>
      <c r="T2113" s="94" t="s">
        <v>1757</v>
      </c>
      <c r="U2113" s="94" t="s">
        <v>1028</v>
      </c>
      <c r="V2113" s="94" t="s">
        <v>154</v>
      </c>
      <c r="W2113" s="94" t="s">
        <v>1177</v>
      </c>
      <c r="X2113" s="90" t="s">
        <v>55</v>
      </c>
      <c r="Y2113" s="94" t="s">
        <v>2010</v>
      </c>
      <c r="Z2113" s="138">
        <v>37128000</v>
      </c>
      <c r="AA2113" s="120"/>
      <c r="AB2113" s="138"/>
      <c r="AC2113" s="138"/>
      <c r="AD2113" s="138"/>
      <c r="AE2113" s="120">
        <v>37128000</v>
      </c>
      <c r="AF2113" s="88"/>
      <c r="AG2113" s="89"/>
      <c r="AH2113" s="90" t="s">
        <v>57</v>
      </c>
      <c r="AI2113" s="94" t="s">
        <v>1974</v>
      </c>
      <c r="AJ2113" s="94" t="s">
        <v>1975</v>
      </c>
      <c r="AK2113" s="94" t="s">
        <v>1881</v>
      </c>
      <c r="AL2113" s="94" t="s">
        <v>57</v>
      </c>
      <c r="AM2113" s="94"/>
      <c r="AN2113" s="94" t="s">
        <v>57</v>
      </c>
      <c r="AO2113" s="94"/>
      <c r="AP2113" s="94" t="s">
        <v>57</v>
      </c>
      <c r="AQ2113" s="94" t="s">
        <v>387</v>
      </c>
      <c r="AR2113" s="94" t="s">
        <v>57</v>
      </c>
      <c r="AS2113" s="90" t="s">
        <v>60</v>
      </c>
      <c r="AT2113" s="94" t="s">
        <v>61</v>
      </c>
      <c r="AU2113" s="97" t="s">
        <v>62</v>
      </c>
      <c r="AV2113" s="98" t="s">
        <v>125</v>
      </c>
      <c r="AW2113" s="97" t="s">
        <v>324</v>
      </c>
      <c r="AX2113" s="97">
        <v>3202005</v>
      </c>
      <c r="AY2113" s="98" t="s">
        <v>325</v>
      </c>
      <c r="AZ2113" s="98" t="s">
        <v>389</v>
      </c>
      <c r="BA2113" s="24"/>
    </row>
    <row r="2114" spans="1:53" ht="84.75" customHeight="1">
      <c r="A2114" s="23" t="str">
        <f>+IFERROR(VLOOKUP(R2114,'[2]Listas niveles'!$D$2:$E$11,2,FALSE),"")</f>
        <v>DTCA</v>
      </c>
      <c r="B2114" s="23" t="str">
        <f>+IFERROR(VLOOKUP(AS2114,'[2]Listas anexo 1'!$A$7:$B$8,2,FALSE),"")</f>
        <v>ADMIN</v>
      </c>
      <c r="C2114" s="23" t="str">
        <f>+IFERROR(VLOOKUP(AT2114,'[2]Listas anexo 1'!$A$13:$B$15,2,FALSE),"")</f>
        <v>ADMINYCOOR</v>
      </c>
      <c r="D2114" s="23" t="str">
        <f>+IFERROR(VLOOKUP(AT2114,'[2]Listas anexo 1'!$A$13:$C$15,3,FALSE),"")</f>
        <v>CONTRIBUIR</v>
      </c>
      <c r="E2114" s="23" t="str">
        <f>+IFERROR(VLOOKUP(AT2114,'[2]Listas anexo 1'!$A$19:$B$21,2,FALSE),"")</f>
        <v>ADMINOB</v>
      </c>
      <c r="F2114" s="23" t="str">
        <f>+IFERROR(VLOOKUP(AV2114,'[2]Listas anexo 1'!$J$13:$K$21,2,FALSE),"")</f>
        <v>ADOBI</v>
      </c>
      <c r="G2114" s="23" t="str">
        <f>+IFERROR(VLOOKUP(AW2114,'[2]LISTAS ANEXO 1. 2'!$A$9:$B$38,2,FALSE),"")</f>
        <v>AIII</v>
      </c>
      <c r="H2114" s="23" t="str">
        <f>+IFERROR(IF(C2114="ADMINYCOOR",VLOOKUP(AY2114,'[2]LISTAS ANEXO 1. 3'!$B$13:$C$42,2,FALSE),IF(C2114="TASAS",VLOOKUP(AY2114,'[2]LISTAS ANEXO 1. 3'!$B$43:$C$51,2,FALSE),IF(C2114="FORTALECIMIENTO",VLOOKUP(AY2114,'[2]LISTAS ANEXO 1. 3'!$B$52:$C$58,2,FALSE),""))),"")</f>
        <v>DD</v>
      </c>
      <c r="I2114" s="23" t="str">
        <f>+IFERROR(VLOOKUP(#REF!,'[2]LISTAS ANEXO 1. 4'!$B$74:$C$90,2,FALSE),"")</f>
        <v/>
      </c>
      <c r="J2114" s="23" t="str">
        <f>+IFERROR(VLOOKUP(X2114,[2]ORDINALES!$B$2:$C$5,2,FALSE),"")</f>
        <v>CTADOS</v>
      </c>
      <c r="K2114" s="23" t="str">
        <f>+IFERROR(VLOOKUP(#REF!,[2]REGION!$G$2:$I$1125,2,FALSE),"")</f>
        <v/>
      </c>
      <c r="L2114" s="23" t="str">
        <f>+IFERROR(VLOOKUP(AI2114,[2]REGION!$G$2:$I$1125,2,FALSE),"")</f>
        <v>CORDOBA</v>
      </c>
      <c r="M2114" s="23" t="str">
        <f>+IFERROR(VLOOKUP(#REF!,[2]ORDINALES!$H$2:$I$382,2,FALSE),"")</f>
        <v/>
      </c>
      <c r="N2114" s="23" t="str">
        <f>IFERROR(VLOOKUP(U2114,'[2]Lista Willy'!$B$11:$D$14,3,FALSE),"")</f>
        <v>REC_21</v>
      </c>
      <c r="O2114" s="24"/>
      <c r="P2114" s="94">
        <v>62056</v>
      </c>
      <c r="Q2114" s="94" t="s">
        <v>540</v>
      </c>
      <c r="R2114" s="94" t="s">
        <v>1757</v>
      </c>
      <c r="S2114" s="94" t="s">
        <v>1972</v>
      </c>
      <c r="T2114" s="94" t="s">
        <v>1757</v>
      </c>
      <c r="U2114" s="94" t="s">
        <v>1028</v>
      </c>
      <c r="V2114" s="94" t="s">
        <v>154</v>
      </c>
      <c r="W2114" s="94" t="s">
        <v>1177</v>
      </c>
      <c r="X2114" s="90" t="s">
        <v>55</v>
      </c>
      <c r="Y2114" s="94" t="s">
        <v>1993</v>
      </c>
      <c r="Z2114" s="138">
        <v>37128000</v>
      </c>
      <c r="AA2114" s="120"/>
      <c r="AB2114" s="138"/>
      <c r="AC2114" s="138"/>
      <c r="AD2114" s="138"/>
      <c r="AE2114" s="120">
        <v>37128000</v>
      </c>
      <c r="AF2114" s="88"/>
      <c r="AG2114" s="89"/>
      <c r="AH2114" s="90" t="s">
        <v>57</v>
      </c>
      <c r="AI2114" s="94" t="s">
        <v>1974</v>
      </c>
      <c r="AJ2114" s="94" t="s">
        <v>1975</v>
      </c>
      <c r="AK2114" s="94" t="s">
        <v>1881</v>
      </c>
      <c r="AL2114" s="94" t="s">
        <v>57</v>
      </c>
      <c r="AM2114" s="94"/>
      <c r="AN2114" s="94" t="s">
        <v>57</v>
      </c>
      <c r="AO2114" s="94"/>
      <c r="AP2114" s="94" t="s">
        <v>57</v>
      </c>
      <c r="AQ2114" s="94" t="s">
        <v>387</v>
      </c>
      <c r="AR2114" s="94" t="s">
        <v>57</v>
      </c>
      <c r="AS2114" s="90" t="s">
        <v>60</v>
      </c>
      <c r="AT2114" s="94" t="s">
        <v>61</v>
      </c>
      <c r="AU2114" s="97" t="s">
        <v>62</v>
      </c>
      <c r="AV2114" s="98" t="s">
        <v>125</v>
      </c>
      <c r="AW2114" s="97" t="s">
        <v>324</v>
      </c>
      <c r="AX2114" s="97">
        <v>3202005</v>
      </c>
      <c r="AY2114" s="98" t="s">
        <v>325</v>
      </c>
      <c r="AZ2114" s="98" t="s">
        <v>389</v>
      </c>
      <c r="BA2114" s="24"/>
    </row>
    <row r="2115" spans="1:53" ht="84.75" customHeight="1">
      <c r="A2115" s="23" t="str">
        <f>+IFERROR(VLOOKUP(R2115,'[2]Listas niveles'!$D$2:$E$11,2,FALSE),"")</f>
        <v>DTCA</v>
      </c>
      <c r="B2115" s="23" t="str">
        <f>+IFERROR(VLOOKUP(AS2115,'[2]Listas anexo 1'!$A$7:$B$8,2,FALSE),"")</f>
        <v>ADMIN</v>
      </c>
      <c r="C2115" s="23" t="str">
        <f>+IFERROR(VLOOKUP(AT2115,'[2]Listas anexo 1'!$A$13:$B$15,2,FALSE),"")</f>
        <v>ADMINYCOOR</v>
      </c>
      <c r="D2115" s="23" t="str">
        <f>+IFERROR(VLOOKUP(AT2115,'[2]Listas anexo 1'!$A$13:$C$15,3,FALSE),"")</f>
        <v>CONTRIBUIR</v>
      </c>
      <c r="E2115" s="23" t="str">
        <f>+IFERROR(VLOOKUP(AT2115,'[2]Listas anexo 1'!$A$19:$B$21,2,FALSE),"")</f>
        <v>ADMINOB</v>
      </c>
      <c r="F2115" s="23" t="str">
        <f>+IFERROR(VLOOKUP(AV2115,'[2]Listas anexo 1'!$J$13:$K$21,2,FALSE),"")</f>
        <v>ADOBI</v>
      </c>
      <c r="G2115" s="23" t="str">
        <f>+IFERROR(VLOOKUP(AW2115,'[2]LISTAS ANEXO 1. 2'!$A$9:$B$38,2,FALSE),"")</f>
        <v>AIII</v>
      </c>
      <c r="H2115" s="23" t="str">
        <f>+IFERROR(IF(C2115="ADMINYCOOR",VLOOKUP(AY2115,'[2]LISTAS ANEXO 1. 3'!$B$13:$C$42,2,FALSE),IF(C2115="TASAS",VLOOKUP(AY2115,'[2]LISTAS ANEXO 1. 3'!$B$43:$C$51,2,FALSE),IF(C2115="FORTALECIMIENTO",VLOOKUP(AY2115,'[2]LISTAS ANEXO 1. 3'!$B$52:$C$58,2,FALSE),""))),"")</f>
        <v>DD</v>
      </c>
      <c r="I2115" s="23" t="str">
        <f>+IFERROR(VLOOKUP(#REF!,'[2]LISTAS ANEXO 1. 4'!$B$74:$C$90,2,FALSE),"")</f>
        <v/>
      </c>
      <c r="J2115" s="23" t="str">
        <f>+IFERROR(VLOOKUP(X2115,[2]ORDINALES!$B$2:$C$5,2,FALSE),"")</f>
        <v>CTADOS</v>
      </c>
      <c r="K2115" s="23" t="str">
        <f>+IFERROR(VLOOKUP(#REF!,[2]REGION!$G$2:$I$1125,2,FALSE),"")</f>
        <v/>
      </c>
      <c r="L2115" s="23" t="str">
        <f>+IFERROR(VLOOKUP(AI2115,[2]REGION!$G$2:$I$1125,2,FALSE),"")</f>
        <v>CORDOBA</v>
      </c>
      <c r="M2115" s="23" t="str">
        <f>+IFERROR(VLOOKUP(#REF!,[2]ORDINALES!$H$2:$I$382,2,FALSE),"")</f>
        <v/>
      </c>
      <c r="N2115" s="23" t="str">
        <f>IFERROR(VLOOKUP(U2115,'[2]Lista Willy'!$B$11:$D$14,3,FALSE),"")</f>
        <v>REC_21</v>
      </c>
      <c r="O2115" s="24"/>
      <c r="P2115" s="94">
        <v>62057</v>
      </c>
      <c r="Q2115" s="94" t="s">
        <v>540</v>
      </c>
      <c r="R2115" s="94" t="s">
        <v>1757</v>
      </c>
      <c r="S2115" s="94" t="s">
        <v>1972</v>
      </c>
      <c r="T2115" s="94" t="s">
        <v>1757</v>
      </c>
      <c r="U2115" s="94" t="s">
        <v>1028</v>
      </c>
      <c r="V2115" s="94" t="s">
        <v>154</v>
      </c>
      <c r="W2115" s="94" t="s">
        <v>1177</v>
      </c>
      <c r="X2115" s="90" t="s">
        <v>55</v>
      </c>
      <c r="Y2115" s="94" t="s">
        <v>1988</v>
      </c>
      <c r="Z2115" s="138">
        <v>28665000</v>
      </c>
      <c r="AA2115" s="120"/>
      <c r="AB2115" s="138"/>
      <c r="AC2115" s="138"/>
      <c r="AD2115" s="138"/>
      <c r="AE2115" s="120">
        <v>28665000</v>
      </c>
      <c r="AF2115" s="88"/>
      <c r="AG2115" s="89"/>
      <c r="AH2115" s="90" t="s">
        <v>57</v>
      </c>
      <c r="AI2115" s="94" t="s">
        <v>1974</v>
      </c>
      <c r="AJ2115" s="94" t="s">
        <v>1975</v>
      </c>
      <c r="AK2115" s="94" t="s">
        <v>1881</v>
      </c>
      <c r="AL2115" s="94" t="s">
        <v>57</v>
      </c>
      <c r="AM2115" s="94"/>
      <c r="AN2115" s="94" t="s">
        <v>57</v>
      </c>
      <c r="AO2115" s="94"/>
      <c r="AP2115" s="94" t="s">
        <v>57</v>
      </c>
      <c r="AQ2115" s="94" t="s">
        <v>387</v>
      </c>
      <c r="AR2115" s="94" t="s">
        <v>57</v>
      </c>
      <c r="AS2115" s="90" t="s">
        <v>60</v>
      </c>
      <c r="AT2115" s="94" t="s">
        <v>61</v>
      </c>
      <c r="AU2115" s="97" t="s">
        <v>62</v>
      </c>
      <c r="AV2115" s="98" t="s">
        <v>125</v>
      </c>
      <c r="AW2115" s="97" t="s">
        <v>324</v>
      </c>
      <c r="AX2115" s="97">
        <v>3202005</v>
      </c>
      <c r="AY2115" s="98" t="s">
        <v>325</v>
      </c>
      <c r="AZ2115" s="98" t="s">
        <v>389</v>
      </c>
      <c r="BA2115" s="24"/>
    </row>
    <row r="2116" spans="1:53" ht="84.75" customHeight="1">
      <c r="A2116" s="23" t="str">
        <f>+IFERROR(VLOOKUP(R2116,'[2]Listas niveles'!$D$2:$E$11,2,FALSE),"")</f>
        <v>DTCA</v>
      </c>
      <c r="B2116" s="23" t="str">
        <f>+IFERROR(VLOOKUP(AS2116,'[2]Listas anexo 1'!$A$7:$B$8,2,FALSE),"")</f>
        <v>ADMIN</v>
      </c>
      <c r="C2116" s="23" t="str">
        <f>+IFERROR(VLOOKUP(AT2116,'[2]Listas anexo 1'!$A$13:$B$15,2,FALSE),"")</f>
        <v>ADMINYCOOR</v>
      </c>
      <c r="D2116" s="23" t="str">
        <f>+IFERROR(VLOOKUP(AT2116,'[2]Listas anexo 1'!$A$13:$C$15,3,FALSE),"")</f>
        <v>CONTRIBUIR</v>
      </c>
      <c r="E2116" s="23" t="str">
        <f>+IFERROR(VLOOKUP(AT2116,'[2]Listas anexo 1'!$A$19:$B$21,2,FALSE),"")</f>
        <v>ADMINOB</v>
      </c>
      <c r="F2116" s="23" t="str">
        <f>+IFERROR(VLOOKUP(AV2116,'[2]Listas anexo 1'!$J$13:$K$21,2,FALSE),"")</f>
        <v>ADOBI</v>
      </c>
      <c r="G2116" s="23" t="str">
        <f>+IFERROR(VLOOKUP(AW2116,'[2]LISTAS ANEXO 1. 2'!$A$9:$B$38,2,FALSE),"")</f>
        <v>AIII</v>
      </c>
      <c r="H2116" s="23" t="str">
        <f>+IFERROR(IF(C2116="ADMINYCOOR",VLOOKUP(AY2116,'[2]LISTAS ANEXO 1. 3'!$B$13:$C$42,2,FALSE),IF(C2116="TASAS",VLOOKUP(AY2116,'[2]LISTAS ANEXO 1. 3'!$B$43:$C$51,2,FALSE),IF(C2116="FORTALECIMIENTO",VLOOKUP(AY2116,'[2]LISTAS ANEXO 1. 3'!$B$52:$C$58,2,FALSE),""))),"")</f>
        <v>DD</v>
      </c>
      <c r="I2116" s="23" t="str">
        <f>+IFERROR(VLOOKUP(#REF!,'[2]LISTAS ANEXO 1. 4'!$B$74:$C$90,2,FALSE),"")</f>
        <v/>
      </c>
      <c r="J2116" s="23" t="str">
        <f>+IFERROR(VLOOKUP(X2116,[2]ORDINALES!$B$2:$C$5,2,FALSE),"")</f>
        <v>CTADOS</v>
      </c>
      <c r="K2116" s="23" t="str">
        <f>+IFERROR(VLOOKUP(#REF!,[2]REGION!$G$2:$I$1125,2,FALSE),"")</f>
        <v/>
      </c>
      <c r="L2116" s="23" t="str">
        <f>+IFERROR(VLOOKUP(AI2116,[2]REGION!$G$2:$I$1125,2,FALSE),"")</f>
        <v>CORDOBA</v>
      </c>
      <c r="M2116" s="23" t="str">
        <f>+IFERROR(VLOOKUP(#REF!,[2]ORDINALES!$H$2:$I$382,2,FALSE),"")</f>
        <v/>
      </c>
      <c r="N2116" s="23" t="str">
        <f>IFERROR(VLOOKUP(U2116,'[2]Lista Willy'!$B$11:$D$14,3,FALSE),"")</f>
        <v>REC_21</v>
      </c>
      <c r="O2116" s="24"/>
      <c r="P2116" s="94">
        <v>62058</v>
      </c>
      <c r="Q2116" s="94" t="s">
        <v>540</v>
      </c>
      <c r="R2116" s="94" t="s">
        <v>1757</v>
      </c>
      <c r="S2116" s="94" t="s">
        <v>1972</v>
      </c>
      <c r="T2116" s="94" t="s">
        <v>1757</v>
      </c>
      <c r="U2116" s="94" t="s">
        <v>1028</v>
      </c>
      <c r="V2116" s="94" t="s">
        <v>154</v>
      </c>
      <c r="W2116" s="94" t="s">
        <v>1177</v>
      </c>
      <c r="X2116" s="90" t="s">
        <v>55</v>
      </c>
      <c r="Y2116" s="94" t="s">
        <v>1988</v>
      </c>
      <c r="Z2116" s="138">
        <v>28665000</v>
      </c>
      <c r="AA2116" s="120"/>
      <c r="AB2116" s="138"/>
      <c r="AC2116" s="138"/>
      <c r="AD2116" s="138"/>
      <c r="AE2116" s="120">
        <v>28665000</v>
      </c>
      <c r="AF2116" s="88"/>
      <c r="AG2116" s="89"/>
      <c r="AH2116" s="90" t="s">
        <v>57</v>
      </c>
      <c r="AI2116" s="94" t="s">
        <v>1974</v>
      </c>
      <c r="AJ2116" s="94" t="s">
        <v>1975</v>
      </c>
      <c r="AK2116" s="94" t="s">
        <v>1881</v>
      </c>
      <c r="AL2116" s="94" t="s">
        <v>57</v>
      </c>
      <c r="AM2116" s="94"/>
      <c r="AN2116" s="94" t="s">
        <v>57</v>
      </c>
      <c r="AO2116" s="94"/>
      <c r="AP2116" s="94" t="s">
        <v>57</v>
      </c>
      <c r="AQ2116" s="94" t="s">
        <v>387</v>
      </c>
      <c r="AR2116" s="94" t="s">
        <v>57</v>
      </c>
      <c r="AS2116" s="90" t="s">
        <v>60</v>
      </c>
      <c r="AT2116" s="94" t="s">
        <v>61</v>
      </c>
      <c r="AU2116" s="97" t="s">
        <v>62</v>
      </c>
      <c r="AV2116" s="98" t="s">
        <v>125</v>
      </c>
      <c r="AW2116" s="97" t="s">
        <v>324</v>
      </c>
      <c r="AX2116" s="97">
        <v>3202005</v>
      </c>
      <c r="AY2116" s="98" t="s">
        <v>325</v>
      </c>
      <c r="AZ2116" s="98" t="s">
        <v>389</v>
      </c>
      <c r="BA2116" s="24"/>
    </row>
    <row r="2117" spans="1:53" ht="84.75" customHeight="1">
      <c r="A2117" s="23" t="str">
        <f>+IFERROR(VLOOKUP(R2117,'[2]Listas niveles'!$D$2:$E$11,2,FALSE),"")</f>
        <v>DTCA</v>
      </c>
      <c r="B2117" s="23" t="str">
        <f>+IFERROR(VLOOKUP(AS2117,'[2]Listas anexo 1'!$A$7:$B$8,2,FALSE),"")</f>
        <v>ADMIN</v>
      </c>
      <c r="C2117" s="23" t="str">
        <f>+IFERROR(VLOOKUP(AT2117,'[2]Listas anexo 1'!$A$13:$B$15,2,FALSE),"")</f>
        <v>ADMINYCOOR</v>
      </c>
      <c r="D2117" s="23" t="str">
        <f>+IFERROR(VLOOKUP(AT2117,'[2]Listas anexo 1'!$A$13:$C$15,3,FALSE),"")</f>
        <v>CONTRIBUIR</v>
      </c>
      <c r="E2117" s="23" t="str">
        <f>+IFERROR(VLOOKUP(AT2117,'[2]Listas anexo 1'!$A$19:$B$21,2,FALSE),"")</f>
        <v>ADMINOB</v>
      </c>
      <c r="F2117" s="23" t="str">
        <f>+IFERROR(VLOOKUP(AV2117,'[2]Listas anexo 1'!$J$13:$K$21,2,FALSE),"")</f>
        <v>ADOBI</v>
      </c>
      <c r="G2117" s="23" t="str">
        <f>+IFERROR(VLOOKUP(AW2117,'[2]LISTAS ANEXO 1. 2'!$A$9:$B$38,2,FALSE),"")</f>
        <v>AIII</v>
      </c>
      <c r="H2117" s="23" t="str">
        <f>+IFERROR(IF(C2117="ADMINYCOOR",VLOOKUP(AY2117,'[2]LISTAS ANEXO 1. 3'!$B$13:$C$42,2,FALSE),IF(C2117="TASAS",VLOOKUP(AY2117,'[2]LISTAS ANEXO 1. 3'!$B$43:$C$51,2,FALSE),IF(C2117="FORTALECIMIENTO",VLOOKUP(AY2117,'[2]LISTAS ANEXO 1. 3'!$B$52:$C$58,2,FALSE),""))),"")</f>
        <v>DD</v>
      </c>
      <c r="I2117" s="23" t="str">
        <f>+IFERROR(VLOOKUP(#REF!,'[2]LISTAS ANEXO 1. 4'!$B$74:$C$90,2,FALSE),"")</f>
        <v/>
      </c>
      <c r="J2117" s="23" t="str">
        <f>+IFERROR(VLOOKUP(X2117,[2]ORDINALES!$B$2:$C$5,2,FALSE),"")</f>
        <v>CTADOS</v>
      </c>
      <c r="K2117" s="23" t="str">
        <f>+IFERROR(VLOOKUP(#REF!,[2]REGION!$G$2:$I$1125,2,FALSE),"")</f>
        <v/>
      </c>
      <c r="L2117" s="23" t="str">
        <f>+IFERROR(VLOOKUP(AI2117,[2]REGION!$G$2:$I$1125,2,FALSE),"")</f>
        <v>CORDOBA</v>
      </c>
      <c r="M2117" s="23" t="str">
        <f>+IFERROR(VLOOKUP(#REF!,[2]ORDINALES!$H$2:$I$382,2,FALSE),"")</f>
        <v/>
      </c>
      <c r="N2117" s="23" t="str">
        <f>IFERROR(VLOOKUP(U2117,'[2]Lista Willy'!$B$11:$D$14,3,FALSE),"")</f>
        <v>REC_21</v>
      </c>
      <c r="O2117" s="24"/>
      <c r="P2117" s="94">
        <v>62059</v>
      </c>
      <c r="Q2117" s="94" t="s">
        <v>540</v>
      </c>
      <c r="R2117" s="94" t="s">
        <v>1757</v>
      </c>
      <c r="S2117" s="94" t="s">
        <v>1972</v>
      </c>
      <c r="T2117" s="94" t="s">
        <v>1757</v>
      </c>
      <c r="U2117" s="94" t="s">
        <v>1028</v>
      </c>
      <c r="V2117" s="94" t="s">
        <v>154</v>
      </c>
      <c r="W2117" s="94" t="s">
        <v>1177</v>
      </c>
      <c r="X2117" s="90" t="s">
        <v>55</v>
      </c>
      <c r="Y2117" s="94" t="s">
        <v>1988</v>
      </c>
      <c r="Z2117" s="138">
        <v>28665000</v>
      </c>
      <c r="AA2117" s="120"/>
      <c r="AB2117" s="138"/>
      <c r="AC2117" s="138"/>
      <c r="AD2117" s="138"/>
      <c r="AE2117" s="120">
        <v>28665000</v>
      </c>
      <c r="AF2117" s="88"/>
      <c r="AG2117" s="89"/>
      <c r="AH2117" s="90" t="s">
        <v>57</v>
      </c>
      <c r="AI2117" s="94" t="s">
        <v>1974</v>
      </c>
      <c r="AJ2117" s="94" t="s">
        <v>1975</v>
      </c>
      <c r="AK2117" s="94" t="s">
        <v>1881</v>
      </c>
      <c r="AL2117" s="94" t="s">
        <v>57</v>
      </c>
      <c r="AM2117" s="94"/>
      <c r="AN2117" s="94" t="s">
        <v>57</v>
      </c>
      <c r="AO2117" s="94"/>
      <c r="AP2117" s="94" t="s">
        <v>57</v>
      </c>
      <c r="AQ2117" s="94" t="s">
        <v>387</v>
      </c>
      <c r="AR2117" s="94" t="s">
        <v>57</v>
      </c>
      <c r="AS2117" s="90" t="s">
        <v>60</v>
      </c>
      <c r="AT2117" s="94" t="s">
        <v>61</v>
      </c>
      <c r="AU2117" s="97" t="s">
        <v>62</v>
      </c>
      <c r="AV2117" s="98" t="s">
        <v>125</v>
      </c>
      <c r="AW2117" s="97" t="s">
        <v>324</v>
      </c>
      <c r="AX2117" s="97">
        <v>3202005</v>
      </c>
      <c r="AY2117" s="98" t="s">
        <v>325</v>
      </c>
      <c r="AZ2117" s="98" t="s">
        <v>389</v>
      </c>
      <c r="BA2117" s="24"/>
    </row>
    <row r="2118" spans="1:53" ht="84.75" customHeight="1">
      <c r="A2118" s="23" t="str">
        <f>+IFERROR(VLOOKUP(R2118,'[2]Listas niveles'!$D$2:$E$11,2,FALSE),"")</f>
        <v>DTCA</v>
      </c>
      <c r="B2118" s="23" t="str">
        <f>+IFERROR(VLOOKUP(AS2118,'[2]Listas anexo 1'!$A$7:$B$8,2,FALSE),"")</f>
        <v>ADMIN</v>
      </c>
      <c r="C2118" s="23" t="str">
        <f>+IFERROR(VLOOKUP(AT2118,'[2]Listas anexo 1'!$A$13:$B$15,2,FALSE),"")</f>
        <v>ADMINYCOOR</v>
      </c>
      <c r="D2118" s="23" t="str">
        <f>+IFERROR(VLOOKUP(AT2118,'[2]Listas anexo 1'!$A$13:$C$15,3,FALSE),"")</f>
        <v>CONTRIBUIR</v>
      </c>
      <c r="E2118" s="23" t="str">
        <f>+IFERROR(VLOOKUP(AT2118,'[2]Listas anexo 1'!$A$19:$B$21,2,FALSE),"")</f>
        <v>ADMINOB</v>
      </c>
      <c r="F2118" s="23" t="str">
        <f>+IFERROR(VLOOKUP(AV2118,'[2]Listas anexo 1'!$J$13:$K$21,2,FALSE),"")</f>
        <v>ADOBI</v>
      </c>
      <c r="G2118" s="23" t="str">
        <f>+IFERROR(VLOOKUP(AW2118,'[2]LISTAS ANEXO 1. 2'!$A$9:$B$38,2,FALSE),"")</f>
        <v>AIII</v>
      </c>
      <c r="H2118" s="23" t="str">
        <f>+IFERROR(IF(C2118="ADMINYCOOR",VLOOKUP(AY2118,'[2]LISTAS ANEXO 1. 3'!$B$13:$C$42,2,FALSE),IF(C2118="TASAS",VLOOKUP(AY2118,'[2]LISTAS ANEXO 1. 3'!$B$43:$C$51,2,FALSE),IF(C2118="FORTALECIMIENTO",VLOOKUP(AY2118,'[2]LISTAS ANEXO 1. 3'!$B$52:$C$58,2,FALSE),""))),"")</f>
        <v>DD</v>
      </c>
      <c r="I2118" s="23" t="str">
        <f>+IFERROR(VLOOKUP(#REF!,'[2]LISTAS ANEXO 1. 4'!$B$74:$C$90,2,FALSE),"")</f>
        <v/>
      </c>
      <c r="J2118" s="23" t="str">
        <f>+IFERROR(VLOOKUP(X2118,[2]ORDINALES!$B$2:$C$5,2,FALSE),"")</f>
        <v>CTADOS</v>
      </c>
      <c r="K2118" s="23" t="str">
        <f>+IFERROR(VLOOKUP(#REF!,[2]REGION!$G$2:$I$1125,2,FALSE),"")</f>
        <v/>
      </c>
      <c r="L2118" s="23" t="str">
        <f>+IFERROR(VLOOKUP(AI2118,[2]REGION!$G$2:$I$1125,2,FALSE),"")</f>
        <v>CORDOBA</v>
      </c>
      <c r="M2118" s="23" t="str">
        <f>+IFERROR(VLOOKUP(#REF!,[2]ORDINALES!$H$2:$I$382,2,FALSE),"")</f>
        <v/>
      </c>
      <c r="N2118" s="23" t="str">
        <f>IFERROR(VLOOKUP(U2118,'[2]Lista Willy'!$B$11:$D$14,3,FALSE),"")</f>
        <v>REC_21</v>
      </c>
      <c r="O2118" s="24"/>
      <c r="P2118" s="94">
        <v>62060</v>
      </c>
      <c r="Q2118" s="94" t="s">
        <v>540</v>
      </c>
      <c r="R2118" s="94" t="s">
        <v>1757</v>
      </c>
      <c r="S2118" s="94" t="s">
        <v>1972</v>
      </c>
      <c r="T2118" s="94" t="s">
        <v>1757</v>
      </c>
      <c r="U2118" s="94" t="s">
        <v>1028</v>
      </c>
      <c r="V2118" s="94" t="s">
        <v>154</v>
      </c>
      <c r="W2118" s="94" t="s">
        <v>1177</v>
      </c>
      <c r="X2118" s="90" t="s">
        <v>55</v>
      </c>
      <c r="Y2118" s="94" t="s">
        <v>1988</v>
      </c>
      <c r="Z2118" s="138">
        <v>28665000</v>
      </c>
      <c r="AA2118" s="120"/>
      <c r="AB2118" s="138"/>
      <c r="AC2118" s="138"/>
      <c r="AD2118" s="138"/>
      <c r="AE2118" s="120">
        <v>28665000</v>
      </c>
      <c r="AF2118" s="88"/>
      <c r="AG2118" s="89"/>
      <c r="AH2118" s="90" t="s">
        <v>57</v>
      </c>
      <c r="AI2118" s="94" t="s">
        <v>1974</v>
      </c>
      <c r="AJ2118" s="94" t="s">
        <v>1975</v>
      </c>
      <c r="AK2118" s="94" t="s">
        <v>1881</v>
      </c>
      <c r="AL2118" s="94" t="s">
        <v>57</v>
      </c>
      <c r="AM2118" s="94"/>
      <c r="AN2118" s="94" t="s">
        <v>57</v>
      </c>
      <c r="AO2118" s="94"/>
      <c r="AP2118" s="94" t="s">
        <v>57</v>
      </c>
      <c r="AQ2118" s="94" t="s">
        <v>387</v>
      </c>
      <c r="AR2118" s="94" t="s">
        <v>57</v>
      </c>
      <c r="AS2118" s="90" t="s">
        <v>60</v>
      </c>
      <c r="AT2118" s="94" t="s">
        <v>61</v>
      </c>
      <c r="AU2118" s="97" t="s">
        <v>62</v>
      </c>
      <c r="AV2118" s="98" t="s">
        <v>125</v>
      </c>
      <c r="AW2118" s="97" t="s">
        <v>324</v>
      </c>
      <c r="AX2118" s="97">
        <v>3202005</v>
      </c>
      <c r="AY2118" s="98" t="s">
        <v>325</v>
      </c>
      <c r="AZ2118" s="98" t="s">
        <v>389</v>
      </c>
      <c r="BA2118" s="24"/>
    </row>
    <row r="2119" spans="1:53" ht="84.75" customHeight="1">
      <c r="A2119" s="23" t="str">
        <f>+IFERROR(VLOOKUP(R2119,'[2]Listas niveles'!$D$2:$E$11,2,FALSE),"")</f>
        <v>DTCA</v>
      </c>
      <c r="B2119" s="23" t="str">
        <f>+IFERROR(VLOOKUP(AS2119,'[2]Listas anexo 1'!$A$7:$B$8,2,FALSE),"")</f>
        <v>ADMIN</v>
      </c>
      <c r="C2119" s="23" t="str">
        <f>+IFERROR(VLOOKUP(AT2119,'[2]Listas anexo 1'!$A$13:$B$15,2,FALSE),"")</f>
        <v>ADMINYCOOR</v>
      </c>
      <c r="D2119" s="23" t="str">
        <f>+IFERROR(VLOOKUP(AT2119,'[2]Listas anexo 1'!$A$13:$C$15,3,FALSE),"")</f>
        <v>CONTRIBUIR</v>
      </c>
      <c r="E2119" s="23" t="str">
        <f>+IFERROR(VLOOKUP(AT2119,'[2]Listas anexo 1'!$A$19:$B$21,2,FALSE),"")</f>
        <v>ADMINOB</v>
      </c>
      <c r="F2119" s="23" t="str">
        <f>+IFERROR(VLOOKUP(AV2119,'[2]Listas anexo 1'!$J$13:$K$21,2,FALSE),"")</f>
        <v>ADOBI</v>
      </c>
      <c r="G2119" s="23" t="str">
        <f>+IFERROR(VLOOKUP(AW2119,'[2]LISTAS ANEXO 1. 2'!$A$9:$B$38,2,FALSE),"")</f>
        <v>AIII</v>
      </c>
      <c r="H2119" s="23" t="str">
        <f>+IFERROR(IF(C2119="ADMINYCOOR",VLOOKUP(AY2119,'[2]LISTAS ANEXO 1. 3'!$B$13:$C$42,2,FALSE),IF(C2119="TASAS",VLOOKUP(AY2119,'[2]LISTAS ANEXO 1. 3'!$B$43:$C$51,2,FALSE),IF(C2119="FORTALECIMIENTO",VLOOKUP(AY2119,'[2]LISTAS ANEXO 1. 3'!$B$52:$C$58,2,FALSE),""))),"")</f>
        <v>DD</v>
      </c>
      <c r="I2119" s="23" t="str">
        <f>+IFERROR(VLOOKUP(#REF!,'[2]LISTAS ANEXO 1. 4'!$B$74:$C$90,2,FALSE),"")</f>
        <v/>
      </c>
      <c r="J2119" s="23" t="str">
        <f>+IFERROR(VLOOKUP(X2119,[2]ORDINALES!$B$2:$C$5,2,FALSE),"")</f>
        <v>CTADOS</v>
      </c>
      <c r="K2119" s="23" t="str">
        <f>+IFERROR(VLOOKUP(#REF!,[2]REGION!$G$2:$I$1125,2,FALSE),"")</f>
        <v/>
      </c>
      <c r="L2119" s="23" t="str">
        <f>+IFERROR(VLOOKUP(AI2119,[2]REGION!$G$2:$I$1125,2,FALSE),"")</f>
        <v>CORDOBA</v>
      </c>
      <c r="M2119" s="23" t="str">
        <f>+IFERROR(VLOOKUP(#REF!,[2]ORDINALES!$H$2:$I$382,2,FALSE),"")</f>
        <v/>
      </c>
      <c r="N2119" s="23" t="str">
        <f>IFERROR(VLOOKUP(U2119,'[2]Lista Willy'!$B$11:$D$14,3,FALSE),"")</f>
        <v>REC_21</v>
      </c>
      <c r="O2119" s="24"/>
      <c r="P2119" s="94">
        <v>62061</v>
      </c>
      <c r="Q2119" s="94" t="s">
        <v>540</v>
      </c>
      <c r="R2119" s="94" t="s">
        <v>1757</v>
      </c>
      <c r="S2119" s="94" t="s">
        <v>1972</v>
      </c>
      <c r="T2119" s="94" t="s">
        <v>1757</v>
      </c>
      <c r="U2119" s="94" t="s">
        <v>1028</v>
      </c>
      <c r="V2119" s="94" t="s">
        <v>154</v>
      </c>
      <c r="W2119" s="94" t="s">
        <v>1177</v>
      </c>
      <c r="X2119" s="90" t="s">
        <v>55</v>
      </c>
      <c r="Y2119" s="94" t="s">
        <v>1985</v>
      </c>
      <c r="Z2119" s="138">
        <v>15729000</v>
      </c>
      <c r="AA2119" s="120"/>
      <c r="AB2119" s="138"/>
      <c r="AC2119" s="138"/>
      <c r="AD2119" s="138"/>
      <c r="AE2119" s="120">
        <v>15729000</v>
      </c>
      <c r="AF2119" s="88"/>
      <c r="AG2119" s="89"/>
      <c r="AH2119" s="90" t="s">
        <v>57</v>
      </c>
      <c r="AI2119" s="94" t="s">
        <v>1974</v>
      </c>
      <c r="AJ2119" s="94" t="s">
        <v>1975</v>
      </c>
      <c r="AK2119" s="94" t="s">
        <v>1881</v>
      </c>
      <c r="AL2119" s="94" t="s">
        <v>57</v>
      </c>
      <c r="AM2119" s="94"/>
      <c r="AN2119" s="94" t="s">
        <v>57</v>
      </c>
      <c r="AO2119" s="94"/>
      <c r="AP2119" s="94" t="s">
        <v>57</v>
      </c>
      <c r="AQ2119" s="94" t="s">
        <v>387</v>
      </c>
      <c r="AR2119" s="94" t="s">
        <v>57</v>
      </c>
      <c r="AS2119" s="90" t="s">
        <v>60</v>
      </c>
      <c r="AT2119" s="94" t="s">
        <v>61</v>
      </c>
      <c r="AU2119" s="97" t="s">
        <v>62</v>
      </c>
      <c r="AV2119" s="98" t="s">
        <v>125</v>
      </c>
      <c r="AW2119" s="97" t="s">
        <v>324</v>
      </c>
      <c r="AX2119" s="97">
        <v>3202005</v>
      </c>
      <c r="AY2119" s="98" t="s">
        <v>325</v>
      </c>
      <c r="AZ2119" s="98" t="s">
        <v>389</v>
      </c>
      <c r="BA2119" s="24"/>
    </row>
    <row r="2120" spans="1:53" ht="84.75" customHeight="1">
      <c r="A2120" s="23" t="str">
        <f>+IFERROR(VLOOKUP(R2120,'[2]Listas niveles'!$D$2:$E$11,2,FALSE),"")</f>
        <v>DTCA</v>
      </c>
      <c r="B2120" s="23" t="str">
        <f>+IFERROR(VLOOKUP(AS2120,'[2]Listas anexo 1'!$A$7:$B$8,2,FALSE),"")</f>
        <v>ADMIN</v>
      </c>
      <c r="C2120" s="23" t="str">
        <f>+IFERROR(VLOOKUP(AT2120,'[2]Listas anexo 1'!$A$13:$B$15,2,FALSE),"")</f>
        <v>ADMINYCOOR</v>
      </c>
      <c r="D2120" s="23" t="str">
        <f>+IFERROR(VLOOKUP(AT2120,'[2]Listas anexo 1'!$A$13:$C$15,3,FALSE),"")</f>
        <v>CONTRIBUIR</v>
      </c>
      <c r="E2120" s="23" t="str">
        <f>+IFERROR(VLOOKUP(AT2120,'[2]Listas anexo 1'!$A$19:$B$21,2,FALSE),"")</f>
        <v>ADMINOB</v>
      </c>
      <c r="F2120" s="23" t="str">
        <f>+IFERROR(VLOOKUP(AV2120,'[2]Listas anexo 1'!$J$13:$K$21,2,FALSE),"")</f>
        <v>ADOBI</v>
      </c>
      <c r="G2120" s="23" t="str">
        <f>+IFERROR(VLOOKUP(AW2120,'[2]LISTAS ANEXO 1. 2'!$A$9:$B$38,2,FALSE),"")</f>
        <v>AIII</v>
      </c>
      <c r="H2120" s="23" t="str">
        <f>+IFERROR(IF(C2120="ADMINYCOOR",VLOOKUP(AY2120,'[2]LISTAS ANEXO 1. 3'!$B$13:$C$42,2,FALSE),IF(C2120="TASAS",VLOOKUP(AY2120,'[2]LISTAS ANEXO 1. 3'!$B$43:$C$51,2,FALSE),IF(C2120="FORTALECIMIENTO",VLOOKUP(AY2120,'[2]LISTAS ANEXO 1. 3'!$B$52:$C$58,2,FALSE),""))),"")</f>
        <v>DD</v>
      </c>
      <c r="I2120" s="23" t="str">
        <f>+IFERROR(VLOOKUP(#REF!,'[2]LISTAS ANEXO 1. 4'!$B$74:$C$90,2,FALSE),"")</f>
        <v/>
      </c>
      <c r="J2120" s="23" t="str">
        <f>+IFERROR(VLOOKUP(X2120,[2]ORDINALES!$B$2:$C$5,2,FALSE),"")</f>
        <v>CTADOS</v>
      </c>
      <c r="K2120" s="23" t="str">
        <f>+IFERROR(VLOOKUP(#REF!,[2]REGION!$G$2:$I$1125,2,FALSE),"")</f>
        <v/>
      </c>
      <c r="L2120" s="23" t="str">
        <f>+IFERROR(VLOOKUP(AI2120,[2]REGION!$G$2:$I$1125,2,FALSE),"")</f>
        <v>CORDOBA</v>
      </c>
      <c r="M2120" s="23" t="str">
        <f>+IFERROR(VLOOKUP(#REF!,[2]ORDINALES!$H$2:$I$382,2,FALSE),"")</f>
        <v/>
      </c>
      <c r="N2120" s="23" t="str">
        <f>IFERROR(VLOOKUP(U2120,'[2]Lista Willy'!$B$11:$D$14,3,FALSE),"")</f>
        <v>REC_21</v>
      </c>
      <c r="O2120" s="24"/>
      <c r="P2120" s="94">
        <v>62062</v>
      </c>
      <c r="Q2120" s="94" t="s">
        <v>540</v>
      </c>
      <c r="R2120" s="94" t="s">
        <v>1757</v>
      </c>
      <c r="S2120" s="94" t="s">
        <v>1972</v>
      </c>
      <c r="T2120" s="94" t="s">
        <v>1757</v>
      </c>
      <c r="U2120" s="94" t="s">
        <v>1028</v>
      </c>
      <c r="V2120" s="94" t="s">
        <v>154</v>
      </c>
      <c r="W2120" s="94" t="s">
        <v>1177</v>
      </c>
      <c r="X2120" s="90" t="s">
        <v>55</v>
      </c>
      <c r="Y2120" s="94" t="s">
        <v>1985</v>
      </c>
      <c r="Z2120" s="138">
        <v>15729000</v>
      </c>
      <c r="AA2120" s="120"/>
      <c r="AB2120" s="138"/>
      <c r="AC2120" s="138"/>
      <c r="AD2120" s="138"/>
      <c r="AE2120" s="120">
        <v>15729000</v>
      </c>
      <c r="AF2120" s="88"/>
      <c r="AG2120" s="89"/>
      <c r="AH2120" s="90" t="s">
        <v>57</v>
      </c>
      <c r="AI2120" s="94" t="s">
        <v>1974</v>
      </c>
      <c r="AJ2120" s="94" t="s">
        <v>1975</v>
      </c>
      <c r="AK2120" s="94" t="s">
        <v>1881</v>
      </c>
      <c r="AL2120" s="94" t="s">
        <v>57</v>
      </c>
      <c r="AM2120" s="94"/>
      <c r="AN2120" s="94" t="s">
        <v>57</v>
      </c>
      <c r="AO2120" s="94"/>
      <c r="AP2120" s="94" t="s">
        <v>57</v>
      </c>
      <c r="AQ2120" s="94" t="s">
        <v>387</v>
      </c>
      <c r="AR2120" s="94" t="s">
        <v>57</v>
      </c>
      <c r="AS2120" s="90" t="s">
        <v>60</v>
      </c>
      <c r="AT2120" s="94" t="s">
        <v>61</v>
      </c>
      <c r="AU2120" s="97" t="s">
        <v>62</v>
      </c>
      <c r="AV2120" s="98" t="s">
        <v>125</v>
      </c>
      <c r="AW2120" s="97" t="s">
        <v>324</v>
      </c>
      <c r="AX2120" s="97">
        <v>3202005</v>
      </c>
      <c r="AY2120" s="98" t="s">
        <v>325</v>
      </c>
      <c r="AZ2120" s="98" t="s">
        <v>389</v>
      </c>
      <c r="BA2120" s="24"/>
    </row>
    <row r="2121" spans="1:53" ht="84.75" customHeight="1">
      <c r="A2121" s="23" t="str">
        <f>+IFERROR(VLOOKUP(R2121,'[2]Listas niveles'!$D$2:$E$11,2,FALSE),"")</f>
        <v>DTCA</v>
      </c>
      <c r="B2121" s="23" t="str">
        <f>+IFERROR(VLOOKUP(AS2121,'[2]Listas anexo 1'!$A$7:$B$8,2,FALSE),"")</f>
        <v>ADMIN</v>
      </c>
      <c r="C2121" s="23" t="str">
        <f>+IFERROR(VLOOKUP(AT2121,'[2]Listas anexo 1'!$A$13:$B$15,2,FALSE),"")</f>
        <v>ADMINYCOOR</v>
      </c>
      <c r="D2121" s="23" t="str">
        <f>+IFERROR(VLOOKUP(AT2121,'[2]Listas anexo 1'!$A$13:$C$15,3,FALSE),"")</f>
        <v>CONTRIBUIR</v>
      </c>
      <c r="E2121" s="23" t="str">
        <f>+IFERROR(VLOOKUP(AT2121,'[2]Listas anexo 1'!$A$19:$B$21,2,FALSE),"")</f>
        <v>ADMINOB</v>
      </c>
      <c r="F2121" s="23" t="str">
        <f>+IFERROR(VLOOKUP(AV2121,'[2]Listas anexo 1'!$J$13:$K$21,2,FALSE),"")</f>
        <v>ADOBI</v>
      </c>
      <c r="G2121" s="23" t="str">
        <f>+IFERROR(VLOOKUP(AW2121,'[2]LISTAS ANEXO 1. 2'!$A$9:$B$38,2,FALSE),"")</f>
        <v>AIII</v>
      </c>
      <c r="H2121" s="23" t="str">
        <f>+IFERROR(IF(C2121="ADMINYCOOR",VLOOKUP(AY2121,'[2]LISTAS ANEXO 1. 3'!$B$13:$C$42,2,FALSE),IF(C2121="TASAS",VLOOKUP(AY2121,'[2]LISTAS ANEXO 1. 3'!$B$43:$C$51,2,FALSE),IF(C2121="FORTALECIMIENTO",VLOOKUP(AY2121,'[2]LISTAS ANEXO 1. 3'!$B$52:$C$58,2,FALSE),""))),"")</f>
        <v>DD</v>
      </c>
      <c r="I2121" s="23" t="str">
        <f>+IFERROR(VLOOKUP(#REF!,'[2]LISTAS ANEXO 1. 4'!$B$74:$C$90,2,FALSE),"")</f>
        <v/>
      </c>
      <c r="J2121" s="23" t="str">
        <f>+IFERROR(VLOOKUP(X2121,[2]ORDINALES!$B$2:$C$5,2,FALSE),"")</f>
        <v>CTADOS</v>
      </c>
      <c r="K2121" s="23" t="str">
        <f>+IFERROR(VLOOKUP(#REF!,[2]REGION!$G$2:$I$1125,2,FALSE),"")</f>
        <v/>
      </c>
      <c r="L2121" s="23" t="str">
        <f>+IFERROR(VLOOKUP(AI2121,[2]REGION!$G$2:$I$1125,2,FALSE),"")</f>
        <v>CORDOBA</v>
      </c>
      <c r="M2121" s="23" t="str">
        <f>+IFERROR(VLOOKUP(#REF!,[2]ORDINALES!$H$2:$I$382,2,FALSE),"")</f>
        <v/>
      </c>
      <c r="N2121" s="23" t="str">
        <f>IFERROR(VLOOKUP(U2121,'[2]Lista Willy'!$B$11:$D$14,3,FALSE),"")</f>
        <v>REC_21</v>
      </c>
      <c r="O2121" s="24"/>
      <c r="P2121" s="94">
        <v>62063</v>
      </c>
      <c r="Q2121" s="94" t="s">
        <v>540</v>
      </c>
      <c r="R2121" s="94" t="s">
        <v>1757</v>
      </c>
      <c r="S2121" s="94" t="s">
        <v>1972</v>
      </c>
      <c r="T2121" s="94" t="s">
        <v>1757</v>
      </c>
      <c r="U2121" s="94" t="s">
        <v>1028</v>
      </c>
      <c r="V2121" s="94" t="s">
        <v>154</v>
      </c>
      <c r="W2121" s="94" t="s">
        <v>1177</v>
      </c>
      <c r="X2121" s="90" t="s">
        <v>55</v>
      </c>
      <c r="Y2121" s="94" t="s">
        <v>1985</v>
      </c>
      <c r="Z2121" s="138">
        <v>15729000</v>
      </c>
      <c r="AA2121" s="120"/>
      <c r="AB2121" s="138"/>
      <c r="AC2121" s="138"/>
      <c r="AD2121" s="138"/>
      <c r="AE2121" s="120">
        <v>15729000</v>
      </c>
      <c r="AF2121" s="88"/>
      <c r="AG2121" s="89"/>
      <c r="AH2121" s="90" t="s">
        <v>57</v>
      </c>
      <c r="AI2121" s="94" t="s">
        <v>1974</v>
      </c>
      <c r="AJ2121" s="94" t="s">
        <v>1975</v>
      </c>
      <c r="AK2121" s="94" t="s">
        <v>1881</v>
      </c>
      <c r="AL2121" s="94" t="s">
        <v>57</v>
      </c>
      <c r="AM2121" s="94"/>
      <c r="AN2121" s="94" t="s">
        <v>57</v>
      </c>
      <c r="AO2121" s="94"/>
      <c r="AP2121" s="94" t="s">
        <v>57</v>
      </c>
      <c r="AQ2121" s="94" t="s">
        <v>387</v>
      </c>
      <c r="AR2121" s="94" t="s">
        <v>57</v>
      </c>
      <c r="AS2121" s="90" t="s">
        <v>60</v>
      </c>
      <c r="AT2121" s="94" t="s">
        <v>61</v>
      </c>
      <c r="AU2121" s="97" t="s">
        <v>62</v>
      </c>
      <c r="AV2121" s="98" t="s">
        <v>125</v>
      </c>
      <c r="AW2121" s="97" t="s">
        <v>324</v>
      </c>
      <c r="AX2121" s="97">
        <v>3202005</v>
      </c>
      <c r="AY2121" s="98" t="s">
        <v>325</v>
      </c>
      <c r="AZ2121" s="98" t="s">
        <v>389</v>
      </c>
      <c r="BA2121" s="24"/>
    </row>
    <row r="2122" spans="1:53" ht="84.75" customHeight="1">
      <c r="A2122" s="23" t="str">
        <f>+IFERROR(VLOOKUP(R2122,'[2]Listas niveles'!$D$2:$E$11,2,FALSE),"")</f>
        <v>DTCA</v>
      </c>
      <c r="B2122" s="23" t="str">
        <f>+IFERROR(VLOOKUP(AS2122,'[2]Listas anexo 1'!$A$7:$B$8,2,FALSE),"")</f>
        <v>ADMIN</v>
      </c>
      <c r="C2122" s="23" t="str">
        <f>+IFERROR(VLOOKUP(AT2122,'[2]Listas anexo 1'!$A$13:$B$15,2,FALSE),"")</f>
        <v>ADMINYCOOR</v>
      </c>
      <c r="D2122" s="23" t="str">
        <f>+IFERROR(VLOOKUP(AT2122,'[2]Listas anexo 1'!$A$13:$C$15,3,FALSE),"")</f>
        <v>CONTRIBUIR</v>
      </c>
      <c r="E2122" s="23" t="str">
        <f>+IFERROR(VLOOKUP(AT2122,'[2]Listas anexo 1'!$A$19:$B$21,2,FALSE),"")</f>
        <v>ADMINOB</v>
      </c>
      <c r="F2122" s="23" t="str">
        <f>+IFERROR(VLOOKUP(AV2122,'[2]Listas anexo 1'!$J$13:$K$21,2,FALSE),"")</f>
        <v>ADOBI</v>
      </c>
      <c r="G2122" s="23" t="str">
        <f>+IFERROR(VLOOKUP(AW2122,'[2]LISTAS ANEXO 1. 2'!$A$9:$B$38,2,FALSE),"")</f>
        <v>AIII</v>
      </c>
      <c r="H2122" s="23" t="str">
        <f>+IFERROR(IF(C2122="ADMINYCOOR",VLOOKUP(AY2122,'[2]LISTAS ANEXO 1. 3'!$B$13:$C$42,2,FALSE),IF(C2122="TASAS",VLOOKUP(AY2122,'[2]LISTAS ANEXO 1. 3'!$B$43:$C$51,2,FALSE),IF(C2122="FORTALECIMIENTO",VLOOKUP(AY2122,'[2]LISTAS ANEXO 1. 3'!$B$52:$C$58,2,FALSE),""))),"")</f>
        <v>DD</v>
      </c>
      <c r="I2122" s="23" t="str">
        <f>+IFERROR(VLOOKUP(#REF!,'[2]LISTAS ANEXO 1. 4'!$B$74:$C$90,2,FALSE),"")</f>
        <v/>
      </c>
      <c r="J2122" s="23" t="str">
        <f>+IFERROR(VLOOKUP(X2122,[2]ORDINALES!$B$2:$C$5,2,FALSE),"")</f>
        <v>CTADOS</v>
      </c>
      <c r="K2122" s="23" t="str">
        <f>+IFERROR(VLOOKUP(#REF!,[2]REGION!$G$2:$I$1125,2,FALSE),"")</f>
        <v/>
      </c>
      <c r="L2122" s="23" t="str">
        <f>+IFERROR(VLOOKUP(AI2122,[2]REGION!$G$2:$I$1125,2,FALSE),"")</f>
        <v>CORDOBA</v>
      </c>
      <c r="M2122" s="23" t="str">
        <f>+IFERROR(VLOOKUP(#REF!,[2]ORDINALES!$H$2:$I$382,2,FALSE),"")</f>
        <v/>
      </c>
      <c r="N2122" s="23" t="str">
        <f>IFERROR(VLOOKUP(U2122,'[2]Lista Willy'!$B$11:$D$14,3,FALSE),"")</f>
        <v>REC_21</v>
      </c>
      <c r="O2122" s="24"/>
      <c r="P2122" s="94">
        <v>62064</v>
      </c>
      <c r="Q2122" s="94" t="s">
        <v>540</v>
      </c>
      <c r="R2122" s="94" t="s">
        <v>1757</v>
      </c>
      <c r="S2122" s="94" t="s">
        <v>1972</v>
      </c>
      <c r="T2122" s="94" t="s">
        <v>1757</v>
      </c>
      <c r="U2122" s="94" t="s">
        <v>1028</v>
      </c>
      <c r="V2122" s="94" t="s">
        <v>154</v>
      </c>
      <c r="W2122" s="94" t="s">
        <v>1177</v>
      </c>
      <c r="X2122" s="90" t="s">
        <v>55</v>
      </c>
      <c r="Y2122" s="94" t="s">
        <v>1985</v>
      </c>
      <c r="Z2122" s="138">
        <v>15729000</v>
      </c>
      <c r="AA2122" s="120"/>
      <c r="AB2122" s="138"/>
      <c r="AC2122" s="138"/>
      <c r="AD2122" s="138"/>
      <c r="AE2122" s="120">
        <v>15729000</v>
      </c>
      <c r="AF2122" s="88"/>
      <c r="AG2122" s="89"/>
      <c r="AH2122" s="90" t="s">
        <v>57</v>
      </c>
      <c r="AI2122" s="94" t="s">
        <v>1974</v>
      </c>
      <c r="AJ2122" s="94" t="s">
        <v>1975</v>
      </c>
      <c r="AK2122" s="94" t="s">
        <v>1881</v>
      </c>
      <c r="AL2122" s="94" t="s">
        <v>57</v>
      </c>
      <c r="AM2122" s="94"/>
      <c r="AN2122" s="94" t="s">
        <v>57</v>
      </c>
      <c r="AO2122" s="94"/>
      <c r="AP2122" s="94" t="s">
        <v>57</v>
      </c>
      <c r="AQ2122" s="94" t="s">
        <v>387</v>
      </c>
      <c r="AR2122" s="94" t="s">
        <v>57</v>
      </c>
      <c r="AS2122" s="90" t="s">
        <v>60</v>
      </c>
      <c r="AT2122" s="94" t="s">
        <v>61</v>
      </c>
      <c r="AU2122" s="97" t="s">
        <v>62</v>
      </c>
      <c r="AV2122" s="98" t="s">
        <v>125</v>
      </c>
      <c r="AW2122" s="97" t="s">
        <v>324</v>
      </c>
      <c r="AX2122" s="97">
        <v>3202005</v>
      </c>
      <c r="AY2122" s="98" t="s">
        <v>325</v>
      </c>
      <c r="AZ2122" s="98" t="s">
        <v>389</v>
      </c>
      <c r="BA2122" s="24"/>
    </row>
    <row r="2123" spans="1:53" ht="84.75" customHeight="1">
      <c r="A2123" s="23" t="str">
        <f>+IFERROR(VLOOKUP(R2123,'[2]Listas niveles'!$D$2:$E$11,2,FALSE),"")</f>
        <v>DTCA</v>
      </c>
      <c r="B2123" s="23" t="str">
        <f>+IFERROR(VLOOKUP(AS2123,'[2]Listas anexo 1'!$A$7:$B$8,2,FALSE),"")</f>
        <v>ADMIN</v>
      </c>
      <c r="C2123" s="23" t="str">
        <f>+IFERROR(VLOOKUP(AT2123,'[2]Listas anexo 1'!$A$13:$B$15,2,FALSE),"")</f>
        <v>ADMINYCOOR</v>
      </c>
      <c r="D2123" s="23" t="str">
        <f>+IFERROR(VLOOKUP(AT2123,'[2]Listas anexo 1'!$A$13:$C$15,3,FALSE),"")</f>
        <v>CONTRIBUIR</v>
      </c>
      <c r="E2123" s="23" t="str">
        <f>+IFERROR(VLOOKUP(AT2123,'[2]Listas anexo 1'!$A$19:$B$21,2,FALSE),"")</f>
        <v>ADMINOB</v>
      </c>
      <c r="F2123" s="23" t="str">
        <f>+IFERROR(VLOOKUP(AV2123,'[2]Listas anexo 1'!$J$13:$K$21,2,FALSE),"")</f>
        <v>ADOBI</v>
      </c>
      <c r="G2123" s="23" t="str">
        <f>+IFERROR(VLOOKUP(AW2123,'[2]LISTAS ANEXO 1. 2'!$A$9:$B$38,2,FALSE),"")</f>
        <v>AIII</v>
      </c>
      <c r="H2123" s="23" t="str">
        <f>+IFERROR(IF(C2123="ADMINYCOOR",VLOOKUP(AY2123,'[2]LISTAS ANEXO 1. 3'!$B$13:$C$42,2,FALSE),IF(C2123="TASAS",VLOOKUP(AY2123,'[2]LISTAS ANEXO 1. 3'!$B$43:$C$51,2,FALSE),IF(C2123="FORTALECIMIENTO",VLOOKUP(AY2123,'[2]LISTAS ANEXO 1. 3'!$B$52:$C$58,2,FALSE),""))),"")</f>
        <v>DD</v>
      </c>
      <c r="I2123" s="23" t="str">
        <f>+IFERROR(VLOOKUP(#REF!,'[2]LISTAS ANEXO 1. 4'!$B$74:$C$90,2,FALSE),"")</f>
        <v/>
      </c>
      <c r="J2123" s="23" t="str">
        <f>+IFERROR(VLOOKUP(X2123,[2]ORDINALES!$B$2:$C$5,2,FALSE),"")</f>
        <v>CTADOS</v>
      </c>
      <c r="K2123" s="23" t="str">
        <f>+IFERROR(VLOOKUP(#REF!,[2]REGION!$G$2:$I$1125,2,FALSE),"")</f>
        <v/>
      </c>
      <c r="L2123" s="23" t="str">
        <f>+IFERROR(VLOOKUP(AI2123,[2]REGION!$G$2:$I$1125,2,FALSE),"")</f>
        <v>CORDOBA</v>
      </c>
      <c r="M2123" s="23" t="str">
        <f>+IFERROR(VLOOKUP(#REF!,[2]ORDINALES!$H$2:$I$382,2,FALSE),"")</f>
        <v/>
      </c>
      <c r="N2123" s="23" t="str">
        <f>IFERROR(VLOOKUP(U2123,'[2]Lista Willy'!$B$11:$D$14,3,FALSE),"")</f>
        <v>REC_21</v>
      </c>
      <c r="O2123" s="24"/>
      <c r="P2123" s="94">
        <v>62065</v>
      </c>
      <c r="Q2123" s="94" t="s">
        <v>540</v>
      </c>
      <c r="R2123" s="94" t="s">
        <v>1757</v>
      </c>
      <c r="S2123" s="94" t="s">
        <v>1972</v>
      </c>
      <c r="T2123" s="94" t="s">
        <v>1757</v>
      </c>
      <c r="U2123" s="94" t="s">
        <v>1028</v>
      </c>
      <c r="V2123" s="94" t="s">
        <v>154</v>
      </c>
      <c r="W2123" s="94" t="s">
        <v>1177</v>
      </c>
      <c r="X2123" s="90" t="s">
        <v>55</v>
      </c>
      <c r="Y2123" s="94" t="s">
        <v>2011</v>
      </c>
      <c r="Z2123" s="138">
        <v>15000000</v>
      </c>
      <c r="AA2123" s="120"/>
      <c r="AB2123" s="138"/>
      <c r="AC2123" s="138"/>
      <c r="AD2123" s="138"/>
      <c r="AE2123" s="120">
        <v>15000000</v>
      </c>
      <c r="AF2123" s="88"/>
      <c r="AG2123" s="89"/>
      <c r="AH2123" s="90" t="s">
        <v>57</v>
      </c>
      <c r="AI2123" s="94" t="s">
        <v>1974</v>
      </c>
      <c r="AJ2123" s="94" t="s">
        <v>1975</v>
      </c>
      <c r="AK2123" s="94" t="s">
        <v>1881</v>
      </c>
      <c r="AL2123" s="94" t="s">
        <v>57</v>
      </c>
      <c r="AM2123" s="94"/>
      <c r="AN2123" s="94" t="s">
        <v>57</v>
      </c>
      <c r="AO2123" s="94"/>
      <c r="AP2123" s="94" t="s">
        <v>57</v>
      </c>
      <c r="AQ2123" s="94" t="s">
        <v>387</v>
      </c>
      <c r="AR2123" s="94" t="s">
        <v>57</v>
      </c>
      <c r="AS2123" s="90" t="s">
        <v>60</v>
      </c>
      <c r="AT2123" s="94" t="s">
        <v>61</v>
      </c>
      <c r="AU2123" s="97" t="s">
        <v>62</v>
      </c>
      <c r="AV2123" s="98" t="s">
        <v>125</v>
      </c>
      <c r="AW2123" s="97" t="s">
        <v>324</v>
      </c>
      <c r="AX2123" s="97">
        <v>3202005</v>
      </c>
      <c r="AY2123" s="98" t="s">
        <v>325</v>
      </c>
      <c r="AZ2123" s="98" t="s">
        <v>389</v>
      </c>
      <c r="BA2123" s="24"/>
    </row>
    <row r="2124" spans="1:53" ht="84.75" customHeight="1">
      <c r="A2124" s="23" t="str">
        <f>+IFERROR(VLOOKUP(R2124,'[2]Listas niveles'!$D$2:$E$11,2,FALSE),"")</f>
        <v>DTCA</v>
      </c>
      <c r="B2124" s="23" t="str">
        <f>+IFERROR(VLOOKUP(AS2124,'[2]Listas anexo 1'!$A$7:$B$8,2,FALSE),"")</f>
        <v>ADMIN</v>
      </c>
      <c r="C2124" s="23" t="str">
        <f>+IFERROR(VLOOKUP(AT2124,'[2]Listas anexo 1'!$A$13:$B$15,2,FALSE),"")</f>
        <v>ADMINYCOOR</v>
      </c>
      <c r="D2124" s="23" t="str">
        <f>+IFERROR(VLOOKUP(AT2124,'[2]Listas anexo 1'!$A$13:$C$15,3,FALSE),"")</f>
        <v>CONTRIBUIR</v>
      </c>
      <c r="E2124" s="23" t="str">
        <f>+IFERROR(VLOOKUP(AT2124,'[2]Listas anexo 1'!$A$19:$B$21,2,FALSE),"")</f>
        <v>ADMINOB</v>
      </c>
      <c r="F2124" s="23" t="str">
        <f>+IFERROR(VLOOKUP(AV2124,'[2]Listas anexo 1'!$J$13:$K$21,2,FALSE),"")</f>
        <v>ADOBI</v>
      </c>
      <c r="G2124" s="23" t="str">
        <f>+IFERROR(VLOOKUP(AW2124,'[2]LISTAS ANEXO 1. 2'!$A$9:$B$38,2,FALSE),"")</f>
        <v>AIII</v>
      </c>
      <c r="H2124" s="23" t="str">
        <f>+IFERROR(IF(C2124="ADMINYCOOR",VLOOKUP(AY2124,'[2]LISTAS ANEXO 1. 3'!$B$13:$C$42,2,FALSE),IF(C2124="TASAS",VLOOKUP(AY2124,'[2]LISTAS ANEXO 1. 3'!$B$43:$C$51,2,FALSE),IF(C2124="FORTALECIMIENTO",VLOOKUP(AY2124,'[2]LISTAS ANEXO 1. 3'!$B$52:$C$58,2,FALSE),""))),"")</f>
        <v>DD</v>
      </c>
      <c r="I2124" s="23" t="str">
        <f>+IFERROR(VLOOKUP(#REF!,'[2]LISTAS ANEXO 1. 4'!$B$74:$C$90,2,FALSE),"")</f>
        <v/>
      </c>
      <c r="J2124" s="23" t="str">
        <f>+IFERROR(VLOOKUP(X2124,[2]ORDINALES!$B$2:$C$5,2,FALSE),"")</f>
        <v>CTADOS</v>
      </c>
      <c r="K2124" s="23" t="str">
        <f>+IFERROR(VLOOKUP(#REF!,[2]REGION!$G$2:$I$1125,2,FALSE),"")</f>
        <v/>
      </c>
      <c r="L2124" s="23" t="str">
        <f>+IFERROR(VLOOKUP(AI2124,[2]REGION!$G$2:$I$1125,2,FALSE),"")</f>
        <v>CORDOBA</v>
      </c>
      <c r="M2124" s="23" t="str">
        <f>+IFERROR(VLOOKUP(#REF!,[2]ORDINALES!$H$2:$I$382,2,FALSE),"")</f>
        <v/>
      </c>
      <c r="N2124" s="23" t="str">
        <f>IFERROR(VLOOKUP(U2124,'[2]Lista Willy'!$B$11:$D$14,3,FALSE),"")</f>
        <v>REC_21</v>
      </c>
      <c r="O2124" s="24"/>
      <c r="P2124" s="94">
        <v>62066</v>
      </c>
      <c r="Q2124" s="94" t="s">
        <v>540</v>
      </c>
      <c r="R2124" s="94" t="s">
        <v>1757</v>
      </c>
      <c r="S2124" s="94" t="s">
        <v>1972</v>
      </c>
      <c r="T2124" s="94" t="s">
        <v>1757</v>
      </c>
      <c r="U2124" s="94" t="s">
        <v>1028</v>
      </c>
      <c r="V2124" s="94" t="s">
        <v>154</v>
      </c>
      <c r="W2124" s="94" t="s">
        <v>1177</v>
      </c>
      <c r="X2124" s="90" t="s">
        <v>55</v>
      </c>
      <c r="Y2124" s="94" t="s">
        <v>2012</v>
      </c>
      <c r="Z2124" s="138">
        <v>2338396087</v>
      </c>
      <c r="AA2124" s="120"/>
      <c r="AB2124" s="138"/>
      <c r="AC2124" s="138"/>
      <c r="AD2124" s="138"/>
      <c r="AE2124" s="120">
        <v>2338396087</v>
      </c>
      <c r="AF2124" s="88"/>
      <c r="AG2124" s="89"/>
      <c r="AH2124" s="90" t="s">
        <v>57</v>
      </c>
      <c r="AI2124" s="94" t="s">
        <v>1974</v>
      </c>
      <c r="AJ2124" s="94" t="s">
        <v>1975</v>
      </c>
      <c r="AK2124" s="94" t="s">
        <v>1881</v>
      </c>
      <c r="AL2124" s="94" t="s">
        <v>57</v>
      </c>
      <c r="AM2124" s="94"/>
      <c r="AN2124" s="94" t="s">
        <v>57</v>
      </c>
      <c r="AO2124" s="94"/>
      <c r="AP2124" s="94" t="s">
        <v>57</v>
      </c>
      <c r="AQ2124" s="94" t="s">
        <v>387</v>
      </c>
      <c r="AR2124" s="94" t="s">
        <v>57</v>
      </c>
      <c r="AS2124" s="90" t="s">
        <v>60</v>
      </c>
      <c r="AT2124" s="94" t="s">
        <v>61</v>
      </c>
      <c r="AU2124" s="97" t="s">
        <v>62</v>
      </c>
      <c r="AV2124" s="98" t="s">
        <v>125</v>
      </c>
      <c r="AW2124" s="97" t="s">
        <v>324</v>
      </c>
      <c r="AX2124" s="97">
        <v>3202005</v>
      </c>
      <c r="AY2124" s="98" t="s">
        <v>325</v>
      </c>
      <c r="AZ2124" s="98" t="s">
        <v>389</v>
      </c>
      <c r="BA2124" s="24"/>
    </row>
    <row r="2125" spans="1:53" ht="84.75" customHeight="1">
      <c r="A2125" s="23" t="str">
        <f>+IFERROR(VLOOKUP(R2125,'[2]Listas niveles'!$D$2:$E$11,2,FALSE),"")</f>
        <v>DTCA</v>
      </c>
      <c r="B2125" s="23" t="str">
        <f>+IFERROR(VLOOKUP(AS2125,'[2]Listas anexo 1'!$A$7:$B$8,2,FALSE),"")</f>
        <v>ADMIN</v>
      </c>
      <c r="C2125" s="23" t="str">
        <f>+IFERROR(VLOOKUP(AT2125,'[2]Listas anexo 1'!$A$13:$B$15,2,FALSE),"")</f>
        <v>ADMINYCOOR</v>
      </c>
      <c r="D2125" s="23" t="str">
        <f>+IFERROR(VLOOKUP(AT2125,'[2]Listas anexo 1'!$A$13:$C$15,3,FALSE),"")</f>
        <v>CONTRIBUIR</v>
      </c>
      <c r="E2125" s="23" t="str">
        <f>+IFERROR(VLOOKUP(AT2125,'[2]Listas anexo 1'!$A$19:$B$21,2,FALSE),"")</f>
        <v>ADMINOB</v>
      </c>
      <c r="F2125" s="23" t="str">
        <f>+IFERROR(VLOOKUP(AV2125,'[2]Listas anexo 1'!$J$13:$K$21,2,FALSE),"")</f>
        <v>ADOBI</v>
      </c>
      <c r="G2125" s="23" t="str">
        <f>+IFERROR(VLOOKUP(AW2125,'[2]LISTAS ANEXO 1. 2'!$A$9:$B$38,2,FALSE),"")</f>
        <v>AIII</v>
      </c>
      <c r="H2125" s="23" t="str">
        <f>+IFERROR(IF(C2125="ADMINYCOOR",VLOOKUP(AY2125,'[2]LISTAS ANEXO 1. 3'!$B$13:$C$42,2,FALSE),IF(C2125="TASAS",VLOOKUP(AY2125,'[2]LISTAS ANEXO 1. 3'!$B$43:$C$51,2,FALSE),IF(C2125="FORTALECIMIENTO",VLOOKUP(AY2125,'[2]LISTAS ANEXO 1. 3'!$B$52:$C$58,2,FALSE),""))),"")</f>
        <v>DD</v>
      </c>
      <c r="I2125" s="23" t="str">
        <f>+IFERROR(VLOOKUP(#REF!,'[2]LISTAS ANEXO 1. 4'!$B$74:$C$90,2,FALSE),"")</f>
        <v/>
      </c>
      <c r="J2125" s="23" t="str">
        <f>+IFERROR(VLOOKUP(X2125,[2]ORDINALES!$B$2:$C$5,2,FALSE),"")</f>
        <v>CTADOS</v>
      </c>
      <c r="K2125" s="23" t="str">
        <f>+IFERROR(VLOOKUP(#REF!,[2]REGION!$G$2:$I$1125,2,FALSE),"")</f>
        <v/>
      </c>
      <c r="L2125" s="23" t="str">
        <f>+IFERROR(VLOOKUP(AI2125,[2]REGION!$G$2:$I$1125,2,FALSE),"")</f>
        <v>CORDOBA</v>
      </c>
      <c r="M2125" s="23" t="str">
        <f>+IFERROR(VLOOKUP(#REF!,[2]ORDINALES!$H$2:$I$382,2,FALSE),"")</f>
        <v/>
      </c>
      <c r="N2125" s="23" t="str">
        <f>IFERROR(VLOOKUP(U2125,'[2]Lista Willy'!$B$11:$D$14,3,FALSE),"")</f>
        <v>REC_21</v>
      </c>
      <c r="O2125" s="24"/>
      <c r="P2125" s="94">
        <v>62067</v>
      </c>
      <c r="Q2125" s="94" t="s">
        <v>540</v>
      </c>
      <c r="R2125" s="94" t="s">
        <v>1757</v>
      </c>
      <c r="S2125" s="94" t="s">
        <v>1972</v>
      </c>
      <c r="T2125" s="94" t="s">
        <v>1757</v>
      </c>
      <c r="U2125" s="94" t="s">
        <v>1028</v>
      </c>
      <c r="V2125" s="94" t="s">
        <v>154</v>
      </c>
      <c r="W2125" s="94" t="s">
        <v>1177</v>
      </c>
      <c r="X2125" s="90" t="s">
        <v>55</v>
      </c>
      <c r="Y2125" s="94" t="s">
        <v>1992</v>
      </c>
      <c r="Z2125" s="138">
        <v>10000000</v>
      </c>
      <c r="AA2125" s="120"/>
      <c r="AB2125" s="138"/>
      <c r="AC2125" s="138"/>
      <c r="AD2125" s="138"/>
      <c r="AE2125" s="120">
        <v>10000000</v>
      </c>
      <c r="AF2125" s="88"/>
      <c r="AG2125" s="89"/>
      <c r="AH2125" s="90" t="s">
        <v>57</v>
      </c>
      <c r="AI2125" s="94" t="s">
        <v>1974</v>
      </c>
      <c r="AJ2125" s="94" t="s">
        <v>1975</v>
      </c>
      <c r="AK2125" s="94" t="s">
        <v>1881</v>
      </c>
      <c r="AL2125" s="94" t="s">
        <v>57</v>
      </c>
      <c r="AM2125" s="94"/>
      <c r="AN2125" s="94" t="s">
        <v>57</v>
      </c>
      <c r="AO2125" s="94"/>
      <c r="AP2125" s="94" t="s">
        <v>57</v>
      </c>
      <c r="AQ2125" s="94" t="s">
        <v>387</v>
      </c>
      <c r="AR2125" s="94" t="s">
        <v>57</v>
      </c>
      <c r="AS2125" s="90" t="s">
        <v>60</v>
      </c>
      <c r="AT2125" s="94" t="s">
        <v>61</v>
      </c>
      <c r="AU2125" s="97" t="s">
        <v>62</v>
      </c>
      <c r="AV2125" s="98" t="s">
        <v>125</v>
      </c>
      <c r="AW2125" s="97" t="s">
        <v>324</v>
      </c>
      <c r="AX2125" s="97">
        <v>3202005</v>
      </c>
      <c r="AY2125" s="98" t="s">
        <v>325</v>
      </c>
      <c r="AZ2125" s="98" t="s">
        <v>389</v>
      </c>
      <c r="BA2125" s="24"/>
    </row>
    <row r="2126" spans="1:53" ht="84.75" customHeight="1">
      <c r="A2126" s="23" t="str">
        <f>+IFERROR(VLOOKUP(R2126,'[2]Listas niveles'!$D$2:$E$11,2,FALSE),"")</f>
        <v>DTCA</v>
      </c>
      <c r="B2126" s="23" t="str">
        <f>+IFERROR(VLOOKUP(AS2126,'[2]Listas anexo 1'!$A$7:$B$8,2,FALSE),"")</f>
        <v>ADMIN</v>
      </c>
      <c r="C2126" s="23" t="str">
        <f>+IFERROR(VLOOKUP(AT2126,'[2]Listas anexo 1'!$A$13:$B$15,2,FALSE),"")</f>
        <v>ADMINYCOOR</v>
      </c>
      <c r="D2126" s="23" t="str">
        <f>+IFERROR(VLOOKUP(AT2126,'[2]Listas anexo 1'!$A$13:$C$15,3,FALSE),"")</f>
        <v>CONTRIBUIR</v>
      </c>
      <c r="E2126" s="23" t="str">
        <f>+IFERROR(VLOOKUP(AT2126,'[2]Listas anexo 1'!$A$19:$B$21,2,FALSE),"")</f>
        <v>ADMINOB</v>
      </c>
      <c r="F2126" s="23" t="str">
        <f>+IFERROR(VLOOKUP(AV2126,'[2]Listas anexo 1'!$J$13:$K$21,2,FALSE),"")</f>
        <v>ADOBI</v>
      </c>
      <c r="G2126" s="23" t="str">
        <f>+IFERROR(VLOOKUP(AW2126,'[2]LISTAS ANEXO 1. 2'!$A$9:$B$38,2,FALSE),"")</f>
        <v>AIII</v>
      </c>
      <c r="H2126" s="23" t="str">
        <f>+IFERROR(IF(C2126="ADMINYCOOR",VLOOKUP(AY2126,'[2]LISTAS ANEXO 1. 3'!$B$13:$C$42,2,FALSE),IF(C2126="TASAS",VLOOKUP(AY2126,'[2]LISTAS ANEXO 1. 3'!$B$43:$C$51,2,FALSE),IF(C2126="FORTALECIMIENTO",VLOOKUP(AY2126,'[2]LISTAS ANEXO 1. 3'!$B$52:$C$58,2,FALSE),""))),"")</f>
        <v>DD</v>
      </c>
      <c r="I2126" s="23" t="str">
        <f>+IFERROR(VLOOKUP(#REF!,'[2]LISTAS ANEXO 1. 4'!$B$74:$C$90,2,FALSE),"")</f>
        <v/>
      </c>
      <c r="J2126" s="23" t="str">
        <f>+IFERROR(VLOOKUP(X2126,[2]ORDINALES!$B$2:$C$5,2,FALSE),"")</f>
        <v>CTADOS</v>
      </c>
      <c r="K2126" s="23" t="str">
        <f>+IFERROR(VLOOKUP(#REF!,[2]REGION!$G$2:$I$1125,2,FALSE),"")</f>
        <v/>
      </c>
      <c r="L2126" s="23" t="str">
        <f>+IFERROR(VLOOKUP(AI2126,[2]REGION!$G$2:$I$1125,2,FALSE),"")</f>
        <v>CORDOBA</v>
      </c>
      <c r="M2126" s="23" t="str">
        <f>+IFERROR(VLOOKUP(#REF!,[2]ORDINALES!$H$2:$I$382,2,FALSE),"")</f>
        <v/>
      </c>
      <c r="N2126" s="23" t="str">
        <f>IFERROR(VLOOKUP(U2126,'[2]Lista Willy'!$B$11:$D$14,3,FALSE),"")</f>
        <v>REC_21</v>
      </c>
      <c r="O2126" s="24"/>
      <c r="P2126" s="94">
        <v>62068</v>
      </c>
      <c r="Q2126" s="94" t="s">
        <v>540</v>
      </c>
      <c r="R2126" s="94" t="s">
        <v>1757</v>
      </c>
      <c r="S2126" s="94" t="s">
        <v>1972</v>
      </c>
      <c r="T2126" s="94" t="s">
        <v>1757</v>
      </c>
      <c r="U2126" s="94" t="s">
        <v>1028</v>
      </c>
      <c r="V2126" s="94" t="s">
        <v>154</v>
      </c>
      <c r="W2126" s="94" t="s">
        <v>1177</v>
      </c>
      <c r="X2126" s="90" t="s">
        <v>55</v>
      </c>
      <c r="Y2126" s="94" t="s">
        <v>1991</v>
      </c>
      <c r="Z2126" s="138">
        <v>5000000</v>
      </c>
      <c r="AA2126" s="120"/>
      <c r="AB2126" s="138"/>
      <c r="AC2126" s="138"/>
      <c r="AD2126" s="138"/>
      <c r="AE2126" s="120">
        <v>5000000</v>
      </c>
      <c r="AF2126" s="88"/>
      <c r="AG2126" s="89"/>
      <c r="AH2126" s="90" t="s">
        <v>57</v>
      </c>
      <c r="AI2126" s="94" t="s">
        <v>1974</v>
      </c>
      <c r="AJ2126" s="94" t="s">
        <v>1975</v>
      </c>
      <c r="AK2126" s="94" t="s">
        <v>1881</v>
      </c>
      <c r="AL2126" s="94" t="s">
        <v>57</v>
      </c>
      <c r="AM2126" s="94"/>
      <c r="AN2126" s="94" t="s">
        <v>57</v>
      </c>
      <c r="AO2126" s="94"/>
      <c r="AP2126" s="94" t="s">
        <v>57</v>
      </c>
      <c r="AQ2126" s="94" t="s">
        <v>387</v>
      </c>
      <c r="AR2126" s="94" t="s">
        <v>57</v>
      </c>
      <c r="AS2126" s="90" t="s">
        <v>60</v>
      </c>
      <c r="AT2126" s="94" t="s">
        <v>61</v>
      </c>
      <c r="AU2126" s="97" t="s">
        <v>62</v>
      </c>
      <c r="AV2126" s="98" t="s">
        <v>125</v>
      </c>
      <c r="AW2126" s="97" t="s">
        <v>324</v>
      </c>
      <c r="AX2126" s="97">
        <v>3202005</v>
      </c>
      <c r="AY2126" s="98" t="s">
        <v>325</v>
      </c>
      <c r="AZ2126" s="98" t="s">
        <v>389</v>
      </c>
      <c r="BA2126" s="24"/>
    </row>
    <row r="2127" spans="1:53" ht="84.75" customHeight="1">
      <c r="A2127" s="23" t="str">
        <f>+IFERROR(VLOOKUP(R2127,'[2]Listas niveles'!$D$2:$E$11,2,FALSE),"")</f>
        <v>DTCA</v>
      </c>
      <c r="B2127" s="23" t="str">
        <f>+IFERROR(VLOOKUP(AS2127,'[2]Listas anexo 1'!$A$7:$B$8,2,FALSE),"")</f>
        <v>ADMIN</v>
      </c>
      <c r="C2127" s="23" t="str">
        <f>+IFERROR(VLOOKUP(AT2127,'[2]Listas anexo 1'!$A$13:$B$15,2,FALSE),"")</f>
        <v>ADMINYCOOR</v>
      </c>
      <c r="D2127" s="23" t="str">
        <f>+IFERROR(VLOOKUP(AT2127,'[2]Listas anexo 1'!$A$13:$C$15,3,FALSE),"")</f>
        <v>CONTRIBUIR</v>
      </c>
      <c r="E2127" s="23" t="str">
        <f>+IFERROR(VLOOKUP(AT2127,'[2]Listas anexo 1'!$A$19:$B$21,2,FALSE),"")</f>
        <v>ADMINOB</v>
      </c>
      <c r="F2127" s="23" t="str">
        <f>+IFERROR(VLOOKUP(AV2127,'[2]Listas anexo 1'!$J$13:$K$21,2,FALSE),"")</f>
        <v>ADOBIV</v>
      </c>
      <c r="G2127" s="23" t="str">
        <f>+IFERROR(VLOOKUP(AW2127,'[2]LISTAS ANEXO 1. 2'!$A$9:$B$38,2,FALSE),"")</f>
        <v>AXVI</v>
      </c>
      <c r="H2127" s="23" t="str">
        <f>+IFERROR(IF(C2127="ADMINYCOOR",VLOOKUP(AY2127,'[2]LISTAS ANEXO 1. 3'!$B$13:$C$42,2,FALSE),IF(C2127="TASAS",VLOOKUP(AY2127,'[2]LISTAS ANEXO 1. 3'!$B$43:$C$51,2,FALSE),IF(C2127="FORTALECIMIENTO",VLOOKUP(AY2127,'[2]LISTAS ANEXO 1. 3'!$B$52:$C$58,2,FALSE),""))),"")</f>
        <v>CD</v>
      </c>
      <c r="I2127" s="23" t="str">
        <f>+IFERROR(VLOOKUP(#REF!,'[2]LISTAS ANEXO 1. 4'!$B$74:$C$90,2,FALSE),"")</f>
        <v/>
      </c>
      <c r="J2127" s="23" t="str">
        <f>+IFERROR(VLOOKUP(X2127,[2]ORDINALES!$B$2:$C$5,2,FALSE),"")</f>
        <v>CTADOS</v>
      </c>
      <c r="K2127" s="23" t="str">
        <f>+IFERROR(VLOOKUP(#REF!,[2]REGION!$G$2:$I$1125,2,FALSE),"")</f>
        <v/>
      </c>
      <c r="L2127" s="23" t="str">
        <f>+IFERROR(VLOOKUP(AI2127,[2]REGION!$G$2:$I$1125,2,FALSE),"")</f>
        <v>CORDOBA</v>
      </c>
      <c r="M2127" s="23" t="str">
        <f>+IFERROR(VLOOKUP(#REF!,[2]ORDINALES!$H$2:$I$382,2,FALSE),"")</f>
        <v/>
      </c>
      <c r="N2127" s="23" t="str">
        <f>IFERROR(VLOOKUP(U2127,'[2]Lista Willy'!$B$11:$D$14,3,FALSE),"")</f>
        <v>REC_20</v>
      </c>
      <c r="O2127" s="24"/>
      <c r="P2127" s="94">
        <v>62069</v>
      </c>
      <c r="Q2127" s="94" t="s">
        <v>540</v>
      </c>
      <c r="R2127" s="94" t="s">
        <v>1757</v>
      </c>
      <c r="S2127" s="94" t="s">
        <v>1972</v>
      </c>
      <c r="T2127" s="94" t="s">
        <v>1757</v>
      </c>
      <c r="U2127" s="94" t="s">
        <v>153</v>
      </c>
      <c r="V2127" s="94" t="s">
        <v>154</v>
      </c>
      <c r="W2127" s="94" t="s">
        <v>1177</v>
      </c>
      <c r="X2127" s="90" t="s">
        <v>55</v>
      </c>
      <c r="Y2127" s="94" t="s">
        <v>2013</v>
      </c>
      <c r="Z2127" s="138">
        <v>37128000</v>
      </c>
      <c r="AA2127" s="120"/>
      <c r="AB2127" s="138"/>
      <c r="AC2127" s="138"/>
      <c r="AD2127" s="138"/>
      <c r="AE2127" s="120">
        <v>37128000</v>
      </c>
      <c r="AF2127" s="88"/>
      <c r="AG2127" s="89"/>
      <c r="AH2127" s="90" t="s">
        <v>57</v>
      </c>
      <c r="AI2127" s="94" t="s">
        <v>1974</v>
      </c>
      <c r="AJ2127" s="94" t="s">
        <v>1975</v>
      </c>
      <c r="AK2127" s="94" t="s">
        <v>1881</v>
      </c>
      <c r="AL2127" s="94" t="s">
        <v>57</v>
      </c>
      <c r="AM2127" s="94"/>
      <c r="AN2127" s="94" t="s">
        <v>57</v>
      </c>
      <c r="AO2127" s="94" t="s">
        <v>1816</v>
      </c>
      <c r="AP2127" s="94" t="s">
        <v>57</v>
      </c>
      <c r="AQ2127" s="94" t="s">
        <v>387</v>
      </c>
      <c r="AR2127" s="94" t="s">
        <v>57</v>
      </c>
      <c r="AS2127" s="90" t="s">
        <v>60</v>
      </c>
      <c r="AT2127" s="94" t="s">
        <v>61</v>
      </c>
      <c r="AU2127" s="97" t="s">
        <v>62</v>
      </c>
      <c r="AV2127" s="98" t="s">
        <v>63</v>
      </c>
      <c r="AW2127" s="97" t="s">
        <v>64</v>
      </c>
      <c r="AX2127" s="97">
        <v>3202008</v>
      </c>
      <c r="AY2127" s="97" t="s">
        <v>65</v>
      </c>
      <c r="AZ2127" s="98" t="s">
        <v>175</v>
      </c>
      <c r="BA2127" s="24"/>
    </row>
    <row r="2128" spans="1:53" ht="84.75" customHeight="1">
      <c r="A2128" s="23" t="str">
        <f>+IFERROR(VLOOKUP(R2128,'[2]Listas niveles'!$D$2:$E$11,2,FALSE),"")</f>
        <v>DTCA</v>
      </c>
      <c r="B2128" s="23" t="str">
        <f>+IFERROR(VLOOKUP(AS2128,'[2]Listas anexo 1'!$A$7:$B$8,2,FALSE),"")</f>
        <v>ADMIN</v>
      </c>
      <c r="C2128" s="23" t="str">
        <f>+IFERROR(VLOOKUP(AT2128,'[2]Listas anexo 1'!$A$13:$B$15,2,FALSE),"")</f>
        <v>ADMINYCOOR</v>
      </c>
      <c r="D2128" s="23" t="str">
        <f>+IFERROR(VLOOKUP(AT2128,'[2]Listas anexo 1'!$A$13:$C$15,3,FALSE),"")</f>
        <v>CONTRIBUIR</v>
      </c>
      <c r="E2128" s="23" t="str">
        <f>+IFERROR(VLOOKUP(AT2128,'[2]Listas anexo 1'!$A$19:$B$21,2,FALSE),"")</f>
        <v>ADMINOB</v>
      </c>
      <c r="F2128" s="23" t="str">
        <f>+IFERROR(VLOOKUP(AV2128,'[2]Listas anexo 1'!$J$13:$K$21,2,FALSE),"")</f>
        <v>ADOBIV</v>
      </c>
      <c r="G2128" s="23" t="str">
        <f>+IFERROR(VLOOKUP(AW2128,'[2]LISTAS ANEXO 1. 2'!$A$9:$B$38,2,FALSE),"")</f>
        <v>AXVI</v>
      </c>
      <c r="H2128" s="23" t="str">
        <f>+IFERROR(IF(C2128="ADMINYCOOR",VLOOKUP(AY2128,'[2]LISTAS ANEXO 1. 3'!$B$13:$C$42,2,FALSE),IF(C2128="TASAS",VLOOKUP(AY2128,'[2]LISTAS ANEXO 1. 3'!$B$43:$C$51,2,FALSE),IF(C2128="FORTALECIMIENTO",VLOOKUP(AY2128,'[2]LISTAS ANEXO 1. 3'!$B$52:$C$58,2,FALSE),""))),"")</f>
        <v>CD</v>
      </c>
      <c r="I2128" s="23" t="str">
        <f>+IFERROR(VLOOKUP(#REF!,'[2]LISTAS ANEXO 1. 4'!$B$74:$C$90,2,FALSE),"")</f>
        <v/>
      </c>
      <c r="J2128" s="23" t="str">
        <f>+IFERROR(VLOOKUP(X2128,[2]ORDINALES!$B$2:$C$5,2,FALSE),"")</f>
        <v>CTADOS</v>
      </c>
      <c r="K2128" s="23" t="str">
        <f>+IFERROR(VLOOKUP(#REF!,[2]REGION!$G$2:$I$1125,2,FALSE),"")</f>
        <v/>
      </c>
      <c r="L2128" s="23" t="str">
        <f>+IFERROR(VLOOKUP(AI2128,[2]REGION!$G$2:$I$1125,2,FALSE),"")</f>
        <v>CORDOBA</v>
      </c>
      <c r="M2128" s="23" t="str">
        <f>+IFERROR(VLOOKUP(#REF!,[2]ORDINALES!$H$2:$I$382,2,FALSE),"")</f>
        <v/>
      </c>
      <c r="N2128" s="23" t="str">
        <f>IFERROR(VLOOKUP(U2128,'[2]Lista Willy'!$B$11:$D$14,3,FALSE),"")</f>
        <v>REC_20</v>
      </c>
      <c r="O2128" s="24"/>
      <c r="P2128" s="94">
        <v>62070</v>
      </c>
      <c r="Q2128" s="94" t="s">
        <v>540</v>
      </c>
      <c r="R2128" s="94" t="s">
        <v>1757</v>
      </c>
      <c r="S2128" s="94" t="s">
        <v>1972</v>
      </c>
      <c r="T2128" s="94" t="s">
        <v>1757</v>
      </c>
      <c r="U2128" s="94" t="s">
        <v>153</v>
      </c>
      <c r="V2128" s="94" t="s">
        <v>154</v>
      </c>
      <c r="W2128" s="94" t="s">
        <v>1177</v>
      </c>
      <c r="X2128" s="90" t="s">
        <v>55</v>
      </c>
      <c r="Y2128" s="94" t="s">
        <v>2014</v>
      </c>
      <c r="Z2128" s="138">
        <v>37128000</v>
      </c>
      <c r="AA2128" s="120"/>
      <c r="AB2128" s="138"/>
      <c r="AC2128" s="138"/>
      <c r="AD2128" s="138"/>
      <c r="AE2128" s="120">
        <v>37128000</v>
      </c>
      <c r="AF2128" s="88"/>
      <c r="AG2128" s="89"/>
      <c r="AH2128" s="90" t="s">
        <v>57</v>
      </c>
      <c r="AI2128" s="94" t="s">
        <v>1974</v>
      </c>
      <c r="AJ2128" s="94" t="s">
        <v>1975</v>
      </c>
      <c r="AK2128" s="94" t="s">
        <v>1881</v>
      </c>
      <c r="AL2128" s="94" t="s">
        <v>57</v>
      </c>
      <c r="AM2128" s="94"/>
      <c r="AN2128" s="94" t="s">
        <v>57</v>
      </c>
      <c r="AO2128" s="94" t="s">
        <v>1816</v>
      </c>
      <c r="AP2128" s="94" t="s">
        <v>57</v>
      </c>
      <c r="AQ2128" s="94" t="s">
        <v>387</v>
      </c>
      <c r="AR2128" s="94" t="s">
        <v>57</v>
      </c>
      <c r="AS2128" s="90" t="s">
        <v>60</v>
      </c>
      <c r="AT2128" s="94" t="s">
        <v>61</v>
      </c>
      <c r="AU2128" s="97" t="s">
        <v>62</v>
      </c>
      <c r="AV2128" s="98" t="s">
        <v>63</v>
      </c>
      <c r="AW2128" s="97" t="s">
        <v>64</v>
      </c>
      <c r="AX2128" s="97">
        <v>3202008</v>
      </c>
      <c r="AY2128" s="97" t="s">
        <v>65</v>
      </c>
      <c r="AZ2128" s="98" t="s">
        <v>175</v>
      </c>
      <c r="BA2128" s="24"/>
    </row>
    <row r="2129" spans="1:53" ht="84.75" customHeight="1">
      <c r="A2129" s="23" t="str">
        <f>+IFERROR(VLOOKUP(R2129,'[2]Listas niveles'!$D$2:$E$11,2,FALSE),"")</f>
        <v>DTCA</v>
      </c>
      <c r="B2129" s="23" t="str">
        <f>+IFERROR(VLOOKUP(AS2129,'[2]Listas anexo 1'!$A$7:$B$8,2,FALSE),"")</f>
        <v>ADMIN</v>
      </c>
      <c r="C2129" s="23" t="str">
        <f>+IFERROR(VLOOKUP(AT2129,'[2]Listas anexo 1'!$A$13:$B$15,2,FALSE),"")</f>
        <v>ADMINYCOOR</v>
      </c>
      <c r="D2129" s="23" t="str">
        <f>+IFERROR(VLOOKUP(AT2129,'[2]Listas anexo 1'!$A$13:$C$15,3,FALSE),"")</f>
        <v>CONTRIBUIR</v>
      </c>
      <c r="E2129" s="23" t="str">
        <f>+IFERROR(VLOOKUP(AT2129,'[2]Listas anexo 1'!$A$19:$B$21,2,FALSE),"")</f>
        <v>ADMINOB</v>
      </c>
      <c r="F2129" s="23" t="str">
        <f>+IFERROR(VLOOKUP(AV2129,'[2]Listas anexo 1'!$J$13:$K$21,2,FALSE),"")</f>
        <v>ADOBIV</v>
      </c>
      <c r="G2129" s="23" t="str">
        <f>+IFERROR(VLOOKUP(AW2129,'[2]LISTAS ANEXO 1. 2'!$A$9:$B$38,2,FALSE),"")</f>
        <v>AXVI</v>
      </c>
      <c r="H2129" s="23" t="str">
        <f>+IFERROR(IF(C2129="ADMINYCOOR",VLOOKUP(AY2129,'[2]LISTAS ANEXO 1. 3'!$B$13:$C$42,2,FALSE),IF(C2129="TASAS",VLOOKUP(AY2129,'[2]LISTAS ANEXO 1. 3'!$B$43:$C$51,2,FALSE),IF(C2129="FORTALECIMIENTO",VLOOKUP(AY2129,'[2]LISTAS ANEXO 1. 3'!$B$52:$C$58,2,FALSE),""))),"")</f>
        <v>CD</v>
      </c>
      <c r="I2129" s="23" t="str">
        <f>+IFERROR(VLOOKUP(#REF!,'[2]LISTAS ANEXO 1. 4'!$B$74:$C$90,2,FALSE),"")</f>
        <v/>
      </c>
      <c r="J2129" s="23" t="str">
        <f>+IFERROR(VLOOKUP(X2129,[2]ORDINALES!$B$2:$C$5,2,FALSE),"")</f>
        <v>CTADOS</v>
      </c>
      <c r="K2129" s="23" t="str">
        <f>+IFERROR(VLOOKUP(#REF!,[2]REGION!$G$2:$I$1125,2,FALSE),"")</f>
        <v/>
      </c>
      <c r="L2129" s="23" t="str">
        <f>+IFERROR(VLOOKUP(AI2129,[2]REGION!$G$2:$I$1125,2,FALSE),"")</f>
        <v>CORDOBA</v>
      </c>
      <c r="M2129" s="23" t="str">
        <f>+IFERROR(VLOOKUP(#REF!,[2]ORDINALES!$H$2:$I$382,2,FALSE),"")</f>
        <v/>
      </c>
      <c r="N2129" s="23" t="str">
        <f>IFERROR(VLOOKUP(U2129,'[2]Lista Willy'!$B$11:$D$14,3,FALSE),"")</f>
        <v>REC_20</v>
      </c>
      <c r="O2129" s="24"/>
      <c r="P2129" s="94">
        <v>62071</v>
      </c>
      <c r="Q2129" s="94" t="s">
        <v>540</v>
      </c>
      <c r="R2129" s="94" t="s">
        <v>1757</v>
      </c>
      <c r="S2129" s="94" t="s">
        <v>1972</v>
      </c>
      <c r="T2129" s="94" t="s">
        <v>1757</v>
      </c>
      <c r="U2129" s="94" t="s">
        <v>153</v>
      </c>
      <c r="V2129" s="94" t="s">
        <v>154</v>
      </c>
      <c r="W2129" s="94" t="s">
        <v>1177</v>
      </c>
      <c r="X2129" s="90" t="s">
        <v>55</v>
      </c>
      <c r="Y2129" s="94" t="s">
        <v>1985</v>
      </c>
      <c r="Z2129" s="138">
        <v>15729000</v>
      </c>
      <c r="AA2129" s="120"/>
      <c r="AB2129" s="138"/>
      <c r="AC2129" s="138"/>
      <c r="AD2129" s="138"/>
      <c r="AE2129" s="120">
        <v>15729000</v>
      </c>
      <c r="AF2129" s="88"/>
      <c r="AG2129" s="89"/>
      <c r="AH2129" s="90" t="s">
        <v>57</v>
      </c>
      <c r="AI2129" s="94" t="s">
        <v>1974</v>
      </c>
      <c r="AJ2129" s="94" t="s">
        <v>1975</v>
      </c>
      <c r="AK2129" s="94" t="s">
        <v>1881</v>
      </c>
      <c r="AL2129" s="94" t="s">
        <v>57</v>
      </c>
      <c r="AM2129" s="94"/>
      <c r="AN2129" s="94" t="s">
        <v>57</v>
      </c>
      <c r="AO2129" s="94" t="s">
        <v>1816</v>
      </c>
      <c r="AP2129" s="94" t="s">
        <v>57</v>
      </c>
      <c r="AQ2129" s="94" t="s">
        <v>387</v>
      </c>
      <c r="AR2129" s="94" t="s">
        <v>57</v>
      </c>
      <c r="AS2129" s="90" t="s">
        <v>60</v>
      </c>
      <c r="AT2129" s="94" t="s">
        <v>61</v>
      </c>
      <c r="AU2129" s="97" t="s">
        <v>62</v>
      </c>
      <c r="AV2129" s="98" t="s">
        <v>63</v>
      </c>
      <c r="AW2129" s="97" t="s">
        <v>64</v>
      </c>
      <c r="AX2129" s="97">
        <v>3202008</v>
      </c>
      <c r="AY2129" s="97" t="s">
        <v>65</v>
      </c>
      <c r="AZ2129" s="98" t="s">
        <v>175</v>
      </c>
      <c r="BA2129" s="24"/>
    </row>
    <row r="2130" spans="1:53" ht="84.75" customHeight="1">
      <c r="A2130" s="23" t="str">
        <f>+IFERROR(VLOOKUP(R2130,'[2]Listas niveles'!$D$2:$E$11,2,FALSE),"")</f>
        <v>DTCA</v>
      </c>
      <c r="B2130" s="23" t="str">
        <f>+IFERROR(VLOOKUP(AS2130,'[2]Listas anexo 1'!$A$7:$B$8,2,FALSE),"")</f>
        <v>ADMIN</v>
      </c>
      <c r="C2130" s="23" t="str">
        <f>+IFERROR(VLOOKUP(AT2130,'[2]Listas anexo 1'!$A$13:$B$15,2,FALSE),"")</f>
        <v>ADMINYCOOR</v>
      </c>
      <c r="D2130" s="23" t="str">
        <f>+IFERROR(VLOOKUP(AT2130,'[2]Listas anexo 1'!$A$13:$C$15,3,FALSE),"")</f>
        <v>CONTRIBUIR</v>
      </c>
      <c r="E2130" s="23" t="str">
        <f>+IFERROR(VLOOKUP(AT2130,'[2]Listas anexo 1'!$A$19:$B$21,2,FALSE),"")</f>
        <v>ADMINOB</v>
      </c>
      <c r="F2130" s="23" t="str">
        <f>+IFERROR(VLOOKUP(AV2130,'[2]Listas anexo 1'!$J$13:$K$21,2,FALSE),"")</f>
        <v>ADOBIV</v>
      </c>
      <c r="G2130" s="23" t="str">
        <f>+IFERROR(VLOOKUP(AW2130,'[2]LISTAS ANEXO 1. 2'!$A$9:$B$38,2,FALSE),"")</f>
        <v>AXVI</v>
      </c>
      <c r="H2130" s="23" t="str">
        <f>+IFERROR(IF(C2130="ADMINYCOOR",VLOOKUP(AY2130,'[2]LISTAS ANEXO 1. 3'!$B$13:$C$42,2,FALSE),IF(C2130="TASAS",VLOOKUP(AY2130,'[2]LISTAS ANEXO 1. 3'!$B$43:$C$51,2,FALSE),IF(C2130="FORTALECIMIENTO",VLOOKUP(AY2130,'[2]LISTAS ANEXO 1. 3'!$B$52:$C$58,2,FALSE),""))),"")</f>
        <v>CD</v>
      </c>
      <c r="I2130" s="23" t="str">
        <f>+IFERROR(VLOOKUP(#REF!,'[2]LISTAS ANEXO 1. 4'!$B$74:$C$90,2,FALSE),"")</f>
        <v/>
      </c>
      <c r="J2130" s="23" t="str">
        <f>+IFERROR(VLOOKUP(X2130,[2]ORDINALES!$B$2:$C$5,2,FALSE),"")</f>
        <v>CTADOS</v>
      </c>
      <c r="K2130" s="23" t="str">
        <f>+IFERROR(VLOOKUP(#REF!,[2]REGION!$G$2:$I$1125,2,FALSE),"")</f>
        <v/>
      </c>
      <c r="L2130" s="23" t="str">
        <f>+IFERROR(VLOOKUP(AI2130,[2]REGION!$G$2:$I$1125,2,FALSE),"")</f>
        <v>CORDOBA</v>
      </c>
      <c r="M2130" s="23" t="str">
        <f>+IFERROR(VLOOKUP(#REF!,[2]ORDINALES!$H$2:$I$382,2,FALSE),"")</f>
        <v/>
      </c>
      <c r="N2130" s="23" t="str">
        <f>IFERROR(VLOOKUP(U2130,'[2]Lista Willy'!$B$11:$D$14,3,FALSE),"")</f>
        <v>REC_20</v>
      </c>
      <c r="O2130" s="24"/>
      <c r="P2130" s="94">
        <v>62072</v>
      </c>
      <c r="Q2130" s="94" t="s">
        <v>540</v>
      </c>
      <c r="R2130" s="94" t="s">
        <v>1757</v>
      </c>
      <c r="S2130" s="94" t="s">
        <v>1972</v>
      </c>
      <c r="T2130" s="94" t="s">
        <v>1757</v>
      </c>
      <c r="U2130" s="94" t="s">
        <v>153</v>
      </c>
      <c r="V2130" s="94" t="s">
        <v>154</v>
      </c>
      <c r="W2130" s="94" t="s">
        <v>1177</v>
      </c>
      <c r="X2130" s="90" t="s">
        <v>55</v>
      </c>
      <c r="Y2130" s="94" t="s">
        <v>1985</v>
      </c>
      <c r="Z2130" s="138">
        <v>15729000</v>
      </c>
      <c r="AA2130" s="120"/>
      <c r="AB2130" s="138"/>
      <c r="AC2130" s="138"/>
      <c r="AD2130" s="138"/>
      <c r="AE2130" s="120">
        <v>15729000</v>
      </c>
      <c r="AF2130" s="88"/>
      <c r="AG2130" s="89"/>
      <c r="AH2130" s="90" t="s">
        <v>57</v>
      </c>
      <c r="AI2130" s="94" t="s">
        <v>1974</v>
      </c>
      <c r="AJ2130" s="94" t="s">
        <v>1975</v>
      </c>
      <c r="AK2130" s="94" t="s">
        <v>1881</v>
      </c>
      <c r="AL2130" s="94" t="s">
        <v>57</v>
      </c>
      <c r="AM2130" s="94"/>
      <c r="AN2130" s="94" t="s">
        <v>57</v>
      </c>
      <c r="AO2130" s="94" t="s">
        <v>1816</v>
      </c>
      <c r="AP2130" s="94" t="s">
        <v>57</v>
      </c>
      <c r="AQ2130" s="94" t="s">
        <v>387</v>
      </c>
      <c r="AR2130" s="94" t="s">
        <v>57</v>
      </c>
      <c r="AS2130" s="90" t="s">
        <v>60</v>
      </c>
      <c r="AT2130" s="94" t="s">
        <v>61</v>
      </c>
      <c r="AU2130" s="97" t="s">
        <v>62</v>
      </c>
      <c r="AV2130" s="98" t="s">
        <v>63</v>
      </c>
      <c r="AW2130" s="97" t="s">
        <v>64</v>
      </c>
      <c r="AX2130" s="97">
        <v>3202008</v>
      </c>
      <c r="AY2130" s="97" t="s">
        <v>65</v>
      </c>
      <c r="AZ2130" s="98" t="s">
        <v>175</v>
      </c>
      <c r="BA2130" s="24"/>
    </row>
    <row r="2131" spans="1:53" ht="84.75" customHeight="1">
      <c r="A2131" s="23" t="str">
        <f>+IFERROR(VLOOKUP(R2131,'[2]Listas niveles'!$D$2:$E$11,2,FALSE),"")</f>
        <v>DTCA</v>
      </c>
      <c r="B2131" s="23" t="str">
        <f>+IFERROR(VLOOKUP(AS2131,'[2]Listas anexo 1'!$A$7:$B$8,2,FALSE),"")</f>
        <v>ADMIN</v>
      </c>
      <c r="C2131" s="23" t="str">
        <f>+IFERROR(VLOOKUP(AT2131,'[2]Listas anexo 1'!$A$13:$B$15,2,FALSE),"")</f>
        <v>ADMINYCOOR</v>
      </c>
      <c r="D2131" s="23" t="str">
        <f>+IFERROR(VLOOKUP(AT2131,'[2]Listas anexo 1'!$A$13:$C$15,3,FALSE),"")</f>
        <v>CONTRIBUIR</v>
      </c>
      <c r="E2131" s="23" t="str">
        <f>+IFERROR(VLOOKUP(AT2131,'[2]Listas anexo 1'!$A$19:$B$21,2,FALSE),"")</f>
        <v>ADMINOB</v>
      </c>
      <c r="F2131" s="23" t="str">
        <f>+IFERROR(VLOOKUP(AV2131,'[2]Listas anexo 1'!$J$13:$K$21,2,FALSE),"")</f>
        <v>ADOBIV</v>
      </c>
      <c r="G2131" s="23" t="str">
        <f>+IFERROR(VLOOKUP(AW2131,'[2]LISTAS ANEXO 1. 2'!$A$9:$B$38,2,FALSE),"")</f>
        <v>AXVI</v>
      </c>
      <c r="H2131" s="23" t="str">
        <f>+IFERROR(IF(C2131="ADMINYCOOR",VLOOKUP(AY2131,'[2]LISTAS ANEXO 1. 3'!$B$13:$C$42,2,FALSE),IF(C2131="TASAS",VLOOKUP(AY2131,'[2]LISTAS ANEXO 1. 3'!$B$43:$C$51,2,FALSE),IF(C2131="FORTALECIMIENTO",VLOOKUP(AY2131,'[2]LISTAS ANEXO 1. 3'!$B$52:$C$58,2,FALSE),""))),"")</f>
        <v>CD</v>
      </c>
      <c r="I2131" s="23" t="str">
        <f>+IFERROR(VLOOKUP(#REF!,'[2]LISTAS ANEXO 1. 4'!$B$74:$C$90,2,FALSE),"")</f>
        <v/>
      </c>
      <c r="J2131" s="23" t="str">
        <f>+IFERROR(VLOOKUP(X2131,[2]ORDINALES!$B$2:$C$5,2,FALSE),"")</f>
        <v>CTADOS</v>
      </c>
      <c r="K2131" s="23" t="str">
        <f>+IFERROR(VLOOKUP(#REF!,[2]REGION!$G$2:$I$1125,2,FALSE),"")</f>
        <v/>
      </c>
      <c r="L2131" s="23" t="str">
        <f>+IFERROR(VLOOKUP(AI2131,[2]REGION!$G$2:$I$1125,2,FALSE),"")</f>
        <v>CORDOBA</v>
      </c>
      <c r="M2131" s="23" t="str">
        <f>+IFERROR(VLOOKUP(#REF!,[2]ORDINALES!$H$2:$I$382,2,FALSE),"")</f>
        <v/>
      </c>
      <c r="N2131" s="23" t="str">
        <f>IFERROR(VLOOKUP(U2131,'[2]Lista Willy'!$B$11:$D$14,3,FALSE),"")</f>
        <v>REC_20</v>
      </c>
      <c r="O2131" s="24"/>
      <c r="P2131" s="94">
        <v>62073</v>
      </c>
      <c r="Q2131" s="94" t="s">
        <v>540</v>
      </c>
      <c r="R2131" s="94" t="s">
        <v>1757</v>
      </c>
      <c r="S2131" s="94" t="s">
        <v>1972</v>
      </c>
      <c r="T2131" s="94" t="s">
        <v>1757</v>
      </c>
      <c r="U2131" s="94" t="s">
        <v>153</v>
      </c>
      <c r="V2131" s="94" t="s">
        <v>154</v>
      </c>
      <c r="W2131" s="94" t="s">
        <v>1177</v>
      </c>
      <c r="X2131" s="90" t="s">
        <v>55</v>
      </c>
      <c r="Y2131" s="94" t="s">
        <v>1985</v>
      </c>
      <c r="Z2131" s="138">
        <v>15729000</v>
      </c>
      <c r="AA2131" s="120"/>
      <c r="AB2131" s="138"/>
      <c r="AC2131" s="138"/>
      <c r="AD2131" s="138"/>
      <c r="AE2131" s="120">
        <v>15729000</v>
      </c>
      <c r="AF2131" s="88"/>
      <c r="AG2131" s="89"/>
      <c r="AH2131" s="90" t="s">
        <v>57</v>
      </c>
      <c r="AI2131" s="94" t="s">
        <v>1974</v>
      </c>
      <c r="AJ2131" s="94" t="s">
        <v>1975</v>
      </c>
      <c r="AK2131" s="94" t="s">
        <v>1881</v>
      </c>
      <c r="AL2131" s="94" t="s">
        <v>57</v>
      </c>
      <c r="AM2131" s="94"/>
      <c r="AN2131" s="94" t="s">
        <v>57</v>
      </c>
      <c r="AO2131" s="94" t="s">
        <v>1816</v>
      </c>
      <c r="AP2131" s="94" t="s">
        <v>57</v>
      </c>
      <c r="AQ2131" s="94" t="s">
        <v>387</v>
      </c>
      <c r="AR2131" s="94" t="s">
        <v>57</v>
      </c>
      <c r="AS2131" s="90" t="s">
        <v>60</v>
      </c>
      <c r="AT2131" s="94" t="s">
        <v>61</v>
      </c>
      <c r="AU2131" s="97" t="s">
        <v>62</v>
      </c>
      <c r="AV2131" s="98" t="s">
        <v>63</v>
      </c>
      <c r="AW2131" s="97" t="s">
        <v>64</v>
      </c>
      <c r="AX2131" s="97">
        <v>3202008</v>
      </c>
      <c r="AY2131" s="97" t="s">
        <v>65</v>
      </c>
      <c r="AZ2131" s="98" t="s">
        <v>175</v>
      </c>
      <c r="BA2131" s="24"/>
    </row>
    <row r="2132" spans="1:53" ht="84.75" customHeight="1">
      <c r="A2132" s="23" t="str">
        <f>+IFERROR(VLOOKUP(R2132,'[2]Listas niveles'!$D$2:$E$11,2,FALSE),"")</f>
        <v>DTCA</v>
      </c>
      <c r="B2132" s="23" t="str">
        <f>+IFERROR(VLOOKUP(AS2132,'[2]Listas anexo 1'!$A$7:$B$8,2,FALSE),"")</f>
        <v>ADMIN</v>
      </c>
      <c r="C2132" s="23" t="str">
        <f>+IFERROR(VLOOKUP(AT2132,'[2]Listas anexo 1'!$A$13:$B$15,2,FALSE),"")</f>
        <v>ADMINYCOOR</v>
      </c>
      <c r="D2132" s="23" t="str">
        <f>+IFERROR(VLOOKUP(AT2132,'[2]Listas anexo 1'!$A$13:$C$15,3,FALSE),"")</f>
        <v>CONTRIBUIR</v>
      </c>
      <c r="E2132" s="23" t="str">
        <f>+IFERROR(VLOOKUP(AT2132,'[2]Listas anexo 1'!$A$19:$B$21,2,FALSE),"")</f>
        <v>ADMINOB</v>
      </c>
      <c r="F2132" s="23" t="str">
        <f>+IFERROR(VLOOKUP(AV2132,'[2]Listas anexo 1'!$J$13:$K$21,2,FALSE),"")</f>
        <v>ADOBIV</v>
      </c>
      <c r="G2132" s="23" t="str">
        <f>+IFERROR(VLOOKUP(AW2132,'[2]LISTAS ANEXO 1. 2'!$A$9:$B$38,2,FALSE),"")</f>
        <v>AXVI</v>
      </c>
      <c r="H2132" s="23" t="str">
        <f>+IFERROR(IF(C2132="ADMINYCOOR",VLOOKUP(AY2132,'[2]LISTAS ANEXO 1. 3'!$B$13:$C$42,2,FALSE),IF(C2132="TASAS",VLOOKUP(AY2132,'[2]LISTAS ANEXO 1. 3'!$B$43:$C$51,2,FALSE),IF(C2132="FORTALECIMIENTO",VLOOKUP(AY2132,'[2]LISTAS ANEXO 1. 3'!$B$52:$C$58,2,FALSE),""))),"")</f>
        <v>CD</v>
      </c>
      <c r="I2132" s="23" t="str">
        <f>+IFERROR(VLOOKUP(#REF!,'[2]LISTAS ANEXO 1. 4'!$B$74:$C$90,2,FALSE),"")</f>
        <v/>
      </c>
      <c r="J2132" s="23" t="str">
        <f>+IFERROR(VLOOKUP(X2132,[2]ORDINALES!$B$2:$C$5,2,FALSE),"")</f>
        <v>CTADOS</v>
      </c>
      <c r="K2132" s="23" t="str">
        <f>+IFERROR(VLOOKUP(#REF!,[2]REGION!$G$2:$I$1125,2,FALSE),"")</f>
        <v/>
      </c>
      <c r="L2132" s="23" t="str">
        <f>+IFERROR(VLOOKUP(AI2132,[2]REGION!$G$2:$I$1125,2,FALSE),"")</f>
        <v>CORDOBA</v>
      </c>
      <c r="M2132" s="23" t="str">
        <f>+IFERROR(VLOOKUP(#REF!,[2]ORDINALES!$H$2:$I$382,2,FALSE),"")</f>
        <v/>
      </c>
      <c r="N2132" s="23" t="str">
        <f>IFERROR(VLOOKUP(U2132,'[2]Lista Willy'!$B$11:$D$14,3,FALSE),"")</f>
        <v>REC_20</v>
      </c>
      <c r="O2132" s="24"/>
      <c r="P2132" s="94">
        <v>62074</v>
      </c>
      <c r="Q2132" s="94" t="s">
        <v>540</v>
      </c>
      <c r="R2132" s="94" t="s">
        <v>1757</v>
      </c>
      <c r="S2132" s="94" t="s">
        <v>1972</v>
      </c>
      <c r="T2132" s="94" t="s">
        <v>1757</v>
      </c>
      <c r="U2132" s="94" t="s">
        <v>153</v>
      </c>
      <c r="V2132" s="94" t="s">
        <v>154</v>
      </c>
      <c r="W2132" s="94" t="s">
        <v>1177</v>
      </c>
      <c r="X2132" s="90" t="s">
        <v>55</v>
      </c>
      <c r="Y2132" s="94" t="s">
        <v>2015</v>
      </c>
      <c r="Z2132" s="138">
        <v>28665000</v>
      </c>
      <c r="AA2132" s="120"/>
      <c r="AB2132" s="138"/>
      <c r="AC2132" s="138"/>
      <c r="AD2132" s="138"/>
      <c r="AE2132" s="120">
        <v>28665000</v>
      </c>
      <c r="AF2132" s="88"/>
      <c r="AG2132" s="89"/>
      <c r="AH2132" s="90" t="s">
        <v>57</v>
      </c>
      <c r="AI2132" s="94" t="s">
        <v>1974</v>
      </c>
      <c r="AJ2132" s="94" t="s">
        <v>1975</v>
      </c>
      <c r="AK2132" s="94" t="s">
        <v>1881</v>
      </c>
      <c r="AL2132" s="94" t="s">
        <v>57</v>
      </c>
      <c r="AM2132" s="94"/>
      <c r="AN2132" s="94" t="s">
        <v>57</v>
      </c>
      <c r="AO2132" s="94" t="s">
        <v>1816</v>
      </c>
      <c r="AP2132" s="94" t="s">
        <v>57</v>
      </c>
      <c r="AQ2132" s="94" t="s">
        <v>387</v>
      </c>
      <c r="AR2132" s="94" t="s">
        <v>57</v>
      </c>
      <c r="AS2132" s="90" t="s">
        <v>60</v>
      </c>
      <c r="AT2132" s="94" t="s">
        <v>61</v>
      </c>
      <c r="AU2132" s="97" t="s">
        <v>62</v>
      </c>
      <c r="AV2132" s="98" t="s">
        <v>63</v>
      </c>
      <c r="AW2132" s="97" t="s">
        <v>64</v>
      </c>
      <c r="AX2132" s="97">
        <v>3202008</v>
      </c>
      <c r="AY2132" s="97" t="s">
        <v>65</v>
      </c>
      <c r="AZ2132" s="98" t="s">
        <v>175</v>
      </c>
      <c r="BA2132" s="24"/>
    </row>
    <row r="2133" spans="1:53" ht="84.75" customHeight="1">
      <c r="A2133" s="23" t="str">
        <f>+IFERROR(VLOOKUP(R2133,'[2]Listas niveles'!$D$2:$E$11,2,FALSE),"")</f>
        <v>DTCA</v>
      </c>
      <c r="B2133" s="23" t="str">
        <f>+IFERROR(VLOOKUP(AS2133,'[2]Listas anexo 1'!$A$7:$B$8,2,FALSE),"")</f>
        <v>ADMIN</v>
      </c>
      <c r="C2133" s="23" t="str">
        <f>+IFERROR(VLOOKUP(AT2133,'[2]Listas anexo 1'!$A$13:$B$15,2,FALSE),"")</f>
        <v>ADMINYCOOR</v>
      </c>
      <c r="D2133" s="23" t="str">
        <f>+IFERROR(VLOOKUP(AT2133,'[2]Listas anexo 1'!$A$13:$C$15,3,FALSE),"")</f>
        <v>CONTRIBUIR</v>
      </c>
      <c r="E2133" s="23" t="str">
        <f>+IFERROR(VLOOKUP(AT2133,'[2]Listas anexo 1'!$A$19:$B$21,2,FALSE),"")</f>
        <v>ADMINOB</v>
      </c>
      <c r="F2133" s="23" t="str">
        <f>+IFERROR(VLOOKUP(AV2133,'[2]Listas anexo 1'!$J$13:$K$21,2,FALSE),"")</f>
        <v>ADOBIV</v>
      </c>
      <c r="G2133" s="23" t="str">
        <f>+IFERROR(VLOOKUP(AW2133,'[2]LISTAS ANEXO 1. 2'!$A$9:$B$38,2,FALSE),"")</f>
        <v>AXVI</v>
      </c>
      <c r="H2133" s="23" t="str">
        <f>+IFERROR(IF(C2133="ADMINYCOOR",VLOOKUP(AY2133,'[2]LISTAS ANEXO 1. 3'!$B$13:$C$42,2,FALSE),IF(C2133="TASAS",VLOOKUP(AY2133,'[2]LISTAS ANEXO 1. 3'!$B$43:$C$51,2,FALSE),IF(C2133="FORTALECIMIENTO",VLOOKUP(AY2133,'[2]LISTAS ANEXO 1. 3'!$B$52:$C$58,2,FALSE),""))),"")</f>
        <v>CD</v>
      </c>
      <c r="I2133" s="23" t="str">
        <f>+IFERROR(VLOOKUP(#REF!,'[2]LISTAS ANEXO 1. 4'!$B$74:$C$90,2,FALSE),"")</f>
        <v/>
      </c>
      <c r="J2133" s="23" t="str">
        <f>+IFERROR(VLOOKUP(X2133,[2]ORDINALES!$B$2:$C$5,2,FALSE),"")</f>
        <v>CTADOS</v>
      </c>
      <c r="K2133" s="23" t="str">
        <f>+IFERROR(VLOOKUP(#REF!,[2]REGION!$G$2:$I$1125,2,FALSE),"")</f>
        <v/>
      </c>
      <c r="L2133" s="23" t="str">
        <f>+IFERROR(VLOOKUP(AI2133,[2]REGION!$G$2:$I$1125,2,FALSE),"")</f>
        <v>CORDOBA</v>
      </c>
      <c r="M2133" s="23" t="str">
        <f>+IFERROR(VLOOKUP(#REF!,[2]ORDINALES!$H$2:$I$382,2,FALSE),"")</f>
        <v/>
      </c>
      <c r="N2133" s="23" t="str">
        <f>IFERROR(VLOOKUP(U2133,'[2]Lista Willy'!$B$11:$D$14,3,FALSE),"")</f>
        <v>REC_20</v>
      </c>
      <c r="O2133" s="24"/>
      <c r="P2133" s="94">
        <v>62075</v>
      </c>
      <c r="Q2133" s="94" t="s">
        <v>540</v>
      </c>
      <c r="R2133" s="94" t="s">
        <v>1757</v>
      </c>
      <c r="S2133" s="94" t="s">
        <v>1972</v>
      </c>
      <c r="T2133" s="94" t="s">
        <v>1757</v>
      </c>
      <c r="U2133" s="94" t="s">
        <v>153</v>
      </c>
      <c r="V2133" s="94" t="s">
        <v>154</v>
      </c>
      <c r="W2133" s="94" t="s">
        <v>1177</v>
      </c>
      <c r="X2133" s="90" t="s">
        <v>55</v>
      </c>
      <c r="Y2133" s="94" t="s">
        <v>1980</v>
      </c>
      <c r="Z2133" s="138">
        <v>20222116</v>
      </c>
      <c r="AA2133" s="120"/>
      <c r="AB2133" s="138"/>
      <c r="AC2133" s="138"/>
      <c r="AD2133" s="138"/>
      <c r="AE2133" s="120">
        <v>20222116</v>
      </c>
      <c r="AF2133" s="88"/>
      <c r="AG2133" s="89"/>
      <c r="AH2133" s="90" t="s">
        <v>57</v>
      </c>
      <c r="AI2133" s="94" t="s">
        <v>1974</v>
      </c>
      <c r="AJ2133" s="94" t="s">
        <v>1975</v>
      </c>
      <c r="AK2133" s="94" t="s">
        <v>1881</v>
      </c>
      <c r="AL2133" s="94" t="s">
        <v>57</v>
      </c>
      <c r="AM2133" s="94"/>
      <c r="AN2133" s="94" t="s">
        <v>57</v>
      </c>
      <c r="AO2133" s="94" t="s">
        <v>1816</v>
      </c>
      <c r="AP2133" s="94" t="s">
        <v>57</v>
      </c>
      <c r="AQ2133" s="94" t="s">
        <v>387</v>
      </c>
      <c r="AR2133" s="94" t="s">
        <v>57</v>
      </c>
      <c r="AS2133" s="90" t="s">
        <v>60</v>
      </c>
      <c r="AT2133" s="94" t="s">
        <v>61</v>
      </c>
      <c r="AU2133" s="97" t="s">
        <v>62</v>
      </c>
      <c r="AV2133" s="98" t="s">
        <v>63</v>
      </c>
      <c r="AW2133" s="97" t="s">
        <v>64</v>
      </c>
      <c r="AX2133" s="97">
        <v>3202008</v>
      </c>
      <c r="AY2133" s="97" t="s">
        <v>65</v>
      </c>
      <c r="AZ2133" s="98" t="s">
        <v>175</v>
      </c>
      <c r="BA2133" s="24"/>
    </row>
    <row r="2134" spans="1:53" ht="84.75" customHeight="1">
      <c r="A2134" s="23" t="str">
        <f>+IFERROR(VLOOKUP(R2134,'[2]Listas niveles'!$D$2:$E$11,2,FALSE),"")</f>
        <v>DTCA</v>
      </c>
      <c r="B2134" s="23" t="str">
        <f>+IFERROR(VLOOKUP(AS2134,'[2]Listas anexo 1'!$A$7:$B$8,2,FALSE),"")</f>
        <v>ADMIN</v>
      </c>
      <c r="C2134" s="23" t="str">
        <f>+IFERROR(VLOOKUP(AT2134,'[2]Listas anexo 1'!$A$13:$B$15,2,FALSE),"")</f>
        <v>ADMINYCOOR</v>
      </c>
      <c r="D2134" s="23" t="str">
        <f>+IFERROR(VLOOKUP(AT2134,'[2]Listas anexo 1'!$A$13:$C$15,3,FALSE),"")</f>
        <v>CONTRIBUIR</v>
      </c>
      <c r="E2134" s="23" t="str">
        <f>+IFERROR(VLOOKUP(AT2134,'[2]Listas anexo 1'!$A$19:$B$21,2,FALSE),"")</f>
        <v>ADMINOB</v>
      </c>
      <c r="F2134" s="23" t="str">
        <f>+IFERROR(VLOOKUP(AV2134,'[2]Listas anexo 1'!$J$13:$K$21,2,FALSE),"")</f>
        <v>ADOBIV</v>
      </c>
      <c r="G2134" s="23" t="str">
        <f>+IFERROR(VLOOKUP(AW2134,'[2]LISTAS ANEXO 1. 2'!$A$9:$B$38,2,FALSE),"")</f>
        <v>AXVI</v>
      </c>
      <c r="H2134" s="23" t="str">
        <f>+IFERROR(IF(C2134="ADMINYCOOR",VLOOKUP(AY2134,'[2]LISTAS ANEXO 1. 3'!$B$13:$C$42,2,FALSE),IF(C2134="TASAS",VLOOKUP(AY2134,'[2]LISTAS ANEXO 1. 3'!$B$43:$C$51,2,FALSE),IF(C2134="FORTALECIMIENTO",VLOOKUP(AY2134,'[2]LISTAS ANEXO 1. 3'!$B$52:$C$58,2,FALSE),""))),"")</f>
        <v>CD</v>
      </c>
      <c r="I2134" s="23" t="str">
        <f>+IFERROR(VLOOKUP(#REF!,'[2]LISTAS ANEXO 1. 4'!$B$74:$C$90,2,FALSE),"")</f>
        <v/>
      </c>
      <c r="J2134" s="23" t="str">
        <f>+IFERROR(VLOOKUP(X2134,[2]ORDINALES!$B$2:$C$5,2,FALSE),"")</f>
        <v>CTADOS</v>
      </c>
      <c r="K2134" s="23" t="str">
        <f>+IFERROR(VLOOKUP(#REF!,[2]REGION!$G$2:$I$1125,2,FALSE),"")</f>
        <v/>
      </c>
      <c r="L2134" s="23" t="str">
        <f>+IFERROR(VLOOKUP(AI2134,[2]REGION!$G$2:$I$1125,2,FALSE),"")</f>
        <v>CORDOBA</v>
      </c>
      <c r="M2134" s="23" t="str">
        <f>+IFERROR(VLOOKUP(#REF!,[2]ORDINALES!$H$2:$I$382,2,FALSE),"")</f>
        <v/>
      </c>
      <c r="N2134" s="23" t="str">
        <f>IFERROR(VLOOKUP(U2134,'[2]Lista Willy'!$B$11:$D$14,3,FALSE),"")</f>
        <v>REC_20</v>
      </c>
      <c r="O2134" s="24"/>
      <c r="P2134" s="94">
        <v>62076</v>
      </c>
      <c r="Q2134" s="94" t="s">
        <v>540</v>
      </c>
      <c r="R2134" s="94" t="s">
        <v>1757</v>
      </c>
      <c r="S2134" s="94" t="s">
        <v>1972</v>
      </c>
      <c r="T2134" s="94" t="s">
        <v>1757</v>
      </c>
      <c r="U2134" s="94" t="s">
        <v>153</v>
      </c>
      <c r="V2134" s="94" t="s">
        <v>154</v>
      </c>
      <c r="W2134" s="94" t="s">
        <v>1177</v>
      </c>
      <c r="X2134" s="90" t="s">
        <v>55</v>
      </c>
      <c r="Y2134" s="99" t="s">
        <v>1774</v>
      </c>
      <c r="Z2134" s="138">
        <v>20000000</v>
      </c>
      <c r="AA2134" s="120"/>
      <c r="AB2134" s="138"/>
      <c r="AC2134" s="138"/>
      <c r="AD2134" s="138"/>
      <c r="AE2134" s="120">
        <v>20000000</v>
      </c>
      <c r="AF2134" s="88"/>
      <c r="AG2134" s="89"/>
      <c r="AH2134" s="90" t="s">
        <v>57</v>
      </c>
      <c r="AI2134" s="94" t="s">
        <v>1974</v>
      </c>
      <c r="AJ2134" s="94" t="s">
        <v>1975</v>
      </c>
      <c r="AK2134" s="94" t="s">
        <v>1881</v>
      </c>
      <c r="AL2134" s="94" t="s">
        <v>57</v>
      </c>
      <c r="AM2134" s="94"/>
      <c r="AN2134" s="94" t="s">
        <v>57</v>
      </c>
      <c r="AO2134" s="94" t="s">
        <v>1816</v>
      </c>
      <c r="AP2134" s="94" t="s">
        <v>57</v>
      </c>
      <c r="AQ2134" s="94" t="s">
        <v>387</v>
      </c>
      <c r="AR2134" s="94" t="s">
        <v>57</v>
      </c>
      <c r="AS2134" s="90" t="s">
        <v>60</v>
      </c>
      <c r="AT2134" s="94" t="s">
        <v>61</v>
      </c>
      <c r="AU2134" s="97" t="s">
        <v>62</v>
      </c>
      <c r="AV2134" s="98" t="s">
        <v>63</v>
      </c>
      <c r="AW2134" s="97" t="s">
        <v>64</v>
      </c>
      <c r="AX2134" s="97">
        <v>3202008</v>
      </c>
      <c r="AY2134" s="97" t="s">
        <v>65</v>
      </c>
      <c r="AZ2134" s="98" t="s">
        <v>175</v>
      </c>
      <c r="BA2134" s="24"/>
    </row>
    <row r="2135" spans="1:53" ht="84.75" customHeight="1">
      <c r="A2135" s="23" t="str">
        <f>+IFERROR(VLOOKUP(R2135,'[2]Listas niveles'!$D$2:$E$11,2,FALSE),"")</f>
        <v>DTCA</v>
      </c>
      <c r="B2135" s="23" t="str">
        <f>+IFERROR(VLOOKUP(AS2135,'[2]Listas anexo 1'!$A$7:$B$8,2,FALSE),"")</f>
        <v>ADMIN</v>
      </c>
      <c r="C2135" s="23" t="str">
        <f>+IFERROR(VLOOKUP(AT2135,'[2]Listas anexo 1'!$A$13:$B$15,2,FALSE),"")</f>
        <v>ADMINYCOOR</v>
      </c>
      <c r="D2135" s="23" t="str">
        <f>+IFERROR(VLOOKUP(AT2135,'[2]Listas anexo 1'!$A$13:$C$15,3,FALSE),"")</f>
        <v>CONTRIBUIR</v>
      </c>
      <c r="E2135" s="23" t="str">
        <f>+IFERROR(VLOOKUP(AT2135,'[2]Listas anexo 1'!$A$19:$B$21,2,FALSE),"")</f>
        <v>ADMINOB</v>
      </c>
      <c r="F2135" s="23" t="str">
        <f>+IFERROR(VLOOKUP(AV2135,'[2]Listas anexo 1'!$J$13:$K$21,2,FALSE),"")</f>
        <v>ADOBIV</v>
      </c>
      <c r="G2135" s="23" t="str">
        <f>+IFERROR(VLOOKUP(AW2135,'[2]LISTAS ANEXO 1. 2'!$A$9:$B$38,2,FALSE),"")</f>
        <v>AXVI</v>
      </c>
      <c r="H2135" s="23" t="str">
        <f>+IFERROR(IF(C2135="ADMINYCOOR",VLOOKUP(AY2135,'[2]LISTAS ANEXO 1. 3'!$B$13:$C$42,2,FALSE),IF(C2135="TASAS",VLOOKUP(AY2135,'[2]LISTAS ANEXO 1. 3'!$B$43:$C$51,2,FALSE),IF(C2135="FORTALECIMIENTO",VLOOKUP(AY2135,'[2]LISTAS ANEXO 1. 3'!$B$52:$C$58,2,FALSE),""))),"")</f>
        <v>CD</v>
      </c>
      <c r="I2135" s="23" t="str">
        <f>+IFERROR(VLOOKUP(#REF!,'[2]LISTAS ANEXO 1. 4'!$B$74:$C$90,2,FALSE),"")</f>
        <v/>
      </c>
      <c r="J2135" s="23" t="str">
        <f>+IFERROR(VLOOKUP(X2135,[2]ORDINALES!$B$2:$C$5,2,FALSE),"")</f>
        <v>CTADOS</v>
      </c>
      <c r="K2135" s="23" t="str">
        <f>+IFERROR(VLOOKUP(#REF!,[2]REGION!$G$2:$I$1125,2,FALSE),"")</f>
        <v/>
      </c>
      <c r="L2135" s="23" t="str">
        <f>+IFERROR(VLOOKUP(AI2135,[2]REGION!$G$2:$I$1125,2,FALSE),"")</f>
        <v>CORDOBA</v>
      </c>
      <c r="M2135" s="23" t="str">
        <f>+IFERROR(VLOOKUP(#REF!,[2]ORDINALES!$H$2:$I$382,2,FALSE),"")</f>
        <v/>
      </c>
      <c r="N2135" s="23" t="str">
        <f>IFERROR(VLOOKUP(U2135,'[2]Lista Willy'!$B$11:$D$14,3,FALSE),"")</f>
        <v>REC_20</v>
      </c>
      <c r="O2135" s="24"/>
      <c r="P2135" s="94">
        <v>62077</v>
      </c>
      <c r="Q2135" s="94" t="s">
        <v>540</v>
      </c>
      <c r="R2135" s="94" t="s">
        <v>1757</v>
      </c>
      <c r="S2135" s="94" t="s">
        <v>1972</v>
      </c>
      <c r="T2135" s="94" t="s">
        <v>1757</v>
      </c>
      <c r="U2135" s="94" t="s">
        <v>153</v>
      </c>
      <c r="V2135" s="94" t="s">
        <v>154</v>
      </c>
      <c r="W2135" s="94" t="s">
        <v>1177</v>
      </c>
      <c r="X2135" s="90" t="s">
        <v>55</v>
      </c>
      <c r="Y2135" s="94" t="s">
        <v>2016</v>
      </c>
      <c r="Z2135" s="138">
        <v>15000000</v>
      </c>
      <c r="AA2135" s="120"/>
      <c r="AB2135" s="138"/>
      <c r="AC2135" s="138"/>
      <c r="AD2135" s="138"/>
      <c r="AE2135" s="120">
        <v>15000000</v>
      </c>
      <c r="AF2135" s="88"/>
      <c r="AG2135" s="89"/>
      <c r="AH2135" s="90" t="s">
        <v>57</v>
      </c>
      <c r="AI2135" s="94" t="s">
        <v>1974</v>
      </c>
      <c r="AJ2135" s="94" t="s">
        <v>1975</v>
      </c>
      <c r="AK2135" s="94" t="s">
        <v>1881</v>
      </c>
      <c r="AL2135" s="94" t="s">
        <v>57</v>
      </c>
      <c r="AM2135" s="94"/>
      <c r="AN2135" s="94" t="s">
        <v>57</v>
      </c>
      <c r="AO2135" s="94" t="s">
        <v>1816</v>
      </c>
      <c r="AP2135" s="94" t="s">
        <v>57</v>
      </c>
      <c r="AQ2135" s="94" t="s">
        <v>387</v>
      </c>
      <c r="AR2135" s="94" t="s">
        <v>57</v>
      </c>
      <c r="AS2135" s="90" t="s">
        <v>60</v>
      </c>
      <c r="AT2135" s="94" t="s">
        <v>61</v>
      </c>
      <c r="AU2135" s="97" t="s">
        <v>62</v>
      </c>
      <c r="AV2135" s="98" t="s">
        <v>63</v>
      </c>
      <c r="AW2135" s="97" t="s">
        <v>64</v>
      </c>
      <c r="AX2135" s="97">
        <v>3202008</v>
      </c>
      <c r="AY2135" s="97" t="s">
        <v>65</v>
      </c>
      <c r="AZ2135" s="98" t="s">
        <v>175</v>
      </c>
      <c r="BA2135" s="24"/>
    </row>
    <row r="2136" spans="1:53" ht="84.75" customHeight="1">
      <c r="A2136" s="23" t="str">
        <f>+IFERROR(VLOOKUP(R2136,'[2]Listas niveles'!$D$2:$E$11,2,FALSE),"")</f>
        <v>DTCA</v>
      </c>
      <c r="B2136" s="23" t="str">
        <f>+IFERROR(VLOOKUP(AS2136,'[2]Listas anexo 1'!$A$7:$B$8,2,FALSE),"")</f>
        <v>ADMIN</v>
      </c>
      <c r="C2136" s="23" t="str">
        <f>+IFERROR(VLOOKUP(AT2136,'[2]Listas anexo 1'!$A$13:$B$15,2,FALSE),"")</f>
        <v>ADMINYCOOR</v>
      </c>
      <c r="D2136" s="23" t="str">
        <f>+IFERROR(VLOOKUP(AT2136,'[2]Listas anexo 1'!$A$13:$C$15,3,FALSE),"")</f>
        <v>CONTRIBUIR</v>
      </c>
      <c r="E2136" s="23" t="str">
        <f>+IFERROR(VLOOKUP(AT2136,'[2]Listas anexo 1'!$A$19:$B$21,2,FALSE),"")</f>
        <v>ADMINOB</v>
      </c>
      <c r="F2136" s="23" t="str">
        <f>+IFERROR(VLOOKUP(AV2136,'[2]Listas anexo 1'!$J$13:$K$21,2,FALSE),"")</f>
        <v>ADOBIV</v>
      </c>
      <c r="G2136" s="23" t="str">
        <f>+IFERROR(VLOOKUP(AW2136,'[2]LISTAS ANEXO 1. 2'!$A$9:$B$38,2,FALSE),"")</f>
        <v>AXVI</v>
      </c>
      <c r="H2136" s="23" t="str">
        <f>+IFERROR(IF(C2136="ADMINYCOOR",VLOOKUP(AY2136,'[2]LISTAS ANEXO 1. 3'!$B$13:$C$42,2,FALSE),IF(C2136="TASAS",VLOOKUP(AY2136,'[2]LISTAS ANEXO 1. 3'!$B$43:$C$51,2,FALSE),IF(C2136="FORTALECIMIENTO",VLOOKUP(AY2136,'[2]LISTAS ANEXO 1. 3'!$B$52:$C$58,2,FALSE),""))),"")</f>
        <v>CD</v>
      </c>
      <c r="I2136" s="23" t="str">
        <f>+IFERROR(VLOOKUP(#REF!,'[2]LISTAS ANEXO 1. 4'!$B$74:$C$90,2,FALSE),"")</f>
        <v/>
      </c>
      <c r="J2136" s="23" t="str">
        <f>+IFERROR(VLOOKUP(X2136,[2]ORDINALES!$B$2:$C$5,2,FALSE),"")</f>
        <v>CTADOS</v>
      </c>
      <c r="K2136" s="23" t="str">
        <f>+IFERROR(VLOOKUP(#REF!,[2]REGION!$G$2:$I$1125,2,FALSE),"")</f>
        <v/>
      </c>
      <c r="L2136" s="23" t="str">
        <f>+IFERROR(VLOOKUP(AI2136,[2]REGION!$G$2:$I$1125,2,FALSE),"")</f>
        <v>CORDOBA</v>
      </c>
      <c r="M2136" s="23" t="str">
        <f>+IFERROR(VLOOKUP(#REF!,[2]ORDINALES!$H$2:$I$382,2,FALSE),"")</f>
        <v/>
      </c>
      <c r="N2136" s="23" t="str">
        <f>IFERROR(VLOOKUP(U2136,'[2]Lista Willy'!$B$11:$D$14,3,FALSE),"")</f>
        <v>REC_20</v>
      </c>
      <c r="O2136" s="24"/>
      <c r="P2136" s="94">
        <v>62078</v>
      </c>
      <c r="Q2136" s="94" t="s">
        <v>540</v>
      </c>
      <c r="R2136" s="94" t="s">
        <v>1757</v>
      </c>
      <c r="S2136" s="94" t="s">
        <v>1972</v>
      </c>
      <c r="T2136" s="94" t="s">
        <v>1757</v>
      </c>
      <c r="U2136" s="94" t="s">
        <v>153</v>
      </c>
      <c r="V2136" s="94" t="s">
        <v>154</v>
      </c>
      <c r="W2136" s="94" t="s">
        <v>1177</v>
      </c>
      <c r="X2136" s="90" t="s">
        <v>55</v>
      </c>
      <c r="Y2136" s="94" t="s">
        <v>2017</v>
      </c>
      <c r="Z2136" s="138">
        <v>50000000</v>
      </c>
      <c r="AA2136" s="120"/>
      <c r="AB2136" s="138"/>
      <c r="AC2136" s="138"/>
      <c r="AD2136" s="138"/>
      <c r="AE2136" s="120">
        <v>50000000</v>
      </c>
      <c r="AF2136" s="88"/>
      <c r="AG2136" s="89"/>
      <c r="AH2136" s="90" t="s">
        <v>57</v>
      </c>
      <c r="AI2136" s="94" t="s">
        <v>1974</v>
      </c>
      <c r="AJ2136" s="94" t="s">
        <v>1975</v>
      </c>
      <c r="AK2136" s="94" t="s">
        <v>1881</v>
      </c>
      <c r="AL2136" s="94" t="s">
        <v>57</v>
      </c>
      <c r="AM2136" s="94"/>
      <c r="AN2136" s="94" t="s">
        <v>57</v>
      </c>
      <c r="AO2136" s="94" t="s">
        <v>1816</v>
      </c>
      <c r="AP2136" s="94" t="s">
        <v>57</v>
      </c>
      <c r="AQ2136" s="94" t="s">
        <v>387</v>
      </c>
      <c r="AR2136" s="94" t="s">
        <v>57</v>
      </c>
      <c r="AS2136" s="90" t="s">
        <v>60</v>
      </c>
      <c r="AT2136" s="94" t="s">
        <v>61</v>
      </c>
      <c r="AU2136" s="97" t="s">
        <v>62</v>
      </c>
      <c r="AV2136" s="98" t="s">
        <v>63</v>
      </c>
      <c r="AW2136" s="97" t="s">
        <v>64</v>
      </c>
      <c r="AX2136" s="97">
        <v>3202008</v>
      </c>
      <c r="AY2136" s="97" t="s">
        <v>65</v>
      </c>
      <c r="AZ2136" s="98" t="s">
        <v>175</v>
      </c>
      <c r="BA2136" s="24"/>
    </row>
    <row r="2137" spans="1:53" ht="84.75" customHeight="1">
      <c r="A2137" s="23" t="str">
        <f>+IFERROR(VLOOKUP(R2137,'[2]Listas niveles'!$D$2:$E$11,2,FALSE),"")</f>
        <v>DTCA</v>
      </c>
      <c r="B2137" s="23" t="str">
        <f>+IFERROR(VLOOKUP(AS2137,'[2]Listas anexo 1'!$A$7:$B$8,2,FALSE),"")</f>
        <v>ADMIN</v>
      </c>
      <c r="C2137" s="23" t="str">
        <f>+IFERROR(VLOOKUP(AT2137,'[2]Listas anexo 1'!$A$13:$B$15,2,FALSE),"")</f>
        <v>ADMINYCOOR</v>
      </c>
      <c r="D2137" s="23" t="str">
        <f>+IFERROR(VLOOKUP(AT2137,'[2]Listas anexo 1'!$A$13:$C$15,3,FALSE),"")</f>
        <v>CONTRIBUIR</v>
      </c>
      <c r="E2137" s="23" t="str">
        <f>+IFERROR(VLOOKUP(AT2137,'[2]Listas anexo 1'!$A$19:$B$21,2,FALSE),"")</f>
        <v>ADMINOB</v>
      </c>
      <c r="F2137" s="23" t="str">
        <f>+IFERROR(VLOOKUP(AV2137,'[2]Listas anexo 1'!$J$13:$K$21,2,FALSE),"")</f>
        <v>ADOBIV</v>
      </c>
      <c r="G2137" s="23" t="str">
        <f>+IFERROR(VLOOKUP(AW2137,'[2]LISTAS ANEXO 1. 2'!$A$9:$B$38,2,FALSE),"")</f>
        <v>AXVI</v>
      </c>
      <c r="H2137" s="23" t="str">
        <f>+IFERROR(IF(C2137="ADMINYCOOR",VLOOKUP(AY2137,'[2]LISTAS ANEXO 1. 3'!$B$13:$C$42,2,FALSE),IF(C2137="TASAS",VLOOKUP(AY2137,'[2]LISTAS ANEXO 1. 3'!$B$43:$C$51,2,FALSE),IF(C2137="FORTALECIMIENTO",VLOOKUP(AY2137,'[2]LISTAS ANEXO 1. 3'!$B$52:$C$58,2,FALSE),""))),"")</f>
        <v>CD</v>
      </c>
      <c r="I2137" s="23" t="str">
        <f>+IFERROR(VLOOKUP(#REF!,'[2]LISTAS ANEXO 1. 4'!$B$74:$C$90,2,FALSE),"")</f>
        <v/>
      </c>
      <c r="J2137" s="23" t="str">
        <f>+IFERROR(VLOOKUP(X2137,[2]ORDINALES!$B$2:$C$5,2,FALSE),"")</f>
        <v>CTADOS</v>
      </c>
      <c r="K2137" s="23" t="str">
        <f>+IFERROR(VLOOKUP(#REF!,[2]REGION!$G$2:$I$1125,2,FALSE),"")</f>
        <v/>
      </c>
      <c r="L2137" s="23" t="str">
        <f>+IFERROR(VLOOKUP(AI2137,[2]REGION!$G$2:$I$1125,2,FALSE),"")</f>
        <v>CORDOBA</v>
      </c>
      <c r="M2137" s="23" t="str">
        <f>+IFERROR(VLOOKUP(#REF!,[2]ORDINALES!$H$2:$I$382,2,FALSE),"")</f>
        <v/>
      </c>
      <c r="N2137" s="23" t="str">
        <f>IFERROR(VLOOKUP(U2137,'[2]Lista Willy'!$B$11:$D$14,3,FALSE),"")</f>
        <v>REC_20</v>
      </c>
      <c r="O2137" s="24"/>
      <c r="P2137" s="94">
        <v>62079</v>
      </c>
      <c r="Q2137" s="94" t="s">
        <v>540</v>
      </c>
      <c r="R2137" s="94" t="s">
        <v>1757</v>
      </c>
      <c r="S2137" s="94" t="s">
        <v>1972</v>
      </c>
      <c r="T2137" s="94" t="s">
        <v>1757</v>
      </c>
      <c r="U2137" s="94" t="s">
        <v>153</v>
      </c>
      <c r="V2137" s="94" t="s">
        <v>154</v>
      </c>
      <c r="W2137" s="94" t="s">
        <v>1177</v>
      </c>
      <c r="X2137" s="90" t="s">
        <v>55</v>
      </c>
      <c r="Y2137" s="94" t="s">
        <v>2018</v>
      </c>
      <c r="Z2137" s="138">
        <v>50000000</v>
      </c>
      <c r="AA2137" s="120"/>
      <c r="AB2137" s="138"/>
      <c r="AC2137" s="138"/>
      <c r="AD2137" s="138"/>
      <c r="AE2137" s="120">
        <v>50000000</v>
      </c>
      <c r="AF2137" s="88"/>
      <c r="AG2137" s="89"/>
      <c r="AH2137" s="90" t="s">
        <v>57</v>
      </c>
      <c r="AI2137" s="94" t="s">
        <v>1974</v>
      </c>
      <c r="AJ2137" s="94" t="s">
        <v>1975</v>
      </c>
      <c r="AK2137" s="94" t="s">
        <v>1881</v>
      </c>
      <c r="AL2137" s="94" t="s">
        <v>57</v>
      </c>
      <c r="AM2137" s="94"/>
      <c r="AN2137" s="94" t="s">
        <v>57</v>
      </c>
      <c r="AO2137" s="94" t="s">
        <v>1816</v>
      </c>
      <c r="AP2137" s="94" t="s">
        <v>57</v>
      </c>
      <c r="AQ2137" s="94" t="s">
        <v>387</v>
      </c>
      <c r="AR2137" s="94" t="s">
        <v>57</v>
      </c>
      <c r="AS2137" s="90" t="s">
        <v>60</v>
      </c>
      <c r="AT2137" s="94" t="s">
        <v>61</v>
      </c>
      <c r="AU2137" s="97" t="s">
        <v>62</v>
      </c>
      <c r="AV2137" s="98" t="s">
        <v>63</v>
      </c>
      <c r="AW2137" s="97" t="s">
        <v>64</v>
      </c>
      <c r="AX2137" s="97">
        <v>3202008</v>
      </c>
      <c r="AY2137" s="97" t="s">
        <v>65</v>
      </c>
      <c r="AZ2137" s="98" t="s">
        <v>175</v>
      </c>
      <c r="BA2137" s="24"/>
    </row>
    <row r="2138" spans="1:53" ht="84.75" customHeight="1">
      <c r="A2138" s="23" t="str">
        <f>+IFERROR(VLOOKUP(R2138,'[2]Listas niveles'!$D$2:$E$11,2,FALSE),"")</f>
        <v>DTCA</v>
      </c>
      <c r="B2138" s="23" t="str">
        <f>+IFERROR(VLOOKUP(AS2138,'[2]Listas anexo 1'!$A$7:$B$8,2,FALSE),"")</f>
        <v>ADMIN</v>
      </c>
      <c r="C2138" s="23" t="str">
        <f>+IFERROR(VLOOKUP(AT2138,'[2]Listas anexo 1'!$A$13:$B$15,2,FALSE),"")</f>
        <v>ADMINYCOOR</v>
      </c>
      <c r="D2138" s="23" t="str">
        <f>+IFERROR(VLOOKUP(AT2138,'[2]Listas anexo 1'!$A$13:$C$15,3,FALSE),"")</f>
        <v>CONTRIBUIR</v>
      </c>
      <c r="E2138" s="23" t="str">
        <f>+IFERROR(VLOOKUP(AT2138,'[2]Listas anexo 1'!$A$19:$B$21,2,FALSE),"")</f>
        <v>ADMINOB</v>
      </c>
      <c r="F2138" s="23" t="str">
        <f>+IFERROR(VLOOKUP(AV2138,'[2]Listas anexo 1'!$J$13:$K$21,2,FALSE),"")</f>
        <v>ADOBIV</v>
      </c>
      <c r="G2138" s="23" t="str">
        <f>+IFERROR(VLOOKUP(AW2138,'[2]LISTAS ANEXO 1. 2'!$A$9:$B$38,2,FALSE),"")</f>
        <v>AXVI</v>
      </c>
      <c r="H2138" s="23" t="str">
        <f>+IFERROR(IF(C2138="ADMINYCOOR",VLOOKUP(AY2138,'[2]LISTAS ANEXO 1. 3'!$B$13:$C$42,2,FALSE),IF(C2138="TASAS",VLOOKUP(AY2138,'[2]LISTAS ANEXO 1. 3'!$B$43:$C$51,2,FALSE),IF(C2138="FORTALECIMIENTO",VLOOKUP(AY2138,'[2]LISTAS ANEXO 1. 3'!$B$52:$C$58,2,FALSE),""))),"")</f>
        <v>CD</v>
      </c>
      <c r="I2138" s="23" t="str">
        <f>+IFERROR(VLOOKUP(#REF!,'[2]LISTAS ANEXO 1. 4'!$B$74:$C$90,2,FALSE),"")</f>
        <v/>
      </c>
      <c r="J2138" s="23" t="str">
        <f>+IFERROR(VLOOKUP(X2138,[2]ORDINALES!$B$2:$C$5,2,FALSE),"")</f>
        <v>CTADOS</v>
      </c>
      <c r="K2138" s="23" t="str">
        <f>+IFERROR(VLOOKUP(#REF!,[2]REGION!$G$2:$I$1125,2,FALSE),"")</f>
        <v/>
      </c>
      <c r="L2138" s="23" t="str">
        <f>+IFERROR(VLOOKUP(AI2138,[2]REGION!$G$2:$I$1125,2,FALSE),"")</f>
        <v>CORDOBA</v>
      </c>
      <c r="M2138" s="23" t="str">
        <f>+IFERROR(VLOOKUP(#REF!,[2]ORDINALES!$H$2:$I$382,2,FALSE),"")</f>
        <v/>
      </c>
      <c r="N2138" s="23" t="str">
        <f>IFERROR(VLOOKUP(U2138,'[2]Lista Willy'!$B$11:$D$14,3,FALSE),"")</f>
        <v>REC_20</v>
      </c>
      <c r="O2138" s="24"/>
      <c r="P2138" s="94">
        <v>62080</v>
      </c>
      <c r="Q2138" s="94" t="s">
        <v>540</v>
      </c>
      <c r="R2138" s="94" t="s">
        <v>1757</v>
      </c>
      <c r="S2138" s="94" t="s">
        <v>1972</v>
      </c>
      <c r="T2138" s="94" t="s">
        <v>1757</v>
      </c>
      <c r="U2138" s="94" t="s">
        <v>153</v>
      </c>
      <c r="V2138" s="94" t="s">
        <v>154</v>
      </c>
      <c r="W2138" s="94" t="s">
        <v>1177</v>
      </c>
      <c r="X2138" s="90" t="s">
        <v>55</v>
      </c>
      <c r="Y2138" s="94" t="s">
        <v>2019</v>
      </c>
      <c r="Z2138" s="138">
        <v>40000000</v>
      </c>
      <c r="AA2138" s="120"/>
      <c r="AB2138" s="138"/>
      <c r="AC2138" s="138"/>
      <c r="AD2138" s="138"/>
      <c r="AE2138" s="120">
        <v>40000000</v>
      </c>
      <c r="AF2138" s="88"/>
      <c r="AG2138" s="89"/>
      <c r="AH2138" s="90" t="s">
        <v>57</v>
      </c>
      <c r="AI2138" s="94" t="s">
        <v>1974</v>
      </c>
      <c r="AJ2138" s="94" t="s">
        <v>1975</v>
      </c>
      <c r="AK2138" s="94" t="s">
        <v>1881</v>
      </c>
      <c r="AL2138" s="94" t="s">
        <v>57</v>
      </c>
      <c r="AM2138" s="94"/>
      <c r="AN2138" s="94" t="s">
        <v>57</v>
      </c>
      <c r="AO2138" s="94" t="s">
        <v>1816</v>
      </c>
      <c r="AP2138" s="94" t="s">
        <v>57</v>
      </c>
      <c r="AQ2138" s="94" t="s">
        <v>387</v>
      </c>
      <c r="AR2138" s="94" t="s">
        <v>57</v>
      </c>
      <c r="AS2138" s="90" t="s">
        <v>60</v>
      </c>
      <c r="AT2138" s="94" t="s">
        <v>61</v>
      </c>
      <c r="AU2138" s="97" t="s">
        <v>62</v>
      </c>
      <c r="AV2138" s="98" t="s">
        <v>63</v>
      </c>
      <c r="AW2138" s="97" t="s">
        <v>64</v>
      </c>
      <c r="AX2138" s="97">
        <v>3202008</v>
      </c>
      <c r="AY2138" s="97" t="s">
        <v>65</v>
      </c>
      <c r="AZ2138" s="98" t="s">
        <v>175</v>
      </c>
      <c r="BA2138" s="24"/>
    </row>
    <row r="2139" spans="1:53" ht="84.75" customHeight="1">
      <c r="A2139" s="23" t="str">
        <f>+IFERROR(VLOOKUP(R2139,'[2]Listas niveles'!$D$2:$E$11,2,FALSE),"")</f>
        <v>DTCA</v>
      </c>
      <c r="B2139" s="23" t="str">
        <f>+IFERROR(VLOOKUP(AS2139,'[2]Listas anexo 1'!$A$7:$B$8,2,FALSE),"")</f>
        <v>ADMIN</v>
      </c>
      <c r="C2139" s="23" t="str">
        <f>+IFERROR(VLOOKUP(AT2139,'[2]Listas anexo 1'!$A$13:$B$15,2,FALSE),"")</f>
        <v>ADMINYCOOR</v>
      </c>
      <c r="D2139" s="23" t="str">
        <f>+IFERROR(VLOOKUP(AT2139,'[2]Listas anexo 1'!$A$13:$C$15,3,FALSE),"")</f>
        <v>CONTRIBUIR</v>
      </c>
      <c r="E2139" s="23" t="str">
        <f>+IFERROR(VLOOKUP(AT2139,'[2]Listas anexo 1'!$A$19:$B$21,2,FALSE),"")</f>
        <v>ADMINOB</v>
      </c>
      <c r="F2139" s="23" t="str">
        <f>+IFERROR(VLOOKUP(AV2139,'[2]Listas anexo 1'!$J$13:$K$21,2,FALSE),"")</f>
        <v>ADOBIV</v>
      </c>
      <c r="G2139" s="23" t="str">
        <f>+IFERROR(VLOOKUP(AW2139,'[2]LISTAS ANEXO 1. 2'!$A$9:$B$38,2,FALSE),"")</f>
        <v>AXVI</v>
      </c>
      <c r="H2139" s="23" t="str">
        <f>+IFERROR(IF(C2139="ADMINYCOOR",VLOOKUP(AY2139,'[2]LISTAS ANEXO 1. 3'!$B$13:$C$42,2,FALSE),IF(C2139="TASAS",VLOOKUP(AY2139,'[2]LISTAS ANEXO 1. 3'!$B$43:$C$51,2,FALSE),IF(C2139="FORTALECIMIENTO",VLOOKUP(AY2139,'[2]LISTAS ANEXO 1. 3'!$B$52:$C$58,2,FALSE),""))),"")</f>
        <v>CD</v>
      </c>
      <c r="I2139" s="23" t="str">
        <f>+IFERROR(VLOOKUP(#REF!,'[2]LISTAS ANEXO 1. 4'!$B$74:$C$90,2,FALSE),"")</f>
        <v/>
      </c>
      <c r="J2139" s="23" t="str">
        <f>+IFERROR(VLOOKUP(X2139,[2]ORDINALES!$B$2:$C$5,2,FALSE),"")</f>
        <v>CTADOS</v>
      </c>
      <c r="K2139" s="23" t="str">
        <f>+IFERROR(VLOOKUP(#REF!,[2]REGION!$G$2:$I$1125,2,FALSE),"")</f>
        <v/>
      </c>
      <c r="L2139" s="23" t="str">
        <f>+IFERROR(VLOOKUP(AI2139,[2]REGION!$G$2:$I$1125,2,FALSE),"")</f>
        <v>CORDOBA</v>
      </c>
      <c r="M2139" s="23" t="str">
        <f>+IFERROR(VLOOKUP(#REF!,[2]ORDINALES!$H$2:$I$382,2,FALSE),"")</f>
        <v/>
      </c>
      <c r="N2139" s="23" t="str">
        <f>IFERROR(VLOOKUP(U2139,'[2]Lista Willy'!$B$11:$D$14,3,FALSE),"")</f>
        <v>REC_20</v>
      </c>
      <c r="O2139" s="24"/>
      <c r="P2139" s="94">
        <v>62081</v>
      </c>
      <c r="Q2139" s="94" t="s">
        <v>540</v>
      </c>
      <c r="R2139" s="94" t="s">
        <v>1757</v>
      </c>
      <c r="S2139" s="94" t="s">
        <v>1972</v>
      </c>
      <c r="T2139" s="94" t="s">
        <v>1757</v>
      </c>
      <c r="U2139" s="94" t="s">
        <v>153</v>
      </c>
      <c r="V2139" s="94" t="s">
        <v>154</v>
      </c>
      <c r="W2139" s="94" t="s">
        <v>1177</v>
      </c>
      <c r="X2139" s="90" t="s">
        <v>55</v>
      </c>
      <c r="Y2139" s="94" t="s">
        <v>2020</v>
      </c>
      <c r="Z2139" s="138">
        <v>30000000</v>
      </c>
      <c r="AA2139" s="120"/>
      <c r="AB2139" s="138"/>
      <c r="AC2139" s="138"/>
      <c r="AD2139" s="138"/>
      <c r="AE2139" s="120">
        <v>30000000</v>
      </c>
      <c r="AF2139" s="88"/>
      <c r="AG2139" s="89"/>
      <c r="AH2139" s="90" t="s">
        <v>57</v>
      </c>
      <c r="AI2139" s="94" t="s">
        <v>1974</v>
      </c>
      <c r="AJ2139" s="94" t="s">
        <v>1975</v>
      </c>
      <c r="AK2139" s="94" t="s">
        <v>1881</v>
      </c>
      <c r="AL2139" s="94" t="s">
        <v>57</v>
      </c>
      <c r="AM2139" s="94"/>
      <c r="AN2139" s="94" t="s">
        <v>57</v>
      </c>
      <c r="AO2139" s="94" t="s">
        <v>1816</v>
      </c>
      <c r="AP2139" s="94" t="s">
        <v>57</v>
      </c>
      <c r="AQ2139" s="94" t="s">
        <v>387</v>
      </c>
      <c r="AR2139" s="94" t="s">
        <v>57</v>
      </c>
      <c r="AS2139" s="90" t="s">
        <v>60</v>
      </c>
      <c r="AT2139" s="94" t="s">
        <v>61</v>
      </c>
      <c r="AU2139" s="97" t="s">
        <v>62</v>
      </c>
      <c r="AV2139" s="98" t="s">
        <v>63</v>
      </c>
      <c r="AW2139" s="97" t="s">
        <v>64</v>
      </c>
      <c r="AX2139" s="97">
        <v>3202008</v>
      </c>
      <c r="AY2139" s="97" t="s">
        <v>65</v>
      </c>
      <c r="AZ2139" s="98" t="s">
        <v>175</v>
      </c>
      <c r="BA2139" s="24"/>
    </row>
    <row r="2140" spans="1:53" ht="84.75" customHeight="1">
      <c r="A2140" s="23" t="str">
        <f>+IFERROR(VLOOKUP(R2140,'[2]Listas niveles'!$D$2:$E$11,2,FALSE),"")</f>
        <v>DTCA</v>
      </c>
      <c r="B2140" s="23" t="str">
        <f>+IFERROR(VLOOKUP(AS2140,'[2]Listas anexo 1'!$A$7:$B$8,2,FALSE),"")</f>
        <v>ADMIN</v>
      </c>
      <c r="C2140" s="23" t="str">
        <f>+IFERROR(VLOOKUP(AT2140,'[2]Listas anexo 1'!$A$13:$B$15,2,FALSE),"")</f>
        <v>ADMINYCOOR</v>
      </c>
      <c r="D2140" s="23" t="str">
        <f>+IFERROR(VLOOKUP(AT2140,'[2]Listas anexo 1'!$A$13:$C$15,3,FALSE),"")</f>
        <v>CONTRIBUIR</v>
      </c>
      <c r="E2140" s="23" t="str">
        <f>+IFERROR(VLOOKUP(AT2140,'[2]Listas anexo 1'!$A$19:$B$21,2,FALSE),"")</f>
        <v>ADMINOB</v>
      </c>
      <c r="F2140" s="23" t="str">
        <f>+IFERROR(VLOOKUP(AV2140,'[2]Listas anexo 1'!$J$13:$K$21,2,FALSE),"")</f>
        <v>ADOBIII</v>
      </c>
      <c r="G2140" s="23" t="str">
        <f>+IFERROR(VLOOKUP(AW2140,'[2]LISTAS ANEXO 1. 2'!$A$9:$B$38,2,FALSE),"")</f>
        <v>AX</v>
      </c>
      <c r="H2140" s="23" t="str">
        <f>+IFERROR(IF(C2140="ADMINYCOOR",VLOOKUP(AY2140,'[2]LISTAS ANEXO 1. 3'!$B$13:$C$42,2,FALSE),IF(C2140="TASAS",VLOOKUP(AY2140,'[2]LISTAS ANEXO 1. 3'!$B$43:$C$51,2,FALSE),IF(C2140="FORTALECIMIENTO",VLOOKUP(AY2140,'[2]LISTAS ANEXO 1. 3'!$B$52:$C$58,2,FALSE),""))),"")</f>
        <v>OO</v>
      </c>
      <c r="I2140" s="23" t="str">
        <f>+IFERROR(VLOOKUP(#REF!,'[2]LISTAS ANEXO 1. 4'!$B$74:$C$90,2,FALSE),"")</f>
        <v/>
      </c>
      <c r="J2140" s="23" t="str">
        <f>+IFERROR(VLOOKUP(X2140,[2]ORDINALES!$B$2:$C$5,2,FALSE),"")</f>
        <v>CTADOS</v>
      </c>
      <c r="K2140" s="23" t="str">
        <f>+IFERROR(VLOOKUP(#REF!,[2]REGION!$G$2:$I$1125,2,FALSE),"")</f>
        <v/>
      </c>
      <c r="L2140" s="23" t="str">
        <f>+IFERROR(VLOOKUP(AI2140,[2]REGION!$G$2:$I$1125,2,FALSE),"")</f>
        <v>CORDOBA</v>
      </c>
      <c r="M2140" s="23" t="str">
        <f>+IFERROR(VLOOKUP(#REF!,[2]ORDINALES!$H$2:$I$382,2,FALSE),"")</f>
        <v/>
      </c>
      <c r="N2140" s="23" t="str">
        <f>IFERROR(VLOOKUP(U2140,'[2]Lista Willy'!$B$11:$D$14,3,FALSE),"")</f>
        <v>REC_20</v>
      </c>
      <c r="O2140" s="24"/>
      <c r="P2140" s="94">
        <v>62082</v>
      </c>
      <c r="Q2140" s="94" t="s">
        <v>540</v>
      </c>
      <c r="R2140" s="94" t="s">
        <v>1757</v>
      </c>
      <c r="S2140" s="94" t="s">
        <v>1972</v>
      </c>
      <c r="T2140" s="94" t="s">
        <v>1757</v>
      </c>
      <c r="U2140" s="94" t="s">
        <v>153</v>
      </c>
      <c r="V2140" s="94" t="s">
        <v>154</v>
      </c>
      <c r="W2140" s="94" t="s">
        <v>1177</v>
      </c>
      <c r="X2140" s="90" t="s">
        <v>55</v>
      </c>
      <c r="Y2140" s="94" t="s">
        <v>1993</v>
      </c>
      <c r="Z2140" s="138">
        <v>37128000</v>
      </c>
      <c r="AA2140" s="120"/>
      <c r="AB2140" s="138"/>
      <c r="AC2140" s="138"/>
      <c r="AD2140" s="138"/>
      <c r="AE2140" s="120">
        <v>37128000</v>
      </c>
      <c r="AF2140" s="88"/>
      <c r="AG2140" s="89"/>
      <c r="AH2140" s="90" t="s">
        <v>57</v>
      </c>
      <c r="AI2140" s="94" t="s">
        <v>1974</v>
      </c>
      <c r="AJ2140" s="94" t="s">
        <v>1975</v>
      </c>
      <c r="AK2140" s="94"/>
      <c r="AL2140" s="94" t="s">
        <v>57</v>
      </c>
      <c r="AM2140" s="94"/>
      <c r="AN2140" s="94" t="s">
        <v>57</v>
      </c>
      <c r="AO2140" s="94"/>
      <c r="AP2140" s="94" t="s">
        <v>57</v>
      </c>
      <c r="AQ2140" s="94" t="s">
        <v>387</v>
      </c>
      <c r="AR2140" s="94" t="s">
        <v>57</v>
      </c>
      <c r="AS2140" s="90" t="s">
        <v>60</v>
      </c>
      <c r="AT2140" s="94" t="s">
        <v>61</v>
      </c>
      <c r="AU2140" s="97" t="s">
        <v>62</v>
      </c>
      <c r="AV2140" s="98" t="s">
        <v>272</v>
      </c>
      <c r="AW2140" s="97" t="s">
        <v>335</v>
      </c>
      <c r="AX2140" s="97">
        <v>3202004</v>
      </c>
      <c r="AY2140" s="97" t="s">
        <v>336</v>
      </c>
      <c r="AZ2140" s="98" t="s">
        <v>888</v>
      </c>
      <c r="BA2140" s="24"/>
    </row>
    <row r="2141" spans="1:53" ht="84.75" customHeight="1">
      <c r="A2141" s="23" t="str">
        <f>+IFERROR(VLOOKUP(R2141,'[2]Listas niveles'!$D$2:$E$11,2,FALSE),"")</f>
        <v>DTCA</v>
      </c>
      <c r="B2141" s="23" t="str">
        <f>+IFERROR(VLOOKUP(AS2141,'[2]Listas anexo 1'!$A$7:$B$8,2,FALSE),"")</f>
        <v>ADMIN</v>
      </c>
      <c r="C2141" s="23" t="str">
        <f>+IFERROR(VLOOKUP(AT2141,'[2]Listas anexo 1'!$A$13:$B$15,2,FALSE),"")</f>
        <v>ADMINYCOOR</v>
      </c>
      <c r="D2141" s="23" t="str">
        <f>+IFERROR(VLOOKUP(AT2141,'[2]Listas anexo 1'!$A$13:$C$15,3,FALSE),"")</f>
        <v>CONTRIBUIR</v>
      </c>
      <c r="E2141" s="23" t="str">
        <f>+IFERROR(VLOOKUP(AT2141,'[2]Listas anexo 1'!$A$19:$B$21,2,FALSE),"")</f>
        <v>ADMINOB</v>
      </c>
      <c r="F2141" s="23" t="str">
        <f>+IFERROR(VLOOKUP(AV2141,'[2]Listas anexo 1'!$J$13:$K$21,2,FALSE),"")</f>
        <v>ADOBIII</v>
      </c>
      <c r="G2141" s="23" t="str">
        <f>+IFERROR(VLOOKUP(AW2141,'[2]LISTAS ANEXO 1. 2'!$A$9:$B$38,2,FALSE),"")</f>
        <v>AX</v>
      </c>
      <c r="H2141" s="23" t="str">
        <f>+IFERROR(IF(C2141="ADMINYCOOR",VLOOKUP(AY2141,'[2]LISTAS ANEXO 1. 3'!$B$13:$C$42,2,FALSE),IF(C2141="TASAS",VLOOKUP(AY2141,'[2]LISTAS ANEXO 1. 3'!$B$43:$C$51,2,FALSE),IF(C2141="FORTALECIMIENTO",VLOOKUP(AY2141,'[2]LISTAS ANEXO 1. 3'!$B$52:$C$58,2,FALSE),""))),"")</f>
        <v>OO</v>
      </c>
      <c r="I2141" s="23" t="str">
        <f>+IFERROR(VLOOKUP(#REF!,'[2]LISTAS ANEXO 1. 4'!$B$74:$C$90,2,FALSE),"")</f>
        <v/>
      </c>
      <c r="J2141" s="23" t="str">
        <f>+IFERROR(VLOOKUP(X2141,[2]ORDINALES!$B$2:$C$5,2,FALSE),"")</f>
        <v>CTADOS</v>
      </c>
      <c r="K2141" s="23" t="str">
        <f>+IFERROR(VLOOKUP(#REF!,[2]REGION!$G$2:$I$1125,2,FALSE),"")</f>
        <v/>
      </c>
      <c r="L2141" s="23" t="str">
        <f>+IFERROR(VLOOKUP(AI2141,[2]REGION!$G$2:$I$1125,2,FALSE),"")</f>
        <v>CORDOBA</v>
      </c>
      <c r="M2141" s="23" t="str">
        <f>+IFERROR(VLOOKUP(#REF!,[2]ORDINALES!$H$2:$I$382,2,FALSE),"")</f>
        <v/>
      </c>
      <c r="N2141" s="23" t="str">
        <f>IFERROR(VLOOKUP(U2141,'[2]Lista Willy'!$B$11:$D$14,3,FALSE),"")</f>
        <v>REC_20</v>
      </c>
      <c r="O2141" s="24"/>
      <c r="P2141" s="94">
        <v>62083</v>
      </c>
      <c r="Q2141" s="94" t="s">
        <v>540</v>
      </c>
      <c r="R2141" s="94" t="s">
        <v>1757</v>
      </c>
      <c r="S2141" s="94" t="s">
        <v>1972</v>
      </c>
      <c r="T2141" s="94" t="s">
        <v>1757</v>
      </c>
      <c r="U2141" s="94" t="s">
        <v>153</v>
      </c>
      <c r="V2141" s="94" t="s">
        <v>154</v>
      </c>
      <c r="W2141" s="94" t="s">
        <v>1177</v>
      </c>
      <c r="X2141" s="90" t="s">
        <v>55</v>
      </c>
      <c r="Y2141" s="94" t="s">
        <v>1988</v>
      </c>
      <c r="Z2141" s="138">
        <v>28665000</v>
      </c>
      <c r="AA2141" s="120"/>
      <c r="AB2141" s="138"/>
      <c r="AC2141" s="138"/>
      <c r="AD2141" s="138"/>
      <c r="AE2141" s="120">
        <v>28665000</v>
      </c>
      <c r="AF2141" s="88"/>
      <c r="AG2141" s="89"/>
      <c r="AH2141" s="90" t="s">
        <v>57</v>
      </c>
      <c r="AI2141" s="94" t="s">
        <v>1974</v>
      </c>
      <c r="AJ2141" s="94" t="s">
        <v>1975</v>
      </c>
      <c r="AK2141" s="94"/>
      <c r="AL2141" s="94" t="s">
        <v>57</v>
      </c>
      <c r="AM2141" s="94"/>
      <c r="AN2141" s="94" t="s">
        <v>57</v>
      </c>
      <c r="AO2141" s="94"/>
      <c r="AP2141" s="94" t="s">
        <v>57</v>
      </c>
      <c r="AQ2141" s="94" t="s">
        <v>387</v>
      </c>
      <c r="AR2141" s="94" t="s">
        <v>57</v>
      </c>
      <c r="AS2141" s="90" t="s">
        <v>60</v>
      </c>
      <c r="AT2141" s="94" t="s">
        <v>61</v>
      </c>
      <c r="AU2141" s="97" t="s">
        <v>62</v>
      </c>
      <c r="AV2141" s="98" t="s">
        <v>272</v>
      </c>
      <c r="AW2141" s="97" t="s">
        <v>335</v>
      </c>
      <c r="AX2141" s="97">
        <v>3202004</v>
      </c>
      <c r="AY2141" s="97" t="s">
        <v>336</v>
      </c>
      <c r="AZ2141" s="98" t="s">
        <v>888</v>
      </c>
      <c r="BA2141" s="24"/>
    </row>
    <row r="2142" spans="1:53" ht="84.75" customHeight="1">
      <c r="A2142" s="23" t="str">
        <f>+IFERROR(VLOOKUP(R2142,'[2]Listas niveles'!$D$2:$E$11,2,FALSE),"")</f>
        <v>DTCA</v>
      </c>
      <c r="B2142" s="23" t="str">
        <f>+IFERROR(VLOOKUP(AS2142,'[2]Listas anexo 1'!$A$7:$B$8,2,FALSE),"")</f>
        <v>ADMIN</v>
      </c>
      <c r="C2142" s="23" t="str">
        <f>+IFERROR(VLOOKUP(AT2142,'[2]Listas anexo 1'!$A$13:$B$15,2,FALSE),"")</f>
        <v>ADMINYCOOR</v>
      </c>
      <c r="D2142" s="23" t="str">
        <f>+IFERROR(VLOOKUP(AT2142,'[2]Listas anexo 1'!$A$13:$C$15,3,FALSE),"")</f>
        <v>CONTRIBUIR</v>
      </c>
      <c r="E2142" s="23" t="str">
        <f>+IFERROR(VLOOKUP(AT2142,'[2]Listas anexo 1'!$A$19:$B$21,2,FALSE),"")</f>
        <v>ADMINOB</v>
      </c>
      <c r="F2142" s="23" t="str">
        <f>+IFERROR(VLOOKUP(AV2142,'[2]Listas anexo 1'!$J$13:$K$21,2,FALSE),"")</f>
        <v>ADOBIII</v>
      </c>
      <c r="G2142" s="23" t="str">
        <f>+IFERROR(VLOOKUP(AW2142,'[2]LISTAS ANEXO 1. 2'!$A$9:$B$38,2,FALSE),"")</f>
        <v>AIX</v>
      </c>
      <c r="H2142" s="23" t="str">
        <f>+IFERROR(IF(C2142="ADMINYCOOR",VLOOKUP(AY2142,'[2]LISTAS ANEXO 1. 3'!$B$13:$C$42,2,FALSE),IF(C2142="TASAS",VLOOKUP(AY2142,'[2]LISTAS ANEXO 1. 3'!$B$43:$C$51,2,FALSE),IF(C2142="FORTALECIMIENTO",VLOOKUP(AY2142,'[2]LISTAS ANEXO 1. 3'!$B$52:$C$58,2,FALSE),""))),"")</f>
        <v>NN</v>
      </c>
      <c r="I2142" s="23" t="str">
        <f>+IFERROR(VLOOKUP(#REF!,'[2]LISTAS ANEXO 1. 4'!$B$74:$C$90,2,FALSE),"")</f>
        <v/>
      </c>
      <c r="J2142" s="23" t="str">
        <f>+IFERROR(VLOOKUP(X2142,[2]ORDINALES!$B$2:$C$5,2,FALSE),"")</f>
        <v>CTADOS</v>
      </c>
      <c r="K2142" s="23" t="str">
        <f>+IFERROR(VLOOKUP(#REF!,[2]REGION!$G$2:$I$1125,2,FALSE),"")</f>
        <v/>
      </c>
      <c r="L2142" s="23" t="str">
        <f>+IFERROR(VLOOKUP(AI2142,[2]REGION!$G$2:$I$1125,2,FALSE),"")</f>
        <v>CORDOBA</v>
      </c>
      <c r="M2142" s="23" t="str">
        <f>+IFERROR(VLOOKUP(#REF!,[2]ORDINALES!$H$2:$I$382,2,FALSE),"")</f>
        <v/>
      </c>
      <c r="N2142" s="23" t="str">
        <f>IFERROR(VLOOKUP(U2142,'[2]Lista Willy'!$B$11:$D$14,3,FALSE),"")</f>
        <v>REC_20</v>
      </c>
      <c r="O2142" s="24"/>
      <c r="P2142" s="94">
        <v>62084</v>
      </c>
      <c r="Q2142" s="94" t="s">
        <v>540</v>
      </c>
      <c r="R2142" s="94" t="s">
        <v>1757</v>
      </c>
      <c r="S2142" s="94" t="s">
        <v>1972</v>
      </c>
      <c r="T2142" s="94" t="s">
        <v>1757</v>
      </c>
      <c r="U2142" s="94" t="s">
        <v>153</v>
      </c>
      <c r="V2142" s="94" t="s">
        <v>154</v>
      </c>
      <c r="W2142" s="94" t="s">
        <v>1177</v>
      </c>
      <c r="X2142" s="90" t="s">
        <v>55</v>
      </c>
      <c r="Y2142" s="94" t="s">
        <v>2021</v>
      </c>
      <c r="Z2142" s="138">
        <v>29330000</v>
      </c>
      <c r="AA2142" s="120"/>
      <c r="AB2142" s="138"/>
      <c r="AC2142" s="138"/>
      <c r="AD2142" s="138"/>
      <c r="AE2142" s="120">
        <v>29330000</v>
      </c>
      <c r="AF2142" s="88"/>
      <c r="AG2142" s="89"/>
      <c r="AH2142" s="90" t="s">
        <v>57</v>
      </c>
      <c r="AI2142" s="94" t="s">
        <v>1974</v>
      </c>
      <c r="AJ2142" s="94" t="s">
        <v>1975</v>
      </c>
      <c r="AK2142" s="94"/>
      <c r="AL2142" s="94" t="s">
        <v>57</v>
      </c>
      <c r="AM2142" s="94"/>
      <c r="AN2142" s="94" t="s">
        <v>57</v>
      </c>
      <c r="AO2142" s="94"/>
      <c r="AP2142" s="94" t="s">
        <v>57</v>
      </c>
      <c r="AQ2142" s="94" t="s">
        <v>387</v>
      </c>
      <c r="AR2142" s="94" t="s">
        <v>57</v>
      </c>
      <c r="AS2142" s="90" t="s">
        <v>60</v>
      </c>
      <c r="AT2142" s="94" t="s">
        <v>61</v>
      </c>
      <c r="AU2142" s="97" t="s">
        <v>62</v>
      </c>
      <c r="AV2142" s="98" t="s">
        <v>272</v>
      </c>
      <c r="AW2142" s="97" t="s">
        <v>413</v>
      </c>
      <c r="AX2142" s="97">
        <v>3202014</v>
      </c>
      <c r="AY2142" s="97" t="s">
        <v>418</v>
      </c>
      <c r="AZ2142" s="98" t="s">
        <v>415</v>
      </c>
      <c r="BA2142" s="24"/>
    </row>
    <row r="2143" spans="1:53" ht="84.75" customHeight="1">
      <c r="A2143" s="23" t="str">
        <f>+IFERROR(VLOOKUP(R2143,'[2]Listas niveles'!$D$2:$E$11,2,FALSE),"")</f>
        <v>DTCA</v>
      </c>
      <c r="B2143" s="23" t="str">
        <f>+IFERROR(VLOOKUP(AS2143,'[2]Listas anexo 1'!$A$7:$B$8,2,FALSE),"")</f>
        <v>ADMIN</v>
      </c>
      <c r="C2143" s="23" t="str">
        <f>+IFERROR(VLOOKUP(AT2143,'[2]Listas anexo 1'!$A$13:$B$15,2,FALSE),"")</f>
        <v>ADMINYCOOR</v>
      </c>
      <c r="D2143" s="23" t="str">
        <f>+IFERROR(VLOOKUP(AT2143,'[2]Listas anexo 1'!$A$13:$C$15,3,FALSE),"")</f>
        <v>CONTRIBUIR</v>
      </c>
      <c r="E2143" s="23" t="str">
        <f>+IFERROR(VLOOKUP(AT2143,'[2]Listas anexo 1'!$A$19:$B$21,2,FALSE),"")</f>
        <v>ADMINOB</v>
      </c>
      <c r="F2143" s="23" t="str">
        <f>+IFERROR(VLOOKUP(AV2143,'[2]Listas anexo 1'!$J$13:$K$21,2,FALSE),"")</f>
        <v>ADOBI</v>
      </c>
      <c r="G2143" s="23" t="str">
        <f>+IFERROR(VLOOKUP(AW2143,'[2]LISTAS ANEXO 1. 2'!$A$9:$B$38,2,FALSE),"")</f>
        <v>AI</v>
      </c>
      <c r="H2143" s="23" t="str">
        <f>+IFERROR(IF(C2143="ADMINYCOOR",VLOOKUP(AY2143,'[2]LISTAS ANEXO 1. 3'!$B$13:$C$42,2,FALSE),IF(C2143="TASAS",VLOOKUP(AY2143,'[2]LISTAS ANEXO 1. 3'!$B$43:$C$51,2,FALSE),IF(C2143="FORTALECIMIENTO",VLOOKUP(AY2143,'[2]LISTAS ANEXO 1. 3'!$B$52:$C$58,2,FALSE),""))),"")</f>
        <v>AA</v>
      </c>
      <c r="I2143" s="23" t="str">
        <f>+IFERROR(VLOOKUP(#REF!,'[2]LISTAS ANEXO 1. 4'!$B$74:$C$90,2,FALSE),"")</f>
        <v/>
      </c>
      <c r="J2143" s="23" t="str">
        <f>+IFERROR(VLOOKUP(X2143,[2]ORDINALES!$B$2:$C$5,2,FALSE),"")</f>
        <v>CTADOS</v>
      </c>
      <c r="K2143" s="23" t="str">
        <f>+IFERROR(VLOOKUP(#REF!,[2]REGION!$G$2:$I$1125,2,FALSE),"")</f>
        <v/>
      </c>
      <c r="L2143" s="23" t="str">
        <f>+IFERROR(VLOOKUP(AI2143,[2]REGION!$G$2:$I$1125,2,FALSE),"")</f>
        <v>CORDOBA</v>
      </c>
      <c r="M2143" s="23" t="str">
        <f>+IFERROR(VLOOKUP(#REF!,[2]ORDINALES!$H$2:$I$382,2,FALSE),"")</f>
        <v/>
      </c>
      <c r="N2143" s="23" t="str">
        <f>IFERROR(VLOOKUP(U2143,'[2]Lista Willy'!$B$11:$D$14,3,FALSE),"")</f>
        <v>REC_11</v>
      </c>
      <c r="O2143" s="24"/>
      <c r="P2143" s="94">
        <v>62085</v>
      </c>
      <c r="Q2143" s="94" t="s">
        <v>540</v>
      </c>
      <c r="R2143" s="94" t="s">
        <v>1757</v>
      </c>
      <c r="S2143" s="94" t="s">
        <v>1972</v>
      </c>
      <c r="T2143" s="94" t="s">
        <v>1757</v>
      </c>
      <c r="U2143" s="94" t="s">
        <v>52</v>
      </c>
      <c r="V2143" s="94" t="s">
        <v>53</v>
      </c>
      <c r="W2143" s="94" t="s">
        <v>54</v>
      </c>
      <c r="X2143" s="90" t="s">
        <v>55</v>
      </c>
      <c r="Y2143" s="90" t="s">
        <v>2022</v>
      </c>
      <c r="Z2143" s="138">
        <v>37128000</v>
      </c>
      <c r="AA2143" s="120"/>
      <c r="AB2143" s="138"/>
      <c r="AC2143" s="138"/>
      <c r="AD2143" s="138"/>
      <c r="AE2143" s="120">
        <v>37128000</v>
      </c>
      <c r="AF2143" s="88"/>
      <c r="AG2143" s="89"/>
      <c r="AH2143" s="90" t="s">
        <v>57</v>
      </c>
      <c r="AI2143" s="94" t="s">
        <v>1974</v>
      </c>
      <c r="AJ2143" s="94" t="s">
        <v>1975</v>
      </c>
      <c r="AK2143" s="94"/>
      <c r="AL2143" s="94"/>
      <c r="AM2143" s="94"/>
      <c r="AN2143" s="94"/>
      <c r="AO2143" s="94"/>
      <c r="AP2143" s="94"/>
      <c r="AQ2143" s="94" t="s">
        <v>387</v>
      </c>
      <c r="AR2143" s="94"/>
      <c r="AS2143" s="90" t="s">
        <v>60</v>
      </c>
      <c r="AT2143" s="90" t="s">
        <v>61</v>
      </c>
      <c r="AU2143" s="97" t="s">
        <v>62</v>
      </c>
      <c r="AV2143" s="98" t="s">
        <v>125</v>
      </c>
      <c r="AW2143" s="98" t="s">
        <v>126</v>
      </c>
      <c r="AX2143" s="97">
        <v>3202032</v>
      </c>
      <c r="AY2143" s="98" t="s">
        <v>127</v>
      </c>
      <c r="AZ2143" s="98" t="s">
        <v>128</v>
      </c>
      <c r="BA2143" s="24"/>
    </row>
    <row r="2144" spans="1:53" ht="84.75" customHeight="1">
      <c r="A2144" s="23" t="str">
        <f>+IFERROR(VLOOKUP(R2144,'[2]Listas niveles'!$D$2:$E$11,2,FALSE),"")</f>
        <v>DTCA</v>
      </c>
      <c r="B2144" s="23" t="str">
        <f>+IFERROR(VLOOKUP(AS2144,'[2]Listas anexo 1'!$A$7:$B$8,2,FALSE),"")</f>
        <v>ADMIN</v>
      </c>
      <c r="C2144" s="23" t="str">
        <f>+IFERROR(VLOOKUP(AT2144,'[2]Listas anexo 1'!$A$13:$B$15,2,FALSE),"")</f>
        <v>ADMINYCOOR</v>
      </c>
      <c r="D2144" s="23" t="str">
        <f>+IFERROR(VLOOKUP(AT2144,'[2]Listas anexo 1'!$A$13:$C$15,3,FALSE),"")</f>
        <v>CONTRIBUIR</v>
      </c>
      <c r="E2144" s="23" t="str">
        <f>+IFERROR(VLOOKUP(AT2144,'[2]Listas anexo 1'!$A$19:$B$21,2,FALSE),"")</f>
        <v>ADMINOB</v>
      </c>
      <c r="F2144" s="23" t="str">
        <f>+IFERROR(VLOOKUP(AV2144,'[2]Listas anexo 1'!$J$13:$K$21,2,FALSE),"")</f>
        <v>ADOBI</v>
      </c>
      <c r="G2144" s="23" t="str">
        <f>+IFERROR(VLOOKUP(AW2144,'[2]LISTAS ANEXO 1. 2'!$A$9:$B$38,2,FALSE),"")</f>
        <v>AI</v>
      </c>
      <c r="H2144" s="23" t="str">
        <f>+IFERROR(IF(C2144="ADMINYCOOR",VLOOKUP(AY2144,'[2]LISTAS ANEXO 1. 3'!$B$13:$C$42,2,FALSE),IF(C2144="TASAS",VLOOKUP(AY2144,'[2]LISTAS ANEXO 1. 3'!$B$43:$C$51,2,FALSE),IF(C2144="FORTALECIMIENTO",VLOOKUP(AY2144,'[2]LISTAS ANEXO 1. 3'!$B$52:$C$58,2,FALSE),""))),"")</f>
        <v>AA</v>
      </c>
      <c r="I2144" s="23" t="str">
        <f>+IFERROR(VLOOKUP(#REF!,'[2]LISTAS ANEXO 1. 4'!$B$74:$C$90,2,FALSE),"")</f>
        <v/>
      </c>
      <c r="J2144" s="23" t="str">
        <f>+IFERROR(VLOOKUP(X2144,[2]ORDINALES!$B$2:$C$5,2,FALSE),"")</f>
        <v>CTADOS</v>
      </c>
      <c r="K2144" s="23" t="str">
        <f>+IFERROR(VLOOKUP(#REF!,[2]REGION!$G$2:$I$1125,2,FALSE),"")</f>
        <v/>
      </c>
      <c r="L2144" s="23" t="str">
        <f>+IFERROR(VLOOKUP(AI2144,[2]REGION!$G$2:$I$1125,2,FALSE),"")</f>
        <v>CORDOBA</v>
      </c>
      <c r="M2144" s="23" t="str">
        <f>+IFERROR(VLOOKUP(#REF!,[2]ORDINALES!$H$2:$I$382,2,FALSE),"")</f>
        <v/>
      </c>
      <c r="N2144" s="23" t="str">
        <f>IFERROR(VLOOKUP(U2144,'[2]Lista Willy'!$B$11:$D$14,3,FALSE),"")</f>
        <v>REC_11</v>
      </c>
      <c r="O2144" s="24"/>
      <c r="P2144" s="94">
        <v>62086</v>
      </c>
      <c r="Q2144" s="94" t="s">
        <v>540</v>
      </c>
      <c r="R2144" s="94" t="s">
        <v>1757</v>
      </c>
      <c r="S2144" s="94" t="s">
        <v>1972</v>
      </c>
      <c r="T2144" s="94" t="s">
        <v>1757</v>
      </c>
      <c r="U2144" s="94" t="s">
        <v>52</v>
      </c>
      <c r="V2144" s="94" t="s">
        <v>53</v>
      </c>
      <c r="W2144" s="94" t="s">
        <v>54</v>
      </c>
      <c r="X2144" s="90" t="s">
        <v>55</v>
      </c>
      <c r="Y2144" s="94" t="s">
        <v>2023</v>
      </c>
      <c r="Z2144" s="138">
        <v>37128000</v>
      </c>
      <c r="AA2144" s="120"/>
      <c r="AB2144" s="138"/>
      <c r="AC2144" s="138"/>
      <c r="AD2144" s="138"/>
      <c r="AE2144" s="120">
        <v>37128000</v>
      </c>
      <c r="AF2144" s="88"/>
      <c r="AG2144" s="89"/>
      <c r="AH2144" s="90" t="s">
        <v>57</v>
      </c>
      <c r="AI2144" s="94" t="s">
        <v>1974</v>
      </c>
      <c r="AJ2144" s="94" t="s">
        <v>1975</v>
      </c>
      <c r="AK2144" s="94"/>
      <c r="AL2144" s="94"/>
      <c r="AM2144" s="94"/>
      <c r="AN2144" s="94"/>
      <c r="AO2144" s="94"/>
      <c r="AP2144" s="94"/>
      <c r="AQ2144" s="94" t="s">
        <v>387</v>
      </c>
      <c r="AR2144" s="94"/>
      <c r="AS2144" s="90" t="s">
        <v>60</v>
      </c>
      <c r="AT2144" s="90" t="s">
        <v>61</v>
      </c>
      <c r="AU2144" s="97" t="s">
        <v>62</v>
      </c>
      <c r="AV2144" s="98" t="s">
        <v>125</v>
      </c>
      <c r="AW2144" s="98" t="s">
        <v>126</v>
      </c>
      <c r="AX2144" s="97">
        <v>3202032</v>
      </c>
      <c r="AY2144" s="98" t="s">
        <v>127</v>
      </c>
      <c r="AZ2144" s="98" t="s">
        <v>128</v>
      </c>
      <c r="BA2144" s="24"/>
    </row>
    <row r="2145" spans="1:53" ht="84.75" customHeight="1">
      <c r="A2145" s="23" t="str">
        <f>+IFERROR(VLOOKUP(R2145,'[2]Listas niveles'!$D$2:$E$11,2,FALSE),"")</f>
        <v>DTCA</v>
      </c>
      <c r="B2145" s="23" t="str">
        <f>+IFERROR(VLOOKUP(AS2145,'[2]Listas anexo 1'!$A$7:$B$8,2,FALSE),"")</f>
        <v>ADMIN</v>
      </c>
      <c r="C2145" s="23" t="str">
        <f>+IFERROR(VLOOKUP(AT2145,'[2]Listas anexo 1'!$A$13:$B$15,2,FALSE),"")</f>
        <v>ADMINYCOOR</v>
      </c>
      <c r="D2145" s="23" t="str">
        <f>+IFERROR(VLOOKUP(AT2145,'[2]Listas anexo 1'!$A$13:$C$15,3,FALSE),"")</f>
        <v>CONTRIBUIR</v>
      </c>
      <c r="E2145" s="23" t="str">
        <f>+IFERROR(VLOOKUP(AT2145,'[2]Listas anexo 1'!$A$19:$B$21,2,FALSE),"")</f>
        <v>ADMINOB</v>
      </c>
      <c r="F2145" s="23" t="str">
        <f>+IFERROR(VLOOKUP(AV2145,'[2]Listas anexo 1'!$J$13:$K$21,2,FALSE),"")</f>
        <v>ADOBI</v>
      </c>
      <c r="G2145" s="23" t="str">
        <f>+IFERROR(VLOOKUP(AW2145,'[2]LISTAS ANEXO 1. 2'!$A$9:$B$38,2,FALSE),"")</f>
        <v>AI</v>
      </c>
      <c r="H2145" s="23" t="str">
        <f>+IFERROR(IF(C2145="ADMINYCOOR",VLOOKUP(AY2145,'[2]LISTAS ANEXO 1. 3'!$B$13:$C$42,2,FALSE),IF(C2145="TASAS",VLOOKUP(AY2145,'[2]LISTAS ANEXO 1. 3'!$B$43:$C$51,2,FALSE),IF(C2145="FORTALECIMIENTO",VLOOKUP(AY2145,'[2]LISTAS ANEXO 1. 3'!$B$52:$C$58,2,FALSE),""))),"")</f>
        <v>AA</v>
      </c>
      <c r="I2145" s="23" t="str">
        <f>+IFERROR(VLOOKUP(#REF!,'[2]LISTAS ANEXO 1. 4'!$B$74:$C$90,2,FALSE),"")</f>
        <v/>
      </c>
      <c r="J2145" s="23" t="str">
        <f>+IFERROR(VLOOKUP(X2145,[2]ORDINALES!$B$2:$C$5,2,FALSE),"")</f>
        <v>CTADOS</v>
      </c>
      <c r="K2145" s="23" t="str">
        <f>+IFERROR(VLOOKUP(#REF!,[2]REGION!$G$2:$I$1125,2,FALSE),"")</f>
        <v/>
      </c>
      <c r="L2145" s="23" t="str">
        <f>+IFERROR(VLOOKUP(AI2145,[2]REGION!$G$2:$I$1125,2,FALSE),"")</f>
        <v>CORDOBA</v>
      </c>
      <c r="M2145" s="23" t="str">
        <f>+IFERROR(VLOOKUP(#REF!,[2]ORDINALES!$H$2:$I$382,2,FALSE),"")</f>
        <v/>
      </c>
      <c r="N2145" s="23" t="str">
        <f>IFERROR(VLOOKUP(U2145,'[2]Lista Willy'!$B$11:$D$14,3,FALSE),"")</f>
        <v>REC_11</v>
      </c>
      <c r="O2145" s="24"/>
      <c r="P2145" s="94">
        <v>62087</v>
      </c>
      <c r="Q2145" s="94" t="s">
        <v>540</v>
      </c>
      <c r="R2145" s="94" t="s">
        <v>1757</v>
      </c>
      <c r="S2145" s="94" t="s">
        <v>1972</v>
      </c>
      <c r="T2145" s="94" t="s">
        <v>1757</v>
      </c>
      <c r="U2145" s="94" t="s">
        <v>52</v>
      </c>
      <c r="V2145" s="94" t="s">
        <v>53</v>
      </c>
      <c r="W2145" s="94" t="s">
        <v>54</v>
      </c>
      <c r="X2145" s="90" t="s">
        <v>55</v>
      </c>
      <c r="Y2145" s="90" t="s">
        <v>2024</v>
      </c>
      <c r="Z2145" s="87">
        <v>23688000</v>
      </c>
      <c r="AA2145" s="120"/>
      <c r="AB2145" s="87"/>
      <c r="AC2145" s="87"/>
      <c r="AD2145" s="87"/>
      <c r="AE2145" s="120">
        <v>23688000</v>
      </c>
      <c r="AF2145" s="88"/>
      <c r="AG2145" s="89"/>
      <c r="AH2145" s="90" t="s">
        <v>57</v>
      </c>
      <c r="AI2145" s="94" t="s">
        <v>1974</v>
      </c>
      <c r="AJ2145" s="94" t="s">
        <v>1975</v>
      </c>
      <c r="AK2145" s="94"/>
      <c r="AL2145" s="94"/>
      <c r="AM2145" s="94"/>
      <c r="AN2145" s="94"/>
      <c r="AO2145" s="94"/>
      <c r="AP2145" s="94"/>
      <c r="AQ2145" s="94" t="s">
        <v>387</v>
      </c>
      <c r="AR2145" s="94"/>
      <c r="AS2145" s="90" t="s">
        <v>60</v>
      </c>
      <c r="AT2145" s="90" t="s">
        <v>61</v>
      </c>
      <c r="AU2145" s="97" t="s">
        <v>62</v>
      </c>
      <c r="AV2145" s="98" t="s">
        <v>125</v>
      </c>
      <c r="AW2145" s="98" t="s">
        <v>126</v>
      </c>
      <c r="AX2145" s="97">
        <v>3202032</v>
      </c>
      <c r="AY2145" s="98" t="s">
        <v>127</v>
      </c>
      <c r="AZ2145" s="98" t="s">
        <v>128</v>
      </c>
      <c r="BA2145" s="24"/>
    </row>
    <row r="2146" spans="1:53" ht="84.75" customHeight="1">
      <c r="A2146" s="23" t="str">
        <f>+IFERROR(VLOOKUP(R2146,'[2]Listas niveles'!$D$2:$E$11,2,FALSE),"")</f>
        <v>DTCA</v>
      </c>
      <c r="B2146" s="23" t="str">
        <f>+IFERROR(VLOOKUP(AS2146,'[2]Listas anexo 1'!$A$7:$B$8,2,FALSE),"")</f>
        <v>ADMIN</v>
      </c>
      <c r="C2146" s="23" t="str">
        <f>+IFERROR(VLOOKUP(AT2146,'[2]Listas anexo 1'!$A$13:$B$15,2,FALSE),"")</f>
        <v>ADMINYCOOR</v>
      </c>
      <c r="D2146" s="23" t="str">
        <f>+IFERROR(VLOOKUP(AT2146,'[2]Listas anexo 1'!$A$13:$C$15,3,FALSE),"")</f>
        <v>CONTRIBUIR</v>
      </c>
      <c r="E2146" s="23" t="str">
        <f>+IFERROR(VLOOKUP(AT2146,'[2]Listas anexo 1'!$A$19:$B$21,2,FALSE),"")</f>
        <v>ADMINOB</v>
      </c>
      <c r="F2146" s="23" t="str">
        <f>+IFERROR(VLOOKUP(AV2146,'[2]Listas anexo 1'!$J$13:$K$21,2,FALSE),"")</f>
        <v>ADOBI</v>
      </c>
      <c r="G2146" s="23" t="str">
        <f>+IFERROR(VLOOKUP(AW2146,'[2]LISTAS ANEXO 1. 2'!$A$9:$B$38,2,FALSE),"")</f>
        <v>AI</v>
      </c>
      <c r="H2146" s="23" t="str">
        <f>+IFERROR(IF(C2146="ADMINYCOOR",VLOOKUP(AY2146,'[2]LISTAS ANEXO 1. 3'!$B$13:$C$42,2,FALSE),IF(C2146="TASAS",VLOOKUP(AY2146,'[2]LISTAS ANEXO 1. 3'!$B$43:$C$51,2,FALSE),IF(C2146="FORTALECIMIENTO",VLOOKUP(AY2146,'[2]LISTAS ANEXO 1. 3'!$B$52:$C$58,2,FALSE),""))),"")</f>
        <v>AA</v>
      </c>
      <c r="I2146" s="23" t="str">
        <f>+IFERROR(VLOOKUP(#REF!,'[2]LISTAS ANEXO 1. 4'!$B$74:$C$90,2,FALSE),"")</f>
        <v/>
      </c>
      <c r="J2146" s="23" t="str">
        <f>+IFERROR(VLOOKUP(X2146,[2]ORDINALES!$B$2:$C$5,2,FALSE),"")</f>
        <v>CTADOS</v>
      </c>
      <c r="K2146" s="23" t="str">
        <f>+IFERROR(VLOOKUP(#REF!,[2]REGION!$G$2:$I$1125,2,FALSE),"")</f>
        <v/>
      </c>
      <c r="L2146" s="23" t="str">
        <f>+IFERROR(VLOOKUP(AI2146,[2]REGION!$G$2:$I$1125,2,FALSE),"")</f>
        <v>CORDOBA</v>
      </c>
      <c r="M2146" s="23" t="str">
        <f>+IFERROR(VLOOKUP(#REF!,[2]ORDINALES!$H$2:$I$382,2,FALSE),"")</f>
        <v/>
      </c>
      <c r="N2146" s="23" t="str">
        <f>IFERROR(VLOOKUP(U2146,'[2]Lista Willy'!$B$11:$D$14,3,FALSE),"")</f>
        <v>REC_11</v>
      </c>
      <c r="O2146" s="24"/>
      <c r="P2146" s="94">
        <v>62088</v>
      </c>
      <c r="Q2146" s="94" t="s">
        <v>540</v>
      </c>
      <c r="R2146" s="94" t="s">
        <v>1757</v>
      </c>
      <c r="S2146" s="94" t="s">
        <v>1972</v>
      </c>
      <c r="T2146" s="94" t="s">
        <v>1757</v>
      </c>
      <c r="U2146" s="94" t="s">
        <v>52</v>
      </c>
      <c r="V2146" s="94" t="s">
        <v>53</v>
      </c>
      <c r="W2146" s="94" t="s">
        <v>54</v>
      </c>
      <c r="X2146" s="90" t="s">
        <v>55</v>
      </c>
      <c r="Y2146" s="90" t="s">
        <v>2025</v>
      </c>
      <c r="Z2146" s="138">
        <v>15729000</v>
      </c>
      <c r="AA2146" s="120"/>
      <c r="AB2146" s="138"/>
      <c r="AC2146" s="138"/>
      <c r="AD2146" s="138"/>
      <c r="AE2146" s="120">
        <v>15729000</v>
      </c>
      <c r="AF2146" s="88"/>
      <c r="AG2146" s="89"/>
      <c r="AH2146" s="90" t="s">
        <v>57</v>
      </c>
      <c r="AI2146" s="94" t="s">
        <v>1974</v>
      </c>
      <c r="AJ2146" s="94" t="s">
        <v>1975</v>
      </c>
      <c r="AK2146" s="94"/>
      <c r="AL2146" s="94"/>
      <c r="AM2146" s="94"/>
      <c r="AN2146" s="94"/>
      <c r="AO2146" s="94"/>
      <c r="AP2146" s="94"/>
      <c r="AQ2146" s="94" t="s">
        <v>387</v>
      </c>
      <c r="AR2146" s="94"/>
      <c r="AS2146" s="90" t="s">
        <v>60</v>
      </c>
      <c r="AT2146" s="90" t="s">
        <v>61</v>
      </c>
      <c r="AU2146" s="97" t="s">
        <v>62</v>
      </c>
      <c r="AV2146" s="98" t="s">
        <v>125</v>
      </c>
      <c r="AW2146" s="98" t="s">
        <v>126</v>
      </c>
      <c r="AX2146" s="97">
        <v>3202032</v>
      </c>
      <c r="AY2146" s="98" t="s">
        <v>127</v>
      </c>
      <c r="AZ2146" s="98" t="s">
        <v>128</v>
      </c>
      <c r="BA2146" s="24"/>
    </row>
    <row r="2147" spans="1:53" ht="84.75" customHeight="1">
      <c r="A2147" s="23" t="str">
        <f>+IFERROR(VLOOKUP(R2147,'[2]Listas niveles'!$D$2:$E$11,2,FALSE),"")</f>
        <v>DTCA</v>
      </c>
      <c r="B2147" s="23" t="str">
        <f>+IFERROR(VLOOKUP(AS2147,'[2]Listas anexo 1'!$A$7:$B$8,2,FALSE),"")</f>
        <v>ADMIN</v>
      </c>
      <c r="C2147" s="23" t="str">
        <f>+IFERROR(VLOOKUP(AT2147,'[2]Listas anexo 1'!$A$13:$B$15,2,FALSE),"")</f>
        <v>ADMINYCOOR</v>
      </c>
      <c r="D2147" s="23" t="str">
        <f>+IFERROR(VLOOKUP(AT2147,'[2]Listas anexo 1'!$A$13:$C$15,3,FALSE),"")</f>
        <v>CONTRIBUIR</v>
      </c>
      <c r="E2147" s="23" t="str">
        <f>+IFERROR(VLOOKUP(AT2147,'[2]Listas anexo 1'!$A$19:$B$21,2,FALSE),"")</f>
        <v>ADMINOB</v>
      </c>
      <c r="F2147" s="23" t="str">
        <f>+IFERROR(VLOOKUP(AV2147,'[2]Listas anexo 1'!$J$13:$K$21,2,FALSE),"")</f>
        <v>ADOBI</v>
      </c>
      <c r="G2147" s="23" t="str">
        <f>+IFERROR(VLOOKUP(AW2147,'[2]LISTAS ANEXO 1. 2'!$A$9:$B$38,2,FALSE),"")</f>
        <v>AI</v>
      </c>
      <c r="H2147" s="23" t="str">
        <f>+IFERROR(IF(C2147="ADMINYCOOR",VLOOKUP(AY2147,'[2]LISTAS ANEXO 1. 3'!$B$13:$C$42,2,FALSE),IF(C2147="TASAS",VLOOKUP(AY2147,'[2]LISTAS ANEXO 1. 3'!$B$43:$C$51,2,FALSE),IF(C2147="FORTALECIMIENTO",VLOOKUP(AY2147,'[2]LISTAS ANEXO 1. 3'!$B$52:$C$58,2,FALSE),""))),"")</f>
        <v>AA</v>
      </c>
      <c r="I2147" s="23" t="str">
        <f>+IFERROR(VLOOKUP(#REF!,'[2]LISTAS ANEXO 1. 4'!$B$74:$C$90,2,FALSE),"")</f>
        <v/>
      </c>
      <c r="J2147" s="23" t="str">
        <f>+IFERROR(VLOOKUP(X2147,[2]ORDINALES!$B$2:$C$5,2,FALSE),"")</f>
        <v>CTADOS</v>
      </c>
      <c r="K2147" s="23" t="str">
        <f>+IFERROR(VLOOKUP(#REF!,[2]REGION!$G$2:$I$1125,2,FALSE),"")</f>
        <v/>
      </c>
      <c r="L2147" s="23" t="str">
        <f>+IFERROR(VLOOKUP(AI2147,[2]REGION!$G$2:$I$1125,2,FALSE),"")</f>
        <v>CORDOBA</v>
      </c>
      <c r="M2147" s="23" t="str">
        <f>+IFERROR(VLOOKUP(#REF!,[2]ORDINALES!$H$2:$I$382,2,FALSE),"")</f>
        <v/>
      </c>
      <c r="N2147" s="23" t="str">
        <f>IFERROR(VLOOKUP(U2147,'[2]Lista Willy'!$B$11:$D$14,3,FALSE),"")</f>
        <v>REC_11</v>
      </c>
      <c r="O2147" s="24"/>
      <c r="P2147" s="94">
        <v>62089</v>
      </c>
      <c r="Q2147" s="94" t="s">
        <v>540</v>
      </c>
      <c r="R2147" s="94" t="s">
        <v>1757</v>
      </c>
      <c r="S2147" s="94" t="s">
        <v>1972</v>
      </c>
      <c r="T2147" s="94" t="s">
        <v>1757</v>
      </c>
      <c r="U2147" s="94" t="s">
        <v>52</v>
      </c>
      <c r="V2147" s="94" t="s">
        <v>53</v>
      </c>
      <c r="W2147" s="94" t="s">
        <v>54</v>
      </c>
      <c r="X2147" s="90" t="s">
        <v>55</v>
      </c>
      <c r="Y2147" s="90" t="s">
        <v>2026</v>
      </c>
      <c r="Z2147" s="138">
        <v>15729000</v>
      </c>
      <c r="AA2147" s="120"/>
      <c r="AB2147" s="138"/>
      <c r="AC2147" s="138"/>
      <c r="AD2147" s="138"/>
      <c r="AE2147" s="120">
        <v>15729000</v>
      </c>
      <c r="AF2147" s="88"/>
      <c r="AG2147" s="89"/>
      <c r="AH2147" s="90" t="s">
        <v>57</v>
      </c>
      <c r="AI2147" s="94" t="s">
        <v>1974</v>
      </c>
      <c r="AJ2147" s="94" t="s">
        <v>1975</v>
      </c>
      <c r="AK2147" s="94"/>
      <c r="AL2147" s="94"/>
      <c r="AM2147" s="94"/>
      <c r="AN2147" s="94"/>
      <c r="AO2147" s="94"/>
      <c r="AP2147" s="94"/>
      <c r="AQ2147" s="94" t="s">
        <v>387</v>
      </c>
      <c r="AR2147" s="94"/>
      <c r="AS2147" s="90" t="s">
        <v>60</v>
      </c>
      <c r="AT2147" s="90" t="s">
        <v>61</v>
      </c>
      <c r="AU2147" s="97" t="s">
        <v>62</v>
      </c>
      <c r="AV2147" s="98" t="s">
        <v>125</v>
      </c>
      <c r="AW2147" s="98" t="s">
        <v>126</v>
      </c>
      <c r="AX2147" s="97">
        <v>3202032</v>
      </c>
      <c r="AY2147" s="98" t="s">
        <v>127</v>
      </c>
      <c r="AZ2147" s="98" t="s">
        <v>128</v>
      </c>
      <c r="BA2147" s="24"/>
    </row>
    <row r="2148" spans="1:53" ht="84.75" customHeight="1">
      <c r="A2148" s="23" t="str">
        <f>+IFERROR(VLOOKUP(R2148,'[2]Listas niveles'!$D$2:$E$11,2,FALSE),"")</f>
        <v>DTCA</v>
      </c>
      <c r="B2148" s="23" t="str">
        <f>+IFERROR(VLOOKUP(AS2148,'[2]Listas anexo 1'!$A$7:$B$8,2,FALSE),"")</f>
        <v>ADMIN</v>
      </c>
      <c r="C2148" s="23" t="str">
        <f>+IFERROR(VLOOKUP(AT2148,'[2]Listas anexo 1'!$A$13:$B$15,2,FALSE),"")</f>
        <v>ADMINYCOOR</v>
      </c>
      <c r="D2148" s="23" t="str">
        <f>+IFERROR(VLOOKUP(AT2148,'[2]Listas anexo 1'!$A$13:$C$15,3,FALSE),"")</f>
        <v>CONTRIBUIR</v>
      </c>
      <c r="E2148" s="23" t="str">
        <f>+IFERROR(VLOOKUP(AT2148,'[2]Listas anexo 1'!$A$19:$B$21,2,FALSE),"")</f>
        <v>ADMINOB</v>
      </c>
      <c r="F2148" s="23" t="str">
        <f>+IFERROR(VLOOKUP(AV2148,'[2]Listas anexo 1'!$J$13:$K$21,2,FALSE),"")</f>
        <v>ADOBI</v>
      </c>
      <c r="G2148" s="23" t="str">
        <f>+IFERROR(VLOOKUP(AW2148,'[2]LISTAS ANEXO 1. 2'!$A$9:$B$38,2,FALSE),"")</f>
        <v>AI</v>
      </c>
      <c r="H2148" s="23" t="str">
        <f>+IFERROR(IF(C2148="ADMINYCOOR",VLOOKUP(AY2148,'[2]LISTAS ANEXO 1. 3'!$B$13:$C$42,2,FALSE),IF(C2148="TASAS",VLOOKUP(AY2148,'[2]LISTAS ANEXO 1. 3'!$B$43:$C$51,2,FALSE),IF(C2148="FORTALECIMIENTO",VLOOKUP(AY2148,'[2]LISTAS ANEXO 1. 3'!$B$52:$C$58,2,FALSE),""))),"")</f>
        <v>AA</v>
      </c>
      <c r="I2148" s="23" t="str">
        <f>+IFERROR(VLOOKUP(#REF!,'[2]LISTAS ANEXO 1. 4'!$B$74:$C$90,2,FALSE),"")</f>
        <v/>
      </c>
      <c r="J2148" s="23" t="str">
        <f>+IFERROR(VLOOKUP(X2148,[2]ORDINALES!$B$2:$C$5,2,FALSE),"")</f>
        <v>CTADOS</v>
      </c>
      <c r="K2148" s="23" t="str">
        <f>+IFERROR(VLOOKUP(#REF!,[2]REGION!$G$2:$I$1125,2,FALSE),"")</f>
        <v/>
      </c>
      <c r="L2148" s="23" t="str">
        <f>+IFERROR(VLOOKUP(AI2148,[2]REGION!$G$2:$I$1125,2,FALSE),"")</f>
        <v>CORDOBA</v>
      </c>
      <c r="M2148" s="23" t="str">
        <f>+IFERROR(VLOOKUP(#REF!,[2]ORDINALES!$H$2:$I$382,2,FALSE),"")</f>
        <v/>
      </c>
      <c r="N2148" s="23" t="str">
        <f>IFERROR(VLOOKUP(U2148,'[2]Lista Willy'!$B$11:$D$14,3,FALSE),"")</f>
        <v>REC_11</v>
      </c>
      <c r="O2148" s="24"/>
      <c r="P2148" s="94">
        <v>62090</v>
      </c>
      <c r="Q2148" s="94" t="s">
        <v>540</v>
      </c>
      <c r="R2148" s="94" t="s">
        <v>1757</v>
      </c>
      <c r="S2148" s="94" t="s">
        <v>1972</v>
      </c>
      <c r="T2148" s="94" t="s">
        <v>1757</v>
      </c>
      <c r="U2148" s="94" t="s">
        <v>52</v>
      </c>
      <c r="V2148" s="94" t="s">
        <v>53</v>
      </c>
      <c r="W2148" s="94" t="s">
        <v>54</v>
      </c>
      <c r="X2148" s="90" t="s">
        <v>55</v>
      </c>
      <c r="Y2148" s="90" t="s">
        <v>2027</v>
      </c>
      <c r="Z2148" s="138">
        <v>15729000</v>
      </c>
      <c r="AA2148" s="120"/>
      <c r="AB2148" s="138"/>
      <c r="AC2148" s="138"/>
      <c r="AD2148" s="138"/>
      <c r="AE2148" s="120">
        <v>15729000</v>
      </c>
      <c r="AF2148" s="88"/>
      <c r="AG2148" s="89"/>
      <c r="AH2148" s="90" t="s">
        <v>57</v>
      </c>
      <c r="AI2148" s="94" t="s">
        <v>1974</v>
      </c>
      <c r="AJ2148" s="94" t="s">
        <v>1975</v>
      </c>
      <c r="AK2148" s="94"/>
      <c r="AL2148" s="94"/>
      <c r="AM2148" s="94"/>
      <c r="AN2148" s="94"/>
      <c r="AO2148" s="94"/>
      <c r="AP2148" s="94"/>
      <c r="AQ2148" s="94" t="s">
        <v>387</v>
      </c>
      <c r="AR2148" s="94"/>
      <c r="AS2148" s="90" t="s">
        <v>60</v>
      </c>
      <c r="AT2148" s="90" t="s">
        <v>61</v>
      </c>
      <c r="AU2148" s="97" t="s">
        <v>62</v>
      </c>
      <c r="AV2148" s="98" t="s">
        <v>125</v>
      </c>
      <c r="AW2148" s="98" t="s">
        <v>126</v>
      </c>
      <c r="AX2148" s="97">
        <v>3202032</v>
      </c>
      <c r="AY2148" s="98" t="s">
        <v>127</v>
      </c>
      <c r="AZ2148" s="98" t="s">
        <v>128</v>
      </c>
      <c r="BA2148" s="24"/>
    </row>
    <row r="2149" spans="1:53" ht="84.75" customHeight="1">
      <c r="A2149" s="23" t="str">
        <f>+IFERROR(VLOOKUP(R2149,'[2]Listas niveles'!$D$2:$E$11,2,FALSE),"")</f>
        <v>DTCA</v>
      </c>
      <c r="B2149" s="23" t="str">
        <f>+IFERROR(VLOOKUP(AS2149,'[2]Listas anexo 1'!$A$7:$B$8,2,FALSE),"")</f>
        <v>ADMIN</v>
      </c>
      <c r="C2149" s="23" t="str">
        <f>+IFERROR(VLOOKUP(AT2149,'[2]Listas anexo 1'!$A$13:$B$15,2,FALSE),"")</f>
        <v>ADMINYCOOR</v>
      </c>
      <c r="D2149" s="23" t="str">
        <f>+IFERROR(VLOOKUP(AT2149,'[2]Listas anexo 1'!$A$13:$C$15,3,FALSE),"")</f>
        <v>CONTRIBUIR</v>
      </c>
      <c r="E2149" s="23" t="str">
        <f>+IFERROR(VLOOKUP(AT2149,'[2]Listas anexo 1'!$A$19:$B$21,2,FALSE),"")</f>
        <v>ADMINOB</v>
      </c>
      <c r="F2149" s="23" t="str">
        <f>+IFERROR(VLOOKUP(AV2149,'[2]Listas anexo 1'!$J$13:$K$21,2,FALSE),"")</f>
        <v>ADOBI</v>
      </c>
      <c r="G2149" s="23" t="str">
        <f>+IFERROR(VLOOKUP(AW2149,'[2]LISTAS ANEXO 1. 2'!$A$9:$B$38,2,FALSE),"")</f>
        <v>AI</v>
      </c>
      <c r="H2149" s="23" t="str">
        <f>+IFERROR(IF(C2149="ADMINYCOOR",VLOOKUP(AY2149,'[2]LISTAS ANEXO 1. 3'!$B$13:$C$42,2,FALSE),IF(C2149="TASAS",VLOOKUP(AY2149,'[2]LISTAS ANEXO 1. 3'!$B$43:$C$51,2,FALSE),IF(C2149="FORTALECIMIENTO",VLOOKUP(AY2149,'[2]LISTAS ANEXO 1. 3'!$B$52:$C$58,2,FALSE),""))),"")</f>
        <v>AA</v>
      </c>
      <c r="I2149" s="23" t="str">
        <f>+IFERROR(VLOOKUP(#REF!,'[2]LISTAS ANEXO 1. 4'!$B$74:$C$90,2,FALSE),"")</f>
        <v/>
      </c>
      <c r="J2149" s="23" t="str">
        <f>+IFERROR(VLOOKUP(X2149,[2]ORDINALES!$B$2:$C$5,2,FALSE),"")</f>
        <v>CTADOS</v>
      </c>
      <c r="K2149" s="23" t="str">
        <f>+IFERROR(VLOOKUP(#REF!,[2]REGION!$G$2:$I$1125,2,FALSE),"")</f>
        <v/>
      </c>
      <c r="L2149" s="23" t="str">
        <f>+IFERROR(VLOOKUP(AI2149,[2]REGION!$G$2:$I$1125,2,FALSE),"")</f>
        <v>CORDOBA</v>
      </c>
      <c r="M2149" s="23" t="str">
        <f>+IFERROR(VLOOKUP(#REF!,[2]ORDINALES!$H$2:$I$382,2,FALSE),"")</f>
        <v/>
      </c>
      <c r="N2149" s="23" t="str">
        <f>IFERROR(VLOOKUP(U2149,'[2]Lista Willy'!$B$11:$D$14,3,FALSE),"")</f>
        <v>REC_11</v>
      </c>
      <c r="O2149" s="24"/>
      <c r="P2149" s="94">
        <v>62091</v>
      </c>
      <c r="Q2149" s="94" t="s">
        <v>540</v>
      </c>
      <c r="R2149" s="94" t="s">
        <v>1757</v>
      </c>
      <c r="S2149" s="94" t="s">
        <v>1972</v>
      </c>
      <c r="T2149" s="94" t="s">
        <v>1757</v>
      </c>
      <c r="U2149" s="94" t="s">
        <v>52</v>
      </c>
      <c r="V2149" s="94" t="s">
        <v>53</v>
      </c>
      <c r="W2149" s="94" t="s">
        <v>54</v>
      </c>
      <c r="X2149" s="90" t="s">
        <v>55</v>
      </c>
      <c r="Y2149" s="90" t="s">
        <v>2028</v>
      </c>
      <c r="Z2149" s="87">
        <v>4000000</v>
      </c>
      <c r="AA2149" s="120"/>
      <c r="AB2149" s="87"/>
      <c r="AC2149" s="87"/>
      <c r="AD2149" s="87"/>
      <c r="AE2149" s="120">
        <v>4000000</v>
      </c>
      <c r="AF2149" s="88"/>
      <c r="AG2149" s="89"/>
      <c r="AH2149" s="90" t="s">
        <v>57</v>
      </c>
      <c r="AI2149" s="94" t="s">
        <v>1974</v>
      </c>
      <c r="AJ2149" s="94" t="s">
        <v>1975</v>
      </c>
      <c r="AK2149" s="94"/>
      <c r="AL2149" s="94"/>
      <c r="AM2149" s="94"/>
      <c r="AN2149" s="94"/>
      <c r="AO2149" s="94"/>
      <c r="AP2149" s="94"/>
      <c r="AQ2149" s="94" t="s">
        <v>387</v>
      </c>
      <c r="AR2149" s="94"/>
      <c r="AS2149" s="90" t="s">
        <v>60</v>
      </c>
      <c r="AT2149" s="90" t="s">
        <v>61</v>
      </c>
      <c r="AU2149" s="97" t="s">
        <v>62</v>
      </c>
      <c r="AV2149" s="98" t="s">
        <v>125</v>
      </c>
      <c r="AW2149" s="98" t="s">
        <v>126</v>
      </c>
      <c r="AX2149" s="97">
        <v>3202032</v>
      </c>
      <c r="AY2149" s="98" t="s">
        <v>127</v>
      </c>
      <c r="AZ2149" s="98" t="s">
        <v>128</v>
      </c>
      <c r="BA2149" s="24"/>
    </row>
    <row r="2150" spans="1:53" ht="84.75" customHeight="1">
      <c r="A2150" s="23" t="str">
        <f>+IFERROR(VLOOKUP(R2150,'[2]Listas niveles'!$D$2:$E$11,2,FALSE),"")</f>
        <v>DTCA</v>
      </c>
      <c r="B2150" s="23" t="str">
        <f>+IFERROR(VLOOKUP(AS2150,'[2]Listas anexo 1'!$A$7:$B$8,2,FALSE),"")</f>
        <v>ADMIN</v>
      </c>
      <c r="C2150" s="23" t="str">
        <f>+IFERROR(VLOOKUP(AT2150,'[2]Listas anexo 1'!$A$13:$B$15,2,FALSE),"")</f>
        <v>ADMINYCOOR</v>
      </c>
      <c r="D2150" s="23" t="str">
        <f>+IFERROR(VLOOKUP(AT2150,'[2]Listas anexo 1'!$A$13:$C$15,3,FALSE),"")</f>
        <v>CONTRIBUIR</v>
      </c>
      <c r="E2150" s="23" t="str">
        <f>+IFERROR(VLOOKUP(AT2150,'[2]Listas anexo 1'!$A$19:$B$21,2,FALSE),"")</f>
        <v>ADMINOB</v>
      </c>
      <c r="F2150" s="23" t="str">
        <f>+IFERROR(VLOOKUP(AV2150,'[2]Listas anexo 1'!$J$13:$K$21,2,FALSE),"")</f>
        <v>ADOBI</v>
      </c>
      <c r="G2150" s="23" t="str">
        <f>+IFERROR(VLOOKUP(AW2150,'[2]LISTAS ANEXO 1. 2'!$A$9:$B$38,2,FALSE),"")</f>
        <v>AI</v>
      </c>
      <c r="H2150" s="23" t="str">
        <f>+IFERROR(IF(C2150="ADMINYCOOR",VLOOKUP(AY2150,'[2]LISTAS ANEXO 1. 3'!$B$13:$C$42,2,FALSE),IF(C2150="TASAS",VLOOKUP(AY2150,'[2]LISTAS ANEXO 1. 3'!$B$43:$C$51,2,FALSE),IF(C2150="FORTALECIMIENTO",VLOOKUP(AY2150,'[2]LISTAS ANEXO 1. 3'!$B$52:$C$58,2,FALSE),""))),"")</f>
        <v>AA</v>
      </c>
      <c r="I2150" s="23" t="str">
        <f>+IFERROR(VLOOKUP(#REF!,'[2]LISTAS ANEXO 1. 4'!$B$74:$C$90,2,FALSE),"")</f>
        <v/>
      </c>
      <c r="J2150" s="23" t="str">
        <f>+IFERROR(VLOOKUP(X2150,[2]ORDINALES!$B$2:$C$5,2,FALSE),"")</f>
        <v>CTADOS</v>
      </c>
      <c r="K2150" s="23" t="str">
        <f>+IFERROR(VLOOKUP(#REF!,[2]REGION!$G$2:$I$1125,2,FALSE),"")</f>
        <v/>
      </c>
      <c r="L2150" s="23" t="str">
        <f>+IFERROR(VLOOKUP(AI2150,[2]REGION!$G$2:$I$1125,2,FALSE),"")</f>
        <v>CORDOBA</v>
      </c>
      <c r="M2150" s="23" t="str">
        <f>+IFERROR(VLOOKUP(#REF!,[2]ORDINALES!$H$2:$I$382,2,FALSE),"")</f>
        <v/>
      </c>
      <c r="N2150" s="23" t="str">
        <f>IFERROR(VLOOKUP(U2150,'[2]Lista Willy'!$B$11:$D$14,3,FALSE),"")</f>
        <v>REC_11</v>
      </c>
      <c r="O2150" s="24"/>
      <c r="P2150" s="94">
        <v>62092</v>
      </c>
      <c r="Q2150" s="94" t="s">
        <v>540</v>
      </c>
      <c r="R2150" s="94" t="s">
        <v>1757</v>
      </c>
      <c r="S2150" s="94" t="s">
        <v>1972</v>
      </c>
      <c r="T2150" s="94" t="s">
        <v>1757</v>
      </c>
      <c r="U2150" s="94" t="s">
        <v>52</v>
      </c>
      <c r="V2150" s="94" t="s">
        <v>53</v>
      </c>
      <c r="W2150" s="94" t="s">
        <v>54</v>
      </c>
      <c r="X2150" s="90" t="s">
        <v>55</v>
      </c>
      <c r="Y2150" s="90" t="s">
        <v>2029</v>
      </c>
      <c r="Z2150" s="87">
        <v>1500000</v>
      </c>
      <c r="AA2150" s="120"/>
      <c r="AB2150" s="87"/>
      <c r="AC2150" s="87"/>
      <c r="AD2150" s="87"/>
      <c r="AE2150" s="120">
        <v>1500000</v>
      </c>
      <c r="AF2150" s="88"/>
      <c r="AG2150" s="89"/>
      <c r="AH2150" s="90" t="s">
        <v>57</v>
      </c>
      <c r="AI2150" s="94" t="s">
        <v>1974</v>
      </c>
      <c r="AJ2150" s="94" t="s">
        <v>1975</v>
      </c>
      <c r="AK2150" s="94"/>
      <c r="AL2150" s="94"/>
      <c r="AM2150" s="94"/>
      <c r="AN2150" s="94"/>
      <c r="AO2150" s="94"/>
      <c r="AP2150" s="94"/>
      <c r="AQ2150" s="94" t="s">
        <v>387</v>
      </c>
      <c r="AR2150" s="94"/>
      <c r="AS2150" s="90" t="s">
        <v>60</v>
      </c>
      <c r="AT2150" s="90" t="s">
        <v>61</v>
      </c>
      <c r="AU2150" s="97" t="s">
        <v>62</v>
      </c>
      <c r="AV2150" s="98" t="s">
        <v>125</v>
      </c>
      <c r="AW2150" s="98" t="s">
        <v>126</v>
      </c>
      <c r="AX2150" s="97">
        <v>3202032</v>
      </c>
      <c r="AY2150" s="98" t="s">
        <v>127</v>
      </c>
      <c r="AZ2150" s="98" t="s">
        <v>128</v>
      </c>
      <c r="BA2150" s="24"/>
    </row>
    <row r="2151" spans="1:53" ht="84.75" customHeight="1">
      <c r="A2151" s="23" t="str">
        <f>+IFERROR(VLOOKUP(R2151,'[2]Listas niveles'!$D$2:$E$11,2,FALSE),"")</f>
        <v>DTCA</v>
      </c>
      <c r="B2151" s="23" t="str">
        <f>+IFERROR(VLOOKUP(AS2151,'[2]Listas anexo 1'!$A$7:$B$8,2,FALSE),"")</f>
        <v>ADMIN</v>
      </c>
      <c r="C2151" s="23" t="str">
        <f>+IFERROR(VLOOKUP(AT2151,'[2]Listas anexo 1'!$A$13:$B$15,2,FALSE),"")</f>
        <v>ADMINYCOOR</v>
      </c>
      <c r="D2151" s="23" t="str">
        <f>+IFERROR(VLOOKUP(AT2151,'[2]Listas anexo 1'!$A$13:$C$15,3,FALSE),"")</f>
        <v>CONTRIBUIR</v>
      </c>
      <c r="E2151" s="23" t="str">
        <f>+IFERROR(VLOOKUP(AT2151,'[2]Listas anexo 1'!$A$19:$B$21,2,FALSE),"")</f>
        <v>ADMINOB</v>
      </c>
      <c r="F2151" s="23" t="str">
        <f>+IFERROR(VLOOKUP(AV2151,'[2]Listas anexo 1'!$J$13:$K$21,2,FALSE),"")</f>
        <v>ADOBI</v>
      </c>
      <c r="G2151" s="23" t="str">
        <f>+IFERROR(VLOOKUP(AW2151,'[2]LISTAS ANEXO 1. 2'!$A$9:$B$38,2,FALSE),"")</f>
        <v>AI</v>
      </c>
      <c r="H2151" s="23" t="str">
        <f>+IFERROR(IF(C2151="ADMINYCOOR",VLOOKUP(AY2151,'[2]LISTAS ANEXO 1. 3'!$B$13:$C$42,2,FALSE),IF(C2151="TASAS",VLOOKUP(AY2151,'[2]LISTAS ANEXO 1. 3'!$B$43:$C$51,2,FALSE),IF(C2151="FORTALECIMIENTO",VLOOKUP(AY2151,'[2]LISTAS ANEXO 1. 3'!$B$52:$C$58,2,FALSE),""))),"")</f>
        <v>AA</v>
      </c>
      <c r="I2151" s="23" t="str">
        <f>+IFERROR(VLOOKUP(#REF!,'[2]LISTAS ANEXO 1. 4'!$B$74:$C$90,2,FALSE),"")</f>
        <v/>
      </c>
      <c r="J2151" s="23" t="str">
        <f>+IFERROR(VLOOKUP(X2151,[2]ORDINALES!$B$2:$C$5,2,FALSE),"")</f>
        <v>CTADOS</v>
      </c>
      <c r="K2151" s="23" t="str">
        <f>+IFERROR(VLOOKUP(#REF!,[2]REGION!$G$2:$I$1125,2,FALSE),"")</f>
        <v/>
      </c>
      <c r="L2151" s="23" t="str">
        <f>+IFERROR(VLOOKUP(AI2151,[2]REGION!$G$2:$I$1125,2,FALSE),"")</f>
        <v>CORDOBA</v>
      </c>
      <c r="M2151" s="23" t="str">
        <f>+IFERROR(VLOOKUP(#REF!,[2]ORDINALES!$H$2:$I$382,2,FALSE),"")</f>
        <v/>
      </c>
      <c r="N2151" s="23" t="str">
        <f>IFERROR(VLOOKUP(U2151,'[2]Lista Willy'!$B$11:$D$14,3,FALSE),"")</f>
        <v>REC_11</v>
      </c>
      <c r="O2151" s="24"/>
      <c r="P2151" s="94">
        <v>62093</v>
      </c>
      <c r="Q2151" s="94" t="s">
        <v>540</v>
      </c>
      <c r="R2151" s="94" t="s">
        <v>1757</v>
      </c>
      <c r="S2151" s="94" t="s">
        <v>1972</v>
      </c>
      <c r="T2151" s="94" t="s">
        <v>1757</v>
      </c>
      <c r="U2151" s="94" t="s">
        <v>52</v>
      </c>
      <c r="V2151" s="94" t="s">
        <v>53</v>
      </c>
      <c r="W2151" s="94" t="s">
        <v>54</v>
      </c>
      <c r="X2151" s="90" t="s">
        <v>55</v>
      </c>
      <c r="Y2151" s="90" t="s">
        <v>2030</v>
      </c>
      <c r="Z2151" s="87">
        <v>5952685</v>
      </c>
      <c r="AA2151" s="120"/>
      <c r="AB2151" s="87"/>
      <c r="AC2151" s="87"/>
      <c r="AD2151" s="87"/>
      <c r="AE2151" s="120">
        <v>5952685</v>
      </c>
      <c r="AF2151" s="88"/>
      <c r="AG2151" s="89"/>
      <c r="AH2151" s="90" t="s">
        <v>57</v>
      </c>
      <c r="AI2151" s="94" t="s">
        <v>1974</v>
      </c>
      <c r="AJ2151" s="94" t="s">
        <v>1975</v>
      </c>
      <c r="AK2151" s="94"/>
      <c r="AL2151" s="94"/>
      <c r="AM2151" s="94"/>
      <c r="AN2151" s="94"/>
      <c r="AO2151" s="94"/>
      <c r="AP2151" s="94"/>
      <c r="AQ2151" s="94" t="s">
        <v>387</v>
      </c>
      <c r="AR2151" s="94"/>
      <c r="AS2151" s="90" t="s">
        <v>60</v>
      </c>
      <c r="AT2151" s="90" t="s">
        <v>61</v>
      </c>
      <c r="AU2151" s="97" t="s">
        <v>62</v>
      </c>
      <c r="AV2151" s="98" t="s">
        <v>125</v>
      </c>
      <c r="AW2151" s="98" t="s">
        <v>126</v>
      </c>
      <c r="AX2151" s="97">
        <v>3202032</v>
      </c>
      <c r="AY2151" s="98" t="s">
        <v>127</v>
      </c>
      <c r="AZ2151" s="98" t="s">
        <v>128</v>
      </c>
      <c r="BA2151" s="24"/>
    </row>
    <row r="2152" spans="1:53" ht="84.75" customHeight="1">
      <c r="A2152" s="23" t="str">
        <f>+IFERROR(VLOOKUP(R2152,'[2]Listas niveles'!$D$2:$E$11,2,FALSE),"")</f>
        <v>DTCA</v>
      </c>
      <c r="B2152" s="23" t="str">
        <f>+IFERROR(VLOOKUP(AS2152,'[2]Listas anexo 1'!$A$7:$B$8,2,FALSE),"")</f>
        <v>FORTA</v>
      </c>
      <c r="C2152" s="23" t="str">
        <f>+IFERROR(VLOOKUP(AT2152,'[2]Listas anexo 1'!$A$13:$B$15,2,FALSE),"")</f>
        <v>FORTALECIMIENTO</v>
      </c>
      <c r="D2152" s="23" t="str">
        <f>+IFERROR(VLOOKUP(AT2152,'[2]Listas anexo 1'!$A$13:$C$15,3,FALSE),"")</f>
        <v>FORTALECER</v>
      </c>
      <c r="E2152" s="23" t="str">
        <f>+IFERROR(VLOOKUP(AT2152,'[2]Listas anexo 1'!$A$19:$B$21,2,FALSE),"")</f>
        <v>FORTOB</v>
      </c>
      <c r="F2152" s="23" t="str">
        <f>+IFERROR(VLOOKUP(AV2152,'[2]Listas anexo 1'!$J$13:$K$21,2,FALSE),"")</f>
        <v>FORTOBI</v>
      </c>
      <c r="G2152" s="23" t="str">
        <f>+IFERROR(VLOOKUP(AW2152,'[2]LISTAS ANEXO 1. 2'!$A$9:$B$38,2,FALSE),"")</f>
        <v>TI</v>
      </c>
      <c r="H2152" s="23" t="str">
        <f>+IFERROR(IF(C2152="ADMINYCOOR",VLOOKUP(AY2152,'[2]LISTAS ANEXO 1. 3'!$B$13:$C$42,2,FALSE),IF(C2152="TASAS",VLOOKUP(AY2152,'[2]LISTAS ANEXO 1. 3'!$B$43:$C$51,2,FALSE),IF(C2152="FORTALECIMIENTO",VLOOKUP(AY2152,'[2]LISTAS ANEXO 1. 3'!$B$52:$C$58,2,FALSE),""))),"")</f>
        <v>AAAA</v>
      </c>
      <c r="I2152" s="23" t="str">
        <f>+IFERROR(VLOOKUP(#REF!,'[2]LISTAS ANEXO 1. 4'!$B$74:$C$90,2,FALSE),"")</f>
        <v/>
      </c>
      <c r="J2152" s="23" t="str">
        <f>+IFERROR(VLOOKUP(X2152,[2]ORDINALES!$B$2:$C$5,2,FALSE),"")</f>
        <v>CTADOS</v>
      </c>
      <c r="K2152" s="23" t="str">
        <f>+IFERROR(VLOOKUP(#REF!,[2]REGION!$G$2:$I$1125,2,FALSE),"")</f>
        <v/>
      </c>
      <c r="L2152" s="23" t="str">
        <f>+IFERROR(VLOOKUP(AI2152,[2]REGION!$G$2:$I$1125,2,FALSE),"")</f>
        <v>CORDOBA</v>
      </c>
      <c r="M2152" s="23" t="str">
        <f>+IFERROR(VLOOKUP(#REF!,[2]ORDINALES!$H$2:$I$382,2,FALSE),"")</f>
        <v/>
      </c>
      <c r="N2152" s="23" t="str">
        <f>IFERROR(VLOOKUP(U2152,'[2]Lista Willy'!$B$11:$D$14,3,FALSE),"")</f>
        <v>REC_11</v>
      </c>
      <c r="O2152" s="24"/>
      <c r="P2152" s="94">
        <v>62094</v>
      </c>
      <c r="Q2152" s="94" t="s">
        <v>540</v>
      </c>
      <c r="R2152" s="94" t="s">
        <v>1757</v>
      </c>
      <c r="S2152" s="94" t="s">
        <v>1972</v>
      </c>
      <c r="T2152" s="94" t="s">
        <v>1757</v>
      </c>
      <c r="U2152" s="94" t="s">
        <v>52</v>
      </c>
      <c r="V2152" s="94" t="s">
        <v>53</v>
      </c>
      <c r="W2152" s="94" t="s">
        <v>54</v>
      </c>
      <c r="X2152" s="90" t="s">
        <v>55</v>
      </c>
      <c r="Y2152" s="90" t="s">
        <v>2031</v>
      </c>
      <c r="Z2152" s="87">
        <v>32136000</v>
      </c>
      <c r="AA2152" s="120"/>
      <c r="AB2152" s="87"/>
      <c r="AC2152" s="87"/>
      <c r="AD2152" s="87"/>
      <c r="AE2152" s="120">
        <v>32136000</v>
      </c>
      <c r="AF2152" s="88"/>
      <c r="AG2152" s="89"/>
      <c r="AH2152" s="90" t="s">
        <v>57</v>
      </c>
      <c r="AI2152" s="94" t="s">
        <v>1974</v>
      </c>
      <c r="AJ2152" s="94" t="s">
        <v>1975</v>
      </c>
      <c r="AK2152" s="94"/>
      <c r="AL2152" s="94"/>
      <c r="AM2152" s="94"/>
      <c r="AN2152" s="94"/>
      <c r="AO2152" s="94"/>
      <c r="AP2152" s="94"/>
      <c r="AQ2152" s="94" t="s">
        <v>387</v>
      </c>
      <c r="AR2152" s="94"/>
      <c r="AS2152" s="94" t="s">
        <v>73</v>
      </c>
      <c r="AT2152" s="94" t="s">
        <v>74</v>
      </c>
      <c r="AU2152" s="97" t="s">
        <v>75</v>
      </c>
      <c r="AV2152" s="98" t="s">
        <v>76</v>
      </c>
      <c r="AW2152" s="97" t="s">
        <v>210</v>
      </c>
      <c r="AX2152" s="97">
        <v>3299054</v>
      </c>
      <c r="AY2152" s="97" t="s">
        <v>211</v>
      </c>
      <c r="AZ2152" s="98" t="s">
        <v>220</v>
      </c>
      <c r="BA2152" s="24"/>
    </row>
    <row r="2153" spans="1:53" ht="84.75" customHeight="1">
      <c r="A2153" s="23" t="str">
        <f>+IFERROR(VLOOKUP(R2153,'[2]Listas niveles'!$D$2:$E$11,2,FALSE),"")</f>
        <v>DTCA</v>
      </c>
      <c r="B2153" s="23" t="str">
        <f>+IFERROR(VLOOKUP(AS2153,'[2]Listas anexo 1'!$A$7:$B$8,2,FALSE),"")</f>
        <v>ADMIN</v>
      </c>
      <c r="C2153" s="23" t="str">
        <f>+IFERROR(VLOOKUP(AT2153,'[2]Listas anexo 1'!$A$13:$B$15,2,FALSE),"")</f>
        <v>ADMINYCOOR</v>
      </c>
      <c r="D2153" s="23" t="str">
        <f>+IFERROR(VLOOKUP(AT2153,'[2]Listas anexo 1'!$A$13:$C$15,3,FALSE),"")</f>
        <v>CONTRIBUIR</v>
      </c>
      <c r="E2153" s="23" t="str">
        <f>+IFERROR(VLOOKUP(AT2153,'[2]Listas anexo 1'!$A$19:$B$21,2,FALSE),"")</f>
        <v>ADMINOB</v>
      </c>
      <c r="F2153" s="23" t="str">
        <f>+IFERROR(VLOOKUP(AV2153,'[2]Listas anexo 1'!$J$13:$K$21,2,FALSE),"")</f>
        <v>ADOBI</v>
      </c>
      <c r="G2153" s="23" t="str">
        <f>+IFERROR(VLOOKUP(AW2153,'[2]LISTAS ANEXO 1. 2'!$A$9:$B$38,2,FALSE),"")</f>
        <v>AI</v>
      </c>
      <c r="H2153" s="23" t="str">
        <f>+IFERROR(IF(C2153="ADMINYCOOR",VLOOKUP(AY2153,'[2]LISTAS ANEXO 1. 3'!$B$13:$C$42,2,FALSE),IF(C2153="TASAS",VLOOKUP(AY2153,'[2]LISTAS ANEXO 1. 3'!$B$43:$C$51,2,FALSE),IF(C2153="FORTALECIMIENTO",VLOOKUP(AY2153,'[2]LISTAS ANEXO 1. 3'!$B$52:$C$58,2,FALSE),""))),"")</f>
        <v>AA</v>
      </c>
      <c r="I2153" s="23" t="str">
        <f>+IFERROR(VLOOKUP(#REF!,'[2]LISTAS ANEXO 1. 4'!$B$74:$C$90,2,FALSE),"")</f>
        <v/>
      </c>
      <c r="J2153" s="23" t="str">
        <f>+IFERROR(VLOOKUP(X2153,[2]ORDINALES!$B$2:$C$5,2,FALSE),"")</f>
        <v>CTADOS</v>
      </c>
      <c r="K2153" s="23" t="str">
        <f>+IFERROR(VLOOKUP(#REF!,[2]REGION!$G$2:$I$1125,2,FALSE),"")</f>
        <v/>
      </c>
      <c r="L2153" s="23" t="str">
        <f>+IFERROR(VLOOKUP(AI2153,[2]REGION!$G$2:$I$1125,2,FALSE),"")</f>
        <v>MAGDALENA</v>
      </c>
      <c r="M2153" s="23" t="str">
        <f>+IFERROR(VLOOKUP(#REF!,[2]ORDINALES!$H$2:$I$382,2,FALSE),"")</f>
        <v/>
      </c>
      <c r="N2153" s="23" t="str">
        <f>IFERROR(VLOOKUP(U2153,'[2]Lista Willy'!$B$11:$D$14,3,FALSE),"")</f>
        <v>REC_11</v>
      </c>
      <c r="O2153" s="24"/>
      <c r="P2153" s="90">
        <v>63000</v>
      </c>
      <c r="Q2153" s="90" t="s">
        <v>540</v>
      </c>
      <c r="R2153" s="90" t="s">
        <v>1757</v>
      </c>
      <c r="S2153" s="90" t="s">
        <v>2032</v>
      </c>
      <c r="T2153" s="94" t="s">
        <v>1757</v>
      </c>
      <c r="U2153" s="90" t="s">
        <v>52</v>
      </c>
      <c r="V2153" s="94" t="s">
        <v>53</v>
      </c>
      <c r="W2153" s="90" t="s">
        <v>54</v>
      </c>
      <c r="X2153" s="90" t="s">
        <v>55</v>
      </c>
      <c r="Y2153" s="139" t="s">
        <v>2033</v>
      </c>
      <c r="Z2153" s="87">
        <v>17850000</v>
      </c>
      <c r="AA2153" s="120"/>
      <c r="AB2153" s="87"/>
      <c r="AC2153" s="87"/>
      <c r="AD2153" s="87"/>
      <c r="AE2153" s="120">
        <v>17850000</v>
      </c>
      <c r="AF2153" s="88"/>
      <c r="AG2153" s="89"/>
      <c r="AH2153" s="90" t="s">
        <v>57</v>
      </c>
      <c r="AI2153" s="90" t="s">
        <v>1759</v>
      </c>
      <c r="AJ2153" s="90" t="s">
        <v>1760</v>
      </c>
      <c r="AK2153" s="90" t="s">
        <v>59</v>
      </c>
      <c r="AL2153" s="90" t="s">
        <v>57</v>
      </c>
      <c r="AM2153" s="90"/>
      <c r="AN2153" s="90" t="s">
        <v>57</v>
      </c>
      <c r="AO2153" s="90"/>
      <c r="AP2153" s="90" t="s">
        <v>57</v>
      </c>
      <c r="AQ2153" s="90"/>
      <c r="AR2153" s="90" t="s">
        <v>57</v>
      </c>
      <c r="AS2153" s="90" t="s">
        <v>60</v>
      </c>
      <c r="AT2153" s="90" t="s">
        <v>61</v>
      </c>
      <c r="AU2153" s="97" t="s">
        <v>62</v>
      </c>
      <c r="AV2153" s="98" t="s">
        <v>125</v>
      </c>
      <c r="AW2153" s="98" t="s">
        <v>126</v>
      </c>
      <c r="AX2153" s="97">
        <v>3202032</v>
      </c>
      <c r="AY2153" s="98" t="s">
        <v>127</v>
      </c>
      <c r="AZ2153" s="98" t="s">
        <v>293</v>
      </c>
      <c r="BA2153" s="24"/>
    </row>
    <row r="2154" spans="1:53" ht="84.75" customHeight="1">
      <c r="A2154" s="23" t="str">
        <f>+IFERROR(VLOOKUP(R2154,'[2]Listas niveles'!$D$2:$E$11,2,FALSE),"")</f>
        <v>DTCA</v>
      </c>
      <c r="B2154" s="23" t="str">
        <f>+IFERROR(VLOOKUP(AS2154,'[2]Listas anexo 1'!$A$7:$B$8,2,FALSE),"")</f>
        <v>ADMIN</v>
      </c>
      <c r="C2154" s="23" t="str">
        <f>+IFERROR(VLOOKUP(AT2154,'[2]Listas anexo 1'!$A$13:$B$15,2,FALSE),"")</f>
        <v>ADMINYCOOR</v>
      </c>
      <c r="D2154" s="23" t="str">
        <f>+IFERROR(VLOOKUP(AT2154,'[2]Listas anexo 1'!$A$13:$C$15,3,FALSE),"")</f>
        <v>CONTRIBUIR</v>
      </c>
      <c r="E2154" s="23" t="str">
        <f>+IFERROR(VLOOKUP(AT2154,'[2]Listas anexo 1'!$A$19:$B$21,2,FALSE),"")</f>
        <v>ADMINOB</v>
      </c>
      <c r="F2154" s="23" t="str">
        <f>+IFERROR(VLOOKUP(AV2154,'[2]Listas anexo 1'!$J$13:$K$21,2,FALSE),"")</f>
        <v>ADOBI</v>
      </c>
      <c r="G2154" s="23" t="str">
        <f>+IFERROR(VLOOKUP(AW2154,'[2]LISTAS ANEXO 1. 2'!$A$9:$B$38,2,FALSE),"")</f>
        <v>AI</v>
      </c>
      <c r="H2154" s="23" t="str">
        <f>+IFERROR(IF(C2154="ADMINYCOOR",VLOOKUP(AY2154,'[2]LISTAS ANEXO 1. 3'!$B$13:$C$42,2,FALSE),IF(C2154="TASAS",VLOOKUP(AY2154,'[2]LISTAS ANEXO 1. 3'!$B$43:$C$51,2,FALSE),IF(C2154="FORTALECIMIENTO",VLOOKUP(AY2154,'[2]LISTAS ANEXO 1. 3'!$B$52:$C$58,2,FALSE),""))),"")</f>
        <v>AA</v>
      </c>
      <c r="I2154" s="23" t="str">
        <f>+IFERROR(VLOOKUP(#REF!,'[2]LISTAS ANEXO 1. 4'!$B$74:$C$90,2,FALSE),"")</f>
        <v/>
      </c>
      <c r="J2154" s="23" t="str">
        <f>+IFERROR(VLOOKUP(X2154,[2]ORDINALES!$B$2:$C$5,2,FALSE),"")</f>
        <v>CTADOS</v>
      </c>
      <c r="K2154" s="23" t="str">
        <f>+IFERROR(VLOOKUP(#REF!,[2]REGION!$G$2:$I$1125,2,FALSE),"")</f>
        <v/>
      </c>
      <c r="L2154" s="23" t="str">
        <f>+IFERROR(VLOOKUP(AI2154,[2]REGION!$G$2:$I$1125,2,FALSE),"")</f>
        <v>MAGDALENA</v>
      </c>
      <c r="M2154" s="23" t="str">
        <f>+IFERROR(VLOOKUP(#REF!,[2]ORDINALES!$H$2:$I$382,2,FALSE),"")</f>
        <v/>
      </c>
      <c r="N2154" s="23" t="str">
        <f>IFERROR(VLOOKUP(U2154,'[2]Lista Willy'!$B$11:$D$14,3,FALSE),"")</f>
        <v>REC_11</v>
      </c>
      <c r="O2154" s="24"/>
      <c r="P2154" s="90">
        <v>63001</v>
      </c>
      <c r="Q2154" s="90" t="s">
        <v>540</v>
      </c>
      <c r="R2154" s="90" t="s">
        <v>1757</v>
      </c>
      <c r="S2154" s="90" t="s">
        <v>2032</v>
      </c>
      <c r="T2154" s="94" t="s">
        <v>1757</v>
      </c>
      <c r="U2154" s="90" t="s">
        <v>52</v>
      </c>
      <c r="V2154" s="94" t="s">
        <v>53</v>
      </c>
      <c r="W2154" s="90" t="s">
        <v>54</v>
      </c>
      <c r="X2154" s="90" t="s">
        <v>55</v>
      </c>
      <c r="Y2154" s="139" t="s">
        <v>2033</v>
      </c>
      <c r="Z2154" s="87">
        <v>17850000</v>
      </c>
      <c r="AA2154" s="120"/>
      <c r="AB2154" s="87"/>
      <c r="AC2154" s="87"/>
      <c r="AD2154" s="87"/>
      <c r="AE2154" s="120">
        <v>17850000</v>
      </c>
      <c r="AF2154" s="88"/>
      <c r="AG2154" s="89"/>
      <c r="AH2154" s="90" t="s">
        <v>57</v>
      </c>
      <c r="AI2154" s="90" t="s">
        <v>1759</v>
      </c>
      <c r="AJ2154" s="90" t="s">
        <v>1760</v>
      </c>
      <c r="AK2154" s="90" t="s">
        <v>59</v>
      </c>
      <c r="AL2154" s="90" t="s">
        <v>57</v>
      </c>
      <c r="AM2154" s="90"/>
      <c r="AN2154" s="90" t="s">
        <v>57</v>
      </c>
      <c r="AO2154" s="90"/>
      <c r="AP2154" s="90" t="s">
        <v>57</v>
      </c>
      <c r="AQ2154" s="90"/>
      <c r="AR2154" s="90" t="s">
        <v>57</v>
      </c>
      <c r="AS2154" s="90" t="s">
        <v>60</v>
      </c>
      <c r="AT2154" s="90" t="s">
        <v>61</v>
      </c>
      <c r="AU2154" s="97" t="s">
        <v>62</v>
      </c>
      <c r="AV2154" s="98" t="s">
        <v>125</v>
      </c>
      <c r="AW2154" s="98" t="s">
        <v>126</v>
      </c>
      <c r="AX2154" s="97">
        <v>3202032</v>
      </c>
      <c r="AY2154" s="98" t="s">
        <v>127</v>
      </c>
      <c r="AZ2154" s="98" t="s">
        <v>293</v>
      </c>
      <c r="BA2154" s="24"/>
    </row>
    <row r="2155" spans="1:53" ht="84.75" customHeight="1">
      <c r="A2155" s="23" t="str">
        <f>+IFERROR(VLOOKUP(R2155,'[2]Listas niveles'!$D$2:$E$11,2,FALSE),"")</f>
        <v>DTCA</v>
      </c>
      <c r="B2155" s="23" t="str">
        <f>+IFERROR(VLOOKUP(AS2155,'[2]Listas anexo 1'!$A$7:$B$8,2,FALSE),"")</f>
        <v>ADMIN</v>
      </c>
      <c r="C2155" s="23" t="str">
        <f>+IFERROR(VLOOKUP(AT2155,'[2]Listas anexo 1'!$A$13:$B$15,2,FALSE),"")</f>
        <v>ADMINYCOOR</v>
      </c>
      <c r="D2155" s="23" t="str">
        <f>+IFERROR(VLOOKUP(AT2155,'[2]Listas anexo 1'!$A$13:$C$15,3,FALSE),"")</f>
        <v>CONTRIBUIR</v>
      </c>
      <c r="E2155" s="23" t="str">
        <f>+IFERROR(VLOOKUP(AT2155,'[2]Listas anexo 1'!$A$19:$B$21,2,FALSE),"")</f>
        <v>ADMINOB</v>
      </c>
      <c r="F2155" s="23" t="str">
        <f>+IFERROR(VLOOKUP(AV2155,'[2]Listas anexo 1'!$J$13:$K$21,2,FALSE),"")</f>
        <v>ADOBI</v>
      </c>
      <c r="G2155" s="23" t="str">
        <f>+IFERROR(VLOOKUP(AW2155,'[2]LISTAS ANEXO 1. 2'!$A$9:$B$38,2,FALSE),"")</f>
        <v>AI</v>
      </c>
      <c r="H2155" s="23" t="str">
        <f>+IFERROR(IF(C2155="ADMINYCOOR",VLOOKUP(AY2155,'[2]LISTAS ANEXO 1. 3'!$B$13:$C$42,2,FALSE),IF(C2155="TASAS",VLOOKUP(AY2155,'[2]LISTAS ANEXO 1. 3'!$B$43:$C$51,2,FALSE),IF(C2155="FORTALECIMIENTO",VLOOKUP(AY2155,'[2]LISTAS ANEXO 1. 3'!$B$52:$C$58,2,FALSE),""))),"")</f>
        <v>AA</v>
      </c>
      <c r="I2155" s="23" t="str">
        <f>+IFERROR(VLOOKUP(#REF!,'[2]LISTAS ANEXO 1. 4'!$B$74:$C$90,2,FALSE),"")</f>
        <v/>
      </c>
      <c r="J2155" s="23" t="str">
        <f>+IFERROR(VLOOKUP(X2155,[2]ORDINALES!$B$2:$C$5,2,FALSE),"")</f>
        <v>CTADOS</v>
      </c>
      <c r="K2155" s="23" t="str">
        <f>+IFERROR(VLOOKUP(#REF!,[2]REGION!$G$2:$I$1125,2,FALSE),"")</f>
        <v/>
      </c>
      <c r="L2155" s="23" t="str">
        <f>+IFERROR(VLOOKUP(AI2155,[2]REGION!$G$2:$I$1125,2,FALSE),"")</f>
        <v>MAGDALENA</v>
      </c>
      <c r="M2155" s="23" t="str">
        <f>+IFERROR(VLOOKUP(#REF!,[2]ORDINALES!$H$2:$I$382,2,FALSE),"")</f>
        <v/>
      </c>
      <c r="N2155" s="23" t="str">
        <f>IFERROR(VLOOKUP(U2155,'[2]Lista Willy'!$B$11:$D$14,3,FALSE),"")</f>
        <v>REC_11</v>
      </c>
      <c r="O2155" s="24"/>
      <c r="P2155" s="90">
        <v>63002</v>
      </c>
      <c r="Q2155" s="90" t="s">
        <v>540</v>
      </c>
      <c r="R2155" s="90" t="s">
        <v>1757</v>
      </c>
      <c r="S2155" s="90" t="s">
        <v>2032</v>
      </c>
      <c r="T2155" s="94" t="s">
        <v>1757</v>
      </c>
      <c r="U2155" s="90" t="s">
        <v>52</v>
      </c>
      <c r="V2155" s="94" t="s">
        <v>53</v>
      </c>
      <c r="W2155" s="90" t="s">
        <v>54</v>
      </c>
      <c r="X2155" s="90" t="s">
        <v>55</v>
      </c>
      <c r="Y2155" s="139" t="s">
        <v>2033</v>
      </c>
      <c r="Z2155" s="87">
        <v>17850000</v>
      </c>
      <c r="AA2155" s="120"/>
      <c r="AB2155" s="87"/>
      <c r="AC2155" s="87"/>
      <c r="AD2155" s="87"/>
      <c r="AE2155" s="120">
        <v>17850000</v>
      </c>
      <c r="AF2155" s="88"/>
      <c r="AG2155" s="89"/>
      <c r="AH2155" s="90" t="s">
        <v>57</v>
      </c>
      <c r="AI2155" s="90" t="s">
        <v>1759</v>
      </c>
      <c r="AJ2155" s="90" t="s">
        <v>1760</v>
      </c>
      <c r="AK2155" s="90" t="s">
        <v>59</v>
      </c>
      <c r="AL2155" s="90" t="s">
        <v>57</v>
      </c>
      <c r="AM2155" s="90"/>
      <c r="AN2155" s="90" t="s">
        <v>57</v>
      </c>
      <c r="AO2155" s="90"/>
      <c r="AP2155" s="90" t="s">
        <v>57</v>
      </c>
      <c r="AQ2155" s="90"/>
      <c r="AR2155" s="90" t="s">
        <v>57</v>
      </c>
      <c r="AS2155" s="90" t="s">
        <v>60</v>
      </c>
      <c r="AT2155" s="90" t="s">
        <v>61</v>
      </c>
      <c r="AU2155" s="97" t="s">
        <v>62</v>
      </c>
      <c r="AV2155" s="98" t="s">
        <v>125</v>
      </c>
      <c r="AW2155" s="98" t="s">
        <v>126</v>
      </c>
      <c r="AX2155" s="97">
        <v>3202032</v>
      </c>
      <c r="AY2155" s="98" t="s">
        <v>127</v>
      </c>
      <c r="AZ2155" s="98" t="s">
        <v>293</v>
      </c>
      <c r="BA2155" s="24"/>
    </row>
    <row r="2156" spans="1:53" ht="84.75" customHeight="1">
      <c r="A2156" s="23" t="str">
        <f>+IFERROR(VLOOKUP(R2156,'[2]Listas niveles'!$D$2:$E$11,2,FALSE),"")</f>
        <v>DTCA</v>
      </c>
      <c r="B2156" s="23" t="str">
        <f>+IFERROR(VLOOKUP(AS2156,'[2]Listas anexo 1'!$A$7:$B$8,2,FALSE),"")</f>
        <v>ADMIN</v>
      </c>
      <c r="C2156" s="23" t="str">
        <f>+IFERROR(VLOOKUP(AT2156,'[2]Listas anexo 1'!$A$13:$B$15,2,FALSE),"")</f>
        <v>ADMINYCOOR</v>
      </c>
      <c r="D2156" s="23" t="str">
        <f>+IFERROR(VLOOKUP(AT2156,'[2]Listas anexo 1'!$A$13:$C$15,3,FALSE),"")</f>
        <v>CONTRIBUIR</v>
      </c>
      <c r="E2156" s="23" t="str">
        <f>+IFERROR(VLOOKUP(AT2156,'[2]Listas anexo 1'!$A$19:$B$21,2,FALSE),"")</f>
        <v>ADMINOB</v>
      </c>
      <c r="F2156" s="23" t="str">
        <f>+IFERROR(VLOOKUP(AV2156,'[2]Listas anexo 1'!$J$13:$K$21,2,FALSE),"")</f>
        <v>ADOBI</v>
      </c>
      <c r="G2156" s="23" t="str">
        <f>+IFERROR(VLOOKUP(AW2156,'[2]LISTAS ANEXO 1. 2'!$A$9:$B$38,2,FALSE),"")</f>
        <v>AI</v>
      </c>
      <c r="H2156" s="23" t="str">
        <f>+IFERROR(IF(C2156="ADMINYCOOR",VLOOKUP(AY2156,'[2]LISTAS ANEXO 1. 3'!$B$13:$C$42,2,FALSE),IF(C2156="TASAS",VLOOKUP(AY2156,'[2]LISTAS ANEXO 1. 3'!$B$43:$C$51,2,FALSE),IF(C2156="FORTALECIMIENTO",VLOOKUP(AY2156,'[2]LISTAS ANEXO 1. 3'!$B$52:$C$58,2,FALSE),""))),"")</f>
        <v>AA</v>
      </c>
      <c r="I2156" s="23" t="str">
        <f>+IFERROR(VLOOKUP(#REF!,'[2]LISTAS ANEXO 1. 4'!$B$74:$C$90,2,FALSE),"")</f>
        <v/>
      </c>
      <c r="J2156" s="23" t="str">
        <f>+IFERROR(VLOOKUP(X2156,[2]ORDINALES!$B$2:$C$5,2,FALSE),"")</f>
        <v>CTADOS</v>
      </c>
      <c r="K2156" s="23" t="str">
        <f>+IFERROR(VLOOKUP(#REF!,[2]REGION!$G$2:$I$1125,2,FALSE),"")</f>
        <v/>
      </c>
      <c r="L2156" s="23" t="str">
        <f>+IFERROR(VLOOKUP(AI2156,[2]REGION!$G$2:$I$1125,2,FALSE),"")</f>
        <v>MAGDALENA</v>
      </c>
      <c r="M2156" s="23" t="str">
        <f>+IFERROR(VLOOKUP(#REF!,[2]ORDINALES!$H$2:$I$382,2,FALSE),"")</f>
        <v/>
      </c>
      <c r="N2156" s="23" t="str">
        <f>IFERROR(VLOOKUP(U2156,'[2]Lista Willy'!$B$11:$D$14,3,FALSE),"")</f>
        <v>REC_11</v>
      </c>
      <c r="O2156" s="24"/>
      <c r="P2156" s="90">
        <v>63003</v>
      </c>
      <c r="Q2156" s="90" t="s">
        <v>540</v>
      </c>
      <c r="R2156" s="90" t="s">
        <v>1757</v>
      </c>
      <c r="S2156" s="90" t="s">
        <v>2032</v>
      </c>
      <c r="T2156" s="94" t="s">
        <v>1757</v>
      </c>
      <c r="U2156" s="90" t="s">
        <v>52</v>
      </c>
      <c r="V2156" s="94" t="s">
        <v>53</v>
      </c>
      <c r="W2156" s="90" t="s">
        <v>54</v>
      </c>
      <c r="X2156" s="90" t="s">
        <v>55</v>
      </c>
      <c r="Y2156" s="139" t="s">
        <v>2034</v>
      </c>
      <c r="Z2156" s="87">
        <v>30418500</v>
      </c>
      <c r="AA2156" s="120"/>
      <c r="AB2156" s="87"/>
      <c r="AC2156" s="87"/>
      <c r="AD2156" s="87"/>
      <c r="AE2156" s="120">
        <v>30418500</v>
      </c>
      <c r="AF2156" s="88"/>
      <c r="AG2156" s="89"/>
      <c r="AH2156" s="90" t="s">
        <v>57</v>
      </c>
      <c r="AI2156" s="90" t="s">
        <v>1759</v>
      </c>
      <c r="AJ2156" s="90" t="s">
        <v>1760</v>
      </c>
      <c r="AK2156" s="90" t="s">
        <v>59</v>
      </c>
      <c r="AL2156" s="90" t="s">
        <v>57</v>
      </c>
      <c r="AM2156" s="90"/>
      <c r="AN2156" s="90" t="s">
        <v>57</v>
      </c>
      <c r="AO2156" s="90"/>
      <c r="AP2156" s="90" t="s">
        <v>57</v>
      </c>
      <c r="AQ2156" s="90"/>
      <c r="AR2156" s="90" t="s">
        <v>57</v>
      </c>
      <c r="AS2156" s="90" t="s">
        <v>60</v>
      </c>
      <c r="AT2156" s="90" t="s">
        <v>61</v>
      </c>
      <c r="AU2156" s="97" t="s">
        <v>62</v>
      </c>
      <c r="AV2156" s="98" t="s">
        <v>125</v>
      </c>
      <c r="AW2156" s="98" t="s">
        <v>126</v>
      </c>
      <c r="AX2156" s="97">
        <v>3202032</v>
      </c>
      <c r="AY2156" s="98" t="s">
        <v>127</v>
      </c>
      <c r="AZ2156" s="98" t="s">
        <v>293</v>
      </c>
      <c r="BA2156" s="24"/>
    </row>
    <row r="2157" spans="1:53" ht="84.75" customHeight="1">
      <c r="A2157" s="23" t="str">
        <f>+IFERROR(VLOOKUP(R2157,'[2]Listas niveles'!$D$2:$E$11,2,FALSE),"")</f>
        <v>DTCA</v>
      </c>
      <c r="B2157" s="23" t="str">
        <f>+IFERROR(VLOOKUP(AS2157,'[2]Listas anexo 1'!$A$7:$B$8,2,FALSE),"")</f>
        <v>ADMIN</v>
      </c>
      <c r="C2157" s="23" t="str">
        <f>+IFERROR(VLOOKUP(AT2157,'[2]Listas anexo 1'!$A$13:$B$15,2,FALSE),"")</f>
        <v>ADMINYCOOR</v>
      </c>
      <c r="D2157" s="23" t="str">
        <f>+IFERROR(VLOOKUP(AT2157,'[2]Listas anexo 1'!$A$13:$C$15,3,FALSE),"")</f>
        <v>CONTRIBUIR</v>
      </c>
      <c r="E2157" s="23" t="str">
        <f>+IFERROR(VLOOKUP(AT2157,'[2]Listas anexo 1'!$A$19:$B$21,2,FALSE),"")</f>
        <v>ADMINOB</v>
      </c>
      <c r="F2157" s="23" t="str">
        <f>+IFERROR(VLOOKUP(AV2157,'[2]Listas anexo 1'!$J$13:$K$21,2,FALSE),"")</f>
        <v>ADOBIV</v>
      </c>
      <c r="G2157" s="23" t="str">
        <f>+IFERROR(VLOOKUP(AW2157,'[2]LISTAS ANEXO 1. 2'!$A$9:$B$38,2,FALSE),"")</f>
        <v>AXVI</v>
      </c>
      <c r="H2157" s="23" t="str">
        <f>+IFERROR(IF(C2157="ADMINYCOOR",VLOOKUP(AY2157,'[2]LISTAS ANEXO 1. 3'!$B$13:$C$42,2,FALSE),IF(C2157="TASAS",VLOOKUP(AY2157,'[2]LISTAS ANEXO 1. 3'!$B$43:$C$51,2,FALSE),IF(C2157="FORTALECIMIENTO",VLOOKUP(AY2157,'[2]LISTAS ANEXO 1. 3'!$B$52:$C$58,2,FALSE),""))),"")</f>
        <v>CD</v>
      </c>
      <c r="I2157" s="23" t="str">
        <f>+IFERROR(VLOOKUP(#REF!,'[2]LISTAS ANEXO 1. 4'!$B$74:$C$90,2,FALSE),"")</f>
        <v/>
      </c>
      <c r="J2157" s="23" t="str">
        <f>+IFERROR(VLOOKUP(X2157,[2]ORDINALES!$B$2:$C$5,2,FALSE),"")</f>
        <v>CTADOS</v>
      </c>
      <c r="K2157" s="23" t="str">
        <f>+IFERROR(VLOOKUP(#REF!,[2]REGION!$G$2:$I$1125,2,FALSE),"")</f>
        <v/>
      </c>
      <c r="L2157" s="23" t="str">
        <f>+IFERROR(VLOOKUP(AI2157,[2]REGION!$G$2:$I$1125,2,FALSE),"")</f>
        <v>MAGDALENA</v>
      </c>
      <c r="M2157" s="23" t="str">
        <f>+IFERROR(VLOOKUP(#REF!,[2]ORDINALES!$H$2:$I$382,2,FALSE),"")</f>
        <v/>
      </c>
      <c r="N2157" s="23" t="str">
        <f>IFERROR(VLOOKUP(U2157,'[2]Lista Willy'!$B$11:$D$14,3,FALSE),"")</f>
        <v>REC_11</v>
      </c>
      <c r="O2157" s="24"/>
      <c r="P2157" s="90">
        <v>63004</v>
      </c>
      <c r="Q2157" s="90" t="s">
        <v>540</v>
      </c>
      <c r="R2157" s="90" t="s">
        <v>1757</v>
      </c>
      <c r="S2157" s="90" t="s">
        <v>2032</v>
      </c>
      <c r="T2157" s="94" t="s">
        <v>1757</v>
      </c>
      <c r="U2157" s="90" t="s">
        <v>52</v>
      </c>
      <c r="V2157" s="94" t="s">
        <v>53</v>
      </c>
      <c r="W2157" s="90" t="s">
        <v>54</v>
      </c>
      <c r="X2157" s="90" t="s">
        <v>55</v>
      </c>
      <c r="Y2157" s="139" t="s">
        <v>2035</v>
      </c>
      <c r="Z2157" s="87">
        <v>27290000</v>
      </c>
      <c r="AA2157" s="120"/>
      <c r="AB2157" s="87"/>
      <c r="AC2157" s="87"/>
      <c r="AD2157" s="87"/>
      <c r="AE2157" s="120">
        <v>27290000</v>
      </c>
      <c r="AF2157" s="88"/>
      <c r="AG2157" s="89"/>
      <c r="AH2157" s="90" t="s">
        <v>57</v>
      </c>
      <c r="AI2157" s="90" t="s">
        <v>1759</v>
      </c>
      <c r="AJ2157" s="90" t="s">
        <v>1760</v>
      </c>
      <c r="AK2157" s="90" t="s">
        <v>59</v>
      </c>
      <c r="AL2157" s="90" t="s">
        <v>57</v>
      </c>
      <c r="AM2157" s="90"/>
      <c r="AN2157" s="90" t="s">
        <v>57</v>
      </c>
      <c r="AO2157" s="90"/>
      <c r="AP2157" s="90" t="s">
        <v>57</v>
      </c>
      <c r="AQ2157" s="90"/>
      <c r="AR2157" s="90" t="s">
        <v>57</v>
      </c>
      <c r="AS2157" s="90" t="s">
        <v>60</v>
      </c>
      <c r="AT2157" s="90" t="s">
        <v>61</v>
      </c>
      <c r="AU2157" s="97" t="s">
        <v>62</v>
      </c>
      <c r="AV2157" s="98" t="s">
        <v>63</v>
      </c>
      <c r="AW2157" s="98" t="s">
        <v>64</v>
      </c>
      <c r="AX2157" s="97">
        <v>3202008</v>
      </c>
      <c r="AY2157" s="98" t="s">
        <v>65</v>
      </c>
      <c r="AZ2157" s="98" t="s">
        <v>433</v>
      </c>
      <c r="BA2157" s="24"/>
    </row>
    <row r="2158" spans="1:53" ht="84.75" customHeight="1">
      <c r="A2158" s="23" t="str">
        <f>+IFERROR(VLOOKUP(R2158,'[2]Listas niveles'!$D$2:$E$11,2,FALSE),"")</f>
        <v>DTCA</v>
      </c>
      <c r="B2158" s="23" t="str">
        <f>+IFERROR(VLOOKUP(AS2158,'[2]Listas anexo 1'!$A$7:$B$8,2,FALSE),"")</f>
        <v>ADMIN</v>
      </c>
      <c r="C2158" s="23" t="str">
        <f>+IFERROR(VLOOKUP(AT2158,'[2]Listas anexo 1'!$A$13:$B$15,2,FALSE),"")</f>
        <v>ADMINYCOOR</v>
      </c>
      <c r="D2158" s="23" t="str">
        <f>+IFERROR(VLOOKUP(AT2158,'[2]Listas anexo 1'!$A$13:$C$15,3,FALSE),"")</f>
        <v>CONTRIBUIR</v>
      </c>
      <c r="E2158" s="23" t="str">
        <f>+IFERROR(VLOOKUP(AT2158,'[2]Listas anexo 1'!$A$19:$B$21,2,FALSE),"")</f>
        <v>ADMINOB</v>
      </c>
      <c r="F2158" s="23" t="str">
        <f>+IFERROR(VLOOKUP(AV2158,'[2]Listas anexo 1'!$J$13:$K$21,2,FALSE),"")</f>
        <v>ADOBIV</v>
      </c>
      <c r="G2158" s="23" t="str">
        <f>+IFERROR(VLOOKUP(AW2158,'[2]LISTAS ANEXO 1. 2'!$A$9:$B$38,2,FALSE),"")</f>
        <v>AXVI</v>
      </c>
      <c r="H2158" s="23" t="str">
        <f>+IFERROR(IF(C2158="ADMINYCOOR",VLOOKUP(AY2158,'[2]LISTAS ANEXO 1. 3'!$B$13:$C$42,2,FALSE),IF(C2158="TASAS",VLOOKUP(AY2158,'[2]LISTAS ANEXO 1. 3'!$B$43:$C$51,2,FALSE),IF(C2158="FORTALECIMIENTO",VLOOKUP(AY2158,'[2]LISTAS ANEXO 1. 3'!$B$52:$C$58,2,FALSE),""))),"")</f>
        <v>CD</v>
      </c>
      <c r="I2158" s="23" t="str">
        <f>+IFERROR(VLOOKUP(#REF!,'[2]LISTAS ANEXO 1. 4'!$B$74:$C$90,2,FALSE),"")</f>
        <v/>
      </c>
      <c r="J2158" s="23" t="str">
        <f>+IFERROR(VLOOKUP(X2158,[2]ORDINALES!$B$2:$C$5,2,FALSE),"")</f>
        <v>CTADOS</v>
      </c>
      <c r="K2158" s="23" t="str">
        <f>+IFERROR(VLOOKUP(#REF!,[2]REGION!$G$2:$I$1125,2,FALSE),"")</f>
        <v/>
      </c>
      <c r="L2158" s="23" t="str">
        <f>+IFERROR(VLOOKUP(AI2158,[2]REGION!$G$2:$I$1125,2,FALSE),"")</f>
        <v>CESAR</v>
      </c>
      <c r="M2158" s="23" t="str">
        <f>+IFERROR(VLOOKUP(#REF!,[2]ORDINALES!$H$2:$I$382,2,FALSE),"")</f>
        <v/>
      </c>
      <c r="N2158" s="23" t="str">
        <f>IFERROR(VLOOKUP(U2158,'[2]Lista Willy'!$B$11:$D$14,3,FALSE),"")</f>
        <v>REC_11</v>
      </c>
      <c r="O2158" s="24"/>
      <c r="P2158" s="90">
        <v>63005</v>
      </c>
      <c r="Q2158" s="90" t="s">
        <v>540</v>
      </c>
      <c r="R2158" s="90" t="s">
        <v>1757</v>
      </c>
      <c r="S2158" s="90" t="s">
        <v>2032</v>
      </c>
      <c r="T2158" s="94" t="s">
        <v>1757</v>
      </c>
      <c r="U2158" s="90" t="s">
        <v>52</v>
      </c>
      <c r="V2158" s="94" t="s">
        <v>53</v>
      </c>
      <c r="W2158" s="90" t="s">
        <v>54</v>
      </c>
      <c r="X2158" s="90" t="s">
        <v>55</v>
      </c>
      <c r="Y2158" s="139" t="s">
        <v>2036</v>
      </c>
      <c r="Z2158" s="87">
        <v>33330000</v>
      </c>
      <c r="AA2158" s="120"/>
      <c r="AB2158" s="87"/>
      <c r="AC2158" s="87"/>
      <c r="AD2158" s="87"/>
      <c r="AE2158" s="120">
        <v>33330000</v>
      </c>
      <c r="AF2158" s="88"/>
      <c r="AG2158" s="89"/>
      <c r="AH2158" s="90" t="s">
        <v>57</v>
      </c>
      <c r="AI2158" s="90" t="s">
        <v>2037</v>
      </c>
      <c r="AJ2158" s="90" t="s">
        <v>2038</v>
      </c>
      <c r="AK2158" s="90" t="s">
        <v>59</v>
      </c>
      <c r="AL2158" s="90" t="s">
        <v>57</v>
      </c>
      <c r="AM2158" s="90"/>
      <c r="AN2158" s="90" t="s">
        <v>57</v>
      </c>
      <c r="AO2158" s="90"/>
      <c r="AP2158" s="90" t="s">
        <v>57</v>
      </c>
      <c r="AQ2158" s="90"/>
      <c r="AR2158" s="90" t="s">
        <v>57</v>
      </c>
      <c r="AS2158" s="90" t="s">
        <v>60</v>
      </c>
      <c r="AT2158" s="90" t="s">
        <v>61</v>
      </c>
      <c r="AU2158" s="97" t="s">
        <v>62</v>
      </c>
      <c r="AV2158" s="98" t="s">
        <v>63</v>
      </c>
      <c r="AW2158" s="98" t="s">
        <v>64</v>
      </c>
      <c r="AX2158" s="97">
        <v>3202008</v>
      </c>
      <c r="AY2158" s="98" t="s">
        <v>65</v>
      </c>
      <c r="AZ2158" s="98" t="s">
        <v>433</v>
      </c>
      <c r="BA2158" s="24"/>
    </row>
    <row r="2159" spans="1:53" ht="84.75" customHeight="1">
      <c r="A2159" s="23" t="str">
        <f>+IFERROR(VLOOKUP(R2159,'[2]Listas niveles'!$D$2:$E$11,2,FALSE),"")</f>
        <v>DTCA</v>
      </c>
      <c r="B2159" s="23" t="str">
        <f>+IFERROR(VLOOKUP(AS2159,'[2]Listas anexo 1'!$A$7:$B$8,2,FALSE),"")</f>
        <v>ADMIN</v>
      </c>
      <c r="C2159" s="23" t="str">
        <f>+IFERROR(VLOOKUP(AT2159,'[2]Listas anexo 1'!$A$13:$B$15,2,FALSE),"")</f>
        <v>ADMINYCOOR</v>
      </c>
      <c r="D2159" s="23" t="str">
        <f>+IFERROR(VLOOKUP(AT2159,'[2]Listas anexo 1'!$A$13:$C$15,3,FALSE),"")</f>
        <v>CONTRIBUIR</v>
      </c>
      <c r="E2159" s="23" t="str">
        <f>+IFERROR(VLOOKUP(AT2159,'[2]Listas anexo 1'!$A$19:$B$21,2,FALSE),"")</f>
        <v>ADMINOB</v>
      </c>
      <c r="F2159" s="23" t="str">
        <f>+IFERROR(VLOOKUP(AV2159,'[2]Listas anexo 1'!$J$13:$K$21,2,FALSE),"")</f>
        <v>ADOBIV</v>
      </c>
      <c r="G2159" s="23" t="str">
        <f>+IFERROR(VLOOKUP(AW2159,'[2]LISTAS ANEXO 1. 2'!$A$9:$B$38,2,FALSE),"")</f>
        <v>AXVI</v>
      </c>
      <c r="H2159" s="23" t="str">
        <f>+IFERROR(IF(C2159="ADMINYCOOR",VLOOKUP(AY2159,'[2]LISTAS ANEXO 1. 3'!$B$13:$C$42,2,FALSE),IF(C2159="TASAS",VLOOKUP(AY2159,'[2]LISTAS ANEXO 1. 3'!$B$43:$C$51,2,FALSE),IF(C2159="FORTALECIMIENTO",VLOOKUP(AY2159,'[2]LISTAS ANEXO 1. 3'!$B$52:$C$58,2,FALSE),""))),"")</f>
        <v>CD</v>
      </c>
      <c r="I2159" s="23" t="str">
        <f>+IFERROR(VLOOKUP(#REF!,'[2]LISTAS ANEXO 1. 4'!$B$74:$C$90,2,FALSE),"")</f>
        <v/>
      </c>
      <c r="J2159" s="23" t="str">
        <f>+IFERROR(VLOOKUP(X2159,[2]ORDINALES!$B$2:$C$5,2,FALSE),"")</f>
        <v>CTADOS</v>
      </c>
      <c r="K2159" s="23" t="str">
        <f>+IFERROR(VLOOKUP(#REF!,[2]REGION!$G$2:$I$1125,2,FALSE),"")</f>
        <v/>
      </c>
      <c r="L2159" s="23" t="str">
        <f>+IFERROR(VLOOKUP(AI2159,[2]REGION!$G$2:$I$1125,2,FALSE),"")</f>
        <v>MAGDALENA</v>
      </c>
      <c r="M2159" s="23" t="str">
        <f>+IFERROR(VLOOKUP(#REF!,[2]ORDINALES!$H$2:$I$382,2,FALSE),"")</f>
        <v/>
      </c>
      <c r="N2159" s="23" t="str">
        <f>IFERROR(VLOOKUP(U2159,'[2]Lista Willy'!$B$11:$D$14,3,FALSE),"")</f>
        <v>REC_11</v>
      </c>
      <c r="O2159" s="24"/>
      <c r="P2159" s="90">
        <v>63006</v>
      </c>
      <c r="Q2159" s="90" t="s">
        <v>540</v>
      </c>
      <c r="R2159" s="90" t="s">
        <v>1757</v>
      </c>
      <c r="S2159" s="90" t="s">
        <v>2032</v>
      </c>
      <c r="T2159" s="94" t="s">
        <v>1757</v>
      </c>
      <c r="U2159" s="90" t="s">
        <v>52</v>
      </c>
      <c r="V2159" s="94" t="s">
        <v>53</v>
      </c>
      <c r="W2159" s="90" t="s">
        <v>54</v>
      </c>
      <c r="X2159" s="90" t="s">
        <v>55</v>
      </c>
      <c r="Y2159" s="139" t="s">
        <v>2039</v>
      </c>
      <c r="Z2159" s="87">
        <v>49665000</v>
      </c>
      <c r="AA2159" s="120"/>
      <c r="AB2159" s="87"/>
      <c r="AC2159" s="87"/>
      <c r="AD2159" s="87"/>
      <c r="AE2159" s="120">
        <v>49665000</v>
      </c>
      <c r="AF2159" s="88"/>
      <c r="AG2159" s="89"/>
      <c r="AH2159" s="90" t="s">
        <v>57</v>
      </c>
      <c r="AI2159" s="90" t="s">
        <v>1759</v>
      </c>
      <c r="AJ2159" s="90" t="s">
        <v>1760</v>
      </c>
      <c r="AK2159" s="90" t="s">
        <v>59</v>
      </c>
      <c r="AL2159" s="90" t="s">
        <v>57</v>
      </c>
      <c r="AM2159" s="90"/>
      <c r="AN2159" s="90" t="s">
        <v>57</v>
      </c>
      <c r="AO2159" s="90"/>
      <c r="AP2159" s="90" t="s">
        <v>57</v>
      </c>
      <c r="AQ2159" s="90"/>
      <c r="AR2159" s="90" t="s">
        <v>57</v>
      </c>
      <c r="AS2159" s="90" t="s">
        <v>60</v>
      </c>
      <c r="AT2159" s="90" t="s">
        <v>61</v>
      </c>
      <c r="AU2159" s="97" t="s">
        <v>62</v>
      </c>
      <c r="AV2159" s="98" t="s">
        <v>63</v>
      </c>
      <c r="AW2159" s="98" t="s">
        <v>64</v>
      </c>
      <c r="AX2159" s="97">
        <v>3202008</v>
      </c>
      <c r="AY2159" s="98" t="s">
        <v>65</v>
      </c>
      <c r="AZ2159" s="98" t="s">
        <v>433</v>
      </c>
      <c r="BA2159" s="24"/>
    </row>
    <row r="2160" spans="1:53" ht="84.75" customHeight="1">
      <c r="A2160" s="23" t="str">
        <f>+IFERROR(VLOOKUP(R2160,'[2]Listas niveles'!$D$2:$E$11,2,FALSE),"")</f>
        <v>DTCA</v>
      </c>
      <c r="B2160" s="23" t="str">
        <f>+IFERROR(VLOOKUP(AS2160,'[2]Listas anexo 1'!$A$7:$B$8,2,FALSE),"")</f>
        <v>ADMIN</v>
      </c>
      <c r="C2160" s="23" t="str">
        <f>+IFERROR(VLOOKUP(AT2160,'[2]Listas anexo 1'!$A$13:$B$15,2,FALSE),"")</f>
        <v>ADMINYCOOR</v>
      </c>
      <c r="D2160" s="23" t="str">
        <f>+IFERROR(VLOOKUP(AT2160,'[2]Listas anexo 1'!$A$13:$C$15,3,FALSE),"")</f>
        <v>CONTRIBUIR</v>
      </c>
      <c r="E2160" s="23" t="str">
        <f>+IFERROR(VLOOKUP(AT2160,'[2]Listas anexo 1'!$A$19:$B$21,2,FALSE),"")</f>
        <v>ADMINOB</v>
      </c>
      <c r="F2160" s="23" t="str">
        <f>+IFERROR(VLOOKUP(AV2160,'[2]Listas anexo 1'!$J$13:$K$21,2,FALSE),"")</f>
        <v>ADOBIII</v>
      </c>
      <c r="G2160" s="23" t="str">
        <f>+IFERROR(VLOOKUP(AW2160,'[2]LISTAS ANEXO 1. 2'!$A$9:$B$38,2,FALSE),"")</f>
        <v>AX</v>
      </c>
      <c r="H2160" s="23" t="str">
        <f>+IFERROR(IF(C2160="ADMINYCOOR",VLOOKUP(AY2160,'[2]LISTAS ANEXO 1. 3'!$B$13:$C$42,2,FALSE),IF(C2160="TASAS",VLOOKUP(AY2160,'[2]LISTAS ANEXO 1. 3'!$B$43:$C$51,2,FALSE),IF(C2160="FORTALECIMIENTO",VLOOKUP(AY2160,'[2]LISTAS ANEXO 1. 3'!$B$52:$C$58,2,FALSE),""))),"")</f>
        <v>OO</v>
      </c>
      <c r="I2160" s="23" t="str">
        <f>+IFERROR(VLOOKUP(#REF!,'[2]LISTAS ANEXO 1. 4'!$B$74:$C$90,2,FALSE),"")</f>
        <v/>
      </c>
      <c r="J2160" s="23" t="str">
        <f>+IFERROR(VLOOKUP(X2160,[2]ORDINALES!$B$2:$C$5,2,FALSE),"")</f>
        <v>CTADOS</v>
      </c>
      <c r="K2160" s="23" t="str">
        <f>+IFERROR(VLOOKUP(#REF!,[2]REGION!$G$2:$I$1125,2,FALSE),"")</f>
        <v/>
      </c>
      <c r="L2160" s="23" t="str">
        <f>+IFERROR(VLOOKUP(AI2160,[2]REGION!$G$2:$I$1125,2,FALSE),"")</f>
        <v>MAGDALENA</v>
      </c>
      <c r="M2160" s="23" t="str">
        <f>+IFERROR(VLOOKUP(#REF!,[2]ORDINALES!$H$2:$I$382,2,FALSE),"")</f>
        <v/>
      </c>
      <c r="N2160" s="23" t="str">
        <f>IFERROR(VLOOKUP(U2160,'[2]Lista Willy'!$B$11:$D$14,3,FALSE),"")</f>
        <v>REC_11</v>
      </c>
      <c r="O2160" s="24"/>
      <c r="P2160" s="90">
        <v>63007</v>
      </c>
      <c r="Q2160" s="90" t="s">
        <v>540</v>
      </c>
      <c r="R2160" s="90" t="s">
        <v>1757</v>
      </c>
      <c r="S2160" s="90" t="s">
        <v>2032</v>
      </c>
      <c r="T2160" s="94" t="s">
        <v>1757</v>
      </c>
      <c r="U2160" s="90" t="s">
        <v>52</v>
      </c>
      <c r="V2160" s="94" t="s">
        <v>53</v>
      </c>
      <c r="W2160" s="90" t="s">
        <v>54</v>
      </c>
      <c r="X2160" s="90" t="s">
        <v>55</v>
      </c>
      <c r="Y2160" s="139" t="s">
        <v>2040</v>
      </c>
      <c r="Z2160" s="87">
        <v>49665000</v>
      </c>
      <c r="AA2160" s="120"/>
      <c r="AB2160" s="87"/>
      <c r="AC2160" s="87"/>
      <c r="AD2160" s="87"/>
      <c r="AE2160" s="120">
        <v>49665000</v>
      </c>
      <c r="AF2160" s="88"/>
      <c r="AG2160" s="89"/>
      <c r="AH2160" s="90" t="s">
        <v>57</v>
      </c>
      <c r="AI2160" s="90" t="s">
        <v>1759</v>
      </c>
      <c r="AJ2160" s="90" t="s">
        <v>1760</v>
      </c>
      <c r="AK2160" s="90" t="s">
        <v>59</v>
      </c>
      <c r="AL2160" s="90" t="s">
        <v>57</v>
      </c>
      <c r="AM2160" s="90"/>
      <c r="AN2160" s="90" t="s">
        <v>57</v>
      </c>
      <c r="AO2160" s="90"/>
      <c r="AP2160" s="90" t="s">
        <v>57</v>
      </c>
      <c r="AQ2160" s="90"/>
      <c r="AR2160" s="90" t="s">
        <v>57</v>
      </c>
      <c r="AS2160" s="90" t="s">
        <v>60</v>
      </c>
      <c r="AT2160" s="90" t="s">
        <v>61</v>
      </c>
      <c r="AU2160" s="97" t="s">
        <v>62</v>
      </c>
      <c r="AV2160" s="98" t="s">
        <v>272</v>
      </c>
      <c r="AW2160" s="110" t="s">
        <v>335</v>
      </c>
      <c r="AX2160" s="97">
        <v>3202004</v>
      </c>
      <c r="AY2160" s="98" t="s">
        <v>336</v>
      </c>
      <c r="AZ2160" s="98" t="s">
        <v>337</v>
      </c>
      <c r="BA2160" s="24"/>
    </row>
    <row r="2161" spans="1:53" ht="84.75" customHeight="1">
      <c r="A2161" s="23" t="str">
        <f>+IFERROR(VLOOKUP(R2161,'[2]Listas niveles'!$D$2:$E$11,2,FALSE),"")</f>
        <v>DTCA</v>
      </c>
      <c r="B2161" s="23" t="str">
        <f>+IFERROR(VLOOKUP(AS2161,'[2]Listas anexo 1'!$A$7:$B$8,2,FALSE),"")</f>
        <v>ADMIN</v>
      </c>
      <c r="C2161" s="23" t="str">
        <f>+IFERROR(VLOOKUP(AT2161,'[2]Listas anexo 1'!$A$13:$B$15,2,FALSE),"")</f>
        <v>ADMINYCOOR</v>
      </c>
      <c r="D2161" s="23" t="str">
        <f>+IFERROR(VLOOKUP(AT2161,'[2]Listas anexo 1'!$A$13:$C$15,3,FALSE),"")</f>
        <v>CONTRIBUIR</v>
      </c>
      <c r="E2161" s="23" t="str">
        <f>+IFERROR(VLOOKUP(AT2161,'[2]Listas anexo 1'!$A$19:$B$21,2,FALSE),"")</f>
        <v>ADMINOB</v>
      </c>
      <c r="F2161" s="23" t="str">
        <f>+IFERROR(VLOOKUP(AV2161,'[2]Listas anexo 1'!$J$13:$K$21,2,FALSE),"")</f>
        <v>ADOBIII</v>
      </c>
      <c r="G2161" s="23" t="str">
        <f>+IFERROR(VLOOKUP(AW2161,'[2]LISTAS ANEXO 1. 2'!$A$9:$B$38,2,FALSE),"")</f>
        <v>AX</v>
      </c>
      <c r="H2161" s="23" t="str">
        <f>+IFERROR(IF(C2161="ADMINYCOOR",VLOOKUP(AY2161,'[2]LISTAS ANEXO 1. 3'!$B$13:$C$42,2,FALSE),IF(C2161="TASAS",VLOOKUP(AY2161,'[2]LISTAS ANEXO 1. 3'!$B$43:$C$51,2,FALSE),IF(C2161="FORTALECIMIENTO",VLOOKUP(AY2161,'[2]LISTAS ANEXO 1. 3'!$B$52:$C$58,2,FALSE),""))),"")</f>
        <v>OO</v>
      </c>
      <c r="I2161" s="23" t="str">
        <f>+IFERROR(VLOOKUP(#REF!,'[2]LISTAS ANEXO 1. 4'!$B$74:$C$90,2,FALSE),"")</f>
        <v/>
      </c>
      <c r="J2161" s="23" t="str">
        <f>+IFERROR(VLOOKUP(X2161,[2]ORDINALES!$B$2:$C$5,2,FALSE),"")</f>
        <v>CTADOS</v>
      </c>
      <c r="K2161" s="23" t="str">
        <f>+IFERROR(VLOOKUP(#REF!,[2]REGION!$G$2:$I$1125,2,FALSE),"")</f>
        <v/>
      </c>
      <c r="L2161" s="23" t="str">
        <f>+IFERROR(VLOOKUP(AI2161,[2]REGION!$G$2:$I$1125,2,FALSE),"")</f>
        <v>MAGDALENA</v>
      </c>
      <c r="M2161" s="23" t="str">
        <f>+IFERROR(VLOOKUP(#REF!,[2]ORDINALES!$H$2:$I$382,2,FALSE),"")</f>
        <v/>
      </c>
      <c r="N2161" s="23" t="str">
        <f>IFERROR(VLOOKUP(U2161,'[2]Lista Willy'!$B$11:$D$14,3,FALSE),"")</f>
        <v>REC_20</v>
      </c>
      <c r="O2161" s="24"/>
      <c r="P2161" s="90">
        <v>63008</v>
      </c>
      <c r="Q2161" s="90" t="s">
        <v>540</v>
      </c>
      <c r="R2161" s="90" t="s">
        <v>1757</v>
      </c>
      <c r="S2161" s="90" t="s">
        <v>2032</v>
      </c>
      <c r="T2161" s="94" t="s">
        <v>1757</v>
      </c>
      <c r="U2161" s="90" t="s">
        <v>153</v>
      </c>
      <c r="V2161" s="94" t="s">
        <v>154</v>
      </c>
      <c r="W2161" s="90" t="s">
        <v>54</v>
      </c>
      <c r="X2161" s="90" t="s">
        <v>55</v>
      </c>
      <c r="Y2161" s="139" t="s">
        <v>2041</v>
      </c>
      <c r="Z2161" s="87">
        <v>19460000</v>
      </c>
      <c r="AA2161" s="120"/>
      <c r="AB2161" s="87"/>
      <c r="AC2161" s="87"/>
      <c r="AD2161" s="87"/>
      <c r="AE2161" s="120">
        <v>19460000</v>
      </c>
      <c r="AF2161" s="88"/>
      <c r="AG2161" s="89"/>
      <c r="AH2161" s="90" t="s">
        <v>57</v>
      </c>
      <c r="AI2161" s="90" t="s">
        <v>1759</v>
      </c>
      <c r="AJ2161" s="90" t="s">
        <v>1760</v>
      </c>
      <c r="AK2161" s="90" t="s">
        <v>59</v>
      </c>
      <c r="AL2161" s="90" t="s">
        <v>57</v>
      </c>
      <c r="AM2161" s="90"/>
      <c r="AN2161" s="90" t="s">
        <v>57</v>
      </c>
      <c r="AO2161" s="90"/>
      <c r="AP2161" s="90" t="s">
        <v>57</v>
      </c>
      <c r="AQ2161" s="90"/>
      <c r="AR2161" s="90" t="s">
        <v>57</v>
      </c>
      <c r="AS2161" s="90" t="s">
        <v>60</v>
      </c>
      <c r="AT2161" s="90" t="s">
        <v>61</v>
      </c>
      <c r="AU2161" s="97" t="s">
        <v>62</v>
      </c>
      <c r="AV2161" s="98" t="s">
        <v>272</v>
      </c>
      <c r="AW2161" s="98" t="s">
        <v>335</v>
      </c>
      <c r="AX2161" s="97">
        <v>3202004</v>
      </c>
      <c r="AY2161" s="98" t="s">
        <v>336</v>
      </c>
      <c r="AZ2161" s="98" t="s">
        <v>422</v>
      </c>
      <c r="BA2161" s="24"/>
    </row>
    <row r="2162" spans="1:53" ht="84.75" customHeight="1">
      <c r="A2162" s="23" t="str">
        <f>+IFERROR(VLOOKUP(R2162,'[2]Listas niveles'!$D$2:$E$11,2,FALSE),"")</f>
        <v>DTCA</v>
      </c>
      <c r="B2162" s="23" t="str">
        <f>+IFERROR(VLOOKUP(AS2162,'[2]Listas anexo 1'!$A$7:$B$8,2,FALSE),"")</f>
        <v>ADMIN</v>
      </c>
      <c r="C2162" s="23" t="str">
        <f>+IFERROR(VLOOKUP(AT2162,'[2]Listas anexo 1'!$A$13:$B$15,2,FALSE),"")</f>
        <v>ADMINYCOOR</v>
      </c>
      <c r="D2162" s="23" t="str">
        <f>+IFERROR(VLOOKUP(AT2162,'[2]Listas anexo 1'!$A$13:$C$15,3,FALSE),"")</f>
        <v>CONTRIBUIR</v>
      </c>
      <c r="E2162" s="23" t="str">
        <f>+IFERROR(VLOOKUP(AT2162,'[2]Listas anexo 1'!$A$19:$B$21,2,FALSE),"")</f>
        <v>ADMINOB</v>
      </c>
      <c r="F2162" s="23" t="str">
        <f>+IFERROR(VLOOKUP(AV2162,'[2]Listas anexo 1'!$J$13:$K$21,2,FALSE),"")</f>
        <v>ADOBIV</v>
      </c>
      <c r="G2162" s="23" t="str">
        <f>+IFERROR(VLOOKUP(AW2162,'[2]LISTAS ANEXO 1. 2'!$A$9:$B$38,2,FALSE),"")</f>
        <v>AXVI</v>
      </c>
      <c r="H2162" s="23" t="str">
        <f>+IFERROR(IF(C2162="ADMINYCOOR",VLOOKUP(AY2162,'[2]LISTAS ANEXO 1. 3'!$B$13:$C$42,2,FALSE),IF(C2162="TASAS",VLOOKUP(AY2162,'[2]LISTAS ANEXO 1. 3'!$B$43:$C$51,2,FALSE),IF(C2162="FORTALECIMIENTO",VLOOKUP(AY2162,'[2]LISTAS ANEXO 1. 3'!$B$52:$C$58,2,FALSE),""))),"")</f>
        <v>CD</v>
      </c>
      <c r="I2162" s="23" t="str">
        <f>+IFERROR(VLOOKUP(#REF!,'[2]LISTAS ANEXO 1. 4'!$B$74:$C$90,2,FALSE),"")</f>
        <v/>
      </c>
      <c r="J2162" s="23" t="str">
        <f>+IFERROR(VLOOKUP(X2162,[2]ORDINALES!$B$2:$C$5,2,FALSE),"")</f>
        <v>CTADOS</v>
      </c>
      <c r="K2162" s="23" t="str">
        <f>+IFERROR(VLOOKUP(#REF!,[2]REGION!$G$2:$I$1125,2,FALSE),"")</f>
        <v/>
      </c>
      <c r="L2162" s="23" t="str">
        <f>+IFERROR(VLOOKUP(AI2162,[2]REGION!$G$2:$I$1125,2,FALSE),"")</f>
        <v>MAGDALENA</v>
      </c>
      <c r="M2162" s="23" t="str">
        <f>+IFERROR(VLOOKUP(#REF!,[2]ORDINALES!$H$2:$I$382,2,FALSE),"")</f>
        <v/>
      </c>
      <c r="N2162" s="23" t="str">
        <f>IFERROR(VLOOKUP(U2162,'[2]Lista Willy'!$B$11:$D$14,3,FALSE),"")</f>
        <v>REC_20</v>
      </c>
      <c r="O2162" s="24"/>
      <c r="P2162" s="90">
        <v>63009</v>
      </c>
      <c r="Q2162" s="90" t="s">
        <v>540</v>
      </c>
      <c r="R2162" s="90" t="s">
        <v>1757</v>
      </c>
      <c r="S2162" s="90" t="s">
        <v>2032</v>
      </c>
      <c r="T2162" s="94" t="s">
        <v>1757</v>
      </c>
      <c r="U2162" s="90" t="s">
        <v>153</v>
      </c>
      <c r="V2162" s="94" t="s">
        <v>154</v>
      </c>
      <c r="W2162" s="90" t="s">
        <v>54</v>
      </c>
      <c r="X2162" s="90" t="s">
        <v>55</v>
      </c>
      <c r="Y2162" s="139" t="s">
        <v>2042</v>
      </c>
      <c r="Z2162" s="87">
        <v>43900000</v>
      </c>
      <c r="AA2162" s="120"/>
      <c r="AB2162" s="87"/>
      <c r="AC2162" s="87"/>
      <c r="AD2162" s="87"/>
      <c r="AE2162" s="120">
        <v>43900000</v>
      </c>
      <c r="AF2162" s="88"/>
      <c r="AG2162" s="89"/>
      <c r="AH2162" s="90" t="s">
        <v>57</v>
      </c>
      <c r="AI2162" s="90" t="s">
        <v>1759</v>
      </c>
      <c r="AJ2162" s="90" t="s">
        <v>1760</v>
      </c>
      <c r="AK2162" s="90" t="s">
        <v>59</v>
      </c>
      <c r="AL2162" s="90" t="s">
        <v>57</v>
      </c>
      <c r="AM2162" s="90"/>
      <c r="AN2162" s="90" t="s">
        <v>57</v>
      </c>
      <c r="AO2162" s="90" t="s">
        <v>1816</v>
      </c>
      <c r="AP2162" s="90" t="s">
        <v>57</v>
      </c>
      <c r="AQ2162" s="90"/>
      <c r="AR2162" s="90" t="s">
        <v>57</v>
      </c>
      <c r="AS2162" s="90" t="s">
        <v>60</v>
      </c>
      <c r="AT2162" s="90" t="s">
        <v>61</v>
      </c>
      <c r="AU2162" s="97" t="s">
        <v>62</v>
      </c>
      <c r="AV2162" s="98" t="s">
        <v>63</v>
      </c>
      <c r="AW2162" s="98" t="s">
        <v>64</v>
      </c>
      <c r="AX2162" s="97">
        <v>3202008</v>
      </c>
      <c r="AY2162" s="98" t="s">
        <v>65</v>
      </c>
      <c r="AZ2162" s="110" t="s">
        <v>175</v>
      </c>
      <c r="BA2162" s="24"/>
    </row>
    <row r="2163" spans="1:53" ht="84.75" customHeight="1">
      <c r="A2163" s="23" t="str">
        <f>+IFERROR(VLOOKUP(R2163,'[2]Listas niveles'!$D$2:$E$11,2,FALSE),"")</f>
        <v>DTCA</v>
      </c>
      <c r="B2163" s="23" t="str">
        <f>+IFERROR(VLOOKUP(AS2163,'[2]Listas anexo 1'!$A$7:$B$8,2,FALSE),"")</f>
        <v>ADMIN</v>
      </c>
      <c r="C2163" s="23" t="str">
        <f>+IFERROR(VLOOKUP(AT2163,'[2]Listas anexo 1'!$A$13:$B$15,2,FALSE),"")</f>
        <v>ADMINYCOOR</v>
      </c>
      <c r="D2163" s="23" t="str">
        <f>+IFERROR(VLOOKUP(AT2163,'[2]Listas anexo 1'!$A$13:$C$15,3,FALSE),"")</f>
        <v>CONTRIBUIR</v>
      </c>
      <c r="E2163" s="23" t="str">
        <f>+IFERROR(VLOOKUP(AT2163,'[2]Listas anexo 1'!$A$19:$B$21,2,FALSE),"")</f>
        <v>ADMINOB</v>
      </c>
      <c r="F2163" s="23" t="str">
        <f>+IFERROR(VLOOKUP(AV2163,'[2]Listas anexo 1'!$J$13:$K$21,2,FALSE),"")</f>
        <v>ADOBI</v>
      </c>
      <c r="G2163" s="23" t="str">
        <f>+IFERROR(VLOOKUP(AW2163,'[2]LISTAS ANEXO 1. 2'!$A$9:$B$38,2,FALSE),"")</f>
        <v>AI</v>
      </c>
      <c r="H2163" s="23" t="str">
        <f>+IFERROR(IF(C2163="ADMINYCOOR",VLOOKUP(AY2163,'[2]LISTAS ANEXO 1. 3'!$B$13:$C$42,2,FALSE),IF(C2163="TASAS",VLOOKUP(AY2163,'[2]LISTAS ANEXO 1. 3'!$B$43:$C$51,2,FALSE),IF(C2163="FORTALECIMIENTO",VLOOKUP(AY2163,'[2]LISTAS ANEXO 1. 3'!$B$52:$C$58,2,FALSE),""))),"")</f>
        <v>AA</v>
      </c>
      <c r="I2163" s="23" t="str">
        <f>+IFERROR(VLOOKUP(#REF!,'[2]LISTAS ANEXO 1. 4'!$B$74:$C$90,2,FALSE),"")</f>
        <v/>
      </c>
      <c r="J2163" s="23" t="str">
        <f>+IFERROR(VLOOKUP(X2163,[2]ORDINALES!$B$2:$C$5,2,FALSE),"")</f>
        <v>CTADOS</v>
      </c>
      <c r="K2163" s="23" t="str">
        <f>+IFERROR(VLOOKUP(#REF!,[2]REGION!$G$2:$I$1125,2,FALSE),"")</f>
        <v/>
      </c>
      <c r="L2163" s="23" t="str">
        <f>+IFERROR(VLOOKUP(AI2163,[2]REGION!$G$2:$I$1125,2,FALSE),"")</f>
        <v>MAGDALENA</v>
      </c>
      <c r="M2163" s="23" t="str">
        <f>+IFERROR(VLOOKUP(#REF!,[2]ORDINALES!$H$2:$I$382,2,FALSE),"")</f>
        <v/>
      </c>
      <c r="N2163" s="23" t="str">
        <f>IFERROR(VLOOKUP(U2163,'[2]Lista Willy'!$B$11:$D$14,3,FALSE),"")</f>
        <v>REC_11</v>
      </c>
      <c r="O2163" s="24"/>
      <c r="P2163" s="90">
        <v>63010</v>
      </c>
      <c r="Q2163" s="90" t="s">
        <v>540</v>
      </c>
      <c r="R2163" s="90" t="s">
        <v>1757</v>
      </c>
      <c r="S2163" s="90" t="s">
        <v>2032</v>
      </c>
      <c r="T2163" s="94" t="s">
        <v>1757</v>
      </c>
      <c r="U2163" s="90" t="s">
        <v>52</v>
      </c>
      <c r="V2163" s="94" t="s">
        <v>53</v>
      </c>
      <c r="W2163" s="90" t="s">
        <v>54</v>
      </c>
      <c r="X2163" s="90" t="s">
        <v>55</v>
      </c>
      <c r="Y2163" s="99" t="s">
        <v>2043</v>
      </c>
      <c r="Z2163" s="87">
        <v>12000000</v>
      </c>
      <c r="AA2163" s="120"/>
      <c r="AB2163" s="87"/>
      <c r="AC2163" s="87"/>
      <c r="AD2163" s="87"/>
      <c r="AE2163" s="120">
        <v>12000000</v>
      </c>
      <c r="AF2163" s="88"/>
      <c r="AG2163" s="89"/>
      <c r="AH2163" s="90" t="s">
        <v>57</v>
      </c>
      <c r="AI2163" s="90" t="s">
        <v>1759</v>
      </c>
      <c r="AJ2163" s="90" t="s">
        <v>1760</v>
      </c>
      <c r="AK2163" s="90" t="s">
        <v>59</v>
      </c>
      <c r="AL2163" s="90" t="s">
        <v>57</v>
      </c>
      <c r="AM2163" s="90"/>
      <c r="AN2163" s="90" t="s">
        <v>57</v>
      </c>
      <c r="AO2163" s="90"/>
      <c r="AP2163" s="90" t="s">
        <v>57</v>
      </c>
      <c r="AQ2163" s="90"/>
      <c r="AR2163" s="90" t="s">
        <v>57</v>
      </c>
      <c r="AS2163" s="90" t="s">
        <v>60</v>
      </c>
      <c r="AT2163" s="90" t="s">
        <v>61</v>
      </c>
      <c r="AU2163" s="97" t="s">
        <v>62</v>
      </c>
      <c r="AV2163" s="98" t="s">
        <v>125</v>
      </c>
      <c r="AW2163" s="98" t="s">
        <v>126</v>
      </c>
      <c r="AX2163" s="97">
        <v>3202032</v>
      </c>
      <c r="AY2163" s="98" t="s">
        <v>127</v>
      </c>
      <c r="AZ2163" s="98" t="s">
        <v>293</v>
      </c>
      <c r="BA2163" s="24"/>
    </row>
    <row r="2164" spans="1:53" ht="84.75" customHeight="1">
      <c r="A2164" s="23" t="str">
        <f>+IFERROR(VLOOKUP(R2164,'[2]Listas niveles'!$D$2:$E$11,2,FALSE),"")</f>
        <v>DTCA</v>
      </c>
      <c r="B2164" s="23" t="str">
        <f>+IFERROR(VLOOKUP(AS2164,'[2]Listas anexo 1'!$A$7:$B$8,2,FALSE),"")</f>
        <v>ADMIN</v>
      </c>
      <c r="C2164" s="23" t="str">
        <f>+IFERROR(VLOOKUP(AT2164,'[2]Listas anexo 1'!$A$13:$B$15,2,FALSE),"")</f>
        <v>ADMINYCOOR</v>
      </c>
      <c r="D2164" s="23" t="str">
        <f>+IFERROR(VLOOKUP(AT2164,'[2]Listas anexo 1'!$A$13:$C$15,3,FALSE),"")</f>
        <v>CONTRIBUIR</v>
      </c>
      <c r="E2164" s="23" t="str">
        <f>+IFERROR(VLOOKUP(AT2164,'[2]Listas anexo 1'!$A$19:$B$21,2,FALSE),"")</f>
        <v>ADMINOB</v>
      </c>
      <c r="F2164" s="23" t="str">
        <f>+IFERROR(VLOOKUP(AV2164,'[2]Listas anexo 1'!$J$13:$K$21,2,FALSE),"")</f>
        <v>ADOBIV</v>
      </c>
      <c r="G2164" s="23" t="str">
        <f>+IFERROR(VLOOKUP(AW2164,'[2]LISTAS ANEXO 1. 2'!$A$9:$B$38,2,FALSE),"")</f>
        <v>AXVI</v>
      </c>
      <c r="H2164" s="23" t="str">
        <f>+IFERROR(IF(C2164="ADMINYCOOR",VLOOKUP(AY2164,'[2]LISTAS ANEXO 1. 3'!$B$13:$C$42,2,FALSE),IF(C2164="TASAS",VLOOKUP(AY2164,'[2]LISTAS ANEXO 1. 3'!$B$43:$C$51,2,FALSE),IF(C2164="FORTALECIMIENTO",VLOOKUP(AY2164,'[2]LISTAS ANEXO 1. 3'!$B$52:$C$58,2,FALSE),""))),"")</f>
        <v>CD</v>
      </c>
      <c r="I2164" s="23" t="str">
        <f>+IFERROR(VLOOKUP(#REF!,'[2]LISTAS ANEXO 1. 4'!$B$74:$C$90,2,FALSE),"")</f>
        <v/>
      </c>
      <c r="J2164" s="23" t="str">
        <f>+IFERROR(VLOOKUP(X2164,[2]ORDINALES!$B$2:$C$5,2,FALSE),"")</f>
        <v>CTADOS</v>
      </c>
      <c r="K2164" s="23" t="str">
        <f>+IFERROR(VLOOKUP(#REF!,[2]REGION!$G$2:$I$1125,2,FALSE),"")</f>
        <v/>
      </c>
      <c r="L2164" s="23" t="str">
        <f>+IFERROR(VLOOKUP(AI2164,[2]REGION!$G$2:$I$1125,2,FALSE),"")</f>
        <v>MAGDALENA</v>
      </c>
      <c r="M2164" s="23" t="str">
        <f>+IFERROR(VLOOKUP(#REF!,[2]ORDINALES!$H$2:$I$382,2,FALSE),"")</f>
        <v/>
      </c>
      <c r="N2164" s="23" t="str">
        <f>IFERROR(VLOOKUP(U2164,'[2]Lista Willy'!$B$11:$D$14,3,FALSE),"")</f>
        <v>REC_20</v>
      </c>
      <c r="O2164" s="24"/>
      <c r="P2164" s="90">
        <v>63011</v>
      </c>
      <c r="Q2164" s="90" t="s">
        <v>540</v>
      </c>
      <c r="R2164" s="90" t="s">
        <v>1757</v>
      </c>
      <c r="S2164" s="90" t="s">
        <v>2032</v>
      </c>
      <c r="T2164" s="94" t="s">
        <v>1757</v>
      </c>
      <c r="U2164" s="90" t="s">
        <v>153</v>
      </c>
      <c r="V2164" s="94" t="s">
        <v>154</v>
      </c>
      <c r="W2164" s="90" t="s">
        <v>54</v>
      </c>
      <c r="X2164" s="90" t="s">
        <v>55</v>
      </c>
      <c r="Y2164" s="139" t="s">
        <v>2044</v>
      </c>
      <c r="Z2164" s="87">
        <v>2500000</v>
      </c>
      <c r="AA2164" s="120"/>
      <c r="AB2164" s="87"/>
      <c r="AC2164" s="87"/>
      <c r="AD2164" s="87"/>
      <c r="AE2164" s="120">
        <v>2500000</v>
      </c>
      <c r="AF2164" s="88"/>
      <c r="AG2164" s="89"/>
      <c r="AH2164" s="90" t="s">
        <v>57</v>
      </c>
      <c r="AI2164" s="90" t="s">
        <v>1759</v>
      </c>
      <c r="AJ2164" s="90" t="s">
        <v>1760</v>
      </c>
      <c r="AK2164" s="90" t="s">
        <v>59</v>
      </c>
      <c r="AL2164" s="90" t="s">
        <v>57</v>
      </c>
      <c r="AM2164" s="90"/>
      <c r="AN2164" s="90" t="s">
        <v>57</v>
      </c>
      <c r="AO2164" s="90"/>
      <c r="AP2164" s="90" t="s">
        <v>57</v>
      </c>
      <c r="AQ2164" s="90"/>
      <c r="AR2164" s="90" t="s">
        <v>57</v>
      </c>
      <c r="AS2164" s="90" t="s">
        <v>60</v>
      </c>
      <c r="AT2164" s="90" t="s">
        <v>61</v>
      </c>
      <c r="AU2164" s="97" t="s">
        <v>62</v>
      </c>
      <c r="AV2164" s="98" t="s">
        <v>63</v>
      </c>
      <c r="AW2164" s="98" t="s">
        <v>64</v>
      </c>
      <c r="AX2164" s="97">
        <v>3202008</v>
      </c>
      <c r="AY2164" s="98" t="s">
        <v>65</v>
      </c>
      <c r="AZ2164" s="98" t="s">
        <v>433</v>
      </c>
      <c r="BA2164" s="24"/>
    </row>
    <row r="2165" spans="1:53" ht="84.75" customHeight="1">
      <c r="A2165" s="23" t="str">
        <f>+IFERROR(VLOOKUP(R2165,'[2]Listas niveles'!$D$2:$E$11,2,FALSE),"")</f>
        <v>DTCA</v>
      </c>
      <c r="B2165" s="23" t="str">
        <f>+IFERROR(VLOOKUP(AS2165,'[2]Listas anexo 1'!$A$7:$B$8,2,FALSE),"")</f>
        <v>ADMIN</v>
      </c>
      <c r="C2165" s="23" t="str">
        <f>+IFERROR(VLOOKUP(AT2165,'[2]Listas anexo 1'!$A$13:$B$15,2,FALSE),"")</f>
        <v>ADMINYCOOR</v>
      </c>
      <c r="D2165" s="23" t="str">
        <f>+IFERROR(VLOOKUP(AT2165,'[2]Listas anexo 1'!$A$13:$C$15,3,FALSE),"")</f>
        <v>CONTRIBUIR</v>
      </c>
      <c r="E2165" s="23" t="str">
        <f>+IFERROR(VLOOKUP(AT2165,'[2]Listas anexo 1'!$A$19:$B$21,2,FALSE),"")</f>
        <v>ADMINOB</v>
      </c>
      <c r="F2165" s="23" t="str">
        <f>+IFERROR(VLOOKUP(AV2165,'[2]Listas anexo 1'!$J$13:$K$21,2,FALSE),"")</f>
        <v>ADOBI</v>
      </c>
      <c r="G2165" s="23" t="str">
        <f>+IFERROR(VLOOKUP(AW2165,'[2]LISTAS ANEXO 1. 2'!$A$9:$B$38,2,FALSE),"")</f>
        <v>AI</v>
      </c>
      <c r="H2165" s="23" t="str">
        <f>+IFERROR(IF(C2165="ADMINYCOOR",VLOOKUP(AY2165,'[2]LISTAS ANEXO 1. 3'!$B$13:$C$42,2,FALSE),IF(C2165="TASAS",VLOOKUP(AY2165,'[2]LISTAS ANEXO 1. 3'!$B$43:$C$51,2,FALSE),IF(C2165="FORTALECIMIENTO",VLOOKUP(AY2165,'[2]LISTAS ANEXO 1. 3'!$B$52:$C$58,2,FALSE),""))),"")</f>
        <v>AA</v>
      </c>
      <c r="I2165" s="23" t="str">
        <f>+IFERROR(VLOOKUP(#REF!,'[2]LISTAS ANEXO 1. 4'!$B$74:$C$90,2,FALSE),"")</f>
        <v/>
      </c>
      <c r="J2165" s="23" t="str">
        <f>+IFERROR(VLOOKUP(X2165,[2]ORDINALES!$B$2:$C$5,2,FALSE),"")</f>
        <v>CTADOS</v>
      </c>
      <c r="K2165" s="23" t="str">
        <f>+IFERROR(VLOOKUP(#REF!,[2]REGION!$G$2:$I$1125,2,FALSE),"")</f>
        <v/>
      </c>
      <c r="L2165" s="23" t="str">
        <f>+IFERROR(VLOOKUP(AI2165,[2]REGION!$G$2:$I$1125,2,FALSE),"")</f>
        <v>MAGDALENA</v>
      </c>
      <c r="M2165" s="23" t="str">
        <f>+IFERROR(VLOOKUP(#REF!,[2]ORDINALES!$H$2:$I$382,2,FALSE),"")</f>
        <v/>
      </c>
      <c r="N2165" s="23" t="str">
        <f>IFERROR(VLOOKUP(U2165,'[2]Lista Willy'!$B$11:$D$14,3,FALSE),"")</f>
        <v>REC_11</v>
      </c>
      <c r="O2165" s="24"/>
      <c r="P2165" s="90">
        <v>63012</v>
      </c>
      <c r="Q2165" s="90" t="s">
        <v>540</v>
      </c>
      <c r="R2165" s="90" t="s">
        <v>1757</v>
      </c>
      <c r="S2165" s="90" t="s">
        <v>2032</v>
      </c>
      <c r="T2165" s="94" t="s">
        <v>1757</v>
      </c>
      <c r="U2165" s="90" t="s">
        <v>52</v>
      </c>
      <c r="V2165" s="94" t="s">
        <v>53</v>
      </c>
      <c r="W2165" s="90" t="s">
        <v>54</v>
      </c>
      <c r="X2165" s="90" t="s">
        <v>55</v>
      </c>
      <c r="Y2165" s="139" t="s">
        <v>2045</v>
      </c>
      <c r="Z2165" s="87">
        <v>37500000</v>
      </c>
      <c r="AA2165" s="120"/>
      <c r="AB2165" s="87"/>
      <c r="AC2165" s="87"/>
      <c r="AD2165" s="87"/>
      <c r="AE2165" s="120">
        <v>37500000</v>
      </c>
      <c r="AF2165" s="88"/>
      <c r="AG2165" s="89"/>
      <c r="AH2165" s="90" t="s">
        <v>57</v>
      </c>
      <c r="AI2165" s="90" t="s">
        <v>1759</v>
      </c>
      <c r="AJ2165" s="90" t="s">
        <v>1760</v>
      </c>
      <c r="AK2165" s="90" t="s">
        <v>59</v>
      </c>
      <c r="AL2165" s="90" t="s">
        <v>57</v>
      </c>
      <c r="AM2165" s="90"/>
      <c r="AN2165" s="90" t="s">
        <v>57</v>
      </c>
      <c r="AO2165" s="90"/>
      <c r="AP2165" s="90" t="s">
        <v>57</v>
      </c>
      <c r="AQ2165" s="90"/>
      <c r="AR2165" s="90" t="s">
        <v>57</v>
      </c>
      <c r="AS2165" s="90" t="s">
        <v>60</v>
      </c>
      <c r="AT2165" s="90" t="s">
        <v>61</v>
      </c>
      <c r="AU2165" s="97" t="s">
        <v>62</v>
      </c>
      <c r="AV2165" s="98" t="s">
        <v>125</v>
      </c>
      <c r="AW2165" s="98" t="s">
        <v>126</v>
      </c>
      <c r="AX2165" s="97">
        <v>3202032</v>
      </c>
      <c r="AY2165" s="98" t="s">
        <v>127</v>
      </c>
      <c r="AZ2165" s="98" t="s">
        <v>128</v>
      </c>
      <c r="BA2165" s="24"/>
    </row>
    <row r="2166" spans="1:53" ht="84.75" customHeight="1">
      <c r="A2166" s="23" t="str">
        <f>+IFERROR(VLOOKUP(R2166,'[2]Listas niveles'!$D$2:$E$11,2,FALSE),"")</f>
        <v>DTCA</v>
      </c>
      <c r="B2166" s="23" t="str">
        <f>+IFERROR(VLOOKUP(AS2166,'[2]Listas anexo 1'!$A$7:$B$8,2,FALSE),"")</f>
        <v>ADMIN</v>
      </c>
      <c r="C2166" s="23" t="str">
        <f>+IFERROR(VLOOKUP(AT2166,'[2]Listas anexo 1'!$A$13:$B$15,2,FALSE),"")</f>
        <v>ADMINYCOOR</v>
      </c>
      <c r="D2166" s="23" t="str">
        <f>+IFERROR(VLOOKUP(AT2166,'[2]Listas anexo 1'!$A$13:$C$15,3,FALSE),"")</f>
        <v>CONTRIBUIR</v>
      </c>
      <c r="E2166" s="23" t="str">
        <f>+IFERROR(VLOOKUP(AT2166,'[2]Listas anexo 1'!$A$19:$B$21,2,FALSE),"")</f>
        <v>ADMINOB</v>
      </c>
      <c r="F2166" s="23" t="str">
        <f>+IFERROR(VLOOKUP(AV2166,'[2]Listas anexo 1'!$J$13:$K$21,2,FALSE),"")</f>
        <v>ADOBI</v>
      </c>
      <c r="G2166" s="23" t="str">
        <f>+IFERROR(VLOOKUP(AW2166,'[2]LISTAS ANEXO 1. 2'!$A$9:$B$38,2,FALSE),"")</f>
        <v>AI</v>
      </c>
      <c r="H2166" s="23" t="str">
        <f>+IFERROR(IF(C2166="ADMINYCOOR",VLOOKUP(AY2166,'[2]LISTAS ANEXO 1. 3'!$B$13:$C$42,2,FALSE),IF(C2166="TASAS",VLOOKUP(AY2166,'[2]LISTAS ANEXO 1. 3'!$B$43:$C$51,2,FALSE),IF(C2166="FORTALECIMIENTO",VLOOKUP(AY2166,'[2]LISTAS ANEXO 1. 3'!$B$52:$C$58,2,FALSE),""))),"")</f>
        <v>AA</v>
      </c>
      <c r="I2166" s="23" t="str">
        <f>+IFERROR(VLOOKUP(#REF!,'[2]LISTAS ANEXO 1. 4'!$B$74:$C$90,2,FALSE),"")</f>
        <v/>
      </c>
      <c r="J2166" s="23" t="str">
        <f>+IFERROR(VLOOKUP(X2166,[2]ORDINALES!$B$2:$C$5,2,FALSE),"")</f>
        <v>CTADOS</v>
      </c>
      <c r="K2166" s="23" t="str">
        <f>+IFERROR(VLOOKUP(#REF!,[2]REGION!$G$2:$I$1125,2,FALSE),"")</f>
        <v/>
      </c>
      <c r="L2166" s="23" t="str">
        <f>+IFERROR(VLOOKUP(AI2166,[2]REGION!$G$2:$I$1125,2,FALSE),"")</f>
        <v>MAGDALENA</v>
      </c>
      <c r="M2166" s="23" t="str">
        <f>+IFERROR(VLOOKUP(#REF!,[2]ORDINALES!$H$2:$I$382,2,FALSE),"")</f>
        <v/>
      </c>
      <c r="N2166" s="23" t="str">
        <f>IFERROR(VLOOKUP(U2166,'[2]Lista Willy'!$B$11:$D$14,3,FALSE),"")</f>
        <v>REC_11</v>
      </c>
      <c r="O2166" s="24"/>
      <c r="P2166" s="90">
        <v>63013</v>
      </c>
      <c r="Q2166" s="90" t="s">
        <v>540</v>
      </c>
      <c r="R2166" s="90" t="s">
        <v>1757</v>
      </c>
      <c r="S2166" s="90" t="s">
        <v>2032</v>
      </c>
      <c r="T2166" s="94" t="s">
        <v>1757</v>
      </c>
      <c r="U2166" s="90" t="s">
        <v>52</v>
      </c>
      <c r="V2166" s="94" t="s">
        <v>53</v>
      </c>
      <c r="W2166" s="90" t="s">
        <v>54</v>
      </c>
      <c r="X2166" s="90" t="s">
        <v>55</v>
      </c>
      <c r="Y2166" s="139" t="s">
        <v>2046</v>
      </c>
      <c r="Z2166" s="87">
        <v>20000000</v>
      </c>
      <c r="AA2166" s="120"/>
      <c r="AB2166" s="87"/>
      <c r="AC2166" s="87"/>
      <c r="AD2166" s="87"/>
      <c r="AE2166" s="120">
        <v>20000000</v>
      </c>
      <c r="AF2166" s="88"/>
      <c r="AG2166" s="89"/>
      <c r="AH2166" s="90" t="s">
        <v>57</v>
      </c>
      <c r="AI2166" s="90" t="s">
        <v>1759</v>
      </c>
      <c r="AJ2166" s="90" t="s">
        <v>1760</v>
      </c>
      <c r="AK2166" s="90" t="s">
        <v>59</v>
      </c>
      <c r="AL2166" s="90" t="s">
        <v>57</v>
      </c>
      <c r="AM2166" s="90"/>
      <c r="AN2166" s="90" t="s">
        <v>57</v>
      </c>
      <c r="AO2166" s="90"/>
      <c r="AP2166" s="90" t="s">
        <v>57</v>
      </c>
      <c r="AQ2166" s="90"/>
      <c r="AR2166" s="90" t="s">
        <v>57</v>
      </c>
      <c r="AS2166" s="90" t="s">
        <v>60</v>
      </c>
      <c r="AT2166" s="90" t="s">
        <v>61</v>
      </c>
      <c r="AU2166" s="97" t="s">
        <v>62</v>
      </c>
      <c r="AV2166" s="98" t="s">
        <v>125</v>
      </c>
      <c r="AW2166" s="98" t="s">
        <v>126</v>
      </c>
      <c r="AX2166" s="97">
        <v>3202032</v>
      </c>
      <c r="AY2166" s="98" t="s">
        <v>127</v>
      </c>
      <c r="AZ2166" s="98" t="s">
        <v>128</v>
      </c>
      <c r="BA2166" s="24"/>
    </row>
    <row r="2167" spans="1:53" ht="84.75" customHeight="1">
      <c r="A2167" s="23" t="str">
        <f>+IFERROR(VLOOKUP(R2167,'[2]Listas niveles'!$D$2:$E$11,2,FALSE),"")</f>
        <v>DTCA</v>
      </c>
      <c r="B2167" s="23" t="str">
        <f>+IFERROR(VLOOKUP(AS2167,'[2]Listas anexo 1'!$A$7:$B$8,2,FALSE),"")</f>
        <v>ADMIN</v>
      </c>
      <c r="C2167" s="23" t="str">
        <f>+IFERROR(VLOOKUP(AT2167,'[2]Listas anexo 1'!$A$13:$B$15,2,FALSE),"")</f>
        <v>ADMINYCOOR</v>
      </c>
      <c r="D2167" s="23" t="str">
        <f>+IFERROR(VLOOKUP(AT2167,'[2]Listas anexo 1'!$A$13:$C$15,3,FALSE),"")</f>
        <v>CONTRIBUIR</v>
      </c>
      <c r="E2167" s="23" t="str">
        <f>+IFERROR(VLOOKUP(AT2167,'[2]Listas anexo 1'!$A$19:$B$21,2,FALSE),"")</f>
        <v>ADMINOB</v>
      </c>
      <c r="F2167" s="23" t="str">
        <f>+IFERROR(VLOOKUP(AV2167,'[2]Listas anexo 1'!$J$13:$K$21,2,FALSE),"")</f>
        <v>ADOBI</v>
      </c>
      <c r="G2167" s="23" t="str">
        <f>+IFERROR(VLOOKUP(AW2167,'[2]LISTAS ANEXO 1. 2'!$A$9:$B$38,2,FALSE),"")</f>
        <v>AI</v>
      </c>
      <c r="H2167" s="23" t="str">
        <f>+IFERROR(IF(C2167="ADMINYCOOR",VLOOKUP(AY2167,'[2]LISTAS ANEXO 1. 3'!$B$13:$C$42,2,FALSE),IF(C2167="TASAS",VLOOKUP(AY2167,'[2]LISTAS ANEXO 1. 3'!$B$43:$C$51,2,FALSE),IF(C2167="FORTALECIMIENTO",VLOOKUP(AY2167,'[2]LISTAS ANEXO 1. 3'!$B$52:$C$58,2,FALSE),""))),"")</f>
        <v>AA</v>
      </c>
      <c r="I2167" s="23" t="str">
        <f>+IFERROR(VLOOKUP(#REF!,'[2]LISTAS ANEXO 1. 4'!$B$74:$C$90,2,FALSE),"")</f>
        <v/>
      </c>
      <c r="J2167" s="23" t="str">
        <f>+IFERROR(VLOOKUP(X2167,[2]ORDINALES!$B$2:$C$5,2,FALSE),"")</f>
        <v>CTADOS</v>
      </c>
      <c r="K2167" s="23" t="str">
        <f>+IFERROR(VLOOKUP(#REF!,[2]REGION!$G$2:$I$1125,2,FALSE),"")</f>
        <v/>
      </c>
      <c r="L2167" s="23" t="str">
        <f>+IFERROR(VLOOKUP(AI2167,[2]REGION!$G$2:$I$1125,2,FALSE),"")</f>
        <v>MAGDALENA</v>
      </c>
      <c r="M2167" s="23" t="str">
        <f>+IFERROR(VLOOKUP(#REF!,[2]ORDINALES!$H$2:$I$382,2,FALSE),"")</f>
        <v/>
      </c>
      <c r="N2167" s="23" t="str">
        <f>IFERROR(VLOOKUP(U2167,'[2]Lista Willy'!$B$11:$D$14,3,FALSE),"")</f>
        <v>REC_11</v>
      </c>
      <c r="O2167" s="24"/>
      <c r="P2167" s="90">
        <v>63014</v>
      </c>
      <c r="Q2167" s="90" t="s">
        <v>540</v>
      </c>
      <c r="R2167" s="90" t="s">
        <v>1757</v>
      </c>
      <c r="S2167" s="90" t="s">
        <v>2032</v>
      </c>
      <c r="T2167" s="94" t="s">
        <v>1757</v>
      </c>
      <c r="U2167" s="90" t="s">
        <v>52</v>
      </c>
      <c r="V2167" s="94" t="s">
        <v>53</v>
      </c>
      <c r="W2167" s="90" t="s">
        <v>54</v>
      </c>
      <c r="X2167" s="90" t="s">
        <v>55</v>
      </c>
      <c r="Y2167" s="99" t="s">
        <v>1774</v>
      </c>
      <c r="Z2167" s="87">
        <v>3000000</v>
      </c>
      <c r="AA2167" s="120"/>
      <c r="AB2167" s="87"/>
      <c r="AC2167" s="87"/>
      <c r="AD2167" s="87"/>
      <c r="AE2167" s="120">
        <v>3000000</v>
      </c>
      <c r="AF2167" s="88"/>
      <c r="AG2167" s="89"/>
      <c r="AH2167" s="90" t="s">
        <v>57</v>
      </c>
      <c r="AI2167" s="90" t="s">
        <v>1759</v>
      </c>
      <c r="AJ2167" s="90" t="s">
        <v>1760</v>
      </c>
      <c r="AK2167" s="90" t="s">
        <v>59</v>
      </c>
      <c r="AL2167" s="90" t="s">
        <v>57</v>
      </c>
      <c r="AM2167" s="90"/>
      <c r="AN2167" s="90" t="s">
        <v>57</v>
      </c>
      <c r="AO2167" s="90"/>
      <c r="AP2167" s="90" t="s">
        <v>57</v>
      </c>
      <c r="AQ2167" s="90"/>
      <c r="AR2167" s="90" t="s">
        <v>57</v>
      </c>
      <c r="AS2167" s="90" t="s">
        <v>60</v>
      </c>
      <c r="AT2167" s="90" t="s">
        <v>61</v>
      </c>
      <c r="AU2167" s="97" t="s">
        <v>62</v>
      </c>
      <c r="AV2167" s="98" t="s">
        <v>125</v>
      </c>
      <c r="AW2167" s="98" t="s">
        <v>126</v>
      </c>
      <c r="AX2167" s="97">
        <v>3202032</v>
      </c>
      <c r="AY2167" s="98" t="s">
        <v>127</v>
      </c>
      <c r="AZ2167" s="98" t="s">
        <v>293</v>
      </c>
      <c r="BA2167" s="24"/>
    </row>
    <row r="2168" spans="1:53" ht="84.75" customHeight="1">
      <c r="A2168" s="23" t="str">
        <f>+IFERROR(VLOOKUP(R2168,'[2]Listas niveles'!$D$2:$E$11,2,FALSE),"")</f>
        <v>DTCA</v>
      </c>
      <c r="B2168" s="23" t="str">
        <f>+IFERROR(VLOOKUP(AS2168,'[2]Listas anexo 1'!$A$7:$B$8,2,FALSE),"")</f>
        <v>ADMIN</v>
      </c>
      <c r="C2168" s="23" t="str">
        <f>+IFERROR(VLOOKUP(AT2168,'[2]Listas anexo 1'!$A$13:$B$15,2,FALSE),"")</f>
        <v>ADMINYCOOR</v>
      </c>
      <c r="D2168" s="23" t="str">
        <f>+IFERROR(VLOOKUP(AT2168,'[2]Listas anexo 1'!$A$13:$C$15,3,FALSE),"")</f>
        <v>CONTRIBUIR</v>
      </c>
      <c r="E2168" s="23" t="str">
        <f>+IFERROR(VLOOKUP(AT2168,'[2]Listas anexo 1'!$A$19:$B$21,2,FALSE),"")</f>
        <v>ADMINOB</v>
      </c>
      <c r="F2168" s="23" t="str">
        <f>+IFERROR(VLOOKUP(AV2168,'[2]Listas anexo 1'!$J$13:$K$21,2,FALSE),"")</f>
        <v>ADOBIV</v>
      </c>
      <c r="G2168" s="23" t="str">
        <f>+IFERROR(VLOOKUP(AW2168,'[2]LISTAS ANEXO 1. 2'!$A$9:$B$38,2,FALSE),"")</f>
        <v>AXVI</v>
      </c>
      <c r="H2168" s="23" t="str">
        <f>+IFERROR(IF(C2168="ADMINYCOOR",VLOOKUP(AY2168,'[2]LISTAS ANEXO 1. 3'!$B$13:$C$42,2,FALSE),IF(C2168="TASAS",VLOOKUP(AY2168,'[2]LISTAS ANEXO 1. 3'!$B$43:$C$51,2,FALSE),IF(C2168="FORTALECIMIENTO",VLOOKUP(AY2168,'[2]LISTAS ANEXO 1. 3'!$B$52:$C$58,2,FALSE),""))),"")</f>
        <v>CD</v>
      </c>
      <c r="I2168" s="23" t="str">
        <f>+IFERROR(VLOOKUP(#REF!,'[2]LISTAS ANEXO 1. 4'!$B$74:$C$90,2,FALSE),"")</f>
        <v/>
      </c>
      <c r="J2168" s="23" t="str">
        <f>+IFERROR(VLOOKUP(X2168,[2]ORDINALES!$B$2:$C$5,2,FALSE),"")</f>
        <v>CTADOS</v>
      </c>
      <c r="K2168" s="23" t="str">
        <f>+IFERROR(VLOOKUP(#REF!,[2]REGION!$G$2:$I$1125,2,FALSE),"")</f>
        <v/>
      </c>
      <c r="L2168" s="23" t="str">
        <f>+IFERROR(VLOOKUP(AI2168,[2]REGION!$G$2:$I$1125,2,FALSE),"")</f>
        <v>MAGDALENA</v>
      </c>
      <c r="M2168" s="23" t="str">
        <f>+IFERROR(VLOOKUP(#REF!,[2]ORDINALES!$H$2:$I$382,2,FALSE),"")</f>
        <v/>
      </c>
      <c r="N2168" s="23" t="str">
        <f>IFERROR(VLOOKUP(U2168,'[2]Lista Willy'!$B$11:$D$14,3,FALSE),"")</f>
        <v>REC_20</v>
      </c>
      <c r="O2168" s="24"/>
      <c r="P2168" s="90">
        <v>63015</v>
      </c>
      <c r="Q2168" s="90" t="s">
        <v>540</v>
      </c>
      <c r="R2168" s="90" t="s">
        <v>1757</v>
      </c>
      <c r="S2168" s="90" t="s">
        <v>2032</v>
      </c>
      <c r="T2168" s="94" t="s">
        <v>1757</v>
      </c>
      <c r="U2168" s="90" t="s">
        <v>153</v>
      </c>
      <c r="V2168" s="94" t="s">
        <v>154</v>
      </c>
      <c r="W2168" s="90" t="s">
        <v>54</v>
      </c>
      <c r="X2168" s="90" t="s">
        <v>55</v>
      </c>
      <c r="Y2168" s="99" t="s">
        <v>2047</v>
      </c>
      <c r="Z2168" s="87">
        <v>4000000</v>
      </c>
      <c r="AA2168" s="120"/>
      <c r="AB2168" s="87"/>
      <c r="AC2168" s="87"/>
      <c r="AD2168" s="87"/>
      <c r="AE2168" s="120">
        <v>4000000</v>
      </c>
      <c r="AF2168" s="88"/>
      <c r="AG2168" s="89"/>
      <c r="AH2168" s="90" t="s">
        <v>57</v>
      </c>
      <c r="AI2168" s="90" t="s">
        <v>1759</v>
      </c>
      <c r="AJ2168" s="90" t="s">
        <v>1760</v>
      </c>
      <c r="AK2168" s="90" t="s">
        <v>59</v>
      </c>
      <c r="AL2168" s="90" t="s">
        <v>57</v>
      </c>
      <c r="AM2168" s="90"/>
      <c r="AN2168" s="90" t="s">
        <v>57</v>
      </c>
      <c r="AO2168" s="90"/>
      <c r="AP2168" s="90" t="s">
        <v>57</v>
      </c>
      <c r="AQ2168" s="90"/>
      <c r="AR2168" s="90" t="s">
        <v>57</v>
      </c>
      <c r="AS2168" s="90" t="s">
        <v>60</v>
      </c>
      <c r="AT2168" s="90" t="s">
        <v>61</v>
      </c>
      <c r="AU2168" s="97" t="s">
        <v>62</v>
      </c>
      <c r="AV2168" s="98" t="s">
        <v>63</v>
      </c>
      <c r="AW2168" s="98" t="s">
        <v>64</v>
      </c>
      <c r="AX2168" s="97">
        <v>3202008</v>
      </c>
      <c r="AY2168" s="98" t="s">
        <v>65</v>
      </c>
      <c r="AZ2168" s="98" t="s">
        <v>433</v>
      </c>
      <c r="BA2168" s="24"/>
    </row>
    <row r="2169" spans="1:53" ht="84.75" customHeight="1">
      <c r="A2169" s="23" t="str">
        <f>+IFERROR(VLOOKUP(R2169,'[2]Listas niveles'!$D$2:$E$11,2,FALSE),"")</f>
        <v>DTCA</v>
      </c>
      <c r="B2169" s="23" t="str">
        <f>+IFERROR(VLOOKUP(AS2169,'[2]Listas anexo 1'!$A$7:$B$8,2,FALSE),"")</f>
        <v>ADMIN</v>
      </c>
      <c r="C2169" s="23" t="str">
        <f>+IFERROR(VLOOKUP(AT2169,'[2]Listas anexo 1'!$A$13:$B$15,2,FALSE),"")</f>
        <v>ADMINYCOOR</v>
      </c>
      <c r="D2169" s="23" t="str">
        <f>+IFERROR(VLOOKUP(AT2169,'[2]Listas anexo 1'!$A$13:$C$15,3,FALSE),"")</f>
        <v>CONTRIBUIR</v>
      </c>
      <c r="E2169" s="23" t="str">
        <f>+IFERROR(VLOOKUP(AT2169,'[2]Listas anexo 1'!$A$19:$B$21,2,FALSE),"")</f>
        <v>ADMINOB</v>
      </c>
      <c r="F2169" s="23" t="str">
        <f>+IFERROR(VLOOKUP(AV2169,'[2]Listas anexo 1'!$J$13:$K$21,2,FALSE),"")</f>
        <v>ADOBIV</v>
      </c>
      <c r="G2169" s="23" t="str">
        <f>+IFERROR(VLOOKUP(AW2169,'[2]LISTAS ANEXO 1. 2'!$A$9:$B$38,2,FALSE),"")</f>
        <v>AXVI</v>
      </c>
      <c r="H2169" s="23" t="str">
        <f>+IFERROR(IF(C2169="ADMINYCOOR",VLOOKUP(AY2169,'[2]LISTAS ANEXO 1. 3'!$B$13:$C$42,2,FALSE),IF(C2169="TASAS",VLOOKUP(AY2169,'[2]LISTAS ANEXO 1. 3'!$B$43:$C$51,2,FALSE),IF(C2169="FORTALECIMIENTO",VLOOKUP(AY2169,'[2]LISTAS ANEXO 1. 3'!$B$52:$C$58,2,FALSE),""))),"")</f>
        <v>CD</v>
      </c>
      <c r="I2169" s="23" t="str">
        <f>+IFERROR(VLOOKUP(#REF!,'[2]LISTAS ANEXO 1. 4'!$B$74:$C$90,2,FALSE),"")</f>
        <v/>
      </c>
      <c r="J2169" s="23" t="str">
        <f>+IFERROR(VLOOKUP(X2169,[2]ORDINALES!$B$2:$C$5,2,FALSE),"")</f>
        <v>CTADOS</v>
      </c>
      <c r="K2169" s="23" t="str">
        <f>+IFERROR(VLOOKUP(#REF!,[2]REGION!$G$2:$I$1125,2,FALSE),"")</f>
        <v/>
      </c>
      <c r="L2169" s="23" t="str">
        <f>+IFERROR(VLOOKUP(AI2169,[2]REGION!$G$2:$I$1125,2,FALSE),"")</f>
        <v>MAGDALENA</v>
      </c>
      <c r="M2169" s="23" t="str">
        <f>+IFERROR(VLOOKUP(#REF!,[2]ORDINALES!$H$2:$I$382,2,FALSE),"")</f>
        <v/>
      </c>
      <c r="N2169" s="23" t="str">
        <f>IFERROR(VLOOKUP(U2169,'[2]Lista Willy'!$B$11:$D$14,3,FALSE),"")</f>
        <v>REC_11</v>
      </c>
      <c r="O2169" s="24"/>
      <c r="P2169" s="90">
        <v>63016</v>
      </c>
      <c r="Q2169" s="90" t="s">
        <v>540</v>
      </c>
      <c r="R2169" s="90" t="s">
        <v>1757</v>
      </c>
      <c r="S2169" s="90" t="s">
        <v>2032</v>
      </c>
      <c r="T2169" s="94" t="s">
        <v>1757</v>
      </c>
      <c r="U2169" s="90" t="s">
        <v>52</v>
      </c>
      <c r="V2169" s="94" t="s">
        <v>53</v>
      </c>
      <c r="W2169" s="90" t="s">
        <v>54</v>
      </c>
      <c r="X2169" s="90" t="s">
        <v>55</v>
      </c>
      <c r="Y2169" s="139" t="s">
        <v>2048</v>
      </c>
      <c r="Z2169" s="87">
        <v>15000000</v>
      </c>
      <c r="AA2169" s="120"/>
      <c r="AB2169" s="87"/>
      <c r="AC2169" s="87"/>
      <c r="AD2169" s="87"/>
      <c r="AE2169" s="120">
        <v>15000000</v>
      </c>
      <c r="AF2169" s="88"/>
      <c r="AG2169" s="89"/>
      <c r="AH2169" s="90" t="s">
        <v>57</v>
      </c>
      <c r="AI2169" s="90" t="s">
        <v>1759</v>
      </c>
      <c r="AJ2169" s="90" t="s">
        <v>1760</v>
      </c>
      <c r="AK2169" s="90" t="s">
        <v>59</v>
      </c>
      <c r="AL2169" s="90" t="s">
        <v>57</v>
      </c>
      <c r="AM2169" s="90"/>
      <c r="AN2169" s="90" t="s">
        <v>57</v>
      </c>
      <c r="AO2169" s="90"/>
      <c r="AP2169" s="90" t="s">
        <v>57</v>
      </c>
      <c r="AQ2169" s="90"/>
      <c r="AR2169" s="90" t="s">
        <v>57</v>
      </c>
      <c r="AS2169" s="90" t="s">
        <v>60</v>
      </c>
      <c r="AT2169" s="90" t="s">
        <v>61</v>
      </c>
      <c r="AU2169" s="97" t="s">
        <v>62</v>
      </c>
      <c r="AV2169" s="98" t="s">
        <v>63</v>
      </c>
      <c r="AW2169" s="98" t="s">
        <v>64</v>
      </c>
      <c r="AX2169" s="97">
        <v>3202008</v>
      </c>
      <c r="AY2169" s="98" t="s">
        <v>65</v>
      </c>
      <c r="AZ2169" s="98" t="s">
        <v>433</v>
      </c>
      <c r="BA2169" s="24"/>
    </row>
    <row r="2170" spans="1:53" ht="84.75" customHeight="1">
      <c r="A2170" s="23" t="str">
        <f>+IFERROR(VLOOKUP(R2170,'[2]Listas niveles'!$D$2:$E$11,2,FALSE),"")</f>
        <v>DTCA</v>
      </c>
      <c r="B2170" s="23" t="str">
        <f>+IFERROR(VLOOKUP(AS2170,'[2]Listas anexo 1'!$A$7:$B$8,2,FALSE),"")</f>
        <v>ADMIN</v>
      </c>
      <c r="C2170" s="23" t="str">
        <f>+IFERROR(VLOOKUP(AT2170,'[2]Listas anexo 1'!$A$13:$B$15,2,FALSE),"")</f>
        <v>ADMINYCOOR</v>
      </c>
      <c r="D2170" s="23" t="str">
        <f>+IFERROR(VLOOKUP(AT2170,'[2]Listas anexo 1'!$A$13:$C$15,3,FALSE),"")</f>
        <v>CONTRIBUIR</v>
      </c>
      <c r="E2170" s="23" t="str">
        <f>+IFERROR(VLOOKUP(AT2170,'[2]Listas anexo 1'!$A$19:$B$21,2,FALSE),"")</f>
        <v>ADMINOB</v>
      </c>
      <c r="F2170" s="23" t="str">
        <f>+IFERROR(VLOOKUP(AV2170,'[2]Listas anexo 1'!$J$13:$K$21,2,FALSE),"")</f>
        <v>ADOBI</v>
      </c>
      <c r="G2170" s="23" t="str">
        <f>+IFERROR(VLOOKUP(AW2170,'[2]LISTAS ANEXO 1. 2'!$A$9:$B$38,2,FALSE),"")</f>
        <v>AI</v>
      </c>
      <c r="H2170" s="23" t="str">
        <f>+IFERROR(IF(C2170="ADMINYCOOR",VLOOKUP(AY2170,'[2]LISTAS ANEXO 1. 3'!$B$13:$C$42,2,FALSE),IF(C2170="TASAS",VLOOKUP(AY2170,'[2]LISTAS ANEXO 1. 3'!$B$43:$C$51,2,FALSE),IF(C2170="FORTALECIMIENTO",VLOOKUP(AY2170,'[2]LISTAS ANEXO 1. 3'!$B$52:$C$58,2,FALSE),""))),"")</f>
        <v>AA</v>
      </c>
      <c r="I2170" s="23" t="str">
        <f>+IFERROR(VLOOKUP(#REF!,'[2]LISTAS ANEXO 1. 4'!$B$74:$C$90,2,FALSE),"")</f>
        <v/>
      </c>
      <c r="J2170" s="23" t="str">
        <f>+IFERROR(VLOOKUP(X2170,[2]ORDINALES!$B$2:$C$5,2,FALSE),"")</f>
        <v>CTADOS</v>
      </c>
      <c r="K2170" s="23" t="str">
        <f>+IFERROR(VLOOKUP(#REF!,[2]REGION!$G$2:$I$1125,2,FALSE),"")</f>
        <v/>
      </c>
      <c r="L2170" s="23" t="str">
        <f>+IFERROR(VLOOKUP(AI2170,[2]REGION!$G$2:$I$1125,2,FALSE),"")</f>
        <v>MAGDALENA</v>
      </c>
      <c r="M2170" s="23" t="str">
        <f>+IFERROR(VLOOKUP(#REF!,[2]ORDINALES!$H$2:$I$382,2,FALSE),"")</f>
        <v/>
      </c>
      <c r="N2170" s="23" t="str">
        <f>IFERROR(VLOOKUP(U2170,'[2]Lista Willy'!$B$11:$D$14,3,FALSE),"")</f>
        <v>REC_11</v>
      </c>
      <c r="O2170" s="24"/>
      <c r="P2170" s="90">
        <v>63017</v>
      </c>
      <c r="Q2170" s="90" t="s">
        <v>540</v>
      </c>
      <c r="R2170" s="90" t="s">
        <v>1757</v>
      </c>
      <c r="S2170" s="90" t="s">
        <v>2032</v>
      </c>
      <c r="T2170" s="94" t="s">
        <v>1757</v>
      </c>
      <c r="U2170" s="90" t="s">
        <v>52</v>
      </c>
      <c r="V2170" s="94" t="s">
        <v>53</v>
      </c>
      <c r="W2170" s="90" t="s">
        <v>54</v>
      </c>
      <c r="X2170" s="90" t="s">
        <v>55</v>
      </c>
      <c r="Y2170" s="139" t="s">
        <v>2049</v>
      </c>
      <c r="Z2170" s="87">
        <v>10170000</v>
      </c>
      <c r="AA2170" s="120"/>
      <c r="AB2170" s="87"/>
      <c r="AC2170" s="87"/>
      <c r="AD2170" s="87"/>
      <c r="AE2170" s="120">
        <v>10170000</v>
      </c>
      <c r="AF2170" s="88"/>
      <c r="AG2170" s="89"/>
      <c r="AH2170" s="90" t="s">
        <v>57</v>
      </c>
      <c r="AI2170" s="90" t="s">
        <v>1759</v>
      </c>
      <c r="AJ2170" s="90" t="s">
        <v>1760</v>
      </c>
      <c r="AK2170" s="90" t="s">
        <v>59</v>
      </c>
      <c r="AL2170" s="90" t="s">
        <v>57</v>
      </c>
      <c r="AM2170" s="90"/>
      <c r="AN2170" s="90" t="s">
        <v>57</v>
      </c>
      <c r="AO2170" s="90"/>
      <c r="AP2170" s="90" t="s">
        <v>57</v>
      </c>
      <c r="AQ2170" s="90"/>
      <c r="AR2170" s="90" t="s">
        <v>57</v>
      </c>
      <c r="AS2170" s="90" t="s">
        <v>60</v>
      </c>
      <c r="AT2170" s="90" t="s">
        <v>61</v>
      </c>
      <c r="AU2170" s="97" t="s">
        <v>62</v>
      </c>
      <c r="AV2170" s="98" t="s">
        <v>125</v>
      </c>
      <c r="AW2170" s="98" t="s">
        <v>126</v>
      </c>
      <c r="AX2170" s="97">
        <v>3202032</v>
      </c>
      <c r="AY2170" s="98" t="s">
        <v>127</v>
      </c>
      <c r="AZ2170" s="98" t="s">
        <v>293</v>
      </c>
      <c r="BA2170" s="24"/>
    </row>
    <row r="2171" spans="1:53" ht="84.75" customHeight="1">
      <c r="A2171" s="23" t="str">
        <f>+IFERROR(VLOOKUP(R2171,'[2]Listas niveles'!$D$2:$E$11,2,FALSE),"")</f>
        <v>DTCA</v>
      </c>
      <c r="B2171" s="23" t="str">
        <f>+IFERROR(VLOOKUP(AS2171,'[2]Listas anexo 1'!$A$7:$B$8,2,FALSE),"")</f>
        <v>ADMIN</v>
      </c>
      <c r="C2171" s="23" t="str">
        <f>+IFERROR(VLOOKUP(AT2171,'[2]Listas anexo 1'!$A$13:$B$15,2,FALSE),"")</f>
        <v>ADMINYCOOR</v>
      </c>
      <c r="D2171" s="23" t="str">
        <f>+IFERROR(VLOOKUP(AT2171,'[2]Listas anexo 1'!$A$13:$C$15,3,FALSE),"")</f>
        <v>CONTRIBUIR</v>
      </c>
      <c r="E2171" s="23" t="str">
        <f>+IFERROR(VLOOKUP(AT2171,'[2]Listas anexo 1'!$A$19:$B$21,2,FALSE),"")</f>
        <v>ADMINOB</v>
      </c>
      <c r="F2171" s="23" t="str">
        <f>+IFERROR(VLOOKUP(AV2171,'[2]Listas anexo 1'!$J$13:$K$21,2,FALSE),"")</f>
        <v>ADOBI</v>
      </c>
      <c r="G2171" s="23" t="str">
        <f>+IFERROR(VLOOKUP(AW2171,'[2]LISTAS ANEXO 1. 2'!$A$9:$B$38,2,FALSE),"")</f>
        <v>AI</v>
      </c>
      <c r="H2171" s="23" t="str">
        <f>+IFERROR(IF(C2171="ADMINYCOOR",VLOOKUP(AY2171,'[2]LISTAS ANEXO 1. 3'!$B$13:$C$42,2,FALSE),IF(C2171="TASAS",VLOOKUP(AY2171,'[2]LISTAS ANEXO 1. 3'!$B$43:$C$51,2,FALSE),IF(C2171="FORTALECIMIENTO",VLOOKUP(AY2171,'[2]LISTAS ANEXO 1. 3'!$B$52:$C$58,2,FALSE),""))),"")</f>
        <v>AA</v>
      </c>
      <c r="I2171" s="23" t="str">
        <f>+IFERROR(VLOOKUP(#REF!,'[2]LISTAS ANEXO 1. 4'!$B$74:$C$90,2,FALSE),"")</f>
        <v/>
      </c>
      <c r="J2171" s="23" t="str">
        <f>+IFERROR(VLOOKUP(X2171,[2]ORDINALES!$B$2:$C$5,2,FALSE),"")</f>
        <v>CTADOS</v>
      </c>
      <c r="K2171" s="23" t="str">
        <f>+IFERROR(VLOOKUP(#REF!,[2]REGION!$G$2:$I$1125,2,FALSE),"")</f>
        <v/>
      </c>
      <c r="L2171" s="23" t="str">
        <f>+IFERROR(VLOOKUP(AI2171,[2]REGION!$G$2:$I$1125,2,FALSE),"")</f>
        <v>MAGDALENA</v>
      </c>
      <c r="M2171" s="23" t="str">
        <f>+IFERROR(VLOOKUP(#REF!,[2]ORDINALES!$H$2:$I$382,2,FALSE),"")</f>
        <v/>
      </c>
      <c r="N2171" s="23" t="str">
        <f>IFERROR(VLOOKUP(U2171,'[2]Lista Willy'!$B$11:$D$14,3,FALSE),"")</f>
        <v>REC_21</v>
      </c>
      <c r="O2171" s="24"/>
      <c r="P2171" s="90">
        <v>63018</v>
      </c>
      <c r="Q2171" s="90" t="s">
        <v>540</v>
      </c>
      <c r="R2171" s="90" t="s">
        <v>1757</v>
      </c>
      <c r="S2171" s="90" t="s">
        <v>2032</v>
      </c>
      <c r="T2171" s="94" t="s">
        <v>1757</v>
      </c>
      <c r="U2171" s="90" t="s">
        <v>1028</v>
      </c>
      <c r="V2171" s="94" t="s">
        <v>154</v>
      </c>
      <c r="W2171" s="90" t="s">
        <v>54</v>
      </c>
      <c r="X2171" s="90" t="s">
        <v>55</v>
      </c>
      <c r="Y2171" s="99" t="s">
        <v>2050</v>
      </c>
      <c r="Z2171" s="87">
        <v>5000000</v>
      </c>
      <c r="AA2171" s="120"/>
      <c r="AB2171" s="87"/>
      <c r="AC2171" s="87"/>
      <c r="AD2171" s="87"/>
      <c r="AE2171" s="120">
        <v>5000000</v>
      </c>
      <c r="AF2171" s="88"/>
      <c r="AG2171" s="89"/>
      <c r="AH2171" s="90" t="s">
        <v>57</v>
      </c>
      <c r="AI2171" s="90" t="s">
        <v>1759</v>
      </c>
      <c r="AJ2171" s="90" t="s">
        <v>1760</v>
      </c>
      <c r="AK2171" s="90" t="s">
        <v>59</v>
      </c>
      <c r="AL2171" s="90" t="s">
        <v>57</v>
      </c>
      <c r="AM2171" s="90"/>
      <c r="AN2171" s="90" t="s">
        <v>57</v>
      </c>
      <c r="AO2171" s="90"/>
      <c r="AP2171" s="90" t="s">
        <v>57</v>
      </c>
      <c r="AQ2171" s="90"/>
      <c r="AR2171" s="90" t="s">
        <v>57</v>
      </c>
      <c r="AS2171" s="90" t="s">
        <v>60</v>
      </c>
      <c r="AT2171" s="90" t="s">
        <v>61</v>
      </c>
      <c r="AU2171" s="97" t="s">
        <v>62</v>
      </c>
      <c r="AV2171" s="98" t="s">
        <v>125</v>
      </c>
      <c r="AW2171" s="98" t="s">
        <v>126</v>
      </c>
      <c r="AX2171" s="97">
        <v>3202032</v>
      </c>
      <c r="AY2171" s="98" t="s">
        <v>127</v>
      </c>
      <c r="AZ2171" s="98" t="s">
        <v>128</v>
      </c>
      <c r="BA2171" s="24"/>
    </row>
    <row r="2172" spans="1:53" ht="84.75" customHeight="1">
      <c r="A2172" s="23" t="str">
        <f>+IFERROR(VLOOKUP(R2172,'[2]Listas niveles'!$D$2:$E$11,2,FALSE),"")</f>
        <v>DTCA</v>
      </c>
      <c r="B2172" s="23" t="str">
        <f>+IFERROR(VLOOKUP(AS2172,'[2]Listas anexo 1'!$A$7:$B$8,2,FALSE),"")</f>
        <v>ADMIN</v>
      </c>
      <c r="C2172" s="23" t="str">
        <f>+IFERROR(VLOOKUP(AT2172,'[2]Listas anexo 1'!$A$13:$B$15,2,FALSE),"")</f>
        <v>ADMINYCOOR</v>
      </c>
      <c r="D2172" s="23" t="str">
        <f>+IFERROR(VLOOKUP(AT2172,'[2]Listas anexo 1'!$A$13:$C$15,3,FALSE),"")</f>
        <v>CONTRIBUIR</v>
      </c>
      <c r="E2172" s="23" t="str">
        <f>+IFERROR(VLOOKUP(AT2172,'[2]Listas anexo 1'!$A$19:$B$21,2,FALSE),"")</f>
        <v>ADMINOB</v>
      </c>
      <c r="F2172" s="23" t="str">
        <f>+IFERROR(VLOOKUP(AV2172,'[2]Listas anexo 1'!$J$13:$K$21,2,FALSE),"")</f>
        <v>ADOBI</v>
      </c>
      <c r="G2172" s="23" t="str">
        <f>+IFERROR(VLOOKUP(AW2172,'[2]LISTAS ANEXO 1. 2'!$A$9:$B$38,2,FALSE),"")</f>
        <v>AIII</v>
      </c>
      <c r="H2172" s="23" t="str">
        <f>+IFERROR(IF(C2172="ADMINYCOOR",VLOOKUP(AY2172,'[2]LISTAS ANEXO 1. 3'!$B$13:$C$42,2,FALSE),IF(C2172="TASAS",VLOOKUP(AY2172,'[2]LISTAS ANEXO 1. 3'!$B$43:$C$51,2,FALSE),IF(C2172="FORTALECIMIENTO",VLOOKUP(AY2172,'[2]LISTAS ANEXO 1. 3'!$B$52:$C$58,2,FALSE),""))),"")</f>
        <v>DD</v>
      </c>
      <c r="I2172" s="23" t="str">
        <f>+IFERROR(VLOOKUP(#REF!,'[2]LISTAS ANEXO 1. 4'!$B$74:$C$90,2,FALSE),"")</f>
        <v/>
      </c>
      <c r="J2172" s="23" t="str">
        <f>+IFERROR(VLOOKUP(X2172,[2]ORDINALES!$B$2:$C$5,2,FALSE),"")</f>
        <v>CTADOS</v>
      </c>
      <c r="K2172" s="23" t="str">
        <f>+IFERROR(VLOOKUP(#REF!,[2]REGION!$G$2:$I$1125,2,FALSE),"")</f>
        <v/>
      </c>
      <c r="L2172" s="23" t="str">
        <f>+IFERROR(VLOOKUP(AI2172,[2]REGION!$G$2:$I$1125,2,FALSE),"")</f>
        <v>MAGDALENA</v>
      </c>
      <c r="M2172" s="23" t="str">
        <f>+IFERROR(VLOOKUP(#REF!,[2]ORDINALES!$H$2:$I$382,2,FALSE),"")</f>
        <v/>
      </c>
      <c r="N2172" s="23" t="str">
        <f>IFERROR(VLOOKUP(U2172,'[2]Lista Willy'!$B$11:$D$14,3,FALSE),"")</f>
        <v>REC_11</v>
      </c>
      <c r="O2172" s="24"/>
      <c r="P2172" s="90">
        <v>63019</v>
      </c>
      <c r="Q2172" s="90" t="s">
        <v>540</v>
      </c>
      <c r="R2172" s="90" t="s">
        <v>1757</v>
      </c>
      <c r="S2172" s="90" t="s">
        <v>2032</v>
      </c>
      <c r="T2172" s="94" t="s">
        <v>1757</v>
      </c>
      <c r="U2172" s="90" t="s">
        <v>52</v>
      </c>
      <c r="V2172" s="94" t="s">
        <v>53</v>
      </c>
      <c r="W2172" s="90" t="s">
        <v>54</v>
      </c>
      <c r="X2172" s="90" t="s">
        <v>55</v>
      </c>
      <c r="Y2172" s="139" t="s">
        <v>2051</v>
      </c>
      <c r="Z2172" s="87">
        <v>47300000</v>
      </c>
      <c r="AA2172" s="120"/>
      <c r="AB2172" s="87"/>
      <c r="AC2172" s="87"/>
      <c r="AD2172" s="87"/>
      <c r="AE2172" s="120">
        <v>47300000</v>
      </c>
      <c r="AF2172" s="88"/>
      <c r="AG2172" s="89"/>
      <c r="AH2172" s="90" t="s">
        <v>57</v>
      </c>
      <c r="AI2172" s="90" t="s">
        <v>1759</v>
      </c>
      <c r="AJ2172" s="90" t="s">
        <v>1760</v>
      </c>
      <c r="AK2172" s="90" t="s">
        <v>59</v>
      </c>
      <c r="AL2172" s="90" t="s">
        <v>57</v>
      </c>
      <c r="AM2172" s="90"/>
      <c r="AN2172" s="90" t="s">
        <v>57</v>
      </c>
      <c r="AO2172" s="90"/>
      <c r="AP2172" s="90" t="s">
        <v>57</v>
      </c>
      <c r="AQ2172" s="90"/>
      <c r="AR2172" s="90" t="s">
        <v>57</v>
      </c>
      <c r="AS2172" s="90" t="s">
        <v>60</v>
      </c>
      <c r="AT2172" s="90" t="s">
        <v>61</v>
      </c>
      <c r="AU2172" s="97" t="s">
        <v>62</v>
      </c>
      <c r="AV2172" s="98" t="s">
        <v>125</v>
      </c>
      <c r="AW2172" s="98" t="s">
        <v>324</v>
      </c>
      <c r="AX2172" s="97">
        <v>3202005</v>
      </c>
      <c r="AY2172" s="98" t="s">
        <v>325</v>
      </c>
      <c r="AZ2172" s="98" t="s">
        <v>389</v>
      </c>
      <c r="BA2172" s="24"/>
    </row>
    <row r="2173" spans="1:53" ht="84.75" customHeight="1">
      <c r="A2173" s="23" t="str">
        <f>+IFERROR(VLOOKUP(R2173,'[2]Listas niveles'!$D$2:$E$11,2,FALSE),"")</f>
        <v>DTCA</v>
      </c>
      <c r="B2173" s="23" t="str">
        <f>+IFERROR(VLOOKUP(AS2173,'[2]Listas anexo 1'!$A$7:$B$8,2,FALSE),"")</f>
        <v>ADMIN</v>
      </c>
      <c r="C2173" s="23" t="str">
        <f>+IFERROR(VLOOKUP(AT2173,'[2]Listas anexo 1'!$A$13:$B$15,2,FALSE),"")</f>
        <v>ADMINYCOOR</v>
      </c>
      <c r="D2173" s="23" t="str">
        <f>+IFERROR(VLOOKUP(AT2173,'[2]Listas anexo 1'!$A$13:$C$15,3,FALSE),"")</f>
        <v>CONTRIBUIR</v>
      </c>
      <c r="E2173" s="23" t="str">
        <f>+IFERROR(VLOOKUP(AT2173,'[2]Listas anexo 1'!$A$19:$B$21,2,FALSE),"")</f>
        <v>ADMINOB</v>
      </c>
      <c r="F2173" s="23" t="str">
        <f>+IFERROR(VLOOKUP(AV2173,'[2]Listas anexo 1'!$J$13:$K$21,2,FALSE),"")</f>
        <v>ADOBI</v>
      </c>
      <c r="G2173" s="23" t="str">
        <f>+IFERROR(VLOOKUP(AW2173,'[2]LISTAS ANEXO 1. 2'!$A$9:$B$38,2,FALSE),"")</f>
        <v>AIII</v>
      </c>
      <c r="H2173" s="23" t="str">
        <f>+IFERROR(IF(C2173="ADMINYCOOR",VLOOKUP(AY2173,'[2]LISTAS ANEXO 1. 3'!$B$13:$C$42,2,FALSE),IF(C2173="TASAS",VLOOKUP(AY2173,'[2]LISTAS ANEXO 1. 3'!$B$43:$C$51,2,FALSE),IF(C2173="FORTALECIMIENTO",VLOOKUP(AY2173,'[2]LISTAS ANEXO 1. 3'!$B$52:$C$58,2,FALSE),""))),"")</f>
        <v>DD</v>
      </c>
      <c r="I2173" s="23" t="str">
        <f>+IFERROR(VLOOKUP(#REF!,'[2]LISTAS ANEXO 1. 4'!$B$74:$C$90,2,FALSE),"")</f>
        <v/>
      </c>
      <c r="J2173" s="23" t="str">
        <f>+IFERROR(VLOOKUP(X2173,[2]ORDINALES!$B$2:$C$5,2,FALSE),"")</f>
        <v>CTADOS</v>
      </c>
      <c r="K2173" s="23" t="str">
        <f>+IFERROR(VLOOKUP(#REF!,[2]REGION!$G$2:$I$1125,2,FALSE),"")</f>
        <v/>
      </c>
      <c r="L2173" s="23" t="str">
        <f>+IFERROR(VLOOKUP(AI2173,[2]REGION!$G$2:$I$1125,2,FALSE),"")</f>
        <v>MAGDALENA</v>
      </c>
      <c r="M2173" s="23" t="str">
        <f>+IFERROR(VLOOKUP(#REF!,[2]ORDINALES!$H$2:$I$382,2,FALSE),"")</f>
        <v/>
      </c>
      <c r="N2173" s="23" t="str">
        <f>IFERROR(VLOOKUP(U2173,'[2]Lista Willy'!$B$11:$D$14,3,FALSE),"")</f>
        <v>REC_11</v>
      </c>
      <c r="O2173" s="24"/>
      <c r="P2173" s="90">
        <v>63020</v>
      </c>
      <c r="Q2173" s="90" t="s">
        <v>540</v>
      </c>
      <c r="R2173" s="90" t="s">
        <v>1757</v>
      </c>
      <c r="S2173" s="90" t="s">
        <v>2032</v>
      </c>
      <c r="T2173" s="94" t="s">
        <v>1757</v>
      </c>
      <c r="U2173" s="90" t="s">
        <v>52</v>
      </c>
      <c r="V2173" s="94" t="s">
        <v>53</v>
      </c>
      <c r="W2173" s="90" t="s">
        <v>54</v>
      </c>
      <c r="X2173" s="90" t="s">
        <v>55</v>
      </c>
      <c r="Y2173" s="139" t="s">
        <v>2052</v>
      </c>
      <c r="Z2173" s="87">
        <v>48876667</v>
      </c>
      <c r="AA2173" s="120"/>
      <c r="AB2173" s="87"/>
      <c r="AC2173" s="87"/>
      <c r="AD2173" s="87"/>
      <c r="AE2173" s="120">
        <v>48876667</v>
      </c>
      <c r="AF2173" s="88"/>
      <c r="AG2173" s="89"/>
      <c r="AH2173" s="90" t="s">
        <v>57</v>
      </c>
      <c r="AI2173" s="90" t="s">
        <v>1759</v>
      </c>
      <c r="AJ2173" s="90" t="s">
        <v>1760</v>
      </c>
      <c r="AK2173" s="90" t="s">
        <v>59</v>
      </c>
      <c r="AL2173" s="90" t="s">
        <v>57</v>
      </c>
      <c r="AM2173" s="90"/>
      <c r="AN2173" s="90" t="s">
        <v>57</v>
      </c>
      <c r="AO2173" s="90"/>
      <c r="AP2173" s="90" t="s">
        <v>57</v>
      </c>
      <c r="AQ2173" s="90"/>
      <c r="AR2173" s="90" t="s">
        <v>57</v>
      </c>
      <c r="AS2173" s="90" t="s">
        <v>60</v>
      </c>
      <c r="AT2173" s="90" t="s">
        <v>61</v>
      </c>
      <c r="AU2173" s="97" t="s">
        <v>62</v>
      </c>
      <c r="AV2173" s="98" t="s">
        <v>125</v>
      </c>
      <c r="AW2173" s="98" t="s">
        <v>324</v>
      </c>
      <c r="AX2173" s="97">
        <v>3202005</v>
      </c>
      <c r="AY2173" s="98" t="s">
        <v>325</v>
      </c>
      <c r="AZ2173" s="98" t="s">
        <v>326</v>
      </c>
      <c r="BA2173" s="24"/>
    </row>
    <row r="2174" spans="1:53" ht="84.75" customHeight="1">
      <c r="A2174" s="23" t="str">
        <f>+IFERROR(VLOOKUP(R2174,'[2]Listas niveles'!$D$2:$E$11,2,FALSE),"")</f>
        <v>DTCA</v>
      </c>
      <c r="B2174" s="23" t="str">
        <f>+IFERROR(VLOOKUP(AS2174,'[2]Listas anexo 1'!$A$7:$B$8,2,FALSE),"")</f>
        <v>ADMIN</v>
      </c>
      <c r="C2174" s="23" t="str">
        <f>+IFERROR(VLOOKUP(AT2174,'[2]Listas anexo 1'!$A$13:$B$15,2,FALSE),"")</f>
        <v>ADMINYCOOR</v>
      </c>
      <c r="D2174" s="23" t="str">
        <f>+IFERROR(VLOOKUP(AT2174,'[2]Listas anexo 1'!$A$13:$C$15,3,FALSE),"")</f>
        <v>CONTRIBUIR</v>
      </c>
      <c r="E2174" s="23" t="str">
        <f>+IFERROR(VLOOKUP(AT2174,'[2]Listas anexo 1'!$A$19:$B$21,2,FALSE),"")</f>
        <v>ADMINOB</v>
      </c>
      <c r="F2174" s="23" t="str">
        <f>+IFERROR(VLOOKUP(AV2174,'[2]Listas anexo 1'!$J$13:$K$21,2,FALSE),"")</f>
        <v>ADOBI</v>
      </c>
      <c r="G2174" s="23" t="str">
        <f>+IFERROR(VLOOKUP(AW2174,'[2]LISTAS ANEXO 1. 2'!$A$9:$B$38,2,FALSE),"")</f>
        <v>AIII</v>
      </c>
      <c r="H2174" s="23" t="str">
        <f>+IFERROR(IF(C2174="ADMINYCOOR",VLOOKUP(AY2174,'[2]LISTAS ANEXO 1. 3'!$B$13:$C$42,2,FALSE),IF(C2174="TASAS",VLOOKUP(AY2174,'[2]LISTAS ANEXO 1. 3'!$B$43:$C$51,2,FALSE),IF(C2174="FORTALECIMIENTO",VLOOKUP(AY2174,'[2]LISTAS ANEXO 1. 3'!$B$52:$C$58,2,FALSE),""))),"")</f>
        <v>DD</v>
      </c>
      <c r="I2174" s="23" t="str">
        <f>+IFERROR(VLOOKUP(#REF!,'[2]LISTAS ANEXO 1. 4'!$B$74:$C$90,2,FALSE),"")</f>
        <v/>
      </c>
      <c r="J2174" s="23" t="str">
        <f>+IFERROR(VLOOKUP(X2174,[2]ORDINALES!$B$2:$C$5,2,FALSE),"")</f>
        <v>CTADOS</v>
      </c>
      <c r="K2174" s="23" t="str">
        <f>+IFERROR(VLOOKUP(#REF!,[2]REGION!$G$2:$I$1125,2,FALSE),"")</f>
        <v/>
      </c>
      <c r="L2174" s="23" t="str">
        <f>+IFERROR(VLOOKUP(AI2174,[2]REGION!$G$2:$I$1125,2,FALSE),"")</f>
        <v>MAGDALENA</v>
      </c>
      <c r="M2174" s="23" t="str">
        <f>+IFERROR(VLOOKUP(#REF!,[2]ORDINALES!$H$2:$I$382,2,FALSE),"")</f>
        <v/>
      </c>
      <c r="N2174" s="23" t="str">
        <f>IFERROR(VLOOKUP(U2174,'[2]Lista Willy'!$B$11:$D$14,3,FALSE),"")</f>
        <v>REC_11</v>
      </c>
      <c r="O2174" s="24"/>
      <c r="P2174" s="90">
        <v>63021</v>
      </c>
      <c r="Q2174" s="90" t="s">
        <v>540</v>
      </c>
      <c r="R2174" s="90" t="s">
        <v>1757</v>
      </c>
      <c r="S2174" s="90" t="s">
        <v>2032</v>
      </c>
      <c r="T2174" s="94" t="s">
        <v>1757</v>
      </c>
      <c r="U2174" s="90" t="s">
        <v>52</v>
      </c>
      <c r="V2174" s="94" t="s">
        <v>53</v>
      </c>
      <c r="W2174" s="90" t="s">
        <v>54</v>
      </c>
      <c r="X2174" s="90" t="s">
        <v>55</v>
      </c>
      <c r="Y2174" s="139" t="s">
        <v>2053</v>
      </c>
      <c r="Z2174" s="87">
        <v>17000000</v>
      </c>
      <c r="AA2174" s="120"/>
      <c r="AB2174" s="87"/>
      <c r="AC2174" s="87"/>
      <c r="AD2174" s="87"/>
      <c r="AE2174" s="120">
        <v>17000000</v>
      </c>
      <c r="AF2174" s="88"/>
      <c r="AG2174" s="89"/>
      <c r="AH2174" s="90" t="s">
        <v>57</v>
      </c>
      <c r="AI2174" s="90" t="s">
        <v>1759</v>
      </c>
      <c r="AJ2174" s="90" t="s">
        <v>1760</v>
      </c>
      <c r="AK2174" s="90" t="s">
        <v>59</v>
      </c>
      <c r="AL2174" s="90" t="s">
        <v>57</v>
      </c>
      <c r="AM2174" s="90"/>
      <c r="AN2174" s="90" t="s">
        <v>57</v>
      </c>
      <c r="AO2174" s="90"/>
      <c r="AP2174" s="90" t="s">
        <v>57</v>
      </c>
      <c r="AQ2174" s="90"/>
      <c r="AR2174" s="90" t="s">
        <v>57</v>
      </c>
      <c r="AS2174" s="90" t="s">
        <v>60</v>
      </c>
      <c r="AT2174" s="90" t="s">
        <v>61</v>
      </c>
      <c r="AU2174" s="97" t="s">
        <v>62</v>
      </c>
      <c r="AV2174" s="98" t="s">
        <v>125</v>
      </c>
      <c r="AW2174" s="98" t="s">
        <v>324</v>
      </c>
      <c r="AX2174" s="97">
        <v>3202005</v>
      </c>
      <c r="AY2174" s="98" t="s">
        <v>325</v>
      </c>
      <c r="AZ2174" s="98" t="s">
        <v>389</v>
      </c>
      <c r="BA2174" s="24"/>
    </row>
    <row r="2175" spans="1:53" ht="84.75" customHeight="1">
      <c r="A2175" s="23" t="str">
        <f>+IFERROR(VLOOKUP(R2175,'[2]Listas niveles'!$D$2:$E$11,2,FALSE),"")</f>
        <v>DTCA</v>
      </c>
      <c r="B2175" s="23" t="str">
        <f>+IFERROR(VLOOKUP(AS2175,'[2]Listas anexo 1'!$A$7:$B$8,2,FALSE),"")</f>
        <v>ADMIN</v>
      </c>
      <c r="C2175" s="23" t="str">
        <f>+IFERROR(VLOOKUP(AT2175,'[2]Listas anexo 1'!$A$13:$B$15,2,FALSE),"")</f>
        <v>ADMINYCOOR</v>
      </c>
      <c r="D2175" s="23" t="str">
        <f>+IFERROR(VLOOKUP(AT2175,'[2]Listas anexo 1'!$A$13:$C$15,3,FALSE),"")</f>
        <v>CONTRIBUIR</v>
      </c>
      <c r="E2175" s="23" t="str">
        <f>+IFERROR(VLOOKUP(AT2175,'[2]Listas anexo 1'!$A$19:$B$21,2,FALSE),"")</f>
        <v>ADMINOB</v>
      </c>
      <c r="F2175" s="23" t="str">
        <f>+IFERROR(VLOOKUP(AV2175,'[2]Listas anexo 1'!$J$13:$K$21,2,FALSE),"")</f>
        <v>ADOBI</v>
      </c>
      <c r="G2175" s="23" t="str">
        <f>+IFERROR(VLOOKUP(AW2175,'[2]LISTAS ANEXO 1. 2'!$A$9:$B$38,2,FALSE),"")</f>
        <v>AIII</v>
      </c>
      <c r="H2175" s="23" t="str">
        <f>+IFERROR(IF(C2175="ADMINYCOOR",VLOOKUP(AY2175,'[2]LISTAS ANEXO 1. 3'!$B$13:$C$42,2,FALSE),IF(C2175="TASAS",VLOOKUP(AY2175,'[2]LISTAS ANEXO 1. 3'!$B$43:$C$51,2,FALSE),IF(C2175="FORTALECIMIENTO",VLOOKUP(AY2175,'[2]LISTAS ANEXO 1. 3'!$B$52:$C$58,2,FALSE),""))),"")</f>
        <v>DD</v>
      </c>
      <c r="I2175" s="23" t="str">
        <f>+IFERROR(VLOOKUP(#REF!,'[2]LISTAS ANEXO 1. 4'!$B$74:$C$90,2,FALSE),"")</f>
        <v/>
      </c>
      <c r="J2175" s="23" t="str">
        <f>+IFERROR(VLOOKUP(X2175,[2]ORDINALES!$B$2:$C$5,2,FALSE),"")</f>
        <v>CTADOS</v>
      </c>
      <c r="K2175" s="23" t="str">
        <f>+IFERROR(VLOOKUP(#REF!,[2]REGION!$G$2:$I$1125,2,FALSE),"")</f>
        <v/>
      </c>
      <c r="L2175" s="23" t="str">
        <f>+IFERROR(VLOOKUP(AI2175,[2]REGION!$G$2:$I$1125,2,FALSE),"")</f>
        <v>MAGDALENA</v>
      </c>
      <c r="M2175" s="23" t="str">
        <f>+IFERROR(VLOOKUP(#REF!,[2]ORDINALES!$H$2:$I$382,2,FALSE),"")</f>
        <v/>
      </c>
      <c r="N2175" s="23" t="str">
        <f>IFERROR(VLOOKUP(U2175,'[2]Lista Willy'!$B$11:$D$14,3,FALSE),"")</f>
        <v>REC_11</v>
      </c>
      <c r="O2175" s="24"/>
      <c r="P2175" s="90">
        <v>63022</v>
      </c>
      <c r="Q2175" s="90" t="s">
        <v>540</v>
      </c>
      <c r="R2175" s="90" t="s">
        <v>1757</v>
      </c>
      <c r="S2175" s="90" t="s">
        <v>2032</v>
      </c>
      <c r="T2175" s="94" t="s">
        <v>1757</v>
      </c>
      <c r="U2175" s="90" t="s">
        <v>52</v>
      </c>
      <c r="V2175" s="94" t="s">
        <v>53</v>
      </c>
      <c r="W2175" s="90" t="s">
        <v>54</v>
      </c>
      <c r="X2175" s="90" t="s">
        <v>55</v>
      </c>
      <c r="Y2175" s="139" t="s">
        <v>2053</v>
      </c>
      <c r="Z2175" s="87">
        <v>17000000</v>
      </c>
      <c r="AA2175" s="120"/>
      <c r="AB2175" s="87"/>
      <c r="AC2175" s="87"/>
      <c r="AD2175" s="87"/>
      <c r="AE2175" s="120">
        <v>17000000</v>
      </c>
      <c r="AF2175" s="88"/>
      <c r="AG2175" s="89"/>
      <c r="AH2175" s="90" t="s">
        <v>57</v>
      </c>
      <c r="AI2175" s="90" t="s">
        <v>1759</v>
      </c>
      <c r="AJ2175" s="90" t="s">
        <v>1760</v>
      </c>
      <c r="AK2175" s="90" t="s">
        <v>59</v>
      </c>
      <c r="AL2175" s="90" t="s">
        <v>57</v>
      </c>
      <c r="AM2175" s="90"/>
      <c r="AN2175" s="90" t="s">
        <v>57</v>
      </c>
      <c r="AO2175" s="90"/>
      <c r="AP2175" s="90" t="s">
        <v>57</v>
      </c>
      <c r="AQ2175" s="90"/>
      <c r="AR2175" s="90" t="s">
        <v>57</v>
      </c>
      <c r="AS2175" s="90" t="s">
        <v>60</v>
      </c>
      <c r="AT2175" s="90" t="s">
        <v>61</v>
      </c>
      <c r="AU2175" s="97" t="s">
        <v>62</v>
      </c>
      <c r="AV2175" s="98" t="s">
        <v>125</v>
      </c>
      <c r="AW2175" s="98" t="s">
        <v>324</v>
      </c>
      <c r="AX2175" s="97">
        <v>3202005</v>
      </c>
      <c r="AY2175" s="98" t="s">
        <v>325</v>
      </c>
      <c r="AZ2175" s="98" t="s">
        <v>326</v>
      </c>
      <c r="BA2175" s="24"/>
    </row>
    <row r="2176" spans="1:53" ht="84.75" customHeight="1">
      <c r="A2176" s="23" t="str">
        <f>+IFERROR(VLOOKUP(R2176,'[2]Listas niveles'!$D$2:$E$11,2,FALSE),"")</f>
        <v>DTCA</v>
      </c>
      <c r="B2176" s="23" t="str">
        <f>+IFERROR(VLOOKUP(AS2176,'[2]Listas anexo 1'!$A$7:$B$8,2,FALSE),"")</f>
        <v>ADMIN</v>
      </c>
      <c r="C2176" s="23" t="str">
        <f>+IFERROR(VLOOKUP(AT2176,'[2]Listas anexo 1'!$A$13:$B$15,2,FALSE),"")</f>
        <v>ADMINYCOOR</v>
      </c>
      <c r="D2176" s="23" t="str">
        <f>+IFERROR(VLOOKUP(AT2176,'[2]Listas anexo 1'!$A$13:$C$15,3,FALSE),"")</f>
        <v>CONTRIBUIR</v>
      </c>
      <c r="E2176" s="23" t="str">
        <f>+IFERROR(VLOOKUP(AT2176,'[2]Listas anexo 1'!$A$19:$B$21,2,FALSE),"")</f>
        <v>ADMINOB</v>
      </c>
      <c r="F2176" s="23" t="str">
        <f>+IFERROR(VLOOKUP(AV2176,'[2]Listas anexo 1'!$J$13:$K$21,2,FALSE),"")</f>
        <v>ADOBI</v>
      </c>
      <c r="G2176" s="23" t="str">
        <f>+IFERROR(VLOOKUP(AW2176,'[2]LISTAS ANEXO 1. 2'!$A$9:$B$38,2,FALSE),"")</f>
        <v>AIII</v>
      </c>
      <c r="H2176" s="23" t="str">
        <f>+IFERROR(IF(C2176="ADMINYCOOR",VLOOKUP(AY2176,'[2]LISTAS ANEXO 1. 3'!$B$13:$C$42,2,FALSE),IF(C2176="TASAS",VLOOKUP(AY2176,'[2]LISTAS ANEXO 1. 3'!$B$43:$C$51,2,FALSE),IF(C2176="FORTALECIMIENTO",VLOOKUP(AY2176,'[2]LISTAS ANEXO 1. 3'!$B$52:$C$58,2,FALSE),""))),"")</f>
        <v>DD</v>
      </c>
      <c r="I2176" s="23" t="str">
        <f>+IFERROR(VLOOKUP(#REF!,'[2]LISTAS ANEXO 1. 4'!$B$74:$C$90,2,FALSE),"")</f>
        <v/>
      </c>
      <c r="J2176" s="23" t="str">
        <f>+IFERROR(VLOOKUP(X2176,[2]ORDINALES!$B$2:$C$5,2,FALSE),"")</f>
        <v>CTADOS</v>
      </c>
      <c r="K2176" s="23" t="str">
        <f>+IFERROR(VLOOKUP(#REF!,[2]REGION!$G$2:$I$1125,2,FALSE),"")</f>
        <v/>
      </c>
      <c r="L2176" s="23" t="str">
        <f>+IFERROR(VLOOKUP(AI2176,[2]REGION!$G$2:$I$1125,2,FALSE),"")</f>
        <v>MAGDALENA</v>
      </c>
      <c r="M2176" s="23" t="str">
        <f>+IFERROR(VLOOKUP(#REF!,[2]ORDINALES!$H$2:$I$382,2,FALSE),"")</f>
        <v/>
      </c>
      <c r="N2176" s="23" t="str">
        <f>IFERROR(VLOOKUP(U2176,'[2]Lista Willy'!$B$11:$D$14,3,FALSE),"")</f>
        <v>REC_11</v>
      </c>
      <c r="O2176" s="24"/>
      <c r="P2176" s="90">
        <v>63023</v>
      </c>
      <c r="Q2176" s="90" t="s">
        <v>540</v>
      </c>
      <c r="R2176" s="90" t="s">
        <v>1757</v>
      </c>
      <c r="S2176" s="90" t="s">
        <v>2032</v>
      </c>
      <c r="T2176" s="94" t="s">
        <v>1757</v>
      </c>
      <c r="U2176" s="90" t="s">
        <v>52</v>
      </c>
      <c r="V2176" s="94" t="s">
        <v>53</v>
      </c>
      <c r="W2176" s="90" t="s">
        <v>54</v>
      </c>
      <c r="X2176" s="90" t="s">
        <v>55</v>
      </c>
      <c r="Y2176" s="139" t="s">
        <v>2053</v>
      </c>
      <c r="Z2176" s="87">
        <v>17000000</v>
      </c>
      <c r="AA2176" s="120"/>
      <c r="AB2176" s="87"/>
      <c r="AC2176" s="87"/>
      <c r="AD2176" s="87"/>
      <c r="AE2176" s="120">
        <v>17000000</v>
      </c>
      <c r="AF2176" s="88"/>
      <c r="AG2176" s="89"/>
      <c r="AH2176" s="90" t="s">
        <v>57</v>
      </c>
      <c r="AI2176" s="90" t="s">
        <v>1759</v>
      </c>
      <c r="AJ2176" s="90" t="s">
        <v>1760</v>
      </c>
      <c r="AK2176" s="90" t="s">
        <v>59</v>
      </c>
      <c r="AL2176" s="90" t="s">
        <v>57</v>
      </c>
      <c r="AM2176" s="90"/>
      <c r="AN2176" s="90" t="s">
        <v>57</v>
      </c>
      <c r="AO2176" s="90"/>
      <c r="AP2176" s="90" t="s">
        <v>57</v>
      </c>
      <c r="AQ2176" s="90"/>
      <c r="AR2176" s="90" t="s">
        <v>57</v>
      </c>
      <c r="AS2176" s="90" t="s">
        <v>60</v>
      </c>
      <c r="AT2176" s="90" t="s">
        <v>61</v>
      </c>
      <c r="AU2176" s="97" t="s">
        <v>62</v>
      </c>
      <c r="AV2176" s="98" t="s">
        <v>125</v>
      </c>
      <c r="AW2176" s="98" t="s">
        <v>324</v>
      </c>
      <c r="AX2176" s="97">
        <v>3202005</v>
      </c>
      <c r="AY2176" s="98" t="s">
        <v>325</v>
      </c>
      <c r="AZ2176" s="98" t="s">
        <v>326</v>
      </c>
      <c r="BA2176" s="24"/>
    </row>
    <row r="2177" spans="1:53" ht="84.75" customHeight="1">
      <c r="A2177" s="23" t="str">
        <f>+IFERROR(VLOOKUP(R2177,'[2]Listas niveles'!$D$2:$E$11,2,FALSE),"")</f>
        <v>DTCA</v>
      </c>
      <c r="B2177" s="23" t="str">
        <f>+IFERROR(VLOOKUP(AS2177,'[2]Listas anexo 1'!$A$7:$B$8,2,FALSE),"")</f>
        <v>ADMIN</v>
      </c>
      <c r="C2177" s="23" t="str">
        <f>+IFERROR(VLOOKUP(AT2177,'[2]Listas anexo 1'!$A$13:$B$15,2,FALSE),"")</f>
        <v>ADMINYCOOR</v>
      </c>
      <c r="D2177" s="23" t="str">
        <f>+IFERROR(VLOOKUP(AT2177,'[2]Listas anexo 1'!$A$13:$C$15,3,FALSE),"")</f>
        <v>CONTRIBUIR</v>
      </c>
      <c r="E2177" s="23" t="str">
        <f>+IFERROR(VLOOKUP(AT2177,'[2]Listas anexo 1'!$A$19:$B$21,2,FALSE),"")</f>
        <v>ADMINOB</v>
      </c>
      <c r="F2177" s="23" t="str">
        <f>+IFERROR(VLOOKUP(AV2177,'[2]Listas anexo 1'!$J$13:$K$21,2,FALSE),"")</f>
        <v>ADOBI</v>
      </c>
      <c r="G2177" s="23" t="str">
        <f>+IFERROR(VLOOKUP(AW2177,'[2]LISTAS ANEXO 1. 2'!$A$9:$B$38,2,FALSE),"")</f>
        <v>AIII</v>
      </c>
      <c r="H2177" s="23" t="str">
        <f>+IFERROR(IF(C2177="ADMINYCOOR",VLOOKUP(AY2177,'[2]LISTAS ANEXO 1. 3'!$B$13:$C$42,2,FALSE),IF(C2177="TASAS",VLOOKUP(AY2177,'[2]LISTAS ANEXO 1. 3'!$B$43:$C$51,2,FALSE),IF(C2177="FORTALECIMIENTO",VLOOKUP(AY2177,'[2]LISTAS ANEXO 1. 3'!$B$52:$C$58,2,FALSE),""))),"")</f>
        <v>DD</v>
      </c>
      <c r="I2177" s="23" t="str">
        <f>+IFERROR(VLOOKUP(#REF!,'[2]LISTAS ANEXO 1. 4'!$B$74:$C$90,2,FALSE),"")</f>
        <v/>
      </c>
      <c r="J2177" s="23" t="str">
        <f>+IFERROR(VLOOKUP(X2177,[2]ORDINALES!$B$2:$C$5,2,FALSE),"")</f>
        <v>CTADOS</v>
      </c>
      <c r="K2177" s="23" t="str">
        <f>+IFERROR(VLOOKUP(#REF!,[2]REGION!$G$2:$I$1125,2,FALSE),"")</f>
        <v/>
      </c>
      <c r="L2177" s="23" t="str">
        <f>+IFERROR(VLOOKUP(AI2177,[2]REGION!$G$2:$I$1125,2,FALSE),"")</f>
        <v>MAGDALENA</v>
      </c>
      <c r="M2177" s="23" t="str">
        <f>+IFERROR(VLOOKUP(#REF!,[2]ORDINALES!$H$2:$I$382,2,FALSE),"")</f>
        <v/>
      </c>
      <c r="N2177" s="23" t="str">
        <f>IFERROR(VLOOKUP(U2177,'[2]Lista Willy'!$B$11:$D$14,3,FALSE),"")</f>
        <v>REC_11</v>
      </c>
      <c r="O2177" s="24"/>
      <c r="P2177" s="90">
        <v>63024</v>
      </c>
      <c r="Q2177" s="90" t="s">
        <v>540</v>
      </c>
      <c r="R2177" s="90" t="s">
        <v>1757</v>
      </c>
      <c r="S2177" s="90" t="s">
        <v>2032</v>
      </c>
      <c r="T2177" s="94" t="s">
        <v>1757</v>
      </c>
      <c r="U2177" s="90" t="s">
        <v>52</v>
      </c>
      <c r="V2177" s="94" t="s">
        <v>53</v>
      </c>
      <c r="W2177" s="90" t="s">
        <v>54</v>
      </c>
      <c r="X2177" s="90" t="s">
        <v>55</v>
      </c>
      <c r="Y2177" s="139" t="s">
        <v>2053</v>
      </c>
      <c r="Z2177" s="87">
        <v>17000000</v>
      </c>
      <c r="AA2177" s="120"/>
      <c r="AB2177" s="87"/>
      <c r="AC2177" s="87"/>
      <c r="AD2177" s="87"/>
      <c r="AE2177" s="120">
        <v>17000000</v>
      </c>
      <c r="AF2177" s="88"/>
      <c r="AG2177" s="89"/>
      <c r="AH2177" s="90" t="s">
        <v>57</v>
      </c>
      <c r="AI2177" s="90" t="s">
        <v>1759</v>
      </c>
      <c r="AJ2177" s="90" t="s">
        <v>1760</v>
      </c>
      <c r="AK2177" s="90" t="s">
        <v>59</v>
      </c>
      <c r="AL2177" s="90" t="s">
        <v>57</v>
      </c>
      <c r="AM2177" s="90"/>
      <c r="AN2177" s="90" t="s">
        <v>57</v>
      </c>
      <c r="AO2177" s="90"/>
      <c r="AP2177" s="90" t="s">
        <v>57</v>
      </c>
      <c r="AQ2177" s="90"/>
      <c r="AR2177" s="90" t="s">
        <v>57</v>
      </c>
      <c r="AS2177" s="90" t="s">
        <v>60</v>
      </c>
      <c r="AT2177" s="90" t="s">
        <v>61</v>
      </c>
      <c r="AU2177" s="97" t="s">
        <v>62</v>
      </c>
      <c r="AV2177" s="98" t="s">
        <v>125</v>
      </c>
      <c r="AW2177" s="98" t="s">
        <v>324</v>
      </c>
      <c r="AX2177" s="97">
        <v>3202005</v>
      </c>
      <c r="AY2177" s="98" t="s">
        <v>325</v>
      </c>
      <c r="AZ2177" s="98" t="s">
        <v>326</v>
      </c>
      <c r="BA2177" s="24"/>
    </row>
    <row r="2178" spans="1:53" ht="84.75" customHeight="1">
      <c r="A2178" s="23" t="str">
        <f>+IFERROR(VLOOKUP(R2178,'[2]Listas niveles'!$D$2:$E$11,2,FALSE),"")</f>
        <v>DTCA</v>
      </c>
      <c r="B2178" s="23" t="str">
        <f>+IFERROR(VLOOKUP(AS2178,'[2]Listas anexo 1'!$A$7:$B$8,2,FALSE),"")</f>
        <v>ADMIN</v>
      </c>
      <c r="C2178" s="23" t="str">
        <f>+IFERROR(VLOOKUP(AT2178,'[2]Listas anexo 1'!$A$13:$B$15,2,FALSE),"")</f>
        <v>ADMINYCOOR</v>
      </c>
      <c r="D2178" s="23" t="str">
        <f>+IFERROR(VLOOKUP(AT2178,'[2]Listas anexo 1'!$A$13:$C$15,3,FALSE),"")</f>
        <v>CONTRIBUIR</v>
      </c>
      <c r="E2178" s="23" t="str">
        <f>+IFERROR(VLOOKUP(AT2178,'[2]Listas anexo 1'!$A$19:$B$21,2,FALSE),"")</f>
        <v>ADMINOB</v>
      </c>
      <c r="F2178" s="23" t="str">
        <f>+IFERROR(VLOOKUP(AV2178,'[2]Listas anexo 1'!$J$13:$K$21,2,FALSE),"")</f>
        <v>ADOBI</v>
      </c>
      <c r="G2178" s="23" t="str">
        <f>+IFERROR(VLOOKUP(AW2178,'[2]LISTAS ANEXO 1. 2'!$A$9:$B$38,2,FALSE),"")</f>
        <v>AIII</v>
      </c>
      <c r="H2178" s="23" t="str">
        <f>+IFERROR(IF(C2178="ADMINYCOOR",VLOOKUP(AY2178,'[2]LISTAS ANEXO 1. 3'!$B$13:$C$42,2,FALSE),IF(C2178="TASAS",VLOOKUP(AY2178,'[2]LISTAS ANEXO 1. 3'!$B$43:$C$51,2,FALSE),IF(C2178="FORTALECIMIENTO",VLOOKUP(AY2178,'[2]LISTAS ANEXO 1. 3'!$B$52:$C$58,2,FALSE),""))),"")</f>
        <v>DD</v>
      </c>
      <c r="I2178" s="23" t="str">
        <f>+IFERROR(VLOOKUP(#REF!,'[2]LISTAS ANEXO 1. 4'!$B$74:$C$90,2,FALSE),"")</f>
        <v/>
      </c>
      <c r="J2178" s="23" t="str">
        <f>+IFERROR(VLOOKUP(X2178,[2]ORDINALES!$B$2:$C$5,2,FALSE),"")</f>
        <v>CTADOS</v>
      </c>
      <c r="K2178" s="23" t="str">
        <f>+IFERROR(VLOOKUP(#REF!,[2]REGION!$G$2:$I$1125,2,FALSE),"")</f>
        <v/>
      </c>
      <c r="L2178" s="23" t="str">
        <f>+IFERROR(VLOOKUP(AI2178,[2]REGION!$G$2:$I$1125,2,FALSE),"")</f>
        <v>MAGDALENA</v>
      </c>
      <c r="M2178" s="23" t="str">
        <f>+IFERROR(VLOOKUP(#REF!,[2]ORDINALES!$H$2:$I$382,2,FALSE),"")</f>
        <v/>
      </c>
      <c r="N2178" s="23" t="str">
        <f>IFERROR(VLOOKUP(U2178,'[2]Lista Willy'!$B$11:$D$14,3,FALSE),"")</f>
        <v>REC_11</v>
      </c>
      <c r="O2178" s="24"/>
      <c r="P2178" s="90">
        <v>63025</v>
      </c>
      <c r="Q2178" s="90" t="s">
        <v>540</v>
      </c>
      <c r="R2178" s="90" t="s">
        <v>1757</v>
      </c>
      <c r="S2178" s="90" t="s">
        <v>2032</v>
      </c>
      <c r="T2178" s="94" t="s">
        <v>1757</v>
      </c>
      <c r="U2178" s="90" t="s">
        <v>52</v>
      </c>
      <c r="V2178" s="94" t="s">
        <v>53</v>
      </c>
      <c r="W2178" s="90" t="s">
        <v>54</v>
      </c>
      <c r="X2178" s="90" t="s">
        <v>55</v>
      </c>
      <c r="Y2178" s="139" t="s">
        <v>2053</v>
      </c>
      <c r="Z2178" s="87">
        <v>17000000</v>
      </c>
      <c r="AA2178" s="120"/>
      <c r="AB2178" s="87"/>
      <c r="AC2178" s="87"/>
      <c r="AD2178" s="87"/>
      <c r="AE2178" s="120">
        <v>17000000</v>
      </c>
      <c r="AF2178" s="88"/>
      <c r="AG2178" s="89"/>
      <c r="AH2178" s="90" t="s">
        <v>57</v>
      </c>
      <c r="AI2178" s="90" t="s">
        <v>1759</v>
      </c>
      <c r="AJ2178" s="90" t="s">
        <v>1760</v>
      </c>
      <c r="AK2178" s="90" t="s">
        <v>59</v>
      </c>
      <c r="AL2178" s="90" t="s">
        <v>57</v>
      </c>
      <c r="AM2178" s="90"/>
      <c r="AN2178" s="90" t="s">
        <v>57</v>
      </c>
      <c r="AO2178" s="90"/>
      <c r="AP2178" s="90" t="s">
        <v>57</v>
      </c>
      <c r="AQ2178" s="90"/>
      <c r="AR2178" s="90" t="s">
        <v>57</v>
      </c>
      <c r="AS2178" s="90" t="s">
        <v>60</v>
      </c>
      <c r="AT2178" s="90" t="s">
        <v>61</v>
      </c>
      <c r="AU2178" s="97" t="s">
        <v>62</v>
      </c>
      <c r="AV2178" s="98" t="s">
        <v>125</v>
      </c>
      <c r="AW2178" s="98" t="s">
        <v>324</v>
      </c>
      <c r="AX2178" s="97">
        <v>3202005</v>
      </c>
      <c r="AY2178" s="98" t="s">
        <v>325</v>
      </c>
      <c r="AZ2178" s="98" t="s">
        <v>326</v>
      </c>
      <c r="BA2178" s="24"/>
    </row>
    <row r="2179" spans="1:53" ht="84.75" customHeight="1">
      <c r="A2179" s="23" t="str">
        <f>+IFERROR(VLOOKUP(R2179,'[2]Listas niveles'!$D$2:$E$11,2,FALSE),"")</f>
        <v>DTCA</v>
      </c>
      <c r="B2179" s="23" t="str">
        <f>+IFERROR(VLOOKUP(AS2179,'[2]Listas anexo 1'!$A$7:$B$8,2,FALSE),"")</f>
        <v>ADMIN</v>
      </c>
      <c r="C2179" s="23" t="str">
        <f>+IFERROR(VLOOKUP(AT2179,'[2]Listas anexo 1'!$A$13:$B$15,2,FALSE),"")</f>
        <v>ADMINYCOOR</v>
      </c>
      <c r="D2179" s="23" t="str">
        <f>+IFERROR(VLOOKUP(AT2179,'[2]Listas anexo 1'!$A$13:$C$15,3,FALSE),"")</f>
        <v>CONTRIBUIR</v>
      </c>
      <c r="E2179" s="23" t="str">
        <f>+IFERROR(VLOOKUP(AT2179,'[2]Listas anexo 1'!$A$19:$B$21,2,FALSE),"")</f>
        <v>ADMINOB</v>
      </c>
      <c r="F2179" s="23" t="str">
        <f>+IFERROR(VLOOKUP(AV2179,'[2]Listas anexo 1'!$J$13:$K$21,2,FALSE),"")</f>
        <v>ADOBI</v>
      </c>
      <c r="G2179" s="23" t="str">
        <f>+IFERROR(VLOOKUP(AW2179,'[2]LISTAS ANEXO 1. 2'!$A$9:$B$38,2,FALSE),"")</f>
        <v>AIII</v>
      </c>
      <c r="H2179" s="23" t="str">
        <f>+IFERROR(IF(C2179="ADMINYCOOR",VLOOKUP(AY2179,'[2]LISTAS ANEXO 1. 3'!$B$13:$C$42,2,FALSE),IF(C2179="TASAS",VLOOKUP(AY2179,'[2]LISTAS ANEXO 1. 3'!$B$43:$C$51,2,FALSE),IF(C2179="FORTALECIMIENTO",VLOOKUP(AY2179,'[2]LISTAS ANEXO 1. 3'!$B$52:$C$58,2,FALSE),""))),"")</f>
        <v>DD</v>
      </c>
      <c r="I2179" s="23" t="str">
        <f>+IFERROR(VLOOKUP(#REF!,'[2]LISTAS ANEXO 1. 4'!$B$74:$C$90,2,FALSE),"")</f>
        <v/>
      </c>
      <c r="J2179" s="23" t="str">
        <f>+IFERROR(VLOOKUP(X2179,[2]ORDINALES!$B$2:$C$5,2,FALSE),"")</f>
        <v>CTADOS</v>
      </c>
      <c r="K2179" s="23" t="str">
        <f>+IFERROR(VLOOKUP(#REF!,[2]REGION!$G$2:$I$1125,2,FALSE),"")</f>
        <v/>
      </c>
      <c r="L2179" s="23" t="str">
        <f>+IFERROR(VLOOKUP(AI2179,[2]REGION!$G$2:$I$1125,2,FALSE),"")</f>
        <v>MAGDALENA</v>
      </c>
      <c r="M2179" s="23" t="str">
        <f>+IFERROR(VLOOKUP(#REF!,[2]ORDINALES!$H$2:$I$382,2,FALSE),"")</f>
        <v/>
      </c>
      <c r="N2179" s="23" t="str">
        <f>IFERROR(VLOOKUP(U2179,'[2]Lista Willy'!$B$11:$D$14,3,FALSE),"")</f>
        <v>REC_20</v>
      </c>
      <c r="O2179" s="24"/>
      <c r="P2179" s="90">
        <v>63027</v>
      </c>
      <c r="Q2179" s="90" t="s">
        <v>540</v>
      </c>
      <c r="R2179" s="90" t="s">
        <v>1757</v>
      </c>
      <c r="S2179" s="90" t="s">
        <v>2032</v>
      </c>
      <c r="T2179" s="94" t="s">
        <v>1757</v>
      </c>
      <c r="U2179" s="90" t="s">
        <v>153</v>
      </c>
      <c r="V2179" s="94" t="s">
        <v>154</v>
      </c>
      <c r="W2179" s="90" t="s">
        <v>54</v>
      </c>
      <c r="X2179" s="90" t="s">
        <v>55</v>
      </c>
      <c r="Y2179" s="139" t="s">
        <v>2054</v>
      </c>
      <c r="Z2179" s="87">
        <v>114000000</v>
      </c>
      <c r="AA2179" s="120"/>
      <c r="AB2179" s="87"/>
      <c r="AC2179" s="87"/>
      <c r="AD2179" s="87"/>
      <c r="AE2179" s="120">
        <v>114000000</v>
      </c>
      <c r="AF2179" s="88"/>
      <c r="AG2179" s="89"/>
      <c r="AH2179" s="90" t="s">
        <v>57</v>
      </c>
      <c r="AI2179" s="90" t="s">
        <v>1759</v>
      </c>
      <c r="AJ2179" s="90" t="s">
        <v>1760</v>
      </c>
      <c r="AK2179" s="90" t="s">
        <v>59</v>
      </c>
      <c r="AL2179" s="90" t="s">
        <v>57</v>
      </c>
      <c r="AM2179" s="90"/>
      <c r="AN2179" s="90" t="s">
        <v>57</v>
      </c>
      <c r="AO2179" s="90"/>
      <c r="AP2179" s="90" t="s">
        <v>57</v>
      </c>
      <c r="AQ2179" s="90"/>
      <c r="AR2179" s="90" t="s">
        <v>57</v>
      </c>
      <c r="AS2179" s="90" t="s">
        <v>60</v>
      </c>
      <c r="AT2179" s="90" t="s">
        <v>61</v>
      </c>
      <c r="AU2179" s="97" t="s">
        <v>62</v>
      </c>
      <c r="AV2179" s="98" t="s">
        <v>125</v>
      </c>
      <c r="AW2179" s="98" t="s">
        <v>324</v>
      </c>
      <c r="AX2179" s="97">
        <v>3202005</v>
      </c>
      <c r="AY2179" s="98" t="s">
        <v>325</v>
      </c>
      <c r="AZ2179" s="98" t="s">
        <v>326</v>
      </c>
      <c r="BA2179" s="24"/>
    </row>
    <row r="2180" spans="1:53" ht="84.75" customHeight="1">
      <c r="A2180" s="23" t="str">
        <f>+IFERROR(VLOOKUP(R2180,'[2]Listas niveles'!$D$2:$E$11,2,FALSE),"")</f>
        <v>DTCA</v>
      </c>
      <c r="B2180" s="23" t="str">
        <f>+IFERROR(VLOOKUP(AS2180,'[2]Listas anexo 1'!$A$7:$B$8,2,FALSE),"")</f>
        <v>ADMIN</v>
      </c>
      <c r="C2180" s="23" t="str">
        <f>+IFERROR(VLOOKUP(AT2180,'[2]Listas anexo 1'!$A$13:$B$15,2,FALSE),"")</f>
        <v>ADMINYCOOR</v>
      </c>
      <c r="D2180" s="23" t="str">
        <f>+IFERROR(VLOOKUP(AT2180,'[2]Listas anexo 1'!$A$13:$C$15,3,FALSE),"")</f>
        <v>CONTRIBUIR</v>
      </c>
      <c r="E2180" s="23" t="str">
        <f>+IFERROR(VLOOKUP(AT2180,'[2]Listas anexo 1'!$A$19:$B$21,2,FALSE),"")</f>
        <v>ADMINOB</v>
      </c>
      <c r="F2180" s="23" t="str">
        <f>+IFERROR(VLOOKUP(AV2180,'[2]Listas anexo 1'!$J$13:$K$21,2,FALSE),"")</f>
        <v>ADOBI</v>
      </c>
      <c r="G2180" s="23" t="str">
        <f>+IFERROR(VLOOKUP(AW2180,'[2]LISTAS ANEXO 1. 2'!$A$9:$B$38,2,FALSE),"")</f>
        <v>AIII</v>
      </c>
      <c r="H2180" s="23" t="str">
        <f>+IFERROR(IF(C2180="ADMINYCOOR",VLOOKUP(AY2180,'[2]LISTAS ANEXO 1. 3'!$B$13:$C$42,2,FALSE),IF(C2180="TASAS",VLOOKUP(AY2180,'[2]LISTAS ANEXO 1. 3'!$B$43:$C$51,2,FALSE),IF(C2180="FORTALECIMIENTO",VLOOKUP(AY2180,'[2]LISTAS ANEXO 1. 3'!$B$52:$C$58,2,FALSE),""))),"")</f>
        <v>DD</v>
      </c>
      <c r="I2180" s="23" t="str">
        <f>+IFERROR(VLOOKUP(#REF!,'[2]LISTAS ANEXO 1. 4'!$B$74:$C$90,2,FALSE),"")</f>
        <v/>
      </c>
      <c r="J2180" s="23" t="str">
        <f>+IFERROR(VLOOKUP(X2180,[2]ORDINALES!$B$2:$C$5,2,FALSE),"")</f>
        <v>CTADOS</v>
      </c>
      <c r="K2180" s="23" t="str">
        <f>+IFERROR(VLOOKUP(#REF!,[2]REGION!$G$2:$I$1125,2,FALSE),"")</f>
        <v/>
      </c>
      <c r="L2180" s="23" t="str">
        <f>+IFERROR(VLOOKUP(AI2180,[2]REGION!$G$2:$I$1125,2,FALSE),"")</f>
        <v>MAGDALENA</v>
      </c>
      <c r="M2180" s="23" t="str">
        <f>+IFERROR(VLOOKUP(#REF!,[2]ORDINALES!$H$2:$I$382,2,FALSE),"")</f>
        <v/>
      </c>
      <c r="N2180" s="23" t="str">
        <f>IFERROR(VLOOKUP(U2180,'[2]Lista Willy'!$B$11:$D$14,3,FALSE),"")</f>
        <v>REC_20</v>
      </c>
      <c r="O2180" s="24"/>
      <c r="P2180" s="90">
        <v>63028</v>
      </c>
      <c r="Q2180" s="90" t="s">
        <v>540</v>
      </c>
      <c r="R2180" s="90" t="s">
        <v>1757</v>
      </c>
      <c r="S2180" s="90" t="s">
        <v>2032</v>
      </c>
      <c r="T2180" s="94" t="s">
        <v>1757</v>
      </c>
      <c r="U2180" s="90" t="s">
        <v>153</v>
      </c>
      <c r="V2180" s="94" t="s">
        <v>154</v>
      </c>
      <c r="W2180" s="90" t="s">
        <v>54</v>
      </c>
      <c r="X2180" s="90" t="s">
        <v>55</v>
      </c>
      <c r="Y2180" s="139" t="s">
        <v>2055</v>
      </c>
      <c r="Z2180" s="87">
        <v>20000000</v>
      </c>
      <c r="AA2180" s="120"/>
      <c r="AB2180" s="87"/>
      <c r="AC2180" s="87"/>
      <c r="AD2180" s="87"/>
      <c r="AE2180" s="120">
        <v>20000000</v>
      </c>
      <c r="AF2180" s="88"/>
      <c r="AG2180" s="89"/>
      <c r="AH2180" s="90" t="s">
        <v>57</v>
      </c>
      <c r="AI2180" s="90" t="s">
        <v>1759</v>
      </c>
      <c r="AJ2180" s="90" t="s">
        <v>1760</v>
      </c>
      <c r="AK2180" s="90" t="s">
        <v>59</v>
      </c>
      <c r="AL2180" s="90" t="s">
        <v>57</v>
      </c>
      <c r="AM2180" s="90"/>
      <c r="AN2180" s="90" t="s">
        <v>57</v>
      </c>
      <c r="AO2180" s="90"/>
      <c r="AP2180" s="90" t="s">
        <v>57</v>
      </c>
      <c r="AQ2180" s="90"/>
      <c r="AR2180" s="90" t="s">
        <v>57</v>
      </c>
      <c r="AS2180" s="90" t="s">
        <v>60</v>
      </c>
      <c r="AT2180" s="90" t="s">
        <v>61</v>
      </c>
      <c r="AU2180" s="97" t="s">
        <v>62</v>
      </c>
      <c r="AV2180" s="98" t="s">
        <v>125</v>
      </c>
      <c r="AW2180" s="98" t="s">
        <v>324</v>
      </c>
      <c r="AX2180" s="97">
        <v>3202005</v>
      </c>
      <c r="AY2180" s="98" t="s">
        <v>325</v>
      </c>
      <c r="AZ2180" s="98" t="s">
        <v>326</v>
      </c>
      <c r="BA2180" s="24"/>
    </row>
    <row r="2181" spans="1:53" ht="84.75" customHeight="1">
      <c r="A2181" s="23" t="str">
        <f>+IFERROR(VLOOKUP(R2181,'[2]Listas niveles'!$D$2:$E$11,2,FALSE),"")</f>
        <v>DTCA</v>
      </c>
      <c r="B2181" s="23" t="str">
        <f>+IFERROR(VLOOKUP(AS2181,'[2]Listas anexo 1'!$A$7:$B$8,2,FALSE),"")</f>
        <v>ADMIN</v>
      </c>
      <c r="C2181" s="23" t="str">
        <f>+IFERROR(VLOOKUP(AT2181,'[2]Listas anexo 1'!$A$13:$B$15,2,FALSE),"")</f>
        <v>ADMINYCOOR</v>
      </c>
      <c r="D2181" s="23" t="str">
        <f>+IFERROR(VLOOKUP(AT2181,'[2]Listas anexo 1'!$A$13:$C$15,3,FALSE),"")</f>
        <v>CONTRIBUIR</v>
      </c>
      <c r="E2181" s="23" t="str">
        <f>+IFERROR(VLOOKUP(AT2181,'[2]Listas anexo 1'!$A$19:$B$21,2,FALSE),"")</f>
        <v>ADMINOB</v>
      </c>
      <c r="F2181" s="23" t="str">
        <f>+IFERROR(VLOOKUP(AV2181,'[2]Listas anexo 1'!$J$13:$K$21,2,FALSE),"")</f>
        <v>ADOBI</v>
      </c>
      <c r="G2181" s="23" t="str">
        <f>+IFERROR(VLOOKUP(AW2181,'[2]LISTAS ANEXO 1. 2'!$A$9:$B$38,2,FALSE),"")</f>
        <v>AIII</v>
      </c>
      <c r="H2181" s="23" t="str">
        <f>+IFERROR(IF(C2181="ADMINYCOOR",VLOOKUP(AY2181,'[2]LISTAS ANEXO 1. 3'!$B$13:$C$42,2,FALSE),IF(C2181="TASAS",VLOOKUP(AY2181,'[2]LISTAS ANEXO 1. 3'!$B$43:$C$51,2,FALSE),IF(C2181="FORTALECIMIENTO",VLOOKUP(AY2181,'[2]LISTAS ANEXO 1. 3'!$B$52:$C$58,2,FALSE),""))),"")</f>
        <v>DD</v>
      </c>
      <c r="I2181" s="23" t="str">
        <f>+IFERROR(VLOOKUP(#REF!,'[2]LISTAS ANEXO 1. 4'!$B$74:$C$90,2,FALSE),"")</f>
        <v/>
      </c>
      <c r="J2181" s="23" t="str">
        <f>+IFERROR(VLOOKUP(X2181,[2]ORDINALES!$B$2:$C$5,2,FALSE),"")</f>
        <v>CTADOS</v>
      </c>
      <c r="K2181" s="23" t="str">
        <f>+IFERROR(VLOOKUP(#REF!,[2]REGION!$G$2:$I$1125,2,FALSE),"")</f>
        <v/>
      </c>
      <c r="L2181" s="23" t="str">
        <f>+IFERROR(VLOOKUP(AI2181,[2]REGION!$G$2:$I$1125,2,FALSE),"")</f>
        <v>MAGDALENA</v>
      </c>
      <c r="M2181" s="23" t="str">
        <f>+IFERROR(VLOOKUP(#REF!,[2]ORDINALES!$H$2:$I$382,2,FALSE),"")</f>
        <v/>
      </c>
      <c r="N2181" s="23" t="str">
        <f>IFERROR(VLOOKUP(U2181,'[2]Lista Willy'!$B$11:$D$14,3,FALSE),"")</f>
        <v>REC_20</v>
      </c>
      <c r="O2181" s="24"/>
      <c r="P2181" s="90">
        <v>63029</v>
      </c>
      <c r="Q2181" s="90" t="s">
        <v>540</v>
      </c>
      <c r="R2181" s="90" t="s">
        <v>1757</v>
      </c>
      <c r="S2181" s="90" t="s">
        <v>2032</v>
      </c>
      <c r="T2181" s="94" t="s">
        <v>1757</v>
      </c>
      <c r="U2181" s="90" t="s">
        <v>153</v>
      </c>
      <c r="V2181" s="94" t="s">
        <v>154</v>
      </c>
      <c r="W2181" s="90" t="s">
        <v>54</v>
      </c>
      <c r="X2181" s="90" t="s">
        <v>55</v>
      </c>
      <c r="Y2181" s="139" t="s">
        <v>2056</v>
      </c>
      <c r="Z2181" s="87">
        <v>40000000</v>
      </c>
      <c r="AA2181" s="120"/>
      <c r="AB2181" s="87"/>
      <c r="AC2181" s="87"/>
      <c r="AD2181" s="87"/>
      <c r="AE2181" s="120">
        <v>40000000</v>
      </c>
      <c r="AF2181" s="88"/>
      <c r="AG2181" s="89"/>
      <c r="AH2181" s="90" t="s">
        <v>57</v>
      </c>
      <c r="AI2181" s="90" t="s">
        <v>1759</v>
      </c>
      <c r="AJ2181" s="90" t="s">
        <v>1760</v>
      </c>
      <c r="AK2181" s="90" t="s">
        <v>59</v>
      </c>
      <c r="AL2181" s="90" t="s">
        <v>57</v>
      </c>
      <c r="AM2181" s="90"/>
      <c r="AN2181" s="90" t="s">
        <v>57</v>
      </c>
      <c r="AO2181" s="90"/>
      <c r="AP2181" s="90" t="s">
        <v>57</v>
      </c>
      <c r="AQ2181" s="90"/>
      <c r="AR2181" s="90" t="s">
        <v>57</v>
      </c>
      <c r="AS2181" s="90" t="s">
        <v>60</v>
      </c>
      <c r="AT2181" s="90" t="s">
        <v>61</v>
      </c>
      <c r="AU2181" s="97" t="s">
        <v>62</v>
      </c>
      <c r="AV2181" s="98" t="s">
        <v>125</v>
      </c>
      <c r="AW2181" s="98" t="s">
        <v>324</v>
      </c>
      <c r="AX2181" s="97">
        <v>3202005</v>
      </c>
      <c r="AY2181" s="98" t="s">
        <v>325</v>
      </c>
      <c r="AZ2181" s="98" t="s">
        <v>326</v>
      </c>
      <c r="BA2181" s="24"/>
    </row>
    <row r="2182" spans="1:53" ht="84.75" customHeight="1">
      <c r="A2182" s="23" t="str">
        <f>+IFERROR(VLOOKUP(R2182,'[2]Listas niveles'!$D$2:$E$11,2,FALSE),"")</f>
        <v>DTCA</v>
      </c>
      <c r="B2182" s="23" t="str">
        <f>+IFERROR(VLOOKUP(AS2182,'[2]Listas anexo 1'!$A$7:$B$8,2,FALSE),"")</f>
        <v>ADMIN</v>
      </c>
      <c r="C2182" s="23" t="str">
        <f>+IFERROR(VLOOKUP(AT2182,'[2]Listas anexo 1'!$A$13:$B$15,2,FALSE),"")</f>
        <v>ADMINYCOOR</v>
      </c>
      <c r="D2182" s="23" t="str">
        <f>+IFERROR(VLOOKUP(AT2182,'[2]Listas anexo 1'!$A$13:$C$15,3,FALSE),"")</f>
        <v>CONTRIBUIR</v>
      </c>
      <c r="E2182" s="23" t="str">
        <f>+IFERROR(VLOOKUP(AT2182,'[2]Listas anexo 1'!$A$19:$B$21,2,FALSE),"")</f>
        <v>ADMINOB</v>
      </c>
      <c r="F2182" s="23" t="str">
        <f>+IFERROR(VLOOKUP(AV2182,'[2]Listas anexo 1'!$J$13:$K$21,2,FALSE),"")</f>
        <v>ADOBI</v>
      </c>
      <c r="G2182" s="23" t="str">
        <f>+IFERROR(VLOOKUP(AW2182,'[2]LISTAS ANEXO 1. 2'!$A$9:$B$38,2,FALSE),"")</f>
        <v>AIII</v>
      </c>
      <c r="H2182" s="23" t="str">
        <f>+IFERROR(IF(C2182="ADMINYCOOR",VLOOKUP(AY2182,'[2]LISTAS ANEXO 1. 3'!$B$13:$C$42,2,FALSE),IF(C2182="TASAS",VLOOKUP(AY2182,'[2]LISTAS ANEXO 1. 3'!$B$43:$C$51,2,FALSE),IF(C2182="FORTALECIMIENTO",VLOOKUP(AY2182,'[2]LISTAS ANEXO 1. 3'!$B$52:$C$58,2,FALSE),""))),"")</f>
        <v>DD</v>
      </c>
      <c r="I2182" s="23" t="str">
        <f>+IFERROR(VLOOKUP(#REF!,'[2]LISTAS ANEXO 1. 4'!$B$74:$C$90,2,FALSE),"")</f>
        <v/>
      </c>
      <c r="J2182" s="23" t="str">
        <f>+IFERROR(VLOOKUP(X2182,[2]ORDINALES!$B$2:$C$5,2,FALSE),"")</f>
        <v>CTADOS</v>
      </c>
      <c r="K2182" s="23" t="str">
        <f>+IFERROR(VLOOKUP(#REF!,[2]REGION!$G$2:$I$1125,2,FALSE),"")</f>
        <v/>
      </c>
      <c r="L2182" s="23" t="str">
        <f>+IFERROR(VLOOKUP(AI2182,[2]REGION!$G$2:$I$1125,2,FALSE),"")</f>
        <v>MAGDALENA</v>
      </c>
      <c r="M2182" s="23" t="str">
        <f>+IFERROR(VLOOKUP(#REF!,[2]ORDINALES!$H$2:$I$382,2,FALSE),"")</f>
        <v/>
      </c>
      <c r="N2182" s="23" t="str">
        <f>IFERROR(VLOOKUP(U2182,'[2]Lista Willy'!$B$11:$D$14,3,FALSE),"")</f>
        <v>REC_20</v>
      </c>
      <c r="O2182" s="24"/>
      <c r="P2182" s="90">
        <v>63030</v>
      </c>
      <c r="Q2182" s="90" t="s">
        <v>540</v>
      </c>
      <c r="R2182" s="90" t="s">
        <v>1757</v>
      </c>
      <c r="S2182" s="90" t="s">
        <v>2032</v>
      </c>
      <c r="T2182" s="94" t="s">
        <v>1757</v>
      </c>
      <c r="U2182" s="90" t="s">
        <v>153</v>
      </c>
      <c r="V2182" s="94" t="s">
        <v>154</v>
      </c>
      <c r="W2182" s="90" t="s">
        <v>54</v>
      </c>
      <c r="X2182" s="90" t="s">
        <v>55</v>
      </c>
      <c r="Y2182" s="139" t="s">
        <v>2057</v>
      </c>
      <c r="Z2182" s="87">
        <v>297900000</v>
      </c>
      <c r="AA2182" s="120"/>
      <c r="AB2182" s="87"/>
      <c r="AC2182" s="87"/>
      <c r="AD2182" s="87"/>
      <c r="AE2182" s="120">
        <v>297900000</v>
      </c>
      <c r="AF2182" s="88"/>
      <c r="AG2182" s="89"/>
      <c r="AH2182" s="90" t="s">
        <v>57</v>
      </c>
      <c r="AI2182" s="90" t="s">
        <v>1759</v>
      </c>
      <c r="AJ2182" s="90" t="s">
        <v>1760</v>
      </c>
      <c r="AK2182" s="90" t="s">
        <v>59</v>
      </c>
      <c r="AL2182" s="90" t="s">
        <v>57</v>
      </c>
      <c r="AM2182" s="90"/>
      <c r="AN2182" s="90" t="s">
        <v>57</v>
      </c>
      <c r="AO2182" s="90"/>
      <c r="AP2182" s="90" t="s">
        <v>57</v>
      </c>
      <c r="AQ2182" s="90"/>
      <c r="AR2182" s="90" t="s">
        <v>57</v>
      </c>
      <c r="AS2182" s="90" t="s">
        <v>60</v>
      </c>
      <c r="AT2182" s="90" t="s">
        <v>61</v>
      </c>
      <c r="AU2182" s="97" t="s">
        <v>62</v>
      </c>
      <c r="AV2182" s="98" t="s">
        <v>125</v>
      </c>
      <c r="AW2182" s="98" t="s">
        <v>324</v>
      </c>
      <c r="AX2182" s="97">
        <v>3202005</v>
      </c>
      <c r="AY2182" s="98" t="s">
        <v>325</v>
      </c>
      <c r="AZ2182" s="98" t="s">
        <v>389</v>
      </c>
      <c r="BA2182" s="24"/>
    </row>
    <row r="2183" spans="1:53" ht="84.75" customHeight="1">
      <c r="A2183" s="23" t="str">
        <f>+IFERROR(VLOOKUP(R2183,'[2]Listas niveles'!$D$2:$E$11,2,FALSE),"")</f>
        <v>DTCA</v>
      </c>
      <c r="B2183" s="23" t="str">
        <f>+IFERROR(VLOOKUP(AS2183,'[2]Listas anexo 1'!$A$7:$B$8,2,FALSE),"")</f>
        <v>ADMIN</v>
      </c>
      <c r="C2183" s="23" t="str">
        <f>+IFERROR(VLOOKUP(AT2183,'[2]Listas anexo 1'!$A$13:$B$15,2,FALSE),"")</f>
        <v>ADMINYCOOR</v>
      </c>
      <c r="D2183" s="23" t="str">
        <f>+IFERROR(VLOOKUP(AT2183,'[2]Listas anexo 1'!$A$13:$C$15,3,FALSE),"")</f>
        <v>CONTRIBUIR</v>
      </c>
      <c r="E2183" s="23" t="str">
        <f>+IFERROR(VLOOKUP(AT2183,'[2]Listas anexo 1'!$A$19:$B$21,2,FALSE),"")</f>
        <v>ADMINOB</v>
      </c>
      <c r="F2183" s="23" t="str">
        <f>+IFERROR(VLOOKUP(AV2183,'[2]Listas anexo 1'!$J$13:$K$21,2,FALSE),"")</f>
        <v>ADOBIV</v>
      </c>
      <c r="G2183" s="23" t="str">
        <f>+IFERROR(VLOOKUP(AW2183,'[2]LISTAS ANEXO 1. 2'!$A$9:$B$38,2,FALSE),"")</f>
        <v>AXVI</v>
      </c>
      <c r="H2183" s="23" t="str">
        <f>+IFERROR(IF(C2183="ADMINYCOOR",VLOOKUP(AY2183,'[2]LISTAS ANEXO 1. 3'!$B$13:$C$42,2,FALSE),IF(C2183="TASAS",VLOOKUP(AY2183,'[2]LISTAS ANEXO 1. 3'!$B$43:$C$51,2,FALSE),IF(C2183="FORTALECIMIENTO",VLOOKUP(AY2183,'[2]LISTAS ANEXO 1. 3'!$B$52:$C$58,2,FALSE),""))),"")</f>
        <v>CD</v>
      </c>
      <c r="I2183" s="23" t="str">
        <f>+IFERROR(VLOOKUP(#REF!,'[2]LISTAS ANEXO 1. 4'!$B$74:$C$90,2,FALSE),"")</f>
        <v/>
      </c>
      <c r="J2183" s="23" t="str">
        <f>+IFERROR(VLOOKUP(X2183,[2]ORDINALES!$B$2:$C$5,2,FALSE),"")</f>
        <v>CTADOS</v>
      </c>
      <c r="K2183" s="23" t="str">
        <f>+IFERROR(VLOOKUP(#REF!,[2]REGION!$G$2:$I$1125,2,FALSE),"")</f>
        <v/>
      </c>
      <c r="L2183" s="23" t="str">
        <f>+IFERROR(VLOOKUP(AI2183,[2]REGION!$G$2:$I$1125,2,FALSE),"")</f>
        <v>MAGDALENA</v>
      </c>
      <c r="M2183" s="23" t="str">
        <f>+IFERROR(VLOOKUP(#REF!,[2]ORDINALES!$H$2:$I$382,2,FALSE),"")</f>
        <v/>
      </c>
      <c r="N2183" s="23" t="str">
        <f>IFERROR(VLOOKUP(U2183,'[2]Lista Willy'!$B$11:$D$14,3,FALSE),"")</f>
        <v>REC_11</v>
      </c>
      <c r="O2183" s="24"/>
      <c r="P2183" s="90">
        <v>63031</v>
      </c>
      <c r="Q2183" s="90" t="s">
        <v>540</v>
      </c>
      <c r="R2183" s="90" t="s">
        <v>1757</v>
      </c>
      <c r="S2183" s="90" t="s">
        <v>2032</v>
      </c>
      <c r="T2183" s="94" t="s">
        <v>1757</v>
      </c>
      <c r="U2183" s="90" t="s">
        <v>52</v>
      </c>
      <c r="V2183" s="94" t="s">
        <v>53</v>
      </c>
      <c r="W2183" s="90" t="s">
        <v>54</v>
      </c>
      <c r="X2183" s="90" t="s">
        <v>55</v>
      </c>
      <c r="Y2183" s="99" t="s">
        <v>2058</v>
      </c>
      <c r="Z2183" s="87">
        <v>49665000</v>
      </c>
      <c r="AA2183" s="120"/>
      <c r="AB2183" s="87"/>
      <c r="AC2183" s="87"/>
      <c r="AD2183" s="87"/>
      <c r="AE2183" s="120">
        <v>49665000</v>
      </c>
      <c r="AF2183" s="88"/>
      <c r="AG2183" s="89"/>
      <c r="AH2183" s="90" t="s">
        <v>57</v>
      </c>
      <c r="AI2183" s="90" t="s">
        <v>1759</v>
      </c>
      <c r="AJ2183" s="90" t="s">
        <v>1760</v>
      </c>
      <c r="AK2183" s="90" t="s">
        <v>59</v>
      </c>
      <c r="AL2183" s="90" t="s">
        <v>57</v>
      </c>
      <c r="AM2183" s="90"/>
      <c r="AN2183" s="90" t="s">
        <v>57</v>
      </c>
      <c r="AO2183" s="90" t="s">
        <v>1816</v>
      </c>
      <c r="AP2183" s="90" t="s">
        <v>57</v>
      </c>
      <c r="AQ2183" s="90"/>
      <c r="AR2183" s="90" t="s">
        <v>57</v>
      </c>
      <c r="AS2183" s="90" t="s">
        <v>60</v>
      </c>
      <c r="AT2183" s="90" t="s">
        <v>61</v>
      </c>
      <c r="AU2183" s="97" t="s">
        <v>62</v>
      </c>
      <c r="AV2183" s="98" t="s">
        <v>63</v>
      </c>
      <c r="AW2183" s="98" t="s">
        <v>64</v>
      </c>
      <c r="AX2183" s="97">
        <v>3202008</v>
      </c>
      <c r="AY2183" s="98" t="s">
        <v>65</v>
      </c>
      <c r="AZ2183" s="98" t="s">
        <v>433</v>
      </c>
      <c r="BA2183" s="24"/>
    </row>
    <row r="2184" spans="1:53" ht="84.75" customHeight="1">
      <c r="A2184" s="23" t="str">
        <f>+IFERROR(VLOOKUP(R2184,'[2]Listas niveles'!$D$2:$E$11,2,FALSE),"")</f>
        <v>DTCA</v>
      </c>
      <c r="B2184" s="23" t="str">
        <f>+IFERROR(VLOOKUP(AS2184,'[2]Listas anexo 1'!$A$7:$B$8,2,FALSE),"")</f>
        <v>ADMIN</v>
      </c>
      <c r="C2184" s="23" t="str">
        <f>+IFERROR(VLOOKUP(AT2184,'[2]Listas anexo 1'!$A$13:$B$15,2,FALSE),"")</f>
        <v>ADMINYCOOR</v>
      </c>
      <c r="D2184" s="23" t="str">
        <f>+IFERROR(VLOOKUP(AT2184,'[2]Listas anexo 1'!$A$13:$C$15,3,FALSE),"")</f>
        <v>CONTRIBUIR</v>
      </c>
      <c r="E2184" s="23" t="str">
        <f>+IFERROR(VLOOKUP(AT2184,'[2]Listas anexo 1'!$A$19:$B$21,2,FALSE),"")</f>
        <v>ADMINOB</v>
      </c>
      <c r="F2184" s="23" t="str">
        <f>+IFERROR(VLOOKUP(AV2184,'[2]Listas anexo 1'!$J$13:$K$21,2,FALSE),"")</f>
        <v>ADOBI</v>
      </c>
      <c r="G2184" s="23" t="str">
        <f>+IFERROR(VLOOKUP(AW2184,'[2]LISTAS ANEXO 1. 2'!$A$9:$B$38,2,FALSE),"")</f>
        <v>AI</v>
      </c>
      <c r="H2184" s="23" t="str">
        <f>+IFERROR(IF(C2184="ADMINYCOOR",VLOOKUP(AY2184,'[2]LISTAS ANEXO 1. 3'!$B$13:$C$42,2,FALSE),IF(C2184="TASAS",VLOOKUP(AY2184,'[2]LISTAS ANEXO 1. 3'!$B$43:$C$51,2,FALSE),IF(C2184="FORTALECIMIENTO",VLOOKUP(AY2184,'[2]LISTAS ANEXO 1. 3'!$B$52:$C$58,2,FALSE),""))),"")</f>
        <v>AA</v>
      </c>
      <c r="I2184" s="23" t="str">
        <f>+IFERROR(VLOOKUP(#REF!,'[2]LISTAS ANEXO 1. 4'!$B$74:$C$90,2,FALSE),"")</f>
        <v/>
      </c>
      <c r="J2184" s="23" t="str">
        <f>+IFERROR(VLOOKUP(X2184,[2]ORDINALES!$B$2:$C$5,2,FALSE),"")</f>
        <v>CTADOS</v>
      </c>
      <c r="K2184" s="23" t="str">
        <f>+IFERROR(VLOOKUP(#REF!,[2]REGION!$G$2:$I$1125,2,FALSE),"")</f>
        <v/>
      </c>
      <c r="L2184" s="23" t="str">
        <f>+IFERROR(VLOOKUP(AI2184,[2]REGION!$G$2:$I$1125,2,FALSE),"")</f>
        <v>MAGDALENA</v>
      </c>
      <c r="M2184" s="23" t="str">
        <f>+IFERROR(VLOOKUP(#REF!,[2]ORDINALES!$H$2:$I$382,2,FALSE),"")</f>
        <v/>
      </c>
      <c r="N2184" s="23" t="str">
        <f>IFERROR(VLOOKUP(U2184,'[2]Lista Willy'!$B$11:$D$14,3,FALSE),"")</f>
        <v>REC_11</v>
      </c>
      <c r="O2184" s="24"/>
      <c r="P2184" s="90">
        <v>63032</v>
      </c>
      <c r="Q2184" s="90" t="s">
        <v>540</v>
      </c>
      <c r="R2184" s="90" t="s">
        <v>1757</v>
      </c>
      <c r="S2184" s="90" t="s">
        <v>2032</v>
      </c>
      <c r="T2184" s="94" t="s">
        <v>1757</v>
      </c>
      <c r="U2184" s="90" t="s">
        <v>52</v>
      </c>
      <c r="V2184" s="94" t="s">
        <v>53</v>
      </c>
      <c r="W2184" s="90" t="s">
        <v>54</v>
      </c>
      <c r="X2184" s="90" t="s">
        <v>55</v>
      </c>
      <c r="Y2184" s="99" t="s">
        <v>2059</v>
      </c>
      <c r="Z2184" s="87">
        <v>38830000</v>
      </c>
      <c r="AA2184" s="120"/>
      <c r="AB2184" s="87"/>
      <c r="AC2184" s="87"/>
      <c r="AD2184" s="87"/>
      <c r="AE2184" s="120">
        <v>38830000</v>
      </c>
      <c r="AF2184" s="88"/>
      <c r="AG2184" s="89"/>
      <c r="AH2184" s="90" t="s">
        <v>57</v>
      </c>
      <c r="AI2184" s="90" t="s">
        <v>1759</v>
      </c>
      <c r="AJ2184" s="90" t="s">
        <v>1760</v>
      </c>
      <c r="AK2184" s="90" t="s">
        <v>59</v>
      </c>
      <c r="AL2184" s="90" t="s">
        <v>57</v>
      </c>
      <c r="AM2184" s="90"/>
      <c r="AN2184" s="90" t="s">
        <v>57</v>
      </c>
      <c r="AO2184" s="90"/>
      <c r="AP2184" s="90" t="s">
        <v>57</v>
      </c>
      <c r="AQ2184" s="90"/>
      <c r="AR2184" s="90" t="s">
        <v>57</v>
      </c>
      <c r="AS2184" s="90" t="s">
        <v>60</v>
      </c>
      <c r="AT2184" s="90" t="s">
        <v>61</v>
      </c>
      <c r="AU2184" s="97" t="s">
        <v>62</v>
      </c>
      <c r="AV2184" s="98" t="s">
        <v>125</v>
      </c>
      <c r="AW2184" s="98" t="s">
        <v>126</v>
      </c>
      <c r="AX2184" s="97">
        <v>3202032</v>
      </c>
      <c r="AY2184" s="98" t="s">
        <v>127</v>
      </c>
      <c r="AZ2184" s="98" t="s">
        <v>128</v>
      </c>
      <c r="BA2184" s="24"/>
    </row>
    <row r="2185" spans="1:53" ht="84.75" customHeight="1">
      <c r="A2185" s="23" t="str">
        <f>+IFERROR(VLOOKUP(R2185,'[2]Listas niveles'!$D$2:$E$11,2,FALSE),"")</f>
        <v>DTCA</v>
      </c>
      <c r="B2185" s="23" t="str">
        <f>+IFERROR(VLOOKUP(AS2185,'[2]Listas anexo 1'!$A$7:$B$8,2,FALSE),"")</f>
        <v>ADMIN</v>
      </c>
      <c r="C2185" s="23" t="str">
        <f>+IFERROR(VLOOKUP(AT2185,'[2]Listas anexo 1'!$A$13:$B$15,2,FALSE),"")</f>
        <v>ADMINYCOOR</v>
      </c>
      <c r="D2185" s="23" t="str">
        <f>+IFERROR(VLOOKUP(AT2185,'[2]Listas anexo 1'!$A$13:$C$15,3,FALSE),"")</f>
        <v>CONTRIBUIR</v>
      </c>
      <c r="E2185" s="23" t="str">
        <f>+IFERROR(VLOOKUP(AT2185,'[2]Listas anexo 1'!$A$19:$B$21,2,FALSE),"")</f>
        <v>ADMINOB</v>
      </c>
      <c r="F2185" s="23" t="str">
        <f>+IFERROR(VLOOKUP(AV2185,'[2]Listas anexo 1'!$J$13:$K$21,2,FALSE),"")</f>
        <v>ADOBI</v>
      </c>
      <c r="G2185" s="23" t="str">
        <f>+IFERROR(VLOOKUP(AW2185,'[2]LISTAS ANEXO 1. 2'!$A$9:$B$38,2,FALSE),"")</f>
        <v>AI</v>
      </c>
      <c r="H2185" s="23" t="str">
        <f>+IFERROR(IF(C2185="ADMINYCOOR",VLOOKUP(AY2185,'[2]LISTAS ANEXO 1. 3'!$B$13:$C$42,2,FALSE),IF(C2185="TASAS",VLOOKUP(AY2185,'[2]LISTAS ANEXO 1. 3'!$B$43:$C$51,2,FALSE),IF(C2185="FORTALECIMIENTO",VLOOKUP(AY2185,'[2]LISTAS ANEXO 1. 3'!$B$52:$C$58,2,FALSE),""))),"")</f>
        <v>AA</v>
      </c>
      <c r="I2185" s="23" t="str">
        <f>+IFERROR(VLOOKUP(#REF!,'[2]LISTAS ANEXO 1. 4'!$B$74:$C$90,2,FALSE),"")</f>
        <v/>
      </c>
      <c r="J2185" s="23" t="str">
        <f>+IFERROR(VLOOKUP(X2185,[2]ORDINALES!$B$2:$C$5,2,FALSE),"")</f>
        <v>CTADOS</v>
      </c>
      <c r="K2185" s="23" t="str">
        <f>+IFERROR(VLOOKUP(#REF!,[2]REGION!$G$2:$I$1125,2,FALSE),"")</f>
        <v/>
      </c>
      <c r="L2185" s="23" t="str">
        <f>+IFERROR(VLOOKUP(AI2185,[2]REGION!$G$2:$I$1125,2,FALSE),"")</f>
        <v>MAGDALENA</v>
      </c>
      <c r="M2185" s="23" t="str">
        <f>+IFERROR(VLOOKUP(#REF!,[2]ORDINALES!$H$2:$I$382,2,FALSE),"")</f>
        <v/>
      </c>
      <c r="N2185" s="23" t="str">
        <f>IFERROR(VLOOKUP(U2185,'[2]Lista Willy'!$B$11:$D$14,3,FALSE),"")</f>
        <v>REC_11</v>
      </c>
      <c r="O2185" s="24"/>
      <c r="P2185" s="90">
        <v>64000</v>
      </c>
      <c r="Q2185" s="90" t="s">
        <v>540</v>
      </c>
      <c r="R2185" s="90" t="s">
        <v>1757</v>
      </c>
      <c r="S2185" s="90" t="s">
        <v>2060</v>
      </c>
      <c r="T2185" s="94" t="s">
        <v>1757</v>
      </c>
      <c r="U2185" s="90" t="s">
        <v>52</v>
      </c>
      <c r="V2185" s="94" t="s">
        <v>53</v>
      </c>
      <c r="W2185" s="90" t="s">
        <v>54</v>
      </c>
      <c r="X2185" s="90" t="s">
        <v>55</v>
      </c>
      <c r="Y2185" s="99" t="s">
        <v>2061</v>
      </c>
      <c r="Z2185" s="86">
        <v>330000000</v>
      </c>
      <c r="AA2185" s="120"/>
      <c r="AB2185" s="86"/>
      <c r="AC2185" s="86"/>
      <c r="AD2185" s="86"/>
      <c r="AE2185" s="120">
        <v>330000000</v>
      </c>
      <c r="AF2185" s="88">
        <v>240040000</v>
      </c>
      <c r="AG2185" s="89">
        <v>330000000</v>
      </c>
      <c r="AH2185" s="90">
        <v>81522</v>
      </c>
      <c r="AI2185" s="90" t="s">
        <v>1759</v>
      </c>
      <c r="AJ2185" s="90" t="s">
        <v>1760</v>
      </c>
      <c r="AK2185" s="90" t="s">
        <v>59</v>
      </c>
      <c r="AL2185" s="90" t="s">
        <v>2062</v>
      </c>
      <c r="AM2185" s="90"/>
      <c r="AN2185" s="90"/>
      <c r="AO2185" s="90"/>
      <c r="AP2185" s="90"/>
      <c r="AQ2185" s="90" t="s">
        <v>387</v>
      </c>
      <c r="AR2185" s="90" t="s">
        <v>1818</v>
      </c>
      <c r="AS2185" s="90" t="s">
        <v>60</v>
      </c>
      <c r="AT2185" s="90" t="s">
        <v>61</v>
      </c>
      <c r="AU2185" s="97" t="s">
        <v>62</v>
      </c>
      <c r="AV2185" s="98" t="s">
        <v>125</v>
      </c>
      <c r="AW2185" s="98" t="s">
        <v>126</v>
      </c>
      <c r="AX2185" s="97">
        <v>3202032</v>
      </c>
      <c r="AY2185" s="98" t="s">
        <v>127</v>
      </c>
      <c r="AZ2185" s="98" t="s">
        <v>293</v>
      </c>
      <c r="BA2185" s="24"/>
    </row>
    <row r="2186" spans="1:53" ht="84.75" customHeight="1">
      <c r="A2186" s="23" t="str">
        <f>+IFERROR(VLOOKUP(R2186,'[2]Listas niveles'!$D$2:$E$11,2,FALSE),"")</f>
        <v>DTCA</v>
      </c>
      <c r="B2186" s="23" t="str">
        <f>+IFERROR(VLOOKUP(AS2186,'[2]Listas anexo 1'!$A$7:$B$8,2,FALSE),"")</f>
        <v>ADMIN</v>
      </c>
      <c r="C2186" s="23" t="str">
        <f>+IFERROR(VLOOKUP(AT2186,'[2]Listas anexo 1'!$A$13:$B$15,2,FALSE),"")</f>
        <v>ADMINYCOOR</v>
      </c>
      <c r="D2186" s="23" t="str">
        <f>+IFERROR(VLOOKUP(AT2186,'[2]Listas anexo 1'!$A$13:$C$15,3,FALSE),"")</f>
        <v>CONTRIBUIR</v>
      </c>
      <c r="E2186" s="23" t="str">
        <f>+IFERROR(VLOOKUP(AT2186,'[2]Listas anexo 1'!$A$19:$B$21,2,FALSE),"")</f>
        <v>ADMINOB</v>
      </c>
      <c r="F2186" s="23" t="str">
        <f>+IFERROR(VLOOKUP(AV2186,'[2]Listas anexo 1'!$J$13:$K$21,2,FALSE),"")</f>
        <v>ADOBI</v>
      </c>
      <c r="G2186" s="23" t="str">
        <f>+IFERROR(VLOOKUP(AW2186,'[2]LISTAS ANEXO 1. 2'!$A$9:$B$38,2,FALSE),"")</f>
        <v>AI</v>
      </c>
      <c r="H2186" s="23" t="str">
        <f>+IFERROR(IF(C2186="ADMINYCOOR",VLOOKUP(AY2186,'[2]LISTAS ANEXO 1. 3'!$B$13:$C$42,2,FALSE),IF(C2186="TASAS",VLOOKUP(AY2186,'[2]LISTAS ANEXO 1. 3'!$B$43:$C$51,2,FALSE),IF(C2186="FORTALECIMIENTO",VLOOKUP(AY2186,'[2]LISTAS ANEXO 1. 3'!$B$52:$C$58,2,FALSE),""))),"")</f>
        <v>AA</v>
      </c>
      <c r="I2186" s="23" t="str">
        <f>+IFERROR(VLOOKUP(#REF!,'[2]LISTAS ANEXO 1. 4'!$B$74:$C$90,2,FALSE),"")</f>
        <v/>
      </c>
      <c r="J2186" s="23" t="str">
        <f>+IFERROR(VLOOKUP(X2186,[2]ORDINALES!$B$2:$C$5,2,FALSE),"")</f>
        <v>CTADOS</v>
      </c>
      <c r="K2186" s="23" t="str">
        <f>+IFERROR(VLOOKUP(#REF!,[2]REGION!$G$2:$I$1125,2,FALSE),"")</f>
        <v/>
      </c>
      <c r="L2186" s="23" t="str">
        <f>+IFERROR(VLOOKUP(AI2186,[2]REGION!$G$2:$I$1125,2,FALSE),"")</f>
        <v>MAGDALENA</v>
      </c>
      <c r="M2186" s="23" t="str">
        <f>+IFERROR(VLOOKUP(#REF!,[2]ORDINALES!$H$2:$I$382,2,FALSE),"")</f>
        <v/>
      </c>
      <c r="N2186" s="23" t="str">
        <f>IFERROR(VLOOKUP(U2186,'[2]Lista Willy'!$B$11:$D$14,3,FALSE),"")</f>
        <v>REC_11</v>
      </c>
      <c r="O2186" s="24"/>
      <c r="P2186" s="90">
        <v>64001</v>
      </c>
      <c r="Q2186" s="90" t="s">
        <v>540</v>
      </c>
      <c r="R2186" s="90" t="s">
        <v>1757</v>
      </c>
      <c r="S2186" s="90" t="s">
        <v>2060</v>
      </c>
      <c r="T2186" s="94" t="s">
        <v>1757</v>
      </c>
      <c r="U2186" s="90" t="s">
        <v>52</v>
      </c>
      <c r="V2186" s="94" t="s">
        <v>53</v>
      </c>
      <c r="W2186" s="90" t="s">
        <v>54</v>
      </c>
      <c r="X2186" s="90" t="s">
        <v>55</v>
      </c>
      <c r="Y2186" s="99" t="s">
        <v>2063</v>
      </c>
      <c r="Z2186" s="87">
        <v>82500000</v>
      </c>
      <c r="AA2186" s="120"/>
      <c r="AB2186" s="87"/>
      <c r="AC2186" s="87"/>
      <c r="AD2186" s="87"/>
      <c r="AE2186" s="120">
        <v>82500000</v>
      </c>
      <c r="AF2186" s="88">
        <v>46600000</v>
      </c>
      <c r="AG2186" s="88">
        <v>82500000</v>
      </c>
      <c r="AH2186" s="90">
        <v>81522</v>
      </c>
      <c r="AI2186" s="90" t="s">
        <v>1759</v>
      </c>
      <c r="AJ2186" s="90" t="s">
        <v>1760</v>
      </c>
      <c r="AK2186" s="90" t="s">
        <v>59</v>
      </c>
      <c r="AL2186" s="90" t="s">
        <v>2062</v>
      </c>
      <c r="AM2186" s="90"/>
      <c r="AN2186" s="90"/>
      <c r="AO2186" s="90"/>
      <c r="AP2186" s="90"/>
      <c r="AQ2186" s="90" t="s">
        <v>387</v>
      </c>
      <c r="AR2186" s="90" t="s">
        <v>1818</v>
      </c>
      <c r="AS2186" s="90" t="s">
        <v>60</v>
      </c>
      <c r="AT2186" s="90" t="s">
        <v>61</v>
      </c>
      <c r="AU2186" s="97" t="s">
        <v>62</v>
      </c>
      <c r="AV2186" s="98" t="s">
        <v>125</v>
      </c>
      <c r="AW2186" s="98" t="s">
        <v>126</v>
      </c>
      <c r="AX2186" s="97">
        <v>3202032</v>
      </c>
      <c r="AY2186" s="98" t="s">
        <v>127</v>
      </c>
      <c r="AZ2186" s="98" t="s">
        <v>293</v>
      </c>
      <c r="BA2186" s="24"/>
    </row>
    <row r="2187" spans="1:53" ht="84.75" customHeight="1">
      <c r="A2187" s="23" t="str">
        <f>+IFERROR(VLOOKUP(R2187,'[2]Listas niveles'!$D$2:$E$11,2,FALSE),"")</f>
        <v>DTCA</v>
      </c>
      <c r="B2187" s="23" t="str">
        <f>+IFERROR(VLOOKUP(AS2187,'[2]Listas anexo 1'!$A$7:$B$8,2,FALSE),"")</f>
        <v>ADMIN</v>
      </c>
      <c r="C2187" s="23" t="str">
        <f>+IFERROR(VLOOKUP(AT2187,'[2]Listas anexo 1'!$A$13:$B$15,2,FALSE),"")</f>
        <v>ADMINYCOOR</v>
      </c>
      <c r="D2187" s="23" t="str">
        <f>+IFERROR(VLOOKUP(AT2187,'[2]Listas anexo 1'!$A$13:$C$15,3,FALSE),"")</f>
        <v>CONTRIBUIR</v>
      </c>
      <c r="E2187" s="23" t="str">
        <f>+IFERROR(VLOOKUP(AT2187,'[2]Listas anexo 1'!$A$19:$B$21,2,FALSE),"")</f>
        <v>ADMINOB</v>
      </c>
      <c r="F2187" s="23" t="str">
        <f>+IFERROR(VLOOKUP(AV2187,'[2]Listas anexo 1'!$J$13:$K$21,2,FALSE),"")</f>
        <v>ADOBIII</v>
      </c>
      <c r="G2187" s="23" t="str">
        <f>+IFERROR(VLOOKUP(AW2187,'[2]LISTAS ANEXO 1. 2'!$A$9:$B$38,2,FALSE),"")</f>
        <v>AVI</v>
      </c>
      <c r="H2187" s="23" t="str">
        <f>+IFERROR(IF(C2187="ADMINYCOOR",VLOOKUP(AY2187,'[2]LISTAS ANEXO 1. 3'!$B$13:$C$42,2,FALSE),IF(C2187="TASAS",VLOOKUP(AY2187,'[2]LISTAS ANEXO 1. 3'!$B$43:$C$51,2,FALSE),IF(C2187="FORTALECIMIENTO",VLOOKUP(AY2187,'[2]LISTAS ANEXO 1. 3'!$B$52:$C$58,2,FALSE),""))),"")</f>
        <v>HH</v>
      </c>
      <c r="I2187" s="23" t="str">
        <f>+IFERROR(VLOOKUP(#REF!,'[2]LISTAS ANEXO 1. 4'!$B$74:$C$90,2,FALSE),"")</f>
        <v/>
      </c>
      <c r="J2187" s="23" t="str">
        <f>+IFERROR(VLOOKUP(X2187,[2]ORDINALES!$B$2:$C$5,2,FALSE),"")</f>
        <v>CTADOS</v>
      </c>
      <c r="K2187" s="23" t="str">
        <f>+IFERROR(VLOOKUP(#REF!,[2]REGION!$G$2:$I$1125,2,FALSE),"")</f>
        <v/>
      </c>
      <c r="L2187" s="23" t="str">
        <f>+IFERROR(VLOOKUP(AI2187,[2]REGION!$G$2:$I$1125,2,FALSE),"")</f>
        <v>MAGDALENA</v>
      </c>
      <c r="M2187" s="23" t="str">
        <f>+IFERROR(VLOOKUP(#REF!,[2]ORDINALES!$H$2:$I$382,2,FALSE),"")</f>
        <v/>
      </c>
      <c r="N2187" s="23" t="str">
        <f>IFERROR(VLOOKUP(U2187,'[2]Lista Willy'!$B$11:$D$14,3,FALSE),"")</f>
        <v>REC_11</v>
      </c>
      <c r="O2187" s="24"/>
      <c r="P2187" s="90">
        <v>64002</v>
      </c>
      <c r="Q2187" s="90" t="s">
        <v>540</v>
      </c>
      <c r="R2187" s="90" t="s">
        <v>1757</v>
      </c>
      <c r="S2187" s="90" t="s">
        <v>2060</v>
      </c>
      <c r="T2187" s="94" t="s">
        <v>1757</v>
      </c>
      <c r="U2187" s="90" t="s">
        <v>52</v>
      </c>
      <c r="V2187" s="94" t="s">
        <v>53</v>
      </c>
      <c r="W2187" s="90" t="s">
        <v>54</v>
      </c>
      <c r="X2187" s="90" t="s">
        <v>55</v>
      </c>
      <c r="Y2187" s="99" t="s">
        <v>2064</v>
      </c>
      <c r="Z2187" s="87">
        <v>95700000</v>
      </c>
      <c r="AA2187" s="120"/>
      <c r="AB2187" s="87"/>
      <c r="AC2187" s="87"/>
      <c r="AD2187" s="87"/>
      <c r="AE2187" s="120">
        <v>95700000</v>
      </c>
      <c r="AF2187" s="88">
        <v>84360000</v>
      </c>
      <c r="AG2187" s="88">
        <v>95700000</v>
      </c>
      <c r="AH2187" s="90">
        <v>81522</v>
      </c>
      <c r="AI2187" s="90" t="s">
        <v>1759</v>
      </c>
      <c r="AJ2187" s="90" t="s">
        <v>1760</v>
      </c>
      <c r="AK2187" s="90" t="s">
        <v>59</v>
      </c>
      <c r="AL2187" s="90" t="s">
        <v>2062</v>
      </c>
      <c r="AM2187" s="90"/>
      <c r="AN2187" s="90"/>
      <c r="AO2187" s="90"/>
      <c r="AP2187" s="90"/>
      <c r="AQ2187" s="90" t="s">
        <v>387</v>
      </c>
      <c r="AR2187" s="90" t="s">
        <v>1818</v>
      </c>
      <c r="AS2187" s="90" t="s">
        <v>60</v>
      </c>
      <c r="AT2187" s="90" t="s">
        <v>61</v>
      </c>
      <c r="AU2187" s="97" t="s">
        <v>62</v>
      </c>
      <c r="AV2187" s="98" t="s">
        <v>272</v>
      </c>
      <c r="AW2187" s="98" t="s">
        <v>273</v>
      </c>
      <c r="AX2187" s="97">
        <v>3202010</v>
      </c>
      <c r="AY2187" s="98" t="s">
        <v>274</v>
      </c>
      <c r="AZ2187" s="98" t="s">
        <v>407</v>
      </c>
      <c r="BA2187" s="24"/>
    </row>
    <row r="2188" spans="1:53" ht="84.75" customHeight="1">
      <c r="A2188" s="23" t="str">
        <f>+IFERROR(VLOOKUP(R2188,'[2]Listas niveles'!$D$2:$E$11,2,FALSE),"")</f>
        <v>DTCA</v>
      </c>
      <c r="B2188" s="23" t="str">
        <f>+IFERROR(VLOOKUP(AS2188,'[2]Listas anexo 1'!$A$7:$B$8,2,FALSE),"")</f>
        <v>ADMIN</v>
      </c>
      <c r="C2188" s="23" t="str">
        <f>+IFERROR(VLOOKUP(AT2188,'[2]Listas anexo 1'!$A$13:$B$15,2,FALSE),"")</f>
        <v>ADMINYCOOR</v>
      </c>
      <c r="D2188" s="23" t="str">
        <f>+IFERROR(VLOOKUP(AT2188,'[2]Listas anexo 1'!$A$13:$C$15,3,FALSE),"")</f>
        <v>CONTRIBUIR</v>
      </c>
      <c r="E2188" s="23" t="str">
        <f>+IFERROR(VLOOKUP(AT2188,'[2]Listas anexo 1'!$A$19:$B$21,2,FALSE),"")</f>
        <v>ADMINOB</v>
      </c>
      <c r="F2188" s="23" t="str">
        <f>+IFERROR(VLOOKUP(AV2188,'[2]Listas anexo 1'!$J$13:$K$21,2,FALSE),"")</f>
        <v>ADOBIII</v>
      </c>
      <c r="G2188" s="23" t="str">
        <f>+IFERROR(VLOOKUP(AW2188,'[2]LISTAS ANEXO 1. 2'!$A$9:$B$38,2,FALSE),"")</f>
        <v>AVI</v>
      </c>
      <c r="H2188" s="23" t="str">
        <f>+IFERROR(IF(C2188="ADMINYCOOR",VLOOKUP(AY2188,'[2]LISTAS ANEXO 1. 3'!$B$13:$C$42,2,FALSE),IF(C2188="TASAS",VLOOKUP(AY2188,'[2]LISTAS ANEXO 1. 3'!$B$43:$C$51,2,FALSE),IF(C2188="FORTALECIMIENTO",VLOOKUP(AY2188,'[2]LISTAS ANEXO 1. 3'!$B$52:$C$58,2,FALSE),""))),"")</f>
        <v>HH</v>
      </c>
      <c r="I2188" s="23" t="str">
        <f>+IFERROR(VLOOKUP(#REF!,'[2]LISTAS ANEXO 1. 4'!$B$74:$C$90,2,FALSE),"")</f>
        <v/>
      </c>
      <c r="J2188" s="23" t="str">
        <f>+IFERROR(VLOOKUP(X2188,[2]ORDINALES!$B$2:$C$5,2,FALSE),"")</f>
        <v>CTADOS</v>
      </c>
      <c r="K2188" s="23" t="str">
        <f>+IFERROR(VLOOKUP(#REF!,[2]REGION!$G$2:$I$1125,2,FALSE),"")</f>
        <v/>
      </c>
      <c r="L2188" s="23" t="str">
        <f>+IFERROR(VLOOKUP(AI2188,[2]REGION!$G$2:$I$1125,2,FALSE),"")</f>
        <v>MAGDALENA</v>
      </c>
      <c r="M2188" s="23" t="str">
        <f>+IFERROR(VLOOKUP(#REF!,[2]ORDINALES!$H$2:$I$382,2,FALSE),"")</f>
        <v/>
      </c>
      <c r="N2188" s="23" t="str">
        <f>IFERROR(VLOOKUP(U2188,'[2]Lista Willy'!$B$11:$D$14,3,FALSE),"")</f>
        <v>REC_21</v>
      </c>
      <c r="O2188" s="24"/>
      <c r="P2188" s="90">
        <v>64003</v>
      </c>
      <c r="Q2188" s="90" t="s">
        <v>540</v>
      </c>
      <c r="R2188" s="90" t="s">
        <v>1757</v>
      </c>
      <c r="S2188" s="90" t="s">
        <v>2060</v>
      </c>
      <c r="T2188" s="94" t="s">
        <v>1757</v>
      </c>
      <c r="U2188" s="90" t="s">
        <v>1028</v>
      </c>
      <c r="V2188" s="94" t="s">
        <v>154</v>
      </c>
      <c r="W2188" s="90" t="s">
        <v>54</v>
      </c>
      <c r="X2188" s="90" t="s">
        <v>55</v>
      </c>
      <c r="Y2188" s="99" t="s">
        <v>2065</v>
      </c>
      <c r="Z2188" s="87">
        <v>39600000</v>
      </c>
      <c r="AA2188" s="120"/>
      <c r="AB2188" s="87"/>
      <c r="AC2188" s="87"/>
      <c r="AD2188" s="87"/>
      <c r="AE2188" s="120">
        <v>39600000</v>
      </c>
      <c r="AF2188" s="88">
        <v>33330000</v>
      </c>
      <c r="AG2188" s="88">
        <v>39600000</v>
      </c>
      <c r="AH2188" s="90">
        <v>132622</v>
      </c>
      <c r="AI2188" s="90" t="s">
        <v>1759</v>
      </c>
      <c r="AJ2188" s="90" t="s">
        <v>1760</v>
      </c>
      <c r="AK2188" s="90" t="s">
        <v>59</v>
      </c>
      <c r="AL2188" s="90" t="s">
        <v>2062</v>
      </c>
      <c r="AM2188" s="90"/>
      <c r="AN2188" s="90"/>
      <c r="AO2188" s="90"/>
      <c r="AP2188" s="90"/>
      <c r="AQ2188" s="90" t="s">
        <v>387</v>
      </c>
      <c r="AR2188" s="90" t="s">
        <v>1818</v>
      </c>
      <c r="AS2188" s="90" t="s">
        <v>60</v>
      </c>
      <c r="AT2188" s="90" t="s">
        <v>61</v>
      </c>
      <c r="AU2188" s="97" t="s">
        <v>62</v>
      </c>
      <c r="AV2188" s="98" t="s">
        <v>272</v>
      </c>
      <c r="AW2188" s="98" t="s">
        <v>273</v>
      </c>
      <c r="AX2188" s="97">
        <v>3202010</v>
      </c>
      <c r="AY2188" s="98" t="s">
        <v>274</v>
      </c>
      <c r="AZ2188" s="98" t="s">
        <v>407</v>
      </c>
      <c r="BA2188" s="24"/>
    </row>
    <row r="2189" spans="1:53" ht="84.75" customHeight="1">
      <c r="A2189" s="23" t="str">
        <f>+IFERROR(VLOOKUP(R2189,'[2]Listas niveles'!$D$2:$E$11,2,FALSE),"")</f>
        <v>DTCA</v>
      </c>
      <c r="B2189" s="23" t="str">
        <f>+IFERROR(VLOOKUP(AS2189,'[2]Listas anexo 1'!$A$7:$B$8,2,FALSE),"")</f>
        <v>ADMIN</v>
      </c>
      <c r="C2189" s="23" t="str">
        <f>+IFERROR(VLOOKUP(AT2189,'[2]Listas anexo 1'!$A$13:$B$15,2,FALSE),"")</f>
        <v>ADMINYCOOR</v>
      </c>
      <c r="D2189" s="23" t="str">
        <f>+IFERROR(VLOOKUP(AT2189,'[2]Listas anexo 1'!$A$13:$C$15,3,FALSE),"")</f>
        <v>CONTRIBUIR</v>
      </c>
      <c r="E2189" s="23" t="str">
        <f>+IFERROR(VLOOKUP(AT2189,'[2]Listas anexo 1'!$A$19:$B$21,2,FALSE),"")</f>
        <v>ADMINOB</v>
      </c>
      <c r="F2189" s="23" t="str">
        <f>+IFERROR(VLOOKUP(AV2189,'[2]Listas anexo 1'!$J$13:$K$21,2,FALSE),"")</f>
        <v>ADOBIII</v>
      </c>
      <c r="G2189" s="23" t="str">
        <f>+IFERROR(VLOOKUP(AW2189,'[2]LISTAS ANEXO 1. 2'!$A$9:$B$38,2,FALSE),"")</f>
        <v>AVI</v>
      </c>
      <c r="H2189" s="23" t="str">
        <f>+IFERROR(IF(C2189="ADMINYCOOR",VLOOKUP(AY2189,'[2]LISTAS ANEXO 1. 3'!$B$13:$C$42,2,FALSE),IF(C2189="TASAS",VLOOKUP(AY2189,'[2]LISTAS ANEXO 1. 3'!$B$43:$C$51,2,FALSE),IF(C2189="FORTALECIMIENTO",VLOOKUP(AY2189,'[2]LISTAS ANEXO 1. 3'!$B$52:$C$58,2,FALSE),""))),"")</f>
        <v>HH</v>
      </c>
      <c r="I2189" s="23" t="str">
        <f>+IFERROR(VLOOKUP(#REF!,'[2]LISTAS ANEXO 1. 4'!$B$74:$C$90,2,FALSE),"")</f>
        <v/>
      </c>
      <c r="J2189" s="23" t="str">
        <f>+IFERROR(VLOOKUP(X2189,[2]ORDINALES!$B$2:$C$5,2,FALSE),"")</f>
        <v>CTADOS</v>
      </c>
      <c r="K2189" s="23" t="str">
        <f>+IFERROR(VLOOKUP(#REF!,[2]REGION!$G$2:$I$1125,2,FALSE),"")</f>
        <v/>
      </c>
      <c r="L2189" s="23" t="str">
        <f>+IFERROR(VLOOKUP(AI2189,[2]REGION!$G$2:$I$1125,2,FALSE),"")</f>
        <v>MAGDALENA</v>
      </c>
      <c r="M2189" s="23" t="str">
        <f>+IFERROR(VLOOKUP(#REF!,[2]ORDINALES!$H$2:$I$382,2,FALSE),"")</f>
        <v/>
      </c>
      <c r="N2189" s="23" t="str">
        <f>IFERROR(VLOOKUP(U2189,'[2]Lista Willy'!$B$11:$D$14,3,FALSE),"")</f>
        <v>REC_21</v>
      </c>
      <c r="O2189" s="24"/>
      <c r="P2189" s="90">
        <v>64004</v>
      </c>
      <c r="Q2189" s="90" t="s">
        <v>540</v>
      </c>
      <c r="R2189" s="90" t="s">
        <v>1757</v>
      </c>
      <c r="S2189" s="90" t="s">
        <v>2060</v>
      </c>
      <c r="T2189" s="94" t="s">
        <v>1757</v>
      </c>
      <c r="U2189" s="90" t="s">
        <v>1028</v>
      </c>
      <c r="V2189" s="94" t="s">
        <v>154</v>
      </c>
      <c r="W2189" s="90" t="s">
        <v>54</v>
      </c>
      <c r="X2189" s="90" t="s">
        <v>55</v>
      </c>
      <c r="Y2189" s="99" t="s">
        <v>2066</v>
      </c>
      <c r="Z2189" s="87">
        <v>47300000</v>
      </c>
      <c r="AA2189" s="120"/>
      <c r="AB2189" s="87"/>
      <c r="AC2189" s="87"/>
      <c r="AD2189" s="87"/>
      <c r="AE2189" s="120">
        <v>47300000</v>
      </c>
      <c r="AF2189" s="88">
        <v>41000000</v>
      </c>
      <c r="AG2189" s="88">
        <v>47300000</v>
      </c>
      <c r="AH2189" s="90">
        <v>132622</v>
      </c>
      <c r="AI2189" s="90" t="s">
        <v>1759</v>
      </c>
      <c r="AJ2189" s="90" t="s">
        <v>1760</v>
      </c>
      <c r="AK2189" s="90" t="s">
        <v>59</v>
      </c>
      <c r="AL2189" s="90" t="s">
        <v>2062</v>
      </c>
      <c r="AM2189" s="90"/>
      <c r="AN2189" s="90"/>
      <c r="AO2189" s="90"/>
      <c r="AP2189" s="90"/>
      <c r="AQ2189" s="90" t="s">
        <v>387</v>
      </c>
      <c r="AR2189" s="90" t="s">
        <v>1818</v>
      </c>
      <c r="AS2189" s="90" t="s">
        <v>60</v>
      </c>
      <c r="AT2189" s="90" t="s">
        <v>61</v>
      </c>
      <c r="AU2189" s="97" t="s">
        <v>62</v>
      </c>
      <c r="AV2189" s="98" t="s">
        <v>272</v>
      </c>
      <c r="AW2189" s="98" t="s">
        <v>273</v>
      </c>
      <c r="AX2189" s="97">
        <v>3202010</v>
      </c>
      <c r="AY2189" s="98" t="s">
        <v>274</v>
      </c>
      <c r="AZ2189" s="98" t="s">
        <v>407</v>
      </c>
      <c r="BA2189" s="24"/>
    </row>
    <row r="2190" spans="1:53" ht="84.75" customHeight="1">
      <c r="A2190" s="23" t="str">
        <f>+IFERROR(VLOOKUP(R2190,'[2]Listas niveles'!$D$2:$E$11,2,FALSE),"")</f>
        <v>DTCA</v>
      </c>
      <c r="B2190" s="23" t="str">
        <f>+IFERROR(VLOOKUP(AS2190,'[2]Listas anexo 1'!$A$7:$B$8,2,FALSE),"")</f>
        <v>ADMIN</v>
      </c>
      <c r="C2190" s="23" t="str">
        <f>+IFERROR(VLOOKUP(AT2190,'[2]Listas anexo 1'!$A$13:$B$15,2,FALSE),"")</f>
        <v>ADMINYCOOR</v>
      </c>
      <c r="D2190" s="23" t="str">
        <f>+IFERROR(VLOOKUP(AT2190,'[2]Listas anexo 1'!$A$13:$C$15,3,FALSE),"")</f>
        <v>CONTRIBUIR</v>
      </c>
      <c r="E2190" s="23" t="str">
        <f>+IFERROR(VLOOKUP(AT2190,'[2]Listas anexo 1'!$A$19:$B$21,2,FALSE),"")</f>
        <v>ADMINOB</v>
      </c>
      <c r="F2190" s="23" t="str">
        <f>+IFERROR(VLOOKUP(AV2190,'[2]Listas anexo 1'!$J$13:$K$21,2,FALSE),"")</f>
        <v>ADOBIII</v>
      </c>
      <c r="G2190" s="23" t="str">
        <f>+IFERROR(VLOOKUP(AW2190,'[2]LISTAS ANEXO 1. 2'!$A$9:$B$38,2,FALSE),"")</f>
        <v>AVI</v>
      </c>
      <c r="H2190" s="23" t="str">
        <f>+IFERROR(IF(C2190="ADMINYCOOR",VLOOKUP(AY2190,'[2]LISTAS ANEXO 1. 3'!$B$13:$C$42,2,FALSE),IF(C2190="TASAS",VLOOKUP(AY2190,'[2]LISTAS ANEXO 1. 3'!$B$43:$C$51,2,FALSE),IF(C2190="FORTALECIMIENTO",VLOOKUP(AY2190,'[2]LISTAS ANEXO 1. 3'!$B$52:$C$58,2,FALSE),""))),"")</f>
        <v>HH</v>
      </c>
      <c r="I2190" s="23" t="str">
        <f>+IFERROR(VLOOKUP(#REF!,'[2]LISTAS ANEXO 1. 4'!$B$74:$C$90,2,FALSE),"")</f>
        <v/>
      </c>
      <c r="J2190" s="23" t="str">
        <f>+IFERROR(VLOOKUP(X2190,[2]ORDINALES!$B$2:$C$5,2,FALSE),"")</f>
        <v>CTADOS</v>
      </c>
      <c r="K2190" s="23" t="str">
        <f>+IFERROR(VLOOKUP(#REF!,[2]REGION!$G$2:$I$1125,2,FALSE),"")</f>
        <v/>
      </c>
      <c r="L2190" s="23" t="str">
        <f>+IFERROR(VLOOKUP(AI2190,[2]REGION!$G$2:$I$1125,2,FALSE),"")</f>
        <v>MAGDALENA</v>
      </c>
      <c r="M2190" s="23" t="str">
        <f>+IFERROR(VLOOKUP(#REF!,[2]ORDINALES!$H$2:$I$382,2,FALSE),"")</f>
        <v/>
      </c>
      <c r="N2190" s="23" t="str">
        <f>IFERROR(VLOOKUP(U2190,'[2]Lista Willy'!$B$11:$D$14,3,FALSE),"")</f>
        <v>REC_21</v>
      </c>
      <c r="O2190" s="24"/>
      <c r="P2190" s="90">
        <v>64005</v>
      </c>
      <c r="Q2190" s="90" t="s">
        <v>540</v>
      </c>
      <c r="R2190" s="90" t="s">
        <v>1757</v>
      </c>
      <c r="S2190" s="90" t="s">
        <v>2060</v>
      </c>
      <c r="T2190" s="94" t="s">
        <v>1757</v>
      </c>
      <c r="U2190" s="90" t="s">
        <v>1028</v>
      </c>
      <c r="V2190" s="94" t="s">
        <v>154</v>
      </c>
      <c r="W2190" s="90" t="s">
        <v>54</v>
      </c>
      <c r="X2190" s="90" t="s">
        <v>55</v>
      </c>
      <c r="Y2190" s="99" t="s">
        <v>2781</v>
      </c>
      <c r="Z2190" s="87">
        <v>58300000</v>
      </c>
      <c r="AA2190" s="120"/>
      <c r="AB2190" s="87"/>
      <c r="AC2190" s="87"/>
      <c r="AD2190" s="87"/>
      <c r="AE2190" s="120">
        <v>58300000</v>
      </c>
      <c r="AF2190" s="88">
        <v>58300000</v>
      </c>
      <c r="AG2190" s="88">
        <v>58300000</v>
      </c>
      <c r="AH2190" s="90">
        <v>132622</v>
      </c>
      <c r="AI2190" s="90" t="s">
        <v>1759</v>
      </c>
      <c r="AJ2190" s="90" t="s">
        <v>1760</v>
      </c>
      <c r="AK2190" s="90" t="s">
        <v>59</v>
      </c>
      <c r="AL2190" s="90" t="s">
        <v>2062</v>
      </c>
      <c r="AM2190" s="90"/>
      <c r="AN2190" s="90"/>
      <c r="AO2190" s="90"/>
      <c r="AP2190" s="90"/>
      <c r="AQ2190" s="90" t="s">
        <v>387</v>
      </c>
      <c r="AR2190" s="90" t="s">
        <v>1818</v>
      </c>
      <c r="AS2190" s="90" t="s">
        <v>60</v>
      </c>
      <c r="AT2190" s="90" t="s">
        <v>61</v>
      </c>
      <c r="AU2190" s="97" t="s">
        <v>62</v>
      </c>
      <c r="AV2190" s="98" t="s">
        <v>272</v>
      </c>
      <c r="AW2190" s="98" t="s">
        <v>273</v>
      </c>
      <c r="AX2190" s="97">
        <v>3202010</v>
      </c>
      <c r="AY2190" s="98" t="s">
        <v>274</v>
      </c>
      <c r="AZ2190" s="98" t="s">
        <v>407</v>
      </c>
      <c r="BA2190" s="24"/>
    </row>
    <row r="2191" spans="1:53" ht="84.75" customHeight="1">
      <c r="A2191" s="23" t="str">
        <f>+IFERROR(VLOOKUP(R2191,'[2]Listas niveles'!$D$2:$E$11,2,FALSE),"")</f>
        <v>DTCA</v>
      </c>
      <c r="B2191" s="23" t="str">
        <f>+IFERROR(VLOOKUP(AS2191,'[2]Listas anexo 1'!$A$7:$B$8,2,FALSE),"")</f>
        <v>ADMIN</v>
      </c>
      <c r="C2191" s="23" t="str">
        <f>+IFERROR(VLOOKUP(AT2191,'[2]Listas anexo 1'!$A$13:$B$15,2,FALSE),"")</f>
        <v>ADMINYCOOR</v>
      </c>
      <c r="D2191" s="23" t="str">
        <f>+IFERROR(VLOOKUP(AT2191,'[2]Listas anexo 1'!$A$13:$C$15,3,FALSE),"")</f>
        <v>CONTRIBUIR</v>
      </c>
      <c r="E2191" s="23" t="str">
        <f>+IFERROR(VLOOKUP(AT2191,'[2]Listas anexo 1'!$A$19:$B$21,2,FALSE),"")</f>
        <v>ADMINOB</v>
      </c>
      <c r="F2191" s="23" t="str">
        <f>+IFERROR(VLOOKUP(AV2191,'[2]Listas anexo 1'!$J$13:$K$21,2,FALSE),"")</f>
        <v>ADOBIII</v>
      </c>
      <c r="G2191" s="23" t="str">
        <f>+IFERROR(VLOOKUP(AW2191,'[2]LISTAS ANEXO 1. 2'!$A$9:$B$38,2,FALSE),"")</f>
        <v>AVI</v>
      </c>
      <c r="H2191" s="23" t="str">
        <f>+IFERROR(IF(C2191="ADMINYCOOR",VLOOKUP(AY2191,'[2]LISTAS ANEXO 1. 3'!$B$13:$C$42,2,FALSE),IF(C2191="TASAS",VLOOKUP(AY2191,'[2]LISTAS ANEXO 1. 3'!$B$43:$C$51,2,FALSE),IF(C2191="FORTALECIMIENTO",VLOOKUP(AY2191,'[2]LISTAS ANEXO 1. 3'!$B$52:$C$58,2,FALSE),""))),"")</f>
        <v>HH</v>
      </c>
      <c r="I2191" s="23" t="str">
        <f>+IFERROR(VLOOKUP(#REF!,'[2]LISTAS ANEXO 1. 4'!$B$74:$C$90,2,FALSE),"")</f>
        <v/>
      </c>
      <c r="J2191" s="23" t="str">
        <f>+IFERROR(VLOOKUP(X2191,[2]ORDINALES!$B$2:$C$5,2,FALSE),"")</f>
        <v>CTADOS</v>
      </c>
      <c r="K2191" s="23" t="str">
        <f>+IFERROR(VLOOKUP(#REF!,[2]REGION!$G$2:$I$1125,2,FALSE),"")</f>
        <v/>
      </c>
      <c r="L2191" s="23" t="str">
        <f>+IFERROR(VLOOKUP(AI2191,[2]REGION!$G$2:$I$1125,2,FALSE),"")</f>
        <v>MAGDALENA</v>
      </c>
      <c r="M2191" s="23" t="str">
        <f>+IFERROR(VLOOKUP(#REF!,[2]ORDINALES!$H$2:$I$382,2,FALSE),"")</f>
        <v/>
      </c>
      <c r="N2191" s="23" t="str">
        <f>IFERROR(VLOOKUP(U2191,'[2]Lista Willy'!$B$11:$D$14,3,FALSE),"")</f>
        <v>REC_21</v>
      </c>
      <c r="O2191" s="24"/>
      <c r="P2191" s="90">
        <v>64006</v>
      </c>
      <c r="Q2191" s="90" t="s">
        <v>540</v>
      </c>
      <c r="R2191" s="90" t="s">
        <v>1757</v>
      </c>
      <c r="S2191" s="90" t="s">
        <v>2060</v>
      </c>
      <c r="T2191" s="94" t="s">
        <v>1757</v>
      </c>
      <c r="U2191" s="90" t="s">
        <v>1028</v>
      </c>
      <c r="V2191" s="94" t="s">
        <v>154</v>
      </c>
      <c r="W2191" s="90" t="s">
        <v>54</v>
      </c>
      <c r="X2191" s="90" t="s">
        <v>55</v>
      </c>
      <c r="Y2191" s="99" t="s">
        <v>2067</v>
      </c>
      <c r="Z2191" s="87">
        <v>264000000</v>
      </c>
      <c r="AA2191" s="120"/>
      <c r="AB2191" s="87"/>
      <c r="AC2191" s="87"/>
      <c r="AD2191" s="87"/>
      <c r="AE2191" s="120">
        <v>264000000</v>
      </c>
      <c r="AF2191" s="88">
        <v>111440000</v>
      </c>
      <c r="AG2191" s="88">
        <v>264000000</v>
      </c>
      <c r="AH2191" s="90">
        <v>132622</v>
      </c>
      <c r="AI2191" s="90" t="s">
        <v>1759</v>
      </c>
      <c r="AJ2191" s="90" t="s">
        <v>1760</v>
      </c>
      <c r="AK2191" s="90" t="s">
        <v>59</v>
      </c>
      <c r="AL2191" s="90" t="s">
        <v>2062</v>
      </c>
      <c r="AM2191" s="90"/>
      <c r="AN2191" s="90"/>
      <c r="AO2191" s="90"/>
      <c r="AP2191" s="90"/>
      <c r="AQ2191" s="90" t="s">
        <v>387</v>
      </c>
      <c r="AR2191" s="90" t="s">
        <v>1818</v>
      </c>
      <c r="AS2191" s="90" t="s">
        <v>60</v>
      </c>
      <c r="AT2191" s="90" t="s">
        <v>61</v>
      </c>
      <c r="AU2191" s="97" t="s">
        <v>62</v>
      </c>
      <c r="AV2191" s="98" t="s">
        <v>272</v>
      </c>
      <c r="AW2191" s="98" t="s">
        <v>273</v>
      </c>
      <c r="AX2191" s="97">
        <v>3202010</v>
      </c>
      <c r="AY2191" s="98" t="s">
        <v>274</v>
      </c>
      <c r="AZ2191" s="98" t="s">
        <v>407</v>
      </c>
      <c r="BA2191" s="24"/>
    </row>
    <row r="2192" spans="1:53" ht="84.75" customHeight="1">
      <c r="A2192" s="23" t="str">
        <f>+IFERROR(VLOOKUP(R2192,'[2]Listas niveles'!$D$2:$E$11,2,FALSE),"")</f>
        <v>DTCA</v>
      </c>
      <c r="B2192" s="23" t="str">
        <f>+IFERROR(VLOOKUP(AS2192,'[2]Listas anexo 1'!$A$7:$B$8,2,FALSE),"")</f>
        <v>ADMIN</v>
      </c>
      <c r="C2192" s="23" t="str">
        <f>+IFERROR(VLOOKUP(AT2192,'[2]Listas anexo 1'!$A$13:$B$15,2,FALSE),"")</f>
        <v>ADMINYCOOR</v>
      </c>
      <c r="D2192" s="23" t="str">
        <f>+IFERROR(VLOOKUP(AT2192,'[2]Listas anexo 1'!$A$13:$C$15,3,FALSE),"")</f>
        <v>CONTRIBUIR</v>
      </c>
      <c r="E2192" s="23" t="str">
        <f>+IFERROR(VLOOKUP(AT2192,'[2]Listas anexo 1'!$A$19:$B$21,2,FALSE),"")</f>
        <v>ADMINOB</v>
      </c>
      <c r="F2192" s="23" t="str">
        <f>+IFERROR(VLOOKUP(AV2192,'[2]Listas anexo 1'!$J$13:$K$21,2,FALSE),"")</f>
        <v>ADOBIII</v>
      </c>
      <c r="G2192" s="23" t="str">
        <f>+IFERROR(VLOOKUP(AW2192,'[2]LISTAS ANEXO 1. 2'!$A$9:$B$38,2,FALSE),"")</f>
        <v>AVI</v>
      </c>
      <c r="H2192" s="23" t="str">
        <f>+IFERROR(IF(C2192="ADMINYCOOR",VLOOKUP(AY2192,'[2]LISTAS ANEXO 1. 3'!$B$13:$C$42,2,FALSE),IF(C2192="TASAS",VLOOKUP(AY2192,'[2]LISTAS ANEXO 1. 3'!$B$43:$C$51,2,FALSE),IF(C2192="FORTALECIMIENTO",VLOOKUP(AY2192,'[2]LISTAS ANEXO 1. 3'!$B$52:$C$58,2,FALSE),""))),"")</f>
        <v>HH</v>
      </c>
      <c r="I2192" s="23" t="str">
        <f>+IFERROR(VLOOKUP(#REF!,'[2]LISTAS ANEXO 1. 4'!$B$74:$C$90,2,FALSE),"")</f>
        <v/>
      </c>
      <c r="J2192" s="23" t="str">
        <f>+IFERROR(VLOOKUP(X2192,[2]ORDINALES!$B$2:$C$5,2,FALSE),"")</f>
        <v>CTADOS</v>
      </c>
      <c r="K2192" s="23" t="str">
        <f>+IFERROR(VLOOKUP(#REF!,[2]REGION!$G$2:$I$1125,2,FALSE),"")</f>
        <v/>
      </c>
      <c r="L2192" s="23" t="str">
        <f>+IFERROR(VLOOKUP(AI2192,[2]REGION!$G$2:$I$1125,2,FALSE),"")</f>
        <v>MAGDALENA</v>
      </c>
      <c r="M2192" s="23" t="str">
        <f>+IFERROR(VLOOKUP(#REF!,[2]ORDINALES!$H$2:$I$382,2,FALSE),"")</f>
        <v/>
      </c>
      <c r="N2192" s="23" t="str">
        <f>IFERROR(VLOOKUP(U2192,'[2]Lista Willy'!$B$11:$D$14,3,FALSE),"")</f>
        <v>REC_21</v>
      </c>
      <c r="O2192" s="24"/>
      <c r="P2192" s="90">
        <v>64007</v>
      </c>
      <c r="Q2192" s="90" t="s">
        <v>540</v>
      </c>
      <c r="R2192" s="90" t="s">
        <v>1757</v>
      </c>
      <c r="S2192" s="90" t="s">
        <v>2060</v>
      </c>
      <c r="T2192" s="94" t="s">
        <v>1757</v>
      </c>
      <c r="U2192" s="90" t="s">
        <v>1028</v>
      </c>
      <c r="V2192" s="94" t="s">
        <v>154</v>
      </c>
      <c r="W2192" s="90" t="s">
        <v>54</v>
      </c>
      <c r="X2192" s="90" t="s">
        <v>55</v>
      </c>
      <c r="Y2192" s="99" t="s">
        <v>2068</v>
      </c>
      <c r="Z2192" s="87">
        <v>132000000</v>
      </c>
      <c r="AA2192" s="120"/>
      <c r="AB2192" s="87"/>
      <c r="AC2192" s="87"/>
      <c r="AD2192" s="87"/>
      <c r="AE2192" s="120">
        <v>132000000</v>
      </c>
      <c r="AF2192" s="88">
        <v>102640000</v>
      </c>
      <c r="AG2192" s="88">
        <v>132000000</v>
      </c>
      <c r="AH2192" s="90">
        <v>132622</v>
      </c>
      <c r="AI2192" s="90" t="s">
        <v>1759</v>
      </c>
      <c r="AJ2192" s="90" t="s">
        <v>1760</v>
      </c>
      <c r="AK2192" s="90" t="s">
        <v>59</v>
      </c>
      <c r="AL2192" s="90" t="s">
        <v>2062</v>
      </c>
      <c r="AM2192" s="90"/>
      <c r="AN2192" s="90"/>
      <c r="AO2192" s="90"/>
      <c r="AP2192" s="90"/>
      <c r="AQ2192" s="90" t="s">
        <v>387</v>
      </c>
      <c r="AR2192" s="90" t="s">
        <v>1818</v>
      </c>
      <c r="AS2192" s="90" t="s">
        <v>60</v>
      </c>
      <c r="AT2192" s="90" t="s">
        <v>61</v>
      </c>
      <c r="AU2192" s="97" t="s">
        <v>62</v>
      </c>
      <c r="AV2192" s="98" t="s">
        <v>272</v>
      </c>
      <c r="AW2192" s="98" t="s">
        <v>273</v>
      </c>
      <c r="AX2192" s="97">
        <v>3202010</v>
      </c>
      <c r="AY2192" s="98" t="s">
        <v>274</v>
      </c>
      <c r="AZ2192" s="98" t="s">
        <v>407</v>
      </c>
      <c r="BA2192" s="24"/>
    </row>
    <row r="2193" spans="1:53" ht="84.75" customHeight="1">
      <c r="A2193" s="23" t="str">
        <f>+IFERROR(VLOOKUP(R2193,'[2]Listas niveles'!$D$2:$E$11,2,FALSE),"")</f>
        <v>DTCA</v>
      </c>
      <c r="B2193" s="23" t="str">
        <f>+IFERROR(VLOOKUP(AS2193,'[2]Listas anexo 1'!$A$7:$B$8,2,FALSE),"")</f>
        <v>ADMIN</v>
      </c>
      <c r="C2193" s="23" t="str">
        <f>+IFERROR(VLOOKUP(AT2193,'[2]Listas anexo 1'!$A$13:$B$15,2,FALSE),"")</f>
        <v>ADMINYCOOR</v>
      </c>
      <c r="D2193" s="23" t="str">
        <f>+IFERROR(VLOOKUP(AT2193,'[2]Listas anexo 1'!$A$13:$C$15,3,FALSE),"")</f>
        <v>CONTRIBUIR</v>
      </c>
      <c r="E2193" s="23" t="str">
        <f>+IFERROR(VLOOKUP(AT2193,'[2]Listas anexo 1'!$A$19:$B$21,2,FALSE),"")</f>
        <v>ADMINOB</v>
      </c>
      <c r="F2193" s="23" t="str">
        <f>+IFERROR(VLOOKUP(AV2193,'[2]Listas anexo 1'!$J$13:$K$21,2,FALSE),"")</f>
        <v>ADOBIII</v>
      </c>
      <c r="G2193" s="23" t="str">
        <f>+IFERROR(VLOOKUP(AW2193,'[2]LISTAS ANEXO 1. 2'!$A$9:$B$38,2,FALSE),"")</f>
        <v>AVI</v>
      </c>
      <c r="H2193" s="23" t="str">
        <f>+IFERROR(IF(C2193="ADMINYCOOR",VLOOKUP(AY2193,'[2]LISTAS ANEXO 1. 3'!$B$13:$C$42,2,FALSE),IF(C2193="TASAS",VLOOKUP(AY2193,'[2]LISTAS ANEXO 1. 3'!$B$43:$C$51,2,FALSE),IF(C2193="FORTALECIMIENTO",VLOOKUP(AY2193,'[2]LISTAS ANEXO 1. 3'!$B$52:$C$58,2,FALSE),""))),"")</f>
        <v>HH</v>
      </c>
      <c r="I2193" s="23" t="str">
        <f>+IFERROR(VLOOKUP(#REF!,'[2]LISTAS ANEXO 1. 4'!$B$74:$C$90,2,FALSE),"")</f>
        <v/>
      </c>
      <c r="J2193" s="23" t="str">
        <f>+IFERROR(VLOOKUP(X2193,[2]ORDINALES!$B$2:$C$5,2,FALSE),"")</f>
        <v>CTADOS</v>
      </c>
      <c r="K2193" s="23" t="str">
        <f>+IFERROR(VLOOKUP(#REF!,[2]REGION!$G$2:$I$1125,2,FALSE),"")</f>
        <v/>
      </c>
      <c r="L2193" s="23" t="str">
        <f>+IFERROR(VLOOKUP(AI2193,[2]REGION!$G$2:$I$1125,2,FALSE),"")</f>
        <v>MAGDALENA</v>
      </c>
      <c r="M2193" s="23" t="str">
        <f>+IFERROR(VLOOKUP(#REF!,[2]ORDINALES!$H$2:$I$382,2,FALSE),"")</f>
        <v/>
      </c>
      <c r="N2193" s="23" t="str">
        <f>IFERROR(VLOOKUP(U2193,'[2]Lista Willy'!$B$11:$D$14,3,FALSE),"")</f>
        <v>REC_21</v>
      </c>
      <c r="O2193" s="24"/>
      <c r="P2193" s="90">
        <v>64008</v>
      </c>
      <c r="Q2193" s="90" t="s">
        <v>540</v>
      </c>
      <c r="R2193" s="90" t="s">
        <v>1757</v>
      </c>
      <c r="S2193" s="90" t="s">
        <v>2060</v>
      </c>
      <c r="T2193" s="94" t="s">
        <v>1757</v>
      </c>
      <c r="U2193" s="90" t="s">
        <v>1028</v>
      </c>
      <c r="V2193" s="94" t="s">
        <v>154</v>
      </c>
      <c r="W2193" s="90" t="s">
        <v>54</v>
      </c>
      <c r="X2193" s="90" t="s">
        <v>55</v>
      </c>
      <c r="Y2193" s="99" t="s">
        <v>2069</v>
      </c>
      <c r="Z2193" s="87">
        <v>440000000</v>
      </c>
      <c r="AA2193" s="120"/>
      <c r="AB2193" s="87"/>
      <c r="AC2193" s="87"/>
      <c r="AD2193" s="87"/>
      <c r="AE2193" s="120">
        <v>440000000</v>
      </c>
      <c r="AF2193" s="88">
        <v>333200000</v>
      </c>
      <c r="AG2193" s="88">
        <v>440000000</v>
      </c>
      <c r="AH2193" s="90">
        <v>132622</v>
      </c>
      <c r="AI2193" s="90" t="s">
        <v>1759</v>
      </c>
      <c r="AJ2193" s="90" t="s">
        <v>1760</v>
      </c>
      <c r="AK2193" s="90" t="s">
        <v>59</v>
      </c>
      <c r="AL2193" s="90" t="s">
        <v>2062</v>
      </c>
      <c r="AM2193" s="90"/>
      <c r="AN2193" s="90"/>
      <c r="AO2193" s="90"/>
      <c r="AP2193" s="90"/>
      <c r="AQ2193" s="90" t="s">
        <v>387</v>
      </c>
      <c r="AR2193" s="90" t="s">
        <v>1818</v>
      </c>
      <c r="AS2193" s="90" t="s">
        <v>60</v>
      </c>
      <c r="AT2193" s="90" t="s">
        <v>61</v>
      </c>
      <c r="AU2193" s="97" t="s">
        <v>62</v>
      </c>
      <c r="AV2193" s="98" t="s">
        <v>272</v>
      </c>
      <c r="AW2193" s="98" t="s">
        <v>273</v>
      </c>
      <c r="AX2193" s="97">
        <v>3202010</v>
      </c>
      <c r="AY2193" s="98" t="s">
        <v>274</v>
      </c>
      <c r="AZ2193" s="98" t="s">
        <v>407</v>
      </c>
      <c r="BA2193" s="24"/>
    </row>
    <row r="2194" spans="1:53" ht="84.75" customHeight="1">
      <c r="A2194" s="23" t="str">
        <f>+IFERROR(VLOOKUP(R2194,'[2]Listas niveles'!$D$2:$E$11,2,FALSE),"")</f>
        <v>DTCA</v>
      </c>
      <c r="B2194" s="23" t="str">
        <f>+IFERROR(VLOOKUP(AS2194,'[2]Listas anexo 1'!$A$7:$B$8,2,FALSE),"")</f>
        <v>ADMIN</v>
      </c>
      <c r="C2194" s="23" t="str">
        <f>+IFERROR(VLOOKUP(AT2194,'[2]Listas anexo 1'!$A$13:$B$15,2,FALSE),"")</f>
        <v>ADMINYCOOR</v>
      </c>
      <c r="D2194" s="23" t="str">
        <f>+IFERROR(VLOOKUP(AT2194,'[2]Listas anexo 1'!$A$13:$C$15,3,FALSE),"")</f>
        <v>CONTRIBUIR</v>
      </c>
      <c r="E2194" s="23" t="str">
        <f>+IFERROR(VLOOKUP(AT2194,'[2]Listas anexo 1'!$A$19:$B$21,2,FALSE),"")</f>
        <v>ADMINOB</v>
      </c>
      <c r="F2194" s="23" t="str">
        <f>+IFERROR(VLOOKUP(AV2194,'[2]Listas anexo 1'!$J$13:$K$21,2,FALSE),"")</f>
        <v>ADOBIII</v>
      </c>
      <c r="G2194" s="23" t="str">
        <f>+IFERROR(VLOOKUP(AW2194,'[2]LISTAS ANEXO 1. 2'!$A$9:$B$38,2,FALSE),"")</f>
        <v>AVI</v>
      </c>
      <c r="H2194" s="23" t="str">
        <f>+IFERROR(IF(C2194="ADMINYCOOR",VLOOKUP(AY2194,'[2]LISTAS ANEXO 1. 3'!$B$13:$C$42,2,FALSE),IF(C2194="TASAS",VLOOKUP(AY2194,'[2]LISTAS ANEXO 1. 3'!$B$43:$C$51,2,FALSE),IF(C2194="FORTALECIMIENTO",VLOOKUP(AY2194,'[2]LISTAS ANEXO 1. 3'!$B$52:$C$58,2,FALSE),""))),"")</f>
        <v>HH</v>
      </c>
      <c r="I2194" s="23" t="str">
        <f>+IFERROR(VLOOKUP(#REF!,'[2]LISTAS ANEXO 1. 4'!$B$74:$C$90,2,FALSE),"")</f>
        <v/>
      </c>
      <c r="J2194" s="23" t="str">
        <f>+IFERROR(VLOOKUP(X2194,[2]ORDINALES!$B$2:$C$5,2,FALSE),"")</f>
        <v>CTADOS</v>
      </c>
      <c r="K2194" s="23" t="str">
        <f>+IFERROR(VLOOKUP(#REF!,[2]REGION!$G$2:$I$1125,2,FALSE),"")</f>
        <v/>
      </c>
      <c r="L2194" s="23" t="str">
        <f>+IFERROR(VLOOKUP(AI2194,[2]REGION!$G$2:$I$1125,2,FALSE),"")</f>
        <v>MAGDALENA</v>
      </c>
      <c r="M2194" s="23" t="str">
        <f>+IFERROR(VLOOKUP(#REF!,[2]ORDINALES!$H$2:$I$382,2,FALSE),"")</f>
        <v/>
      </c>
      <c r="N2194" s="23" t="str">
        <f>IFERROR(VLOOKUP(U2194,'[2]Lista Willy'!$B$11:$D$14,3,FALSE),"")</f>
        <v>REC_21</v>
      </c>
      <c r="O2194" s="24"/>
      <c r="P2194" s="90">
        <v>64009</v>
      </c>
      <c r="Q2194" s="90" t="s">
        <v>540</v>
      </c>
      <c r="R2194" s="90" t="s">
        <v>1757</v>
      </c>
      <c r="S2194" s="90" t="s">
        <v>2060</v>
      </c>
      <c r="T2194" s="94" t="s">
        <v>1757</v>
      </c>
      <c r="U2194" s="90" t="s">
        <v>1028</v>
      </c>
      <c r="V2194" s="94" t="s">
        <v>154</v>
      </c>
      <c r="W2194" s="90" t="s">
        <v>54</v>
      </c>
      <c r="X2194" s="90" t="s">
        <v>55</v>
      </c>
      <c r="Y2194" s="99" t="s">
        <v>2070</v>
      </c>
      <c r="Z2194" s="87">
        <v>55000000</v>
      </c>
      <c r="AA2194" s="120"/>
      <c r="AB2194" s="87"/>
      <c r="AC2194" s="87"/>
      <c r="AD2194" s="87"/>
      <c r="AE2194" s="120">
        <v>55000000</v>
      </c>
      <c r="AF2194" s="88">
        <v>55000000</v>
      </c>
      <c r="AG2194" s="88">
        <v>55000000</v>
      </c>
      <c r="AH2194" s="90">
        <v>132622</v>
      </c>
      <c r="AI2194" s="90" t="s">
        <v>1759</v>
      </c>
      <c r="AJ2194" s="90" t="s">
        <v>1760</v>
      </c>
      <c r="AK2194" s="90" t="s">
        <v>59</v>
      </c>
      <c r="AL2194" s="90" t="s">
        <v>2062</v>
      </c>
      <c r="AM2194" s="90"/>
      <c r="AN2194" s="90"/>
      <c r="AO2194" s="90"/>
      <c r="AP2194" s="90"/>
      <c r="AQ2194" s="90" t="s">
        <v>387</v>
      </c>
      <c r="AR2194" s="90" t="s">
        <v>1818</v>
      </c>
      <c r="AS2194" s="90" t="s">
        <v>60</v>
      </c>
      <c r="AT2194" s="90" t="s">
        <v>61</v>
      </c>
      <c r="AU2194" s="97" t="s">
        <v>62</v>
      </c>
      <c r="AV2194" s="98" t="s">
        <v>272</v>
      </c>
      <c r="AW2194" s="98" t="s">
        <v>273</v>
      </c>
      <c r="AX2194" s="97">
        <v>3202010</v>
      </c>
      <c r="AY2194" s="98" t="s">
        <v>274</v>
      </c>
      <c r="AZ2194" s="98" t="s">
        <v>407</v>
      </c>
      <c r="BA2194" s="24"/>
    </row>
    <row r="2195" spans="1:53" ht="84.75" customHeight="1">
      <c r="A2195" s="23" t="str">
        <f>+IFERROR(VLOOKUP(R2195,'[2]Listas niveles'!$D$2:$E$11,2,FALSE),"")</f>
        <v>DTCA</v>
      </c>
      <c r="B2195" s="23" t="str">
        <f>+IFERROR(VLOOKUP(AS2195,'[2]Listas anexo 1'!$A$7:$B$8,2,FALSE),"")</f>
        <v>ADMIN</v>
      </c>
      <c r="C2195" s="23" t="str">
        <f>+IFERROR(VLOOKUP(AT2195,'[2]Listas anexo 1'!$A$13:$B$15,2,FALSE),"")</f>
        <v>ADMINYCOOR</v>
      </c>
      <c r="D2195" s="23" t="str">
        <f>+IFERROR(VLOOKUP(AT2195,'[2]Listas anexo 1'!$A$13:$C$15,3,FALSE),"")</f>
        <v>CONTRIBUIR</v>
      </c>
      <c r="E2195" s="23" t="str">
        <f>+IFERROR(VLOOKUP(AT2195,'[2]Listas anexo 1'!$A$19:$B$21,2,FALSE),"")</f>
        <v>ADMINOB</v>
      </c>
      <c r="F2195" s="23" t="str">
        <f>+IFERROR(VLOOKUP(AV2195,'[2]Listas anexo 1'!$J$13:$K$21,2,FALSE),"")</f>
        <v>ADOBIII</v>
      </c>
      <c r="G2195" s="23" t="str">
        <f>+IFERROR(VLOOKUP(AW2195,'[2]LISTAS ANEXO 1. 2'!$A$9:$B$38,2,FALSE),"")</f>
        <v>AVI</v>
      </c>
      <c r="H2195" s="23" t="str">
        <f>+IFERROR(IF(C2195="ADMINYCOOR",VLOOKUP(AY2195,'[2]LISTAS ANEXO 1. 3'!$B$13:$C$42,2,FALSE),IF(C2195="TASAS",VLOOKUP(AY2195,'[2]LISTAS ANEXO 1. 3'!$B$43:$C$51,2,FALSE),IF(C2195="FORTALECIMIENTO",VLOOKUP(AY2195,'[2]LISTAS ANEXO 1. 3'!$B$52:$C$58,2,FALSE),""))),"")</f>
        <v>HH</v>
      </c>
      <c r="I2195" s="23" t="str">
        <f>+IFERROR(VLOOKUP(#REF!,'[2]LISTAS ANEXO 1. 4'!$B$74:$C$90,2,FALSE),"")</f>
        <v/>
      </c>
      <c r="J2195" s="23" t="str">
        <f>+IFERROR(VLOOKUP(X2195,[2]ORDINALES!$B$2:$C$5,2,FALSE),"")</f>
        <v>CTADOS</v>
      </c>
      <c r="K2195" s="23" t="str">
        <f>+IFERROR(VLOOKUP(#REF!,[2]REGION!$G$2:$I$1125,2,FALSE),"")</f>
        <v/>
      </c>
      <c r="L2195" s="23" t="str">
        <f>+IFERROR(VLOOKUP(AI2195,[2]REGION!$G$2:$I$1125,2,FALSE),"")</f>
        <v>MAGDALENA</v>
      </c>
      <c r="M2195" s="23" t="str">
        <f>+IFERROR(VLOOKUP(#REF!,[2]ORDINALES!$H$2:$I$382,2,FALSE),"")</f>
        <v/>
      </c>
      <c r="N2195" s="23" t="str">
        <f>IFERROR(VLOOKUP(U2195,'[2]Lista Willy'!$B$11:$D$14,3,FALSE),"")</f>
        <v>REC_21</v>
      </c>
      <c r="O2195" s="24"/>
      <c r="P2195" s="90">
        <v>64010</v>
      </c>
      <c r="Q2195" s="90" t="s">
        <v>540</v>
      </c>
      <c r="R2195" s="90" t="s">
        <v>1757</v>
      </c>
      <c r="S2195" s="90" t="s">
        <v>2060</v>
      </c>
      <c r="T2195" s="94" t="s">
        <v>1757</v>
      </c>
      <c r="U2195" s="90" t="s">
        <v>1028</v>
      </c>
      <c r="V2195" s="94" t="s">
        <v>154</v>
      </c>
      <c r="W2195" s="90" t="s">
        <v>54</v>
      </c>
      <c r="X2195" s="90" t="s">
        <v>55</v>
      </c>
      <c r="Y2195" s="99" t="s">
        <v>2071</v>
      </c>
      <c r="Z2195" s="87">
        <v>296000000</v>
      </c>
      <c r="AA2195" s="120"/>
      <c r="AB2195" s="87"/>
      <c r="AC2195" s="87"/>
      <c r="AD2195" s="87"/>
      <c r="AE2195" s="120">
        <v>296000000</v>
      </c>
      <c r="AF2195" s="88">
        <v>170118118.16999999</v>
      </c>
      <c r="AG2195" s="88">
        <v>296000000</v>
      </c>
      <c r="AH2195" s="90">
        <v>132622</v>
      </c>
      <c r="AI2195" s="90" t="s">
        <v>1759</v>
      </c>
      <c r="AJ2195" s="90" t="s">
        <v>1760</v>
      </c>
      <c r="AK2195" s="90" t="s">
        <v>59</v>
      </c>
      <c r="AL2195" s="90" t="s">
        <v>2062</v>
      </c>
      <c r="AM2195" s="90"/>
      <c r="AN2195" s="90"/>
      <c r="AO2195" s="90"/>
      <c r="AP2195" s="90"/>
      <c r="AQ2195" s="90" t="s">
        <v>387</v>
      </c>
      <c r="AR2195" s="90" t="s">
        <v>1818</v>
      </c>
      <c r="AS2195" s="90" t="s">
        <v>60</v>
      </c>
      <c r="AT2195" s="90" t="s">
        <v>61</v>
      </c>
      <c r="AU2195" s="97" t="s">
        <v>62</v>
      </c>
      <c r="AV2195" s="98" t="s">
        <v>272</v>
      </c>
      <c r="AW2195" s="98" t="s">
        <v>273</v>
      </c>
      <c r="AX2195" s="97">
        <v>3202010</v>
      </c>
      <c r="AY2195" s="98" t="s">
        <v>274</v>
      </c>
      <c r="AZ2195" s="98" t="s">
        <v>407</v>
      </c>
      <c r="BA2195" s="24"/>
    </row>
    <row r="2196" spans="1:53" ht="84.75" customHeight="1">
      <c r="A2196" s="23" t="str">
        <f>+IFERROR(VLOOKUP(R2196,'[2]Listas niveles'!$D$2:$E$11,2,FALSE),"")</f>
        <v>DTCA</v>
      </c>
      <c r="B2196" s="23" t="str">
        <f>+IFERROR(VLOOKUP(AS2196,'[2]Listas anexo 1'!$A$7:$B$8,2,FALSE),"")</f>
        <v>ADMIN</v>
      </c>
      <c r="C2196" s="23" t="str">
        <f>+IFERROR(VLOOKUP(AT2196,'[2]Listas anexo 1'!$A$13:$B$15,2,FALSE),"")</f>
        <v>ADMINYCOOR</v>
      </c>
      <c r="D2196" s="23" t="str">
        <f>+IFERROR(VLOOKUP(AT2196,'[2]Listas anexo 1'!$A$13:$C$15,3,FALSE),"")</f>
        <v>CONTRIBUIR</v>
      </c>
      <c r="E2196" s="23" t="str">
        <f>+IFERROR(VLOOKUP(AT2196,'[2]Listas anexo 1'!$A$19:$B$21,2,FALSE),"")</f>
        <v>ADMINOB</v>
      </c>
      <c r="F2196" s="23" t="str">
        <f>+IFERROR(VLOOKUP(AV2196,'[2]Listas anexo 1'!$J$13:$K$21,2,FALSE),"")</f>
        <v>ADOBI</v>
      </c>
      <c r="G2196" s="23" t="str">
        <f>+IFERROR(VLOOKUP(AW2196,'[2]LISTAS ANEXO 1. 2'!$A$9:$B$38,2,FALSE),"")</f>
        <v>AI</v>
      </c>
      <c r="H2196" s="23" t="str">
        <f>+IFERROR(IF(C2196="ADMINYCOOR",VLOOKUP(AY2196,'[2]LISTAS ANEXO 1. 3'!$B$13:$C$42,2,FALSE),IF(C2196="TASAS",VLOOKUP(AY2196,'[2]LISTAS ANEXO 1. 3'!$B$43:$C$51,2,FALSE),IF(C2196="FORTALECIMIENTO",VLOOKUP(AY2196,'[2]LISTAS ANEXO 1. 3'!$B$52:$C$58,2,FALSE),""))),"")</f>
        <v>AA</v>
      </c>
      <c r="I2196" s="23" t="str">
        <f>+IFERROR(VLOOKUP(#REF!,'[2]LISTAS ANEXO 1. 4'!$B$74:$C$90,2,FALSE),"")</f>
        <v/>
      </c>
      <c r="J2196" s="23" t="str">
        <f>+IFERROR(VLOOKUP(X2196,[2]ORDINALES!$B$2:$C$5,2,FALSE),"")</f>
        <v>CTADOS</v>
      </c>
      <c r="K2196" s="23" t="str">
        <f>+IFERROR(VLOOKUP(#REF!,[2]REGION!$G$2:$I$1125,2,FALSE),"")</f>
        <v/>
      </c>
      <c r="L2196" s="23" t="str">
        <f>+IFERROR(VLOOKUP(AI2196,[2]REGION!$G$2:$I$1125,2,FALSE),"")</f>
        <v>MAGDALENA</v>
      </c>
      <c r="M2196" s="23" t="str">
        <f>+IFERROR(VLOOKUP(#REF!,[2]ORDINALES!$H$2:$I$382,2,FALSE),"")</f>
        <v/>
      </c>
      <c r="N2196" s="23" t="str">
        <f>IFERROR(VLOOKUP(U2196,'[2]Lista Willy'!$B$11:$D$14,3,FALSE),"")</f>
        <v>REC_20</v>
      </c>
      <c r="O2196" s="24"/>
      <c r="P2196" s="90">
        <v>64011</v>
      </c>
      <c r="Q2196" s="90" t="s">
        <v>540</v>
      </c>
      <c r="R2196" s="90" t="s">
        <v>1757</v>
      </c>
      <c r="S2196" s="90" t="s">
        <v>2060</v>
      </c>
      <c r="T2196" s="94" t="s">
        <v>1757</v>
      </c>
      <c r="U2196" s="90" t="s">
        <v>153</v>
      </c>
      <c r="V2196" s="94" t="s">
        <v>154</v>
      </c>
      <c r="W2196" s="90" t="s">
        <v>54</v>
      </c>
      <c r="X2196" s="90" t="s">
        <v>55</v>
      </c>
      <c r="Y2196" s="99" t="s">
        <v>1774</v>
      </c>
      <c r="Z2196" s="87">
        <v>10000000</v>
      </c>
      <c r="AA2196" s="120"/>
      <c r="AB2196" s="87"/>
      <c r="AC2196" s="87"/>
      <c r="AD2196" s="87"/>
      <c r="AE2196" s="120">
        <v>10000000</v>
      </c>
      <c r="AF2196" s="88"/>
      <c r="AG2196" s="89"/>
      <c r="AH2196" s="90"/>
      <c r="AI2196" s="90" t="s">
        <v>1759</v>
      </c>
      <c r="AJ2196" s="90" t="s">
        <v>1760</v>
      </c>
      <c r="AK2196" s="90" t="s">
        <v>59</v>
      </c>
      <c r="AL2196" s="90" t="s">
        <v>2062</v>
      </c>
      <c r="AM2196" s="90"/>
      <c r="AN2196" s="90"/>
      <c r="AO2196" s="90"/>
      <c r="AP2196" s="90"/>
      <c r="AQ2196" s="90" t="s">
        <v>387</v>
      </c>
      <c r="AR2196" s="90" t="s">
        <v>1818</v>
      </c>
      <c r="AS2196" s="90" t="s">
        <v>60</v>
      </c>
      <c r="AT2196" s="90" t="s">
        <v>61</v>
      </c>
      <c r="AU2196" s="97" t="s">
        <v>62</v>
      </c>
      <c r="AV2196" s="98" t="s">
        <v>125</v>
      </c>
      <c r="AW2196" s="98" t="s">
        <v>126</v>
      </c>
      <c r="AX2196" s="97">
        <v>3202032</v>
      </c>
      <c r="AY2196" s="98" t="s">
        <v>127</v>
      </c>
      <c r="AZ2196" s="98" t="s">
        <v>128</v>
      </c>
      <c r="BA2196" s="24"/>
    </row>
    <row r="2197" spans="1:53" ht="84.75" customHeight="1">
      <c r="A2197" s="23" t="str">
        <f>+IFERROR(VLOOKUP(R2197,'[2]Listas niveles'!$D$2:$E$11,2,FALSE),"")</f>
        <v>DTCA</v>
      </c>
      <c r="B2197" s="23" t="str">
        <f>+IFERROR(VLOOKUP(AS2197,'[2]Listas anexo 1'!$A$7:$B$8,2,FALSE),"")</f>
        <v>ADMIN</v>
      </c>
      <c r="C2197" s="23" t="str">
        <f>+IFERROR(VLOOKUP(AT2197,'[2]Listas anexo 1'!$A$13:$B$15,2,FALSE),"")</f>
        <v>ADMINYCOOR</v>
      </c>
      <c r="D2197" s="23" t="str">
        <f>+IFERROR(VLOOKUP(AT2197,'[2]Listas anexo 1'!$A$13:$C$15,3,FALSE),"")</f>
        <v>CONTRIBUIR</v>
      </c>
      <c r="E2197" s="23" t="str">
        <f>+IFERROR(VLOOKUP(AT2197,'[2]Listas anexo 1'!$A$19:$B$21,2,FALSE),"")</f>
        <v>ADMINOB</v>
      </c>
      <c r="F2197" s="23" t="str">
        <f>+IFERROR(VLOOKUP(AV2197,'[2]Listas anexo 1'!$J$13:$K$21,2,FALSE),"")</f>
        <v>ADOBIII</v>
      </c>
      <c r="G2197" s="23" t="str">
        <f>+IFERROR(VLOOKUP(AW2197,'[2]LISTAS ANEXO 1. 2'!$A$9:$B$38,2,FALSE),"")</f>
        <v>AVI</v>
      </c>
      <c r="H2197" s="23" t="str">
        <f>+IFERROR(IF(C2197="ADMINYCOOR",VLOOKUP(AY2197,'[2]LISTAS ANEXO 1. 3'!$B$13:$C$42,2,FALSE),IF(C2197="TASAS",VLOOKUP(AY2197,'[2]LISTAS ANEXO 1. 3'!$B$43:$C$51,2,FALSE),IF(C2197="FORTALECIMIENTO",VLOOKUP(AY2197,'[2]LISTAS ANEXO 1. 3'!$B$52:$C$58,2,FALSE),""))),"")</f>
        <v>HH</v>
      </c>
      <c r="I2197" s="23" t="str">
        <f>+IFERROR(VLOOKUP(#REF!,'[2]LISTAS ANEXO 1. 4'!$B$74:$C$90,2,FALSE),"")</f>
        <v/>
      </c>
      <c r="J2197" s="23" t="str">
        <f>+IFERROR(VLOOKUP(X2197,[2]ORDINALES!$B$2:$C$5,2,FALSE),"")</f>
        <v>CTADOS</v>
      </c>
      <c r="K2197" s="23" t="str">
        <f>+IFERROR(VLOOKUP(#REF!,[2]REGION!$G$2:$I$1125,2,FALSE),"")</f>
        <v/>
      </c>
      <c r="L2197" s="23" t="str">
        <f>+IFERROR(VLOOKUP(AI2197,[2]REGION!$G$2:$I$1125,2,FALSE),"")</f>
        <v>MAGDALENA</v>
      </c>
      <c r="M2197" s="23" t="str">
        <f>+IFERROR(VLOOKUP(#REF!,[2]ORDINALES!$H$2:$I$382,2,FALSE),"")</f>
        <v/>
      </c>
      <c r="N2197" s="23" t="str">
        <f>IFERROR(VLOOKUP(U2197,'[2]Lista Willy'!$B$11:$D$14,3,FALSE),"")</f>
        <v>REC_21</v>
      </c>
      <c r="O2197" s="24"/>
      <c r="P2197" s="90">
        <v>64012</v>
      </c>
      <c r="Q2197" s="90" t="s">
        <v>540</v>
      </c>
      <c r="R2197" s="90" t="s">
        <v>1757</v>
      </c>
      <c r="S2197" s="90" t="s">
        <v>2060</v>
      </c>
      <c r="T2197" s="94" t="s">
        <v>1757</v>
      </c>
      <c r="U2197" s="90" t="s">
        <v>1028</v>
      </c>
      <c r="V2197" s="94" t="s">
        <v>154</v>
      </c>
      <c r="W2197" s="90" t="s">
        <v>54</v>
      </c>
      <c r="X2197" s="90" t="s">
        <v>55</v>
      </c>
      <c r="Y2197" s="99" t="s">
        <v>2072</v>
      </c>
      <c r="Z2197" s="87">
        <v>138000000</v>
      </c>
      <c r="AA2197" s="120"/>
      <c r="AB2197" s="87"/>
      <c r="AC2197" s="87"/>
      <c r="AD2197" s="87"/>
      <c r="AE2197" s="120">
        <v>138000000</v>
      </c>
      <c r="AF2197" s="88"/>
      <c r="AG2197" s="88">
        <v>138000000</v>
      </c>
      <c r="AH2197" s="90">
        <v>132622</v>
      </c>
      <c r="AI2197" s="90" t="s">
        <v>1759</v>
      </c>
      <c r="AJ2197" s="90" t="s">
        <v>1760</v>
      </c>
      <c r="AK2197" s="90" t="s">
        <v>59</v>
      </c>
      <c r="AL2197" s="90" t="s">
        <v>2062</v>
      </c>
      <c r="AM2197" s="90"/>
      <c r="AN2197" s="90"/>
      <c r="AO2197" s="90"/>
      <c r="AP2197" s="90"/>
      <c r="AQ2197" s="90" t="s">
        <v>387</v>
      </c>
      <c r="AR2197" s="90" t="s">
        <v>1818</v>
      </c>
      <c r="AS2197" s="90" t="s">
        <v>60</v>
      </c>
      <c r="AT2197" s="90" t="s">
        <v>61</v>
      </c>
      <c r="AU2197" s="97" t="s">
        <v>62</v>
      </c>
      <c r="AV2197" s="98" t="s">
        <v>272</v>
      </c>
      <c r="AW2197" s="98" t="s">
        <v>273</v>
      </c>
      <c r="AX2197" s="97">
        <v>3202010</v>
      </c>
      <c r="AY2197" s="98" t="s">
        <v>274</v>
      </c>
      <c r="AZ2197" s="98" t="s">
        <v>407</v>
      </c>
      <c r="BA2197" s="24"/>
    </row>
    <row r="2198" spans="1:53" ht="84.75" customHeight="1">
      <c r="A2198" s="23" t="str">
        <f>+IFERROR(VLOOKUP(R2198,'[2]Listas niveles'!$D$2:$E$11,2,FALSE),"")</f>
        <v>DTCA</v>
      </c>
      <c r="B2198" s="23" t="str">
        <f>+IFERROR(VLOOKUP(AS2198,'[2]Listas anexo 1'!$A$7:$B$8,2,FALSE),"")</f>
        <v>ADMIN</v>
      </c>
      <c r="C2198" s="23" t="str">
        <f>+IFERROR(VLOOKUP(AT2198,'[2]Listas anexo 1'!$A$13:$B$15,2,FALSE),"")</f>
        <v>ADMINYCOOR</v>
      </c>
      <c r="D2198" s="23" t="str">
        <f>+IFERROR(VLOOKUP(AT2198,'[2]Listas anexo 1'!$A$13:$C$15,3,FALSE),"")</f>
        <v>CONTRIBUIR</v>
      </c>
      <c r="E2198" s="23" t="str">
        <f>+IFERROR(VLOOKUP(AT2198,'[2]Listas anexo 1'!$A$19:$B$21,2,FALSE),"")</f>
        <v>ADMINOB</v>
      </c>
      <c r="F2198" s="23" t="str">
        <f>+IFERROR(VLOOKUP(AV2198,'[2]Listas anexo 1'!$J$13:$K$21,2,FALSE),"")</f>
        <v>ADOBIII</v>
      </c>
      <c r="G2198" s="23" t="str">
        <f>+IFERROR(VLOOKUP(AW2198,'[2]LISTAS ANEXO 1. 2'!$A$9:$B$38,2,FALSE),"")</f>
        <v>AVI</v>
      </c>
      <c r="H2198" s="23" t="str">
        <f>+IFERROR(IF(C2198="ADMINYCOOR",VLOOKUP(AY2198,'[2]LISTAS ANEXO 1. 3'!$B$13:$C$42,2,FALSE),IF(C2198="TASAS",VLOOKUP(AY2198,'[2]LISTAS ANEXO 1. 3'!$B$43:$C$51,2,FALSE),IF(C2198="FORTALECIMIENTO",VLOOKUP(AY2198,'[2]LISTAS ANEXO 1. 3'!$B$52:$C$58,2,FALSE),""))),"")</f>
        <v>HH</v>
      </c>
      <c r="I2198" s="23" t="str">
        <f>+IFERROR(VLOOKUP(#REF!,'[2]LISTAS ANEXO 1. 4'!$B$74:$C$90,2,FALSE),"")</f>
        <v/>
      </c>
      <c r="J2198" s="23" t="str">
        <f>+IFERROR(VLOOKUP(X2198,[2]ORDINALES!$B$2:$C$5,2,FALSE),"")</f>
        <v>CTADOS</v>
      </c>
      <c r="K2198" s="23" t="str">
        <f>+IFERROR(VLOOKUP(#REF!,[2]REGION!$G$2:$I$1125,2,FALSE),"")</f>
        <v/>
      </c>
      <c r="L2198" s="23" t="str">
        <f>+IFERROR(VLOOKUP(AI2198,[2]REGION!$G$2:$I$1125,2,FALSE),"")</f>
        <v>MAGDALENA</v>
      </c>
      <c r="M2198" s="23" t="str">
        <f>+IFERROR(VLOOKUP(#REF!,[2]ORDINALES!$H$2:$I$382,2,FALSE),"")</f>
        <v/>
      </c>
      <c r="N2198" s="23" t="str">
        <f>IFERROR(VLOOKUP(U2198,'[2]Lista Willy'!$B$11:$D$14,3,FALSE),"")</f>
        <v>REC_21</v>
      </c>
      <c r="O2198" s="24"/>
      <c r="P2198" s="90">
        <v>64013</v>
      </c>
      <c r="Q2198" s="90" t="s">
        <v>540</v>
      </c>
      <c r="R2198" s="90" t="s">
        <v>1757</v>
      </c>
      <c r="S2198" s="90" t="s">
        <v>2060</v>
      </c>
      <c r="T2198" s="94" t="s">
        <v>1757</v>
      </c>
      <c r="U2198" s="90" t="s">
        <v>1028</v>
      </c>
      <c r="V2198" s="94" t="s">
        <v>154</v>
      </c>
      <c r="W2198" s="90" t="s">
        <v>54</v>
      </c>
      <c r="X2198" s="90" t="s">
        <v>55</v>
      </c>
      <c r="Y2198" s="99" t="s">
        <v>2073</v>
      </c>
      <c r="Z2198" s="87">
        <v>140000000</v>
      </c>
      <c r="AA2198" s="120"/>
      <c r="AB2198" s="87"/>
      <c r="AC2198" s="87"/>
      <c r="AD2198" s="87"/>
      <c r="AE2198" s="120">
        <v>140000000</v>
      </c>
      <c r="AF2198" s="88"/>
      <c r="AG2198" s="88">
        <v>140000000</v>
      </c>
      <c r="AH2198" s="90">
        <v>132622</v>
      </c>
      <c r="AI2198" s="90" t="s">
        <v>1759</v>
      </c>
      <c r="AJ2198" s="90" t="s">
        <v>1760</v>
      </c>
      <c r="AK2198" s="90" t="s">
        <v>59</v>
      </c>
      <c r="AL2198" s="90" t="s">
        <v>2062</v>
      </c>
      <c r="AM2198" s="90"/>
      <c r="AN2198" s="90"/>
      <c r="AO2198" s="90"/>
      <c r="AP2198" s="90"/>
      <c r="AQ2198" s="90" t="s">
        <v>387</v>
      </c>
      <c r="AR2198" s="90" t="s">
        <v>1818</v>
      </c>
      <c r="AS2198" s="90" t="s">
        <v>60</v>
      </c>
      <c r="AT2198" s="90" t="s">
        <v>61</v>
      </c>
      <c r="AU2198" s="97" t="s">
        <v>62</v>
      </c>
      <c r="AV2198" s="98" t="s">
        <v>272</v>
      </c>
      <c r="AW2198" s="98" t="s">
        <v>273</v>
      </c>
      <c r="AX2198" s="97">
        <v>3202010</v>
      </c>
      <c r="AY2198" s="98" t="s">
        <v>274</v>
      </c>
      <c r="AZ2198" s="98" t="s">
        <v>407</v>
      </c>
      <c r="BA2198" s="24"/>
    </row>
    <row r="2199" spans="1:53" ht="84.75" customHeight="1">
      <c r="A2199" s="23" t="str">
        <f>+IFERROR(VLOOKUP(R2199,'[2]Listas niveles'!$D$2:$E$11,2,FALSE),"")</f>
        <v>DTCA</v>
      </c>
      <c r="B2199" s="23" t="str">
        <f>+IFERROR(VLOOKUP(AS2199,'[2]Listas anexo 1'!$A$7:$B$8,2,FALSE),"")</f>
        <v>ADMIN</v>
      </c>
      <c r="C2199" s="23" t="str">
        <f>+IFERROR(VLOOKUP(AT2199,'[2]Listas anexo 1'!$A$13:$B$15,2,FALSE),"")</f>
        <v>ADMINYCOOR</v>
      </c>
      <c r="D2199" s="23" t="str">
        <f>+IFERROR(VLOOKUP(AT2199,'[2]Listas anexo 1'!$A$13:$C$15,3,FALSE),"")</f>
        <v>CONTRIBUIR</v>
      </c>
      <c r="E2199" s="23" t="str">
        <f>+IFERROR(VLOOKUP(AT2199,'[2]Listas anexo 1'!$A$19:$B$21,2,FALSE),"")</f>
        <v>ADMINOB</v>
      </c>
      <c r="F2199" s="23" t="str">
        <f>+IFERROR(VLOOKUP(AV2199,'[2]Listas anexo 1'!$J$13:$K$21,2,FALSE),"")</f>
        <v>ADOBIII</v>
      </c>
      <c r="G2199" s="23" t="str">
        <f>+IFERROR(VLOOKUP(AW2199,'[2]LISTAS ANEXO 1. 2'!$A$9:$B$38,2,FALSE),"")</f>
        <v>AVI</v>
      </c>
      <c r="H2199" s="23" t="str">
        <f>+IFERROR(IF(C2199="ADMINYCOOR",VLOOKUP(AY2199,'[2]LISTAS ANEXO 1. 3'!$B$13:$C$42,2,FALSE),IF(C2199="TASAS",VLOOKUP(AY2199,'[2]LISTAS ANEXO 1. 3'!$B$43:$C$51,2,FALSE),IF(C2199="FORTALECIMIENTO",VLOOKUP(AY2199,'[2]LISTAS ANEXO 1. 3'!$B$52:$C$58,2,FALSE),""))),"")</f>
        <v>HH</v>
      </c>
      <c r="I2199" s="23" t="str">
        <f>+IFERROR(VLOOKUP(#REF!,'[2]LISTAS ANEXO 1. 4'!$B$74:$C$90,2,FALSE),"")</f>
        <v/>
      </c>
      <c r="J2199" s="23" t="str">
        <f>+IFERROR(VLOOKUP(X2199,[2]ORDINALES!$B$2:$C$5,2,FALSE),"")</f>
        <v>CTADOS</v>
      </c>
      <c r="K2199" s="23" t="str">
        <f>+IFERROR(VLOOKUP(#REF!,[2]REGION!$G$2:$I$1125,2,FALSE),"")</f>
        <v/>
      </c>
      <c r="L2199" s="23" t="str">
        <f>+IFERROR(VLOOKUP(AI2199,[2]REGION!$G$2:$I$1125,2,FALSE),"")</f>
        <v>MAGDALENA</v>
      </c>
      <c r="M2199" s="23" t="str">
        <f>+IFERROR(VLOOKUP(#REF!,[2]ORDINALES!$H$2:$I$382,2,FALSE),"")</f>
        <v/>
      </c>
      <c r="N2199" s="23" t="str">
        <f>IFERROR(VLOOKUP(U2199,'[2]Lista Willy'!$B$11:$D$14,3,FALSE),"")</f>
        <v>REC_20</v>
      </c>
      <c r="O2199" s="24"/>
      <c r="P2199" s="90">
        <v>64014</v>
      </c>
      <c r="Q2199" s="90" t="s">
        <v>540</v>
      </c>
      <c r="R2199" s="90" t="s">
        <v>1757</v>
      </c>
      <c r="S2199" s="90" t="s">
        <v>2060</v>
      </c>
      <c r="T2199" s="94" t="s">
        <v>1757</v>
      </c>
      <c r="U2199" s="90" t="s">
        <v>153</v>
      </c>
      <c r="V2199" s="94" t="s">
        <v>154</v>
      </c>
      <c r="W2199" s="90" t="s">
        <v>54</v>
      </c>
      <c r="X2199" s="90" t="s">
        <v>55</v>
      </c>
      <c r="Y2199" s="99" t="s">
        <v>2074</v>
      </c>
      <c r="Z2199" s="87">
        <v>40000000</v>
      </c>
      <c r="AA2199" s="120"/>
      <c r="AB2199" s="87"/>
      <c r="AC2199" s="87"/>
      <c r="AD2199" s="87"/>
      <c r="AE2199" s="120">
        <v>40000000</v>
      </c>
      <c r="AF2199" s="88"/>
      <c r="AG2199" s="88">
        <v>40000000</v>
      </c>
      <c r="AH2199" s="90">
        <v>132622</v>
      </c>
      <c r="AI2199" s="90" t="s">
        <v>1759</v>
      </c>
      <c r="AJ2199" s="90" t="s">
        <v>1760</v>
      </c>
      <c r="AK2199" s="90" t="s">
        <v>59</v>
      </c>
      <c r="AL2199" s="90" t="s">
        <v>2062</v>
      </c>
      <c r="AM2199" s="90"/>
      <c r="AN2199" s="90"/>
      <c r="AO2199" s="90"/>
      <c r="AP2199" s="90"/>
      <c r="AQ2199" s="90" t="s">
        <v>387</v>
      </c>
      <c r="AR2199" s="90" t="s">
        <v>1818</v>
      </c>
      <c r="AS2199" s="90" t="s">
        <v>60</v>
      </c>
      <c r="AT2199" s="90" t="s">
        <v>61</v>
      </c>
      <c r="AU2199" s="97" t="s">
        <v>62</v>
      </c>
      <c r="AV2199" s="98" t="s">
        <v>272</v>
      </c>
      <c r="AW2199" s="98" t="s">
        <v>273</v>
      </c>
      <c r="AX2199" s="97">
        <v>3202010</v>
      </c>
      <c r="AY2199" s="98" t="s">
        <v>274</v>
      </c>
      <c r="AZ2199" s="98" t="s">
        <v>407</v>
      </c>
      <c r="BA2199" s="24"/>
    </row>
    <row r="2200" spans="1:53" ht="84.75" customHeight="1">
      <c r="A2200" s="23" t="str">
        <f>+IFERROR(VLOOKUP(R2200,'[2]Listas niveles'!$D$2:$E$11,2,FALSE),"")</f>
        <v>DTCA</v>
      </c>
      <c r="B2200" s="23" t="str">
        <f>+IFERROR(VLOOKUP(AS2200,'[2]Listas anexo 1'!$A$7:$B$8,2,FALSE),"")</f>
        <v>ADMIN</v>
      </c>
      <c r="C2200" s="23" t="str">
        <f>+IFERROR(VLOOKUP(AT2200,'[2]Listas anexo 1'!$A$13:$B$15,2,FALSE),"")</f>
        <v>ADMINYCOOR</v>
      </c>
      <c r="D2200" s="23" t="str">
        <f>+IFERROR(VLOOKUP(AT2200,'[2]Listas anexo 1'!$A$13:$C$15,3,FALSE),"")</f>
        <v>CONTRIBUIR</v>
      </c>
      <c r="E2200" s="23" t="str">
        <f>+IFERROR(VLOOKUP(AT2200,'[2]Listas anexo 1'!$A$19:$B$21,2,FALSE),"")</f>
        <v>ADMINOB</v>
      </c>
      <c r="F2200" s="23" t="str">
        <f>+IFERROR(VLOOKUP(AV2200,'[2]Listas anexo 1'!$J$13:$K$21,2,FALSE),"")</f>
        <v>ADOBIII</v>
      </c>
      <c r="G2200" s="23" t="str">
        <f>+IFERROR(VLOOKUP(AW2200,'[2]LISTAS ANEXO 1. 2'!$A$9:$B$38,2,FALSE),"")</f>
        <v>AVI</v>
      </c>
      <c r="H2200" s="23" t="str">
        <f>+IFERROR(IF(C2200="ADMINYCOOR",VLOOKUP(AY2200,'[2]LISTAS ANEXO 1. 3'!$B$13:$C$42,2,FALSE),IF(C2200="TASAS",VLOOKUP(AY2200,'[2]LISTAS ANEXO 1. 3'!$B$43:$C$51,2,FALSE),IF(C2200="FORTALECIMIENTO",VLOOKUP(AY2200,'[2]LISTAS ANEXO 1. 3'!$B$52:$C$58,2,FALSE),""))),"")</f>
        <v>HH</v>
      </c>
      <c r="I2200" s="23" t="str">
        <f>+IFERROR(VLOOKUP(#REF!,'[2]LISTAS ANEXO 1. 4'!$B$74:$C$90,2,FALSE),"")</f>
        <v/>
      </c>
      <c r="J2200" s="23" t="str">
        <f>+IFERROR(VLOOKUP(X2200,[2]ORDINALES!$B$2:$C$5,2,FALSE),"")</f>
        <v>CTADOS</v>
      </c>
      <c r="K2200" s="23" t="str">
        <f>+IFERROR(VLOOKUP(#REF!,[2]REGION!$G$2:$I$1125,2,FALSE),"")</f>
        <v/>
      </c>
      <c r="L2200" s="23" t="str">
        <f>+IFERROR(VLOOKUP(AI2200,[2]REGION!$G$2:$I$1125,2,FALSE),"")</f>
        <v>MAGDALENA</v>
      </c>
      <c r="M2200" s="23" t="str">
        <f>+IFERROR(VLOOKUP(#REF!,[2]ORDINALES!$H$2:$I$382,2,FALSE),"")</f>
        <v/>
      </c>
      <c r="N2200" s="23" t="str">
        <f>IFERROR(VLOOKUP(U2200,'[2]Lista Willy'!$B$11:$D$14,3,FALSE),"")</f>
        <v>REC_21</v>
      </c>
      <c r="O2200" s="24"/>
      <c r="P2200" s="90">
        <v>64015</v>
      </c>
      <c r="Q2200" s="90" t="s">
        <v>540</v>
      </c>
      <c r="R2200" s="90" t="s">
        <v>1757</v>
      </c>
      <c r="S2200" s="90" t="s">
        <v>2060</v>
      </c>
      <c r="T2200" s="94" t="s">
        <v>1757</v>
      </c>
      <c r="U2200" s="90" t="s">
        <v>1028</v>
      </c>
      <c r="V2200" s="94" t="s">
        <v>154</v>
      </c>
      <c r="W2200" s="90" t="s">
        <v>54</v>
      </c>
      <c r="X2200" s="90" t="s">
        <v>55</v>
      </c>
      <c r="Y2200" s="99" t="s">
        <v>2782</v>
      </c>
      <c r="Z2200" s="87">
        <v>40000000</v>
      </c>
      <c r="AA2200" s="120"/>
      <c r="AB2200" s="87"/>
      <c r="AC2200" s="87"/>
      <c r="AD2200" s="87"/>
      <c r="AE2200" s="120">
        <v>40000000</v>
      </c>
      <c r="AF2200" s="88"/>
      <c r="AG2200" s="88">
        <v>40509822</v>
      </c>
      <c r="AH2200" s="90">
        <v>132622</v>
      </c>
      <c r="AI2200" s="90" t="s">
        <v>1759</v>
      </c>
      <c r="AJ2200" s="90" t="s">
        <v>1760</v>
      </c>
      <c r="AK2200" s="90" t="s">
        <v>59</v>
      </c>
      <c r="AL2200" s="90" t="s">
        <v>2062</v>
      </c>
      <c r="AM2200" s="90"/>
      <c r="AN2200" s="90"/>
      <c r="AO2200" s="90"/>
      <c r="AP2200" s="90"/>
      <c r="AQ2200" s="90" t="s">
        <v>387</v>
      </c>
      <c r="AR2200" s="90" t="s">
        <v>1818</v>
      </c>
      <c r="AS2200" s="90" t="s">
        <v>60</v>
      </c>
      <c r="AT2200" s="90" t="s">
        <v>61</v>
      </c>
      <c r="AU2200" s="97" t="s">
        <v>62</v>
      </c>
      <c r="AV2200" s="98" t="s">
        <v>272</v>
      </c>
      <c r="AW2200" s="98" t="s">
        <v>273</v>
      </c>
      <c r="AX2200" s="97">
        <v>3202010</v>
      </c>
      <c r="AY2200" s="98" t="s">
        <v>274</v>
      </c>
      <c r="AZ2200" s="98" t="s">
        <v>407</v>
      </c>
      <c r="BA2200" s="24"/>
    </row>
    <row r="2201" spans="1:53" ht="84.75" customHeight="1">
      <c r="A2201" s="23" t="str">
        <f>+IFERROR(VLOOKUP(R2201,'[2]Listas niveles'!$D$2:$E$11,2,FALSE),"")</f>
        <v>DTCA</v>
      </c>
      <c r="B2201" s="23" t="str">
        <f>+IFERROR(VLOOKUP(AS2201,'[2]Listas anexo 1'!$A$7:$B$8,2,FALSE),"")</f>
        <v>ADMIN</v>
      </c>
      <c r="C2201" s="23" t="str">
        <f>+IFERROR(VLOOKUP(AT2201,'[2]Listas anexo 1'!$A$13:$B$15,2,FALSE),"")</f>
        <v>ADMINYCOOR</v>
      </c>
      <c r="D2201" s="23" t="str">
        <f>+IFERROR(VLOOKUP(AT2201,'[2]Listas anexo 1'!$A$13:$C$15,3,FALSE),"")</f>
        <v>CONTRIBUIR</v>
      </c>
      <c r="E2201" s="23" t="str">
        <f>+IFERROR(VLOOKUP(AT2201,'[2]Listas anexo 1'!$A$19:$B$21,2,FALSE),"")</f>
        <v>ADMINOB</v>
      </c>
      <c r="F2201" s="23" t="str">
        <f>+IFERROR(VLOOKUP(AV2201,'[2]Listas anexo 1'!$J$13:$K$21,2,FALSE),"")</f>
        <v>ADOBIII</v>
      </c>
      <c r="G2201" s="23" t="str">
        <f>+IFERROR(VLOOKUP(AW2201,'[2]LISTAS ANEXO 1. 2'!$A$9:$B$38,2,FALSE),"")</f>
        <v>AVI</v>
      </c>
      <c r="H2201" s="23" t="str">
        <f>+IFERROR(IF(C2201="ADMINYCOOR",VLOOKUP(AY2201,'[2]LISTAS ANEXO 1. 3'!$B$13:$C$42,2,FALSE),IF(C2201="TASAS",VLOOKUP(AY2201,'[2]LISTAS ANEXO 1. 3'!$B$43:$C$51,2,FALSE),IF(C2201="FORTALECIMIENTO",VLOOKUP(AY2201,'[2]LISTAS ANEXO 1. 3'!$B$52:$C$58,2,FALSE),""))),"")</f>
        <v>HH</v>
      </c>
      <c r="I2201" s="23" t="str">
        <f>+IFERROR(VLOOKUP(#REF!,'[2]LISTAS ANEXO 1. 4'!$B$74:$C$90,2,FALSE),"")</f>
        <v/>
      </c>
      <c r="J2201" s="23" t="str">
        <f>+IFERROR(VLOOKUP(X2201,[2]ORDINALES!$B$2:$C$5,2,FALSE),"")</f>
        <v>CTADOS</v>
      </c>
      <c r="K2201" s="23" t="str">
        <f>+IFERROR(VLOOKUP(#REF!,[2]REGION!$G$2:$I$1125,2,FALSE),"")</f>
        <v/>
      </c>
      <c r="L2201" s="23" t="str">
        <f>+IFERROR(VLOOKUP(AI2201,[2]REGION!$G$2:$I$1125,2,FALSE),"")</f>
        <v>MAGDALENA</v>
      </c>
      <c r="M2201" s="23" t="str">
        <f>+IFERROR(VLOOKUP(#REF!,[2]ORDINALES!$H$2:$I$382,2,FALSE),"")</f>
        <v/>
      </c>
      <c r="N2201" s="23" t="str">
        <f>IFERROR(VLOOKUP(U2201,'[2]Lista Willy'!$B$11:$D$14,3,FALSE),"")</f>
        <v>REC_21</v>
      </c>
      <c r="O2201" s="24"/>
      <c r="P2201" s="90">
        <v>64016</v>
      </c>
      <c r="Q2201" s="90" t="s">
        <v>540</v>
      </c>
      <c r="R2201" s="90" t="s">
        <v>1757</v>
      </c>
      <c r="S2201" s="90" t="s">
        <v>2060</v>
      </c>
      <c r="T2201" s="94" t="s">
        <v>1757</v>
      </c>
      <c r="U2201" s="90" t="s">
        <v>1028</v>
      </c>
      <c r="V2201" s="94" t="s">
        <v>154</v>
      </c>
      <c r="W2201" s="90" t="s">
        <v>54</v>
      </c>
      <c r="X2201" s="90" t="s">
        <v>55</v>
      </c>
      <c r="Y2201" s="99" t="s">
        <v>2075</v>
      </c>
      <c r="Z2201" s="87">
        <v>16000000</v>
      </c>
      <c r="AA2201" s="120"/>
      <c r="AB2201" s="87"/>
      <c r="AC2201" s="87"/>
      <c r="AD2201" s="87"/>
      <c r="AE2201" s="120">
        <v>16000000</v>
      </c>
      <c r="AF2201" s="88"/>
      <c r="AG2201" s="88">
        <v>16000000</v>
      </c>
      <c r="AH2201" s="90">
        <v>132622</v>
      </c>
      <c r="AI2201" s="90" t="s">
        <v>1759</v>
      </c>
      <c r="AJ2201" s="90" t="s">
        <v>1760</v>
      </c>
      <c r="AK2201" s="90" t="s">
        <v>59</v>
      </c>
      <c r="AL2201" s="90" t="s">
        <v>2062</v>
      </c>
      <c r="AM2201" s="90"/>
      <c r="AN2201" s="90"/>
      <c r="AO2201" s="90"/>
      <c r="AP2201" s="90"/>
      <c r="AQ2201" s="90" t="s">
        <v>387</v>
      </c>
      <c r="AR2201" s="90" t="s">
        <v>1818</v>
      </c>
      <c r="AS2201" s="90" t="s">
        <v>60</v>
      </c>
      <c r="AT2201" s="90" t="s">
        <v>61</v>
      </c>
      <c r="AU2201" s="97" t="s">
        <v>62</v>
      </c>
      <c r="AV2201" s="98" t="s">
        <v>272</v>
      </c>
      <c r="AW2201" s="98" t="s">
        <v>273</v>
      </c>
      <c r="AX2201" s="97">
        <v>3202010</v>
      </c>
      <c r="AY2201" s="98" t="s">
        <v>274</v>
      </c>
      <c r="AZ2201" s="98" t="s">
        <v>407</v>
      </c>
      <c r="BA2201" s="24"/>
    </row>
    <row r="2202" spans="1:53" ht="84.75" customHeight="1">
      <c r="A2202" s="23" t="str">
        <f>+IFERROR(VLOOKUP(R2202,'[2]Listas niveles'!$D$2:$E$11,2,FALSE),"")</f>
        <v>DTCA</v>
      </c>
      <c r="B2202" s="23" t="str">
        <f>+IFERROR(VLOOKUP(AS2202,'[2]Listas anexo 1'!$A$7:$B$8,2,FALSE),"")</f>
        <v>ADMIN</v>
      </c>
      <c r="C2202" s="23" t="str">
        <f>+IFERROR(VLOOKUP(AT2202,'[2]Listas anexo 1'!$A$13:$B$15,2,FALSE),"")</f>
        <v>ADMINYCOOR</v>
      </c>
      <c r="D2202" s="23" t="str">
        <f>+IFERROR(VLOOKUP(AT2202,'[2]Listas anexo 1'!$A$13:$C$15,3,FALSE),"")</f>
        <v>CONTRIBUIR</v>
      </c>
      <c r="E2202" s="23" t="str">
        <f>+IFERROR(VLOOKUP(AT2202,'[2]Listas anexo 1'!$A$19:$B$21,2,FALSE),"")</f>
        <v>ADMINOB</v>
      </c>
      <c r="F2202" s="23" t="str">
        <f>+IFERROR(VLOOKUP(AV2202,'[2]Listas anexo 1'!$J$13:$K$21,2,FALSE),"")</f>
        <v>ADOBIII</v>
      </c>
      <c r="G2202" s="23" t="str">
        <f>+IFERROR(VLOOKUP(AW2202,'[2]LISTAS ANEXO 1. 2'!$A$9:$B$38,2,FALSE),"")</f>
        <v>AVI</v>
      </c>
      <c r="H2202" s="23" t="str">
        <f>+IFERROR(IF(C2202="ADMINYCOOR",VLOOKUP(AY2202,'[2]LISTAS ANEXO 1. 3'!$B$13:$C$42,2,FALSE),IF(C2202="TASAS",VLOOKUP(AY2202,'[2]LISTAS ANEXO 1. 3'!$B$43:$C$51,2,FALSE),IF(C2202="FORTALECIMIENTO",VLOOKUP(AY2202,'[2]LISTAS ANEXO 1. 3'!$B$52:$C$58,2,FALSE),""))),"")</f>
        <v>HH</v>
      </c>
      <c r="I2202" s="23" t="str">
        <f>+IFERROR(VLOOKUP(#REF!,'[2]LISTAS ANEXO 1. 4'!$B$74:$C$90,2,FALSE),"")</f>
        <v/>
      </c>
      <c r="J2202" s="23" t="str">
        <f>+IFERROR(VLOOKUP(X2202,[2]ORDINALES!$B$2:$C$5,2,FALSE),"")</f>
        <v>CTADOS</v>
      </c>
      <c r="K2202" s="23" t="str">
        <f>+IFERROR(VLOOKUP(#REF!,[2]REGION!$G$2:$I$1125,2,FALSE),"")</f>
        <v/>
      </c>
      <c r="L2202" s="23" t="str">
        <f>+IFERROR(VLOOKUP(AI2202,[2]REGION!$G$2:$I$1125,2,FALSE),"")</f>
        <v>MAGDALENA</v>
      </c>
      <c r="M2202" s="23" t="str">
        <f>+IFERROR(VLOOKUP(#REF!,[2]ORDINALES!$H$2:$I$382,2,FALSE),"")</f>
        <v/>
      </c>
      <c r="N2202" s="23" t="str">
        <f>IFERROR(VLOOKUP(U2202,'[2]Lista Willy'!$B$11:$D$14,3,FALSE),"")</f>
        <v>REC_21</v>
      </c>
      <c r="O2202" s="24"/>
      <c r="P2202" s="90">
        <v>64017</v>
      </c>
      <c r="Q2202" s="90" t="s">
        <v>540</v>
      </c>
      <c r="R2202" s="90" t="s">
        <v>1757</v>
      </c>
      <c r="S2202" s="90" t="s">
        <v>2060</v>
      </c>
      <c r="T2202" s="94" t="s">
        <v>1757</v>
      </c>
      <c r="U2202" s="90" t="s">
        <v>1028</v>
      </c>
      <c r="V2202" s="94" t="s">
        <v>154</v>
      </c>
      <c r="W2202" s="90" t="s">
        <v>54</v>
      </c>
      <c r="X2202" s="90" t="s">
        <v>55</v>
      </c>
      <c r="Y2202" s="99" t="s">
        <v>2076</v>
      </c>
      <c r="Z2202" s="87">
        <v>930000000</v>
      </c>
      <c r="AA2202" s="120"/>
      <c r="AB2202" s="87"/>
      <c r="AC2202" s="87"/>
      <c r="AD2202" s="87"/>
      <c r="AE2202" s="120">
        <v>930000000</v>
      </c>
      <c r="AF2202" s="88">
        <v>925829205.08000004</v>
      </c>
      <c r="AG2202" s="88">
        <v>930000000</v>
      </c>
      <c r="AH2202" s="90">
        <v>132622</v>
      </c>
      <c r="AI2202" s="90" t="s">
        <v>1759</v>
      </c>
      <c r="AJ2202" s="90" t="s">
        <v>1760</v>
      </c>
      <c r="AK2202" s="90" t="s">
        <v>59</v>
      </c>
      <c r="AL2202" s="90" t="s">
        <v>2062</v>
      </c>
      <c r="AM2202" s="90"/>
      <c r="AN2202" s="90"/>
      <c r="AO2202" s="90"/>
      <c r="AP2202" s="90"/>
      <c r="AQ2202" s="90" t="s">
        <v>387</v>
      </c>
      <c r="AR2202" s="90" t="s">
        <v>1818</v>
      </c>
      <c r="AS2202" s="90" t="s">
        <v>60</v>
      </c>
      <c r="AT2202" s="90" t="s">
        <v>61</v>
      </c>
      <c r="AU2202" s="97" t="s">
        <v>62</v>
      </c>
      <c r="AV2202" s="98" t="s">
        <v>272</v>
      </c>
      <c r="AW2202" s="98" t="s">
        <v>273</v>
      </c>
      <c r="AX2202" s="97">
        <v>3202010</v>
      </c>
      <c r="AY2202" s="98" t="s">
        <v>274</v>
      </c>
      <c r="AZ2202" s="98" t="s">
        <v>407</v>
      </c>
      <c r="BA2202" s="24"/>
    </row>
    <row r="2203" spans="1:53" ht="84.75" customHeight="1">
      <c r="A2203" s="23" t="str">
        <f>+IFERROR(VLOOKUP(R2203,'[2]Listas niveles'!$D$2:$E$11,2,FALSE),"")</f>
        <v>DTCA</v>
      </c>
      <c r="B2203" s="23" t="str">
        <f>+IFERROR(VLOOKUP(AS2203,'[2]Listas anexo 1'!$A$7:$B$8,2,FALSE),"")</f>
        <v>ADMIN</v>
      </c>
      <c r="C2203" s="23" t="str">
        <f>+IFERROR(VLOOKUP(AT2203,'[2]Listas anexo 1'!$A$13:$B$15,2,FALSE),"")</f>
        <v>ADMINYCOOR</v>
      </c>
      <c r="D2203" s="23" t="str">
        <f>+IFERROR(VLOOKUP(AT2203,'[2]Listas anexo 1'!$A$13:$C$15,3,FALSE),"")</f>
        <v>CONTRIBUIR</v>
      </c>
      <c r="E2203" s="23" t="str">
        <f>+IFERROR(VLOOKUP(AT2203,'[2]Listas anexo 1'!$A$19:$B$21,2,FALSE),"")</f>
        <v>ADMINOB</v>
      </c>
      <c r="F2203" s="23" t="str">
        <f>+IFERROR(VLOOKUP(AV2203,'[2]Listas anexo 1'!$J$13:$K$21,2,FALSE),"")</f>
        <v>ADOBIV</v>
      </c>
      <c r="G2203" s="23" t="str">
        <f>+IFERROR(VLOOKUP(AW2203,'[2]LISTAS ANEXO 1. 2'!$A$9:$B$38,2,FALSE),"")</f>
        <v>AXVI</v>
      </c>
      <c r="H2203" s="23" t="str">
        <f>+IFERROR(IF(C2203="ADMINYCOOR",VLOOKUP(AY2203,'[2]LISTAS ANEXO 1. 3'!$B$13:$C$42,2,FALSE),IF(C2203="TASAS",VLOOKUP(AY2203,'[2]LISTAS ANEXO 1. 3'!$B$43:$C$51,2,FALSE),IF(C2203="FORTALECIMIENTO",VLOOKUP(AY2203,'[2]LISTAS ANEXO 1. 3'!$B$52:$C$58,2,FALSE),""))),"")</f>
        <v>CD</v>
      </c>
      <c r="I2203" s="23" t="str">
        <f>+IFERROR(VLOOKUP(#REF!,'[2]LISTAS ANEXO 1. 4'!$B$74:$C$90,2,FALSE),"")</f>
        <v/>
      </c>
      <c r="J2203" s="23" t="str">
        <f>+IFERROR(VLOOKUP(X2203,[2]ORDINALES!$B$2:$C$5,2,FALSE),"")</f>
        <v>CTADOS</v>
      </c>
      <c r="K2203" s="23" t="str">
        <f>+IFERROR(VLOOKUP(#REF!,[2]REGION!$G$2:$I$1125,2,FALSE),"")</f>
        <v/>
      </c>
      <c r="L2203" s="23" t="str">
        <f>+IFERROR(VLOOKUP(AI2203,[2]REGION!$G$2:$I$1125,2,FALSE),"")</f>
        <v>MAGDALENA</v>
      </c>
      <c r="M2203" s="23" t="str">
        <f>+IFERROR(VLOOKUP(#REF!,[2]ORDINALES!$H$2:$I$382,2,FALSE),"")</f>
        <v/>
      </c>
      <c r="N2203" s="23" t="str">
        <f>IFERROR(VLOOKUP(U2203,'[2]Lista Willy'!$B$11:$D$14,3,FALSE),"")</f>
        <v>REC_11</v>
      </c>
      <c r="O2203" s="24"/>
      <c r="P2203" s="90">
        <v>64018</v>
      </c>
      <c r="Q2203" s="90" t="s">
        <v>540</v>
      </c>
      <c r="R2203" s="90" t="s">
        <v>1757</v>
      </c>
      <c r="S2203" s="90" t="s">
        <v>2060</v>
      </c>
      <c r="T2203" s="94" t="s">
        <v>1757</v>
      </c>
      <c r="U2203" s="90" t="s">
        <v>52</v>
      </c>
      <c r="V2203" s="94" t="s">
        <v>53</v>
      </c>
      <c r="W2203" s="90" t="s">
        <v>54</v>
      </c>
      <c r="X2203" s="90" t="s">
        <v>55</v>
      </c>
      <c r="Y2203" s="99" t="s">
        <v>2077</v>
      </c>
      <c r="Z2203" s="87">
        <v>20000000</v>
      </c>
      <c r="AA2203" s="120"/>
      <c r="AB2203" s="87"/>
      <c r="AC2203" s="87"/>
      <c r="AD2203" s="87"/>
      <c r="AE2203" s="120">
        <v>20000000</v>
      </c>
      <c r="AF2203" s="88"/>
      <c r="AG2203" s="89"/>
      <c r="AH2203" s="90"/>
      <c r="AI2203" s="90" t="s">
        <v>1759</v>
      </c>
      <c r="AJ2203" s="90" t="s">
        <v>1760</v>
      </c>
      <c r="AK2203" s="90" t="s">
        <v>59</v>
      </c>
      <c r="AL2203" s="90" t="s">
        <v>2062</v>
      </c>
      <c r="AM2203" s="90"/>
      <c r="AN2203" s="90"/>
      <c r="AO2203" s="90"/>
      <c r="AP2203" s="90"/>
      <c r="AQ2203" s="90" t="s">
        <v>387</v>
      </c>
      <c r="AR2203" s="90" t="s">
        <v>1818</v>
      </c>
      <c r="AS2203" s="90" t="s">
        <v>60</v>
      </c>
      <c r="AT2203" s="90" t="s">
        <v>61</v>
      </c>
      <c r="AU2203" s="97" t="s">
        <v>62</v>
      </c>
      <c r="AV2203" s="98" t="s">
        <v>63</v>
      </c>
      <c r="AW2203" s="98" t="s">
        <v>64</v>
      </c>
      <c r="AX2203" s="97">
        <v>3202008</v>
      </c>
      <c r="AY2203" s="98" t="s">
        <v>65</v>
      </c>
      <c r="AZ2203" s="98" t="s">
        <v>438</v>
      </c>
      <c r="BA2203" s="24"/>
    </row>
    <row r="2204" spans="1:53" ht="84.75" customHeight="1">
      <c r="A2204" s="23" t="str">
        <f>+IFERROR(VLOOKUP(R2204,'[2]Listas niveles'!$D$2:$E$11,2,FALSE),"")</f>
        <v>DTCA</v>
      </c>
      <c r="B2204" s="23" t="str">
        <f>+IFERROR(VLOOKUP(AS2204,'[2]Listas anexo 1'!$A$7:$B$8,2,FALSE),"")</f>
        <v>ADMIN</v>
      </c>
      <c r="C2204" s="23" t="str">
        <f>+IFERROR(VLOOKUP(AT2204,'[2]Listas anexo 1'!$A$13:$B$15,2,FALSE),"")</f>
        <v>ADMINYCOOR</v>
      </c>
      <c r="D2204" s="23" t="str">
        <f>+IFERROR(VLOOKUP(AT2204,'[2]Listas anexo 1'!$A$13:$C$15,3,FALSE),"")</f>
        <v>CONTRIBUIR</v>
      </c>
      <c r="E2204" s="23" t="str">
        <f>+IFERROR(VLOOKUP(AT2204,'[2]Listas anexo 1'!$A$19:$B$21,2,FALSE),"")</f>
        <v>ADMINOB</v>
      </c>
      <c r="F2204" s="23" t="str">
        <f>+IFERROR(VLOOKUP(AV2204,'[2]Listas anexo 1'!$J$13:$K$21,2,FALSE),"")</f>
        <v>ADOBI</v>
      </c>
      <c r="G2204" s="23" t="str">
        <f>+IFERROR(VLOOKUP(AW2204,'[2]LISTAS ANEXO 1. 2'!$A$9:$B$38,2,FALSE),"")</f>
        <v>AI</v>
      </c>
      <c r="H2204" s="23" t="str">
        <f>+IFERROR(IF(C2204="ADMINYCOOR",VLOOKUP(AY2204,'[2]LISTAS ANEXO 1. 3'!$B$13:$C$42,2,FALSE),IF(C2204="TASAS",VLOOKUP(AY2204,'[2]LISTAS ANEXO 1. 3'!$B$43:$C$51,2,FALSE),IF(C2204="FORTALECIMIENTO",VLOOKUP(AY2204,'[2]LISTAS ANEXO 1. 3'!$B$52:$C$58,2,FALSE),""))),"")</f>
        <v>AA</v>
      </c>
      <c r="I2204" s="23" t="str">
        <f>+IFERROR(VLOOKUP(#REF!,'[2]LISTAS ANEXO 1. 4'!$B$74:$C$90,2,FALSE),"")</f>
        <v/>
      </c>
      <c r="J2204" s="23" t="str">
        <f>+IFERROR(VLOOKUP(X2204,[2]ORDINALES!$B$2:$C$5,2,FALSE),"")</f>
        <v>CTADOS</v>
      </c>
      <c r="K2204" s="23" t="str">
        <f>+IFERROR(VLOOKUP(#REF!,[2]REGION!$G$2:$I$1125,2,FALSE),"")</f>
        <v/>
      </c>
      <c r="L2204" s="23" t="str">
        <f>+IFERROR(VLOOKUP(AI2204,[2]REGION!$G$2:$I$1125,2,FALSE),"")</f>
        <v>MAGDALENA</v>
      </c>
      <c r="M2204" s="23" t="str">
        <f>+IFERROR(VLOOKUP(#REF!,[2]ORDINALES!$H$2:$I$382,2,FALSE),"")</f>
        <v/>
      </c>
      <c r="N2204" s="23" t="str">
        <f>IFERROR(VLOOKUP(U2204,'[2]Lista Willy'!$B$11:$D$14,3,FALSE),"")</f>
        <v>REC_11</v>
      </c>
      <c r="O2204" s="24"/>
      <c r="P2204" s="90">
        <v>64019</v>
      </c>
      <c r="Q2204" s="90" t="s">
        <v>540</v>
      </c>
      <c r="R2204" s="90" t="s">
        <v>1757</v>
      </c>
      <c r="S2204" s="90" t="s">
        <v>2060</v>
      </c>
      <c r="T2204" s="94" t="s">
        <v>1757</v>
      </c>
      <c r="U2204" s="90" t="s">
        <v>52</v>
      </c>
      <c r="V2204" s="94" t="s">
        <v>53</v>
      </c>
      <c r="W2204" s="90" t="s">
        <v>54</v>
      </c>
      <c r="X2204" s="90" t="s">
        <v>55</v>
      </c>
      <c r="Y2204" s="99" t="s">
        <v>2078</v>
      </c>
      <c r="Z2204" s="87">
        <v>42400000</v>
      </c>
      <c r="AA2204" s="120"/>
      <c r="AB2204" s="87"/>
      <c r="AC2204" s="87"/>
      <c r="AD2204" s="87"/>
      <c r="AE2204" s="120">
        <v>42400000</v>
      </c>
      <c r="AF2204" s="88"/>
      <c r="AG2204" s="89"/>
      <c r="AH2204" s="90"/>
      <c r="AI2204" s="90" t="s">
        <v>1759</v>
      </c>
      <c r="AJ2204" s="90" t="s">
        <v>1760</v>
      </c>
      <c r="AK2204" s="90" t="s">
        <v>59</v>
      </c>
      <c r="AL2204" s="90" t="s">
        <v>2062</v>
      </c>
      <c r="AM2204" s="90" t="s">
        <v>2079</v>
      </c>
      <c r="AN2204" s="90" t="s">
        <v>2080</v>
      </c>
      <c r="AO2204" s="90"/>
      <c r="AP2204" s="90"/>
      <c r="AQ2204" s="90" t="s">
        <v>387</v>
      </c>
      <c r="AR2204" s="90" t="s">
        <v>1818</v>
      </c>
      <c r="AS2204" s="90" t="s">
        <v>60</v>
      </c>
      <c r="AT2204" s="90" t="s">
        <v>61</v>
      </c>
      <c r="AU2204" s="97" t="s">
        <v>62</v>
      </c>
      <c r="AV2204" s="98" t="s">
        <v>125</v>
      </c>
      <c r="AW2204" s="98" t="s">
        <v>126</v>
      </c>
      <c r="AX2204" s="97">
        <v>3202032</v>
      </c>
      <c r="AY2204" s="98" t="s">
        <v>127</v>
      </c>
      <c r="AZ2204" s="98" t="s">
        <v>293</v>
      </c>
      <c r="BA2204" s="24"/>
    </row>
    <row r="2205" spans="1:53" ht="84.75" customHeight="1">
      <c r="A2205" s="23" t="str">
        <f>+IFERROR(VLOOKUP(R2205,'[2]Listas niveles'!$D$2:$E$11,2,FALSE),"")</f>
        <v>DTCA</v>
      </c>
      <c r="B2205" s="23" t="str">
        <f>+IFERROR(VLOOKUP(AS2205,'[2]Listas anexo 1'!$A$7:$B$8,2,FALSE),"")</f>
        <v>ADMIN</v>
      </c>
      <c r="C2205" s="23" t="str">
        <f>+IFERROR(VLOOKUP(AT2205,'[2]Listas anexo 1'!$A$13:$B$15,2,FALSE),"")</f>
        <v>ADMINYCOOR</v>
      </c>
      <c r="D2205" s="23" t="str">
        <f>+IFERROR(VLOOKUP(AT2205,'[2]Listas anexo 1'!$A$13:$C$15,3,FALSE),"")</f>
        <v>CONTRIBUIR</v>
      </c>
      <c r="E2205" s="23" t="str">
        <f>+IFERROR(VLOOKUP(AT2205,'[2]Listas anexo 1'!$A$19:$B$21,2,FALSE),"")</f>
        <v>ADMINOB</v>
      </c>
      <c r="F2205" s="23" t="str">
        <f>+IFERROR(VLOOKUP(AV2205,'[2]Listas anexo 1'!$J$13:$K$21,2,FALSE),"")</f>
        <v>ADOBI</v>
      </c>
      <c r="G2205" s="23" t="str">
        <f>+IFERROR(VLOOKUP(AW2205,'[2]LISTAS ANEXO 1. 2'!$A$9:$B$38,2,FALSE),"")</f>
        <v>AI</v>
      </c>
      <c r="H2205" s="23" t="str">
        <f>+IFERROR(IF(C2205="ADMINYCOOR",VLOOKUP(AY2205,'[2]LISTAS ANEXO 1. 3'!$B$13:$C$42,2,FALSE),IF(C2205="TASAS",VLOOKUP(AY2205,'[2]LISTAS ANEXO 1. 3'!$B$43:$C$51,2,FALSE),IF(C2205="FORTALECIMIENTO",VLOOKUP(AY2205,'[2]LISTAS ANEXO 1. 3'!$B$52:$C$58,2,FALSE),""))),"")</f>
        <v>AA</v>
      </c>
      <c r="I2205" s="23" t="str">
        <f>+IFERROR(VLOOKUP(#REF!,'[2]LISTAS ANEXO 1. 4'!$B$74:$C$90,2,FALSE),"")</f>
        <v/>
      </c>
      <c r="J2205" s="23" t="str">
        <f>+IFERROR(VLOOKUP(X2205,[2]ORDINALES!$B$2:$C$5,2,FALSE),"")</f>
        <v>CTADOS</v>
      </c>
      <c r="K2205" s="23" t="str">
        <f>+IFERROR(VLOOKUP(#REF!,[2]REGION!$G$2:$I$1125,2,FALSE),"")</f>
        <v/>
      </c>
      <c r="L2205" s="23" t="str">
        <f>+IFERROR(VLOOKUP(AI2205,[2]REGION!$G$2:$I$1125,2,FALSE),"")</f>
        <v>MAGDALENA</v>
      </c>
      <c r="M2205" s="23" t="str">
        <f>+IFERROR(VLOOKUP(#REF!,[2]ORDINALES!$H$2:$I$382,2,FALSE),"")</f>
        <v/>
      </c>
      <c r="N2205" s="23" t="str">
        <f>IFERROR(VLOOKUP(U2205,'[2]Lista Willy'!$B$11:$D$14,3,FALSE),"")</f>
        <v>REC_21</v>
      </c>
      <c r="O2205" s="24"/>
      <c r="P2205" s="90">
        <v>64020</v>
      </c>
      <c r="Q2205" s="90" t="s">
        <v>540</v>
      </c>
      <c r="R2205" s="90" t="s">
        <v>1757</v>
      </c>
      <c r="S2205" s="90" t="s">
        <v>2060</v>
      </c>
      <c r="T2205" s="94" t="s">
        <v>1757</v>
      </c>
      <c r="U2205" s="90" t="s">
        <v>1028</v>
      </c>
      <c r="V2205" s="94" t="s">
        <v>154</v>
      </c>
      <c r="W2205" s="90" t="s">
        <v>54</v>
      </c>
      <c r="X2205" s="90" t="s">
        <v>55</v>
      </c>
      <c r="Y2205" s="139" t="s">
        <v>2081</v>
      </c>
      <c r="Z2205" s="87">
        <v>48000000</v>
      </c>
      <c r="AA2205" s="120"/>
      <c r="AB2205" s="87"/>
      <c r="AC2205" s="87"/>
      <c r="AD2205" s="87"/>
      <c r="AE2205" s="120">
        <v>48000000</v>
      </c>
      <c r="AF2205" s="88"/>
      <c r="AG2205" s="89"/>
      <c r="AH2205" s="90"/>
      <c r="AI2205" s="90" t="s">
        <v>1759</v>
      </c>
      <c r="AJ2205" s="90" t="s">
        <v>1760</v>
      </c>
      <c r="AK2205" s="90" t="s">
        <v>59</v>
      </c>
      <c r="AL2205" s="90" t="s">
        <v>2062</v>
      </c>
      <c r="AM2205" s="90"/>
      <c r="AN2205" s="90"/>
      <c r="AO2205" s="90"/>
      <c r="AP2205" s="90"/>
      <c r="AQ2205" s="90" t="s">
        <v>387</v>
      </c>
      <c r="AR2205" s="90" t="s">
        <v>1818</v>
      </c>
      <c r="AS2205" s="90" t="s">
        <v>60</v>
      </c>
      <c r="AT2205" s="90" t="s">
        <v>61</v>
      </c>
      <c r="AU2205" s="97" t="s">
        <v>62</v>
      </c>
      <c r="AV2205" s="98" t="s">
        <v>125</v>
      </c>
      <c r="AW2205" s="98" t="s">
        <v>126</v>
      </c>
      <c r="AX2205" s="97">
        <v>3202032</v>
      </c>
      <c r="AY2205" s="98" t="s">
        <v>127</v>
      </c>
      <c r="AZ2205" s="98" t="s">
        <v>128</v>
      </c>
      <c r="BA2205" s="24"/>
    </row>
    <row r="2206" spans="1:53" ht="84.75" customHeight="1">
      <c r="A2206" s="23" t="str">
        <f>+IFERROR(VLOOKUP(R2206,'[2]Listas niveles'!$D$2:$E$11,2,FALSE),"")</f>
        <v>DTCA</v>
      </c>
      <c r="B2206" s="23" t="str">
        <f>+IFERROR(VLOOKUP(AS2206,'[2]Listas anexo 1'!$A$7:$B$8,2,FALSE),"")</f>
        <v>ADMIN</v>
      </c>
      <c r="C2206" s="23" t="str">
        <f>+IFERROR(VLOOKUP(AT2206,'[2]Listas anexo 1'!$A$13:$B$15,2,FALSE),"")</f>
        <v>ADMINYCOOR</v>
      </c>
      <c r="D2206" s="23" t="str">
        <f>+IFERROR(VLOOKUP(AT2206,'[2]Listas anexo 1'!$A$13:$C$15,3,FALSE),"")</f>
        <v>CONTRIBUIR</v>
      </c>
      <c r="E2206" s="23" t="str">
        <f>+IFERROR(VLOOKUP(AT2206,'[2]Listas anexo 1'!$A$19:$B$21,2,FALSE),"")</f>
        <v>ADMINOB</v>
      </c>
      <c r="F2206" s="23" t="str">
        <f>+IFERROR(VLOOKUP(AV2206,'[2]Listas anexo 1'!$J$13:$K$21,2,FALSE),"")</f>
        <v>ADOBI</v>
      </c>
      <c r="G2206" s="23" t="str">
        <f>+IFERROR(VLOOKUP(AW2206,'[2]LISTAS ANEXO 1. 2'!$A$9:$B$38,2,FALSE),"")</f>
        <v>AI</v>
      </c>
      <c r="H2206" s="23" t="str">
        <f>+IFERROR(IF(C2206="ADMINYCOOR",VLOOKUP(AY2206,'[2]LISTAS ANEXO 1. 3'!$B$13:$C$42,2,FALSE),IF(C2206="TASAS",VLOOKUP(AY2206,'[2]LISTAS ANEXO 1. 3'!$B$43:$C$51,2,FALSE),IF(C2206="FORTALECIMIENTO",VLOOKUP(AY2206,'[2]LISTAS ANEXO 1. 3'!$B$52:$C$58,2,FALSE),""))),"")</f>
        <v>AA</v>
      </c>
      <c r="I2206" s="23" t="str">
        <f>+IFERROR(VLOOKUP(#REF!,'[2]LISTAS ANEXO 1. 4'!$B$74:$C$90,2,FALSE),"")</f>
        <v/>
      </c>
      <c r="J2206" s="23" t="str">
        <f>+IFERROR(VLOOKUP(X2206,[2]ORDINALES!$B$2:$C$5,2,FALSE),"")</f>
        <v>CTADOS</v>
      </c>
      <c r="K2206" s="23" t="str">
        <f>+IFERROR(VLOOKUP(#REF!,[2]REGION!$G$2:$I$1125,2,FALSE),"")</f>
        <v/>
      </c>
      <c r="L2206" s="23" t="str">
        <f>+IFERROR(VLOOKUP(AI2206,[2]REGION!$G$2:$I$1125,2,FALSE),"")</f>
        <v>MAGDALENA</v>
      </c>
      <c r="M2206" s="23" t="str">
        <f>+IFERROR(VLOOKUP(#REF!,[2]ORDINALES!$H$2:$I$382,2,FALSE),"")</f>
        <v/>
      </c>
      <c r="N2206" s="23" t="str">
        <f>IFERROR(VLOOKUP(U2206,'[2]Lista Willy'!$B$11:$D$14,3,FALSE),"")</f>
        <v>REC_11</v>
      </c>
      <c r="O2206" s="24"/>
      <c r="P2206" s="90">
        <v>64021</v>
      </c>
      <c r="Q2206" s="90" t="s">
        <v>540</v>
      </c>
      <c r="R2206" s="90" t="s">
        <v>1757</v>
      </c>
      <c r="S2206" s="90" t="s">
        <v>2060</v>
      </c>
      <c r="T2206" s="94" t="s">
        <v>1757</v>
      </c>
      <c r="U2206" s="90" t="s">
        <v>52</v>
      </c>
      <c r="V2206" s="94" t="s">
        <v>53</v>
      </c>
      <c r="W2206" s="90" t="s">
        <v>54</v>
      </c>
      <c r="X2206" s="90" t="s">
        <v>55</v>
      </c>
      <c r="Y2206" s="99" t="s">
        <v>2082</v>
      </c>
      <c r="Z2206" s="87">
        <v>20000000</v>
      </c>
      <c r="AA2206" s="120"/>
      <c r="AB2206" s="87"/>
      <c r="AC2206" s="87"/>
      <c r="AD2206" s="87"/>
      <c r="AE2206" s="120">
        <v>20000000</v>
      </c>
      <c r="AF2206" s="88"/>
      <c r="AG2206" s="89"/>
      <c r="AH2206" s="90"/>
      <c r="AI2206" s="90" t="s">
        <v>1759</v>
      </c>
      <c r="AJ2206" s="90" t="s">
        <v>1760</v>
      </c>
      <c r="AK2206" s="90" t="s">
        <v>59</v>
      </c>
      <c r="AL2206" s="90" t="s">
        <v>2062</v>
      </c>
      <c r="AM2206" s="90"/>
      <c r="AN2206" s="90"/>
      <c r="AO2206" s="90"/>
      <c r="AP2206" s="90"/>
      <c r="AQ2206" s="90" t="s">
        <v>387</v>
      </c>
      <c r="AR2206" s="90" t="s">
        <v>1818</v>
      </c>
      <c r="AS2206" s="90" t="s">
        <v>60</v>
      </c>
      <c r="AT2206" s="90" t="s">
        <v>61</v>
      </c>
      <c r="AU2206" s="97" t="s">
        <v>62</v>
      </c>
      <c r="AV2206" s="98" t="s">
        <v>125</v>
      </c>
      <c r="AW2206" s="98" t="s">
        <v>126</v>
      </c>
      <c r="AX2206" s="97">
        <v>3202032</v>
      </c>
      <c r="AY2206" s="98" t="s">
        <v>127</v>
      </c>
      <c r="AZ2206" s="98" t="s">
        <v>128</v>
      </c>
      <c r="BA2206" s="24"/>
    </row>
    <row r="2207" spans="1:53" ht="84.75" customHeight="1">
      <c r="A2207" s="23" t="str">
        <f>+IFERROR(VLOOKUP(R2207,'[2]Listas niveles'!$D$2:$E$11,2,FALSE),"")</f>
        <v>DTCA</v>
      </c>
      <c r="B2207" s="23" t="str">
        <f>+IFERROR(VLOOKUP(AS2207,'[2]Listas anexo 1'!$A$7:$B$8,2,FALSE),"")</f>
        <v>ADMIN</v>
      </c>
      <c r="C2207" s="23" t="str">
        <f>+IFERROR(VLOOKUP(AT2207,'[2]Listas anexo 1'!$A$13:$B$15,2,FALSE),"")</f>
        <v>ADMINYCOOR</v>
      </c>
      <c r="D2207" s="23" t="str">
        <f>+IFERROR(VLOOKUP(AT2207,'[2]Listas anexo 1'!$A$13:$C$15,3,FALSE),"")</f>
        <v>CONTRIBUIR</v>
      </c>
      <c r="E2207" s="23" t="str">
        <f>+IFERROR(VLOOKUP(AT2207,'[2]Listas anexo 1'!$A$19:$B$21,2,FALSE),"")</f>
        <v>ADMINOB</v>
      </c>
      <c r="F2207" s="23" t="str">
        <f>+IFERROR(VLOOKUP(AV2207,'[2]Listas anexo 1'!$J$13:$K$21,2,FALSE),"")</f>
        <v>ADOBI</v>
      </c>
      <c r="G2207" s="23" t="str">
        <f>+IFERROR(VLOOKUP(AW2207,'[2]LISTAS ANEXO 1. 2'!$A$9:$B$38,2,FALSE),"")</f>
        <v>AI</v>
      </c>
      <c r="H2207" s="23" t="str">
        <f>+IFERROR(IF(C2207="ADMINYCOOR",VLOOKUP(AY2207,'[2]LISTAS ANEXO 1. 3'!$B$13:$C$42,2,FALSE),IF(C2207="TASAS",VLOOKUP(AY2207,'[2]LISTAS ANEXO 1. 3'!$B$43:$C$51,2,FALSE),IF(C2207="FORTALECIMIENTO",VLOOKUP(AY2207,'[2]LISTAS ANEXO 1. 3'!$B$52:$C$58,2,FALSE),""))),"")</f>
        <v>AA</v>
      </c>
      <c r="I2207" s="23" t="str">
        <f>+IFERROR(VLOOKUP(#REF!,'[2]LISTAS ANEXO 1. 4'!$B$74:$C$90,2,FALSE),"")</f>
        <v/>
      </c>
      <c r="J2207" s="23" t="str">
        <f>+IFERROR(VLOOKUP(X2207,[2]ORDINALES!$B$2:$C$5,2,FALSE),"")</f>
        <v>CTADOS</v>
      </c>
      <c r="K2207" s="23" t="str">
        <f>+IFERROR(VLOOKUP(#REF!,[2]REGION!$G$2:$I$1125,2,FALSE),"")</f>
        <v/>
      </c>
      <c r="L2207" s="23" t="str">
        <f>+IFERROR(VLOOKUP(AI2207,[2]REGION!$G$2:$I$1125,2,FALSE),"")</f>
        <v>MAGDALENA</v>
      </c>
      <c r="M2207" s="23" t="str">
        <f>+IFERROR(VLOOKUP(#REF!,[2]ORDINALES!$H$2:$I$382,2,FALSE),"")</f>
        <v/>
      </c>
      <c r="N2207" s="23" t="str">
        <f>IFERROR(VLOOKUP(U2207,'[2]Lista Willy'!$B$11:$D$14,3,FALSE),"")</f>
        <v>REC_11</v>
      </c>
      <c r="O2207" s="24"/>
      <c r="P2207" s="90">
        <v>64022</v>
      </c>
      <c r="Q2207" s="90" t="s">
        <v>540</v>
      </c>
      <c r="R2207" s="90" t="s">
        <v>1757</v>
      </c>
      <c r="S2207" s="90" t="s">
        <v>2060</v>
      </c>
      <c r="T2207" s="94" t="s">
        <v>1757</v>
      </c>
      <c r="U2207" s="90" t="s">
        <v>52</v>
      </c>
      <c r="V2207" s="94" t="s">
        <v>53</v>
      </c>
      <c r="W2207" s="90" t="s">
        <v>54</v>
      </c>
      <c r="X2207" s="90" t="s">
        <v>55</v>
      </c>
      <c r="Y2207" s="99" t="s">
        <v>2083</v>
      </c>
      <c r="Z2207" s="87">
        <v>40000000</v>
      </c>
      <c r="AA2207" s="120"/>
      <c r="AB2207" s="87"/>
      <c r="AC2207" s="87"/>
      <c r="AD2207" s="87"/>
      <c r="AE2207" s="120">
        <v>40000000</v>
      </c>
      <c r="AF2207" s="88"/>
      <c r="AG2207" s="89"/>
      <c r="AH2207" s="90"/>
      <c r="AI2207" s="90" t="s">
        <v>1759</v>
      </c>
      <c r="AJ2207" s="90" t="s">
        <v>1760</v>
      </c>
      <c r="AK2207" s="90" t="s">
        <v>59</v>
      </c>
      <c r="AL2207" s="90" t="s">
        <v>2062</v>
      </c>
      <c r="AM2207" s="90"/>
      <c r="AN2207" s="90"/>
      <c r="AO2207" s="90"/>
      <c r="AP2207" s="90"/>
      <c r="AQ2207" s="90" t="s">
        <v>387</v>
      </c>
      <c r="AR2207" s="90" t="s">
        <v>1818</v>
      </c>
      <c r="AS2207" s="90" t="s">
        <v>60</v>
      </c>
      <c r="AT2207" s="90" t="s">
        <v>61</v>
      </c>
      <c r="AU2207" s="97" t="s">
        <v>62</v>
      </c>
      <c r="AV2207" s="98" t="s">
        <v>125</v>
      </c>
      <c r="AW2207" s="98" t="s">
        <v>126</v>
      </c>
      <c r="AX2207" s="97">
        <v>3202032</v>
      </c>
      <c r="AY2207" s="98" t="s">
        <v>127</v>
      </c>
      <c r="AZ2207" s="98" t="s">
        <v>293</v>
      </c>
      <c r="BA2207" s="24"/>
    </row>
    <row r="2208" spans="1:53" ht="84.75" customHeight="1">
      <c r="A2208" s="23" t="str">
        <f>+IFERROR(VLOOKUP(R2208,'[2]Listas niveles'!$D$2:$E$11,2,FALSE),"")</f>
        <v>DTCA</v>
      </c>
      <c r="B2208" s="23" t="str">
        <f>+IFERROR(VLOOKUP(AS2208,'[2]Listas anexo 1'!$A$7:$B$8,2,FALSE),"")</f>
        <v>ADMIN</v>
      </c>
      <c r="C2208" s="23" t="str">
        <f>+IFERROR(VLOOKUP(AT2208,'[2]Listas anexo 1'!$A$13:$B$15,2,FALSE),"")</f>
        <v>ADMINYCOOR</v>
      </c>
      <c r="D2208" s="23" t="str">
        <f>+IFERROR(VLOOKUP(AT2208,'[2]Listas anexo 1'!$A$13:$C$15,3,FALSE),"")</f>
        <v>CONTRIBUIR</v>
      </c>
      <c r="E2208" s="23" t="str">
        <f>+IFERROR(VLOOKUP(AT2208,'[2]Listas anexo 1'!$A$19:$B$21,2,FALSE),"")</f>
        <v>ADMINOB</v>
      </c>
      <c r="F2208" s="23" t="str">
        <f>+IFERROR(VLOOKUP(AV2208,'[2]Listas anexo 1'!$J$13:$K$21,2,FALSE),"")</f>
        <v>ADOBI</v>
      </c>
      <c r="G2208" s="23" t="str">
        <f>+IFERROR(VLOOKUP(AW2208,'[2]LISTAS ANEXO 1. 2'!$A$9:$B$38,2,FALSE),"")</f>
        <v>AIII</v>
      </c>
      <c r="H2208" s="23" t="str">
        <f>+IFERROR(IF(C2208="ADMINYCOOR",VLOOKUP(AY2208,'[2]LISTAS ANEXO 1. 3'!$B$13:$C$42,2,FALSE),IF(C2208="TASAS",VLOOKUP(AY2208,'[2]LISTAS ANEXO 1. 3'!$B$43:$C$51,2,FALSE),IF(C2208="FORTALECIMIENTO",VLOOKUP(AY2208,'[2]LISTAS ANEXO 1. 3'!$B$52:$C$58,2,FALSE),""))),"")</f>
        <v>DD</v>
      </c>
      <c r="I2208" s="23" t="str">
        <f>+IFERROR(VLOOKUP(#REF!,'[2]LISTAS ANEXO 1. 4'!$B$74:$C$90,2,FALSE),"")</f>
        <v/>
      </c>
      <c r="J2208" s="23" t="str">
        <f>+IFERROR(VLOOKUP(X2208,[2]ORDINALES!$B$2:$C$5,2,FALSE),"")</f>
        <v>CTADOS</v>
      </c>
      <c r="K2208" s="23" t="str">
        <f>+IFERROR(VLOOKUP(#REF!,[2]REGION!$G$2:$I$1125,2,FALSE),"")</f>
        <v/>
      </c>
      <c r="L2208" s="23" t="str">
        <f>+IFERROR(VLOOKUP(AI2208,[2]REGION!$G$2:$I$1125,2,FALSE),"")</f>
        <v>MAGDALENA</v>
      </c>
      <c r="M2208" s="23" t="str">
        <f>+IFERROR(VLOOKUP(#REF!,[2]ORDINALES!$H$2:$I$382,2,FALSE),"")</f>
        <v/>
      </c>
      <c r="N2208" s="23" t="str">
        <f>IFERROR(VLOOKUP(U2208,'[2]Lista Willy'!$B$11:$D$14,3,FALSE),"")</f>
        <v>REC_11</v>
      </c>
      <c r="O2208" s="24"/>
      <c r="P2208" s="90">
        <v>64023</v>
      </c>
      <c r="Q2208" s="90" t="s">
        <v>540</v>
      </c>
      <c r="R2208" s="90" t="s">
        <v>1757</v>
      </c>
      <c r="S2208" s="90" t="s">
        <v>2060</v>
      </c>
      <c r="T2208" s="94" t="s">
        <v>1757</v>
      </c>
      <c r="U2208" s="90" t="s">
        <v>52</v>
      </c>
      <c r="V2208" s="94" t="s">
        <v>53</v>
      </c>
      <c r="W2208" s="90" t="s">
        <v>54</v>
      </c>
      <c r="X2208" s="90" t="s">
        <v>55</v>
      </c>
      <c r="Y2208" s="99" t="s">
        <v>2084</v>
      </c>
      <c r="Z2208" s="87">
        <v>23200000</v>
      </c>
      <c r="AA2208" s="120"/>
      <c r="AB2208" s="87"/>
      <c r="AC2208" s="87"/>
      <c r="AD2208" s="87"/>
      <c r="AE2208" s="120">
        <v>23200000</v>
      </c>
      <c r="AF2208" s="88"/>
      <c r="AG2208" s="89"/>
      <c r="AH2208" s="90"/>
      <c r="AI2208" s="90" t="s">
        <v>1759</v>
      </c>
      <c r="AJ2208" s="90" t="s">
        <v>1760</v>
      </c>
      <c r="AK2208" s="90" t="s">
        <v>59</v>
      </c>
      <c r="AL2208" s="90" t="s">
        <v>2062</v>
      </c>
      <c r="AM2208" s="90"/>
      <c r="AN2208" s="90"/>
      <c r="AO2208" s="90"/>
      <c r="AP2208" s="90"/>
      <c r="AQ2208" s="90" t="s">
        <v>387</v>
      </c>
      <c r="AR2208" s="90" t="s">
        <v>1818</v>
      </c>
      <c r="AS2208" s="90" t="s">
        <v>60</v>
      </c>
      <c r="AT2208" s="90" t="s">
        <v>61</v>
      </c>
      <c r="AU2208" s="97" t="s">
        <v>62</v>
      </c>
      <c r="AV2208" s="98" t="s">
        <v>125</v>
      </c>
      <c r="AW2208" s="98" t="s">
        <v>324</v>
      </c>
      <c r="AX2208" s="97">
        <v>3202005</v>
      </c>
      <c r="AY2208" s="98" t="s">
        <v>325</v>
      </c>
      <c r="AZ2208" s="98" t="s">
        <v>389</v>
      </c>
      <c r="BA2208" s="24"/>
    </row>
    <row r="2209" spans="1:53" ht="84.75" customHeight="1">
      <c r="A2209" s="23" t="str">
        <f>+IFERROR(VLOOKUP(R2209,'[2]Listas niveles'!$D$2:$E$11,2,FALSE),"")</f>
        <v>DTCA</v>
      </c>
      <c r="B2209" s="23" t="str">
        <f>+IFERROR(VLOOKUP(AS2209,'[2]Listas anexo 1'!$A$7:$B$8,2,FALSE),"")</f>
        <v>ADMIN</v>
      </c>
      <c r="C2209" s="23" t="str">
        <f>+IFERROR(VLOOKUP(AT2209,'[2]Listas anexo 1'!$A$13:$B$15,2,FALSE),"")</f>
        <v>ADMINYCOOR</v>
      </c>
      <c r="D2209" s="23" t="str">
        <f>+IFERROR(VLOOKUP(AT2209,'[2]Listas anexo 1'!$A$13:$C$15,3,FALSE),"")</f>
        <v>CONTRIBUIR</v>
      </c>
      <c r="E2209" s="23" t="str">
        <f>+IFERROR(VLOOKUP(AT2209,'[2]Listas anexo 1'!$A$19:$B$21,2,FALSE),"")</f>
        <v>ADMINOB</v>
      </c>
      <c r="F2209" s="23" t="str">
        <f>+IFERROR(VLOOKUP(AV2209,'[2]Listas anexo 1'!$J$13:$K$21,2,FALSE),"")</f>
        <v>ADOBIII</v>
      </c>
      <c r="G2209" s="23" t="str">
        <f>+IFERROR(VLOOKUP(AW2209,'[2]LISTAS ANEXO 1. 2'!$A$9:$B$38,2,FALSE),"")</f>
        <v>AVII</v>
      </c>
      <c r="H2209" s="23" t="str">
        <f>+IFERROR(IF(C2209="ADMINYCOOR",VLOOKUP(AY2209,'[2]LISTAS ANEXO 1. 3'!$B$13:$C$42,2,FALSE),IF(C2209="TASAS",VLOOKUP(AY2209,'[2]LISTAS ANEXO 1. 3'!$B$43:$C$51,2,FALSE),IF(C2209="FORTALECIMIENTO",VLOOKUP(AY2209,'[2]LISTAS ANEXO 1. 3'!$B$52:$C$58,2,FALSE),""))),"")</f>
        <v>KK</v>
      </c>
      <c r="I2209" s="23" t="str">
        <f>+IFERROR(VLOOKUP(#REF!,'[2]LISTAS ANEXO 1. 4'!$B$74:$C$90,2,FALSE),"")</f>
        <v/>
      </c>
      <c r="J2209" s="23" t="str">
        <f>+IFERROR(VLOOKUP(X2209,[2]ORDINALES!$B$2:$C$5,2,FALSE),"")</f>
        <v>CTADOS</v>
      </c>
      <c r="K2209" s="23" t="str">
        <f>+IFERROR(VLOOKUP(#REF!,[2]REGION!$G$2:$I$1125,2,FALSE),"")</f>
        <v/>
      </c>
      <c r="L2209" s="23" t="str">
        <f>+IFERROR(VLOOKUP(AI2209,[2]REGION!$G$2:$I$1125,2,FALSE),"")</f>
        <v>MAGDALENA</v>
      </c>
      <c r="M2209" s="23" t="str">
        <f>+IFERROR(VLOOKUP(#REF!,[2]ORDINALES!$H$2:$I$382,2,FALSE),"")</f>
        <v/>
      </c>
      <c r="N2209" s="23" t="str">
        <f>IFERROR(VLOOKUP(U2209,'[2]Lista Willy'!$B$11:$D$14,3,FALSE),"")</f>
        <v>REC_11</v>
      </c>
      <c r="O2209" s="24"/>
      <c r="P2209" s="90">
        <v>64024</v>
      </c>
      <c r="Q2209" s="90" t="s">
        <v>540</v>
      </c>
      <c r="R2209" s="90" t="s">
        <v>1757</v>
      </c>
      <c r="S2209" s="90" t="s">
        <v>2060</v>
      </c>
      <c r="T2209" s="94" t="s">
        <v>1757</v>
      </c>
      <c r="U2209" s="90" t="s">
        <v>52</v>
      </c>
      <c r="V2209" s="94" t="s">
        <v>53</v>
      </c>
      <c r="W2209" s="90" t="s">
        <v>54</v>
      </c>
      <c r="X2209" s="90" t="s">
        <v>55</v>
      </c>
      <c r="Y2209" s="99" t="s">
        <v>2085</v>
      </c>
      <c r="Z2209" s="87">
        <v>32000000</v>
      </c>
      <c r="AA2209" s="120"/>
      <c r="AB2209" s="87"/>
      <c r="AC2209" s="87"/>
      <c r="AD2209" s="87"/>
      <c r="AE2209" s="120">
        <v>32000000</v>
      </c>
      <c r="AF2209" s="88"/>
      <c r="AG2209" s="89"/>
      <c r="AH2209" s="90"/>
      <c r="AI2209" s="90" t="s">
        <v>1759</v>
      </c>
      <c r="AJ2209" s="90" t="s">
        <v>1760</v>
      </c>
      <c r="AK2209" s="90" t="s">
        <v>59</v>
      </c>
      <c r="AL2209" s="90" t="s">
        <v>2062</v>
      </c>
      <c r="AM2209" s="90" t="s">
        <v>2079</v>
      </c>
      <c r="AN2209" s="90" t="s">
        <v>2080</v>
      </c>
      <c r="AO2209" s="90"/>
      <c r="AP2209" s="90"/>
      <c r="AQ2209" s="90" t="s">
        <v>387</v>
      </c>
      <c r="AR2209" s="90" t="s">
        <v>1818</v>
      </c>
      <c r="AS2209" s="90" t="s">
        <v>60</v>
      </c>
      <c r="AT2209" s="90" t="s">
        <v>61</v>
      </c>
      <c r="AU2209" s="97" t="s">
        <v>62</v>
      </c>
      <c r="AV2209" s="98" t="s">
        <v>272</v>
      </c>
      <c r="AW2209" s="98" t="s">
        <v>484</v>
      </c>
      <c r="AX2209" s="97">
        <v>3202001</v>
      </c>
      <c r="AY2209" s="98" t="s">
        <v>533</v>
      </c>
      <c r="AZ2209" s="98" t="s">
        <v>534</v>
      </c>
      <c r="BA2209" s="24"/>
    </row>
    <row r="2210" spans="1:53" ht="84.75" customHeight="1">
      <c r="A2210" s="23" t="str">
        <f>+IFERROR(VLOOKUP(R2210,'[2]Listas niveles'!$D$2:$E$11,2,FALSE),"")</f>
        <v>DTCA</v>
      </c>
      <c r="B2210" s="23" t="str">
        <f>+IFERROR(VLOOKUP(AS2210,'[2]Listas anexo 1'!$A$7:$B$8,2,FALSE),"")</f>
        <v>ADMIN</v>
      </c>
      <c r="C2210" s="23" t="str">
        <f>+IFERROR(VLOOKUP(AT2210,'[2]Listas anexo 1'!$A$13:$B$15,2,FALSE),"")</f>
        <v>ADMINYCOOR</v>
      </c>
      <c r="D2210" s="23" t="str">
        <f>+IFERROR(VLOOKUP(AT2210,'[2]Listas anexo 1'!$A$13:$C$15,3,FALSE),"")</f>
        <v>CONTRIBUIR</v>
      </c>
      <c r="E2210" s="23" t="str">
        <f>+IFERROR(VLOOKUP(AT2210,'[2]Listas anexo 1'!$A$19:$B$21,2,FALSE),"")</f>
        <v>ADMINOB</v>
      </c>
      <c r="F2210" s="23" t="str">
        <f>+IFERROR(VLOOKUP(AV2210,'[2]Listas anexo 1'!$J$13:$K$21,2,FALSE),"")</f>
        <v>ADOBIII</v>
      </c>
      <c r="G2210" s="23" t="str">
        <f>+IFERROR(VLOOKUP(AW2210,'[2]LISTAS ANEXO 1. 2'!$A$9:$B$38,2,FALSE),"")</f>
        <v>AVI</v>
      </c>
      <c r="H2210" s="23" t="str">
        <f>+IFERROR(IF(C2210="ADMINYCOOR",VLOOKUP(AY2210,'[2]LISTAS ANEXO 1. 3'!$B$13:$C$42,2,FALSE),IF(C2210="TASAS",VLOOKUP(AY2210,'[2]LISTAS ANEXO 1. 3'!$B$43:$C$51,2,FALSE),IF(C2210="FORTALECIMIENTO",VLOOKUP(AY2210,'[2]LISTAS ANEXO 1. 3'!$B$52:$C$58,2,FALSE),""))),"")</f>
        <v>HH</v>
      </c>
      <c r="I2210" s="23" t="str">
        <f>+IFERROR(VLOOKUP(#REF!,'[2]LISTAS ANEXO 1. 4'!$B$74:$C$90,2,FALSE),"")</f>
        <v/>
      </c>
      <c r="J2210" s="23" t="str">
        <f>+IFERROR(VLOOKUP(X2210,[2]ORDINALES!$B$2:$C$5,2,FALSE),"")</f>
        <v>CTADOS</v>
      </c>
      <c r="K2210" s="23" t="str">
        <f>+IFERROR(VLOOKUP(#REF!,[2]REGION!$G$2:$I$1125,2,FALSE),"")</f>
        <v/>
      </c>
      <c r="L2210" s="23" t="str">
        <f>+IFERROR(VLOOKUP(AI2210,[2]REGION!$G$2:$I$1125,2,FALSE),"")</f>
        <v>MAGDALENA</v>
      </c>
      <c r="M2210" s="23" t="str">
        <f>+IFERROR(VLOOKUP(#REF!,[2]ORDINALES!$H$2:$I$382,2,FALSE),"")</f>
        <v/>
      </c>
      <c r="N2210" s="23" t="str">
        <f>IFERROR(VLOOKUP(U2210,'[2]Lista Willy'!$B$11:$D$14,3,FALSE),"")</f>
        <v>REC_11</v>
      </c>
      <c r="O2210" s="24"/>
      <c r="P2210" s="90">
        <v>64025</v>
      </c>
      <c r="Q2210" s="90" t="s">
        <v>540</v>
      </c>
      <c r="R2210" s="90" t="s">
        <v>1757</v>
      </c>
      <c r="S2210" s="90" t="s">
        <v>2060</v>
      </c>
      <c r="T2210" s="94" t="s">
        <v>1757</v>
      </c>
      <c r="U2210" s="90" t="s">
        <v>52</v>
      </c>
      <c r="V2210" s="94" t="s">
        <v>53</v>
      </c>
      <c r="W2210" s="90" t="s">
        <v>54</v>
      </c>
      <c r="X2210" s="90" t="s">
        <v>55</v>
      </c>
      <c r="Y2210" s="99" t="s">
        <v>2086</v>
      </c>
      <c r="Z2210" s="87">
        <v>32000000</v>
      </c>
      <c r="AA2210" s="120"/>
      <c r="AB2210" s="87"/>
      <c r="AC2210" s="87"/>
      <c r="AD2210" s="87"/>
      <c r="AE2210" s="120">
        <v>32000000</v>
      </c>
      <c r="AF2210" s="88"/>
      <c r="AG2210" s="89"/>
      <c r="AH2210" s="90"/>
      <c r="AI2210" s="90" t="s">
        <v>1759</v>
      </c>
      <c r="AJ2210" s="90" t="s">
        <v>1760</v>
      </c>
      <c r="AK2210" s="90" t="s">
        <v>59</v>
      </c>
      <c r="AL2210" s="90" t="s">
        <v>2062</v>
      </c>
      <c r="AM2210" s="90" t="s">
        <v>2079</v>
      </c>
      <c r="AN2210" s="90" t="s">
        <v>2080</v>
      </c>
      <c r="AO2210" s="90"/>
      <c r="AP2210" s="90"/>
      <c r="AQ2210" s="90" t="s">
        <v>387</v>
      </c>
      <c r="AR2210" s="90" t="s">
        <v>1818</v>
      </c>
      <c r="AS2210" s="90" t="s">
        <v>60</v>
      </c>
      <c r="AT2210" s="90" t="s">
        <v>61</v>
      </c>
      <c r="AU2210" s="97" t="s">
        <v>62</v>
      </c>
      <c r="AV2210" s="98" t="s">
        <v>272</v>
      </c>
      <c r="AW2210" s="98" t="s">
        <v>273</v>
      </c>
      <c r="AX2210" s="97">
        <v>3202010</v>
      </c>
      <c r="AY2210" s="98" t="s">
        <v>274</v>
      </c>
      <c r="AZ2210" s="98" t="s">
        <v>305</v>
      </c>
      <c r="BA2210" s="24"/>
    </row>
    <row r="2211" spans="1:53" ht="84.75" customHeight="1">
      <c r="A2211" s="23" t="str">
        <f>+IFERROR(VLOOKUP(R2211,'[2]Listas niveles'!$D$2:$E$11,2,FALSE),"")</f>
        <v>DTCA</v>
      </c>
      <c r="B2211" s="23" t="str">
        <f>+IFERROR(VLOOKUP(AS2211,'[2]Listas anexo 1'!$A$7:$B$8,2,FALSE),"")</f>
        <v>ADMIN</v>
      </c>
      <c r="C2211" s="23" t="str">
        <f>+IFERROR(VLOOKUP(AT2211,'[2]Listas anexo 1'!$A$13:$B$15,2,FALSE),"")</f>
        <v>ADMINYCOOR</v>
      </c>
      <c r="D2211" s="23" t="str">
        <f>+IFERROR(VLOOKUP(AT2211,'[2]Listas anexo 1'!$A$13:$C$15,3,FALSE),"")</f>
        <v>CONTRIBUIR</v>
      </c>
      <c r="E2211" s="23" t="str">
        <f>+IFERROR(VLOOKUP(AT2211,'[2]Listas anexo 1'!$A$19:$B$21,2,FALSE),"")</f>
        <v>ADMINOB</v>
      </c>
      <c r="F2211" s="23" t="str">
        <f>+IFERROR(VLOOKUP(AV2211,'[2]Listas anexo 1'!$J$13:$K$21,2,FALSE),"")</f>
        <v>ADOBI</v>
      </c>
      <c r="G2211" s="23" t="str">
        <f>+IFERROR(VLOOKUP(AW2211,'[2]LISTAS ANEXO 1. 2'!$A$9:$B$38,2,FALSE),"")</f>
        <v>AI</v>
      </c>
      <c r="H2211" s="23" t="str">
        <f>+IFERROR(IF(C2211="ADMINYCOOR",VLOOKUP(AY2211,'[2]LISTAS ANEXO 1. 3'!$B$13:$C$42,2,FALSE),IF(C2211="TASAS",VLOOKUP(AY2211,'[2]LISTAS ANEXO 1. 3'!$B$43:$C$51,2,FALSE),IF(C2211="FORTALECIMIENTO",VLOOKUP(AY2211,'[2]LISTAS ANEXO 1. 3'!$B$52:$C$58,2,FALSE),""))),"")</f>
        <v>AA</v>
      </c>
      <c r="I2211" s="23" t="str">
        <f>+IFERROR(VLOOKUP(#REF!,'[2]LISTAS ANEXO 1. 4'!$B$74:$C$90,2,FALSE),"")</f>
        <v/>
      </c>
      <c r="J2211" s="23" t="str">
        <f>+IFERROR(VLOOKUP(X2211,[2]ORDINALES!$B$2:$C$5,2,FALSE),"")</f>
        <v>CTADOS</v>
      </c>
      <c r="K2211" s="23" t="str">
        <f>+IFERROR(VLOOKUP(#REF!,[2]REGION!$G$2:$I$1125,2,FALSE),"")</f>
        <v/>
      </c>
      <c r="L2211" s="23" t="str">
        <f>+IFERROR(VLOOKUP(AI2211,[2]REGION!$G$2:$I$1125,2,FALSE),"")</f>
        <v>MAGDALENA</v>
      </c>
      <c r="M2211" s="23" t="str">
        <f>+IFERROR(VLOOKUP(#REF!,[2]ORDINALES!$H$2:$I$382,2,FALSE),"")</f>
        <v/>
      </c>
      <c r="N2211" s="23" t="str">
        <f>IFERROR(VLOOKUP(U2211,'[2]Lista Willy'!$B$11:$D$14,3,FALSE),"")</f>
        <v>REC_11</v>
      </c>
      <c r="O2211" s="24"/>
      <c r="P2211" s="90">
        <v>64026</v>
      </c>
      <c r="Q2211" s="90" t="s">
        <v>540</v>
      </c>
      <c r="R2211" s="90" t="s">
        <v>1757</v>
      </c>
      <c r="S2211" s="90" t="s">
        <v>2060</v>
      </c>
      <c r="T2211" s="94" t="s">
        <v>1757</v>
      </c>
      <c r="U2211" s="90" t="s">
        <v>52</v>
      </c>
      <c r="V2211" s="94" t="s">
        <v>53</v>
      </c>
      <c r="W2211" s="90" t="s">
        <v>54</v>
      </c>
      <c r="X2211" s="90" t="s">
        <v>55</v>
      </c>
      <c r="Y2211" s="99" t="s">
        <v>2087</v>
      </c>
      <c r="Z2211" s="87">
        <v>42400000</v>
      </c>
      <c r="AA2211" s="120"/>
      <c r="AB2211" s="87"/>
      <c r="AC2211" s="87"/>
      <c r="AD2211" s="87"/>
      <c r="AE2211" s="120">
        <v>42400000</v>
      </c>
      <c r="AF2211" s="88"/>
      <c r="AG2211" s="89"/>
      <c r="AH2211" s="90"/>
      <c r="AI2211" s="90" t="s">
        <v>1759</v>
      </c>
      <c r="AJ2211" s="90" t="s">
        <v>1760</v>
      </c>
      <c r="AK2211" s="90" t="s">
        <v>59</v>
      </c>
      <c r="AL2211" s="90" t="s">
        <v>2062</v>
      </c>
      <c r="AM2211" s="90" t="s">
        <v>2079</v>
      </c>
      <c r="AN2211" s="90" t="s">
        <v>2080</v>
      </c>
      <c r="AO2211" s="90"/>
      <c r="AP2211" s="90"/>
      <c r="AQ2211" s="90" t="s">
        <v>387</v>
      </c>
      <c r="AR2211" s="90" t="s">
        <v>1818</v>
      </c>
      <c r="AS2211" s="90" t="s">
        <v>60</v>
      </c>
      <c r="AT2211" s="90" t="s">
        <v>61</v>
      </c>
      <c r="AU2211" s="97" t="s">
        <v>62</v>
      </c>
      <c r="AV2211" s="98" t="s">
        <v>125</v>
      </c>
      <c r="AW2211" s="98" t="s">
        <v>126</v>
      </c>
      <c r="AX2211" s="97">
        <v>3202032</v>
      </c>
      <c r="AY2211" s="98" t="s">
        <v>127</v>
      </c>
      <c r="AZ2211" s="98" t="s">
        <v>293</v>
      </c>
      <c r="BA2211" s="24"/>
    </row>
    <row r="2212" spans="1:53" ht="84.75" customHeight="1">
      <c r="A2212" s="23" t="str">
        <f>+IFERROR(VLOOKUP(R2212,'[2]Listas niveles'!$D$2:$E$11,2,FALSE),"")</f>
        <v>DTCA</v>
      </c>
      <c r="B2212" s="23" t="str">
        <f>+IFERROR(VLOOKUP(AS2212,'[2]Listas anexo 1'!$A$7:$B$8,2,FALSE),"")</f>
        <v>ADMIN</v>
      </c>
      <c r="C2212" s="23" t="str">
        <f>+IFERROR(VLOOKUP(AT2212,'[2]Listas anexo 1'!$A$13:$B$15,2,FALSE),"")</f>
        <v>ADMINYCOOR</v>
      </c>
      <c r="D2212" s="23" t="str">
        <f>+IFERROR(VLOOKUP(AT2212,'[2]Listas anexo 1'!$A$13:$C$15,3,FALSE),"")</f>
        <v>CONTRIBUIR</v>
      </c>
      <c r="E2212" s="23" t="str">
        <f>+IFERROR(VLOOKUP(AT2212,'[2]Listas anexo 1'!$A$19:$B$21,2,FALSE),"")</f>
        <v>ADMINOB</v>
      </c>
      <c r="F2212" s="23" t="str">
        <f>+IFERROR(VLOOKUP(AV2212,'[2]Listas anexo 1'!$J$13:$K$21,2,FALSE),"")</f>
        <v>ADOBI</v>
      </c>
      <c r="G2212" s="23" t="str">
        <f>+IFERROR(VLOOKUP(AW2212,'[2]LISTAS ANEXO 1. 2'!$A$9:$B$38,2,FALSE),"")</f>
        <v>AI</v>
      </c>
      <c r="H2212" s="23" t="str">
        <f>+IFERROR(IF(C2212="ADMINYCOOR",VLOOKUP(AY2212,'[2]LISTAS ANEXO 1. 3'!$B$13:$C$42,2,FALSE),IF(C2212="TASAS",VLOOKUP(AY2212,'[2]LISTAS ANEXO 1. 3'!$B$43:$C$51,2,FALSE),IF(C2212="FORTALECIMIENTO",VLOOKUP(AY2212,'[2]LISTAS ANEXO 1. 3'!$B$52:$C$58,2,FALSE),""))),"")</f>
        <v>AA</v>
      </c>
      <c r="I2212" s="23" t="str">
        <f>+IFERROR(VLOOKUP(#REF!,'[2]LISTAS ANEXO 1. 4'!$B$74:$C$90,2,FALSE),"")</f>
        <v/>
      </c>
      <c r="J2212" s="23" t="str">
        <f>+IFERROR(VLOOKUP(X2212,[2]ORDINALES!$B$2:$C$5,2,FALSE),"")</f>
        <v>CTADOS</v>
      </c>
      <c r="K2212" s="23" t="str">
        <f>+IFERROR(VLOOKUP(#REF!,[2]REGION!$G$2:$I$1125,2,FALSE),"")</f>
        <v/>
      </c>
      <c r="L2212" s="23" t="str">
        <f>+IFERROR(VLOOKUP(AI2212,[2]REGION!$G$2:$I$1125,2,FALSE),"")</f>
        <v>MAGDALENA</v>
      </c>
      <c r="M2212" s="23" t="str">
        <f>+IFERROR(VLOOKUP(#REF!,[2]ORDINALES!$H$2:$I$382,2,FALSE),"")</f>
        <v/>
      </c>
      <c r="N2212" s="23" t="str">
        <f>IFERROR(VLOOKUP(U2212,'[2]Lista Willy'!$B$11:$D$14,3,FALSE),"")</f>
        <v>REC_11</v>
      </c>
      <c r="O2212" s="24"/>
      <c r="P2212" s="90">
        <v>64027</v>
      </c>
      <c r="Q2212" s="90" t="s">
        <v>540</v>
      </c>
      <c r="R2212" s="90" t="s">
        <v>1757</v>
      </c>
      <c r="S2212" s="90" t="s">
        <v>2060</v>
      </c>
      <c r="T2212" s="94" t="s">
        <v>1757</v>
      </c>
      <c r="U2212" s="90" t="s">
        <v>52</v>
      </c>
      <c r="V2212" s="94" t="s">
        <v>53</v>
      </c>
      <c r="W2212" s="90" t="s">
        <v>54</v>
      </c>
      <c r="X2212" s="90" t="s">
        <v>55</v>
      </c>
      <c r="Y2212" s="99" t="s">
        <v>2088</v>
      </c>
      <c r="Z2212" s="87">
        <v>20000000</v>
      </c>
      <c r="AA2212" s="120"/>
      <c r="AB2212" s="87"/>
      <c r="AC2212" s="87"/>
      <c r="AD2212" s="87"/>
      <c r="AE2212" s="120">
        <v>20000000</v>
      </c>
      <c r="AF2212" s="88"/>
      <c r="AG2212" s="89"/>
      <c r="AH2212" s="90"/>
      <c r="AI2212" s="90" t="s">
        <v>1759</v>
      </c>
      <c r="AJ2212" s="90" t="s">
        <v>1760</v>
      </c>
      <c r="AK2212" s="90" t="s">
        <v>59</v>
      </c>
      <c r="AL2212" s="90" t="s">
        <v>2062</v>
      </c>
      <c r="AM2212" s="90" t="s">
        <v>2079</v>
      </c>
      <c r="AN2212" s="90" t="s">
        <v>2080</v>
      </c>
      <c r="AO2212" s="90"/>
      <c r="AP2212" s="90"/>
      <c r="AQ2212" s="90" t="s">
        <v>387</v>
      </c>
      <c r="AR2212" s="90" t="s">
        <v>1818</v>
      </c>
      <c r="AS2212" s="90" t="s">
        <v>60</v>
      </c>
      <c r="AT2212" s="90" t="s">
        <v>61</v>
      </c>
      <c r="AU2212" s="97" t="s">
        <v>62</v>
      </c>
      <c r="AV2212" s="98" t="s">
        <v>125</v>
      </c>
      <c r="AW2212" s="98" t="s">
        <v>126</v>
      </c>
      <c r="AX2212" s="97">
        <v>3202032</v>
      </c>
      <c r="AY2212" s="98" t="s">
        <v>127</v>
      </c>
      <c r="AZ2212" s="98" t="s">
        <v>293</v>
      </c>
      <c r="BA2212" s="24"/>
    </row>
    <row r="2213" spans="1:53" ht="84.75" customHeight="1">
      <c r="A2213" s="23" t="str">
        <f>+IFERROR(VLOOKUP(R2213,'[2]Listas niveles'!$D$2:$E$11,2,FALSE),"")</f>
        <v>DTCA</v>
      </c>
      <c r="B2213" s="23" t="str">
        <f>+IFERROR(VLOOKUP(AS2213,'[2]Listas anexo 1'!$A$7:$B$8,2,FALSE),"")</f>
        <v>ADMIN</v>
      </c>
      <c r="C2213" s="23" t="str">
        <f>+IFERROR(VLOOKUP(AT2213,'[2]Listas anexo 1'!$A$13:$B$15,2,FALSE),"")</f>
        <v>ADMINYCOOR</v>
      </c>
      <c r="D2213" s="23" t="str">
        <f>+IFERROR(VLOOKUP(AT2213,'[2]Listas anexo 1'!$A$13:$C$15,3,FALSE),"")</f>
        <v>CONTRIBUIR</v>
      </c>
      <c r="E2213" s="23" t="str">
        <f>+IFERROR(VLOOKUP(AT2213,'[2]Listas anexo 1'!$A$19:$B$21,2,FALSE),"")</f>
        <v>ADMINOB</v>
      </c>
      <c r="F2213" s="23" t="str">
        <f>+IFERROR(VLOOKUP(AV2213,'[2]Listas anexo 1'!$J$13:$K$21,2,FALSE),"")</f>
        <v>ADOBI</v>
      </c>
      <c r="G2213" s="23" t="str">
        <f>+IFERROR(VLOOKUP(AW2213,'[2]LISTAS ANEXO 1. 2'!$A$9:$B$38,2,FALSE),"")</f>
        <v>AI</v>
      </c>
      <c r="H2213" s="23" t="str">
        <f>+IFERROR(IF(C2213="ADMINYCOOR",VLOOKUP(AY2213,'[2]LISTAS ANEXO 1. 3'!$B$13:$C$42,2,FALSE),IF(C2213="TASAS",VLOOKUP(AY2213,'[2]LISTAS ANEXO 1. 3'!$B$43:$C$51,2,FALSE),IF(C2213="FORTALECIMIENTO",VLOOKUP(AY2213,'[2]LISTAS ANEXO 1. 3'!$B$52:$C$58,2,FALSE),""))),"")</f>
        <v>AA</v>
      </c>
      <c r="I2213" s="23" t="str">
        <f>+IFERROR(VLOOKUP(#REF!,'[2]LISTAS ANEXO 1. 4'!$B$74:$C$90,2,FALSE),"")</f>
        <v/>
      </c>
      <c r="J2213" s="23" t="str">
        <f>+IFERROR(VLOOKUP(X2213,[2]ORDINALES!$B$2:$C$5,2,FALSE),"")</f>
        <v>CTADOS</v>
      </c>
      <c r="K2213" s="23" t="str">
        <f>+IFERROR(VLOOKUP(#REF!,[2]REGION!$G$2:$I$1125,2,FALSE),"")</f>
        <v/>
      </c>
      <c r="L2213" s="23" t="str">
        <f>+IFERROR(VLOOKUP(AI2213,[2]REGION!$G$2:$I$1125,2,FALSE),"")</f>
        <v>MAGDALENA</v>
      </c>
      <c r="M2213" s="23" t="str">
        <f>+IFERROR(VLOOKUP(#REF!,[2]ORDINALES!$H$2:$I$382,2,FALSE),"")</f>
        <v/>
      </c>
      <c r="N2213" s="23" t="str">
        <f>IFERROR(VLOOKUP(U2213,'[2]Lista Willy'!$B$11:$D$14,3,FALSE),"")</f>
        <v>REC_11</v>
      </c>
      <c r="O2213" s="24"/>
      <c r="P2213" s="90">
        <v>64028</v>
      </c>
      <c r="Q2213" s="90" t="s">
        <v>540</v>
      </c>
      <c r="R2213" s="90" t="s">
        <v>1757</v>
      </c>
      <c r="S2213" s="90" t="s">
        <v>2060</v>
      </c>
      <c r="T2213" s="94" t="s">
        <v>1757</v>
      </c>
      <c r="U2213" s="90" t="s">
        <v>52</v>
      </c>
      <c r="V2213" s="94" t="s">
        <v>53</v>
      </c>
      <c r="W2213" s="90" t="s">
        <v>54</v>
      </c>
      <c r="X2213" s="90" t="s">
        <v>55</v>
      </c>
      <c r="Y2213" s="99" t="s">
        <v>2089</v>
      </c>
      <c r="Z2213" s="87">
        <v>20000000</v>
      </c>
      <c r="AA2213" s="120"/>
      <c r="AB2213" s="87"/>
      <c r="AC2213" s="87"/>
      <c r="AD2213" s="87"/>
      <c r="AE2213" s="120">
        <v>20000000</v>
      </c>
      <c r="AF2213" s="88"/>
      <c r="AG2213" s="89"/>
      <c r="AH2213" s="90"/>
      <c r="AI2213" s="90" t="s">
        <v>1759</v>
      </c>
      <c r="AJ2213" s="90" t="s">
        <v>1760</v>
      </c>
      <c r="AK2213" s="90" t="s">
        <v>59</v>
      </c>
      <c r="AL2213" s="90" t="s">
        <v>2062</v>
      </c>
      <c r="AM2213" s="90" t="s">
        <v>2079</v>
      </c>
      <c r="AN2213" s="90" t="s">
        <v>2080</v>
      </c>
      <c r="AO2213" s="90"/>
      <c r="AP2213" s="90"/>
      <c r="AQ2213" s="90" t="s">
        <v>387</v>
      </c>
      <c r="AR2213" s="90" t="s">
        <v>1818</v>
      </c>
      <c r="AS2213" s="90" t="s">
        <v>60</v>
      </c>
      <c r="AT2213" s="90" t="s">
        <v>61</v>
      </c>
      <c r="AU2213" s="97" t="s">
        <v>62</v>
      </c>
      <c r="AV2213" s="98" t="s">
        <v>125</v>
      </c>
      <c r="AW2213" s="98" t="s">
        <v>126</v>
      </c>
      <c r="AX2213" s="97">
        <v>3202032</v>
      </c>
      <c r="AY2213" s="98" t="s">
        <v>127</v>
      </c>
      <c r="AZ2213" s="98" t="s">
        <v>293</v>
      </c>
      <c r="BA2213" s="24"/>
    </row>
    <row r="2214" spans="1:53" ht="84.75" customHeight="1">
      <c r="A2214" s="23" t="str">
        <f>+IFERROR(VLOOKUP(R2214,'[2]Listas niveles'!$D$2:$E$11,2,FALSE),"")</f>
        <v>DTCA</v>
      </c>
      <c r="B2214" s="23" t="str">
        <f>+IFERROR(VLOOKUP(AS2214,'[2]Listas anexo 1'!$A$7:$B$8,2,FALSE),"")</f>
        <v>ADMIN</v>
      </c>
      <c r="C2214" s="23" t="str">
        <f>+IFERROR(VLOOKUP(AT2214,'[2]Listas anexo 1'!$A$13:$B$15,2,FALSE),"")</f>
        <v>ADMINYCOOR</v>
      </c>
      <c r="D2214" s="23" t="str">
        <f>+IFERROR(VLOOKUP(AT2214,'[2]Listas anexo 1'!$A$13:$C$15,3,FALSE),"")</f>
        <v>CONTRIBUIR</v>
      </c>
      <c r="E2214" s="23" t="str">
        <f>+IFERROR(VLOOKUP(AT2214,'[2]Listas anexo 1'!$A$19:$B$21,2,FALSE),"")</f>
        <v>ADMINOB</v>
      </c>
      <c r="F2214" s="23" t="str">
        <f>+IFERROR(VLOOKUP(AV2214,'[2]Listas anexo 1'!$J$13:$K$21,2,FALSE),"")</f>
        <v>ADOBIII</v>
      </c>
      <c r="G2214" s="23" t="str">
        <f>+IFERROR(VLOOKUP(AW2214,'[2]LISTAS ANEXO 1. 2'!$A$9:$B$38,2,FALSE),"")</f>
        <v>AVI</v>
      </c>
      <c r="H2214" s="23" t="str">
        <f>+IFERROR(IF(C2214="ADMINYCOOR",VLOOKUP(AY2214,'[2]LISTAS ANEXO 1. 3'!$B$13:$C$42,2,FALSE),IF(C2214="TASAS",VLOOKUP(AY2214,'[2]LISTAS ANEXO 1. 3'!$B$43:$C$51,2,FALSE),IF(C2214="FORTALECIMIENTO",VLOOKUP(AY2214,'[2]LISTAS ANEXO 1. 3'!$B$52:$C$58,2,FALSE),""))),"")</f>
        <v>HH</v>
      </c>
      <c r="I2214" s="23" t="str">
        <f>+IFERROR(VLOOKUP(#REF!,'[2]LISTAS ANEXO 1. 4'!$B$74:$C$90,2,FALSE),"")</f>
        <v/>
      </c>
      <c r="J2214" s="23" t="str">
        <f>+IFERROR(VLOOKUP(X2214,[2]ORDINALES!$B$2:$C$5,2,FALSE),"")</f>
        <v>CTADOS</v>
      </c>
      <c r="K2214" s="23" t="str">
        <f>+IFERROR(VLOOKUP(#REF!,[2]REGION!$G$2:$I$1125,2,FALSE),"")</f>
        <v/>
      </c>
      <c r="L2214" s="23" t="str">
        <f>+IFERROR(VLOOKUP(AI2214,[2]REGION!$G$2:$I$1125,2,FALSE),"")</f>
        <v>MAGDALENA</v>
      </c>
      <c r="M2214" s="23" t="str">
        <f>+IFERROR(VLOOKUP(#REF!,[2]ORDINALES!$H$2:$I$382,2,FALSE),"")</f>
        <v/>
      </c>
      <c r="N2214" s="23" t="str">
        <f>IFERROR(VLOOKUP(U2214,'[2]Lista Willy'!$B$11:$D$14,3,FALSE),"")</f>
        <v>REC_11</v>
      </c>
      <c r="O2214" s="24"/>
      <c r="P2214" s="90">
        <v>64029</v>
      </c>
      <c r="Q2214" s="90" t="s">
        <v>540</v>
      </c>
      <c r="R2214" s="90" t="s">
        <v>1757</v>
      </c>
      <c r="S2214" s="90" t="s">
        <v>2060</v>
      </c>
      <c r="T2214" s="94" t="s">
        <v>1757</v>
      </c>
      <c r="U2214" s="90" t="s">
        <v>52</v>
      </c>
      <c r="V2214" s="94" t="s">
        <v>53</v>
      </c>
      <c r="W2214" s="90" t="s">
        <v>54</v>
      </c>
      <c r="X2214" s="90" t="s">
        <v>55</v>
      </c>
      <c r="Y2214" s="139" t="s">
        <v>2090</v>
      </c>
      <c r="Z2214" s="87">
        <v>23200000</v>
      </c>
      <c r="AA2214" s="120"/>
      <c r="AB2214" s="87"/>
      <c r="AC2214" s="87"/>
      <c r="AD2214" s="87"/>
      <c r="AE2214" s="120">
        <v>23200000</v>
      </c>
      <c r="AF2214" s="88"/>
      <c r="AG2214" s="89"/>
      <c r="AH2214" s="90"/>
      <c r="AI2214" s="90" t="s">
        <v>1759</v>
      </c>
      <c r="AJ2214" s="90" t="s">
        <v>1760</v>
      </c>
      <c r="AK2214" s="90" t="s">
        <v>59</v>
      </c>
      <c r="AL2214" s="90" t="s">
        <v>2062</v>
      </c>
      <c r="AM2214" s="90"/>
      <c r="AN2214" s="90"/>
      <c r="AO2214" s="90"/>
      <c r="AP2214" s="90"/>
      <c r="AQ2214" s="90" t="s">
        <v>387</v>
      </c>
      <c r="AR2214" s="90" t="s">
        <v>1818</v>
      </c>
      <c r="AS2214" s="90" t="s">
        <v>60</v>
      </c>
      <c r="AT2214" s="90" t="s">
        <v>61</v>
      </c>
      <c r="AU2214" s="97" t="s">
        <v>62</v>
      </c>
      <c r="AV2214" s="98" t="s">
        <v>272</v>
      </c>
      <c r="AW2214" s="98" t="s">
        <v>273</v>
      </c>
      <c r="AX2214" s="97">
        <v>3202010</v>
      </c>
      <c r="AY2214" s="98" t="s">
        <v>274</v>
      </c>
      <c r="AZ2214" s="98" t="s">
        <v>407</v>
      </c>
      <c r="BA2214" s="24"/>
    </row>
    <row r="2215" spans="1:53" ht="84.75" customHeight="1">
      <c r="A2215" s="23" t="str">
        <f>+IFERROR(VLOOKUP(R2215,'[2]Listas niveles'!$D$2:$E$11,2,FALSE),"")</f>
        <v>DTCA</v>
      </c>
      <c r="B2215" s="23" t="str">
        <f>+IFERROR(VLOOKUP(AS2215,'[2]Listas anexo 1'!$A$7:$B$8,2,FALSE),"")</f>
        <v>ADMIN</v>
      </c>
      <c r="C2215" s="23" t="str">
        <f>+IFERROR(VLOOKUP(AT2215,'[2]Listas anexo 1'!$A$13:$B$15,2,FALSE),"")</f>
        <v>ADMINYCOOR</v>
      </c>
      <c r="D2215" s="23" t="str">
        <f>+IFERROR(VLOOKUP(AT2215,'[2]Listas anexo 1'!$A$13:$C$15,3,FALSE),"")</f>
        <v>CONTRIBUIR</v>
      </c>
      <c r="E2215" s="23" t="str">
        <f>+IFERROR(VLOOKUP(AT2215,'[2]Listas anexo 1'!$A$19:$B$21,2,FALSE),"")</f>
        <v>ADMINOB</v>
      </c>
      <c r="F2215" s="23" t="str">
        <f>+IFERROR(VLOOKUP(AV2215,'[2]Listas anexo 1'!$J$13:$K$21,2,FALSE),"")</f>
        <v>ADOBI</v>
      </c>
      <c r="G2215" s="23" t="str">
        <f>+IFERROR(VLOOKUP(AW2215,'[2]LISTAS ANEXO 1. 2'!$A$9:$B$38,2,FALSE),"")</f>
        <v>AI</v>
      </c>
      <c r="H2215" s="23" t="str">
        <f>+IFERROR(IF(C2215="ADMINYCOOR",VLOOKUP(AY2215,'[2]LISTAS ANEXO 1. 3'!$B$13:$C$42,2,FALSE),IF(C2215="TASAS",VLOOKUP(AY2215,'[2]LISTAS ANEXO 1. 3'!$B$43:$C$51,2,FALSE),IF(C2215="FORTALECIMIENTO",VLOOKUP(AY2215,'[2]LISTAS ANEXO 1. 3'!$B$52:$C$58,2,FALSE),""))),"")</f>
        <v>AA</v>
      </c>
      <c r="I2215" s="23" t="str">
        <f>+IFERROR(VLOOKUP(#REF!,'[2]LISTAS ANEXO 1. 4'!$B$74:$C$90,2,FALSE),"")</f>
        <v/>
      </c>
      <c r="J2215" s="23" t="str">
        <f>+IFERROR(VLOOKUP(X2215,[2]ORDINALES!$B$2:$C$5,2,FALSE),"")</f>
        <v>CTADOS</v>
      </c>
      <c r="K2215" s="23" t="str">
        <f>+IFERROR(VLOOKUP(#REF!,[2]REGION!$G$2:$I$1125,2,FALSE),"")</f>
        <v/>
      </c>
      <c r="L2215" s="23" t="str">
        <f>+IFERROR(VLOOKUP(AI2215,[2]REGION!$G$2:$I$1125,2,FALSE),"")</f>
        <v>MAGDALENA</v>
      </c>
      <c r="M2215" s="23" t="str">
        <f>+IFERROR(VLOOKUP(#REF!,[2]ORDINALES!$H$2:$I$382,2,FALSE),"")</f>
        <v/>
      </c>
      <c r="N2215" s="23" t="str">
        <f>IFERROR(VLOOKUP(U2215,'[2]Lista Willy'!$B$11:$D$14,3,FALSE),"")</f>
        <v>REC_11</v>
      </c>
      <c r="O2215" s="24"/>
      <c r="P2215" s="90">
        <v>64030</v>
      </c>
      <c r="Q2215" s="90" t="s">
        <v>540</v>
      </c>
      <c r="R2215" s="90" t="s">
        <v>1757</v>
      </c>
      <c r="S2215" s="90" t="s">
        <v>2060</v>
      </c>
      <c r="T2215" s="94" t="s">
        <v>1757</v>
      </c>
      <c r="U2215" s="90" t="s">
        <v>52</v>
      </c>
      <c r="V2215" s="94" t="s">
        <v>53</v>
      </c>
      <c r="W2215" s="90" t="s">
        <v>54</v>
      </c>
      <c r="X2215" s="90" t="s">
        <v>55</v>
      </c>
      <c r="Y2215" s="99" t="s">
        <v>2091</v>
      </c>
      <c r="Z2215" s="87">
        <v>10000000</v>
      </c>
      <c r="AA2215" s="120"/>
      <c r="AB2215" s="87"/>
      <c r="AC2215" s="87"/>
      <c r="AD2215" s="87"/>
      <c r="AE2215" s="120">
        <v>10000000</v>
      </c>
      <c r="AF2215" s="88"/>
      <c r="AG2215" s="89"/>
      <c r="AH2215" s="90"/>
      <c r="AI2215" s="90" t="s">
        <v>1759</v>
      </c>
      <c r="AJ2215" s="90" t="s">
        <v>1760</v>
      </c>
      <c r="AK2215" s="90" t="s">
        <v>59</v>
      </c>
      <c r="AL2215" s="90" t="s">
        <v>2062</v>
      </c>
      <c r="AM2215" s="90"/>
      <c r="AN2215" s="90"/>
      <c r="AO2215" s="90"/>
      <c r="AP2215" s="90"/>
      <c r="AQ2215" s="90" t="s">
        <v>387</v>
      </c>
      <c r="AR2215" s="90" t="s">
        <v>1818</v>
      </c>
      <c r="AS2215" s="90" t="s">
        <v>60</v>
      </c>
      <c r="AT2215" s="90" t="s">
        <v>61</v>
      </c>
      <c r="AU2215" s="97" t="s">
        <v>62</v>
      </c>
      <c r="AV2215" s="98" t="s">
        <v>125</v>
      </c>
      <c r="AW2215" s="98" t="s">
        <v>126</v>
      </c>
      <c r="AX2215" s="97">
        <v>3202032</v>
      </c>
      <c r="AY2215" s="98" t="s">
        <v>127</v>
      </c>
      <c r="AZ2215" s="98" t="s">
        <v>128</v>
      </c>
      <c r="BA2215" s="24"/>
    </row>
    <row r="2216" spans="1:53" ht="84.75" customHeight="1">
      <c r="A2216" s="23" t="str">
        <f>+IFERROR(VLOOKUP(R2216,'[2]Listas niveles'!$D$2:$E$11,2,FALSE),"")</f>
        <v>DTCA</v>
      </c>
      <c r="B2216" s="23" t="str">
        <f>+IFERROR(VLOOKUP(AS2216,'[2]Listas anexo 1'!$A$7:$B$8,2,FALSE),"")</f>
        <v>ADMIN</v>
      </c>
      <c r="C2216" s="23" t="str">
        <f>+IFERROR(VLOOKUP(AT2216,'[2]Listas anexo 1'!$A$13:$B$15,2,FALSE),"")</f>
        <v>ADMINYCOOR</v>
      </c>
      <c r="D2216" s="23" t="str">
        <f>+IFERROR(VLOOKUP(AT2216,'[2]Listas anexo 1'!$A$13:$C$15,3,FALSE),"")</f>
        <v>CONTRIBUIR</v>
      </c>
      <c r="E2216" s="23" t="str">
        <f>+IFERROR(VLOOKUP(AT2216,'[2]Listas anexo 1'!$A$19:$B$21,2,FALSE),"")</f>
        <v>ADMINOB</v>
      </c>
      <c r="F2216" s="23" t="str">
        <f>+IFERROR(VLOOKUP(AV2216,'[2]Listas anexo 1'!$J$13:$K$21,2,FALSE),"")</f>
        <v>ADOBI</v>
      </c>
      <c r="G2216" s="23" t="str">
        <f>+IFERROR(VLOOKUP(AW2216,'[2]LISTAS ANEXO 1. 2'!$A$9:$B$38,2,FALSE),"")</f>
        <v>AI</v>
      </c>
      <c r="H2216" s="23" t="str">
        <f>+IFERROR(IF(C2216="ADMINYCOOR",VLOOKUP(AY2216,'[2]LISTAS ANEXO 1. 3'!$B$13:$C$42,2,FALSE),IF(C2216="TASAS",VLOOKUP(AY2216,'[2]LISTAS ANEXO 1. 3'!$B$43:$C$51,2,FALSE),IF(C2216="FORTALECIMIENTO",VLOOKUP(AY2216,'[2]LISTAS ANEXO 1. 3'!$B$52:$C$58,2,FALSE),""))),"")</f>
        <v>AA</v>
      </c>
      <c r="I2216" s="23" t="str">
        <f>+IFERROR(VLOOKUP(#REF!,'[2]LISTAS ANEXO 1. 4'!$B$74:$C$90,2,FALSE),"")</f>
        <v/>
      </c>
      <c r="J2216" s="23" t="str">
        <f>+IFERROR(VLOOKUP(X2216,[2]ORDINALES!$B$2:$C$5,2,FALSE),"")</f>
        <v>CTADOS</v>
      </c>
      <c r="K2216" s="23" t="str">
        <f>+IFERROR(VLOOKUP(#REF!,[2]REGION!$G$2:$I$1125,2,FALSE),"")</f>
        <v/>
      </c>
      <c r="L2216" s="23" t="str">
        <f>+IFERROR(VLOOKUP(AI2216,[2]REGION!$G$2:$I$1125,2,FALSE),"")</f>
        <v>MAGDALENA</v>
      </c>
      <c r="M2216" s="23" t="str">
        <f>+IFERROR(VLOOKUP(#REF!,[2]ORDINALES!$H$2:$I$382,2,FALSE),"")</f>
        <v/>
      </c>
      <c r="N2216" s="23" t="str">
        <f>IFERROR(VLOOKUP(U2216,'[2]Lista Willy'!$B$11:$D$14,3,FALSE),"")</f>
        <v>REC_11</v>
      </c>
      <c r="O2216" s="24"/>
      <c r="P2216" s="90">
        <v>64031</v>
      </c>
      <c r="Q2216" s="90" t="s">
        <v>540</v>
      </c>
      <c r="R2216" s="90" t="s">
        <v>1757</v>
      </c>
      <c r="S2216" s="90" t="s">
        <v>2060</v>
      </c>
      <c r="T2216" s="94" t="s">
        <v>1757</v>
      </c>
      <c r="U2216" s="90" t="s">
        <v>52</v>
      </c>
      <c r="V2216" s="94" t="s">
        <v>53</v>
      </c>
      <c r="W2216" s="90" t="s">
        <v>54</v>
      </c>
      <c r="X2216" s="90" t="s">
        <v>55</v>
      </c>
      <c r="Y2216" s="99" t="s">
        <v>2092</v>
      </c>
      <c r="Z2216" s="87">
        <v>38830000</v>
      </c>
      <c r="AA2216" s="120"/>
      <c r="AB2216" s="87"/>
      <c r="AC2216" s="87"/>
      <c r="AD2216" s="87"/>
      <c r="AE2216" s="120">
        <v>38830000</v>
      </c>
      <c r="AF2216" s="88"/>
      <c r="AG2216" s="89"/>
      <c r="AH2216" s="90"/>
      <c r="AI2216" s="90" t="s">
        <v>1759</v>
      </c>
      <c r="AJ2216" s="90" t="s">
        <v>1760</v>
      </c>
      <c r="AK2216" s="90" t="s">
        <v>59</v>
      </c>
      <c r="AL2216" s="90" t="s">
        <v>2062</v>
      </c>
      <c r="AM2216" s="90"/>
      <c r="AN2216" s="90"/>
      <c r="AO2216" s="90"/>
      <c r="AP2216" s="90"/>
      <c r="AQ2216" s="90" t="s">
        <v>387</v>
      </c>
      <c r="AR2216" s="90" t="s">
        <v>1818</v>
      </c>
      <c r="AS2216" s="90" t="s">
        <v>60</v>
      </c>
      <c r="AT2216" s="90" t="s">
        <v>61</v>
      </c>
      <c r="AU2216" s="97" t="s">
        <v>62</v>
      </c>
      <c r="AV2216" s="98" t="s">
        <v>125</v>
      </c>
      <c r="AW2216" s="98" t="s">
        <v>126</v>
      </c>
      <c r="AX2216" s="97">
        <v>3202032</v>
      </c>
      <c r="AY2216" s="98" t="s">
        <v>127</v>
      </c>
      <c r="AZ2216" s="98" t="s">
        <v>128</v>
      </c>
      <c r="BA2216" s="24"/>
    </row>
    <row r="2217" spans="1:53" ht="84.75" customHeight="1">
      <c r="A2217" s="23" t="str">
        <f>+IFERROR(VLOOKUP(R2217,'[2]Listas niveles'!$D$2:$E$11,2,FALSE),"")</f>
        <v>DTCA</v>
      </c>
      <c r="B2217" s="23" t="str">
        <f>+IFERROR(VLOOKUP(AS2217,'[2]Listas anexo 1'!$A$7:$B$8,2,FALSE),"")</f>
        <v>FORTA</v>
      </c>
      <c r="C2217" s="23" t="str">
        <f>+IFERROR(VLOOKUP(AT2217,'[2]Listas anexo 1'!$A$13:$B$15,2,FALSE),"")</f>
        <v>FORTALECIMIENTO</v>
      </c>
      <c r="D2217" s="23" t="str">
        <f>+IFERROR(VLOOKUP(AT2217,'[2]Listas anexo 1'!$A$13:$C$15,3,FALSE),"")</f>
        <v>FORTALECER</v>
      </c>
      <c r="E2217" s="23" t="str">
        <f>+IFERROR(VLOOKUP(AT2217,'[2]Listas anexo 1'!$A$19:$B$21,2,FALSE),"")</f>
        <v>FORTOB</v>
      </c>
      <c r="F2217" s="23" t="str">
        <f>+IFERROR(VLOOKUP(AV2217,'[2]Listas anexo 1'!$J$13:$K$21,2,FALSE),"")</f>
        <v>FORTOBIII</v>
      </c>
      <c r="G2217" s="23" t="str">
        <f>+IFERROR(VLOOKUP(AW2217,'[2]LISTAS ANEXO 1. 2'!$A$9:$B$38,2,FALSE),"")</f>
        <v>TVI</v>
      </c>
      <c r="H2217" s="23" t="str">
        <f>+IFERROR(IF(C2217="ADMINYCOOR",VLOOKUP(AY2217,'[2]LISTAS ANEXO 1. 3'!$B$13:$C$42,2,FALSE),IF(C2217="TASAS",VLOOKUP(AY2217,'[2]LISTAS ANEXO 1. 3'!$B$43:$C$51,2,FALSE),IF(C2217="FORTALECIMIENTO",VLOOKUP(AY2217,'[2]LISTAS ANEXO 1. 3'!$B$52:$C$58,2,FALSE),""))),"")</f>
        <v>FFFF</v>
      </c>
      <c r="I2217" s="23" t="str">
        <f>+IFERROR(VLOOKUP(#REF!,'[2]LISTAS ANEXO 1. 4'!$B$74:$C$90,2,FALSE),"")</f>
        <v/>
      </c>
      <c r="J2217" s="23" t="str">
        <f>+IFERROR(VLOOKUP(X2217,[2]ORDINALES!$B$2:$C$5,2,FALSE),"")</f>
        <v>CTADOS</v>
      </c>
      <c r="K2217" s="23" t="str">
        <f>+IFERROR(VLOOKUP(#REF!,[2]REGION!$G$2:$I$1125,2,FALSE),"")</f>
        <v/>
      </c>
      <c r="L2217" s="23" t="str">
        <f>+IFERROR(VLOOKUP(AI2217,[2]REGION!$G$2:$I$1125,2,FALSE),"")</f>
        <v>MAGDALENA</v>
      </c>
      <c r="M2217" s="23" t="str">
        <f>+IFERROR(VLOOKUP(#REF!,[2]ORDINALES!$H$2:$I$382,2,FALSE),"")</f>
        <v/>
      </c>
      <c r="N2217" s="23" t="str">
        <f>IFERROR(VLOOKUP(U2217,'[2]Lista Willy'!$B$11:$D$14,3,FALSE),"")</f>
        <v>REC_11</v>
      </c>
      <c r="O2217" s="24"/>
      <c r="P2217" s="90">
        <v>64032</v>
      </c>
      <c r="Q2217" s="90" t="s">
        <v>540</v>
      </c>
      <c r="R2217" s="90" t="s">
        <v>1757</v>
      </c>
      <c r="S2217" s="90" t="s">
        <v>2060</v>
      </c>
      <c r="T2217" s="94" t="s">
        <v>1757</v>
      </c>
      <c r="U2217" s="90" t="s">
        <v>52</v>
      </c>
      <c r="V2217" s="94" t="s">
        <v>53</v>
      </c>
      <c r="W2217" s="90" t="s">
        <v>54</v>
      </c>
      <c r="X2217" s="90" t="s">
        <v>55</v>
      </c>
      <c r="Y2217" s="99" t="s">
        <v>2093</v>
      </c>
      <c r="Z2217" s="87">
        <v>15000000</v>
      </c>
      <c r="AA2217" s="120"/>
      <c r="AB2217" s="87"/>
      <c r="AC2217" s="87"/>
      <c r="AD2217" s="87"/>
      <c r="AE2217" s="120">
        <v>15000000</v>
      </c>
      <c r="AF2217" s="88"/>
      <c r="AG2217" s="89"/>
      <c r="AH2217" s="90"/>
      <c r="AI2217" s="90" t="s">
        <v>1759</v>
      </c>
      <c r="AJ2217" s="90" t="s">
        <v>1760</v>
      </c>
      <c r="AK2217" s="90" t="s">
        <v>59</v>
      </c>
      <c r="AL2217" s="90" t="s">
        <v>2062</v>
      </c>
      <c r="AM2217" s="90"/>
      <c r="AN2217" s="90"/>
      <c r="AO2217" s="90"/>
      <c r="AP2217" s="90"/>
      <c r="AQ2217" s="90" t="s">
        <v>387</v>
      </c>
      <c r="AR2217" s="90" t="s">
        <v>1818</v>
      </c>
      <c r="AS2217" s="90" t="s">
        <v>73</v>
      </c>
      <c r="AT2217" s="90" t="s">
        <v>74</v>
      </c>
      <c r="AU2217" s="97" t="s">
        <v>75</v>
      </c>
      <c r="AV2217" s="98" t="s">
        <v>109</v>
      </c>
      <c r="AW2217" s="98" t="s">
        <v>110</v>
      </c>
      <c r="AX2217" s="97">
        <v>3299065</v>
      </c>
      <c r="AY2217" s="98" t="s">
        <v>111</v>
      </c>
      <c r="AZ2217" s="98" t="s">
        <v>112</v>
      </c>
      <c r="BA2217" s="24"/>
    </row>
    <row r="2218" spans="1:53" ht="84.75" customHeight="1">
      <c r="A2218" s="23" t="str">
        <f>+IFERROR(VLOOKUP(R2218,'[2]Listas niveles'!$D$2:$E$11,2,FALSE),"")</f>
        <v>DTCA</v>
      </c>
      <c r="B2218" s="23" t="str">
        <f>+IFERROR(VLOOKUP(AS2218,'[2]Listas anexo 1'!$A$7:$B$8,2,FALSE),"")</f>
        <v>ADMIN</v>
      </c>
      <c r="C2218" s="23" t="str">
        <f>+IFERROR(VLOOKUP(AT2218,'[2]Listas anexo 1'!$A$13:$B$15,2,FALSE),"")</f>
        <v>ADMINYCOOR</v>
      </c>
      <c r="D2218" s="23" t="str">
        <f>+IFERROR(VLOOKUP(AT2218,'[2]Listas anexo 1'!$A$13:$C$15,3,FALSE),"")</f>
        <v>CONTRIBUIR</v>
      </c>
      <c r="E2218" s="23" t="str">
        <f>+IFERROR(VLOOKUP(AT2218,'[2]Listas anexo 1'!$A$19:$B$21,2,FALSE),"")</f>
        <v>ADMINOB</v>
      </c>
      <c r="F2218" s="23" t="str">
        <f>+IFERROR(VLOOKUP(AV2218,'[2]Listas anexo 1'!$J$13:$K$21,2,FALSE),"")</f>
        <v>ADOBI</v>
      </c>
      <c r="G2218" s="23" t="str">
        <f>+IFERROR(VLOOKUP(AW2218,'[2]LISTAS ANEXO 1. 2'!$A$9:$B$38,2,FALSE),"")</f>
        <v>AI</v>
      </c>
      <c r="H2218" s="23" t="str">
        <f>+IFERROR(IF(C2218="ADMINYCOOR",VLOOKUP(AY2218,'[2]LISTAS ANEXO 1. 3'!$B$13:$C$42,2,FALSE),IF(C2218="TASAS",VLOOKUP(AY2218,'[2]LISTAS ANEXO 1. 3'!$B$43:$C$51,2,FALSE),IF(C2218="FORTALECIMIENTO",VLOOKUP(AY2218,'[2]LISTAS ANEXO 1. 3'!$B$52:$C$58,2,FALSE),""))),"")</f>
        <v>AA</v>
      </c>
      <c r="I2218" s="23" t="str">
        <f>+IFERROR(VLOOKUP(#REF!,'[2]LISTAS ANEXO 1. 4'!$B$74:$C$90,2,FALSE),"")</f>
        <v/>
      </c>
      <c r="J2218" s="23" t="str">
        <f>+IFERROR(VLOOKUP(X2218,[2]ORDINALES!$B$2:$C$5,2,FALSE),"")</f>
        <v>CTADOS</v>
      </c>
      <c r="K2218" s="23" t="str">
        <f>+IFERROR(VLOOKUP(#REF!,[2]REGION!$G$2:$I$1125,2,FALSE),"")</f>
        <v/>
      </c>
      <c r="L2218" s="23" t="str">
        <f>+IFERROR(VLOOKUP(AI2218,[2]REGION!$G$2:$I$1125,2,FALSE),"")</f>
        <v>MAGDALENA</v>
      </c>
      <c r="M2218" s="23" t="str">
        <f>+IFERROR(VLOOKUP(#REF!,[2]ORDINALES!$H$2:$I$382,2,FALSE),"")</f>
        <v/>
      </c>
      <c r="N2218" s="23" t="str">
        <f>IFERROR(VLOOKUP(U2218,'[2]Lista Willy'!$B$11:$D$14,3,FALSE),"")</f>
        <v>REC_11</v>
      </c>
      <c r="O2218" s="24"/>
      <c r="P2218" s="90">
        <v>64033</v>
      </c>
      <c r="Q2218" s="90" t="s">
        <v>540</v>
      </c>
      <c r="R2218" s="90" t="s">
        <v>1757</v>
      </c>
      <c r="S2218" s="90" t="s">
        <v>2060</v>
      </c>
      <c r="T2218" s="94" t="s">
        <v>1757</v>
      </c>
      <c r="U2218" s="90" t="s">
        <v>52</v>
      </c>
      <c r="V2218" s="94" t="s">
        <v>53</v>
      </c>
      <c r="W2218" s="90" t="s">
        <v>54</v>
      </c>
      <c r="X2218" s="90" t="s">
        <v>55</v>
      </c>
      <c r="Y2218" s="99" t="s">
        <v>2094</v>
      </c>
      <c r="Z2218" s="87">
        <v>25000000</v>
      </c>
      <c r="AA2218" s="120"/>
      <c r="AB2218" s="87"/>
      <c r="AC2218" s="87"/>
      <c r="AD2218" s="87"/>
      <c r="AE2218" s="120">
        <v>25000000</v>
      </c>
      <c r="AF2218" s="88"/>
      <c r="AG2218" s="89"/>
      <c r="AH2218" s="90"/>
      <c r="AI2218" s="90" t="s">
        <v>1759</v>
      </c>
      <c r="AJ2218" s="90" t="s">
        <v>1760</v>
      </c>
      <c r="AK2218" s="90" t="s">
        <v>59</v>
      </c>
      <c r="AL2218" s="90" t="s">
        <v>2062</v>
      </c>
      <c r="AM2218" s="90"/>
      <c r="AN2218" s="90"/>
      <c r="AO2218" s="90"/>
      <c r="AP2218" s="90"/>
      <c r="AQ2218" s="90" t="s">
        <v>387</v>
      </c>
      <c r="AR2218" s="90" t="s">
        <v>1818</v>
      </c>
      <c r="AS2218" s="90" t="s">
        <v>60</v>
      </c>
      <c r="AT2218" s="90" t="s">
        <v>61</v>
      </c>
      <c r="AU2218" s="97" t="s">
        <v>62</v>
      </c>
      <c r="AV2218" s="98" t="s">
        <v>125</v>
      </c>
      <c r="AW2218" s="98" t="s">
        <v>126</v>
      </c>
      <c r="AX2218" s="97">
        <v>3202032</v>
      </c>
      <c r="AY2218" s="98" t="s">
        <v>127</v>
      </c>
      <c r="AZ2218" s="98" t="s">
        <v>128</v>
      </c>
      <c r="BA2218" s="24"/>
    </row>
    <row r="2219" spans="1:53" ht="84.75" customHeight="1">
      <c r="A2219" s="23" t="str">
        <f>+IFERROR(VLOOKUP(R2219,'[2]Listas niveles'!$D$2:$E$11,2,FALSE),"")</f>
        <v>DTCA</v>
      </c>
      <c r="B2219" s="23" t="str">
        <f>+IFERROR(VLOOKUP(AS2219,'[2]Listas anexo 1'!$A$7:$B$8,2,FALSE),"")</f>
        <v>ADMIN</v>
      </c>
      <c r="C2219" s="23" t="str">
        <f>+IFERROR(VLOOKUP(AT2219,'[2]Listas anexo 1'!$A$13:$B$15,2,FALSE),"")</f>
        <v>ADMINYCOOR</v>
      </c>
      <c r="D2219" s="23" t="str">
        <f>+IFERROR(VLOOKUP(AT2219,'[2]Listas anexo 1'!$A$13:$C$15,3,FALSE),"")</f>
        <v>CONTRIBUIR</v>
      </c>
      <c r="E2219" s="23" t="str">
        <f>+IFERROR(VLOOKUP(AT2219,'[2]Listas anexo 1'!$A$19:$B$21,2,FALSE),"")</f>
        <v>ADMINOB</v>
      </c>
      <c r="F2219" s="23" t="str">
        <f>+IFERROR(VLOOKUP(AV2219,'[2]Listas anexo 1'!$J$13:$K$21,2,FALSE),"")</f>
        <v>ADOBI</v>
      </c>
      <c r="G2219" s="23" t="str">
        <f>+IFERROR(VLOOKUP(AW2219,'[2]LISTAS ANEXO 1. 2'!$A$9:$B$38,2,FALSE),"")</f>
        <v>AI</v>
      </c>
      <c r="H2219" s="23" t="str">
        <f>+IFERROR(IF(C2219="ADMINYCOOR",VLOOKUP(AY2219,'[2]LISTAS ANEXO 1. 3'!$B$13:$C$42,2,FALSE),IF(C2219="TASAS",VLOOKUP(AY2219,'[2]LISTAS ANEXO 1. 3'!$B$43:$C$51,2,FALSE),IF(C2219="FORTALECIMIENTO",VLOOKUP(AY2219,'[2]LISTAS ANEXO 1. 3'!$B$52:$C$58,2,FALSE),""))),"")</f>
        <v>AA</v>
      </c>
      <c r="I2219" s="23" t="str">
        <f>+IFERROR(VLOOKUP(#REF!,'[2]LISTAS ANEXO 1. 4'!$B$74:$C$90,2,FALSE),"")</f>
        <v/>
      </c>
      <c r="J2219" s="23" t="str">
        <f>+IFERROR(VLOOKUP(X2219,[2]ORDINALES!$B$2:$C$5,2,FALSE),"")</f>
        <v>CTADOS</v>
      </c>
      <c r="K2219" s="23" t="str">
        <f>+IFERROR(VLOOKUP(#REF!,[2]REGION!$G$2:$I$1125,2,FALSE),"")</f>
        <v/>
      </c>
      <c r="L2219" s="23" t="str">
        <f>+IFERROR(VLOOKUP(AI2219,[2]REGION!$G$2:$I$1125,2,FALSE),"")</f>
        <v>MAGDALENA</v>
      </c>
      <c r="M2219" s="23" t="str">
        <f>+IFERROR(VLOOKUP(#REF!,[2]ORDINALES!$H$2:$I$382,2,FALSE),"")</f>
        <v/>
      </c>
      <c r="N2219" s="23" t="str">
        <f>IFERROR(VLOOKUP(U2219,'[2]Lista Willy'!$B$11:$D$14,3,FALSE),"")</f>
        <v>REC_11</v>
      </c>
      <c r="O2219" s="24"/>
      <c r="P2219" s="90">
        <v>64034</v>
      </c>
      <c r="Q2219" s="90" t="s">
        <v>540</v>
      </c>
      <c r="R2219" s="90" t="s">
        <v>1757</v>
      </c>
      <c r="S2219" s="90" t="s">
        <v>2060</v>
      </c>
      <c r="T2219" s="94" t="s">
        <v>1757</v>
      </c>
      <c r="U2219" s="90" t="s">
        <v>52</v>
      </c>
      <c r="V2219" s="94" t="s">
        <v>53</v>
      </c>
      <c r="W2219" s="90" t="s">
        <v>54</v>
      </c>
      <c r="X2219" s="90" t="s">
        <v>55</v>
      </c>
      <c r="Y2219" s="99" t="s">
        <v>2095</v>
      </c>
      <c r="Z2219" s="87">
        <v>132000000</v>
      </c>
      <c r="AA2219" s="120"/>
      <c r="AB2219" s="87"/>
      <c r="AC2219" s="87"/>
      <c r="AD2219" s="87"/>
      <c r="AE2219" s="120">
        <v>132000000</v>
      </c>
      <c r="AF2219" s="88"/>
      <c r="AG2219" s="89"/>
      <c r="AH2219" s="90"/>
      <c r="AI2219" s="90" t="s">
        <v>1759</v>
      </c>
      <c r="AJ2219" s="90" t="s">
        <v>1760</v>
      </c>
      <c r="AK2219" s="90" t="s">
        <v>59</v>
      </c>
      <c r="AL2219" s="90" t="s">
        <v>2062</v>
      </c>
      <c r="AM2219" s="90"/>
      <c r="AN2219" s="90"/>
      <c r="AO2219" s="90"/>
      <c r="AP2219" s="90"/>
      <c r="AQ2219" s="90" t="s">
        <v>387</v>
      </c>
      <c r="AR2219" s="90" t="s">
        <v>1818</v>
      </c>
      <c r="AS2219" s="90" t="s">
        <v>60</v>
      </c>
      <c r="AT2219" s="90" t="s">
        <v>61</v>
      </c>
      <c r="AU2219" s="97" t="s">
        <v>62</v>
      </c>
      <c r="AV2219" s="98" t="s">
        <v>125</v>
      </c>
      <c r="AW2219" s="98" t="s">
        <v>126</v>
      </c>
      <c r="AX2219" s="97">
        <v>3202032</v>
      </c>
      <c r="AY2219" s="98" t="s">
        <v>127</v>
      </c>
      <c r="AZ2219" s="98" t="s">
        <v>128</v>
      </c>
      <c r="BA2219" s="24"/>
    </row>
    <row r="2220" spans="1:53" ht="84.75" customHeight="1">
      <c r="A2220" s="23" t="str">
        <f>+IFERROR(VLOOKUP(R2220,'[2]Listas niveles'!$D$2:$E$11,2,FALSE),"")</f>
        <v>DTCA</v>
      </c>
      <c r="B2220" s="23" t="str">
        <f>+IFERROR(VLOOKUP(AS2220,'[2]Listas anexo 1'!$A$7:$B$8,2,FALSE),"")</f>
        <v>ADMIN</v>
      </c>
      <c r="C2220" s="23" t="str">
        <f>+IFERROR(VLOOKUP(AT2220,'[2]Listas anexo 1'!$A$13:$B$15,2,FALSE),"")</f>
        <v>ADMINYCOOR</v>
      </c>
      <c r="D2220" s="23" t="str">
        <f>+IFERROR(VLOOKUP(AT2220,'[2]Listas anexo 1'!$A$13:$C$15,3,FALSE),"")</f>
        <v>CONTRIBUIR</v>
      </c>
      <c r="E2220" s="23" t="str">
        <f>+IFERROR(VLOOKUP(AT2220,'[2]Listas anexo 1'!$A$19:$B$21,2,FALSE),"")</f>
        <v>ADMINOB</v>
      </c>
      <c r="F2220" s="23" t="str">
        <f>+IFERROR(VLOOKUP(AV2220,'[2]Listas anexo 1'!$J$13:$K$21,2,FALSE),"")</f>
        <v>ADOBIII</v>
      </c>
      <c r="G2220" s="23" t="str">
        <f>+IFERROR(VLOOKUP(AW2220,'[2]LISTAS ANEXO 1. 2'!$A$9:$B$38,2,FALSE),"")</f>
        <v>AVII</v>
      </c>
      <c r="H2220" s="23" t="str">
        <f>+IFERROR(IF(C2220="ADMINYCOOR",VLOOKUP(AY2220,'[2]LISTAS ANEXO 1. 3'!$B$13:$C$42,2,FALSE),IF(C2220="TASAS",VLOOKUP(AY2220,'[2]LISTAS ANEXO 1. 3'!$B$43:$C$51,2,FALSE),IF(C2220="FORTALECIMIENTO",VLOOKUP(AY2220,'[2]LISTAS ANEXO 1. 3'!$B$52:$C$58,2,FALSE),""))),"")</f>
        <v>KK</v>
      </c>
      <c r="I2220" s="23" t="str">
        <f>+IFERROR(VLOOKUP(#REF!,'[2]LISTAS ANEXO 1. 4'!$B$74:$C$90,2,FALSE),"")</f>
        <v/>
      </c>
      <c r="J2220" s="23" t="str">
        <f>+IFERROR(VLOOKUP(X2220,[2]ORDINALES!$B$2:$C$5,2,FALSE),"")</f>
        <v>CTADOS</v>
      </c>
      <c r="K2220" s="23" t="str">
        <f>+IFERROR(VLOOKUP(#REF!,[2]REGION!$G$2:$I$1125,2,FALSE),"")</f>
        <v/>
      </c>
      <c r="L2220" s="23" t="str">
        <f>+IFERROR(VLOOKUP(AI2220,[2]REGION!$G$2:$I$1125,2,FALSE),"")</f>
        <v>MAGDALENA</v>
      </c>
      <c r="M2220" s="23" t="str">
        <f>+IFERROR(VLOOKUP(#REF!,[2]ORDINALES!$H$2:$I$382,2,FALSE),"")</f>
        <v/>
      </c>
      <c r="N2220" s="23" t="str">
        <f>IFERROR(VLOOKUP(U2220,'[2]Lista Willy'!$B$11:$D$14,3,FALSE),"")</f>
        <v>REC_11</v>
      </c>
      <c r="O2220" s="24"/>
      <c r="P2220" s="90">
        <v>64035</v>
      </c>
      <c r="Q2220" s="90" t="s">
        <v>540</v>
      </c>
      <c r="R2220" s="90" t="s">
        <v>1757</v>
      </c>
      <c r="S2220" s="90" t="s">
        <v>2060</v>
      </c>
      <c r="T2220" s="94" t="s">
        <v>1757</v>
      </c>
      <c r="U2220" s="90" t="s">
        <v>52</v>
      </c>
      <c r="V2220" s="94" t="s">
        <v>53</v>
      </c>
      <c r="W2220" s="90" t="s">
        <v>54</v>
      </c>
      <c r="X2220" s="90" t="s">
        <v>55</v>
      </c>
      <c r="Y2220" s="99" t="s">
        <v>2096</v>
      </c>
      <c r="Z2220" s="87">
        <v>23200000</v>
      </c>
      <c r="AA2220" s="120"/>
      <c r="AB2220" s="87"/>
      <c r="AC2220" s="87"/>
      <c r="AD2220" s="87"/>
      <c r="AE2220" s="120">
        <v>23200000</v>
      </c>
      <c r="AF2220" s="88"/>
      <c r="AG2220" s="89"/>
      <c r="AH2220" s="90"/>
      <c r="AI2220" s="90" t="s">
        <v>1759</v>
      </c>
      <c r="AJ2220" s="90" t="s">
        <v>1760</v>
      </c>
      <c r="AK2220" s="90" t="s">
        <v>59</v>
      </c>
      <c r="AL2220" s="90" t="s">
        <v>2062</v>
      </c>
      <c r="AM2220" s="90" t="s">
        <v>2079</v>
      </c>
      <c r="AN2220" s="90"/>
      <c r="AO2220" s="90"/>
      <c r="AP2220" s="90"/>
      <c r="AQ2220" s="90" t="s">
        <v>387</v>
      </c>
      <c r="AR2220" s="90" t="s">
        <v>1818</v>
      </c>
      <c r="AS2220" s="90" t="s">
        <v>60</v>
      </c>
      <c r="AT2220" s="90" t="s">
        <v>61</v>
      </c>
      <c r="AU2220" s="97" t="s">
        <v>62</v>
      </c>
      <c r="AV2220" s="98" t="s">
        <v>272</v>
      </c>
      <c r="AW2220" s="98" t="s">
        <v>484</v>
      </c>
      <c r="AX2220" s="97">
        <v>3202001</v>
      </c>
      <c r="AY2220" s="98" t="s">
        <v>533</v>
      </c>
      <c r="AZ2220" s="98" t="s">
        <v>534</v>
      </c>
      <c r="BA2220" s="24"/>
    </row>
    <row r="2221" spans="1:53" ht="84.75" customHeight="1">
      <c r="A2221" s="23" t="str">
        <f>+IFERROR(VLOOKUP(R2221,'[2]Listas niveles'!$D$2:$E$11,2,FALSE),"")</f>
        <v>DTCA</v>
      </c>
      <c r="B2221" s="23" t="str">
        <f>+IFERROR(VLOOKUP(AS2221,'[2]Listas anexo 1'!$A$7:$B$8,2,FALSE),"")</f>
        <v>ADMIN</v>
      </c>
      <c r="C2221" s="23" t="str">
        <f>+IFERROR(VLOOKUP(AT2221,'[2]Listas anexo 1'!$A$13:$B$15,2,FALSE),"")</f>
        <v>ADMINYCOOR</v>
      </c>
      <c r="D2221" s="23" t="str">
        <f>+IFERROR(VLOOKUP(AT2221,'[2]Listas anexo 1'!$A$13:$C$15,3,FALSE),"")</f>
        <v>CONTRIBUIR</v>
      </c>
      <c r="E2221" s="23" t="str">
        <f>+IFERROR(VLOOKUP(AT2221,'[2]Listas anexo 1'!$A$19:$B$21,2,FALSE),"")</f>
        <v>ADMINOB</v>
      </c>
      <c r="F2221" s="23" t="str">
        <f>+IFERROR(VLOOKUP(AV2221,'[2]Listas anexo 1'!$J$13:$K$21,2,FALSE),"")</f>
        <v>ADOBI</v>
      </c>
      <c r="G2221" s="23" t="str">
        <f>+IFERROR(VLOOKUP(AW2221,'[2]LISTAS ANEXO 1. 2'!$A$9:$B$38,2,FALSE),"")</f>
        <v>AI</v>
      </c>
      <c r="H2221" s="23" t="str">
        <f>+IFERROR(IF(C2221="ADMINYCOOR",VLOOKUP(AY2221,'[2]LISTAS ANEXO 1. 3'!$B$13:$C$42,2,FALSE),IF(C2221="TASAS",VLOOKUP(AY2221,'[2]LISTAS ANEXO 1. 3'!$B$43:$C$51,2,FALSE),IF(C2221="FORTALECIMIENTO",VLOOKUP(AY2221,'[2]LISTAS ANEXO 1. 3'!$B$52:$C$58,2,FALSE),""))),"")</f>
        <v>AA</v>
      </c>
      <c r="I2221" s="23" t="str">
        <f>+IFERROR(VLOOKUP(#REF!,'[2]LISTAS ANEXO 1. 4'!$B$74:$C$90,2,FALSE),"")</f>
        <v/>
      </c>
      <c r="J2221" s="23" t="str">
        <f>+IFERROR(VLOOKUP(X2221,[2]ORDINALES!$B$2:$C$5,2,FALSE),"")</f>
        <v>CTADOS</v>
      </c>
      <c r="K2221" s="23" t="str">
        <f>+IFERROR(VLOOKUP(#REF!,[2]REGION!$G$2:$I$1125,2,FALSE),"")</f>
        <v/>
      </c>
      <c r="L2221" s="23" t="str">
        <f>+IFERROR(VLOOKUP(AI2221,[2]REGION!$G$2:$I$1125,2,FALSE),"")</f>
        <v>MAGDALENA</v>
      </c>
      <c r="M2221" s="23" t="str">
        <f>+IFERROR(VLOOKUP(#REF!,[2]ORDINALES!$H$2:$I$382,2,FALSE),"")</f>
        <v/>
      </c>
      <c r="N2221" s="23" t="str">
        <f>IFERROR(VLOOKUP(U2221,'[2]Lista Willy'!$B$11:$D$14,3,FALSE),"")</f>
        <v>REC_20</v>
      </c>
      <c r="O2221" s="24"/>
      <c r="P2221" s="90">
        <v>64036</v>
      </c>
      <c r="Q2221" s="90" t="s">
        <v>540</v>
      </c>
      <c r="R2221" s="90" t="s">
        <v>1757</v>
      </c>
      <c r="S2221" s="90" t="s">
        <v>2060</v>
      </c>
      <c r="T2221" s="94" t="s">
        <v>1757</v>
      </c>
      <c r="U2221" s="90" t="s">
        <v>153</v>
      </c>
      <c r="V2221" s="94" t="s">
        <v>154</v>
      </c>
      <c r="W2221" s="90" t="s">
        <v>54</v>
      </c>
      <c r="X2221" s="90" t="s">
        <v>55</v>
      </c>
      <c r="Y2221" s="139" t="s">
        <v>2097</v>
      </c>
      <c r="Z2221" s="87">
        <v>16000000</v>
      </c>
      <c r="AA2221" s="120"/>
      <c r="AB2221" s="87"/>
      <c r="AC2221" s="87"/>
      <c r="AD2221" s="87"/>
      <c r="AE2221" s="120">
        <v>16000000</v>
      </c>
      <c r="AF2221" s="88"/>
      <c r="AG2221" s="89"/>
      <c r="AH2221" s="90"/>
      <c r="AI2221" s="90" t="s">
        <v>1759</v>
      </c>
      <c r="AJ2221" s="90" t="s">
        <v>1760</v>
      </c>
      <c r="AK2221" s="90" t="s">
        <v>59</v>
      </c>
      <c r="AL2221" s="90" t="s">
        <v>2062</v>
      </c>
      <c r="AM2221" s="90"/>
      <c r="AN2221" s="90"/>
      <c r="AO2221" s="90"/>
      <c r="AP2221" s="90"/>
      <c r="AQ2221" s="90" t="s">
        <v>387</v>
      </c>
      <c r="AR2221" s="90" t="s">
        <v>1818</v>
      </c>
      <c r="AS2221" s="90" t="s">
        <v>60</v>
      </c>
      <c r="AT2221" s="90" t="s">
        <v>61</v>
      </c>
      <c r="AU2221" s="97" t="s">
        <v>62</v>
      </c>
      <c r="AV2221" s="98" t="s">
        <v>125</v>
      </c>
      <c r="AW2221" s="98" t="s">
        <v>126</v>
      </c>
      <c r="AX2221" s="97">
        <v>3202032</v>
      </c>
      <c r="AY2221" s="98" t="s">
        <v>127</v>
      </c>
      <c r="AZ2221" s="98" t="s">
        <v>128</v>
      </c>
      <c r="BA2221" s="24"/>
    </row>
    <row r="2222" spans="1:53" ht="84.75" customHeight="1">
      <c r="A2222" s="23" t="str">
        <f>+IFERROR(VLOOKUP(R2222,'[2]Listas niveles'!$D$2:$E$11,2,FALSE),"")</f>
        <v>DTCA</v>
      </c>
      <c r="B2222" s="23" t="str">
        <f>+IFERROR(VLOOKUP(AS2222,'[2]Listas anexo 1'!$A$7:$B$8,2,FALSE),"")</f>
        <v>ADMIN</v>
      </c>
      <c r="C2222" s="23" t="str">
        <f>+IFERROR(VLOOKUP(AT2222,'[2]Listas anexo 1'!$A$13:$B$15,2,FALSE),"")</f>
        <v>ADMINYCOOR</v>
      </c>
      <c r="D2222" s="23" t="str">
        <f>+IFERROR(VLOOKUP(AT2222,'[2]Listas anexo 1'!$A$13:$C$15,3,FALSE),"")</f>
        <v>CONTRIBUIR</v>
      </c>
      <c r="E2222" s="23" t="str">
        <f>+IFERROR(VLOOKUP(AT2222,'[2]Listas anexo 1'!$A$19:$B$21,2,FALSE),"")</f>
        <v>ADMINOB</v>
      </c>
      <c r="F2222" s="23" t="str">
        <f>+IFERROR(VLOOKUP(AV2222,'[2]Listas anexo 1'!$J$13:$K$21,2,FALSE),"")</f>
        <v>ADOBIII</v>
      </c>
      <c r="G2222" s="23" t="str">
        <f>+IFERROR(VLOOKUP(AW2222,'[2]LISTAS ANEXO 1. 2'!$A$9:$B$38,2,FALSE),"")</f>
        <v>AVI</v>
      </c>
      <c r="H2222" s="23" t="str">
        <f>+IFERROR(IF(C2222="ADMINYCOOR",VLOOKUP(AY2222,'[2]LISTAS ANEXO 1. 3'!$B$13:$C$42,2,FALSE),IF(C2222="TASAS",VLOOKUP(AY2222,'[2]LISTAS ANEXO 1. 3'!$B$43:$C$51,2,FALSE),IF(C2222="FORTALECIMIENTO",VLOOKUP(AY2222,'[2]LISTAS ANEXO 1. 3'!$B$52:$C$58,2,FALSE),""))),"")</f>
        <v>HH</v>
      </c>
      <c r="I2222" s="23" t="str">
        <f>+IFERROR(VLOOKUP(#REF!,'[2]LISTAS ANEXO 1. 4'!$B$74:$C$90,2,FALSE),"")</f>
        <v/>
      </c>
      <c r="J2222" s="23" t="str">
        <f>+IFERROR(VLOOKUP(X2222,[2]ORDINALES!$B$2:$C$5,2,FALSE),"")</f>
        <v>CTADOS</v>
      </c>
      <c r="K2222" s="23" t="str">
        <f>+IFERROR(VLOOKUP(#REF!,[2]REGION!$G$2:$I$1125,2,FALSE),"")</f>
        <v/>
      </c>
      <c r="L2222" s="23" t="str">
        <f>+IFERROR(VLOOKUP(AI2222,[2]REGION!$G$2:$I$1125,2,FALSE),"")</f>
        <v>MAGDALENA</v>
      </c>
      <c r="M2222" s="23" t="str">
        <f>+IFERROR(VLOOKUP(#REF!,[2]ORDINALES!$H$2:$I$382,2,FALSE),"")</f>
        <v/>
      </c>
      <c r="N2222" s="23" t="str">
        <f>IFERROR(VLOOKUP(U2222,'[2]Lista Willy'!$B$11:$D$14,3,FALSE),"")</f>
        <v>REC_21</v>
      </c>
      <c r="O2222" s="24"/>
      <c r="P2222" s="90">
        <v>64037</v>
      </c>
      <c r="Q2222" s="90" t="s">
        <v>540</v>
      </c>
      <c r="R2222" s="90" t="s">
        <v>1757</v>
      </c>
      <c r="S2222" s="90" t="s">
        <v>2060</v>
      </c>
      <c r="T2222" s="94" t="s">
        <v>1757</v>
      </c>
      <c r="U2222" s="90" t="s">
        <v>1028</v>
      </c>
      <c r="V2222" s="94" t="s">
        <v>154</v>
      </c>
      <c r="W2222" s="90" t="s">
        <v>54</v>
      </c>
      <c r="X2222" s="90" t="s">
        <v>55</v>
      </c>
      <c r="Y2222" s="99" t="s">
        <v>2098</v>
      </c>
      <c r="Z2222" s="87">
        <v>30000000</v>
      </c>
      <c r="AA2222" s="120"/>
      <c r="AB2222" s="87"/>
      <c r="AC2222" s="87"/>
      <c r="AD2222" s="87"/>
      <c r="AE2222" s="120">
        <v>30000000</v>
      </c>
      <c r="AF2222" s="88"/>
      <c r="AG2222" s="88">
        <v>30000000</v>
      </c>
      <c r="AH2222" s="90">
        <v>132622</v>
      </c>
      <c r="AI2222" s="90" t="s">
        <v>1759</v>
      </c>
      <c r="AJ2222" s="90" t="s">
        <v>1760</v>
      </c>
      <c r="AK2222" s="90" t="s">
        <v>59</v>
      </c>
      <c r="AL2222" s="90" t="s">
        <v>2062</v>
      </c>
      <c r="AM2222" s="90"/>
      <c r="AN2222" s="90"/>
      <c r="AO2222" s="90"/>
      <c r="AP2222" s="90"/>
      <c r="AQ2222" s="90" t="s">
        <v>387</v>
      </c>
      <c r="AR2222" s="90" t="s">
        <v>1818</v>
      </c>
      <c r="AS2222" s="90" t="s">
        <v>60</v>
      </c>
      <c r="AT2222" s="90" t="s">
        <v>61</v>
      </c>
      <c r="AU2222" s="97" t="s">
        <v>62</v>
      </c>
      <c r="AV2222" s="98" t="s">
        <v>272</v>
      </c>
      <c r="AW2222" s="98" t="s">
        <v>273</v>
      </c>
      <c r="AX2222" s="97">
        <v>3202010</v>
      </c>
      <c r="AY2222" s="98" t="s">
        <v>274</v>
      </c>
      <c r="AZ2222" s="98" t="s">
        <v>407</v>
      </c>
      <c r="BA2222" s="24"/>
    </row>
    <row r="2223" spans="1:53" ht="84.75" customHeight="1">
      <c r="A2223" s="23" t="str">
        <f>+IFERROR(VLOOKUP(R2223,'[2]Listas niveles'!$D$2:$E$11,2,FALSE),"")</f>
        <v>DTCA</v>
      </c>
      <c r="B2223" s="23" t="str">
        <f>+IFERROR(VLOOKUP(AS2223,'[2]Listas anexo 1'!$A$7:$B$8,2,FALSE),"")</f>
        <v>ADMIN</v>
      </c>
      <c r="C2223" s="23" t="str">
        <f>+IFERROR(VLOOKUP(AT2223,'[2]Listas anexo 1'!$A$13:$B$15,2,FALSE),"")</f>
        <v>ADMINYCOOR</v>
      </c>
      <c r="D2223" s="23" t="str">
        <f>+IFERROR(VLOOKUP(AT2223,'[2]Listas anexo 1'!$A$13:$C$15,3,FALSE),"")</f>
        <v>CONTRIBUIR</v>
      </c>
      <c r="E2223" s="23" t="str">
        <f>+IFERROR(VLOOKUP(AT2223,'[2]Listas anexo 1'!$A$19:$B$21,2,FALSE),"")</f>
        <v>ADMINOB</v>
      </c>
      <c r="F2223" s="23" t="str">
        <f>+IFERROR(VLOOKUP(AV2223,'[2]Listas anexo 1'!$J$13:$K$21,2,FALSE),"")</f>
        <v>ADOBIII</v>
      </c>
      <c r="G2223" s="23" t="str">
        <f>+IFERROR(VLOOKUP(AW2223,'[2]LISTAS ANEXO 1. 2'!$A$9:$B$38,2,FALSE),"")</f>
        <v>AX</v>
      </c>
      <c r="H2223" s="23" t="str">
        <f>+IFERROR(IF(C2223="ADMINYCOOR",VLOOKUP(AY2223,'[2]LISTAS ANEXO 1. 3'!$B$13:$C$42,2,FALSE),IF(C2223="TASAS",VLOOKUP(AY2223,'[2]LISTAS ANEXO 1. 3'!$B$43:$C$51,2,FALSE),IF(C2223="FORTALECIMIENTO",VLOOKUP(AY2223,'[2]LISTAS ANEXO 1. 3'!$B$52:$C$58,2,FALSE),""))),"")</f>
        <v>OO</v>
      </c>
      <c r="I2223" s="23" t="str">
        <f>+IFERROR(VLOOKUP(#REF!,'[2]LISTAS ANEXO 1. 4'!$B$74:$C$90,2,FALSE),"")</f>
        <v/>
      </c>
      <c r="J2223" s="23" t="str">
        <f>+IFERROR(VLOOKUP(X2223,[2]ORDINALES!$B$2:$C$5,2,FALSE),"")</f>
        <v>CTADOS</v>
      </c>
      <c r="K2223" s="23" t="str">
        <f>+IFERROR(VLOOKUP(#REF!,[2]REGION!$G$2:$I$1125,2,FALSE),"")</f>
        <v/>
      </c>
      <c r="L2223" s="23" t="str">
        <f>+IFERROR(VLOOKUP(AI2223,[2]REGION!$G$2:$I$1125,2,FALSE),"")</f>
        <v>MAGDALENA</v>
      </c>
      <c r="M2223" s="23" t="str">
        <f>+IFERROR(VLOOKUP(#REF!,[2]ORDINALES!$H$2:$I$382,2,FALSE),"")</f>
        <v/>
      </c>
      <c r="N2223" s="23" t="str">
        <f>IFERROR(VLOOKUP(U2223,'[2]Lista Willy'!$B$11:$D$14,3,FALSE),"")</f>
        <v>REC_11</v>
      </c>
      <c r="O2223" s="24"/>
      <c r="P2223" s="90">
        <v>64038</v>
      </c>
      <c r="Q2223" s="90" t="s">
        <v>540</v>
      </c>
      <c r="R2223" s="90" t="s">
        <v>1757</v>
      </c>
      <c r="S2223" s="90" t="s">
        <v>2060</v>
      </c>
      <c r="T2223" s="94" t="s">
        <v>1757</v>
      </c>
      <c r="U2223" s="90" t="s">
        <v>52</v>
      </c>
      <c r="V2223" s="94" t="s">
        <v>53</v>
      </c>
      <c r="W2223" s="90" t="s">
        <v>54</v>
      </c>
      <c r="X2223" s="90" t="s">
        <v>55</v>
      </c>
      <c r="Y2223" s="139" t="s">
        <v>2099</v>
      </c>
      <c r="Z2223" s="87">
        <v>38400000</v>
      </c>
      <c r="AA2223" s="120"/>
      <c r="AB2223" s="87"/>
      <c r="AC2223" s="87"/>
      <c r="AD2223" s="87"/>
      <c r="AE2223" s="120">
        <v>38400000</v>
      </c>
      <c r="AF2223" s="88"/>
      <c r="AG2223" s="89"/>
      <c r="AH2223" s="90"/>
      <c r="AI2223" s="90" t="s">
        <v>1759</v>
      </c>
      <c r="AJ2223" s="90" t="s">
        <v>1760</v>
      </c>
      <c r="AK2223" s="90" t="s">
        <v>59</v>
      </c>
      <c r="AL2223" s="90" t="s">
        <v>2062</v>
      </c>
      <c r="AM2223" s="90"/>
      <c r="AN2223" s="90"/>
      <c r="AO2223" s="90"/>
      <c r="AP2223" s="90"/>
      <c r="AQ2223" s="90" t="s">
        <v>387</v>
      </c>
      <c r="AR2223" s="90" t="s">
        <v>1818</v>
      </c>
      <c r="AS2223" s="90" t="s">
        <v>60</v>
      </c>
      <c r="AT2223" s="90" t="s">
        <v>61</v>
      </c>
      <c r="AU2223" s="97" t="s">
        <v>62</v>
      </c>
      <c r="AV2223" s="98" t="s">
        <v>272</v>
      </c>
      <c r="AW2223" s="98" t="s">
        <v>335</v>
      </c>
      <c r="AX2223" s="97">
        <v>3202004</v>
      </c>
      <c r="AY2223" s="98" t="s">
        <v>336</v>
      </c>
      <c r="AZ2223" s="98" t="s">
        <v>888</v>
      </c>
      <c r="BA2223" s="24"/>
    </row>
    <row r="2224" spans="1:53" ht="84.75" customHeight="1">
      <c r="A2224" s="23" t="str">
        <f>+IFERROR(VLOOKUP(R2224,'[2]Listas niveles'!$D$2:$E$11,2,FALSE),"")</f>
        <v>DTCA</v>
      </c>
      <c r="B2224" s="23" t="str">
        <f>+IFERROR(VLOOKUP(AS2224,'[2]Listas anexo 1'!$A$7:$B$8,2,FALSE),"")</f>
        <v>ADMIN</v>
      </c>
      <c r="C2224" s="23" t="str">
        <f>+IFERROR(VLOOKUP(AT2224,'[2]Listas anexo 1'!$A$13:$B$15,2,FALSE),"")</f>
        <v>ADMINYCOOR</v>
      </c>
      <c r="D2224" s="23" t="str">
        <f>+IFERROR(VLOOKUP(AT2224,'[2]Listas anexo 1'!$A$13:$C$15,3,FALSE),"")</f>
        <v>CONTRIBUIR</v>
      </c>
      <c r="E2224" s="23" t="str">
        <f>+IFERROR(VLOOKUP(AT2224,'[2]Listas anexo 1'!$A$19:$B$21,2,FALSE),"")</f>
        <v>ADMINOB</v>
      </c>
      <c r="F2224" s="23" t="str">
        <f>+IFERROR(VLOOKUP(AV2224,'[2]Listas anexo 1'!$J$13:$K$21,2,FALSE),"")</f>
        <v>ADOBIII</v>
      </c>
      <c r="G2224" s="23" t="str">
        <f>+IFERROR(VLOOKUP(AW2224,'[2]LISTAS ANEXO 1. 2'!$A$9:$B$38,2,FALSE),"")</f>
        <v>AX</v>
      </c>
      <c r="H2224" s="23" t="str">
        <f>+IFERROR(IF(C2224="ADMINYCOOR",VLOOKUP(AY2224,'[2]LISTAS ANEXO 1. 3'!$B$13:$C$42,2,FALSE),IF(C2224="TASAS",VLOOKUP(AY2224,'[2]LISTAS ANEXO 1. 3'!$B$43:$C$51,2,FALSE),IF(C2224="FORTALECIMIENTO",VLOOKUP(AY2224,'[2]LISTAS ANEXO 1. 3'!$B$52:$C$58,2,FALSE),""))),"")</f>
        <v>OO</v>
      </c>
      <c r="I2224" s="23" t="str">
        <f>+IFERROR(VLOOKUP(#REF!,'[2]LISTAS ANEXO 1. 4'!$B$74:$C$90,2,FALSE),"")</f>
        <v/>
      </c>
      <c r="J2224" s="23" t="str">
        <f>+IFERROR(VLOOKUP(X2224,[2]ORDINALES!$B$2:$C$5,2,FALSE),"")</f>
        <v>CTADOS</v>
      </c>
      <c r="K2224" s="23" t="str">
        <f>+IFERROR(VLOOKUP(#REF!,[2]REGION!$G$2:$I$1125,2,FALSE),"")</f>
        <v/>
      </c>
      <c r="L2224" s="23" t="str">
        <f>+IFERROR(VLOOKUP(AI2224,[2]REGION!$G$2:$I$1125,2,FALSE),"")</f>
        <v>MAGDALENA</v>
      </c>
      <c r="M2224" s="23" t="str">
        <f>+IFERROR(VLOOKUP(#REF!,[2]ORDINALES!$H$2:$I$382,2,FALSE),"")</f>
        <v/>
      </c>
      <c r="N2224" s="23" t="str">
        <f>IFERROR(VLOOKUP(U2224,'[2]Lista Willy'!$B$11:$D$14,3,FALSE),"")</f>
        <v>REC_11</v>
      </c>
      <c r="O2224" s="24"/>
      <c r="P2224" s="90">
        <v>64039</v>
      </c>
      <c r="Q2224" s="90" t="s">
        <v>540</v>
      </c>
      <c r="R2224" s="90" t="s">
        <v>1757</v>
      </c>
      <c r="S2224" s="90" t="s">
        <v>2060</v>
      </c>
      <c r="T2224" s="94" t="s">
        <v>1757</v>
      </c>
      <c r="U2224" s="90" t="s">
        <v>52</v>
      </c>
      <c r="V2224" s="94" t="s">
        <v>53</v>
      </c>
      <c r="W2224" s="90" t="s">
        <v>54</v>
      </c>
      <c r="X2224" s="90" t="s">
        <v>55</v>
      </c>
      <c r="Y2224" s="139" t="s">
        <v>2100</v>
      </c>
      <c r="Z2224" s="87">
        <v>23200000</v>
      </c>
      <c r="AA2224" s="120"/>
      <c r="AB2224" s="87"/>
      <c r="AC2224" s="87"/>
      <c r="AD2224" s="87"/>
      <c r="AE2224" s="120">
        <v>23200000</v>
      </c>
      <c r="AF2224" s="88"/>
      <c r="AG2224" s="89"/>
      <c r="AH2224" s="90"/>
      <c r="AI2224" s="90" t="s">
        <v>1759</v>
      </c>
      <c r="AJ2224" s="90" t="s">
        <v>1760</v>
      </c>
      <c r="AK2224" s="90" t="s">
        <v>59</v>
      </c>
      <c r="AL2224" s="90" t="s">
        <v>2062</v>
      </c>
      <c r="AM2224" s="90"/>
      <c r="AN2224" s="90"/>
      <c r="AO2224" s="90"/>
      <c r="AP2224" s="90"/>
      <c r="AQ2224" s="90" t="s">
        <v>387</v>
      </c>
      <c r="AR2224" s="90" t="s">
        <v>1818</v>
      </c>
      <c r="AS2224" s="90" t="s">
        <v>60</v>
      </c>
      <c r="AT2224" s="90" t="s">
        <v>61</v>
      </c>
      <c r="AU2224" s="97" t="s">
        <v>62</v>
      </c>
      <c r="AV2224" s="98" t="s">
        <v>272</v>
      </c>
      <c r="AW2224" s="98" t="s">
        <v>335</v>
      </c>
      <c r="AX2224" s="97">
        <v>3202004</v>
      </c>
      <c r="AY2224" s="98" t="s">
        <v>336</v>
      </c>
      <c r="AZ2224" s="98" t="s">
        <v>888</v>
      </c>
      <c r="BA2224" s="24"/>
    </row>
    <row r="2225" spans="1:53" ht="84.75" customHeight="1">
      <c r="A2225" s="23" t="str">
        <f>+IFERROR(VLOOKUP(R2225,'[2]Listas niveles'!$D$2:$E$11,2,FALSE),"")</f>
        <v>DTCA</v>
      </c>
      <c r="B2225" s="23" t="str">
        <f>+IFERROR(VLOOKUP(AS2225,'[2]Listas anexo 1'!$A$7:$B$8,2,FALSE),"")</f>
        <v>ADMIN</v>
      </c>
      <c r="C2225" s="23" t="str">
        <f>+IFERROR(VLOOKUP(AT2225,'[2]Listas anexo 1'!$A$13:$B$15,2,FALSE),"")</f>
        <v>ADMINYCOOR</v>
      </c>
      <c r="D2225" s="23" t="str">
        <f>+IFERROR(VLOOKUP(AT2225,'[2]Listas anexo 1'!$A$13:$C$15,3,FALSE),"")</f>
        <v>CONTRIBUIR</v>
      </c>
      <c r="E2225" s="23" t="str">
        <f>+IFERROR(VLOOKUP(AT2225,'[2]Listas anexo 1'!$A$19:$B$21,2,FALSE),"")</f>
        <v>ADMINOB</v>
      </c>
      <c r="F2225" s="23" t="str">
        <f>+IFERROR(VLOOKUP(AV2225,'[2]Listas anexo 1'!$J$13:$K$21,2,FALSE),"")</f>
        <v>ADOBIV</v>
      </c>
      <c r="G2225" s="23" t="str">
        <f>+IFERROR(VLOOKUP(AW2225,'[2]LISTAS ANEXO 1. 2'!$A$9:$B$38,2,FALSE),"")</f>
        <v>AXVI</v>
      </c>
      <c r="H2225" s="23" t="str">
        <f>+IFERROR(IF(C2225="ADMINYCOOR",VLOOKUP(AY2225,'[2]LISTAS ANEXO 1. 3'!$B$13:$C$42,2,FALSE),IF(C2225="TASAS",VLOOKUP(AY2225,'[2]LISTAS ANEXO 1. 3'!$B$43:$C$51,2,FALSE),IF(C2225="FORTALECIMIENTO",VLOOKUP(AY2225,'[2]LISTAS ANEXO 1. 3'!$B$52:$C$58,2,FALSE),""))),"")</f>
        <v>CD</v>
      </c>
      <c r="I2225" s="23" t="str">
        <f>+IFERROR(VLOOKUP(#REF!,'[2]LISTAS ANEXO 1. 4'!$B$74:$C$90,2,FALSE),"")</f>
        <v/>
      </c>
      <c r="J2225" s="23" t="str">
        <f>+IFERROR(VLOOKUP(X2225,[2]ORDINALES!$B$2:$C$5,2,FALSE),"")</f>
        <v>CTADOS</v>
      </c>
      <c r="K2225" s="23" t="str">
        <f>+IFERROR(VLOOKUP(#REF!,[2]REGION!$G$2:$I$1125,2,FALSE),"")</f>
        <v/>
      </c>
      <c r="L2225" s="23" t="str">
        <f>+IFERROR(VLOOKUP(AI2225,[2]REGION!$G$2:$I$1125,2,FALSE),"")</f>
        <v>MAGDALENA</v>
      </c>
      <c r="M2225" s="23" t="str">
        <f>+IFERROR(VLOOKUP(#REF!,[2]ORDINALES!$H$2:$I$382,2,FALSE),"")</f>
        <v/>
      </c>
      <c r="N2225" s="23" t="str">
        <f>IFERROR(VLOOKUP(U2225,'[2]Lista Willy'!$B$11:$D$14,3,FALSE),"")</f>
        <v>REC_11</v>
      </c>
      <c r="O2225" s="24"/>
      <c r="P2225" s="90">
        <v>64040</v>
      </c>
      <c r="Q2225" s="90" t="s">
        <v>540</v>
      </c>
      <c r="R2225" s="90" t="s">
        <v>1757</v>
      </c>
      <c r="S2225" s="90" t="s">
        <v>2060</v>
      </c>
      <c r="T2225" s="94" t="s">
        <v>1757</v>
      </c>
      <c r="U2225" s="90" t="s">
        <v>52</v>
      </c>
      <c r="V2225" s="94" t="s">
        <v>53</v>
      </c>
      <c r="W2225" s="90" t="s">
        <v>54</v>
      </c>
      <c r="X2225" s="90" t="s">
        <v>55</v>
      </c>
      <c r="Y2225" s="139" t="s">
        <v>2101</v>
      </c>
      <c r="Z2225" s="87">
        <v>42400000</v>
      </c>
      <c r="AA2225" s="120"/>
      <c r="AB2225" s="87"/>
      <c r="AC2225" s="87"/>
      <c r="AD2225" s="87"/>
      <c r="AE2225" s="120">
        <v>42400000</v>
      </c>
      <c r="AF2225" s="88"/>
      <c r="AG2225" s="89"/>
      <c r="AH2225" s="90"/>
      <c r="AI2225" s="90" t="s">
        <v>1759</v>
      </c>
      <c r="AJ2225" s="90" t="s">
        <v>1760</v>
      </c>
      <c r="AK2225" s="90" t="s">
        <v>59</v>
      </c>
      <c r="AL2225" s="90" t="s">
        <v>2062</v>
      </c>
      <c r="AM2225" s="90"/>
      <c r="AN2225" s="90"/>
      <c r="AO2225" s="90"/>
      <c r="AP2225" s="90"/>
      <c r="AQ2225" s="90" t="s">
        <v>387</v>
      </c>
      <c r="AR2225" s="90" t="s">
        <v>1818</v>
      </c>
      <c r="AS2225" s="90" t="s">
        <v>60</v>
      </c>
      <c r="AT2225" s="90" t="s">
        <v>61</v>
      </c>
      <c r="AU2225" s="97" t="s">
        <v>62</v>
      </c>
      <c r="AV2225" s="98" t="s">
        <v>63</v>
      </c>
      <c r="AW2225" s="98" t="s">
        <v>64</v>
      </c>
      <c r="AX2225" s="97">
        <v>3202008</v>
      </c>
      <c r="AY2225" s="98" t="s">
        <v>65</v>
      </c>
      <c r="AZ2225" s="98" t="s">
        <v>175</v>
      </c>
      <c r="BA2225" s="24"/>
    </row>
    <row r="2226" spans="1:53" ht="84.75" customHeight="1">
      <c r="A2226" s="23" t="str">
        <f>+IFERROR(VLOOKUP(R2226,'[2]Listas niveles'!$D$2:$E$11,2,FALSE),"")</f>
        <v>DTCA</v>
      </c>
      <c r="B2226" s="23" t="str">
        <f>+IFERROR(VLOOKUP(AS2226,'[2]Listas anexo 1'!$A$7:$B$8,2,FALSE),"")</f>
        <v>ADMIN</v>
      </c>
      <c r="C2226" s="23" t="str">
        <f>+IFERROR(VLOOKUP(AT2226,'[2]Listas anexo 1'!$A$13:$B$15,2,FALSE),"")</f>
        <v>ADMINYCOOR</v>
      </c>
      <c r="D2226" s="23" t="str">
        <f>+IFERROR(VLOOKUP(AT2226,'[2]Listas anexo 1'!$A$13:$C$15,3,FALSE),"")</f>
        <v>CONTRIBUIR</v>
      </c>
      <c r="E2226" s="23" t="str">
        <f>+IFERROR(VLOOKUP(AT2226,'[2]Listas anexo 1'!$A$19:$B$21,2,FALSE),"")</f>
        <v>ADMINOB</v>
      </c>
      <c r="F2226" s="23" t="str">
        <f>+IFERROR(VLOOKUP(AV2226,'[2]Listas anexo 1'!$J$13:$K$21,2,FALSE),"")</f>
        <v>ADOBIV</v>
      </c>
      <c r="G2226" s="23" t="str">
        <f>+IFERROR(VLOOKUP(AW2226,'[2]LISTAS ANEXO 1. 2'!$A$9:$B$38,2,FALSE),"")</f>
        <v>AXVI</v>
      </c>
      <c r="H2226" s="23" t="str">
        <f>+IFERROR(IF(C2226="ADMINYCOOR",VLOOKUP(AY2226,'[2]LISTAS ANEXO 1. 3'!$B$13:$C$42,2,FALSE),IF(C2226="TASAS",VLOOKUP(AY2226,'[2]LISTAS ANEXO 1. 3'!$B$43:$C$51,2,FALSE),IF(C2226="FORTALECIMIENTO",VLOOKUP(AY2226,'[2]LISTAS ANEXO 1. 3'!$B$52:$C$58,2,FALSE),""))),"")</f>
        <v>CD</v>
      </c>
      <c r="I2226" s="23" t="str">
        <f>+IFERROR(VLOOKUP(#REF!,'[2]LISTAS ANEXO 1. 4'!$B$74:$C$90,2,FALSE),"")</f>
        <v/>
      </c>
      <c r="J2226" s="23" t="str">
        <f>+IFERROR(VLOOKUP(X2226,[2]ORDINALES!$B$2:$C$5,2,FALSE),"")</f>
        <v>CTADOS</v>
      </c>
      <c r="K2226" s="23" t="str">
        <f>+IFERROR(VLOOKUP(#REF!,[2]REGION!$G$2:$I$1125,2,FALSE),"")</f>
        <v/>
      </c>
      <c r="L2226" s="23" t="str">
        <f>+IFERROR(VLOOKUP(AI2226,[2]REGION!$G$2:$I$1125,2,FALSE),"")</f>
        <v>MAGDALENA</v>
      </c>
      <c r="M2226" s="23" t="str">
        <f>+IFERROR(VLOOKUP(#REF!,[2]ORDINALES!$H$2:$I$382,2,FALSE),"")</f>
        <v/>
      </c>
      <c r="N2226" s="23" t="str">
        <f>IFERROR(VLOOKUP(U2226,'[2]Lista Willy'!$B$11:$D$14,3,FALSE),"")</f>
        <v>REC_11</v>
      </c>
      <c r="O2226" s="24"/>
      <c r="P2226" s="90">
        <v>64041</v>
      </c>
      <c r="Q2226" s="90" t="s">
        <v>540</v>
      </c>
      <c r="R2226" s="90" t="s">
        <v>1757</v>
      </c>
      <c r="S2226" s="90" t="s">
        <v>2060</v>
      </c>
      <c r="T2226" s="94" t="s">
        <v>1757</v>
      </c>
      <c r="U2226" s="90" t="s">
        <v>52</v>
      </c>
      <c r="V2226" s="94" t="s">
        <v>53</v>
      </c>
      <c r="W2226" s="90" t="s">
        <v>54</v>
      </c>
      <c r="X2226" s="90" t="s">
        <v>55</v>
      </c>
      <c r="Y2226" s="139" t="s">
        <v>2102</v>
      </c>
      <c r="Z2226" s="87">
        <v>42400000</v>
      </c>
      <c r="AA2226" s="120"/>
      <c r="AB2226" s="87"/>
      <c r="AC2226" s="87"/>
      <c r="AD2226" s="87"/>
      <c r="AE2226" s="120">
        <v>42400000</v>
      </c>
      <c r="AF2226" s="88"/>
      <c r="AG2226" s="89"/>
      <c r="AH2226" s="90"/>
      <c r="AI2226" s="90" t="s">
        <v>1759</v>
      </c>
      <c r="AJ2226" s="90" t="s">
        <v>1760</v>
      </c>
      <c r="AK2226" s="90" t="s">
        <v>59</v>
      </c>
      <c r="AL2226" s="90" t="s">
        <v>2062</v>
      </c>
      <c r="AM2226" s="90"/>
      <c r="AN2226" s="90"/>
      <c r="AO2226" s="90"/>
      <c r="AP2226" s="90"/>
      <c r="AQ2226" s="90" t="s">
        <v>387</v>
      </c>
      <c r="AR2226" s="90" t="s">
        <v>1818</v>
      </c>
      <c r="AS2226" s="90" t="s">
        <v>60</v>
      </c>
      <c r="AT2226" s="90" t="s">
        <v>61</v>
      </c>
      <c r="AU2226" s="97" t="s">
        <v>62</v>
      </c>
      <c r="AV2226" s="98" t="s">
        <v>63</v>
      </c>
      <c r="AW2226" s="98" t="s">
        <v>64</v>
      </c>
      <c r="AX2226" s="97">
        <v>3202008</v>
      </c>
      <c r="AY2226" s="98" t="s">
        <v>65</v>
      </c>
      <c r="AZ2226" s="98" t="s">
        <v>433</v>
      </c>
      <c r="BA2226" s="24"/>
    </row>
    <row r="2227" spans="1:53" ht="84.75" customHeight="1">
      <c r="A2227" s="23" t="str">
        <f>+IFERROR(VLOOKUP(R2227,'[2]Listas niveles'!$D$2:$E$11,2,FALSE),"")</f>
        <v>DTCA</v>
      </c>
      <c r="B2227" s="23" t="str">
        <f>+IFERROR(VLOOKUP(AS2227,'[2]Listas anexo 1'!$A$7:$B$8,2,FALSE),"")</f>
        <v>ADMIN</v>
      </c>
      <c r="C2227" s="23" t="str">
        <f>+IFERROR(VLOOKUP(AT2227,'[2]Listas anexo 1'!$A$13:$B$15,2,FALSE),"")</f>
        <v>ADMINYCOOR</v>
      </c>
      <c r="D2227" s="23" t="str">
        <f>+IFERROR(VLOOKUP(AT2227,'[2]Listas anexo 1'!$A$13:$C$15,3,FALSE),"")</f>
        <v>CONTRIBUIR</v>
      </c>
      <c r="E2227" s="23" t="str">
        <f>+IFERROR(VLOOKUP(AT2227,'[2]Listas anexo 1'!$A$19:$B$21,2,FALSE),"")</f>
        <v>ADMINOB</v>
      </c>
      <c r="F2227" s="23" t="str">
        <f>+IFERROR(VLOOKUP(AV2227,'[2]Listas anexo 1'!$J$13:$K$21,2,FALSE),"")</f>
        <v>ADOBIII</v>
      </c>
      <c r="G2227" s="23" t="str">
        <f>+IFERROR(VLOOKUP(AW2227,'[2]LISTAS ANEXO 1. 2'!$A$9:$B$38,2,FALSE),"")</f>
        <v>AIX</v>
      </c>
      <c r="H2227" s="23" t="str">
        <f>+IFERROR(IF(C2227="ADMINYCOOR",VLOOKUP(AY2227,'[2]LISTAS ANEXO 1. 3'!$B$13:$C$42,2,FALSE),IF(C2227="TASAS",VLOOKUP(AY2227,'[2]LISTAS ANEXO 1. 3'!$B$43:$C$51,2,FALSE),IF(C2227="FORTALECIMIENTO",VLOOKUP(AY2227,'[2]LISTAS ANEXO 1. 3'!$B$52:$C$58,2,FALSE),""))),"")</f>
        <v>NN</v>
      </c>
      <c r="I2227" s="23" t="str">
        <f>+IFERROR(VLOOKUP(#REF!,'[2]LISTAS ANEXO 1. 4'!$B$74:$C$90,2,FALSE),"")</f>
        <v/>
      </c>
      <c r="J2227" s="23" t="str">
        <f>+IFERROR(VLOOKUP(X2227,[2]ORDINALES!$B$2:$C$5,2,FALSE),"")</f>
        <v>CTADOS</v>
      </c>
      <c r="K2227" s="23" t="str">
        <f>+IFERROR(VLOOKUP(#REF!,[2]REGION!$G$2:$I$1125,2,FALSE),"")</f>
        <v/>
      </c>
      <c r="L2227" s="23" t="str">
        <f>+IFERROR(VLOOKUP(AI2227,[2]REGION!$G$2:$I$1125,2,FALSE),"")</f>
        <v>MAGDALENA</v>
      </c>
      <c r="M2227" s="23" t="str">
        <f>+IFERROR(VLOOKUP(#REF!,[2]ORDINALES!$H$2:$I$382,2,FALSE),"")</f>
        <v/>
      </c>
      <c r="N2227" s="23" t="str">
        <f>IFERROR(VLOOKUP(U2227,'[2]Lista Willy'!$B$11:$D$14,3,FALSE),"")</f>
        <v>REC_11</v>
      </c>
      <c r="O2227" s="24"/>
      <c r="P2227" s="90">
        <v>64042</v>
      </c>
      <c r="Q2227" s="90" t="s">
        <v>540</v>
      </c>
      <c r="R2227" s="90" t="s">
        <v>1757</v>
      </c>
      <c r="S2227" s="90" t="s">
        <v>2060</v>
      </c>
      <c r="T2227" s="94" t="s">
        <v>1757</v>
      </c>
      <c r="U2227" s="90" t="s">
        <v>52</v>
      </c>
      <c r="V2227" s="94" t="s">
        <v>53</v>
      </c>
      <c r="W2227" s="90" t="s">
        <v>54</v>
      </c>
      <c r="X2227" s="90" t="s">
        <v>55</v>
      </c>
      <c r="Y2227" s="139" t="s">
        <v>2103</v>
      </c>
      <c r="Z2227" s="87">
        <v>20000000</v>
      </c>
      <c r="AA2227" s="120"/>
      <c r="AB2227" s="87"/>
      <c r="AC2227" s="87"/>
      <c r="AD2227" s="87"/>
      <c r="AE2227" s="120">
        <v>20000000</v>
      </c>
      <c r="AF2227" s="88"/>
      <c r="AG2227" s="89"/>
      <c r="AH2227" s="90"/>
      <c r="AI2227" s="90" t="s">
        <v>1759</v>
      </c>
      <c r="AJ2227" s="90" t="s">
        <v>1760</v>
      </c>
      <c r="AK2227" s="90" t="s">
        <v>59</v>
      </c>
      <c r="AL2227" s="90" t="s">
        <v>2062</v>
      </c>
      <c r="AM2227" s="90"/>
      <c r="AN2227" s="90"/>
      <c r="AO2227" s="90"/>
      <c r="AP2227" s="90"/>
      <c r="AQ2227" s="90" t="s">
        <v>387</v>
      </c>
      <c r="AR2227" s="90" t="s">
        <v>1818</v>
      </c>
      <c r="AS2227" s="90" t="s">
        <v>60</v>
      </c>
      <c r="AT2227" s="90" t="s">
        <v>61</v>
      </c>
      <c r="AU2227" s="97" t="s">
        <v>62</v>
      </c>
      <c r="AV2227" s="98" t="s">
        <v>272</v>
      </c>
      <c r="AW2227" s="98" t="s">
        <v>413</v>
      </c>
      <c r="AX2227" s="97">
        <v>3202014</v>
      </c>
      <c r="AY2227" s="98" t="s">
        <v>418</v>
      </c>
      <c r="AZ2227" s="98" t="s">
        <v>415</v>
      </c>
      <c r="BA2227" s="24"/>
    </row>
    <row r="2228" spans="1:53" ht="84.75" customHeight="1">
      <c r="A2228" s="23" t="str">
        <f>+IFERROR(VLOOKUP(R2228,'[2]Listas niveles'!$D$2:$E$11,2,FALSE),"")</f>
        <v>DTCA</v>
      </c>
      <c r="B2228" s="23" t="str">
        <f>+IFERROR(VLOOKUP(AS2228,'[2]Listas anexo 1'!$A$7:$B$8,2,FALSE),"")</f>
        <v>ADMIN</v>
      </c>
      <c r="C2228" s="23" t="str">
        <f>+IFERROR(VLOOKUP(AT2228,'[2]Listas anexo 1'!$A$13:$B$15,2,FALSE),"")</f>
        <v>ADMINYCOOR</v>
      </c>
      <c r="D2228" s="23" t="str">
        <f>+IFERROR(VLOOKUP(AT2228,'[2]Listas anexo 1'!$A$13:$C$15,3,FALSE),"")</f>
        <v>CONTRIBUIR</v>
      </c>
      <c r="E2228" s="23" t="str">
        <f>+IFERROR(VLOOKUP(AT2228,'[2]Listas anexo 1'!$A$19:$B$21,2,FALSE),"")</f>
        <v>ADMINOB</v>
      </c>
      <c r="F2228" s="23" t="str">
        <f>+IFERROR(VLOOKUP(AV2228,'[2]Listas anexo 1'!$J$13:$K$21,2,FALSE),"")</f>
        <v>ADOBIII</v>
      </c>
      <c r="G2228" s="23" t="str">
        <f>+IFERROR(VLOOKUP(AW2228,'[2]LISTAS ANEXO 1. 2'!$A$9:$B$38,2,FALSE),"")</f>
        <v>AIX</v>
      </c>
      <c r="H2228" s="23" t="str">
        <f>+IFERROR(IF(C2228="ADMINYCOOR",VLOOKUP(AY2228,'[2]LISTAS ANEXO 1. 3'!$B$13:$C$42,2,FALSE),IF(C2228="TASAS",VLOOKUP(AY2228,'[2]LISTAS ANEXO 1. 3'!$B$43:$C$51,2,FALSE),IF(C2228="FORTALECIMIENTO",VLOOKUP(AY2228,'[2]LISTAS ANEXO 1. 3'!$B$52:$C$58,2,FALSE),""))),"")</f>
        <v>MM</v>
      </c>
      <c r="I2228" s="23" t="str">
        <f>+IFERROR(VLOOKUP(#REF!,'[2]LISTAS ANEXO 1. 4'!$B$74:$C$90,2,FALSE),"")</f>
        <v/>
      </c>
      <c r="J2228" s="23" t="str">
        <f>+IFERROR(VLOOKUP(X2228,[2]ORDINALES!$B$2:$C$5,2,FALSE),"")</f>
        <v>CTADOS</v>
      </c>
      <c r="K2228" s="23" t="str">
        <f>+IFERROR(VLOOKUP(#REF!,[2]REGION!$G$2:$I$1125,2,FALSE),"")</f>
        <v/>
      </c>
      <c r="L2228" s="23" t="str">
        <f>+IFERROR(VLOOKUP(AI2228,[2]REGION!$G$2:$I$1125,2,FALSE),"")</f>
        <v>MAGDALENA</v>
      </c>
      <c r="M2228" s="23" t="str">
        <f>+IFERROR(VLOOKUP(#REF!,[2]ORDINALES!$H$2:$I$382,2,FALSE),"")</f>
        <v/>
      </c>
      <c r="N2228" s="23" t="str">
        <f>IFERROR(VLOOKUP(U2228,'[2]Lista Willy'!$B$11:$D$14,3,FALSE),"")</f>
        <v>REC_11</v>
      </c>
      <c r="O2228" s="24"/>
      <c r="P2228" s="90">
        <v>64043</v>
      </c>
      <c r="Q2228" s="90" t="s">
        <v>540</v>
      </c>
      <c r="R2228" s="90" t="s">
        <v>1757</v>
      </c>
      <c r="S2228" s="90" t="s">
        <v>2060</v>
      </c>
      <c r="T2228" s="94" t="s">
        <v>1757</v>
      </c>
      <c r="U2228" s="90" t="s">
        <v>52</v>
      </c>
      <c r="V2228" s="94" t="s">
        <v>53</v>
      </c>
      <c r="W2228" s="90" t="s">
        <v>54</v>
      </c>
      <c r="X2228" s="90" t="s">
        <v>55</v>
      </c>
      <c r="Y2228" s="139" t="s">
        <v>2104</v>
      </c>
      <c r="Z2228" s="87">
        <v>28240000</v>
      </c>
      <c r="AA2228" s="120"/>
      <c r="AB2228" s="87"/>
      <c r="AC2228" s="87"/>
      <c r="AD2228" s="87"/>
      <c r="AE2228" s="120">
        <v>28240000</v>
      </c>
      <c r="AF2228" s="88"/>
      <c r="AG2228" s="89"/>
      <c r="AH2228" s="90"/>
      <c r="AI2228" s="90" t="s">
        <v>1759</v>
      </c>
      <c r="AJ2228" s="90" t="s">
        <v>1760</v>
      </c>
      <c r="AK2228" s="90" t="s">
        <v>59</v>
      </c>
      <c r="AL2228" s="90" t="s">
        <v>2062</v>
      </c>
      <c r="AM2228" s="90"/>
      <c r="AN2228" s="90"/>
      <c r="AO2228" s="90"/>
      <c r="AP2228" s="90"/>
      <c r="AQ2228" s="90" t="s">
        <v>387</v>
      </c>
      <c r="AR2228" s="90" t="s">
        <v>1818</v>
      </c>
      <c r="AS2228" s="90" t="s">
        <v>60</v>
      </c>
      <c r="AT2228" s="90" t="s">
        <v>61</v>
      </c>
      <c r="AU2228" s="97" t="s">
        <v>62</v>
      </c>
      <c r="AV2228" s="98" t="s">
        <v>272</v>
      </c>
      <c r="AW2228" s="98" t="s">
        <v>413</v>
      </c>
      <c r="AX2228" s="97">
        <v>3202014</v>
      </c>
      <c r="AY2228" s="98" t="s">
        <v>414</v>
      </c>
      <c r="AZ2228" s="98" t="s">
        <v>415</v>
      </c>
      <c r="BA2228" s="24"/>
    </row>
    <row r="2229" spans="1:53" ht="84.75" customHeight="1">
      <c r="A2229" s="23" t="str">
        <f>+IFERROR(VLOOKUP(R2229,'[2]Listas niveles'!$D$2:$E$11,2,FALSE),"")</f>
        <v>DTCA</v>
      </c>
      <c r="B2229" s="23" t="str">
        <f>+IFERROR(VLOOKUP(AS2229,'[2]Listas anexo 1'!$A$7:$B$8,2,FALSE),"")</f>
        <v>ADMIN</v>
      </c>
      <c r="C2229" s="23" t="str">
        <f>+IFERROR(VLOOKUP(AT2229,'[2]Listas anexo 1'!$A$13:$B$15,2,FALSE),"")</f>
        <v>ADMINYCOOR</v>
      </c>
      <c r="D2229" s="23" t="str">
        <f>+IFERROR(VLOOKUP(AT2229,'[2]Listas anexo 1'!$A$13:$C$15,3,FALSE),"")</f>
        <v>CONTRIBUIR</v>
      </c>
      <c r="E2229" s="23" t="str">
        <f>+IFERROR(VLOOKUP(AT2229,'[2]Listas anexo 1'!$A$19:$B$21,2,FALSE),"")</f>
        <v>ADMINOB</v>
      </c>
      <c r="F2229" s="23" t="str">
        <f>+IFERROR(VLOOKUP(AV2229,'[2]Listas anexo 1'!$J$13:$K$21,2,FALSE),"")</f>
        <v>ADOBIII</v>
      </c>
      <c r="G2229" s="23" t="str">
        <f>+IFERROR(VLOOKUP(AW2229,'[2]LISTAS ANEXO 1. 2'!$A$9:$B$38,2,FALSE),"")</f>
        <v>AIX</v>
      </c>
      <c r="H2229" s="23" t="str">
        <f>+IFERROR(IF(C2229="ADMINYCOOR",VLOOKUP(AY2229,'[2]LISTAS ANEXO 1. 3'!$B$13:$C$42,2,FALSE),IF(C2229="TASAS",VLOOKUP(AY2229,'[2]LISTAS ANEXO 1. 3'!$B$43:$C$51,2,FALSE),IF(C2229="FORTALECIMIENTO",VLOOKUP(AY2229,'[2]LISTAS ANEXO 1. 3'!$B$52:$C$58,2,FALSE),""))),"")</f>
        <v>MM</v>
      </c>
      <c r="I2229" s="23" t="str">
        <f>+IFERROR(VLOOKUP(#REF!,'[2]LISTAS ANEXO 1. 4'!$B$74:$C$90,2,FALSE),"")</f>
        <v/>
      </c>
      <c r="J2229" s="23" t="str">
        <f>+IFERROR(VLOOKUP(X2229,[2]ORDINALES!$B$2:$C$5,2,FALSE),"")</f>
        <v>CTADOS</v>
      </c>
      <c r="K2229" s="23" t="str">
        <f>+IFERROR(VLOOKUP(#REF!,[2]REGION!$G$2:$I$1125,2,FALSE),"")</f>
        <v/>
      </c>
      <c r="L2229" s="23" t="str">
        <f>+IFERROR(VLOOKUP(AI2229,[2]REGION!$G$2:$I$1125,2,FALSE),"")</f>
        <v>MAGDALENA</v>
      </c>
      <c r="M2229" s="23" t="str">
        <f>+IFERROR(VLOOKUP(#REF!,[2]ORDINALES!$H$2:$I$382,2,FALSE),"")</f>
        <v/>
      </c>
      <c r="N2229" s="23" t="str">
        <f>IFERROR(VLOOKUP(U2229,'[2]Lista Willy'!$B$11:$D$14,3,FALSE),"")</f>
        <v>REC_11</v>
      </c>
      <c r="O2229" s="24"/>
      <c r="P2229" s="90">
        <v>64044</v>
      </c>
      <c r="Q2229" s="90" t="s">
        <v>540</v>
      </c>
      <c r="R2229" s="90" t="s">
        <v>1757</v>
      </c>
      <c r="S2229" s="90" t="s">
        <v>2060</v>
      </c>
      <c r="T2229" s="94" t="s">
        <v>1757</v>
      </c>
      <c r="U2229" s="90" t="s">
        <v>52</v>
      </c>
      <c r="V2229" s="94" t="s">
        <v>53</v>
      </c>
      <c r="W2229" s="90" t="s">
        <v>54</v>
      </c>
      <c r="X2229" s="90" t="s">
        <v>55</v>
      </c>
      <c r="Y2229" s="139" t="s">
        <v>2105</v>
      </c>
      <c r="Z2229" s="87">
        <v>27200000</v>
      </c>
      <c r="AA2229" s="120"/>
      <c r="AB2229" s="87"/>
      <c r="AC2229" s="87"/>
      <c r="AD2229" s="87"/>
      <c r="AE2229" s="120">
        <v>27200000</v>
      </c>
      <c r="AF2229" s="88"/>
      <c r="AG2229" s="89"/>
      <c r="AH2229" s="90"/>
      <c r="AI2229" s="90" t="s">
        <v>1759</v>
      </c>
      <c r="AJ2229" s="90" t="s">
        <v>1760</v>
      </c>
      <c r="AK2229" s="90" t="s">
        <v>59</v>
      </c>
      <c r="AL2229" s="90" t="s">
        <v>2062</v>
      </c>
      <c r="AM2229" s="90"/>
      <c r="AN2229" s="90"/>
      <c r="AO2229" s="90"/>
      <c r="AP2229" s="90"/>
      <c r="AQ2229" s="90" t="s">
        <v>387</v>
      </c>
      <c r="AR2229" s="90" t="s">
        <v>1818</v>
      </c>
      <c r="AS2229" s="90" t="s">
        <v>60</v>
      </c>
      <c r="AT2229" s="90" t="s">
        <v>61</v>
      </c>
      <c r="AU2229" s="97" t="s">
        <v>62</v>
      </c>
      <c r="AV2229" s="98" t="s">
        <v>272</v>
      </c>
      <c r="AW2229" s="98" t="s">
        <v>413</v>
      </c>
      <c r="AX2229" s="97">
        <v>3202014</v>
      </c>
      <c r="AY2229" s="98" t="s">
        <v>414</v>
      </c>
      <c r="AZ2229" s="98" t="s">
        <v>415</v>
      </c>
      <c r="BA2229" s="24"/>
    </row>
    <row r="2230" spans="1:53" ht="84.75" customHeight="1">
      <c r="A2230" s="23" t="str">
        <f>+IFERROR(VLOOKUP(R2230,'[2]Listas niveles'!$D$2:$E$11,2,FALSE),"")</f>
        <v>DTCA</v>
      </c>
      <c r="B2230" s="23" t="str">
        <f>+IFERROR(VLOOKUP(AS2230,'[2]Listas anexo 1'!$A$7:$B$8,2,FALSE),"")</f>
        <v>ADMIN</v>
      </c>
      <c r="C2230" s="23" t="str">
        <f>+IFERROR(VLOOKUP(AT2230,'[2]Listas anexo 1'!$A$13:$B$15,2,FALSE),"")</f>
        <v>ADMINYCOOR</v>
      </c>
      <c r="D2230" s="23" t="str">
        <f>+IFERROR(VLOOKUP(AT2230,'[2]Listas anexo 1'!$A$13:$C$15,3,FALSE),"")</f>
        <v>CONTRIBUIR</v>
      </c>
      <c r="E2230" s="23" t="str">
        <f>+IFERROR(VLOOKUP(AT2230,'[2]Listas anexo 1'!$A$19:$B$21,2,FALSE),"")</f>
        <v>ADMINOB</v>
      </c>
      <c r="F2230" s="23" t="str">
        <f>+IFERROR(VLOOKUP(AV2230,'[2]Listas anexo 1'!$J$13:$K$21,2,FALSE),"")</f>
        <v>ADOBIV</v>
      </c>
      <c r="G2230" s="23" t="str">
        <f>+IFERROR(VLOOKUP(AW2230,'[2]LISTAS ANEXO 1. 2'!$A$9:$B$38,2,FALSE),"")</f>
        <v>AXVI</v>
      </c>
      <c r="H2230" s="23" t="str">
        <f>+IFERROR(IF(C2230="ADMINYCOOR",VLOOKUP(AY2230,'[2]LISTAS ANEXO 1. 3'!$B$13:$C$42,2,FALSE),IF(C2230="TASAS",VLOOKUP(AY2230,'[2]LISTAS ANEXO 1. 3'!$B$43:$C$51,2,FALSE),IF(C2230="FORTALECIMIENTO",VLOOKUP(AY2230,'[2]LISTAS ANEXO 1. 3'!$B$52:$C$58,2,FALSE),""))),"")</f>
        <v>CD</v>
      </c>
      <c r="I2230" s="23" t="str">
        <f>+IFERROR(VLOOKUP(#REF!,'[2]LISTAS ANEXO 1. 4'!$B$74:$C$90,2,FALSE),"")</f>
        <v/>
      </c>
      <c r="J2230" s="23" t="str">
        <f>+IFERROR(VLOOKUP(X2230,[2]ORDINALES!$B$2:$C$5,2,FALSE),"")</f>
        <v>CTADOS</v>
      </c>
      <c r="K2230" s="23" t="str">
        <f>+IFERROR(VLOOKUP(#REF!,[2]REGION!$G$2:$I$1125,2,FALSE),"")</f>
        <v/>
      </c>
      <c r="L2230" s="23" t="str">
        <f>+IFERROR(VLOOKUP(AI2230,[2]REGION!$G$2:$I$1125,2,FALSE),"")</f>
        <v>MAGDALENA</v>
      </c>
      <c r="M2230" s="23" t="str">
        <f>+IFERROR(VLOOKUP(#REF!,[2]ORDINALES!$H$2:$I$382,2,FALSE),"")</f>
        <v/>
      </c>
      <c r="N2230" s="23" t="str">
        <f>IFERROR(VLOOKUP(U2230,'[2]Lista Willy'!$B$11:$D$14,3,FALSE),"")</f>
        <v>REC_11</v>
      </c>
      <c r="O2230" s="24"/>
      <c r="P2230" s="90">
        <v>64045</v>
      </c>
      <c r="Q2230" s="90" t="s">
        <v>540</v>
      </c>
      <c r="R2230" s="90" t="s">
        <v>1757</v>
      </c>
      <c r="S2230" s="90" t="s">
        <v>2060</v>
      </c>
      <c r="T2230" s="94" t="s">
        <v>1757</v>
      </c>
      <c r="U2230" s="90" t="s">
        <v>52</v>
      </c>
      <c r="V2230" s="94" t="s">
        <v>53</v>
      </c>
      <c r="W2230" s="90" t="s">
        <v>54</v>
      </c>
      <c r="X2230" s="90" t="s">
        <v>55</v>
      </c>
      <c r="Y2230" s="139" t="s">
        <v>2106</v>
      </c>
      <c r="Z2230" s="87">
        <v>32000000</v>
      </c>
      <c r="AA2230" s="120"/>
      <c r="AB2230" s="87"/>
      <c r="AC2230" s="87"/>
      <c r="AD2230" s="87"/>
      <c r="AE2230" s="120">
        <v>32000000</v>
      </c>
      <c r="AF2230" s="88"/>
      <c r="AG2230" s="89"/>
      <c r="AH2230" s="90"/>
      <c r="AI2230" s="90" t="s">
        <v>1759</v>
      </c>
      <c r="AJ2230" s="90" t="s">
        <v>1760</v>
      </c>
      <c r="AK2230" s="90" t="s">
        <v>59</v>
      </c>
      <c r="AL2230" s="90" t="s">
        <v>2062</v>
      </c>
      <c r="AM2230" s="90"/>
      <c r="AN2230" s="90"/>
      <c r="AO2230" s="90"/>
      <c r="AP2230" s="90"/>
      <c r="AQ2230" s="90" t="s">
        <v>387</v>
      </c>
      <c r="AR2230" s="90" t="s">
        <v>1818</v>
      </c>
      <c r="AS2230" s="90" t="s">
        <v>60</v>
      </c>
      <c r="AT2230" s="90" t="s">
        <v>61</v>
      </c>
      <c r="AU2230" s="97" t="s">
        <v>62</v>
      </c>
      <c r="AV2230" s="98" t="s">
        <v>63</v>
      </c>
      <c r="AW2230" s="98" t="s">
        <v>64</v>
      </c>
      <c r="AX2230" s="97">
        <v>3202008</v>
      </c>
      <c r="AY2230" s="98" t="s">
        <v>65</v>
      </c>
      <c r="AZ2230" s="98" t="s">
        <v>175</v>
      </c>
      <c r="BA2230" s="24"/>
    </row>
    <row r="2231" spans="1:53" ht="84.75" customHeight="1">
      <c r="A2231" s="23" t="str">
        <f>+IFERROR(VLOOKUP(R2231,'[2]Listas niveles'!$D$2:$E$11,2,FALSE),"")</f>
        <v>DTCA</v>
      </c>
      <c r="B2231" s="23" t="str">
        <f>+IFERROR(VLOOKUP(AS2231,'[2]Listas anexo 1'!$A$7:$B$8,2,FALSE),"")</f>
        <v>ADMIN</v>
      </c>
      <c r="C2231" s="23" t="str">
        <f>+IFERROR(VLOOKUP(AT2231,'[2]Listas anexo 1'!$A$13:$B$15,2,FALSE),"")</f>
        <v>ADMINYCOOR</v>
      </c>
      <c r="D2231" s="23" t="str">
        <f>+IFERROR(VLOOKUP(AT2231,'[2]Listas anexo 1'!$A$13:$C$15,3,FALSE),"")</f>
        <v>CONTRIBUIR</v>
      </c>
      <c r="E2231" s="23" t="str">
        <f>+IFERROR(VLOOKUP(AT2231,'[2]Listas anexo 1'!$A$19:$B$21,2,FALSE),"")</f>
        <v>ADMINOB</v>
      </c>
      <c r="F2231" s="23" t="str">
        <f>+IFERROR(VLOOKUP(AV2231,'[2]Listas anexo 1'!$J$13:$K$21,2,FALSE),"")</f>
        <v>ADOBI</v>
      </c>
      <c r="G2231" s="23" t="str">
        <f>+IFERROR(VLOOKUP(AW2231,'[2]LISTAS ANEXO 1. 2'!$A$9:$B$38,2,FALSE),"")</f>
        <v>AI</v>
      </c>
      <c r="H2231" s="23" t="str">
        <f>+IFERROR(IF(C2231="ADMINYCOOR",VLOOKUP(AY2231,'[2]LISTAS ANEXO 1. 3'!$B$13:$C$42,2,FALSE),IF(C2231="TASAS",VLOOKUP(AY2231,'[2]LISTAS ANEXO 1. 3'!$B$43:$C$51,2,FALSE),IF(C2231="FORTALECIMIENTO",VLOOKUP(AY2231,'[2]LISTAS ANEXO 1. 3'!$B$52:$C$58,2,FALSE),""))),"")</f>
        <v>AA</v>
      </c>
      <c r="I2231" s="23" t="str">
        <f>+IFERROR(VLOOKUP(#REF!,'[2]LISTAS ANEXO 1. 4'!$B$74:$C$90,2,FALSE),"")</f>
        <v/>
      </c>
      <c r="J2231" s="23" t="str">
        <f>+IFERROR(VLOOKUP(X2231,[2]ORDINALES!$B$2:$C$5,2,FALSE),"")</f>
        <v>CTADOS</v>
      </c>
      <c r="K2231" s="23" t="str">
        <f>+IFERROR(VLOOKUP(#REF!,[2]REGION!$G$2:$I$1125,2,FALSE),"")</f>
        <v/>
      </c>
      <c r="L2231" s="23" t="str">
        <f>+IFERROR(VLOOKUP(AI2231,[2]REGION!$G$2:$I$1125,2,FALSE),"")</f>
        <v>MAGDALENA</v>
      </c>
      <c r="M2231" s="23" t="str">
        <f>+IFERROR(VLOOKUP(#REF!,[2]ORDINALES!$H$2:$I$382,2,FALSE),"")</f>
        <v/>
      </c>
      <c r="N2231" s="23" t="str">
        <f>IFERROR(VLOOKUP(U2231,'[2]Lista Willy'!$B$11:$D$14,3,FALSE),"")</f>
        <v>REC_11</v>
      </c>
      <c r="O2231" s="24"/>
      <c r="P2231" s="90">
        <v>64046</v>
      </c>
      <c r="Q2231" s="90" t="s">
        <v>540</v>
      </c>
      <c r="R2231" s="90" t="s">
        <v>1757</v>
      </c>
      <c r="S2231" s="90" t="s">
        <v>2060</v>
      </c>
      <c r="T2231" s="94" t="s">
        <v>1757</v>
      </c>
      <c r="U2231" s="90" t="s">
        <v>52</v>
      </c>
      <c r="V2231" s="94" t="s">
        <v>53</v>
      </c>
      <c r="W2231" s="90" t="s">
        <v>54</v>
      </c>
      <c r="X2231" s="90" t="s">
        <v>55</v>
      </c>
      <c r="Y2231" s="146" t="s">
        <v>2107</v>
      </c>
      <c r="Z2231" s="87">
        <v>23200000</v>
      </c>
      <c r="AA2231" s="120"/>
      <c r="AB2231" s="87"/>
      <c r="AC2231" s="87"/>
      <c r="AD2231" s="87"/>
      <c r="AE2231" s="120">
        <v>23200000</v>
      </c>
      <c r="AF2231" s="88"/>
      <c r="AG2231" s="89"/>
      <c r="AH2231" s="90"/>
      <c r="AI2231" s="90" t="s">
        <v>1759</v>
      </c>
      <c r="AJ2231" s="90" t="s">
        <v>1760</v>
      </c>
      <c r="AK2231" s="90" t="s">
        <v>59</v>
      </c>
      <c r="AL2231" s="90" t="s">
        <v>2062</v>
      </c>
      <c r="AM2231" s="90"/>
      <c r="AN2231" s="90"/>
      <c r="AO2231" s="90"/>
      <c r="AP2231" s="90"/>
      <c r="AQ2231" s="90" t="s">
        <v>387</v>
      </c>
      <c r="AR2231" s="90" t="s">
        <v>1818</v>
      </c>
      <c r="AS2231" s="90" t="s">
        <v>60</v>
      </c>
      <c r="AT2231" s="90" t="s">
        <v>61</v>
      </c>
      <c r="AU2231" s="97" t="s">
        <v>62</v>
      </c>
      <c r="AV2231" s="98" t="s">
        <v>125</v>
      </c>
      <c r="AW2231" s="98" t="s">
        <v>126</v>
      </c>
      <c r="AX2231" s="97">
        <v>3202032</v>
      </c>
      <c r="AY2231" s="98" t="s">
        <v>127</v>
      </c>
      <c r="AZ2231" s="98" t="s">
        <v>293</v>
      </c>
      <c r="BA2231" s="24"/>
    </row>
    <row r="2232" spans="1:53" ht="84.75" customHeight="1">
      <c r="A2232" s="23" t="str">
        <f>+IFERROR(VLOOKUP(R2232,'[2]Listas niveles'!$D$2:$E$11,2,FALSE),"")</f>
        <v>DTCA</v>
      </c>
      <c r="B2232" s="23" t="str">
        <f>+IFERROR(VLOOKUP(AS2232,'[2]Listas anexo 1'!$A$7:$B$8,2,FALSE),"")</f>
        <v>ADMIN</v>
      </c>
      <c r="C2232" s="23" t="str">
        <f>+IFERROR(VLOOKUP(AT2232,'[2]Listas anexo 1'!$A$13:$B$15,2,FALSE),"")</f>
        <v>ADMINYCOOR</v>
      </c>
      <c r="D2232" s="23" t="str">
        <f>+IFERROR(VLOOKUP(AT2232,'[2]Listas anexo 1'!$A$13:$C$15,3,FALSE),"")</f>
        <v>CONTRIBUIR</v>
      </c>
      <c r="E2232" s="23" t="str">
        <f>+IFERROR(VLOOKUP(AT2232,'[2]Listas anexo 1'!$A$19:$B$21,2,FALSE),"")</f>
        <v>ADMINOB</v>
      </c>
      <c r="F2232" s="23" t="str">
        <f>+IFERROR(VLOOKUP(AV2232,'[2]Listas anexo 1'!$J$13:$K$21,2,FALSE),"")</f>
        <v>ADOBIV</v>
      </c>
      <c r="G2232" s="23" t="str">
        <f>+IFERROR(VLOOKUP(AW2232,'[2]LISTAS ANEXO 1. 2'!$A$9:$B$38,2,FALSE),"")</f>
        <v>AXVI</v>
      </c>
      <c r="H2232" s="23" t="str">
        <f>+IFERROR(IF(C2232="ADMINYCOOR",VLOOKUP(AY2232,'[2]LISTAS ANEXO 1. 3'!$B$13:$C$42,2,FALSE),IF(C2232="TASAS",VLOOKUP(AY2232,'[2]LISTAS ANEXO 1. 3'!$B$43:$C$51,2,FALSE),IF(C2232="FORTALECIMIENTO",VLOOKUP(AY2232,'[2]LISTAS ANEXO 1. 3'!$B$52:$C$58,2,FALSE),""))),"")</f>
        <v>CD</v>
      </c>
      <c r="I2232" s="23" t="str">
        <f>+IFERROR(VLOOKUP(#REF!,'[2]LISTAS ANEXO 1. 4'!$B$74:$C$90,2,FALSE),"")</f>
        <v/>
      </c>
      <c r="J2232" s="23" t="str">
        <f>+IFERROR(VLOOKUP(X2232,[2]ORDINALES!$B$2:$C$5,2,FALSE),"")</f>
        <v>CTADOS</v>
      </c>
      <c r="K2232" s="23" t="str">
        <f>+IFERROR(VLOOKUP(#REF!,[2]REGION!$G$2:$I$1125,2,FALSE),"")</f>
        <v/>
      </c>
      <c r="L2232" s="23" t="str">
        <f>+IFERROR(VLOOKUP(AI2232,[2]REGION!$G$2:$I$1125,2,FALSE),"")</f>
        <v>MAGDALENA</v>
      </c>
      <c r="M2232" s="23" t="str">
        <f>+IFERROR(VLOOKUP(#REF!,[2]ORDINALES!$H$2:$I$382,2,FALSE),"")</f>
        <v/>
      </c>
      <c r="N2232" s="23" t="str">
        <f>IFERROR(VLOOKUP(U2232,'[2]Lista Willy'!$B$11:$D$14,3,FALSE),"")</f>
        <v>REC_11</v>
      </c>
      <c r="O2232" s="24"/>
      <c r="P2232" s="90">
        <v>64047</v>
      </c>
      <c r="Q2232" s="90" t="s">
        <v>540</v>
      </c>
      <c r="R2232" s="90" t="s">
        <v>1757</v>
      </c>
      <c r="S2232" s="90" t="s">
        <v>2060</v>
      </c>
      <c r="T2232" s="94" t="s">
        <v>1757</v>
      </c>
      <c r="U2232" s="90" t="s">
        <v>52</v>
      </c>
      <c r="V2232" s="94" t="s">
        <v>53</v>
      </c>
      <c r="W2232" s="90" t="s">
        <v>54</v>
      </c>
      <c r="X2232" s="90" t="s">
        <v>55</v>
      </c>
      <c r="Y2232" s="99" t="s">
        <v>2108</v>
      </c>
      <c r="Z2232" s="87">
        <v>23200000</v>
      </c>
      <c r="AA2232" s="120"/>
      <c r="AB2232" s="87"/>
      <c r="AC2232" s="87"/>
      <c r="AD2232" s="87"/>
      <c r="AE2232" s="120">
        <v>23200000</v>
      </c>
      <c r="AF2232" s="88"/>
      <c r="AG2232" s="89"/>
      <c r="AH2232" s="90"/>
      <c r="AI2232" s="90" t="s">
        <v>1759</v>
      </c>
      <c r="AJ2232" s="90" t="s">
        <v>1760</v>
      </c>
      <c r="AK2232" s="90" t="s">
        <v>59</v>
      </c>
      <c r="AL2232" s="90" t="s">
        <v>2062</v>
      </c>
      <c r="AM2232" s="90"/>
      <c r="AN2232" s="90"/>
      <c r="AO2232" s="90"/>
      <c r="AP2232" s="90"/>
      <c r="AQ2232" s="90" t="s">
        <v>387</v>
      </c>
      <c r="AR2232" s="90" t="s">
        <v>1818</v>
      </c>
      <c r="AS2232" s="90" t="s">
        <v>60</v>
      </c>
      <c r="AT2232" s="90" t="s">
        <v>61</v>
      </c>
      <c r="AU2232" s="97" t="s">
        <v>62</v>
      </c>
      <c r="AV2232" s="98" t="s">
        <v>63</v>
      </c>
      <c r="AW2232" s="98" t="s">
        <v>64</v>
      </c>
      <c r="AX2232" s="97">
        <v>3202008</v>
      </c>
      <c r="AY2232" s="98" t="s">
        <v>65</v>
      </c>
      <c r="AZ2232" s="98" t="s">
        <v>175</v>
      </c>
      <c r="BA2232" s="24"/>
    </row>
    <row r="2233" spans="1:53" ht="84.75" customHeight="1">
      <c r="A2233" s="23" t="str">
        <f>+IFERROR(VLOOKUP(R2233,'[2]Listas niveles'!$D$2:$E$11,2,FALSE),"")</f>
        <v>DTCA</v>
      </c>
      <c r="B2233" s="23" t="str">
        <f>+IFERROR(VLOOKUP(AS2233,'[2]Listas anexo 1'!$A$7:$B$8,2,FALSE),"")</f>
        <v>ADMIN</v>
      </c>
      <c r="C2233" s="23" t="str">
        <f>+IFERROR(VLOOKUP(AT2233,'[2]Listas anexo 1'!$A$13:$B$15,2,FALSE),"")</f>
        <v>ADMINYCOOR</v>
      </c>
      <c r="D2233" s="23" t="str">
        <f>+IFERROR(VLOOKUP(AT2233,'[2]Listas anexo 1'!$A$13:$C$15,3,FALSE),"")</f>
        <v>CONTRIBUIR</v>
      </c>
      <c r="E2233" s="23" t="str">
        <f>+IFERROR(VLOOKUP(AT2233,'[2]Listas anexo 1'!$A$19:$B$21,2,FALSE),"")</f>
        <v>ADMINOB</v>
      </c>
      <c r="F2233" s="23" t="str">
        <f>+IFERROR(VLOOKUP(AV2233,'[2]Listas anexo 1'!$J$13:$K$21,2,FALSE),"")</f>
        <v>ADOBIV</v>
      </c>
      <c r="G2233" s="23" t="str">
        <f>+IFERROR(VLOOKUP(AW2233,'[2]LISTAS ANEXO 1. 2'!$A$9:$B$38,2,FALSE),"")</f>
        <v>AXVI</v>
      </c>
      <c r="H2233" s="23" t="str">
        <f>+IFERROR(IF(C2233="ADMINYCOOR",VLOOKUP(AY2233,'[2]LISTAS ANEXO 1. 3'!$B$13:$C$42,2,FALSE),IF(C2233="TASAS",VLOOKUP(AY2233,'[2]LISTAS ANEXO 1. 3'!$B$43:$C$51,2,FALSE),IF(C2233="FORTALECIMIENTO",VLOOKUP(AY2233,'[2]LISTAS ANEXO 1. 3'!$B$52:$C$58,2,FALSE),""))),"")</f>
        <v>CD</v>
      </c>
      <c r="I2233" s="23" t="str">
        <f>+IFERROR(VLOOKUP(#REF!,'[2]LISTAS ANEXO 1. 4'!$B$74:$C$90,2,FALSE),"")</f>
        <v/>
      </c>
      <c r="J2233" s="23" t="str">
        <f>+IFERROR(VLOOKUP(X2233,[2]ORDINALES!$B$2:$C$5,2,FALSE),"")</f>
        <v>CTADOS</v>
      </c>
      <c r="K2233" s="23" t="str">
        <f>+IFERROR(VLOOKUP(#REF!,[2]REGION!$G$2:$I$1125,2,FALSE),"")</f>
        <v/>
      </c>
      <c r="L2233" s="23" t="str">
        <f>+IFERROR(VLOOKUP(AI2233,[2]REGION!$G$2:$I$1125,2,FALSE),"")</f>
        <v>MAGDALENA</v>
      </c>
      <c r="M2233" s="23" t="str">
        <f>+IFERROR(VLOOKUP(#REF!,[2]ORDINALES!$H$2:$I$382,2,FALSE),"")</f>
        <v/>
      </c>
      <c r="N2233" s="23" t="str">
        <f>IFERROR(VLOOKUP(U2233,'[2]Lista Willy'!$B$11:$D$14,3,FALSE),"")</f>
        <v>REC_11</v>
      </c>
      <c r="O2233" s="24"/>
      <c r="P2233" s="90">
        <v>64048</v>
      </c>
      <c r="Q2233" s="90" t="s">
        <v>540</v>
      </c>
      <c r="R2233" s="90" t="s">
        <v>1757</v>
      </c>
      <c r="S2233" s="90" t="s">
        <v>2060</v>
      </c>
      <c r="T2233" s="94" t="s">
        <v>1757</v>
      </c>
      <c r="U2233" s="90" t="s">
        <v>52</v>
      </c>
      <c r="V2233" s="94" t="s">
        <v>53</v>
      </c>
      <c r="W2233" s="90" t="s">
        <v>54</v>
      </c>
      <c r="X2233" s="90" t="s">
        <v>55</v>
      </c>
      <c r="Y2233" s="99" t="s">
        <v>2783</v>
      </c>
      <c r="Z2233" s="87">
        <v>42400000</v>
      </c>
      <c r="AA2233" s="120"/>
      <c r="AB2233" s="87"/>
      <c r="AC2233" s="87"/>
      <c r="AD2233" s="87"/>
      <c r="AE2233" s="120">
        <v>42400000</v>
      </c>
      <c r="AF2233" s="88"/>
      <c r="AG2233" s="89"/>
      <c r="AH2233" s="90"/>
      <c r="AI2233" s="90" t="s">
        <v>1759</v>
      </c>
      <c r="AJ2233" s="90" t="s">
        <v>1760</v>
      </c>
      <c r="AK2233" s="90" t="s">
        <v>59</v>
      </c>
      <c r="AL2233" s="90" t="s">
        <v>2062</v>
      </c>
      <c r="AM2233" s="90"/>
      <c r="AN2233" s="90"/>
      <c r="AO2233" s="90"/>
      <c r="AP2233" s="90"/>
      <c r="AQ2233" s="90" t="s">
        <v>387</v>
      </c>
      <c r="AR2233" s="90" t="s">
        <v>1818</v>
      </c>
      <c r="AS2233" s="90" t="s">
        <v>60</v>
      </c>
      <c r="AT2233" s="90" t="s">
        <v>61</v>
      </c>
      <c r="AU2233" s="97" t="s">
        <v>62</v>
      </c>
      <c r="AV2233" s="98" t="s">
        <v>63</v>
      </c>
      <c r="AW2233" s="98" t="s">
        <v>64</v>
      </c>
      <c r="AX2233" s="97">
        <v>3202008</v>
      </c>
      <c r="AY2233" s="98" t="s">
        <v>65</v>
      </c>
      <c r="AZ2233" s="98" t="s">
        <v>175</v>
      </c>
      <c r="BA2233" s="24"/>
    </row>
    <row r="2234" spans="1:53" ht="84.75" customHeight="1">
      <c r="A2234" s="23" t="str">
        <f>+IFERROR(VLOOKUP(R2234,'[2]Listas niveles'!$D$2:$E$11,2,FALSE),"")</f>
        <v>DTCA</v>
      </c>
      <c r="B2234" s="23" t="str">
        <f>+IFERROR(VLOOKUP(AS2234,'[2]Listas anexo 1'!$A$7:$B$8,2,FALSE),"")</f>
        <v>ADMIN</v>
      </c>
      <c r="C2234" s="23" t="str">
        <f>+IFERROR(VLOOKUP(AT2234,'[2]Listas anexo 1'!$A$13:$B$15,2,FALSE),"")</f>
        <v>ADMINYCOOR</v>
      </c>
      <c r="D2234" s="23" t="str">
        <f>+IFERROR(VLOOKUP(AT2234,'[2]Listas anexo 1'!$A$13:$C$15,3,FALSE),"")</f>
        <v>CONTRIBUIR</v>
      </c>
      <c r="E2234" s="23" t="str">
        <f>+IFERROR(VLOOKUP(AT2234,'[2]Listas anexo 1'!$A$19:$B$21,2,FALSE),"")</f>
        <v>ADMINOB</v>
      </c>
      <c r="F2234" s="23" t="str">
        <f>+IFERROR(VLOOKUP(AV2234,'[2]Listas anexo 1'!$J$13:$K$21,2,FALSE),"")</f>
        <v>ADOBI</v>
      </c>
      <c r="G2234" s="23" t="str">
        <f>+IFERROR(VLOOKUP(AW2234,'[2]LISTAS ANEXO 1. 2'!$A$9:$B$38,2,FALSE),"")</f>
        <v>AI</v>
      </c>
      <c r="H2234" s="23" t="str">
        <f>+IFERROR(IF(C2234="ADMINYCOOR",VLOOKUP(AY2234,'[2]LISTAS ANEXO 1. 3'!$B$13:$C$42,2,FALSE),IF(C2234="TASAS",VLOOKUP(AY2234,'[2]LISTAS ANEXO 1. 3'!$B$43:$C$51,2,FALSE),IF(C2234="FORTALECIMIENTO",VLOOKUP(AY2234,'[2]LISTAS ANEXO 1. 3'!$B$52:$C$58,2,FALSE),""))),"")</f>
        <v>AA</v>
      </c>
      <c r="I2234" s="23" t="str">
        <f>+IFERROR(VLOOKUP(#REF!,'[2]LISTAS ANEXO 1. 4'!$B$74:$C$90,2,FALSE),"")</f>
        <v/>
      </c>
      <c r="J2234" s="23" t="str">
        <f>+IFERROR(VLOOKUP(X2234,[2]ORDINALES!$B$2:$C$5,2,FALSE),"")</f>
        <v>CTADOS</v>
      </c>
      <c r="K2234" s="23" t="str">
        <f>+IFERROR(VLOOKUP(#REF!,[2]REGION!$G$2:$I$1125,2,FALSE),"")</f>
        <v/>
      </c>
      <c r="L2234" s="23" t="str">
        <f>+IFERROR(VLOOKUP(AI2234,[2]REGION!$G$2:$I$1125,2,FALSE),"")</f>
        <v>MAGDALENA</v>
      </c>
      <c r="M2234" s="23" t="str">
        <f>+IFERROR(VLOOKUP(#REF!,[2]ORDINALES!$H$2:$I$382,2,FALSE),"")</f>
        <v/>
      </c>
      <c r="N2234" s="23" t="str">
        <f>IFERROR(VLOOKUP(U2234,'[2]Lista Willy'!$B$11:$D$14,3,FALSE),"")</f>
        <v>REC_21</v>
      </c>
      <c r="O2234" s="24"/>
      <c r="P2234" s="90">
        <v>64049</v>
      </c>
      <c r="Q2234" s="90" t="s">
        <v>540</v>
      </c>
      <c r="R2234" s="90" t="s">
        <v>1757</v>
      </c>
      <c r="S2234" s="90" t="s">
        <v>2060</v>
      </c>
      <c r="T2234" s="94" t="s">
        <v>1757</v>
      </c>
      <c r="U2234" s="90" t="s">
        <v>1028</v>
      </c>
      <c r="V2234" s="94" t="s">
        <v>154</v>
      </c>
      <c r="W2234" s="90" t="s">
        <v>54</v>
      </c>
      <c r="X2234" s="90" t="s">
        <v>55</v>
      </c>
      <c r="Y2234" s="99" t="s">
        <v>2109</v>
      </c>
      <c r="Z2234" s="87">
        <v>96154392</v>
      </c>
      <c r="AA2234" s="120"/>
      <c r="AB2234" s="87"/>
      <c r="AC2234" s="87"/>
      <c r="AD2234" s="87"/>
      <c r="AE2234" s="120">
        <v>96154392</v>
      </c>
      <c r="AF2234" s="88"/>
      <c r="AG2234" s="89"/>
      <c r="AH2234" s="90"/>
      <c r="AI2234" s="90" t="s">
        <v>1759</v>
      </c>
      <c r="AJ2234" s="90" t="s">
        <v>1760</v>
      </c>
      <c r="AK2234" s="90" t="s">
        <v>59</v>
      </c>
      <c r="AL2234" s="90" t="s">
        <v>2062</v>
      </c>
      <c r="AM2234" s="90"/>
      <c r="AN2234" s="90"/>
      <c r="AO2234" s="90"/>
      <c r="AP2234" s="90"/>
      <c r="AQ2234" s="90" t="s">
        <v>387</v>
      </c>
      <c r="AR2234" s="90" t="s">
        <v>1818</v>
      </c>
      <c r="AS2234" s="90" t="s">
        <v>60</v>
      </c>
      <c r="AT2234" s="90" t="s">
        <v>61</v>
      </c>
      <c r="AU2234" s="97" t="s">
        <v>62</v>
      </c>
      <c r="AV2234" s="98" t="s">
        <v>125</v>
      </c>
      <c r="AW2234" s="98" t="s">
        <v>126</v>
      </c>
      <c r="AX2234" s="97">
        <v>3202032</v>
      </c>
      <c r="AY2234" s="98" t="s">
        <v>127</v>
      </c>
      <c r="AZ2234" s="98" t="s">
        <v>128</v>
      </c>
      <c r="BA2234" s="24"/>
    </row>
    <row r="2235" spans="1:53" ht="84.75" customHeight="1">
      <c r="A2235" s="23" t="str">
        <f>+IFERROR(VLOOKUP(R2235,'[2]Listas niveles'!$D$2:$E$11,2,FALSE),"")</f>
        <v>DTCA</v>
      </c>
      <c r="B2235" s="23" t="str">
        <f>+IFERROR(VLOOKUP(AS2235,'[2]Listas anexo 1'!$A$7:$B$8,2,FALSE),"")</f>
        <v>ADMIN</v>
      </c>
      <c r="C2235" s="23" t="str">
        <f>+IFERROR(VLOOKUP(AT2235,'[2]Listas anexo 1'!$A$13:$B$15,2,FALSE),"")</f>
        <v>ADMINYCOOR</v>
      </c>
      <c r="D2235" s="23" t="str">
        <f>+IFERROR(VLOOKUP(AT2235,'[2]Listas anexo 1'!$A$13:$C$15,3,FALSE),"")</f>
        <v>CONTRIBUIR</v>
      </c>
      <c r="E2235" s="23" t="str">
        <f>+IFERROR(VLOOKUP(AT2235,'[2]Listas anexo 1'!$A$19:$B$21,2,FALSE),"")</f>
        <v>ADMINOB</v>
      </c>
      <c r="F2235" s="23" t="str">
        <f>+IFERROR(VLOOKUP(AV2235,'[2]Listas anexo 1'!$J$13:$K$21,2,FALSE),"")</f>
        <v>ADOBIII</v>
      </c>
      <c r="G2235" s="23" t="str">
        <f>+IFERROR(VLOOKUP(AW2235,'[2]LISTAS ANEXO 1. 2'!$A$9:$B$38,2,FALSE),"")</f>
        <v>AVI</v>
      </c>
      <c r="H2235" s="23" t="str">
        <f>+IFERROR(IF(C2235="ADMINYCOOR",VLOOKUP(AY2235,'[2]LISTAS ANEXO 1. 3'!$B$13:$C$42,2,FALSE),IF(C2235="TASAS",VLOOKUP(AY2235,'[2]LISTAS ANEXO 1. 3'!$B$43:$C$51,2,FALSE),IF(C2235="FORTALECIMIENTO",VLOOKUP(AY2235,'[2]LISTAS ANEXO 1. 3'!$B$52:$C$58,2,FALSE),""))),"")</f>
        <v>HH</v>
      </c>
      <c r="I2235" s="23" t="str">
        <f>+IFERROR(VLOOKUP(#REF!,'[2]LISTAS ANEXO 1. 4'!$B$74:$C$90,2,FALSE),"")</f>
        <v/>
      </c>
      <c r="J2235" s="23" t="str">
        <f>+IFERROR(VLOOKUP(X2235,[2]ORDINALES!$B$2:$C$5,2,FALSE),"")</f>
        <v>CTADOS</v>
      </c>
      <c r="K2235" s="23" t="str">
        <f>+IFERROR(VLOOKUP(#REF!,[2]REGION!$G$2:$I$1125,2,FALSE),"")</f>
        <v/>
      </c>
      <c r="L2235" s="23" t="str">
        <f>+IFERROR(VLOOKUP(AI2235,[2]REGION!$G$2:$I$1125,2,FALSE),"")</f>
        <v>MAGDALENA</v>
      </c>
      <c r="M2235" s="23" t="str">
        <f>+IFERROR(VLOOKUP(#REF!,[2]ORDINALES!$H$2:$I$382,2,FALSE),"")</f>
        <v/>
      </c>
      <c r="N2235" s="23" t="str">
        <f>IFERROR(VLOOKUP(U2235,'[2]Lista Willy'!$B$11:$D$14,3,FALSE),"")</f>
        <v>REC_21</v>
      </c>
      <c r="O2235" s="24"/>
      <c r="P2235" s="90">
        <v>64050</v>
      </c>
      <c r="Q2235" s="90" t="s">
        <v>540</v>
      </c>
      <c r="R2235" s="90" t="s">
        <v>1757</v>
      </c>
      <c r="S2235" s="90" t="s">
        <v>2060</v>
      </c>
      <c r="T2235" s="94" t="s">
        <v>1757</v>
      </c>
      <c r="U2235" s="90" t="s">
        <v>1028</v>
      </c>
      <c r="V2235" s="94" t="s">
        <v>154</v>
      </c>
      <c r="W2235" s="90" t="s">
        <v>54</v>
      </c>
      <c r="X2235" s="90" t="s">
        <v>55</v>
      </c>
      <c r="Y2235" s="99" t="s">
        <v>2110</v>
      </c>
      <c r="Z2235" s="87">
        <v>31800000</v>
      </c>
      <c r="AA2235" s="120"/>
      <c r="AB2235" s="87"/>
      <c r="AC2235" s="87"/>
      <c r="AD2235" s="87"/>
      <c r="AE2235" s="120">
        <v>31800000</v>
      </c>
      <c r="AF2235" s="88"/>
      <c r="AG2235" s="89"/>
      <c r="AH2235" s="90"/>
      <c r="AI2235" s="90" t="s">
        <v>1759</v>
      </c>
      <c r="AJ2235" s="90" t="s">
        <v>1760</v>
      </c>
      <c r="AK2235" s="90" t="s">
        <v>59</v>
      </c>
      <c r="AL2235" s="90" t="s">
        <v>2062</v>
      </c>
      <c r="AM2235" s="90"/>
      <c r="AN2235" s="90"/>
      <c r="AO2235" s="90"/>
      <c r="AP2235" s="90"/>
      <c r="AQ2235" s="90" t="s">
        <v>387</v>
      </c>
      <c r="AR2235" s="90" t="s">
        <v>1818</v>
      </c>
      <c r="AS2235" s="90" t="s">
        <v>60</v>
      </c>
      <c r="AT2235" s="90" t="s">
        <v>61</v>
      </c>
      <c r="AU2235" s="97" t="s">
        <v>62</v>
      </c>
      <c r="AV2235" s="98" t="s">
        <v>272</v>
      </c>
      <c r="AW2235" s="98" t="s">
        <v>273</v>
      </c>
      <c r="AX2235" s="97">
        <v>3202010</v>
      </c>
      <c r="AY2235" s="98" t="s">
        <v>274</v>
      </c>
      <c r="AZ2235" s="98" t="s">
        <v>407</v>
      </c>
      <c r="BA2235" s="24"/>
    </row>
    <row r="2236" spans="1:53" ht="84.75" customHeight="1">
      <c r="A2236" s="23" t="str">
        <f>+IFERROR(VLOOKUP(R2236,'[2]Listas niveles'!$D$2:$E$11,2,FALSE),"")</f>
        <v>DTCA</v>
      </c>
      <c r="B2236" s="23" t="str">
        <f>+IFERROR(VLOOKUP(AS2236,'[2]Listas anexo 1'!$A$7:$B$8,2,FALSE),"")</f>
        <v>ADMIN</v>
      </c>
      <c r="C2236" s="23" t="str">
        <f>+IFERROR(VLOOKUP(AT2236,'[2]Listas anexo 1'!$A$13:$B$15,2,FALSE),"")</f>
        <v>ADMINYCOOR</v>
      </c>
      <c r="D2236" s="23" t="str">
        <f>+IFERROR(VLOOKUP(AT2236,'[2]Listas anexo 1'!$A$13:$C$15,3,FALSE),"")</f>
        <v>CONTRIBUIR</v>
      </c>
      <c r="E2236" s="23" t="str">
        <f>+IFERROR(VLOOKUP(AT2236,'[2]Listas anexo 1'!$A$19:$B$21,2,FALSE),"")</f>
        <v>ADMINOB</v>
      </c>
      <c r="F2236" s="23" t="str">
        <f>+IFERROR(VLOOKUP(AV2236,'[2]Listas anexo 1'!$J$13:$K$21,2,FALSE),"")</f>
        <v>ADOBI</v>
      </c>
      <c r="G2236" s="23" t="str">
        <f>+IFERROR(VLOOKUP(AW2236,'[2]LISTAS ANEXO 1. 2'!$A$9:$B$38,2,FALSE),"")</f>
        <v>AI</v>
      </c>
      <c r="H2236" s="23" t="str">
        <f>+IFERROR(IF(C2236="ADMINYCOOR",VLOOKUP(AY2236,'[2]LISTAS ANEXO 1. 3'!$B$13:$C$42,2,FALSE),IF(C2236="TASAS",VLOOKUP(AY2236,'[2]LISTAS ANEXO 1. 3'!$B$43:$C$51,2,FALSE),IF(C2236="FORTALECIMIENTO",VLOOKUP(AY2236,'[2]LISTAS ANEXO 1. 3'!$B$52:$C$58,2,FALSE),""))),"")</f>
        <v>AA</v>
      </c>
      <c r="I2236" s="23" t="str">
        <f>+IFERROR(VLOOKUP(#REF!,'[2]LISTAS ANEXO 1. 4'!$B$74:$C$90,2,FALSE),"")</f>
        <v/>
      </c>
      <c r="J2236" s="23" t="str">
        <f>+IFERROR(VLOOKUP(X2236,[2]ORDINALES!$B$2:$C$5,2,FALSE),"")</f>
        <v>CTADOS</v>
      </c>
      <c r="K2236" s="23" t="str">
        <f>+IFERROR(VLOOKUP(#REF!,[2]REGION!$G$2:$I$1125,2,FALSE),"")</f>
        <v/>
      </c>
      <c r="L2236" s="23" t="str">
        <f>+IFERROR(VLOOKUP(AI2236,[2]REGION!$G$2:$I$1125,2,FALSE),"")</f>
        <v>MAGDALENA</v>
      </c>
      <c r="M2236" s="23" t="str">
        <f>+IFERROR(VLOOKUP(#REF!,[2]ORDINALES!$H$2:$I$382,2,FALSE),"")</f>
        <v/>
      </c>
      <c r="N2236" s="23" t="str">
        <f>IFERROR(VLOOKUP(U2236,'[2]Lista Willy'!$B$11:$D$14,3,FALSE),"")</f>
        <v>REC_11</v>
      </c>
      <c r="O2236" s="24"/>
      <c r="P2236" s="90">
        <v>64051</v>
      </c>
      <c r="Q2236" s="90" t="s">
        <v>540</v>
      </c>
      <c r="R2236" s="90" t="s">
        <v>1757</v>
      </c>
      <c r="S2236" s="90" t="s">
        <v>2060</v>
      </c>
      <c r="T2236" s="94" t="s">
        <v>1757</v>
      </c>
      <c r="U2236" s="90" t="s">
        <v>52</v>
      </c>
      <c r="V2236" s="94" t="s">
        <v>53</v>
      </c>
      <c r="W2236" s="90" t="s">
        <v>54</v>
      </c>
      <c r="X2236" s="90" t="s">
        <v>55</v>
      </c>
      <c r="Y2236" s="99" t="s">
        <v>2111</v>
      </c>
      <c r="Z2236" s="87">
        <v>27500000</v>
      </c>
      <c r="AA2236" s="120"/>
      <c r="AB2236" s="87"/>
      <c r="AC2236" s="87"/>
      <c r="AD2236" s="87"/>
      <c r="AE2236" s="120">
        <v>27500000</v>
      </c>
      <c r="AF2236" s="88"/>
      <c r="AG2236" s="89"/>
      <c r="AH2236" s="90"/>
      <c r="AI2236" s="90" t="s">
        <v>1759</v>
      </c>
      <c r="AJ2236" s="90" t="s">
        <v>1760</v>
      </c>
      <c r="AK2236" s="90" t="s">
        <v>59</v>
      </c>
      <c r="AL2236" s="90" t="s">
        <v>2062</v>
      </c>
      <c r="AM2236" s="90"/>
      <c r="AN2236" s="90"/>
      <c r="AO2236" s="90"/>
      <c r="AP2236" s="90"/>
      <c r="AQ2236" s="90" t="s">
        <v>387</v>
      </c>
      <c r="AR2236" s="90" t="s">
        <v>1818</v>
      </c>
      <c r="AS2236" s="90" t="s">
        <v>60</v>
      </c>
      <c r="AT2236" s="90" t="s">
        <v>61</v>
      </c>
      <c r="AU2236" s="97" t="s">
        <v>62</v>
      </c>
      <c r="AV2236" s="98" t="s">
        <v>125</v>
      </c>
      <c r="AW2236" s="98" t="s">
        <v>126</v>
      </c>
      <c r="AX2236" s="97">
        <v>3202032</v>
      </c>
      <c r="AY2236" s="98" t="s">
        <v>127</v>
      </c>
      <c r="AZ2236" s="98" t="s">
        <v>128</v>
      </c>
      <c r="BA2236" s="24"/>
    </row>
    <row r="2237" spans="1:53" ht="84.75" customHeight="1">
      <c r="A2237" s="23" t="str">
        <f>+IFERROR(VLOOKUP(R2237,'[2]Listas niveles'!$D$2:$E$11,2,FALSE),"")</f>
        <v>DTCA</v>
      </c>
      <c r="B2237" s="23" t="str">
        <f>+IFERROR(VLOOKUP(AS2237,'[2]Listas anexo 1'!$A$7:$B$8,2,FALSE),"")</f>
        <v>ADMIN</v>
      </c>
      <c r="C2237" s="23" t="str">
        <f>+IFERROR(VLOOKUP(AT2237,'[2]Listas anexo 1'!$A$13:$B$15,2,FALSE),"")</f>
        <v>ADMINYCOOR</v>
      </c>
      <c r="D2237" s="23" t="str">
        <f>+IFERROR(VLOOKUP(AT2237,'[2]Listas anexo 1'!$A$13:$C$15,3,FALSE),"")</f>
        <v>CONTRIBUIR</v>
      </c>
      <c r="E2237" s="23" t="str">
        <f>+IFERROR(VLOOKUP(AT2237,'[2]Listas anexo 1'!$A$19:$B$21,2,FALSE),"")</f>
        <v>ADMINOB</v>
      </c>
      <c r="F2237" s="23" t="str">
        <f>+IFERROR(VLOOKUP(AV2237,'[2]Listas anexo 1'!$J$13:$K$21,2,FALSE),"")</f>
        <v>ADOBIV</v>
      </c>
      <c r="G2237" s="23" t="str">
        <f>+IFERROR(VLOOKUP(AW2237,'[2]LISTAS ANEXO 1. 2'!$A$9:$B$38,2,FALSE),"")</f>
        <v>AXI</v>
      </c>
      <c r="H2237" s="23" t="str">
        <f>+IFERROR(IF(C2237="ADMINYCOOR",VLOOKUP(AY2237,'[2]LISTAS ANEXO 1. 3'!$B$13:$C$42,2,FALSE),IF(C2237="TASAS",VLOOKUP(AY2237,'[2]LISTAS ANEXO 1. 3'!$B$43:$C$51,2,FALSE),IF(C2237="FORTALECIMIENTO",VLOOKUP(AY2237,'[2]LISTAS ANEXO 1. 3'!$B$52:$C$58,2,FALSE),""))),"")</f>
        <v>PP</v>
      </c>
      <c r="I2237" s="23" t="str">
        <f>+IFERROR(VLOOKUP(#REF!,'[2]LISTAS ANEXO 1. 4'!$B$74:$C$90,2,FALSE),"")</f>
        <v/>
      </c>
      <c r="J2237" s="23" t="str">
        <f>+IFERROR(VLOOKUP(X2237,[2]ORDINALES!$B$2:$C$5,2,FALSE),"")</f>
        <v>CTADOS</v>
      </c>
      <c r="K2237" s="23" t="str">
        <f>+IFERROR(VLOOKUP(#REF!,[2]REGION!$G$2:$I$1125,2,FALSE),"")</f>
        <v/>
      </c>
      <c r="L2237" s="23" t="str">
        <f>+IFERROR(VLOOKUP(AI2237,[2]REGION!$G$2:$I$1125,2,FALSE),"")</f>
        <v>GUAJIRA</v>
      </c>
      <c r="M2237" s="23" t="str">
        <f>+IFERROR(VLOOKUP(#REF!,[2]ORDINALES!$H$2:$I$382,2,FALSE),"")</f>
        <v/>
      </c>
      <c r="N2237" s="23" t="str">
        <f>IFERROR(VLOOKUP(U2237,'[2]Lista Willy'!$B$11:$D$14,3,FALSE),"")</f>
        <v>REC_11</v>
      </c>
      <c r="O2237" s="24"/>
      <c r="P2237" s="90">
        <v>65000</v>
      </c>
      <c r="Q2237" s="90" t="s">
        <v>540</v>
      </c>
      <c r="R2237" s="90" t="s">
        <v>1757</v>
      </c>
      <c r="S2237" s="90" t="s">
        <v>2112</v>
      </c>
      <c r="T2237" s="94" t="s">
        <v>1757</v>
      </c>
      <c r="U2237" s="90" t="s">
        <v>52</v>
      </c>
      <c r="V2237" s="94" t="s">
        <v>53</v>
      </c>
      <c r="W2237" s="90" t="s">
        <v>54</v>
      </c>
      <c r="X2237" s="90" t="s">
        <v>55</v>
      </c>
      <c r="Y2237" s="99" t="s">
        <v>2113</v>
      </c>
      <c r="Z2237" s="87">
        <v>46453000</v>
      </c>
      <c r="AA2237" s="120"/>
      <c r="AB2237" s="87"/>
      <c r="AC2237" s="87"/>
      <c r="AD2237" s="87"/>
      <c r="AE2237" s="120">
        <v>46453000</v>
      </c>
      <c r="AF2237" s="88"/>
      <c r="AG2237" s="89"/>
      <c r="AH2237" s="90" t="s">
        <v>57</v>
      </c>
      <c r="AI2237" s="90" t="s">
        <v>1814</v>
      </c>
      <c r="AJ2237" s="90" t="s">
        <v>1815</v>
      </c>
      <c r="AK2237" s="90"/>
      <c r="AL2237" s="90" t="s">
        <v>57</v>
      </c>
      <c r="AM2237" s="90"/>
      <c r="AN2237" s="90" t="s">
        <v>57</v>
      </c>
      <c r="AO2237" s="90"/>
      <c r="AP2237" s="90" t="s">
        <v>57</v>
      </c>
      <c r="AQ2237" s="90"/>
      <c r="AR2237" s="90" t="s">
        <v>57</v>
      </c>
      <c r="AS2237" s="90" t="s">
        <v>60</v>
      </c>
      <c r="AT2237" s="90" t="s">
        <v>61</v>
      </c>
      <c r="AU2237" s="97" t="s">
        <v>62</v>
      </c>
      <c r="AV2237" s="98" t="s">
        <v>63</v>
      </c>
      <c r="AW2237" s="98" t="s">
        <v>442</v>
      </c>
      <c r="AX2237" s="97">
        <v>3202002</v>
      </c>
      <c r="AY2237" s="98" t="s">
        <v>211</v>
      </c>
      <c r="AZ2237" s="98" t="s">
        <v>447</v>
      </c>
      <c r="BA2237" s="24"/>
    </row>
    <row r="2238" spans="1:53" ht="84.75" customHeight="1">
      <c r="A2238" s="23" t="str">
        <f>+IFERROR(VLOOKUP(R2238,'[2]Listas niveles'!$D$2:$E$11,2,FALSE),"")</f>
        <v>DTCA</v>
      </c>
      <c r="B2238" s="23" t="str">
        <f>+IFERROR(VLOOKUP(AS2238,'[2]Listas anexo 1'!$A$7:$B$8,2,FALSE),"")</f>
        <v>ADMIN</v>
      </c>
      <c r="C2238" s="23" t="str">
        <f>+IFERROR(VLOOKUP(AT2238,'[2]Listas anexo 1'!$A$13:$B$15,2,FALSE),"")</f>
        <v>ADMINYCOOR</v>
      </c>
      <c r="D2238" s="23" t="str">
        <f>+IFERROR(VLOOKUP(AT2238,'[2]Listas anexo 1'!$A$13:$C$15,3,FALSE),"")</f>
        <v>CONTRIBUIR</v>
      </c>
      <c r="E2238" s="23" t="str">
        <f>+IFERROR(VLOOKUP(AT2238,'[2]Listas anexo 1'!$A$19:$B$21,2,FALSE),"")</f>
        <v>ADMINOB</v>
      </c>
      <c r="F2238" s="23" t="str">
        <f>+IFERROR(VLOOKUP(AV2238,'[2]Listas anexo 1'!$J$13:$K$21,2,FALSE),"")</f>
        <v>ADOBIV</v>
      </c>
      <c r="G2238" s="23" t="str">
        <f>+IFERROR(VLOOKUP(AW2238,'[2]LISTAS ANEXO 1. 2'!$A$9:$B$38,2,FALSE),"")</f>
        <v>AXI</v>
      </c>
      <c r="H2238" s="23" t="str">
        <f>+IFERROR(IF(C2238="ADMINYCOOR",VLOOKUP(AY2238,'[2]LISTAS ANEXO 1. 3'!$B$13:$C$42,2,FALSE),IF(C2238="TASAS",VLOOKUP(AY2238,'[2]LISTAS ANEXO 1. 3'!$B$43:$C$51,2,FALSE),IF(C2238="FORTALECIMIENTO",VLOOKUP(AY2238,'[2]LISTAS ANEXO 1. 3'!$B$52:$C$58,2,FALSE),""))),"")</f>
        <v>PP</v>
      </c>
      <c r="I2238" s="23" t="str">
        <f>+IFERROR(VLOOKUP(#REF!,'[2]LISTAS ANEXO 1. 4'!$B$74:$C$90,2,FALSE),"")</f>
        <v/>
      </c>
      <c r="J2238" s="23" t="str">
        <f>+IFERROR(VLOOKUP(X2238,[2]ORDINALES!$B$2:$C$5,2,FALSE),"")</f>
        <v>CTADOS</v>
      </c>
      <c r="K2238" s="23" t="str">
        <f>+IFERROR(VLOOKUP(#REF!,[2]REGION!$G$2:$I$1125,2,FALSE),"")</f>
        <v/>
      </c>
      <c r="L2238" s="23" t="str">
        <f>+IFERROR(VLOOKUP(AI2238,[2]REGION!$G$2:$I$1125,2,FALSE),"")</f>
        <v>GUAJIRA</v>
      </c>
      <c r="M2238" s="23" t="str">
        <f>+IFERROR(VLOOKUP(#REF!,[2]ORDINALES!$H$2:$I$382,2,FALSE),"")</f>
        <v/>
      </c>
      <c r="N2238" s="23" t="str">
        <f>IFERROR(VLOOKUP(U2238,'[2]Lista Willy'!$B$11:$D$14,3,FALSE),"")</f>
        <v>REC_11</v>
      </c>
      <c r="O2238" s="24"/>
      <c r="P2238" s="90">
        <v>65001</v>
      </c>
      <c r="Q2238" s="90" t="s">
        <v>540</v>
      </c>
      <c r="R2238" s="90" t="s">
        <v>1757</v>
      </c>
      <c r="S2238" s="90" t="s">
        <v>2112</v>
      </c>
      <c r="T2238" s="94" t="s">
        <v>1757</v>
      </c>
      <c r="U2238" s="90" t="s">
        <v>52</v>
      </c>
      <c r="V2238" s="94" t="s">
        <v>53</v>
      </c>
      <c r="W2238" s="90" t="s">
        <v>54</v>
      </c>
      <c r="X2238" s="90" t="s">
        <v>55</v>
      </c>
      <c r="Y2238" s="99" t="s">
        <v>2114</v>
      </c>
      <c r="Z2238" s="87">
        <v>79200000</v>
      </c>
      <c r="AA2238" s="120"/>
      <c r="AB2238" s="87"/>
      <c r="AC2238" s="87"/>
      <c r="AD2238" s="87"/>
      <c r="AE2238" s="120">
        <v>79200000</v>
      </c>
      <c r="AF2238" s="88"/>
      <c r="AG2238" s="89"/>
      <c r="AH2238" s="90" t="s">
        <v>57</v>
      </c>
      <c r="AI2238" s="90" t="s">
        <v>1814</v>
      </c>
      <c r="AJ2238" s="90" t="s">
        <v>1815</v>
      </c>
      <c r="AK2238" s="90"/>
      <c r="AL2238" s="90" t="s">
        <v>57</v>
      </c>
      <c r="AM2238" s="90"/>
      <c r="AN2238" s="90" t="s">
        <v>57</v>
      </c>
      <c r="AO2238" s="90"/>
      <c r="AP2238" s="90" t="s">
        <v>57</v>
      </c>
      <c r="AQ2238" s="90"/>
      <c r="AR2238" s="90" t="s">
        <v>57</v>
      </c>
      <c r="AS2238" s="90" t="s">
        <v>60</v>
      </c>
      <c r="AT2238" s="90" t="s">
        <v>61</v>
      </c>
      <c r="AU2238" s="97" t="s">
        <v>62</v>
      </c>
      <c r="AV2238" s="98" t="s">
        <v>63</v>
      </c>
      <c r="AW2238" s="98" t="s">
        <v>442</v>
      </c>
      <c r="AX2238" s="97">
        <v>3202002</v>
      </c>
      <c r="AY2238" s="98" t="s">
        <v>211</v>
      </c>
      <c r="AZ2238" s="98" t="s">
        <v>447</v>
      </c>
      <c r="BA2238" s="24"/>
    </row>
    <row r="2239" spans="1:53" ht="84.75" customHeight="1">
      <c r="A2239" s="23" t="str">
        <f>+IFERROR(VLOOKUP(R2239,'[2]Listas niveles'!$D$2:$E$11,2,FALSE),"")</f>
        <v>DTCA</v>
      </c>
      <c r="B2239" s="23" t="str">
        <f>+IFERROR(VLOOKUP(AS2239,'[2]Listas anexo 1'!$A$7:$B$8,2,FALSE),"")</f>
        <v>ADMIN</v>
      </c>
      <c r="C2239" s="23" t="str">
        <f>+IFERROR(VLOOKUP(AT2239,'[2]Listas anexo 1'!$A$13:$B$15,2,FALSE),"")</f>
        <v>ADMINYCOOR</v>
      </c>
      <c r="D2239" s="23" t="str">
        <f>+IFERROR(VLOOKUP(AT2239,'[2]Listas anexo 1'!$A$13:$C$15,3,FALSE),"")</f>
        <v>CONTRIBUIR</v>
      </c>
      <c r="E2239" s="23" t="str">
        <f>+IFERROR(VLOOKUP(AT2239,'[2]Listas anexo 1'!$A$19:$B$21,2,FALSE),"")</f>
        <v>ADMINOB</v>
      </c>
      <c r="F2239" s="23" t="str">
        <f>+IFERROR(VLOOKUP(AV2239,'[2]Listas anexo 1'!$J$13:$K$21,2,FALSE),"")</f>
        <v>ADOBIV</v>
      </c>
      <c r="G2239" s="23" t="str">
        <f>+IFERROR(VLOOKUP(AW2239,'[2]LISTAS ANEXO 1. 2'!$A$9:$B$38,2,FALSE),"")</f>
        <v>AXI</v>
      </c>
      <c r="H2239" s="23" t="str">
        <f>+IFERROR(IF(C2239="ADMINYCOOR",VLOOKUP(AY2239,'[2]LISTAS ANEXO 1. 3'!$B$13:$C$42,2,FALSE),IF(C2239="TASAS",VLOOKUP(AY2239,'[2]LISTAS ANEXO 1. 3'!$B$43:$C$51,2,FALSE),IF(C2239="FORTALECIMIENTO",VLOOKUP(AY2239,'[2]LISTAS ANEXO 1. 3'!$B$52:$C$58,2,FALSE),""))),"")</f>
        <v>PP</v>
      </c>
      <c r="I2239" s="23" t="str">
        <f>+IFERROR(VLOOKUP(#REF!,'[2]LISTAS ANEXO 1. 4'!$B$74:$C$90,2,FALSE),"")</f>
        <v/>
      </c>
      <c r="J2239" s="23" t="str">
        <f>+IFERROR(VLOOKUP(X2239,[2]ORDINALES!$B$2:$C$5,2,FALSE),"")</f>
        <v>CTADOS</v>
      </c>
      <c r="K2239" s="23" t="str">
        <f>+IFERROR(VLOOKUP(#REF!,[2]REGION!$G$2:$I$1125,2,FALSE),"")</f>
        <v/>
      </c>
      <c r="L2239" s="23" t="str">
        <f>+IFERROR(VLOOKUP(AI2239,[2]REGION!$G$2:$I$1125,2,FALSE),"")</f>
        <v>GUAJIRA</v>
      </c>
      <c r="M2239" s="23" t="str">
        <f>+IFERROR(VLOOKUP(#REF!,[2]ORDINALES!$H$2:$I$382,2,FALSE),"")</f>
        <v/>
      </c>
      <c r="N2239" s="23" t="str">
        <f>IFERROR(VLOOKUP(U2239,'[2]Lista Willy'!$B$11:$D$14,3,FALSE),"")</f>
        <v>REC_11</v>
      </c>
      <c r="O2239" s="24"/>
      <c r="P2239" s="90">
        <v>65002</v>
      </c>
      <c r="Q2239" s="90" t="s">
        <v>540</v>
      </c>
      <c r="R2239" s="90" t="s">
        <v>1757</v>
      </c>
      <c r="S2239" s="90" t="s">
        <v>2112</v>
      </c>
      <c r="T2239" s="94" t="s">
        <v>1757</v>
      </c>
      <c r="U2239" s="90" t="s">
        <v>52</v>
      </c>
      <c r="V2239" s="94" t="s">
        <v>53</v>
      </c>
      <c r="W2239" s="90" t="s">
        <v>54</v>
      </c>
      <c r="X2239" s="90" t="s">
        <v>55</v>
      </c>
      <c r="Y2239" s="99" t="s">
        <v>2115</v>
      </c>
      <c r="Z2239" s="87">
        <v>7733580</v>
      </c>
      <c r="AA2239" s="120"/>
      <c r="AB2239" s="87">
        <v>7733580</v>
      </c>
      <c r="AC2239" s="87"/>
      <c r="AD2239" s="87"/>
      <c r="AE2239" s="120">
        <v>0</v>
      </c>
      <c r="AF2239" s="88"/>
      <c r="AG2239" s="89"/>
      <c r="AH2239" s="90" t="s">
        <v>57</v>
      </c>
      <c r="AI2239" s="90" t="s">
        <v>1814</v>
      </c>
      <c r="AJ2239" s="90" t="s">
        <v>1815</v>
      </c>
      <c r="AK2239" s="90"/>
      <c r="AL2239" s="90" t="s">
        <v>57</v>
      </c>
      <c r="AM2239" s="90"/>
      <c r="AN2239" s="90" t="s">
        <v>57</v>
      </c>
      <c r="AO2239" s="90"/>
      <c r="AP2239" s="90" t="s">
        <v>57</v>
      </c>
      <c r="AQ2239" s="90"/>
      <c r="AR2239" s="90" t="s">
        <v>57</v>
      </c>
      <c r="AS2239" s="90" t="s">
        <v>60</v>
      </c>
      <c r="AT2239" s="90" t="s">
        <v>61</v>
      </c>
      <c r="AU2239" s="97" t="s">
        <v>62</v>
      </c>
      <c r="AV2239" s="98" t="s">
        <v>63</v>
      </c>
      <c r="AW2239" s="98" t="s">
        <v>442</v>
      </c>
      <c r="AX2239" s="97">
        <v>3202002</v>
      </c>
      <c r="AY2239" s="98" t="s">
        <v>211</v>
      </c>
      <c r="AZ2239" s="98" t="s">
        <v>447</v>
      </c>
      <c r="BA2239" s="24"/>
    </row>
    <row r="2240" spans="1:53" ht="84.75" customHeight="1">
      <c r="A2240" s="23" t="str">
        <f>+IFERROR(VLOOKUP(R2240,'[2]Listas niveles'!$D$2:$E$11,2,FALSE),"")</f>
        <v>DTCA</v>
      </c>
      <c r="B2240" s="23" t="str">
        <f>+IFERROR(VLOOKUP(AS2240,'[2]Listas anexo 1'!$A$7:$B$8,2,FALSE),"")</f>
        <v>ADMIN</v>
      </c>
      <c r="C2240" s="23" t="str">
        <f>+IFERROR(VLOOKUP(AT2240,'[2]Listas anexo 1'!$A$13:$B$15,2,FALSE),"")</f>
        <v>ADMINYCOOR</v>
      </c>
      <c r="D2240" s="23" t="str">
        <f>+IFERROR(VLOOKUP(AT2240,'[2]Listas anexo 1'!$A$13:$C$15,3,FALSE),"")</f>
        <v>CONTRIBUIR</v>
      </c>
      <c r="E2240" s="23" t="str">
        <f>+IFERROR(VLOOKUP(AT2240,'[2]Listas anexo 1'!$A$19:$B$21,2,FALSE),"")</f>
        <v>ADMINOB</v>
      </c>
      <c r="F2240" s="23" t="str">
        <f>+IFERROR(VLOOKUP(AV2240,'[2]Listas anexo 1'!$J$13:$K$21,2,FALSE),"")</f>
        <v>ADOBIV</v>
      </c>
      <c r="G2240" s="23" t="str">
        <f>+IFERROR(VLOOKUP(AW2240,'[2]LISTAS ANEXO 1. 2'!$A$9:$B$38,2,FALSE),"")</f>
        <v>AXI</v>
      </c>
      <c r="H2240" s="23" t="str">
        <f>+IFERROR(IF(C2240="ADMINYCOOR",VLOOKUP(AY2240,'[2]LISTAS ANEXO 1. 3'!$B$13:$C$42,2,FALSE),IF(C2240="TASAS",VLOOKUP(AY2240,'[2]LISTAS ANEXO 1. 3'!$B$43:$C$51,2,FALSE),IF(C2240="FORTALECIMIENTO",VLOOKUP(AY2240,'[2]LISTAS ANEXO 1. 3'!$B$52:$C$58,2,FALSE),""))),"")</f>
        <v>PP</v>
      </c>
      <c r="I2240" s="23" t="str">
        <f>+IFERROR(VLOOKUP(#REF!,'[2]LISTAS ANEXO 1. 4'!$B$74:$C$90,2,FALSE),"")</f>
        <v/>
      </c>
      <c r="J2240" s="23" t="str">
        <f>+IFERROR(VLOOKUP(X2240,[2]ORDINALES!$B$2:$C$5,2,FALSE),"")</f>
        <v>CTADOS</v>
      </c>
      <c r="K2240" s="23" t="str">
        <f>+IFERROR(VLOOKUP(#REF!,[2]REGION!$G$2:$I$1125,2,FALSE),"")</f>
        <v/>
      </c>
      <c r="L2240" s="23" t="str">
        <f>+IFERROR(VLOOKUP(AI2240,[2]REGION!$G$2:$I$1125,2,FALSE),"")</f>
        <v>GUAJIRA</v>
      </c>
      <c r="M2240" s="23" t="str">
        <f>+IFERROR(VLOOKUP(#REF!,[2]ORDINALES!$H$2:$I$382,2,FALSE),"")</f>
        <v/>
      </c>
      <c r="N2240" s="23" t="str">
        <f>IFERROR(VLOOKUP(U2240,'[2]Lista Willy'!$B$11:$D$14,3,FALSE),"")</f>
        <v>REC_11</v>
      </c>
      <c r="O2240" s="24"/>
      <c r="P2240" s="90">
        <v>65003</v>
      </c>
      <c r="Q2240" s="90" t="s">
        <v>540</v>
      </c>
      <c r="R2240" s="90" t="s">
        <v>1757</v>
      </c>
      <c r="S2240" s="90" t="s">
        <v>2112</v>
      </c>
      <c r="T2240" s="94" t="s">
        <v>1757</v>
      </c>
      <c r="U2240" s="90" t="s">
        <v>52</v>
      </c>
      <c r="V2240" s="94" t="s">
        <v>53</v>
      </c>
      <c r="W2240" s="90" t="s">
        <v>54</v>
      </c>
      <c r="X2240" s="90" t="s">
        <v>55</v>
      </c>
      <c r="Y2240" s="99" t="s">
        <v>2116</v>
      </c>
      <c r="Z2240" s="87">
        <v>10000000</v>
      </c>
      <c r="AA2240" s="120"/>
      <c r="AB2240" s="87"/>
      <c r="AC2240" s="87"/>
      <c r="AD2240" s="87"/>
      <c r="AE2240" s="120">
        <v>10000000</v>
      </c>
      <c r="AF2240" s="88"/>
      <c r="AG2240" s="89"/>
      <c r="AH2240" s="90" t="s">
        <v>57</v>
      </c>
      <c r="AI2240" s="90" t="s">
        <v>1814</v>
      </c>
      <c r="AJ2240" s="90" t="s">
        <v>1815</v>
      </c>
      <c r="AK2240" s="90"/>
      <c r="AL2240" s="90" t="s">
        <v>57</v>
      </c>
      <c r="AM2240" s="90"/>
      <c r="AN2240" s="90" t="s">
        <v>57</v>
      </c>
      <c r="AO2240" s="90"/>
      <c r="AP2240" s="90" t="s">
        <v>57</v>
      </c>
      <c r="AQ2240" s="90"/>
      <c r="AR2240" s="90" t="s">
        <v>57</v>
      </c>
      <c r="AS2240" s="90" t="s">
        <v>60</v>
      </c>
      <c r="AT2240" s="90" t="s">
        <v>61</v>
      </c>
      <c r="AU2240" s="97" t="s">
        <v>62</v>
      </c>
      <c r="AV2240" s="98" t="s">
        <v>63</v>
      </c>
      <c r="AW2240" s="98" t="s">
        <v>442</v>
      </c>
      <c r="AX2240" s="97">
        <v>3202002</v>
      </c>
      <c r="AY2240" s="98" t="s">
        <v>211</v>
      </c>
      <c r="AZ2240" s="98" t="s">
        <v>447</v>
      </c>
      <c r="BA2240" s="24"/>
    </row>
    <row r="2241" spans="1:53" ht="84.75" customHeight="1">
      <c r="A2241" s="23" t="str">
        <f>+IFERROR(VLOOKUP(R2241,'[2]Listas niveles'!$D$2:$E$11,2,FALSE),"")</f>
        <v>DTCA</v>
      </c>
      <c r="B2241" s="23" t="str">
        <f>+IFERROR(VLOOKUP(AS2241,'[2]Listas anexo 1'!$A$7:$B$8,2,FALSE),"")</f>
        <v>ADMIN</v>
      </c>
      <c r="C2241" s="23" t="str">
        <f>+IFERROR(VLOOKUP(AT2241,'[2]Listas anexo 1'!$A$13:$B$15,2,FALSE),"")</f>
        <v>ADMINYCOOR</v>
      </c>
      <c r="D2241" s="23" t="str">
        <f>+IFERROR(VLOOKUP(AT2241,'[2]Listas anexo 1'!$A$13:$C$15,3,FALSE),"")</f>
        <v>CONTRIBUIR</v>
      </c>
      <c r="E2241" s="23" t="str">
        <f>+IFERROR(VLOOKUP(AT2241,'[2]Listas anexo 1'!$A$19:$B$21,2,FALSE),"")</f>
        <v>ADMINOB</v>
      </c>
      <c r="F2241" s="23" t="str">
        <f>+IFERROR(VLOOKUP(AV2241,'[2]Listas anexo 1'!$J$13:$K$21,2,FALSE),"")</f>
        <v>ADOBI</v>
      </c>
      <c r="G2241" s="23" t="str">
        <f>+IFERROR(VLOOKUP(AW2241,'[2]LISTAS ANEXO 1. 2'!$A$9:$B$38,2,FALSE),"")</f>
        <v>AI</v>
      </c>
      <c r="H2241" s="23" t="str">
        <f>+IFERROR(IF(C2241="ADMINYCOOR",VLOOKUP(AY2241,'[2]LISTAS ANEXO 1. 3'!$B$13:$C$42,2,FALSE),IF(C2241="TASAS",VLOOKUP(AY2241,'[2]LISTAS ANEXO 1. 3'!$B$43:$C$51,2,FALSE),IF(C2241="FORTALECIMIENTO",VLOOKUP(AY2241,'[2]LISTAS ANEXO 1. 3'!$B$52:$C$58,2,FALSE),""))),"")</f>
        <v>AA</v>
      </c>
      <c r="I2241" s="23" t="str">
        <f>+IFERROR(VLOOKUP(#REF!,'[2]LISTAS ANEXO 1. 4'!$B$74:$C$90,2,FALSE),"")</f>
        <v/>
      </c>
      <c r="J2241" s="23" t="str">
        <f>+IFERROR(VLOOKUP(X2241,[2]ORDINALES!$B$2:$C$5,2,FALSE),"")</f>
        <v>CTADOS</v>
      </c>
      <c r="K2241" s="23" t="str">
        <f>+IFERROR(VLOOKUP(#REF!,[2]REGION!$G$2:$I$1125,2,FALSE),"")</f>
        <v/>
      </c>
      <c r="L2241" s="23" t="str">
        <f>+IFERROR(VLOOKUP(AI2241,[2]REGION!$G$2:$I$1125,2,FALSE),"")</f>
        <v>GUAJIRA</v>
      </c>
      <c r="M2241" s="23" t="str">
        <f>+IFERROR(VLOOKUP(#REF!,[2]ORDINALES!$H$2:$I$382,2,FALSE),"")</f>
        <v/>
      </c>
      <c r="N2241" s="23" t="str">
        <f>IFERROR(VLOOKUP(U2241,'[2]Lista Willy'!$B$11:$D$14,3,FALSE),"")</f>
        <v>REC_11</v>
      </c>
      <c r="O2241" s="24"/>
      <c r="P2241" s="90">
        <v>65004</v>
      </c>
      <c r="Q2241" s="90" t="s">
        <v>540</v>
      </c>
      <c r="R2241" s="90" t="s">
        <v>1757</v>
      </c>
      <c r="S2241" s="90" t="s">
        <v>2112</v>
      </c>
      <c r="T2241" s="94" t="s">
        <v>1757</v>
      </c>
      <c r="U2241" s="90" t="s">
        <v>52</v>
      </c>
      <c r="V2241" s="94" t="s">
        <v>53</v>
      </c>
      <c r="W2241" s="90" t="s">
        <v>54</v>
      </c>
      <c r="X2241" s="90" t="s">
        <v>55</v>
      </c>
      <c r="Y2241" s="99" t="s">
        <v>2117</v>
      </c>
      <c r="Z2241" s="87">
        <v>38830000</v>
      </c>
      <c r="AA2241" s="120"/>
      <c r="AB2241" s="87"/>
      <c r="AC2241" s="87"/>
      <c r="AD2241" s="87"/>
      <c r="AE2241" s="120">
        <v>38830000</v>
      </c>
      <c r="AF2241" s="88"/>
      <c r="AG2241" s="89"/>
      <c r="AH2241" s="90" t="s">
        <v>57</v>
      </c>
      <c r="AI2241" s="90" t="s">
        <v>1814</v>
      </c>
      <c r="AJ2241" s="90" t="s">
        <v>1815</v>
      </c>
      <c r="AK2241" s="90"/>
      <c r="AL2241" s="90" t="s">
        <v>57</v>
      </c>
      <c r="AM2241" s="90"/>
      <c r="AN2241" s="90" t="s">
        <v>57</v>
      </c>
      <c r="AO2241" s="90"/>
      <c r="AP2241" s="90" t="s">
        <v>57</v>
      </c>
      <c r="AQ2241" s="90"/>
      <c r="AR2241" s="90" t="s">
        <v>57</v>
      </c>
      <c r="AS2241" s="90" t="s">
        <v>60</v>
      </c>
      <c r="AT2241" s="90" t="s">
        <v>61</v>
      </c>
      <c r="AU2241" s="97" t="s">
        <v>62</v>
      </c>
      <c r="AV2241" s="98" t="s">
        <v>125</v>
      </c>
      <c r="AW2241" s="98" t="s">
        <v>126</v>
      </c>
      <c r="AX2241" s="97">
        <v>3202032</v>
      </c>
      <c r="AY2241" s="98" t="s">
        <v>127</v>
      </c>
      <c r="AZ2241" s="98" t="s">
        <v>128</v>
      </c>
      <c r="BA2241" s="24"/>
    </row>
    <row r="2242" spans="1:53" ht="84.75" customHeight="1">
      <c r="A2242" s="23" t="str">
        <f>+IFERROR(VLOOKUP(R2242,'[2]Listas niveles'!$D$2:$E$11,2,FALSE),"")</f>
        <v>DTCA</v>
      </c>
      <c r="B2242" s="23" t="str">
        <f>+IFERROR(VLOOKUP(AS2242,'[2]Listas anexo 1'!$A$7:$B$8,2,FALSE),"")</f>
        <v>ADMIN</v>
      </c>
      <c r="C2242" s="23" t="str">
        <f>+IFERROR(VLOOKUP(AT2242,'[2]Listas anexo 1'!$A$13:$B$15,2,FALSE),"")</f>
        <v>ADMINYCOOR</v>
      </c>
      <c r="D2242" s="23" t="str">
        <f>+IFERROR(VLOOKUP(AT2242,'[2]Listas anexo 1'!$A$13:$C$15,3,FALSE),"")</f>
        <v>CONTRIBUIR</v>
      </c>
      <c r="E2242" s="23" t="str">
        <f>+IFERROR(VLOOKUP(AT2242,'[2]Listas anexo 1'!$A$19:$B$21,2,FALSE),"")</f>
        <v>ADMINOB</v>
      </c>
      <c r="F2242" s="23" t="str">
        <f>+IFERROR(VLOOKUP(AV2242,'[2]Listas anexo 1'!$J$13:$K$21,2,FALSE),"")</f>
        <v>ADOBIV</v>
      </c>
      <c r="G2242" s="23" t="str">
        <f>+IFERROR(VLOOKUP(AW2242,'[2]LISTAS ANEXO 1. 2'!$A$9:$B$38,2,FALSE),"")</f>
        <v>AXVI</v>
      </c>
      <c r="H2242" s="23" t="str">
        <f>+IFERROR(IF(C2242="ADMINYCOOR",VLOOKUP(AY2242,'[2]LISTAS ANEXO 1. 3'!$B$13:$C$42,2,FALSE),IF(C2242="TASAS",VLOOKUP(AY2242,'[2]LISTAS ANEXO 1. 3'!$B$43:$C$51,2,FALSE),IF(C2242="FORTALECIMIENTO",VLOOKUP(AY2242,'[2]LISTAS ANEXO 1. 3'!$B$52:$C$58,2,FALSE),""))),"")</f>
        <v>CD</v>
      </c>
      <c r="I2242" s="23" t="str">
        <f>+IFERROR(VLOOKUP(#REF!,'[2]LISTAS ANEXO 1. 4'!$B$74:$C$90,2,FALSE),"")</f>
        <v/>
      </c>
      <c r="J2242" s="23" t="str">
        <f>+IFERROR(VLOOKUP(X2242,[2]ORDINALES!$B$2:$C$5,2,FALSE),"")</f>
        <v>CTADOS</v>
      </c>
      <c r="K2242" s="23" t="str">
        <f>+IFERROR(VLOOKUP(#REF!,[2]REGION!$G$2:$I$1125,2,FALSE),"")</f>
        <v/>
      </c>
      <c r="L2242" s="23" t="str">
        <f>+IFERROR(VLOOKUP(AI2242,[2]REGION!$G$2:$I$1125,2,FALSE),"")</f>
        <v>CHOCO</v>
      </c>
      <c r="M2242" s="23" t="str">
        <f>+IFERROR(VLOOKUP(#REF!,[2]ORDINALES!$H$2:$I$382,2,FALSE),"")</f>
        <v/>
      </c>
      <c r="N2242" s="23" t="str">
        <f>IFERROR(VLOOKUP(U2242,'[2]Lista Willy'!$B$11:$D$14,3,FALSE),"")</f>
        <v>REC_11</v>
      </c>
      <c r="O2242" s="24"/>
      <c r="P2242" s="90">
        <v>66000</v>
      </c>
      <c r="Q2242" s="90" t="s">
        <v>540</v>
      </c>
      <c r="R2242" s="90" t="s">
        <v>1757</v>
      </c>
      <c r="S2242" s="90" t="s">
        <v>2118</v>
      </c>
      <c r="T2242" s="94" t="s">
        <v>1757</v>
      </c>
      <c r="U2242" s="90" t="s">
        <v>52</v>
      </c>
      <c r="V2242" s="94" t="s">
        <v>53</v>
      </c>
      <c r="W2242" s="90" t="s">
        <v>54</v>
      </c>
      <c r="X2242" s="90" t="s">
        <v>55</v>
      </c>
      <c r="Y2242" s="99" t="s">
        <v>2119</v>
      </c>
      <c r="Z2242" s="87">
        <v>42680000</v>
      </c>
      <c r="AA2242" s="120"/>
      <c r="AB2242" s="87"/>
      <c r="AC2242" s="87"/>
      <c r="AD2242" s="87"/>
      <c r="AE2242" s="120">
        <v>42680000</v>
      </c>
      <c r="AF2242" s="88"/>
      <c r="AG2242" s="89"/>
      <c r="AH2242" s="90" t="s">
        <v>57</v>
      </c>
      <c r="AI2242" s="90" t="s">
        <v>2120</v>
      </c>
      <c r="AJ2242" s="90" t="s">
        <v>2121</v>
      </c>
      <c r="AK2242" s="90" t="s">
        <v>1881</v>
      </c>
      <c r="AL2242" s="90" t="s">
        <v>2122</v>
      </c>
      <c r="AM2242" s="90"/>
      <c r="AN2242" s="90" t="s">
        <v>57</v>
      </c>
      <c r="AO2242" s="90" t="s">
        <v>1857</v>
      </c>
      <c r="AP2242" s="90" t="s">
        <v>2123</v>
      </c>
      <c r="AQ2242" s="90" t="s">
        <v>387</v>
      </c>
      <c r="AR2242" s="90" t="s">
        <v>2124</v>
      </c>
      <c r="AS2242" s="90" t="s">
        <v>60</v>
      </c>
      <c r="AT2242" s="90" t="s">
        <v>61</v>
      </c>
      <c r="AU2242" s="97" t="s">
        <v>62</v>
      </c>
      <c r="AV2242" s="98" t="s">
        <v>63</v>
      </c>
      <c r="AW2242" s="98" t="s">
        <v>64</v>
      </c>
      <c r="AX2242" s="97">
        <v>3202008</v>
      </c>
      <c r="AY2242" s="98" t="s">
        <v>65</v>
      </c>
      <c r="AZ2242" s="98" t="s">
        <v>175</v>
      </c>
      <c r="BA2242" s="24"/>
    </row>
    <row r="2243" spans="1:53" ht="84.75" customHeight="1">
      <c r="A2243" s="23" t="str">
        <f>+IFERROR(VLOOKUP(R2243,'[2]Listas niveles'!$D$2:$E$11,2,FALSE),"")</f>
        <v>DTCA</v>
      </c>
      <c r="B2243" s="23" t="str">
        <f>+IFERROR(VLOOKUP(AS2243,'[2]Listas anexo 1'!$A$7:$B$8,2,FALSE),"")</f>
        <v>ADMIN</v>
      </c>
      <c r="C2243" s="23" t="str">
        <f>+IFERROR(VLOOKUP(AT2243,'[2]Listas anexo 1'!$A$13:$B$15,2,FALSE),"")</f>
        <v>ADMINYCOOR</v>
      </c>
      <c r="D2243" s="23" t="str">
        <f>+IFERROR(VLOOKUP(AT2243,'[2]Listas anexo 1'!$A$13:$C$15,3,FALSE),"")</f>
        <v>CONTRIBUIR</v>
      </c>
      <c r="E2243" s="23" t="str">
        <f>+IFERROR(VLOOKUP(AT2243,'[2]Listas anexo 1'!$A$19:$B$21,2,FALSE),"")</f>
        <v>ADMINOB</v>
      </c>
      <c r="F2243" s="23" t="str">
        <f>+IFERROR(VLOOKUP(AV2243,'[2]Listas anexo 1'!$J$13:$K$21,2,FALSE),"")</f>
        <v>ADOBI</v>
      </c>
      <c r="G2243" s="23" t="str">
        <f>+IFERROR(VLOOKUP(AW2243,'[2]LISTAS ANEXO 1. 2'!$A$9:$B$38,2,FALSE),"")</f>
        <v>AI</v>
      </c>
      <c r="H2243" s="23" t="str">
        <f>+IFERROR(IF(C2243="ADMINYCOOR",VLOOKUP(AY2243,'[2]LISTAS ANEXO 1. 3'!$B$13:$C$42,2,FALSE),IF(C2243="TASAS",VLOOKUP(AY2243,'[2]LISTAS ANEXO 1. 3'!$B$43:$C$51,2,FALSE),IF(C2243="FORTALECIMIENTO",VLOOKUP(AY2243,'[2]LISTAS ANEXO 1. 3'!$B$52:$C$58,2,FALSE),""))),"")</f>
        <v>AA</v>
      </c>
      <c r="I2243" s="23" t="str">
        <f>+IFERROR(VLOOKUP(#REF!,'[2]LISTAS ANEXO 1. 4'!$B$74:$C$90,2,FALSE),"")</f>
        <v/>
      </c>
      <c r="J2243" s="23" t="str">
        <f>+IFERROR(VLOOKUP(X2243,[2]ORDINALES!$B$2:$C$5,2,FALSE),"")</f>
        <v>CTADOS</v>
      </c>
      <c r="K2243" s="23" t="str">
        <f>+IFERROR(VLOOKUP(#REF!,[2]REGION!$G$2:$I$1125,2,FALSE),"")</f>
        <v/>
      </c>
      <c r="L2243" s="23" t="str">
        <f>+IFERROR(VLOOKUP(AI2243,[2]REGION!$G$2:$I$1125,2,FALSE),"")</f>
        <v>CHOCO</v>
      </c>
      <c r="M2243" s="23" t="str">
        <f>+IFERROR(VLOOKUP(#REF!,[2]ORDINALES!$H$2:$I$382,2,FALSE),"")</f>
        <v/>
      </c>
      <c r="N2243" s="23" t="str">
        <f>IFERROR(VLOOKUP(U2243,'[2]Lista Willy'!$B$11:$D$14,3,FALSE),"")</f>
        <v>REC_11</v>
      </c>
      <c r="O2243" s="24"/>
      <c r="P2243" s="90">
        <v>66001</v>
      </c>
      <c r="Q2243" s="90" t="s">
        <v>540</v>
      </c>
      <c r="R2243" s="90" t="s">
        <v>1757</v>
      </c>
      <c r="S2243" s="90" t="s">
        <v>2118</v>
      </c>
      <c r="T2243" s="94" t="s">
        <v>1757</v>
      </c>
      <c r="U2243" s="90" t="s">
        <v>52</v>
      </c>
      <c r="V2243" s="94" t="s">
        <v>53</v>
      </c>
      <c r="W2243" s="90" t="s">
        <v>54</v>
      </c>
      <c r="X2243" s="90" t="s">
        <v>55</v>
      </c>
      <c r="Y2243" s="99" t="s">
        <v>2125</v>
      </c>
      <c r="Z2243" s="87">
        <v>30800000</v>
      </c>
      <c r="AA2243" s="120"/>
      <c r="AB2243" s="87"/>
      <c r="AC2243" s="87"/>
      <c r="AD2243" s="87"/>
      <c r="AE2243" s="120">
        <v>30800000</v>
      </c>
      <c r="AF2243" s="88"/>
      <c r="AG2243" s="89"/>
      <c r="AH2243" s="90" t="s">
        <v>57</v>
      </c>
      <c r="AI2243" s="90" t="s">
        <v>2120</v>
      </c>
      <c r="AJ2243" s="90" t="s">
        <v>2121</v>
      </c>
      <c r="AK2243" s="90" t="s">
        <v>1881</v>
      </c>
      <c r="AL2243" s="90" t="s">
        <v>2122</v>
      </c>
      <c r="AM2243" s="90"/>
      <c r="AN2243" s="90" t="s">
        <v>57</v>
      </c>
      <c r="AO2243" s="90" t="s">
        <v>1857</v>
      </c>
      <c r="AP2243" s="90" t="s">
        <v>2126</v>
      </c>
      <c r="AQ2243" s="90" t="s">
        <v>387</v>
      </c>
      <c r="AR2243" s="90" t="s">
        <v>2124</v>
      </c>
      <c r="AS2243" s="90" t="s">
        <v>60</v>
      </c>
      <c r="AT2243" s="90" t="s">
        <v>61</v>
      </c>
      <c r="AU2243" s="97" t="s">
        <v>62</v>
      </c>
      <c r="AV2243" s="98" t="s">
        <v>125</v>
      </c>
      <c r="AW2243" s="98" t="s">
        <v>126</v>
      </c>
      <c r="AX2243" s="97">
        <v>3202032</v>
      </c>
      <c r="AY2243" s="98" t="s">
        <v>127</v>
      </c>
      <c r="AZ2243" s="98" t="s">
        <v>293</v>
      </c>
      <c r="BA2243" s="24"/>
    </row>
    <row r="2244" spans="1:53" ht="84.75" customHeight="1">
      <c r="A2244" s="23" t="str">
        <f>+IFERROR(VLOOKUP(R2244,'[2]Listas niveles'!$D$2:$E$11,2,FALSE),"")</f>
        <v>DTCA</v>
      </c>
      <c r="B2244" s="23" t="str">
        <f>+IFERROR(VLOOKUP(AS2244,'[2]Listas anexo 1'!$A$7:$B$8,2,FALSE),"")</f>
        <v>ADMIN</v>
      </c>
      <c r="C2244" s="23" t="str">
        <f>+IFERROR(VLOOKUP(AT2244,'[2]Listas anexo 1'!$A$13:$B$15,2,FALSE),"")</f>
        <v>ADMINYCOOR</v>
      </c>
      <c r="D2244" s="23" t="str">
        <f>+IFERROR(VLOOKUP(AT2244,'[2]Listas anexo 1'!$A$13:$C$15,3,FALSE),"")</f>
        <v>CONTRIBUIR</v>
      </c>
      <c r="E2244" s="23" t="str">
        <f>+IFERROR(VLOOKUP(AT2244,'[2]Listas anexo 1'!$A$19:$B$21,2,FALSE),"")</f>
        <v>ADMINOB</v>
      </c>
      <c r="F2244" s="23" t="str">
        <f>+IFERROR(VLOOKUP(AV2244,'[2]Listas anexo 1'!$J$13:$K$21,2,FALSE),"")</f>
        <v>ADOBI</v>
      </c>
      <c r="G2244" s="23" t="str">
        <f>+IFERROR(VLOOKUP(AW2244,'[2]LISTAS ANEXO 1. 2'!$A$9:$B$38,2,FALSE),"")</f>
        <v>AI</v>
      </c>
      <c r="H2244" s="23" t="str">
        <f>+IFERROR(IF(C2244="ADMINYCOOR",VLOOKUP(AY2244,'[2]LISTAS ANEXO 1. 3'!$B$13:$C$42,2,FALSE),IF(C2244="TASAS",VLOOKUP(AY2244,'[2]LISTAS ANEXO 1. 3'!$B$43:$C$51,2,FALSE),IF(C2244="FORTALECIMIENTO",VLOOKUP(AY2244,'[2]LISTAS ANEXO 1. 3'!$B$52:$C$58,2,FALSE),""))),"")</f>
        <v>AA</v>
      </c>
      <c r="I2244" s="23" t="str">
        <f>+IFERROR(VLOOKUP(#REF!,'[2]LISTAS ANEXO 1. 4'!$B$74:$C$90,2,FALSE),"")</f>
        <v/>
      </c>
      <c r="J2244" s="23" t="str">
        <f>+IFERROR(VLOOKUP(X2244,[2]ORDINALES!$B$2:$C$5,2,FALSE),"")</f>
        <v>CTADOS</v>
      </c>
      <c r="K2244" s="23" t="str">
        <f>+IFERROR(VLOOKUP(#REF!,[2]REGION!$G$2:$I$1125,2,FALSE),"")</f>
        <v/>
      </c>
      <c r="L2244" s="23" t="str">
        <f>+IFERROR(VLOOKUP(AI2244,[2]REGION!$G$2:$I$1125,2,FALSE),"")</f>
        <v>CHOCO</v>
      </c>
      <c r="M2244" s="23" t="str">
        <f>+IFERROR(VLOOKUP(#REF!,[2]ORDINALES!$H$2:$I$382,2,FALSE),"")</f>
        <v/>
      </c>
      <c r="N2244" s="23" t="str">
        <f>IFERROR(VLOOKUP(U2244,'[2]Lista Willy'!$B$11:$D$14,3,FALSE),"")</f>
        <v>REC_11</v>
      </c>
      <c r="O2244" s="24"/>
      <c r="P2244" s="90">
        <v>66002</v>
      </c>
      <c r="Q2244" s="90" t="s">
        <v>540</v>
      </c>
      <c r="R2244" s="90" t="s">
        <v>1757</v>
      </c>
      <c r="S2244" s="90" t="s">
        <v>2118</v>
      </c>
      <c r="T2244" s="94" t="s">
        <v>1757</v>
      </c>
      <c r="U2244" s="90" t="s">
        <v>52</v>
      </c>
      <c r="V2244" s="94" t="s">
        <v>53</v>
      </c>
      <c r="W2244" s="90" t="s">
        <v>54</v>
      </c>
      <c r="X2244" s="90" t="s">
        <v>55</v>
      </c>
      <c r="Y2244" s="99" t="s">
        <v>2127</v>
      </c>
      <c r="Z2244" s="87">
        <v>27297270</v>
      </c>
      <c r="AA2244" s="120"/>
      <c r="AB2244" s="87"/>
      <c r="AC2244" s="87"/>
      <c r="AD2244" s="87"/>
      <c r="AE2244" s="120">
        <v>27297270</v>
      </c>
      <c r="AF2244" s="88"/>
      <c r="AG2244" s="89"/>
      <c r="AH2244" s="90" t="s">
        <v>57</v>
      </c>
      <c r="AI2244" s="90" t="s">
        <v>2120</v>
      </c>
      <c r="AJ2244" s="90" t="s">
        <v>2121</v>
      </c>
      <c r="AK2244" s="90" t="s">
        <v>1881</v>
      </c>
      <c r="AL2244" s="90" t="s">
        <v>2122</v>
      </c>
      <c r="AM2244" s="90"/>
      <c r="AN2244" s="90" t="s">
        <v>57</v>
      </c>
      <c r="AO2244" s="90" t="s">
        <v>1857</v>
      </c>
      <c r="AP2244" s="90" t="s">
        <v>2126</v>
      </c>
      <c r="AQ2244" s="90" t="s">
        <v>387</v>
      </c>
      <c r="AR2244" s="90" t="s">
        <v>2124</v>
      </c>
      <c r="AS2244" s="90" t="s">
        <v>60</v>
      </c>
      <c r="AT2244" s="90" t="s">
        <v>61</v>
      </c>
      <c r="AU2244" s="97" t="s">
        <v>62</v>
      </c>
      <c r="AV2244" s="98" t="s">
        <v>125</v>
      </c>
      <c r="AW2244" s="98" t="s">
        <v>126</v>
      </c>
      <c r="AX2244" s="97">
        <v>3202032</v>
      </c>
      <c r="AY2244" s="98" t="s">
        <v>127</v>
      </c>
      <c r="AZ2244" s="98" t="s">
        <v>293</v>
      </c>
      <c r="BA2244" s="24"/>
    </row>
    <row r="2245" spans="1:53" ht="84.75" customHeight="1">
      <c r="A2245" s="23" t="str">
        <f>+IFERROR(VLOOKUP(R2245,'[2]Listas niveles'!$D$2:$E$11,2,FALSE),"")</f>
        <v>DTCA</v>
      </c>
      <c r="B2245" s="23" t="str">
        <f>+IFERROR(VLOOKUP(AS2245,'[2]Listas anexo 1'!$A$7:$B$8,2,FALSE),"")</f>
        <v>ADMIN</v>
      </c>
      <c r="C2245" s="23" t="str">
        <f>+IFERROR(VLOOKUP(AT2245,'[2]Listas anexo 1'!$A$13:$B$15,2,FALSE),"")</f>
        <v>ADMINYCOOR</v>
      </c>
      <c r="D2245" s="23" t="str">
        <f>+IFERROR(VLOOKUP(AT2245,'[2]Listas anexo 1'!$A$13:$C$15,3,FALSE),"")</f>
        <v>CONTRIBUIR</v>
      </c>
      <c r="E2245" s="23" t="str">
        <f>+IFERROR(VLOOKUP(AT2245,'[2]Listas anexo 1'!$A$19:$B$21,2,FALSE),"")</f>
        <v>ADMINOB</v>
      </c>
      <c r="F2245" s="23" t="str">
        <f>+IFERROR(VLOOKUP(AV2245,'[2]Listas anexo 1'!$J$13:$K$21,2,FALSE),"")</f>
        <v>ADOBI</v>
      </c>
      <c r="G2245" s="23" t="str">
        <f>+IFERROR(VLOOKUP(AW2245,'[2]LISTAS ANEXO 1. 2'!$A$9:$B$38,2,FALSE),"")</f>
        <v>AI</v>
      </c>
      <c r="H2245" s="23" t="str">
        <f>+IFERROR(IF(C2245="ADMINYCOOR",VLOOKUP(AY2245,'[2]LISTAS ANEXO 1. 3'!$B$13:$C$42,2,FALSE),IF(C2245="TASAS",VLOOKUP(AY2245,'[2]LISTAS ANEXO 1. 3'!$B$43:$C$51,2,FALSE),IF(C2245="FORTALECIMIENTO",VLOOKUP(AY2245,'[2]LISTAS ANEXO 1. 3'!$B$52:$C$58,2,FALSE),""))),"")</f>
        <v>AA</v>
      </c>
      <c r="I2245" s="23" t="str">
        <f>+IFERROR(VLOOKUP(#REF!,'[2]LISTAS ANEXO 1. 4'!$B$74:$C$90,2,FALSE),"")</f>
        <v/>
      </c>
      <c r="J2245" s="23" t="str">
        <f>+IFERROR(VLOOKUP(X2245,[2]ORDINALES!$B$2:$C$5,2,FALSE),"")</f>
        <v>CTADOS</v>
      </c>
      <c r="K2245" s="23" t="str">
        <f>+IFERROR(VLOOKUP(#REF!,[2]REGION!$G$2:$I$1125,2,FALSE),"")</f>
        <v/>
      </c>
      <c r="L2245" s="23" t="str">
        <f>+IFERROR(VLOOKUP(AI2245,[2]REGION!$G$2:$I$1125,2,FALSE),"")</f>
        <v>CHOCO</v>
      </c>
      <c r="M2245" s="23" t="str">
        <f>+IFERROR(VLOOKUP(#REF!,[2]ORDINALES!$H$2:$I$382,2,FALSE),"")</f>
        <v/>
      </c>
      <c r="N2245" s="23" t="str">
        <f>IFERROR(VLOOKUP(U2245,'[2]Lista Willy'!$B$11:$D$14,3,FALSE),"")</f>
        <v>REC_11</v>
      </c>
      <c r="O2245" s="24"/>
      <c r="P2245" s="90">
        <v>66003</v>
      </c>
      <c r="Q2245" s="90" t="s">
        <v>540</v>
      </c>
      <c r="R2245" s="90" t="s">
        <v>1757</v>
      </c>
      <c r="S2245" s="90" t="s">
        <v>2118</v>
      </c>
      <c r="T2245" s="94" t="s">
        <v>1757</v>
      </c>
      <c r="U2245" s="90" t="s">
        <v>52</v>
      </c>
      <c r="V2245" s="94" t="s">
        <v>53</v>
      </c>
      <c r="W2245" s="90" t="s">
        <v>54</v>
      </c>
      <c r="X2245" s="90" t="s">
        <v>55</v>
      </c>
      <c r="Y2245" s="99" t="s">
        <v>2128</v>
      </c>
      <c r="Z2245" s="87">
        <v>26599100</v>
      </c>
      <c r="AA2245" s="120"/>
      <c r="AB2245" s="87"/>
      <c r="AC2245" s="87"/>
      <c r="AD2245" s="87"/>
      <c r="AE2245" s="120">
        <v>26599100</v>
      </c>
      <c r="AF2245" s="88"/>
      <c r="AG2245" s="89"/>
      <c r="AH2245" s="90" t="s">
        <v>57</v>
      </c>
      <c r="AI2245" s="90" t="s">
        <v>2120</v>
      </c>
      <c r="AJ2245" s="90" t="s">
        <v>2121</v>
      </c>
      <c r="AK2245" s="90" t="s">
        <v>1881</v>
      </c>
      <c r="AL2245" s="90" t="s">
        <v>2122</v>
      </c>
      <c r="AM2245" s="90"/>
      <c r="AN2245" s="90" t="s">
        <v>57</v>
      </c>
      <c r="AO2245" s="90" t="s">
        <v>1857</v>
      </c>
      <c r="AP2245" s="90" t="s">
        <v>2126</v>
      </c>
      <c r="AQ2245" s="90" t="s">
        <v>387</v>
      </c>
      <c r="AR2245" s="90" t="s">
        <v>2124</v>
      </c>
      <c r="AS2245" s="90" t="s">
        <v>60</v>
      </c>
      <c r="AT2245" s="90" t="s">
        <v>61</v>
      </c>
      <c r="AU2245" s="97" t="s">
        <v>62</v>
      </c>
      <c r="AV2245" s="98" t="s">
        <v>125</v>
      </c>
      <c r="AW2245" s="98" t="s">
        <v>126</v>
      </c>
      <c r="AX2245" s="97">
        <v>3202032</v>
      </c>
      <c r="AY2245" s="98" t="s">
        <v>127</v>
      </c>
      <c r="AZ2245" s="98" t="s">
        <v>293</v>
      </c>
      <c r="BA2245" s="24"/>
    </row>
    <row r="2246" spans="1:53" ht="84.75" customHeight="1">
      <c r="A2246" s="23" t="str">
        <f>+IFERROR(VLOOKUP(R2246,'[2]Listas niveles'!$D$2:$E$11,2,FALSE),"")</f>
        <v>DTCA</v>
      </c>
      <c r="B2246" s="23" t="str">
        <f>+IFERROR(VLOOKUP(AS2246,'[2]Listas anexo 1'!$A$7:$B$8,2,FALSE),"")</f>
        <v>ADMIN</v>
      </c>
      <c r="C2246" s="23" t="str">
        <f>+IFERROR(VLOOKUP(AT2246,'[2]Listas anexo 1'!$A$13:$B$15,2,FALSE),"")</f>
        <v>ADMINYCOOR</v>
      </c>
      <c r="D2246" s="23" t="str">
        <f>+IFERROR(VLOOKUP(AT2246,'[2]Listas anexo 1'!$A$13:$C$15,3,FALSE),"")</f>
        <v>CONTRIBUIR</v>
      </c>
      <c r="E2246" s="23" t="str">
        <f>+IFERROR(VLOOKUP(AT2246,'[2]Listas anexo 1'!$A$19:$B$21,2,FALSE),"")</f>
        <v>ADMINOB</v>
      </c>
      <c r="F2246" s="23" t="str">
        <f>+IFERROR(VLOOKUP(AV2246,'[2]Listas anexo 1'!$J$13:$K$21,2,FALSE),"")</f>
        <v>ADOBI</v>
      </c>
      <c r="G2246" s="23" t="str">
        <f>+IFERROR(VLOOKUP(AW2246,'[2]LISTAS ANEXO 1. 2'!$A$9:$B$38,2,FALSE),"")</f>
        <v>AI</v>
      </c>
      <c r="H2246" s="23" t="str">
        <f>+IFERROR(IF(C2246="ADMINYCOOR",VLOOKUP(AY2246,'[2]LISTAS ANEXO 1. 3'!$B$13:$C$42,2,FALSE),IF(C2246="TASAS",VLOOKUP(AY2246,'[2]LISTAS ANEXO 1. 3'!$B$43:$C$51,2,FALSE),IF(C2246="FORTALECIMIENTO",VLOOKUP(AY2246,'[2]LISTAS ANEXO 1. 3'!$B$52:$C$58,2,FALSE),""))),"")</f>
        <v>AA</v>
      </c>
      <c r="I2246" s="23" t="str">
        <f>+IFERROR(VLOOKUP(#REF!,'[2]LISTAS ANEXO 1. 4'!$B$74:$C$90,2,FALSE),"")</f>
        <v/>
      </c>
      <c r="J2246" s="23" t="str">
        <f>+IFERROR(VLOOKUP(X2246,[2]ORDINALES!$B$2:$C$5,2,FALSE),"")</f>
        <v>CTADOS</v>
      </c>
      <c r="K2246" s="23" t="str">
        <f>+IFERROR(VLOOKUP(#REF!,[2]REGION!$G$2:$I$1125,2,FALSE),"")</f>
        <v/>
      </c>
      <c r="L2246" s="23" t="str">
        <f>+IFERROR(VLOOKUP(AI2246,[2]REGION!$G$2:$I$1125,2,FALSE),"")</f>
        <v>CHOCO</v>
      </c>
      <c r="M2246" s="23" t="str">
        <f>+IFERROR(VLOOKUP(#REF!,[2]ORDINALES!$H$2:$I$382,2,FALSE),"")</f>
        <v/>
      </c>
      <c r="N2246" s="23" t="str">
        <f>IFERROR(VLOOKUP(U2246,'[2]Lista Willy'!$B$11:$D$14,3,FALSE),"")</f>
        <v>REC_11</v>
      </c>
      <c r="O2246" s="24"/>
      <c r="P2246" s="90">
        <v>66004</v>
      </c>
      <c r="Q2246" s="90" t="s">
        <v>540</v>
      </c>
      <c r="R2246" s="90" t="s">
        <v>1757</v>
      </c>
      <c r="S2246" s="90" t="s">
        <v>2118</v>
      </c>
      <c r="T2246" s="94" t="s">
        <v>1757</v>
      </c>
      <c r="U2246" s="90" t="s">
        <v>52</v>
      </c>
      <c r="V2246" s="94" t="s">
        <v>53</v>
      </c>
      <c r="W2246" s="90" t="s">
        <v>54</v>
      </c>
      <c r="X2246" s="90" t="s">
        <v>55</v>
      </c>
      <c r="Y2246" s="99" t="s">
        <v>2129</v>
      </c>
      <c r="Z2246" s="87">
        <v>20900000</v>
      </c>
      <c r="AA2246" s="120"/>
      <c r="AB2246" s="87"/>
      <c r="AC2246" s="87"/>
      <c r="AD2246" s="87"/>
      <c r="AE2246" s="120">
        <v>20900000</v>
      </c>
      <c r="AF2246" s="88"/>
      <c r="AG2246" s="89"/>
      <c r="AH2246" s="90" t="s">
        <v>57</v>
      </c>
      <c r="AI2246" s="90" t="s">
        <v>2120</v>
      </c>
      <c r="AJ2246" s="90" t="s">
        <v>2121</v>
      </c>
      <c r="AK2246" s="90" t="s">
        <v>1881</v>
      </c>
      <c r="AL2246" s="90" t="s">
        <v>2122</v>
      </c>
      <c r="AM2246" s="90"/>
      <c r="AN2246" s="90" t="s">
        <v>57</v>
      </c>
      <c r="AO2246" s="90" t="s">
        <v>1857</v>
      </c>
      <c r="AP2246" s="90" t="s">
        <v>2126</v>
      </c>
      <c r="AQ2246" s="90" t="s">
        <v>387</v>
      </c>
      <c r="AR2246" s="90" t="s">
        <v>2124</v>
      </c>
      <c r="AS2246" s="90" t="s">
        <v>60</v>
      </c>
      <c r="AT2246" s="90" t="s">
        <v>61</v>
      </c>
      <c r="AU2246" s="97" t="s">
        <v>62</v>
      </c>
      <c r="AV2246" s="98" t="s">
        <v>125</v>
      </c>
      <c r="AW2246" s="98" t="s">
        <v>126</v>
      </c>
      <c r="AX2246" s="97">
        <v>3202032</v>
      </c>
      <c r="AY2246" s="98" t="s">
        <v>127</v>
      </c>
      <c r="AZ2246" s="98" t="s">
        <v>293</v>
      </c>
      <c r="BA2246" s="24"/>
    </row>
    <row r="2247" spans="1:53" ht="84.75" customHeight="1">
      <c r="A2247" s="23" t="str">
        <f>+IFERROR(VLOOKUP(R2247,'[2]Listas niveles'!$D$2:$E$11,2,FALSE),"")</f>
        <v>DTCA</v>
      </c>
      <c r="B2247" s="23" t="str">
        <f>+IFERROR(VLOOKUP(AS2247,'[2]Listas anexo 1'!$A$7:$B$8,2,FALSE),"")</f>
        <v>ADMIN</v>
      </c>
      <c r="C2247" s="23" t="str">
        <f>+IFERROR(VLOOKUP(AT2247,'[2]Listas anexo 1'!$A$13:$B$15,2,FALSE),"")</f>
        <v>ADMINYCOOR</v>
      </c>
      <c r="D2247" s="23" t="str">
        <f>+IFERROR(VLOOKUP(AT2247,'[2]Listas anexo 1'!$A$13:$C$15,3,FALSE),"")</f>
        <v>CONTRIBUIR</v>
      </c>
      <c r="E2247" s="23" t="str">
        <f>+IFERROR(VLOOKUP(AT2247,'[2]Listas anexo 1'!$A$19:$B$21,2,FALSE),"")</f>
        <v>ADMINOB</v>
      </c>
      <c r="F2247" s="23" t="str">
        <f>+IFERROR(VLOOKUP(AV2247,'[2]Listas anexo 1'!$J$13:$K$21,2,FALSE),"")</f>
        <v>ADOBIV</v>
      </c>
      <c r="G2247" s="23" t="str">
        <f>+IFERROR(VLOOKUP(AW2247,'[2]LISTAS ANEXO 1. 2'!$A$9:$B$38,2,FALSE),"")</f>
        <v>AXVI</v>
      </c>
      <c r="H2247" s="23" t="str">
        <f>+IFERROR(IF(C2247="ADMINYCOOR",VLOOKUP(AY2247,'[2]LISTAS ANEXO 1. 3'!$B$13:$C$42,2,FALSE),IF(C2247="TASAS",VLOOKUP(AY2247,'[2]LISTAS ANEXO 1. 3'!$B$43:$C$51,2,FALSE),IF(C2247="FORTALECIMIENTO",VLOOKUP(AY2247,'[2]LISTAS ANEXO 1. 3'!$B$52:$C$58,2,FALSE),""))),"")</f>
        <v>CD</v>
      </c>
      <c r="I2247" s="23" t="str">
        <f>+IFERROR(VLOOKUP(#REF!,'[2]LISTAS ANEXO 1. 4'!$B$74:$C$90,2,FALSE),"")</f>
        <v/>
      </c>
      <c r="J2247" s="23" t="str">
        <f>+IFERROR(VLOOKUP(X2247,[2]ORDINALES!$B$2:$C$5,2,FALSE),"")</f>
        <v>CTADOS</v>
      </c>
      <c r="K2247" s="23" t="str">
        <f>+IFERROR(VLOOKUP(#REF!,[2]REGION!$G$2:$I$1125,2,FALSE),"")</f>
        <v/>
      </c>
      <c r="L2247" s="23" t="str">
        <f>+IFERROR(VLOOKUP(AI2247,[2]REGION!$G$2:$I$1125,2,FALSE),"")</f>
        <v>CHOCO</v>
      </c>
      <c r="M2247" s="23" t="str">
        <f>+IFERROR(VLOOKUP(#REF!,[2]ORDINALES!$H$2:$I$382,2,FALSE),"")</f>
        <v/>
      </c>
      <c r="N2247" s="23" t="str">
        <f>IFERROR(VLOOKUP(U2247,'[2]Lista Willy'!$B$11:$D$14,3,FALSE),"")</f>
        <v>REC_11</v>
      </c>
      <c r="O2247" s="24"/>
      <c r="P2247" s="90">
        <v>66005</v>
      </c>
      <c r="Q2247" s="90" t="s">
        <v>540</v>
      </c>
      <c r="R2247" s="90" t="s">
        <v>1757</v>
      </c>
      <c r="S2247" s="90" t="s">
        <v>2118</v>
      </c>
      <c r="T2247" s="94" t="s">
        <v>1757</v>
      </c>
      <c r="U2247" s="90" t="s">
        <v>52</v>
      </c>
      <c r="V2247" s="94" t="s">
        <v>53</v>
      </c>
      <c r="W2247" s="90" t="s">
        <v>54</v>
      </c>
      <c r="X2247" s="90" t="s">
        <v>55</v>
      </c>
      <c r="Y2247" s="99" t="s">
        <v>2130</v>
      </c>
      <c r="Z2247" s="87">
        <v>18000000</v>
      </c>
      <c r="AA2247" s="120"/>
      <c r="AB2247" s="87"/>
      <c r="AC2247" s="87"/>
      <c r="AD2247" s="87"/>
      <c r="AE2247" s="120">
        <v>18000000</v>
      </c>
      <c r="AF2247" s="88"/>
      <c r="AG2247" s="89"/>
      <c r="AH2247" s="90" t="s">
        <v>57</v>
      </c>
      <c r="AI2247" s="90" t="s">
        <v>2120</v>
      </c>
      <c r="AJ2247" s="90" t="s">
        <v>2121</v>
      </c>
      <c r="AK2247" s="90" t="s">
        <v>1881</v>
      </c>
      <c r="AL2247" s="90" t="s">
        <v>2122</v>
      </c>
      <c r="AM2247" s="90"/>
      <c r="AN2247" s="90" t="s">
        <v>57</v>
      </c>
      <c r="AO2247" s="90" t="s">
        <v>1857</v>
      </c>
      <c r="AP2247" s="90" t="s">
        <v>2131</v>
      </c>
      <c r="AQ2247" s="90" t="s">
        <v>387</v>
      </c>
      <c r="AR2247" s="90" t="s">
        <v>2124</v>
      </c>
      <c r="AS2247" s="90" t="s">
        <v>60</v>
      </c>
      <c r="AT2247" s="90" t="s">
        <v>61</v>
      </c>
      <c r="AU2247" s="97" t="s">
        <v>62</v>
      </c>
      <c r="AV2247" s="98" t="s">
        <v>63</v>
      </c>
      <c r="AW2247" s="98" t="s">
        <v>64</v>
      </c>
      <c r="AX2247" s="97">
        <v>3202008</v>
      </c>
      <c r="AY2247" s="98" t="s">
        <v>65</v>
      </c>
      <c r="AZ2247" s="98" t="s">
        <v>175</v>
      </c>
      <c r="BA2247" s="24"/>
    </row>
    <row r="2248" spans="1:53" ht="84.75" customHeight="1">
      <c r="A2248" s="23" t="str">
        <f>+IFERROR(VLOOKUP(R2248,'[2]Listas niveles'!$D$2:$E$11,2,FALSE),"")</f>
        <v>DTCA</v>
      </c>
      <c r="B2248" s="23" t="str">
        <f>+IFERROR(VLOOKUP(AS2248,'[2]Listas anexo 1'!$A$7:$B$8,2,FALSE),"")</f>
        <v>ADMIN</v>
      </c>
      <c r="C2248" s="23" t="str">
        <f>+IFERROR(VLOOKUP(AT2248,'[2]Listas anexo 1'!$A$13:$B$15,2,FALSE),"")</f>
        <v>ADMINYCOOR</v>
      </c>
      <c r="D2248" s="23" t="str">
        <f>+IFERROR(VLOOKUP(AT2248,'[2]Listas anexo 1'!$A$13:$C$15,3,FALSE),"")</f>
        <v>CONTRIBUIR</v>
      </c>
      <c r="E2248" s="23" t="str">
        <f>+IFERROR(VLOOKUP(AT2248,'[2]Listas anexo 1'!$A$19:$B$21,2,FALSE),"")</f>
        <v>ADMINOB</v>
      </c>
      <c r="F2248" s="23" t="str">
        <f>+IFERROR(VLOOKUP(AV2248,'[2]Listas anexo 1'!$J$13:$K$21,2,FALSE),"")</f>
        <v>ADOBIV</v>
      </c>
      <c r="G2248" s="23" t="str">
        <f>+IFERROR(VLOOKUP(AW2248,'[2]LISTAS ANEXO 1. 2'!$A$9:$B$38,2,FALSE),"")</f>
        <v>AXVI</v>
      </c>
      <c r="H2248" s="23" t="str">
        <f>+IFERROR(IF(C2248="ADMINYCOOR",VLOOKUP(AY2248,'[2]LISTAS ANEXO 1. 3'!$B$13:$C$42,2,FALSE),IF(C2248="TASAS",VLOOKUP(AY2248,'[2]LISTAS ANEXO 1. 3'!$B$43:$C$51,2,FALSE),IF(C2248="FORTALECIMIENTO",VLOOKUP(AY2248,'[2]LISTAS ANEXO 1. 3'!$B$52:$C$58,2,FALSE),""))),"")</f>
        <v>CD</v>
      </c>
      <c r="I2248" s="23" t="str">
        <f>+IFERROR(VLOOKUP(#REF!,'[2]LISTAS ANEXO 1. 4'!$B$74:$C$90,2,FALSE),"")</f>
        <v/>
      </c>
      <c r="J2248" s="23" t="str">
        <f>+IFERROR(VLOOKUP(X2248,[2]ORDINALES!$B$2:$C$5,2,FALSE),"")</f>
        <v>CTADOS</v>
      </c>
      <c r="K2248" s="23" t="str">
        <f>+IFERROR(VLOOKUP(#REF!,[2]REGION!$G$2:$I$1125,2,FALSE),"")</f>
        <v/>
      </c>
      <c r="L2248" s="23" t="str">
        <f>+IFERROR(VLOOKUP(AI2248,[2]REGION!$G$2:$I$1125,2,FALSE),"")</f>
        <v>CHOCO</v>
      </c>
      <c r="M2248" s="23" t="str">
        <f>+IFERROR(VLOOKUP(#REF!,[2]ORDINALES!$H$2:$I$382,2,FALSE),"")</f>
        <v/>
      </c>
      <c r="N2248" s="23" t="str">
        <f>IFERROR(VLOOKUP(U2248,'[2]Lista Willy'!$B$11:$D$14,3,FALSE),"")</f>
        <v>REC_11</v>
      </c>
      <c r="O2248" s="24"/>
      <c r="P2248" s="90">
        <v>66006</v>
      </c>
      <c r="Q2248" s="90" t="s">
        <v>540</v>
      </c>
      <c r="R2248" s="90" t="s">
        <v>1757</v>
      </c>
      <c r="S2248" s="90" t="s">
        <v>2118</v>
      </c>
      <c r="T2248" s="94" t="s">
        <v>1757</v>
      </c>
      <c r="U2248" s="90" t="s">
        <v>52</v>
      </c>
      <c r="V2248" s="94" t="s">
        <v>53</v>
      </c>
      <c r="W2248" s="90" t="s">
        <v>54</v>
      </c>
      <c r="X2248" s="90" t="s">
        <v>55</v>
      </c>
      <c r="Y2248" s="99" t="s">
        <v>2132</v>
      </c>
      <c r="Z2248" s="87">
        <v>18000000</v>
      </c>
      <c r="AA2248" s="120"/>
      <c r="AB2248" s="87">
        <v>18000000</v>
      </c>
      <c r="AC2248" s="87"/>
      <c r="AD2248" s="87"/>
      <c r="AE2248" s="120">
        <v>0</v>
      </c>
      <c r="AF2248" s="88"/>
      <c r="AG2248" s="89"/>
      <c r="AH2248" s="90" t="s">
        <v>57</v>
      </c>
      <c r="AI2248" s="90" t="s">
        <v>2120</v>
      </c>
      <c r="AJ2248" s="90" t="s">
        <v>2121</v>
      </c>
      <c r="AK2248" s="90" t="s">
        <v>1881</v>
      </c>
      <c r="AL2248" s="90" t="s">
        <v>2122</v>
      </c>
      <c r="AM2248" s="90"/>
      <c r="AN2248" s="90" t="s">
        <v>57</v>
      </c>
      <c r="AO2248" s="90" t="s">
        <v>1857</v>
      </c>
      <c r="AP2248" s="90" t="s">
        <v>2133</v>
      </c>
      <c r="AQ2248" s="90" t="s">
        <v>387</v>
      </c>
      <c r="AR2248" s="90" t="s">
        <v>2124</v>
      </c>
      <c r="AS2248" s="90" t="s">
        <v>60</v>
      </c>
      <c r="AT2248" s="90" t="s">
        <v>61</v>
      </c>
      <c r="AU2248" s="97" t="s">
        <v>62</v>
      </c>
      <c r="AV2248" s="98" t="s">
        <v>63</v>
      </c>
      <c r="AW2248" s="98" t="s">
        <v>64</v>
      </c>
      <c r="AX2248" s="97">
        <v>3202008</v>
      </c>
      <c r="AY2248" s="98" t="s">
        <v>65</v>
      </c>
      <c r="AZ2248" s="98" t="s">
        <v>175</v>
      </c>
      <c r="BA2248" s="24"/>
    </row>
    <row r="2249" spans="1:53" ht="84.75" customHeight="1">
      <c r="A2249" s="23" t="str">
        <f>+IFERROR(VLOOKUP(R2249,'[2]Listas niveles'!$D$2:$E$11,2,FALSE),"")</f>
        <v>DTCA</v>
      </c>
      <c r="B2249" s="23" t="str">
        <f>+IFERROR(VLOOKUP(AS2249,'[2]Listas anexo 1'!$A$7:$B$8,2,FALSE),"")</f>
        <v>ADMIN</v>
      </c>
      <c r="C2249" s="23" t="str">
        <f>+IFERROR(VLOOKUP(AT2249,'[2]Listas anexo 1'!$A$13:$B$15,2,FALSE),"")</f>
        <v>ADMINYCOOR</v>
      </c>
      <c r="D2249" s="23" t="str">
        <f>+IFERROR(VLOOKUP(AT2249,'[2]Listas anexo 1'!$A$13:$C$15,3,FALSE),"")</f>
        <v>CONTRIBUIR</v>
      </c>
      <c r="E2249" s="23" t="str">
        <f>+IFERROR(VLOOKUP(AT2249,'[2]Listas anexo 1'!$A$19:$B$21,2,FALSE),"")</f>
        <v>ADMINOB</v>
      </c>
      <c r="F2249" s="23" t="str">
        <f>+IFERROR(VLOOKUP(AV2249,'[2]Listas anexo 1'!$J$13:$K$21,2,FALSE),"")</f>
        <v>ADOBIV</v>
      </c>
      <c r="G2249" s="23" t="str">
        <f>+IFERROR(VLOOKUP(AW2249,'[2]LISTAS ANEXO 1. 2'!$A$9:$B$38,2,FALSE),"")</f>
        <v>AXVI</v>
      </c>
      <c r="H2249" s="23" t="str">
        <f>+IFERROR(IF(C2249="ADMINYCOOR",VLOOKUP(AY2249,'[2]LISTAS ANEXO 1. 3'!$B$13:$C$42,2,FALSE),IF(C2249="TASAS",VLOOKUP(AY2249,'[2]LISTAS ANEXO 1. 3'!$B$43:$C$51,2,FALSE),IF(C2249="FORTALECIMIENTO",VLOOKUP(AY2249,'[2]LISTAS ANEXO 1. 3'!$B$52:$C$58,2,FALSE),""))),"")</f>
        <v>CD</v>
      </c>
      <c r="I2249" s="23" t="str">
        <f>+IFERROR(VLOOKUP(#REF!,'[2]LISTAS ANEXO 1. 4'!$B$74:$C$90,2,FALSE),"")</f>
        <v/>
      </c>
      <c r="J2249" s="23" t="str">
        <f>+IFERROR(VLOOKUP(X2249,[2]ORDINALES!$B$2:$C$5,2,FALSE),"")</f>
        <v>CTADOS</v>
      </c>
      <c r="K2249" s="23" t="str">
        <f>+IFERROR(VLOOKUP(#REF!,[2]REGION!$G$2:$I$1125,2,FALSE),"")</f>
        <v/>
      </c>
      <c r="L2249" s="23" t="str">
        <f>+IFERROR(VLOOKUP(AI2249,[2]REGION!$G$2:$I$1125,2,FALSE),"")</f>
        <v>CHOCO</v>
      </c>
      <c r="M2249" s="23" t="str">
        <f>+IFERROR(VLOOKUP(#REF!,[2]ORDINALES!$H$2:$I$382,2,FALSE),"")</f>
        <v/>
      </c>
      <c r="N2249" s="23" t="str">
        <f>IFERROR(VLOOKUP(U2249,'[2]Lista Willy'!$B$11:$D$14,3,FALSE),"")</f>
        <v>REC_11</v>
      </c>
      <c r="O2249" s="24"/>
      <c r="P2249" s="90">
        <v>66007</v>
      </c>
      <c r="Q2249" s="90" t="s">
        <v>540</v>
      </c>
      <c r="R2249" s="90" t="s">
        <v>1757</v>
      </c>
      <c r="S2249" s="90" t="s">
        <v>2118</v>
      </c>
      <c r="T2249" s="94" t="s">
        <v>1757</v>
      </c>
      <c r="U2249" s="90" t="s">
        <v>52</v>
      </c>
      <c r="V2249" s="94" t="s">
        <v>53</v>
      </c>
      <c r="W2249" s="90" t="s">
        <v>54</v>
      </c>
      <c r="X2249" s="90" t="s">
        <v>55</v>
      </c>
      <c r="Y2249" s="99" t="s">
        <v>1733</v>
      </c>
      <c r="Z2249" s="87">
        <v>10000000</v>
      </c>
      <c r="AA2249" s="120"/>
      <c r="AB2249" s="87"/>
      <c r="AC2249" s="87"/>
      <c r="AD2249" s="87"/>
      <c r="AE2249" s="120">
        <v>10000000</v>
      </c>
      <c r="AF2249" s="88"/>
      <c r="AG2249" s="89"/>
      <c r="AH2249" s="90" t="s">
        <v>57</v>
      </c>
      <c r="AI2249" s="90" t="s">
        <v>2120</v>
      </c>
      <c r="AJ2249" s="90" t="s">
        <v>2121</v>
      </c>
      <c r="AK2249" s="90" t="s">
        <v>1881</v>
      </c>
      <c r="AL2249" s="90" t="s">
        <v>2122</v>
      </c>
      <c r="AM2249" s="90"/>
      <c r="AN2249" s="90" t="s">
        <v>57</v>
      </c>
      <c r="AO2249" s="90" t="s">
        <v>1857</v>
      </c>
      <c r="AP2249" s="90" t="s">
        <v>57</v>
      </c>
      <c r="AQ2249" s="90" t="s">
        <v>387</v>
      </c>
      <c r="AR2249" s="90" t="s">
        <v>2134</v>
      </c>
      <c r="AS2249" s="90" t="s">
        <v>60</v>
      </c>
      <c r="AT2249" s="90" t="s">
        <v>61</v>
      </c>
      <c r="AU2249" s="97" t="s">
        <v>62</v>
      </c>
      <c r="AV2249" s="98" t="s">
        <v>63</v>
      </c>
      <c r="AW2249" s="98" t="s">
        <v>64</v>
      </c>
      <c r="AX2249" s="97">
        <v>3202008</v>
      </c>
      <c r="AY2249" s="98" t="s">
        <v>65</v>
      </c>
      <c r="AZ2249" s="98" t="s">
        <v>175</v>
      </c>
      <c r="BA2249" s="24"/>
    </row>
    <row r="2250" spans="1:53" ht="84.75" customHeight="1">
      <c r="A2250" s="23" t="str">
        <f>+IFERROR(VLOOKUP(R2250,'[2]Listas niveles'!$D$2:$E$11,2,FALSE),"")</f>
        <v>DTCA</v>
      </c>
      <c r="B2250" s="23" t="str">
        <f>+IFERROR(VLOOKUP(AS2250,'[2]Listas anexo 1'!$A$7:$B$8,2,FALSE),"")</f>
        <v>ADMIN</v>
      </c>
      <c r="C2250" s="23" t="str">
        <f>+IFERROR(VLOOKUP(AT2250,'[2]Listas anexo 1'!$A$13:$B$15,2,FALSE),"")</f>
        <v>ADMINYCOOR</v>
      </c>
      <c r="D2250" s="23" t="str">
        <f>+IFERROR(VLOOKUP(AT2250,'[2]Listas anexo 1'!$A$13:$C$15,3,FALSE),"")</f>
        <v>CONTRIBUIR</v>
      </c>
      <c r="E2250" s="23" t="str">
        <f>+IFERROR(VLOOKUP(AT2250,'[2]Listas anexo 1'!$A$19:$B$21,2,FALSE),"")</f>
        <v>ADMINOB</v>
      </c>
      <c r="F2250" s="23" t="str">
        <f>+IFERROR(VLOOKUP(AV2250,'[2]Listas anexo 1'!$J$13:$K$21,2,FALSE),"")</f>
        <v>ADOBIV</v>
      </c>
      <c r="G2250" s="23" t="str">
        <f>+IFERROR(VLOOKUP(AW2250,'[2]LISTAS ANEXO 1. 2'!$A$9:$B$38,2,FALSE),"")</f>
        <v>AXVI</v>
      </c>
      <c r="H2250" s="23" t="str">
        <f>+IFERROR(IF(C2250="ADMINYCOOR",VLOOKUP(AY2250,'[2]LISTAS ANEXO 1. 3'!$B$13:$C$42,2,FALSE),IF(C2250="TASAS",VLOOKUP(AY2250,'[2]LISTAS ANEXO 1. 3'!$B$43:$C$51,2,FALSE),IF(C2250="FORTALECIMIENTO",VLOOKUP(AY2250,'[2]LISTAS ANEXO 1. 3'!$B$52:$C$58,2,FALSE),""))),"")</f>
        <v>CD</v>
      </c>
      <c r="I2250" s="23" t="str">
        <f>+IFERROR(VLOOKUP(#REF!,'[2]LISTAS ANEXO 1. 4'!$B$74:$C$90,2,FALSE),"")</f>
        <v/>
      </c>
      <c r="J2250" s="23" t="str">
        <f>+IFERROR(VLOOKUP(X2250,[2]ORDINALES!$B$2:$C$5,2,FALSE),"")</f>
        <v>CTADOS</v>
      </c>
      <c r="K2250" s="23" t="str">
        <f>+IFERROR(VLOOKUP(#REF!,[2]REGION!$G$2:$I$1125,2,FALSE),"")</f>
        <v/>
      </c>
      <c r="L2250" s="23" t="str">
        <f>+IFERROR(VLOOKUP(AI2250,[2]REGION!$G$2:$I$1125,2,FALSE),"")</f>
        <v>CHOCO</v>
      </c>
      <c r="M2250" s="23" t="str">
        <f>+IFERROR(VLOOKUP(#REF!,[2]ORDINALES!$H$2:$I$382,2,FALSE),"")</f>
        <v/>
      </c>
      <c r="N2250" s="23" t="str">
        <f>IFERROR(VLOOKUP(U2250,'[2]Lista Willy'!$B$11:$D$14,3,FALSE),"")</f>
        <v>REC_20</v>
      </c>
      <c r="O2250" s="24"/>
      <c r="P2250" s="90">
        <v>66008</v>
      </c>
      <c r="Q2250" s="90" t="s">
        <v>540</v>
      </c>
      <c r="R2250" s="90" t="s">
        <v>1757</v>
      </c>
      <c r="S2250" s="90" t="s">
        <v>2118</v>
      </c>
      <c r="T2250" s="94" t="s">
        <v>1757</v>
      </c>
      <c r="U2250" s="90" t="s">
        <v>153</v>
      </c>
      <c r="V2250" s="94" t="s">
        <v>154</v>
      </c>
      <c r="W2250" s="90" t="s">
        <v>54</v>
      </c>
      <c r="X2250" s="90" t="s">
        <v>55</v>
      </c>
      <c r="Y2250" s="99" t="s">
        <v>2135</v>
      </c>
      <c r="Z2250" s="87">
        <v>6000000</v>
      </c>
      <c r="AA2250" s="120"/>
      <c r="AB2250" s="87"/>
      <c r="AC2250" s="87"/>
      <c r="AD2250" s="87"/>
      <c r="AE2250" s="120">
        <v>6000000</v>
      </c>
      <c r="AF2250" s="88"/>
      <c r="AG2250" s="89"/>
      <c r="AH2250" s="90" t="s">
        <v>57</v>
      </c>
      <c r="AI2250" s="90" t="s">
        <v>2120</v>
      </c>
      <c r="AJ2250" s="90" t="s">
        <v>2121</v>
      </c>
      <c r="AK2250" s="90" t="s">
        <v>1881</v>
      </c>
      <c r="AL2250" s="90" t="s">
        <v>2122</v>
      </c>
      <c r="AM2250" s="90"/>
      <c r="AN2250" s="90" t="s">
        <v>57</v>
      </c>
      <c r="AO2250" s="90" t="s">
        <v>1857</v>
      </c>
      <c r="AP2250" s="90" t="s">
        <v>2136</v>
      </c>
      <c r="AQ2250" s="90" t="s">
        <v>387</v>
      </c>
      <c r="AR2250" s="90" t="s">
        <v>2134</v>
      </c>
      <c r="AS2250" s="90" t="s">
        <v>60</v>
      </c>
      <c r="AT2250" s="90" t="s">
        <v>61</v>
      </c>
      <c r="AU2250" s="97" t="s">
        <v>62</v>
      </c>
      <c r="AV2250" s="98" t="s">
        <v>63</v>
      </c>
      <c r="AW2250" s="98" t="s">
        <v>64</v>
      </c>
      <c r="AX2250" s="97">
        <v>3202008</v>
      </c>
      <c r="AY2250" s="98" t="s">
        <v>65</v>
      </c>
      <c r="AZ2250" s="98" t="s">
        <v>175</v>
      </c>
      <c r="BA2250" s="24"/>
    </row>
    <row r="2251" spans="1:53" ht="84.75" customHeight="1">
      <c r="A2251" s="23" t="str">
        <f>+IFERROR(VLOOKUP(R2251,'[2]Listas niveles'!$D$2:$E$11,2,FALSE),"")</f>
        <v>DTCA</v>
      </c>
      <c r="B2251" s="23" t="str">
        <f>+IFERROR(VLOOKUP(AS2251,'[2]Listas anexo 1'!$A$7:$B$8,2,FALSE),"")</f>
        <v>ADMIN</v>
      </c>
      <c r="C2251" s="23" t="str">
        <f>+IFERROR(VLOOKUP(AT2251,'[2]Listas anexo 1'!$A$13:$B$15,2,FALSE),"")</f>
        <v>ADMINYCOOR</v>
      </c>
      <c r="D2251" s="23" t="str">
        <f>+IFERROR(VLOOKUP(AT2251,'[2]Listas anexo 1'!$A$13:$C$15,3,FALSE),"")</f>
        <v>CONTRIBUIR</v>
      </c>
      <c r="E2251" s="23" t="str">
        <f>+IFERROR(VLOOKUP(AT2251,'[2]Listas anexo 1'!$A$19:$B$21,2,FALSE),"")</f>
        <v>ADMINOB</v>
      </c>
      <c r="F2251" s="23" t="str">
        <f>+IFERROR(VLOOKUP(AV2251,'[2]Listas anexo 1'!$J$13:$K$21,2,FALSE),"")</f>
        <v>ADOBIV</v>
      </c>
      <c r="G2251" s="23" t="str">
        <f>+IFERROR(VLOOKUP(AW2251,'[2]LISTAS ANEXO 1. 2'!$A$9:$B$38,2,FALSE),"")</f>
        <v>AXVI</v>
      </c>
      <c r="H2251" s="23" t="str">
        <f>+IFERROR(IF(C2251="ADMINYCOOR",VLOOKUP(AY2251,'[2]LISTAS ANEXO 1. 3'!$B$13:$C$42,2,FALSE),IF(C2251="TASAS",VLOOKUP(AY2251,'[2]LISTAS ANEXO 1. 3'!$B$43:$C$51,2,FALSE),IF(C2251="FORTALECIMIENTO",VLOOKUP(AY2251,'[2]LISTAS ANEXO 1. 3'!$B$52:$C$58,2,FALSE),""))),"")</f>
        <v>CD</v>
      </c>
      <c r="I2251" s="23" t="str">
        <f>+IFERROR(VLOOKUP(#REF!,'[2]LISTAS ANEXO 1. 4'!$B$74:$C$90,2,FALSE),"")</f>
        <v/>
      </c>
      <c r="J2251" s="23" t="str">
        <f>+IFERROR(VLOOKUP(X2251,[2]ORDINALES!$B$2:$C$5,2,FALSE),"")</f>
        <v>CTADOS</v>
      </c>
      <c r="K2251" s="23" t="str">
        <f>+IFERROR(VLOOKUP(#REF!,[2]REGION!$G$2:$I$1125,2,FALSE),"")</f>
        <v/>
      </c>
      <c r="L2251" s="23" t="str">
        <f>+IFERROR(VLOOKUP(AI2251,[2]REGION!$G$2:$I$1125,2,FALSE),"")</f>
        <v>CHOCO</v>
      </c>
      <c r="M2251" s="23" t="str">
        <f>+IFERROR(VLOOKUP(#REF!,[2]ORDINALES!$H$2:$I$382,2,FALSE),"")</f>
        <v/>
      </c>
      <c r="N2251" s="23" t="str">
        <f>IFERROR(VLOOKUP(U2251,'[2]Lista Willy'!$B$11:$D$14,3,FALSE),"")</f>
        <v>REC_11</v>
      </c>
      <c r="O2251" s="24"/>
      <c r="P2251" s="90">
        <v>66009</v>
      </c>
      <c r="Q2251" s="90" t="s">
        <v>540</v>
      </c>
      <c r="R2251" s="90" t="s">
        <v>1757</v>
      </c>
      <c r="S2251" s="90" t="s">
        <v>2118</v>
      </c>
      <c r="T2251" s="94" t="s">
        <v>1757</v>
      </c>
      <c r="U2251" s="90" t="s">
        <v>52</v>
      </c>
      <c r="V2251" s="94" t="s">
        <v>53</v>
      </c>
      <c r="W2251" s="90" t="s">
        <v>54</v>
      </c>
      <c r="X2251" s="90" t="s">
        <v>55</v>
      </c>
      <c r="Y2251" s="99" t="s">
        <v>2137</v>
      </c>
      <c r="Z2251" s="87">
        <v>1600000</v>
      </c>
      <c r="AA2251" s="120"/>
      <c r="AB2251" s="87"/>
      <c r="AC2251" s="87"/>
      <c r="AD2251" s="87"/>
      <c r="AE2251" s="120">
        <v>1600000</v>
      </c>
      <c r="AF2251" s="88"/>
      <c r="AG2251" s="89"/>
      <c r="AH2251" s="90" t="s">
        <v>57</v>
      </c>
      <c r="AI2251" s="90" t="s">
        <v>2120</v>
      </c>
      <c r="AJ2251" s="90" t="s">
        <v>2121</v>
      </c>
      <c r="AK2251" s="90" t="s">
        <v>1881</v>
      </c>
      <c r="AL2251" s="90" t="s">
        <v>2122</v>
      </c>
      <c r="AM2251" s="90"/>
      <c r="AN2251" s="90" t="s">
        <v>57</v>
      </c>
      <c r="AO2251" s="90" t="s">
        <v>1857</v>
      </c>
      <c r="AP2251" s="90" t="s">
        <v>2136</v>
      </c>
      <c r="AQ2251" s="90" t="s">
        <v>387</v>
      </c>
      <c r="AR2251" s="90" t="s">
        <v>2134</v>
      </c>
      <c r="AS2251" s="90" t="s">
        <v>60</v>
      </c>
      <c r="AT2251" s="90" t="s">
        <v>61</v>
      </c>
      <c r="AU2251" s="97" t="s">
        <v>62</v>
      </c>
      <c r="AV2251" s="98" t="s">
        <v>63</v>
      </c>
      <c r="AW2251" s="98" t="s">
        <v>64</v>
      </c>
      <c r="AX2251" s="97">
        <v>3202008</v>
      </c>
      <c r="AY2251" s="98" t="s">
        <v>65</v>
      </c>
      <c r="AZ2251" s="98" t="s">
        <v>175</v>
      </c>
      <c r="BA2251" s="24"/>
    </row>
    <row r="2252" spans="1:53" ht="84.75" customHeight="1">
      <c r="A2252" s="23" t="str">
        <f>+IFERROR(VLOOKUP(R2252,'[2]Listas niveles'!$D$2:$E$11,2,FALSE),"")</f>
        <v>DTCA</v>
      </c>
      <c r="B2252" s="23" t="str">
        <f>+IFERROR(VLOOKUP(AS2252,'[2]Listas anexo 1'!$A$7:$B$8,2,FALSE),"")</f>
        <v>ADMIN</v>
      </c>
      <c r="C2252" s="23" t="str">
        <f>+IFERROR(VLOOKUP(AT2252,'[2]Listas anexo 1'!$A$13:$B$15,2,FALSE),"")</f>
        <v>ADMINYCOOR</v>
      </c>
      <c r="D2252" s="23" t="str">
        <f>+IFERROR(VLOOKUP(AT2252,'[2]Listas anexo 1'!$A$13:$C$15,3,FALSE),"")</f>
        <v>CONTRIBUIR</v>
      </c>
      <c r="E2252" s="23" t="str">
        <f>+IFERROR(VLOOKUP(AT2252,'[2]Listas anexo 1'!$A$19:$B$21,2,FALSE),"")</f>
        <v>ADMINOB</v>
      </c>
      <c r="F2252" s="23" t="str">
        <f>+IFERROR(VLOOKUP(AV2252,'[2]Listas anexo 1'!$J$13:$K$21,2,FALSE),"")</f>
        <v>ADOBIV</v>
      </c>
      <c r="G2252" s="23" t="str">
        <f>+IFERROR(VLOOKUP(AW2252,'[2]LISTAS ANEXO 1. 2'!$A$9:$B$38,2,FALSE),"")</f>
        <v>AXVI</v>
      </c>
      <c r="H2252" s="23" t="str">
        <f>+IFERROR(IF(C2252="ADMINYCOOR",VLOOKUP(AY2252,'[2]LISTAS ANEXO 1. 3'!$B$13:$C$42,2,FALSE),IF(C2252="TASAS",VLOOKUP(AY2252,'[2]LISTAS ANEXO 1. 3'!$B$43:$C$51,2,FALSE),IF(C2252="FORTALECIMIENTO",VLOOKUP(AY2252,'[2]LISTAS ANEXO 1. 3'!$B$52:$C$58,2,FALSE),""))),"")</f>
        <v>CD</v>
      </c>
      <c r="I2252" s="23" t="str">
        <f>+IFERROR(VLOOKUP(#REF!,'[2]LISTAS ANEXO 1. 4'!$B$74:$C$90,2,FALSE),"")</f>
        <v/>
      </c>
      <c r="J2252" s="23" t="str">
        <f>+IFERROR(VLOOKUP(X2252,[2]ORDINALES!$B$2:$C$5,2,FALSE),"")</f>
        <v>CTADOS</v>
      </c>
      <c r="K2252" s="23" t="str">
        <f>+IFERROR(VLOOKUP(#REF!,[2]REGION!$G$2:$I$1125,2,FALSE),"")</f>
        <v/>
      </c>
      <c r="L2252" s="23" t="str">
        <f>+IFERROR(VLOOKUP(AI2252,[2]REGION!$G$2:$I$1125,2,FALSE),"")</f>
        <v>CHOCO</v>
      </c>
      <c r="M2252" s="23" t="str">
        <f>+IFERROR(VLOOKUP(#REF!,[2]ORDINALES!$H$2:$I$382,2,FALSE),"")</f>
        <v/>
      </c>
      <c r="N2252" s="23" t="str">
        <f>IFERROR(VLOOKUP(U2252,'[2]Lista Willy'!$B$11:$D$14,3,FALSE),"")</f>
        <v>REC_20</v>
      </c>
      <c r="O2252" s="24"/>
      <c r="P2252" s="90">
        <v>66010</v>
      </c>
      <c r="Q2252" s="90" t="s">
        <v>540</v>
      </c>
      <c r="R2252" s="90" t="s">
        <v>1757</v>
      </c>
      <c r="S2252" s="90" t="s">
        <v>2118</v>
      </c>
      <c r="T2252" s="94" t="s">
        <v>1757</v>
      </c>
      <c r="U2252" s="90" t="s">
        <v>153</v>
      </c>
      <c r="V2252" s="94" t="s">
        <v>154</v>
      </c>
      <c r="W2252" s="90" t="s">
        <v>54</v>
      </c>
      <c r="X2252" s="90" t="s">
        <v>55</v>
      </c>
      <c r="Y2252" s="99" t="s">
        <v>2138</v>
      </c>
      <c r="Z2252" s="87">
        <v>2500000</v>
      </c>
      <c r="AA2252" s="120"/>
      <c r="AB2252" s="87"/>
      <c r="AC2252" s="87"/>
      <c r="AD2252" s="87"/>
      <c r="AE2252" s="120">
        <v>2500000</v>
      </c>
      <c r="AF2252" s="88"/>
      <c r="AG2252" s="89"/>
      <c r="AH2252" s="90" t="s">
        <v>57</v>
      </c>
      <c r="AI2252" s="90" t="s">
        <v>2120</v>
      </c>
      <c r="AJ2252" s="90" t="s">
        <v>2121</v>
      </c>
      <c r="AK2252" s="90" t="s">
        <v>1881</v>
      </c>
      <c r="AL2252" s="90" t="s">
        <v>2122</v>
      </c>
      <c r="AM2252" s="90"/>
      <c r="AN2252" s="90" t="s">
        <v>57</v>
      </c>
      <c r="AO2252" s="90" t="s">
        <v>1857</v>
      </c>
      <c r="AP2252" s="90" t="s">
        <v>2136</v>
      </c>
      <c r="AQ2252" s="90" t="s">
        <v>387</v>
      </c>
      <c r="AR2252" s="90" t="s">
        <v>2134</v>
      </c>
      <c r="AS2252" s="90" t="s">
        <v>60</v>
      </c>
      <c r="AT2252" s="90" t="s">
        <v>61</v>
      </c>
      <c r="AU2252" s="97" t="s">
        <v>62</v>
      </c>
      <c r="AV2252" s="98" t="s">
        <v>63</v>
      </c>
      <c r="AW2252" s="98" t="s">
        <v>64</v>
      </c>
      <c r="AX2252" s="97">
        <v>3202008</v>
      </c>
      <c r="AY2252" s="98" t="s">
        <v>65</v>
      </c>
      <c r="AZ2252" s="98" t="s">
        <v>175</v>
      </c>
      <c r="BA2252" s="24"/>
    </row>
    <row r="2253" spans="1:53" ht="84.75" customHeight="1">
      <c r="A2253" s="23" t="str">
        <f>+IFERROR(VLOOKUP(R2253,'[2]Listas niveles'!$D$2:$E$11,2,FALSE),"")</f>
        <v>DTCA</v>
      </c>
      <c r="B2253" s="23" t="str">
        <f>+IFERROR(VLOOKUP(AS2253,'[2]Listas anexo 1'!$A$7:$B$8,2,FALSE),"")</f>
        <v>ADMIN</v>
      </c>
      <c r="C2253" s="23" t="str">
        <f>+IFERROR(VLOOKUP(AT2253,'[2]Listas anexo 1'!$A$13:$B$15,2,FALSE),"")</f>
        <v>ADMINYCOOR</v>
      </c>
      <c r="D2253" s="23" t="str">
        <f>+IFERROR(VLOOKUP(AT2253,'[2]Listas anexo 1'!$A$13:$C$15,3,FALSE),"")</f>
        <v>CONTRIBUIR</v>
      </c>
      <c r="E2253" s="23" t="str">
        <f>+IFERROR(VLOOKUP(AT2253,'[2]Listas anexo 1'!$A$19:$B$21,2,FALSE),"")</f>
        <v>ADMINOB</v>
      </c>
      <c r="F2253" s="23" t="str">
        <f>+IFERROR(VLOOKUP(AV2253,'[2]Listas anexo 1'!$J$13:$K$21,2,FALSE),"")</f>
        <v>ADOBIV</v>
      </c>
      <c r="G2253" s="23" t="str">
        <f>+IFERROR(VLOOKUP(AW2253,'[2]LISTAS ANEXO 1. 2'!$A$9:$B$38,2,FALSE),"")</f>
        <v>AXVI</v>
      </c>
      <c r="H2253" s="23" t="str">
        <f>+IFERROR(IF(C2253="ADMINYCOOR",VLOOKUP(AY2253,'[2]LISTAS ANEXO 1. 3'!$B$13:$C$42,2,FALSE),IF(C2253="TASAS",VLOOKUP(AY2253,'[2]LISTAS ANEXO 1. 3'!$B$43:$C$51,2,FALSE),IF(C2253="FORTALECIMIENTO",VLOOKUP(AY2253,'[2]LISTAS ANEXO 1. 3'!$B$52:$C$58,2,FALSE),""))),"")</f>
        <v>CD</v>
      </c>
      <c r="I2253" s="23" t="str">
        <f>+IFERROR(VLOOKUP(#REF!,'[2]LISTAS ANEXO 1. 4'!$B$74:$C$90,2,FALSE),"")</f>
        <v/>
      </c>
      <c r="J2253" s="23" t="str">
        <f>+IFERROR(VLOOKUP(X2253,[2]ORDINALES!$B$2:$C$5,2,FALSE),"")</f>
        <v>CTADOS</v>
      </c>
      <c r="K2253" s="23" t="str">
        <f>+IFERROR(VLOOKUP(#REF!,[2]REGION!$G$2:$I$1125,2,FALSE),"")</f>
        <v/>
      </c>
      <c r="L2253" s="23" t="str">
        <f>+IFERROR(VLOOKUP(AI2253,[2]REGION!$G$2:$I$1125,2,FALSE),"")</f>
        <v>CHOCO</v>
      </c>
      <c r="M2253" s="23" t="str">
        <f>+IFERROR(VLOOKUP(#REF!,[2]ORDINALES!$H$2:$I$382,2,FALSE),"")</f>
        <v/>
      </c>
      <c r="N2253" s="23" t="str">
        <f>IFERROR(VLOOKUP(U2253,'[2]Lista Willy'!$B$11:$D$14,3,FALSE),"")</f>
        <v>REC_11</v>
      </c>
      <c r="O2253" s="24"/>
      <c r="P2253" s="90">
        <v>66011</v>
      </c>
      <c r="Q2253" s="90" t="s">
        <v>540</v>
      </c>
      <c r="R2253" s="90" t="s">
        <v>1757</v>
      </c>
      <c r="S2253" s="90" t="s">
        <v>2118</v>
      </c>
      <c r="T2253" s="94" t="s">
        <v>1757</v>
      </c>
      <c r="U2253" s="90" t="s">
        <v>52</v>
      </c>
      <c r="V2253" s="94" t="s">
        <v>53</v>
      </c>
      <c r="W2253" s="90" t="s">
        <v>54</v>
      </c>
      <c r="X2253" s="90" t="s">
        <v>55</v>
      </c>
      <c r="Y2253" s="99" t="s">
        <v>2139</v>
      </c>
      <c r="Z2253" s="87">
        <v>1800000</v>
      </c>
      <c r="AA2253" s="120"/>
      <c r="AB2253" s="87"/>
      <c r="AC2253" s="87"/>
      <c r="AD2253" s="87"/>
      <c r="AE2253" s="120">
        <v>1800000</v>
      </c>
      <c r="AF2253" s="88"/>
      <c r="AG2253" s="89"/>
      <c r="AH2253" s="90" t="s">
        <v>57</v>
      </c>
      <c r="AI2253" s="90" t="s">
        <v>2120</v>
      </c>
      <c r="AJ2253" s="90" t="s">
        <v>2121</v>
      </c>
      <c r="AK2253" s="90" t="s">
        <v>1881</v>
      </c>
      <c r="AL2253" s="90" t="s">
        <v>2122</v>
      </c>
      <c r="AM2253" s="90"/>
      <c r="AN2253" s="90" t="s">
        <v>57</v>
      </c>
      <c r="AO2253" s="90" t="s">
        <v>1857</v>
      </c>
      <c r="AP2253" s="90" t="s">
        <v>2136</v>
      </c>
      <c r="AQ2253" s="90" t="s">
        <v>387</v>
      </c>
      <c r="AR2253" s="90" t="s">
        <v>2134</v>
      </c>
      <c r="AS2253" s="90" t="s">
        <v>60</v>
      </c>
      <c r="AT2253" s="90" t="s">
        <v>61</v>
      </c>
      <c r="AU2253" s="97" t="s">
        <v>62</v>
      </c>
      <c r="AV2253" s="98" t="s">
        <v>63</v>
      </c>
      <c r="AW2253" s="98" t="s">
        <v>64</v>
      </c>
      <c r="AX2253" s="97">
        <v>3202008</v>
      </c>
      <c r="AY2253" s="98" t="s">
        <v>65</v>
      </c>
      <c r="AZ2253" s="98" t="s">
        <v>175</v>
      </c>
      <c r="BA2253" s="24"/>
    </row>
    <row r="2254" spans="1:53" ht="84.75" customHeight="1">
      <c r="A2254" s="23" t="str">
        <f>+IFERROR(VLOOKUP(R2254,'[2]Listas niveles'!$D$2:$E$11,2,FALSE),"")</f>
        <v>DTCA</v>
      </c>
      <c r="B2254" s="23" t="str">
        <f>+IFERROR(VLOOKUP(AS2254,'[2]Listas anexo 1'!$A$7:$B$8,2,FALSE),"")</f>
        <v>ADMIN</v>
      </c>
      <c r="C2254" s="23" t="str">
        <f>+IFERROR(VLOOKUP(AT2254,'[2]Listas anexo 1'!$A$13:$B$15,2,FALSE),"")</f>
        <v>ADMINYCOOR</v>
      </c>
      <c r="D2254" s="23" t="str">
        <f>+IFERROR(VLOOKUP(AT2254,'[2]Listas anexo 1'!$A$13:$C$15,3,FALSE),"")</f>
        <v>CONTRIBUIR</v>
      </c>
      <c r="E2254" s="23" t="str">
        <f>+IFERROR(VLOOKUP(AT2254,'[2]Listas anexo 1'!$A$19:$B$21,2,FALSE),"")</f>
        <v>ADMINOB</v>
      </c>
      <c r="F2254" s="23" t="str">
        <f>+IFERROR(VLOOKUP(AV2254,'[2]Listas anexo 1'!$J$13:$K$21,2,FALSE),"")</f>
        <v>ADOBIV</v>
      </c>
      <c r="G2254" s="23" t="str">
        <f>+IFERROR(VLOOKUP(AW2254,'[2]LISTAS ANEXO 1. 2'!$A$9:$B$38,2,FALSE),"")</f>
        <v>AXIII</v>
      </c>
      <c r="H2254" s="23" t="str">
        <f>+IFERROR(IF(C2254="ADMINYCOOR",VLOOKUP(AY2254,'[2]LISTAS ANEXO 1. 3'!$B$13:$C$42,2,FALSE),IF(C2254="TASAS",VLOOKUP(AY2254,'[2]LISTAS ANEXO 1. 3'!$B$43:$C$51,2,FALSE),IF(C2254="FORTALECIMIENTO",VLOOKUP(AY2254,'[2]LISTAS ANEXO 1. 3'!$B$52:$C$58,2,FALSE),""))),"")</f>
        <v>TT</v>
      </c>
      <c r="I2254" s="23" t="str">
        <f>+IFERROR(VLOOKUP(#REF!,'[2]LISTAS ANEXO 1. 4'!$B$74:$C$90,2,FALSE),"")</f>
        <v/>
      </c>
      <c r="J2254" s="23" t="str">
        <f>+IFERROR(VLOOKUP(X2254,[2]ORDINALES!$B$2:$C$5,2,FALSE),"")</f>
        <v>CTADOS</v>
      </c>
      <c r="K2254" s="23" t="str">
        <f>+IFERROR(VLOOKUP(#REF!,[2]REGION!$G$2:$I$1125,2,FALSE),"")</f>
        <v/>
      </c>
      <c r="L2254" s="23" t="str">
        <f>+IFERROR(VLOOKUP(AI2254,[2]REGION!$G$2:$I$1125,2,FALSE),"")</f>
        <v>CHOCO</v>
      </c>
      <c r="M2254" s="23" t="str">
        <f>+IFERROR(VLOOKUP(#REF!,[2]ORDINALES!$H$2:$I$382,2,FALSE),"")</f>
        <v/>
      </c>
      <c r="N2254" s="23" t="str">
        <f>IFERROR(VLOOKUP(U2254,'[2]Lista Willy'!$B$11:$D$14,3,FALSE),"")</f>
        <v>REC_11</v>
      </c>
      <c r="O2254" s="24"/>
      <c r="P2254" s="90">
        <v>66012</v>
      </c>
      <c r="Q2254" s="90" t="s">
        <v>540</v>
      </c>
      <c r="R2254" s="90" t="s">
        <v>1757</v>
      </c>
      <c r="S2254" s="90" t="s">
        <v>2118</v>
      </c>
      <c r="T2254" s="94" t="s">
        <v>1757</v>
      </c>
      <c r="U2254" s="90" t="s">
        <v>52</v>
      </c>
      <c r="V2254" s="94" t="s">
        <v>53</v>
      </c>
      <c r="W2254" s="90" t="s">
        <v>54</v>
      </c>
      <c r="X2254" s="90" t="s">
        <v>55</v>
      </c>
      <c r="Y2254" s="99" t="s">
        <v>2140</v>
      </c>
      <c r="Z2254" s="87">
        <v>871897800</v>
      </c>
      <c r="AA2254" s="120"/>
      <c r="AB2254" s="87"/>
      <c r="AC2254" s="87"/>
      <c r="AD2254" s="87"/>
      <c r="AE2254" s="120">
        <v>871897800</v>
      </c>
      <c r="AF2254" s="88">
        <v>838678397</v>
      </c>
      <c r="AG2254" s="89">
        <v>871897800</v>
      </c>
      <c r="AH2254" s="90">
        <v>81522</v>
      </c>
      <c r="AI2254" s="90" t="s">
        <v>2120</v>
      </c>
      <c r="AJ2254" s="90" t="s">
        <v>2121</v>
      </c>
      <c r="AK2254" s="90"/>
      <c r="AL2254" s="90"/>
      <c r="AM2254" s="90"/>
      <c r="AN2254" s="90" t="s">
        <v>57</v>
      </c>
      <c r="AO2254" s="90" t="s">
        <v>1857</v>
      </c>
      <c r="AP2254" s="90" t="s">
        <v>2136</v>
      </c>
      <c r="AQ2254" s="90" t="s">
        <v>387</v>
      </c>
      <c r="AR2254" s="90" t="s">
        <v>57</v>
      </c>
      <c r="AS2254" s="90" t="s">
        <v>60</v>
      </c>
      <c r="AT2254" s="90" t="s">
        <v>61</v>
      </c>
      <c r="AU2254" s="97" t="s">
        <v>62</v>
      </c>
      <c r="AV2254" s="98" t="s">
        <v>63</v>
      </c>
      <c r="AW2254" s="98" t="s">
        <v>2141</v>
      </c>
      <c r="AX2254" s="97">
        <v>3202034</v>
      </c>
      <c r="AY2254" s="98" t="s">
        <v>2142</v>
      </c>
      <c r="AZ2254" s="98" t="s">
        <v>2143</v>
      </c>
      <c r="BA2254" s="24"/>
    </row>
    <row r="2255" spans="1:53" ht="84.75" customHeight="1">
      <c r="A2255" s="23" t="str">
        <f>+IFERROR(VLOOKUP(R2255,'[2]Listas niveles'!$D$2:$E$11,2,FALSE),"")</f>
        <v>DTCA</v>
      </c>
      <c r="B2255" s="23" t="str">
        <f>+IFERROR(VLOOKUP(AS2255,'[2]Listas anexo 1'!$A$7:$B$8,2,FALSE),"")</f>
        <v>ADMIN</v>
      </c>
      <c r="C2255" s="23" t="str">
        <f>+IFERROR(VLOOKUP(AT2255,'[2]Listas anexo 1'!$A$13:$B$15,2,FALSE),"")</f>
        <v>ADMINYCOOR</v>
      </c>
      <c r="D2255" s="23" t="str">
        <f>+IFERROR(VLOOKUP(AT2255,'[2]Listas anexo 1'!$A$13:$C$15,3,FALSE),"")</f>
        <v>CONTRIBUIR</v>
      </c>
      <c r="E2255" s="23" t="str">
        <f>+IFERROR(VLOOKUP(AT2255,'[2]Listas anexo 1'!$A$19:$B$21,2,FALSE),"")</f>
        <v>ADMINOB</v>
      </c>
      <c r="F2255" s="23" t="str">
        <f>+IFERROR(VLOOKUP(AV2255,'[2]Listas anexo 1'!$J$13:$K$21,2,FALSE),"")</f>
        <v>ADOBI</v>
      </c>
      <c r="G2255" s="23" t="str">
        <f>+IFERROR(VLOOKUP(AW2255,'[2]LISTAS ANEXO 1. 2'!$A$9:$B$38,2,FALSE),"")</f>
        <v>AI</v>
      </c>
      <c r="H2255" s="23" t="str">
        <f>+IFERROR(IF(C2255="ADMINYCOOR",VLOOKUP(AY2255,'[2]LISTAS ANEXO 1. 3'!$B$13:$C$42,2,FALSE),IF(C2255="TASAS",VLOOKUP(AY2255,'[2]LISTAS ANEXO 1. 3'!$B$43:$C$51,2,FALSE),IF(C2255="FORTALECIMIENTO",VLOOKUP(AY2255,'[2]LISTAS ANEXO 1. 3'!$B$52:$C$58,2,FALSE),""))),"")</f>
        <v>AA</v>
      </c>
      <c r="I2255" s="23" t="str">
        <f>+IFERROR(VLOOKUP(#REF!,'[2]LISTAS ANEXO 1. 4'!$B$74:$C$90,2,FALSE),"")</f>
        <v/>
      </c>
      <c r="J2255" s="23" t="str">
        <f>+IFERROR(VLOOKUP(X2255,[2]ORDINALES!$B$2:$C$5,2,FALSE),"")</f>
        <v>CTADOS</v>
      </c>
      <c r="K2255" s="23" t="str">
        <f>+IFERROR(VLOOKUP(#REF!,[2]REGION!$G$2:$I$1125,2,FALSE),"")</f>
        <v/>
      </c>
      <c r="L2255" s="23" t="str">
        <f>+IFERROR(VLOOKUP(AI2255,[2]REGION!$G$2:$I$1125,2,FALSE),"")</f>
        <v>CHOCO</v>
      </c>
      <c r="M2255" s="23" t="str">
        <f>+IFERROR(VLOOKUP(#REF!,[2]ORDINALES!$H$2:$I$382,2,FALSE),"")</f>
        <v/>
      </c>
      <c r="N2255" s="23" t="str">
        <f>IFERROR(VLOOKUP(U2255,'[2]Lista Willy'!$B$11:$D$14,3,FALSE),"")</f>
        <v>REC_11</v>
      </c>
      <c r="O2255" s="24"/>
      <c r="P2255" s="90">
        <v>66013</v>
      </c>
      <c r="Q2255" s="90" t="s">
        <v>540</v>
      </c>
      <c r="R2255" s="90" t="s">
        <v>1757</v>
      </c>
      <c r="S2255" s="90" t="s">
        <v>2118</v>
      </c>
      <c r="T2255" s="94" t="s">
        <v>1757</v>
      </c>
      <c r="U2255" s="90" t="s">
        <v>52</v>
      </c>
      <c r="V2255" s="94" t="s">
        <v>53</v>
      </c>
      <c r="W2255" s="90" t="s">
        <v>54</v>
      </c>
      <c r="X2255" s="90" t="s">
        <v>55</v>
      </c>
      <c r="Y2255" s="99" t="s">
        <v>2144</v>
      </c>
      <c r="Z2255" s="87">
        <v>38830000</v>
      </c>
      <c r="AA2255" s="120"/>
      <c r="AB2255" s="87"/>
      <c r="AC2255" s="87"/>
      <c r="AD2255" s="87"/>
      <c r="AE2255" s="120">
        <v>38830000</v>
      </c>
      <c r="AF2255" s="88"/>
      <c r="AG2255" s="89"/>
      <c r="AH2255" s="90" t="s">
        <v>57</v>
      </c>
      <c r="AI2255" s="90" t="s">
        <v>2120</v>
      </c>
      <c r="AJ2255" s="90" t="s">
        <v>2121</v>
      </c>
      <c r="AK2255" s="90" t="s">
        <v>1881</v>
      </c>
      <c r="AL2255" s="90" t="s">
        <v>2122</v>
      </c>
      <c r="AM2255" s="90"/>
      <c r="AN2255" s="90" t="s">
        <v>57</v>
      </c>
      <c r="AO2255" s="90" t="s">
        <v>1857</v>
      </c>
      <c r="AP2255" s="90" t="s">
        <v>2136</v>
      </c>
      <c r="AQ2255" s="90" t="s">
        <v>387</v>
      </c>
      <c r="AR2255" s="90" t="s">
        <v>2134</v>
      </c>
      <c r="AS2255" s="90" t="s">
        <v>60</v>
      </c>
      <c r="AT2255" s="90" t="s">
        <v>61</v>
      </c>
      <c r="AU2255" s="97" t="s">
        <v>62</v>
      </c>
      <c r="AV2255" s="98" t="s">
        <v>125</v>
      </c>
      <c r="AW2255" s="98" t="s">
        <v>126</v>
      </c>
      <c r="AX2255" s="97">
        <v>3202032</v>
      </c>
      <c r="AY2255" s="98" t="s">
        <v>127</v>
      </c>
      <c r="AZ2255" s="98" t="s">
        <v>128</v>
      </c>
      <c r="BA2255" s="24"/>
    </row>
    <row r="2256" spans="1:53" ht="84.75" customHeight="1">
      <c r="A2256" s="23" t="str">
        <f>+IFERROR(VLOOKUP(R2256,'[2]Listas niveles'!$D$2:$E$11,2,FALSE),"")</f>
        <v>DTCA</v>
      </c>
      <c r="B2256" s="23" t="str">
        <f>+IFERROR(VLOOKUP(AS2256,'[2]Listas anexo 1'!$A$7:$B$8,2,FALSE),"")</f>
        <v>ADMIN</v>
      </c>
      <c r="C2256" s="23" t="str">
        <f>+IFERROR(VLOOKUP(AT2256,'[2]Listas anexo 1'!$A$13:$B$15,2,FALSE),"")</f>
        <v>ADMINYCOOR</v>
      </c>
      <c r="D2256" s="23" t="str">
        <f>+IFERROR(VLOOKUP(AT2256,'[2]Listas anexo 1'!$A$13:$C$15,3,FALSE),"")</f>
        <v>CONTRIBUIR</v>
      </c>
      <c r="E2256" s="23" t="str">
        <f>+IFERROR(VLOOKUP(AT2256,'[2]Listas anexo 1'!$A$19:$B$21,2,FALSE),"")</f>
        <v>ADMINOB</v>
      </c>
      <c r="F2256" s="23" t="str">
        <f>+IFERROR(VLOOKUP(AV2256,'[2]Listas anexo 1'!$J$13:$K$21,2,FALSE),"")</f>
        <v>ADOBI</v>
      </c>
      <c r="G2256" s="23" t="str">
        <f>+IFERROR(VLOOKUP(AW2256,'[2]LISTAS ANEXO 1. 2'!$A$9:$B$38,2,FALSE),"")</f>
        <v>AI</v>
      </c>
      <c r="H2256" s="23" t="str">
        <f>+IFERROR(IF(C2256="ADMINYCOOR",VLOOKUP(AY2256,'[2]LISTAS ANEXO 1. 3'!$B$13:$C$42,2,FALSE),IF(C2256="TASAS",VLOOKUP(AY2256,'[2]LISTAS ANEXO 1. 3'!$B$43:$C$51,2,FALSE),IF(C2256="FORTALECIMIENTO",VLOOKUP(AY2256,'[2]LISTAS ANEXO 1. 3'!$B$52:$C$58,2,FALSE),""))),"")</f>
        <v>AA</v>
      </c>
      <c r="I2256" s="23" t="str">
        <f>+IFERROR(VLOOKUP(#REF!,'[2]LISTAS ANEXO 1. 4'!$B$74:$C$90,2,FALSE),"")</f>
        <v/>
      </c>
      <c r="J2256" s="23" t="str">
        <f>+IFERROR(VLOOKUP(X2256,[2]ORDINALES!$B$2:$C$5,2,FALSE),"")</f>
        <v>CTADOS</v>
      </c>
      <c r="K2256" s="23" t="str">
        <f>+IFERROR(VLOOKUP(#REF!,[2]REGION!$G$2:$I$1125,2,FALSE),"")</f>
        <v/>
      </c>
      <c r="L2256" s="23" t="str">
        <f>+IFERROR(VLOOKUP(AI2256,[2]REGION!$G$2:$I$1125,2,FALSE),"")</f>
        <v>MAGDALENA</v>
      </c>
      <c r="M2256" s="23" t="str">
        <f>+IFERROR(VLOOKUP(#REF!,[2]ORDINALES!$H$2:$I$382,2,FALSE),"")</f>
        <v/>
      </c>
      <c r="N2256" s="23" t="str">
        <f>IFERROR(VLOOKUP(U2256,'[2]Lista Willy'!$B$11:$D$14,3,FALSE),"")</f>
        <v>REC_11</v>
      </c>
      <c r="O2256" s="24"/>
      <c r="P2256" s="90">
        <v>67000</v>
      </c>
      <c r="Q2256" s="90" t="s">
        <v>540</v>
      </c>
      <c r="R2256" s="90" t="s">
        <v>1757</v>
      </c>
      <c r="S2256" s="90" t="s">
        <v>2145</v>
      </c>
      <c r="T2256" s="94" t="s">
        <v>1757</v>
      </c>
      <c r="U2256" s="90" t="s">
        <v>52</v>
      </c>
      <c r="V2256" s="94" t="s">
        <v>53</v>
      </c>
      <c r="W2256" s="90" t="s">
        <v>54</v>
      </c>
      <c r="X2256" s="90" t="s">
        <v>55</v>
      </c>
      <c r="Y2256" s="99" t="s">
        <v>2146</v>
      </c>
      <c r="Z2256" s="87">
        <v>78535440</v>
      </c>
      <c r="AA2256" s="120"/>
      <c r="AB2256" s="87"/>
      <c r="AC2256" s="87"/>
      <c r="AD2256" s="87"/>
      <c r="AE2256" s="120">
        <v>78535440</v>
      </c>
      <c r="AF2256" s="88"/>
      <c r="AG2256" s="89"/>
      <c r="AH2256" s="90" t="s">
        <v>57</v>
      </c>
      <c r="AI2256" s="90" t="s">
        <v>1759</v>
      </c>
      <c r="AJ2256" s="90" t="s">
        <v>2147</v>
      </c>
      <c r="AK2256" s="90" t="s">
        <v>59</v>
      </c>
      <c r="AL2256" s="90" t="s">
        <v>2148</v>
      </c>
      <c r="AM2256" s="90"/>
      <c r="AN2256" s="90" t="s">
        <v>57</v>
      </c>
      <c r="AO2256" s="90" t="s">
        <v>1977</v>
      </c>
      <c r="AP2256" s="90" t="s">
        <v>2149</v>
      </c>
      <c r="AQ2256" s="90" t="s">
        <v>387</v>
      </c>
      <c r="AR2256" s="90" t="s">
        <v>2150</v>
      </c>
      <c r="AS2256" s="90" t="s">
        <v>60</v>
      </c>
      <c r="AT2256" s="90" t="s">
        <v>61</v>
      </c>
      <c r="AU2256" s="97" t="s">
        <v>62</v>
      </c>
      <c r="AV2256" s="98" t="s">
        <v>125</v>
      </c>
      <c r="AW2256" s="98" t="s">
        <v>126</v>
      </c>
      <c r="AX2256" s="97">
        <v>3202032</v>
      </c>
      <c r="AY2256" s="98" t="s">
        <v>127</v>
      </c>
      <c r="AZ2256" s="98" t="s">
        <v>293</v>
      </c>
      <c r="BA2256" s="24"/>
    </row>
    <row r="2257" spans="1:53" ht="84.75" customHeight="1">
      <c r="A2257" s="23" t="str">
        <f>+IFERROR(VLOOKUP(R2257,'[2]Listas niveles'!$D$2:$E$11,2,FALSE),"")</f>
        <v>DTCA</v>
      </c>
      <c r="B2257" s="23" t="str">
        <f>+IFERROR(VLOOKUP(AS2257,'[2]Listas anexo 1'!$A$7:$B$8,2,FALSE),"")</f>
        <v>ADMIN</v>
      </c>
      <c r="C2257" s="23" t="str">
        <f>+IFERROR(VLOOKUP(AT2257,'[2]Listas anexo 1'!$A$13:$B$15,2,FALSE),"")</f>
        <v>ADMINYCOOR</v>
      </c>
      <c r="D2257" s="23" t="str">
        <f>+IFERROR(VLOOKUP(AT2257,'[2]Listas anexo 1'!$A$13:$C$15,3,FALSE),"")</f>
        <v>CONTRIBUIR</v>
      </c>
      <c r="E2257" s="23" t="str">
        <f>+IFERROR(VLOOKUP(AT2257,'[2]Listas anexo 1'!$A$19:$B$21,2,FALSE),"")</f>
        <v>ADMINOB</v>
      </c>
      <c r="F2257" s="23" t="str">
        <f>+IFERROR(VLOOKUP(AV2257,'[2]Listas anexo 1'!$J$13:$K$21,2,FALSE),"")</f>
        <v>ADOBI</v>
      </c>
      <c r="G2257" s="23" t="str">
        <f>+IFERROR(VLOOKUP(AW2257,'[2]LISTAS ANEXO 1. 2'!$A$9:$B$38,2,FALSE),"")</f>
        <v>AI</v>
      </c>
      <c r="H2257" s="23" t="str">
        <f>+IFERROR(IF(C2257="ADMINYCOOR",VLOOKUP(AY2257,'[2]LISTAS ANEXO 1. 3'!$B$13:$C$42,2,FALSE),IF(C2257="TASAS",VLOOKUP(AY2257,'[2]LISTAS ANEXO 1. 3'!$B$43:$C$51,2,FALSE),IF(C2257="FORTALECIMIENTO",VLOOKUP(AY2257,'[2]LISTAS ANEXO 1. 3'!$B$52:$C$58,2,FALSE),""))),"")</f>
        <v>AA</v>
      </c>
      <c r="I2257" s="23" t="str">
        <f>+IFERROR(VLOOKUP(#REF!,'[2]LISTAS ANEXO 1. 4'!$B$74:$C$90,2,FALSE),"")</f>
        <v/>
      </c>
      <c r="J2257" s="23" t="str">
        <f>+IFERROR(VLOOKUP(X2257,[2]ORDINALES!$B$2:$C$5,2,FALSE),"")</f>
        <v>CTADOS</v>
      </c>
      <c r="K2257" s="23" t="str">
        <f>+IFERROR(VLOOKUP(#REF!,[2]REGION!$G$2:$I$1125,2,FALSE),"")</f>
        <v/>
      </c>
      <c r="L2257" s="23" t="str">
        <f>+IFERROR(VLOOKUP(AI2257,[2]REGION!$G$2:$I$1125,2,FALSE),"")</f>
        <v>MAGDALENA</v>
      </c>
      <c r="M2257" s="23" t="str">
        <f>+IFERROR(VLOOKUP(#REF!,[2]ORDINALES!$H$2:$I$382,2,FALSE),"")</f>
        <v/>
      </c>
      <c r="N2257" s="23" t="str">
        <f>IFERROR(VLOOKUP(U2257,'[2]Lista Willy'!$B$11:$D$14,3,FALSE),"")</f>
        <v>REC_11</v>
      </c>
      <c r="O2257" s="24"/>
      <c r="P2257" s="90">
        <v>67001</v>
      </c>
      <c r="Q2257" s="90" t="s">
        <v>540</v>
      </c>
      <c r="R2257" s="90" t="s">
        <v>1757</v>
      </c>
      <c r="S2257" s="90" t="s">
        <v>2145</v>
      </c>
      <c r="T2257" s="94" t="s">
        <v>1757</v>
      </c>
      <c r="U2257" s="90" t="s">
        <v>52</v>
      </c>
      <c r="V2257" s="94" t="s">
        <v>53</v>
      </c>
      <c r="W2257" s="90" t="s">
        <v>54</v>
      </c>
      <c r="X2257" s="90" t="s">
        <v>55</v>
      </c>
      <c r="Y2257" s="99" t="s">
        <v>2784</v>
      </c>
      <c r="Z2257" s="87">
        <v>23170880</v>
      </c>
      <c r="AA2257" s="120"/>
      <c r="AB2257" s="87"/>
      <c r="AC2257" s="87"/>
      <c r="AD2257" s="87"/>
      <c r="AE2257" s="120">
        <v>23170880</v>
      </c>
      <c r="AF2257" s="88"/>
      <c r="AG2257" s="89"/>
      <c r="AH2257" s="90" t="s">
        <v>57</v>
      </c>
      <c r="AI2257" s="90" t="s">
        <v>1759</v>
      </c>
      <c r="AJ2257" s="90" t="s">
        <v>2151</v>
      </c>
      <c r="AK2257" s="90" t="s">
        <v>59</v>
      </c>
      <c r="AL2257" s="90" t="s">
        <v>2148</v>
      </c>
      <c r="AM2257" s="90"/>
      <c r="AN2257" s="90" t="s">
        <v>57</v>
      </c>
      <c r="AO2257" s="90" t="s">
        <v>1977</v>
      </c>
      <c r="AP2257" s="90" t="s">
        <v>2152</v>
      </c>
      <c r="AQ2257" s="90" t="s">
        <v>387</v>
      </c>
      <c r="AR2257" s="90" t="s">
        <v>2150</v>
      </c>
      <c r="AS2257" s="90" t="s">
        <v>60</v>
      </c>
      <c r="AT2257" s="90" t="s">
        <v>61</v>
      </c>
      <c r="AU2257" s="97" t="s">
        <v>62</v>
      </c>
      <c r="AV2257" s="98" t="s">
        <v>125</v>
      </c>
      <c r="AW2257" s="98" t="s">
        <v>126</v>
      </c>
      <c r="AX2257" s="97">
        <v>3202032</v>
      </c>
      <c r="AY2257" s="98" t="s">
        <v>127</v>
      </c>
      <c r="AZ2257" s="98" t="s">
        <v>293</v>
      </c>
      <c r="BA2257" s="24"/>
    </row>
    <row r="2258" spans="1:53" ht="84.75" customHeight="1">
      <c r="A2258" s="23" t="str">
        <f>+IFERROR(VLOOKUP(R2258,'[2]Listas niveles'!$D$2:$E$11,2,FALSE),"")</f>
        <v>DTCA</v>
      </c>
      <c r="B2258" s="23" t="str">
        <f>+IFERROR(VLOOKUP(AS2258,'[2]Listas anexo 1'!$A$7:$B$8,2,FALSE),"")</f>
        <v>ADMIN</v>
      </c>
      <c r="C2258" s="23" t="str">
        <f>+IFERROR(VLOOKUP(AT2258,'[2]Listas anexo 1'!$A$13:$B$15,2,FALSE),"")</f>
        <v>ADMINYCOOR</v>
      </c>
      <c r="D2258" s="23" t="str">
        <f>+IFERROR(VLOOKUP(AT2258,'[2]Listas anexo 1'!$A$13:$C$15,3,FALSE),"")</f>
        <v>CONTRIBUIR</v>
      </c>
      <c r="E2258" s="23" t="str">
        <f>+IFERROR(VLOOKUP(AT2258,'[2]Listas anexo 1'!$A$19:$B$21,2,FALSE),"")</f>
        <v>ADMINOB</v>
      </c>
      <c r="F2258" s="23" t="str">
        <f>+IFERROR(VLOOKUP(AV2258,'[2]Listas anexo 1'!$J$13:$K$21,2,FALSE),"")</f>
        <v>ADOBI</v>
      </c>
      <c r="G2258" s="23" t="str">
        <f>+IFERROR(VLOOKUP(AW2258,'[2]LISTAS ANEXO 1. 2'!$A$9:$B$38,2,FALSE),"")</f>
        <v>AI</v>
      </c>
      <c r="H2258" s="23" t="str">
        <f>+IFERROR(IF(C2258="ADMINYCOOR",VLOOKUP(AY2258,'[2]LISTAS ANEXO 1. 3'!$B$13:$C$42,2,FALSE),IF(C2258="TASAS",VLOOKUP(AY2258,'[2]LISTAS ANEXO 1. 3'!$B$43:$C$51,2,FALSE),IF(C2258="FORTALECIMIENTO",VLOOKUP(AY2258,'[2]LISTAS ANEXO 1. 3'!$B$52:$C$58,2,FALSE),""))),"")</f>
        <v>AA</v>
      </c>
      <c r="I2258" s="23" t="str">
        <f>+IFERROR(VLOOKUP(#REF!,'[2]LISTAS ANEXO 1. 4'!$B$74:$C$90,2,FALSE),"")</f>
        <v/>
      </c>
      <c r="J2258" s="23" t="str">
        <f>+IFERROR(VLOOKUP(X2258,[2]ORDINALES!$B$2:$C$5,2,FALSE),"")</f>
        <v>CTADOS</v>
      </c>
      <c r="K2258" s="23" t="str">
        <f>+IFERROR(VLOOKUP(#REF!,[2]REGION!$G$2:$I$1125,2,FALSE),"")</f>
        <v/>
      </c>
      <c r="L2258" s="23" t="str">
        <f>+IFERROR(VLOOKUP(AI2258,[2]REGION!$G$2:$I$1125,2,FALSE),"")</f>
        <v>MAGDALENA</v>
      </c>
      <c r="M2258" s="23" t="str">
        <f>+IFERROR(VLOOKUP(#REF!,[2]ORDINALES!$H$2:$I$382,2,FALSE),"")</f>
        <v/>
      </c>
      <c r="N2258" s="23" t="str">
        <f>IFERROR(VLOOKUP(U2258,'[2]Lista Willy'!$B$11:$D$14,3,FALSE),"")</f>
        <v>REC_11</v>
      </c>
      <c r="O2258" s="24"/>
      <c r="P2258" s="90">
        <v>67002</v>
      </c>
      <c r="Q2258" s="90" t="s">
        <v>540</v>
      </c>
      <c r="R2258" s="90" t="s">
        <v>1757</v>
      </c>
      <c r="S2258" s="90" t="s">
        <v>2145</v>
      </c>
      <c r="T2258" s="94" t="s">
        <v>1757</v>
      </c>
      <c r="U2258" s="90" t="s">
        <v>52</v>
      </c>
      <c r="V2258" s="94" t="s">
        <v>53</v>
      </c>
      <c r="W2258" s="90" t="s">
        <v>54</v>
      </c>
      <c r="X2258" s="90" t="s">
        <v>55</v>
      </c>
      <c r="Y2258" s="99" t="s">
        <v>2153</v>
      </c>
      <c r="Z2258" s="87">
        <v>23170880</v>
      </c>
      <c r="AA2258" s="120"/>
      <c r="AB2258" s="87"/>
      <c r="AC2258" s="87"/>
      <c r="AD2258" s="87"/>
      <c r="AE2258" s="120">
        <v>23170880</v>
      </c>
      <c r="AF2258" s="88"/>
      <c r="AG2258" s="89"/>
      <c r="AH2258" s="90" t="s">
        <v>57</v>
      </c>
      <c r="AI2258" s="90" t="s">
        <v>1759</v>
      </c>
      <c r="AJ2258" s="90" t="s">
        <v>2151</v>
      </c>
      <c r="AK2258" s="90" t="s">
        <v>59</v>
      </c>
      <c r="AL2258" s="90" t="s">
        <v>2148</v>
      </c>
      <c r="AM2258" s="90"/>
      <c r="AN2258" s="90" t="s">
        <v>57</v>
      </c>
      <c r="AO2258" s="90" t="s">
        <v>1977</v>
      </c>
      <c r="AP2258" s="90" t="s">
        <v>2152</v>
      </c>
      <c r="AQ2258" s="90" t="s">
        <v>387</v>
      </c>
      <c r="AR2258" s="90" t="s">
        <v>2150</v>
      </c>
      <c r="AS2258" s="90" t="s">
        <v>60</v>
      </c>
      <c r="AT2258" s="90" t="s">
        <v>61</v>
      </c>
      <c r="AU2258" s="97" t="s">
        <v>62</v>
      </c>
      <c r="AV2258" s="98" t="s">
        <v>125</v>
      </c>
      <c r="AW2258" s="98" t="s">
        <v>126</v>
      </c>
      <c r="AX2258" s="97">
        <v>3202032</v>
      </c>
      <c r="AY2258" s="98" t="s">
        <v>127</v>
      </c>
      <c r="AZ2258" s="98" t="s">
        <v>293</v>
      </c>
      <c r="BA2258" s="24"/>
    </row>
    <row r="2259" spans="1:53" ht="84.75" customHeight="1">
      <c r="A2259" s="23" t="str">
        <f>+IFERROR(VLOOKUP(R2259,'[2]Listas niveles'!$D$2:$E$11,2,FALSE),"")</f>
        <v>DTCA</v>
      </c>
      <c r="B2259" s="23" t="str">
        <f>+IFERROR(VLOOKUP(AS2259,'[2]Listas anexo 1'!$A$7:$B$8,2,FALSE),"")</f>
        <v>ADMIN</v>
      </c>
      <c r="C2259" s="23" t="str">
        <f>+IFERROR(VLOOKUP(AT2259,'[2]Listas anexo 1'!$A$13:$B$15,2,FALSE),"")</f>
        <v>ADMINYCOOR</v>
      </c>
      <c r="D2259" s="23" t="str">
        <f>+IFERROR(VLOOKUP(AT2259,'[2]Listas anexo 1'!$A$13:$C$15,3,FALSE),"")</f>
        <v>CONTRIBUIR</v>
      </c>
      <c r="E2259" s="23" t="str">
        <f>+IFERROR(VLOOKUP(AT2259,'[2]Listas anexo 1'!$A$19:$B$21,2,FALSE),"")</f>
        <v>ADMINOB</v>
      </c>
      <c r="F2259" s="23" t="str">
        <f>+IFERROR(VLOOKUP(AV2259,'[2]Listas anexo 1'!$J$13:$K$21,2,FALSE),"")</f>
        <v>ADOBI</v>
      </c>
      <c r="G2259" s="23" t="str">
        <f>+IFERROR(VLOOKUP(AW2259,'[2]LISTAS ANEXO 1. 2'!$A$9:$B$38,2,FALSE),"")</f>
        <v>AI</v>
      </c>
      <c r="H2259" s="23" t="str">
        <f>+IFERROR(IF(C2259="ADMINYCOOR",VLOOKUP(AY2259,'[2]LISTAS ANEXO 1. 3'!$B$13:$C$42,2,FALSE),IF(C2259="TASAS",VLOOKUP(AY2259,'[2]LISTAS ANEXO 1. 3'!$B$43:$C$51,2,FALSE),IF(C2259="FORTALECIMIENTO",VLOOKUP(AY2259,'[2]LISTAS ANEXO 1. 3'!$B$52:$C$58,2,FALSE),""))),"")</f>
        <v>AA</v>
      </c>
      <c r="I2259" s="23" t="str">
        <f>+IFERROR(VLOOKUP(#REF!,'[2]LISTAS ANEXO 1. 4'!$B$74:$C$90,2,FALSE),"")</f>
        <v/>
      </c>
      <c r="J2259" s="23" t="str">
        <f>+IFERROR(VLOOKUP(X2259,[2]ORDINALES!$B$2:$C$5,2,FALSE),"")</f>
        <v>CTADOS</v>
      </c>
      <c r="K2259" s="23" t="str">
        <f>+IFERROR(VLOOKUP(#REF!,[2]REGION!$G$2:$I$1125,2,FALSE),"")</f>
        <v/>
      </c>
      <c r="L2259" s="23" t="str">
        <f>+IFERROR(VLOOKUP(AI2259,[2]REGION!$G$2:$I$1125,2,FALSE),"")</f>
        <v>MAGDALENA</v>
      </c>
      <c r="M2259" s="23" t="str">
        <f>+IFERROR(VLOOKUP(#REF!,[2]ORDINALES!$H$2:$I$382,2,FALSE),"")</f>
        <v/>
      </c>
      <c r="N2259" s="23" t="str">
        <f>IFERROR(VLOOKUP(U2259,'[2]Lista Willy'!$B$11:$D$14,3,FALSE),"")</f>
        <v>REC_11</v>
      </c>
      <c r="O2259" s="24"/>
      <c r="P2259" s="90">
        <v>67003</v>
      </c>
      <c r="Q2259" s="90" t="s">
        <v>540</v>
      </c>
      <c r="R2259" s="90" t="s">
        <v>1757</v>
      </c>
      <c r="S2259" s="90" t="s">
        <v>2145</v>
      </c>
      <c r="T2259" s="94" t="s">
        <v>1757</v>
      </c>
      <c r="U2259" s="90" t="s">
        <v>52</v>
      </c>
      <c r="V2259" s="94" t="s">
        <v>53</v>
      </c>
      <c r="W2259" s="90" t="s">
        <v>54</v>
      </c>
      <c r="X2259" s="90" t="s">
        <v>55</v>
      </c>
      <c r="Y2259" s="99" t="s">
        <v>2154</v>
      </c>
      <c r="Z2259" s="87">
        <v>10000000</v>
      </c>
      <c r="AA2259" s="120"/>
      <c r="AB2259" s="87"/>
      <c r="AC2259" s="87"/>
      <c r="AD2259" s="87"/>
      <c r="AE2259" s="120">
        <v>10000000</v>
      </c>
      <c r="AF2259" s="88"/>
      <c r="AG2259" s="89"/>
      <c r="AH2259" s="90" t="s">
        <v>57</v>
      </c>
      <c r="AI2259" s="90" t="s">
        <v>1759</v>
      </c>
      <c r="AJ2259" s="90" t="s">
        <v>2151</v>
      </c>
      <c r="AK2259" s="90" t="s">
        <v>59</v>
      </c>
      <c r="AL2259" s="90" t="s">
        <v>2148</v>
      </c>
      <c r="AM2259" s="90"/>
      <c r="AN2259" s="90" t="s">
        <v>57</v>
      </c>
      <c r="AO2259" s="90" t="s">
        <v>1977</v>
      </c>
      <c r="AP2259" s="90" t="s">
        <v>2152</v>
      </c>
      <c r="AQ2259" s="90" t="s">
        <v>387</v>
      </c>
      <c r="AR2259" s="90" t="s">
        <v>2150</v>
      </c>
      <c r="AS2259" s="90" t="s">
        <v>60</v>
      </c>
      <c r="AT2259" s="90" t="s">
        <v>61</v>
      </c>
      <c r="AU2259" s="97" t="s">
        <v>62</v>
      </c>
      <c r="AV2259" s="98" t="s">
        <v>125</v>
      </c>
      <c r="AW2259" s="98" t="s">
        <v>126</v>
      </c>
      <c r="AX2259" s="97">
        <v>3202032</v>
      </c>
      <c r="AY2259" s="98" t="s">
        <v>127</v>
      </c>
      <c r="AZ2259" s="98" t="s">
        <v>293</v>
      </c>
      <c r="BA2259" s="24"/>
    </row>
    <row r="2260" spans="1:53" ht="84.75" customHeight="1">
      <c r="A2260" s="23" t="str">
        <f>+IFERROR(VLOOKUP(R2260,'[2]Listas niveles'!$D$2:$E$11,2,FALSE),"")</f>
        <v>DTCA</v>
      </c>
      <c r="B2260" s="23" t="str">
        <f>+IFERROR(VLOOKUP(AS2260,'[2]Listas anexo 1'!$A$7:$B$8,2,FALSE),"")</f>
        <v>ADMIN</v>
      </c>
      <c r="C2260" s="23" t="str">
        <f>+IFERROR(VLOOKUP(AT2260,'[2]Listas anexo 1'!$A$13:$B$15,2,FALSE),"")</f>
        <v>ADMINYCOOR</v>
      </c>
      <c r="D2260" s="23" t="str">
        <f>+IFERROR(VLOOKUP(AT2260,'[2]Listas anexo 1'!$A$13:$C$15,3,FALSE),"")</f>
        <v>CONTRIBUIR</v>
      </c>
      <c r="E2260" s="23" t="str">
        <f>+IFERROR(VLOOKUP(AT2260,'[2]Listas anexo 1'!$A$19:$B$21,2,FALSE),"")</f>
        <v>ADMINOB</v>
      </c>
      <c r="F2260" s="23" t="str">
        <f>+IFERROR(VLOOKUP(AV2260,'[2]Listas anexo 1'!$J$13:$K$21,2,FALSE),"")</f>
        <v>ADOBI</v>
      </c>
      <c r="G2260" s="23" t="str">
        <f>+IFERROR(VLOOKUP(AW2260,'[2]LISTAS ANEXO 1. 2'!$A$9:$B$38,2,FALSE),"")</f>
        <v>AI</v>
      </c>
      <c r="H2260" s="23" t="str">
        <f>+IFERROR(IF(C2260="ADMINYCOOR",VLOOKUP(AY2260,'[2]LISTAS ANEXO 1. 3'!$B$13:$C$42,2,FALSE),IF(C2260="TASAS",VLOOKUP(AY2260,'[2]LISTAS ANEXO 1. 3'!$B$43:$C$51,2,FALSE),IF(C2260="FORTALECIMIENTO",VLOOKUP(AY2260,'[2]LISTAS ANEXO 1. 3'!$B$52:$C$58,2,FALSE),""))),"")</f>
        <v>AA</v>
      </c>
      <c r="I2260" s="23" t="str">
        <f>+IFERROR(VLOOKUP(#REF!,'[2]LISTAS ANEXO 1. 4'!$B$74:$C$90,2,FALSE),"")</f>
        <v/>
      </c>
      <c r="J2260" s="23" t="str">
        <f>+IFERROR(VLOOKUP(X2260,[2]ORDINALES!$B$2:$C$5,2,FALSE),"")</f>
        <v>CTADOS</v>
      </c>
      <c r="K2260" s="23" t="str">
        <f>+IFERROR(VLOOKUP(#REF!,[2]REGION!$G$2:$I$1125,2,FALSE),"")</f>
        <v/>
      </c>
      <c r="L2260" s="23" t="str">
        <f>+IFERROR(VLOOKUP(AI2260,[2]REGION!$G$2:$I$1125,2,FALSE),"")</f>
        <v>MAGDALENA</v>
      </c>
      <c r="M2260" s="23" t="str">
        <f>+IFERROR(VLOOKUP(#REF!,[2]ORDINALES!$H$2:$I$382,2,FALSE),"")</f>
        <v/>
      </c>
      <c r="N2260" s="23" t="str">
        <f>IFERROR(VLOOKUP(U2260,'[2]Lista Willy'!$B$11:$D$14,3,FALSE),"")</f>
        <v>REC_11</v>
      </c>
      <c r="O2260" s="24"/>
      <c r="P2260" s="90">
        <v>67004</v>
      </c>
      <c r="Q2260" s="90" t="s">
        <v>540</v>
      </c>
      <c r="R2260" s="90" t="s">
        <v>1757</v>
      </c>
      <c r="S2260" s="90" t="s">
        <v>2145</v>
      </c>
      <c r="T2260" s="94" t="s">
        <v>1757</v>
      </c>
      <c r="U2260" s="90" t="s">
        <v>52</v>
      </c>
      <c r="V2260" s="94" t="s">
        <v>53</v>
      </c>
      <c r="W2260" s="90" t="s">
        <v>54</v>
      </c>
      <c r="X2260" s="90" t="s">
        <v>55</v>
      </c>
      <c r="Y2260" s="99" t="s">
        <v>2155</v>
      </c>
      <c r="Z2260" s="87">
        <v>10000000</v>
      </c>
      <c r="AA2260" s="120"/>
      <c r="AB2260" s="87"/>
      <c r="AC2260" s="87"/>
      <c r="AD2260" s="87"/>
      <c r="AE2260" s="120">
        <v>10000000</v>
      </c>
      <c r="AF2260" s="88"/>
      <c r="AG2260" s="89"/>
      <c r="AH2260" s="90" t="s">
        <v>57</v>
      </c>
      <c r="AI2260" s="90" t="s">
        <v>1759</v>
      </c>
      <c r="AJ2260" s="90" t="s">
        <v>2151</v>
      </c>
      <c r="AK2260" s="90" t="s">
        <v>59</v>
      </c>
      <c r="AL2260" s="90" t="s">
        <v>2148</v>
      </c>
      <c r="AM2260" s="90"/>
      <c r="AN2260" s="90" t="s">
        <v>57</v>
      </c>
      <c r="AO2260" s="90" t="s">
        <v>1977</v>
      </c>
      <c r="AP2260" s="90" t="s">
        <v>2156</v>
      </c>
      <c r="AQ2260" s="90" t="s">
        <v>387</v>
      </c>
      <c r="AR2260" s="90" t="s">
        <v>2150</v>
      </c>
      <c r="AS2260" s="90" t="s">
        <v>60</v>
      </c>
      <c r="AT2260" s="90" t="s">
        <v>61</v>
      </c>
      <c r="AU2260" s="97" t="s">
        <v>62</v>
      </c>
      <c r="AV2260" s="98" t="s">
        <v>125</v>
      </c>
      <c r="AW2260" s="98" t="s">
        <v>126</v>
      </c>
      <c r="AX2260" s="97">
        <v>3202032</v>
      </c>
      <c r="AY2260" s="98" t="s">
        <v>127</v>
      </c>
      <c r="AZ2260" s="98" t="s">
        <v>293</v>
      </c>
      <c r="BA2260" s="24"/>
    </row>
    <row r="2261" spans="1:53" ht="84.75" customHeight="1">
      <c r="A2261" s="23" t="str">
        <f>+IFERROR(VLOOKUP(R2261,'[2]Listas niveles'!$D$2:$E$11,2,FALSE),"")</f>
        <v>DTCA</v>
      </c>
      <c r="B2261" s="23" t="str">
        <f>+IFERROR(VLOOKUP(AS2261,'[2]Listas anexo 1'!$A$7:$B$8,2,FALSE),"")</f>
        <v>ADMIN</v>
      </c>
      <c r="C2261" s="23" t="str">
        <f>+IFERROR(VLOOKUP(AT2261,'[2]Listas anexo 1'!$A$13:$B$15,2,FALSE),"")</f>
        <v>ADMINYCOOR</v>
      </c>
      <c r="D2261" s="23" t="str">
        <f>+IFERROR(VLOOKUP(AT2261,'[2]Listas anexo 1'!$A$13:$C$15,3,FALSE),"")</f>
        <v>CONTRIBUIR</v>
      </c>
      <c r="E2261" s="23" t="str">
        <f>+IFERROR(VLOOKUP(AT2261,'[2]Listas anexo 1'!$A$19:$B$21,2,FALSE),"")</f>
        <v>ADMINOB</v>
      </c>
      <c r="F2261" s="23" t="str">
        <f>+IFERROR(VLOOKUP(AV2261,'[2]Listas anexo 1'!$J$13:$K$21,2,FALSE),"")</f>
        <v>ADOBI</v>
      </c>
      <c r="G2261" s="23" t="str">
        <f>+IFERROR(VLOOKUP(AW2261,'[2]LISTAS ANEXO 1. 2'!$A$9:$B$38,2,FALSE),"")</f>
        <v>AI</v>
      </c>
      <c r="H2261" s="23" t="str">
        <f>+IFERROR(IF(C2261="ADMINYCOOR",VLOOKUP(AY2261,'[2]LISTAS ANEXO 1. 3'!$B$13:$C$42,2,FALSE),IF(C2261="TASAS",VLOOKUP(AY2261,'[2]LISTAS ANEXO 1. 3'!$B$43:$C$51,2,FALSE),IF(C2261="FORTALECIMIENTO",VLOOKUP(AY2261,'[2]LISTAS ANEXO 1. 3'!$B$52:$C$58,2,FALSE),""))),"")</f>
        <v>AA</v>
      </c>
      <c r="I2261" s="23" t="str">
        <f>+IFERROR(VLOOKUP(#REF!,'[2]LISTAS ANEXO 1. 4'!$B$74:$C$90,2,FALSE),"")</f>
        <v/>
      </c>
      <c r="J2261" s="23" t="str">
        <f>+IFERROR(VLOOKUP(X2261,[2]ORDINALES!$B$2:$C$5,2,FALSE),"")</f>
        <v>CTADOS</v>
      </c>
      <c r="K2261" s="23" t="str">
        <f>+IFERROR(VLOOKUP(#REF!,[2]REGION!$G$2:$I$1125,2,FALSE),"")</f>
        <v/>
      </c>
      <c r="L2261" s="23" t="str">
        <f>+IFERROR(VLOOKUP(AI2261,[2]REGION!$G$2:$I$1125,2,FALSE),"")</f>
        <v>MAGDALENA</v>
      </c>
      <c r="M2261" s="23" t="str">
        <f>+IFERROR(VLOOKUP(#REF!,[2]ORDINALES!$H$2:$I$382,2,FALSE),"")</f>
        <v/>
      </c>
      <c r="N2261" s="23" t="str">
        <f>IFERROR(VLOOKUP(U2261,'[2]Lista Willy'!$B$11:$D$14,3,FALSE),"")</f>
        <v>REC_20</v>
      </c>
      <c r="O2261" s="24"/>
      <c r="P2261" s="90">
        <v>67005</v>
      </c>
      <c r="Q2261" s="90" t="s">
        <v>540</v>
      </c>
      <c r="R2261" s="90" t="s">
        <v>1757</v>
      </c>
      <c r="S2261" s="90" t="s">
        <v>2145</v>
      </c>
      <c r="T2261" s="94" t="s">
        <v>1757</v>
      </c>
      <c r="U2261" s="90" t="s">
        <v>153</v>
      </c>
      <c r="V2261" s="94" t="s">
        <v>154</v>
      </c>
      <c r="W2261" s="90" t="s">
        <v>54</v>
      </c>
      <c r="X2261" s="90" t="s">
        <v>55</v>
      </c>
      <c r="Y2261" s="99" t="s">
        <v>2157</v>
      </c>
      <c r="Z2261" s="87">
        <v>10000000</v>
      </c>
      <c r="AA2261" s="120"/>
      <c r="AB2261" s="87"/>
      <c r="AC2261" s="87"/>
      <c r="AD2261" s="87"/>
      <c r="AE2261" s="120">
        <v>10000000</v>
      </c>
      <c r="AF2261" s="88"/>
      <c r="AG2261" s="89"/>
      <c r="AH2261" s="90" t="s">
        <v>57</v>
      </c>
      <c r="AI2261" s="90" t="s">
        <v>1759</v>
      </c>
      <c r="AJ2261" s="90" t="s">
        <v>2151</v>
      </c>
      <c r="AK2261" s="90" t="s">
        <v>59</v>
      </c>
      <c r="AL2261" s="90" t="s">
        <v>2148</v>
      </c>
      <c r="AM2261" s="90"/>
      <c r="AN2261" s="90" t="s">
        <v>57</v>
      </c>
      <c r="AO2261" s="90" t="s">
        <v>1977</v>
      </c>
      <c r="AP2261" s="90" t="s">
        <v>2156</v>
      </c>
      <c r="AQ2261" s="90" t="s">
        <v>387</v>
      </c>
      <c r="AR2261" s="90" t="s">
        <v>2150</v>
      </c>
      <c r="AS2261" s="90" t="s">
        <v>60</v>
      </c>
      <c r="AT2261" s="90" t="s">
        <v>61</v>
      </c>
      <c r="AU2261" s="97" t="s">
        <v>62</v>
      </c>
      <c r="AV2261" s="98" t="s">
        <v>125</v>
      </c>
      <c r="AW2261" s="98" t="s">
        <v>126</v>
      </c>
      <c r="AX2261" s="97">
        <v>3202032</v>
      </c>
      <c r="AY2261" s="98" t="s">
        <v>127</v>
      </c>
      <c r="AZ2261" s="98" t="s">
        <v>293</v>
      </c>
      <c r="BA2261" s="24"/>
    </row>
    <row r="2262" spans="1:53" ht="84.75" customHeight="1">
      <c r="A2262" s="23" t="str">
        <f>+IFERROR(VLOOKUP(R2262,'[2]Listas niveles'!$D$2:$E$11,2,FALSE),"")</f>
        <v>DTCA</v>
      </c>
      <c r="B2262" s="23" t="str">
        <f>+IFERROR(VLOOKUP(AS2262,'[2]Listas anexo 1'!$A$7:$B$8,2,FALSE),"")</f>
        <v>ADMIN</v>
      </c>
      <c r="C2262" s="23" t="str">
        <f>+IFERROR(VLOOKUP(AT2262,'[2]Listas anexo 1'!$A$13:$B$15,2,FALSE),"")</f>
        <v>ADMINYCOOR</v>
      </c>
      <c r="D2262" s="23" t="str">
        <f>+IFERROR(VLOOKUP(AT2262,'[2]Listas anexo 1'!$A$13:$C$15,3,FALSE),"")</f>
        <v>CONTRIBUIR</v>
      </c>
      <c r="E2262" s="23" t="str">
        <f>+IFERROR(VLOOKUP(AT2262,'[2]Listas anexo 1'!$A$19:$B$21,2,FALSE),"")</f>
        <v>ADMINOB</v>
      </c>
      <c r="F2262" s="23" t="str">
        <f>+IFERROR(VLOOKUP(AV2262,'[2]Listas anexo 1'!$J$13:$K$21,2,FALSE),"")</f>
        <v>ADOBI</v>
      </c>
      <c r="G2262" s="23" t="str">
        <f>+IFERROR(VLOOKUP(AW2262,'[2]LISTAS ANEXO 1. 2'!$A$9:$B$38,2,FALSE),"")</f>
        <v>AI</v>
      </c>
      <c r="H2262" s="23" t="str">
        <f>+IFERROR(IF(C2262="ADMINYCOOR",VLOOKUP(AY2262,'[2]LISTAS ANEXO 1. 3'!$B$13:$C$42,2,FALSE),IF(C2262="TASAS",VLOOKUP(AY2262,'[2]LISTAS ANEXO 1. 3'!$B$43:$C$51,2,FALSE),IF(C2262="FORTALECIMIENTO",VLOOKUP(AY2262,'[2]LISTAS ANEXO 1. 3'!$B$52:$C$58,2,FALSE),""))),"")</f>
        <v>AA</v>
      </c>
      <c r="I2262" s="23" t="str">
        <f>+IFERROR(VLOOKUP(#REF!,'[2]LISTAS ANEXO 1. 4'!$B$74:$C$90,2,FALSE),"")</f>
        <v/>
      </c>
      <c r="J2262" s="23" t="str">
        <f>+IFERROR(VLOOKUP(X2262,[2]ORDINALES!$B$2:$C$5,2,FALSE),"")</f>
        <v>CTADOS</v>
      </c>
      <c r="K2262" s="23" t="str">
        <f>+IFERROR(VLOOKUP(#REF!,[2]REGION!$G$2:$I$1125,2,FALSE),"")</f>
        <v/>
      </c>
      <c r="L2262" s="23" t="str">
        <f>+IFERROR(VLOOKUP(AI2262,[2]REGION!$G$2:$I$1125,2,FALSE),"")</f>
        <v>MAGDALENA</v>
      </c>
      <c r="M2262" s="23" t="str">
        <f>+IFERROR(VLOOKUP(#REF!,[2]ORDINALES!$H$2:$I$382,2,FALSE),"")</f>
        <v/>
      </c>
      <c r="N2262" s="23" t="str">
        <f>IFERROR(VLOOKUP(U2262,'[2]Lista Willy'!$B$11:$D$14,3,FALSE),"")</f>
        <v>REC_21</v>
      </c>
      <c r="O2262" s="24"/>
      <c r="P2262" s="90">
        <v>67006</v>
      </c>
      <c r="Q2262" s="90" t="s">
        <v>540</v>
      </c>
      <c r="R2262" s="90" t="s">
        <v>1757</v>
      </c>
      <c r="S2262" s="90" t="s">
        <v>2145</v>
      </c>
      <c r="T2262" s="94" t="s">
        <v>1757</v>
      </c>
      <c r="U2262" s="90" t="s">
        <v>1028</v>
      </c>
      <c r="V2262" s="94" t="s">
        <v>154</v>
      </c>
      <c r="W2262" s="90" t="s">
        <v>54</v>
      </c>
      <c r="X2262" s="90" t="s">
        <v>55</v>
      </c>
      <c r="Y2262" s="99" t="s">
        <v>1774</v>
      </c>
      <c r="Z2262" s="87">
        <v>23500000</v>
      </c>
      <c r="AA2262" s="120"/>
      <c r="AB2262" s="87"/>
      <c r="AC2262" s="87"/>
      <c r="AD2262" s="87"/>
      <c r="AE2262" s="120">
        <v>23500000</v>
      </c>
      <c r="AF2262" s="88"/>
      <c r="AG2262" s="89"/>
      <c r="AH2262" s="90" t="s">
        <v>57</v>
      </c>
      <c r="AI2262" s="90" t="s">
        <v>1759</v>
      </c>
      <c r="AJ2262" s="90" t="s">
        <v>2151</v>
      </c>
      <c r="AK2262" s="90" t="s">
        <v>59</v>
      </c>
      <c r="AL2262" s="90" t="s">
        <v>2148</v>
      </c>
      <c r="AM2262" s="90"/>
      <c r="AN2262" s="90" t="s">
        <v>57</v>
      </c>
      <c r="AO2262" s="90" t="s">
        <v>1977</v>
      </c>
      <c r="AP2262" s="90" t="s">
        <v>2156</v>
      </c>
      <c r="AQ2262" s="90" t="s">
        <v>387</v>
      </c>
      <c r="AR2262" s="90" t="s">
        <v>2150</v>
      </c>
      <c r="AS2262" s="90" t="s">
        <v>60</v>
      </c>
      <c r="AT2262" s="90" t="s">
        <v>61</v>
      </c>
      <c r="AU2262" s="97" t="s">
        <v>62</v>
      </c>
      <c r="AV2262" s="98" t="s">
        <v>125</v>
      </c>
      <c r="AW2262" s="98" t="s">
        <v>126</v>
      </c>
      <c r="AX2262" s="97">
        <v>3202032</v>
      </c>
      <c r="AY2262" s="98" t="s">
        <v>127</v>
      </c>
      <c r="AZ2262" s="98" t="s">
        <v>293</v>
      </c>
      <c r="BA2262" s="24"/>
    </row>
    <row r="2263" spans="1:53" ht="84.75" customHeight="1">
      <c r="A2263" s="23" t="str">
        <f>+IFERROR(VLOOKUP(R2263,'[2]Listas niveles'!$D$2:$E$11,2,FALSE),"")</f>
        <v>DTCA</v>
      </c>
      <c r="B2263" s="23" t="str">
        <f>+IFERROR(VLOOKUP(AS2263,'[2]Listas anexo 1'!$A$7:$B$8,2,FALSE),"")</f>
        <v>ADMIN</v>
      </c>
      <c r="C2263" s="23" t="str">
        <f>+IFERROR(VLOOKUP(AT2263,'[2]Listas anexo 1'!$A$13:$B$15,2,FALSE),"")</f>
        <v>ADMINYCOOR</v>
      </c>
      <c r="D2263" s="23" t="str">
        <f>+IFERROR(VLOOKUP(AT2263,'[2]Listas anexo 1'!$A$13:$C$15,3,FALSE),"")</f>
        <v>CONTRIBUIR</v>
      </c>
      <c r="E2263" s="23" t="str">
        <f>+IFERROR(VLOOKUP(AT2263,'[2]Listas anexo 1'!$A$19:$B$21,2,FALSE),"")</f>
        <v>ADMINOB</v>
      </c>
      <c r="F2263" s="23" t="str">
        <f>+IFERROR(VLOOKUP(AV2263,'[2]Listas anexo 1'!$J$13:$K$21,2,FALSE),"")</f>
        <v>ADOBI</v>
      </c>
      <c r="G2263" s="23" t="str">
        <f>+IFERROR(VLOOKUP(AW2263,'[2]LISTAS ANEXO 1. 2'!$A$9:$B$38,2,FALSE),"")</f>
        <v>AI</v>
      </c>
      <c r="H2263" s="23" t="str">
        <f>+IFERROR(IF(C2263="ADMINYCOOR",VLOOKUP(AY2263,'[2]LISTAS ANEXO 1. 3'!$B$13:$C$42,2,FALSE),IF(C2263="TASAS",VLOOKUP(AY2263,'[2]LISTAS ANEXO 1. 3'!$B$43:$C$51,2,FALSE),IF(C2263="FORTALECIMIENTO",VLOOKUP(AY2263,'[2]LISTAS ANEXO 1. 3'!$B$52:$C$58,2,FALSE),""))),"")</f>
        <v>AA</v>
      </c>
      <c r="I2263" s="23" t="str">
        <f>+IFERROR(VLOOKUP(#REF!,'[2]LISTAS ANEXO 1. 4'!$B$74:$C$90,2,FALSE),"")</f>
        <v/>
      </c>
      <c r="J2263" s="23" t="str">
        <f>+IFERROR(VLOOKUP(X2263,[2]ORDINALES!$B$2:$C$5,2,FALSE),"")</f>
        <v>CTADOS</v>
      </c>
      <c r="K2263" s="23" t="str">
        <f>+IFERROR(VLOOKUP(#REF!,[2]REGION!$G$2:$I$1125,2,FALSE),"")</f>
        <v/>
      </c>
      <c r="L2263" s="23" t="str">
        <f>+IFERROR(VLOOKUP(AI2263,[2]REGION!$G$2:$I$1125,2,FALSE),"")</f>
        <v>MAGDALENA</v>
      </c>
      <c r="M2263" s="23" t="str">
        <f>+IFERROR(VLOOKUP(#REF!,[2]ORDINALES!$H$2:$I$382,2,FALSE),"")</f>
        <v/>
      </c>
      <c r="N2263" s="23" t="str">
        <f>IFERROR(VLOOKUP(U2263,'[2]Lista Willy'!$B$11:$D$14,3,FALSE),"")</f>
        <v>REC_11</v>
      </c>
      <c r="O2263" s="24"/>
      <c r="P2263" s="90">
        <v>67007</v>
      </c>
      <c r="Q2263" s="90" t="s">
        <v>540</v>
      </c>
      <c r="R2263" s="90" t="s">
        <v>1757</v>
      </c>
      <c r="S2263" s="90" t="s">
        <v>2145</v>
      </c>
      <c r="T2263" s="94" t="s">
        <v>1757</v>
      </c>
      <c r="U2263" s="90" t="s">
        <v>52</v>
      </c>
      <c r="V2263" s="94" t="s">
        <v>53</v>
      </c>
      <c r="W2263" s="90" t="s">
        <v>54</v>
      </c>
      <c r="X2263" s="90" t="s">
        <v>55</v>
      </c>
      <c r="Y2263" s="99" t="s">
        <v>2158</v>
      </c>
      <c r="Z2263" s="87">
        <v>9000000</v>
      </c>
      <c r="AA2263" s="120"/>
      <c r="AB2263" s="87"/>
      <c r="AC2263" s="87"/>
      <c r="AD2263" s="87"/>
      <c r="AE2263" s="120">
        <v>9000000</v>
      </c>
      <c r="AF2263" s="88"/>
      <c r="AG2263" s="89"/>
      <c r="AH2263" s="90" t="s">
        <v>57</v>
      </c>
      <c r="AI2263" s="90" t="s">
        <v>1759</v>
      </c>
      <c r="AJ2263" s="90" t="s">
        <v>2151</v>
      </c>
      <c r="AK2263" s="90" t="s">
        <v>59</v>
      </c>
      <c r="AL2263" s="90" t="s">
        <v>2148</v>
      </c>
      <c r="AM2263" s="90"/>
      <c r="AN2263" s="90" t="s">
        <v>57</v>
      </c>
      <c r="AO2263" s="90" t="s">
        <v>1977</v>
      </c>
      <c r="AP2263" s="90" t="s">
        <v>2156</v>
      </c>
      <c r="AQ2263" s="90" t="s">
        <v>387</v>
      </c>
      <c r="AR2263" s="90" t="s">
        <v>2150</v>
      </c>
      <c r="AS2263" s="90" t="s">
        <v>60</v>
      </c>
      <c r="AT2263" s="90" t="s">
        <v>61</v>
      </c>
      <c r="AU2263" s="97" t="s">
        <v>62</v>
      </c>
      <c r="AV2263" s="98" t="s">
        <v>125</v>
      </c>
      <c r="AW2263" s="98" t="s">
        <v>126</v>
      </c>
      <c r="AX2263" s="97">
        <v>3202032</v>
      </c>
      <c r="AY2263" s="98" t="s">
        <v>127</v>
      </c>
      <c r="AZ2263" s="98" t="s">
        <v>293</v>
      </c>
      <c r="BA2263" s="24"/>
    </row>
    <row r="2264" spans="1:53" ht="84.75" customHeight="1">
      <c r="A2264" s="23" t="str">
        <f>+IFERROR(VLOOKUP(R2264,'[2]Listas niveles'!$D$2:$E$11,2,FALSE),"")</f>
        <v>DTCA</v>
      </c>
      <c r="B2264" s="23" t="str">
        <f>+IFERROR(VLOOKUP(AS2264,'[2]Listas anexo 1'!$A$7:$B$8,2,FALSE),"")</f>
        <v>ADMIN</v>
      </c>
      <c r="C2264" s="23" t="str">
        <f>+IFERROR(VLOOKUP(AT2264,'[2]Listas anexo 1'!$A$13:$B$15,2,FALSE),"")</f>
        <v>ADMINYCOOR</v>
      </c>
      <c r="D2264" s="23" t="str">
        <f>+IFERROR(VLOOKUP(AT2264,'[2]Listas anexo 1'!$A$13:$C$15,3,FALSE),"")</f>
        <v>CONTRIBUIR</v>
      </c>
      <c r="E2264" s="23" t="str">
        <f>+IFERROR(VLOOKUP(AT2264,'[2]Listas anexo 1'!$A$19:$B$21,2,FALSE),"")</f>
        <v>ADMINOB</v>
      </c>
      <c r="F2264" s="23" t="str">
        <f>+IFERROR(VLOOKUP(AV2264,'[2]Listas anexo 1'!$J$13:$K$21,2,FALSE),"")</f>
        <v>ADOBIII</v>
      </c>
      <c r="G2264" s="23" t="str">
        <f>+IFERROR(VLOOKUP(AW2264,'[2]LISTAS ANEXO 1. 2'!$A$9:$B$38,2,FALSE),"")</f>
        <v>AIX</v>
      </c>
      <c r="H2264" s="23" t="str">
        <f>+IFERROR(IF(C2264="ADMINYCOOR",VLOOKUP(AY2264,'[2]LISTAS ANEXO 1. 3'!$B$13:$C$42,2,FALSE),IF(C2264="TASAS",VLOOKUP(AY2264,'[2]LISTAS ANEXO 1. 3'!$B$43:$C$51,2,FALSE),IF(C2264="FORTALECIMIENTO",VLOOKUP(AY2264,'[2]LISTAS ANEXO 1. 3'!$B$52:$C$58,2,FALSE),""))),"")</f>
        <v>NN</v>
      </c>
      <c r="I2264" s="23" t="str">
        <f>+IFERROR(VLOOKUP(#REF!,'[2]LISTAS ANEXO 1. 4'!$B$74:$C$90,2,FALSE),"")</f>
        <v/>
      </c>
      <c r="J2264" s="23" t="str">
        <f>+IFERROR(VLOOKUP(X2264,[2]ORDINALES!$B$2:$C$5,2,FALSE),"")</f>
        <v>CTADOS</v>
      </c>
      <c r="K2264" s="23" t="str">
        <f>+IFERROR(VLOOKUP(#REF!,[2]REGION!$G$2:$I$1125,2,FALSE),"")</f>
        <v/>
      </c>
      <c r="L2264" s="23" t="str">
        <f>+IFERROR(VLOOKUP(AI2264,[2]REGION!$G$2:$I$1125,2,FALSE),"")</f>
        <v>MAGDALENA</v>
      </c>
      <c r="M2264" s="23" t="str">
        <f>+IFERROR(VLOOKUP(#REF!,[2]ORDINALES!$H$2:$I$382,2,FALSE),"")</f>
        <v/>
      </c>
      <c r="N2264" s="23" t="str">
        <f>IFERROR(VLOOKUP(U2264,'[2]Lista Willy'!$B$11:$D$14,3,FALSE),"")</f>
        <v>REC_11</v>
      </c>
      <c r="O2264" s="24"/>
      <c r="P2264" s="90">
        <v>67008</v>
      </c>
      <c r="Q2264" s="90" t="s">
        <v>540</v>
      </c>
      <c r="R2264" s="90" t="s">
        <v>1757</v>
      </c>
      <c r="S2264" s="90" t="s">
        <v>2145</v>
      </c>
      <c r="T2264" s="94" t="s">
        <v>1757</v>
      </c>
      <c r="U2264" s="90" t="s">
        <v>52</v>
      </c>
      <c r="V2264" s="94" t="s">
        <v>53</v>
      </c>
      <c r="W2264" s="90" t="s">
        <v>54</v>
      </c>
      <c r="X2264" s="90" t="s">
        <v>55</v>
      </c>
      <c r="Y2264" s="99" t="s">
        <v>2159</v>
      </c>
      <c r="Z2264" s="87">
        <v>23170880</v>
      </c>
      <c r="AA2264" s="120"/>
      <c r="AB2264" s="87"/>
      <c r="AC2264" s="87"/>
      <c r="AD2264" s="87"/>
      <c r="AE2264" s="120">
        <v>23170880</v>
      </c>
      <c r="AF2264" s="88"/>
      <c r="AG2264" s="89"/>
      <c r="AH2264" s="90" t="s">
        <v>57</v>
      </c>
      <c r="AI2264" s="90" t="s">
        <v>1759</v>
      </c>
      <c r="AJ2264" s="90" t="s">
        <v>2151</v>
      </c>
      <c r="AK2264" s="90" t="s">
        <v>59</v>
      </c>
      <c r="AL2264" s="90" t="s">
        <v>2148</v>
      </c>
      <c r="AM2264" s="90"/>
      <c r="AN2264" s="90" t="s">
        <v>57</v>
      </c>
      <c r="AO2264" s="90" t="s">
        <v>1977</v>
      </c>
      <c r="AP2264" s="90" t="s">
        <v>2156</v>
      </c>
      <c r="AQ2264" s="90" t="s">
        <v>387</v>
      </c>
      <c r="AR2264" s="90" t="s">
        <v>2150</v>
      </c>
      <c r="AS2264" s="90" t="s">
        <v>60</v>
      </c>
      <c r="AT2264" s="90" t="s">
        <v>61</v>
      </c>
      <c r="AU2264" s="97" t="s">
        <v>62</v>
      </c>
      <c r="AV2264" s="98" t="s">
        <v>272</v>
      </c>
      <c r="AW2264" s="98" t="s">
        <v>413</v>
      </c>
      <c r="AX2264" s="97">
        <v>3202014</v>
      </c>
      <c r="AY2264" s="98" t="s">
        <v>418</v>
      </c>
      <c r="AZ2264" s="98" t="s">
        <v>415</v>
      </c>
      <c r="BA2264" s="24"/>
    </row>
    <row r="2265" spans="1:53" ht="84.75" customHeight="1">
      <c r="A2265" s="23" t="str">
        <f>+IFERROR(VLOOKUP(R2265,'[2]Listas niveles'!$D$2:$E$11,2,FALSE),"")</f>
        <v>DTCA</v>
      </c>
      <c r="B2265" s="23" t="str">
        <f>+IFERROR(VLOOKUP(AS2265,'[2]Listas anexo 1'!$A$7:$B$8,2,FALSE),"")</f>
        <v>ADMIN</v>
      </c>
      <c r="C2265" s="23" t="str">
        <f>+IFERROR(VLOOKUP(AT2265,'[2]Listas anexo 1'!$A$13:$B$15,2,FALSE),"")</f>
        <v>ADMINYCOOR</v>
      </c>
      <c r="D2265" s="23" t="str">
        <f>+IFERROR(VLOOKUP(AT2265,'[2]Listas anexo 1'!$A$13:$C$15,3,FALSE),"")</f>
        <v>CONTRIBUIR</v>
      </c>
      <c r="E2265" s="23" t="str">
        <f>+IFERROR(VLOOKUP(AT2265,'[2]Listas anexo 1'!$A$19:$B$21,2,FALSE),"")</f>
        <v>ADMINOB</v>
      </c>
      <c r="F2265" s="23" t="str">
        <f>+IFERROR(VLOOKUP(AV2265,'[2]Listas anexo 1'!$J$13:$K$21,2,FALSE),"")</f>
        <v>ADOBI</v>
      </c>
      <c r="G2265" s="23" t="str">
        <f>+IFERROR(VLOOKUP(AW2265,'[2]LISTAS ANEXO 1. 2'!$A$9:$B$38,2,FALSE),"")</f>
        <v>AI</v>
      </c>
      <c r="H2265" s="23" t="str">
        <f>+IFERROR(IF(C2265="ADMINYCOOR",VLOOKUP(AY2265,'[2]LISTAS ANEXO 1. 3'!$B$13:$C$42,2,FALSE),IF(C2265="TASAS",VLOOKUP(AY2265,'[2]LISTAS ANEXO 1. 3'!$B$43:$C$51,2,FALSE),IF(C2265="FORTALECIMIENTO",VLOOKUP(AY2265,'[2]LISTAS ANEXO 1. 3'!$B$52:$C$58,2,FALSE),""))),"")</f>
        <v>AA</v>
      </c>
      <c r="I2265" s="23" t="str">
        <f>+IFERROR(VLOOKUP(#REF!,'[2]LISTAS ANEXO 1. 4'!$B$74:$C$90,2,FALSE),"")</f>
        <v/>
      </c>
      <c r="J2265" s="23" t="str">
        <f>+IFERROR(VLOOKUP(X2265,[2]ORDINALES!$B$2:$C$5,2,FALSE),"")</f>
        <v>CTADOS</v>
      </c>
      <c r="K2265" s="23" t="str">
        <f>+IFERROR(VLOOKUP(#REF!,[2]REGION!$G$2:$I$1125,2,FALSE),"")</f>
        <v/>
      </c>
      <c r="L2265" s="23" t="str">
        <f>+IFERROR(VLOOKUP(AI2265,[2]REGION!$G$2:$I$1125,2,FALSE),"")</f>
        <v>MAGDALENA</v>
      </c>
      <c r="M2265" s="23" t="str">
        <f>+IFERROR(VLOOKUP(#REF!,[2]ORDINALES!$H$2:$I$382,2,FALSE),"")</f>
        <v/>
      </c>
      <c r="N2265" s="23" t="str">
        <f>IFERROR(VLOOKUP(U2265,'[2]Lista Willy'!$B$11:$D$14,3,FALSE),"")</f>
        <v>REC_11</v>
      </c>
      <c r="O2265" s="24"/>
      <c r="P2265" s="90">
        <v>67009</v>
      </c>
      <c r="Q2265" s="90" t="s">
        <v>540</v>
      </c>
      <c r="R2265" s="90" t="s">
        <v>1757</v>
      </c>
      <c r="S2265" s="90" t="s">
        <v>2145</v>
      </c>
      <c r="T2265" s="94" t="s">
        <v>1757</v>
      </c>
      <c r="U2265" s="90" t="s">
        <v>52</v>
      </c>
      <c r="V2265" s="94" t="s">
        <v>53</v>
      </c>
      <c r="W2265" s="90" t="s">
        <v>54</v>
      </c>
      <c r="X2265" s="90" t="s">
        <v>55</v>
      </c>
      <c r="Y2265" s="99" t="s">
        <v>2160</v>
      </c>
      <c r="Z2265" s="87">
        <v>38563200</v>
      </c>
      <c r="AA2265" s="120"/>
      <c r="AB2265" s="87"/>
      <c r="AC2265" s="87"/>
      <c r="AD2265" s="87"/>
      <c r="AE2265" s="120">
        <v>38563200</v>
      </c>
      <c r="AF2265" s="88"/>
      <c r="AG2265" s="89"/>
      <c r="AH2265" s="90" t="s">
        <v>57</v>
      </c>
      <c r="AI2265" s="90" t="s">
        <v>1759</v>
      </c>
      <c r="AJ2265" s="90" t="s">
        <v>2151</v>
      </c>
      <c r="AK2265" s="90" t="s">
        <v>59</v>
      </c>
      <c r="AL2265" s="90" t="s">
        <v>2148</v>
      </c>
      <c r="AM2265" s="90"/>
      <c r="AN2265" s="90" t="s">
        <v>57</v>
      </c>
      <c r="AO2265" s="90" t="s">
        <v>1977</v>
      </c>
      <c r="AP2265" s="90" t="s">
        <v>57</v>
      </c>
      <c r="AQ2265" s="90" t="s">
        <v>387</v>
      </c>
      <c r="AR2265" s="90" t="s">
        <v>2150</v>
      </c>
      <c r="AS2265" s="90" t="s">
        <v>60</v>
      </c>
      <c r="AT2265" s="90" t="s">
        <v>61</v>
      </c>
      <c r="AU2265" s="97" t="s">
        <v>62</v>
      </c>
      <c r="AV2265" s="98" t="s">
        <v>125</v>
      </c>
      <c r="AW2265" s="98" t="s">
        <v>126</v>
      </c>
      <c r="AX2265" s="97">
        <v>3202032</v>
      </c>
      <c r="AY2265" s="98" t="s">
        <v>127</v>
      </c>
      <c r="AZ2265" s="98" t="s">
        <v>293</v>
      </c>
      <c r="BA2265" s="24"/>
    </row>
    <row r="2266" spans="1:53" ht="84.75" customHeight="1">
      <c r="A2266" s="23" t="str">
        <f>+IFERROR(VLOOKUP(R2266,'[2]Listas niveles'!$D$2:$E$11,2,FALSE),"")</f>
        <v>DTCA</v>
      </c>
      <c r="B2266" s="23" t="str">
        <f>+IFERROR(VLOOKUP(AS2266,'[2]Listas anexo 1'!$A$7:$B$8,2,FALSE),"")</f>
        <v>ADMIN</v>
      </c>
      <c r="C2266" s="23" t="str">
        <f>+IFERROR(VLOOKUP(AT2266,'[2]Listas anexo 1'!$A$13:$B$15,2,FALSE),"")</f>
        <v>ADMINYCOOR</v>
      </c>
      <c r="D2266" s="23" t="str">
        <f>+IFERROR(VLOOKUP(AT2266,'[2]Listas anexo 1'!$A$13:$C$15,3,FALSE),"")</f>
        <v>CONTRIBUIR</v>
      </c>
      <c r="E2266" s="23" t="str">
        <f>+IFERROR(VLOOKUP(AT2266,'[2]Listas anexo 1'!$A$19:$B$21,2,FALSE),"")</f>
        <v>ADMINOB</v>
      </c>
      <c r="F2266" s="23" t="str">
        <f>+IFERROR(VLOOKUP(AV2266,'[2]Listas anexo 1'!$J$13:$K$21,2,FALSE),"")</f>
        <v>ADOBI</v>
      </c>
      <c r="G2266" s="23" t="str">
        <f>+IFERROR(VLOOKUP(AW2266,'[2]LISTAS ANEXO 1. 2'!$A$9:$B$38,2,FALSE),"")</f>
        <v>AI</v>
      </c>
      <c r="H2266" s="23" t="str">
        <f>+IFERROR(IF(C2266="ADMINYCOOR",VLOOKUP(AY2266,'[2]LISTAS ANEXO 1. 3'!$B$13:$C$42,2,FALSE),IF(C2266="TASAS",VLOOKUP(AY2266,'[2]LISTAS ANEXO 1. 3'!$B$43:$C$51,2,FALSE),IF(C2266="FORTALECIMIENTO",VLOOKUP(AY2266,'[2]LISTAS ANEXO 1. 3'!$B$52:$C$58,2,FALSE),""))),"")</f>
        <v>AA</v>
      </c>
      <c r="I2266" s="23" t="str">
        <f>+IFERROR(VLOOKUP(#REF!,'[2]LISTAS ANEXO 1. 4'!$B$74:$C$90,2,FALSE),"")</f>
        <v/>
      </c>
      <c r="J2266" s="23" t="str">
        <f>+IFERROR(VLOOKUP(X2266,[2]ORDINALES!$B$2:$C$5,2,FALSE),"")</f>
        <v>CTADOS</v>
      </c>
      <c r="K2266" s="23" t="str">
        <f>+IFERROR(VLOOKUP(#REF!,[2]REGION!$G$2:$I$1125,2,FALSE),"")</f>
        <v/>
      </c>
      <c r="L2266" s="23" t="str">
        <f>+IFERROR(VLOOKUP(AI2266,[2]REGION!$G$2:$I$1125,2,FALSE),"")</f>
        <v>MAGDALENA</v>
      </c>
      <c r="M2266" s="23" t="str">
        <f>+IFERROR(VLOOKUP(#REF!,[2]ORDINALES!$H$2:$I$382,2,FALSE),"")</f>
        <v/>
      </c>
      <c r="N2266" s="23" t="str">
        <f>IFERROR(VLOOKUP(U2266,'[2]Lista Willy'!$B$11:$D$14,3,FALSE),"")</f>
        <v>REC_20</v>
      </c>
      <c r="O2266" s="24"/>
      <c r="P2266" s="90">
        <v>67010</v>
      </c>
      <c r="Q2266" s="90" t="s">
        <v>540</v>
      </c>
      <c r="R2266" s="90" t="s">
        <v>1757</v>
      </c>
      <c r="S2266" s="90" t="s">
        <v>2145</v>
      </c>
      <c r="T2266" s="94" t="s">
        <v>1757</v>
      </c>
      <c r="U2266" s="90" t="s">
        <v>153</v>
      </c>
      <c r="V2266" s="94" t="s">
        <v>154</v>
      </c>
      <c r="W2266" s="90" t="s">
        <v>54</v>
      </c>
      <c r="X2266" s="90" t="s">
        <v>55</v>
      </c>
      <c r="Y2266" s="99" t="s">
        <v>2161</v>
      </c>
      <c r="Z2266" s="87">
        <v>2500000</v>
      </c>
      <c r="AA2266" s="120"/>
      <c r="AB2266" s="87"/>
      <c r="AC2266" s="87"/>
      <c r="AD2266" s="87"/>
      <c r="AE2266" s="120">
        <v>2500000</v>
      </c>
      <c r="AF2266" s="88"/>
      <c r="AG2266" s="89"/>
      <c r="AH2266" s="90" t="s">
        <v>57</v>
      </c>
      <c r="AI2266" s="90" t="s">
        <v>1759</v>
      </c>
      <c r="AJ2266" s="90" t="s">
        <v>2151</v>
      </c>
      <c r="AK2266" s="90" t="s">
        <v>59</v>
      </c>
      <c r="AL2266" s="90" t="s">
        <v>2148</v>
      </c>
      <c r="AM2266" s="90"/>
      <c r="AN2266" s="90" t="s">
        <v>57</v>
      </c>
      <c r="AO2266" s="90" t="s">
        <v>1977</v>
      </c>
      <c r="AP2266" s="90" t="s">
        <v>57</v>
      </c>
      <c r="AQ2266" s="90" t="s">
        <v>387</v>
      </c>
      <c r="AR2266" s="90" t="s">
        <v>2150</v>
      </c>
      <c r="AS2266" s="90" t="s">
        <v>60</v>
      </c>
      <c r="AT2266" s="90" t="s">
        <v>61</v>
      </c>
      <c r="AU2266" s="97" t="s">
        <v>62</v>
      </c>
      <c r="AV2266" s="98" t="s">
        <v>125</v>
      </c>
      <c r="AW2266" s="98" t="s">
        <v>126</v>
      </c>
      <c r="AX2266" s="97">
        <v>3202032</v>
      </c>
      <c r="AY2266" s="98" t="s">
        <v>127</v>
      </c>
      <c r="AZ2266" s="98" t="s">
        <v>128</v>
      </c>
      <c r="BA2266" s="24"/>
    </row>
    <row r="2267" spans="1:53" ht="84.75" customHeight="1">
      <c r="A2267" s="23" t="str">
        <f>+IFERROR(VLOOKUP(R2267,'[2]Listas niveles'!$D$2:$E$11,2,FALSE),"")</f>
        <v>DTCA</v>
      </c>
      <c r="B2267" s="23" t="str">
        <f>+IFERROR(VLOOKUP(AS2267,'[2]Listas anexo 1'!$A$7:$B$8,2,FALSE),"")</f>
        <v>ADMIN</v>
      </c>
      <c r="C2267" s="23" t="str">
        <f>+IFERROR(VLOOKUP(AT2267,'[2]Listas anexo 1'!$A$13:$B$15,2,FALSE),"")</f>
        <v>ADMINYCOOR</v>
      </c>
      <c r="D2267" s="23" t="str">
        <f>+IFERROR(VLOOKUP(AT2267,'[2]Listas anexo 1'!$A$13:$C$15,3,FALSE),"")</f>
        <v>CONTRIBUIR</v>
      </c>
      <c r="E2267" s="23" t="str">
        <f>+IFERROR(VLOOKUP(AT2267,'[2]Listas anexo 1'!$A$19:$B$21,2,FALSE),"")</f>
        <v>ADMINOB</v>
      </c>
      <c r="F2267" s="23" t="str">
        <f>+IFERROR(VLOOKUP(AV2267,'[2]Listas anexo 1'!$J$13:$K$21,2,FALSE),"")</f>
        <v>ADOBI</v>
      </c>
      <c r="G2267" s="23" t="str">
        <f>+IFERROR(VLOOKUP(AW2267,'[2]LISTAS ANEXO 1. 2'!$A$9:$B$38,2,FALSE),"")</f>
        <v>AIII</v>
      </c>
      <c r="H2267" s="23" t="str">
        <f>+IFERROR(IF(C2267="ADMINYCOOR",VLOOKUP(AY2267,'[2]LISTAS ANEXO 1. 3'!$B$13:$C$42,2,FALSE),IF(C2267="TASAS",VLOOKUP(AY2267,'[2]LISTAS ANEXO 1. 3'!$B$43:$C$51,2,FALSE),IF(C2267="FORTALECIMIENTO",VLOOKUP(AY2267,'[2]LISTAS ANEXO 1. 3'!$B$52:$C$58,2,FALSE),""))),"")</f>
        <v>DD</v>
      </c>
      <c r="I2267" s="23" t="str">
        <f>+IFERROR(VLOOKUP(#REF!,'[2]LISTAS ANEXO 1. 4'!$B$74:$C$90,2,FALSE),"")</f>
        <v/>
      </c>
      <c r="J2267" s="23" t="str">
        <f>+IFERROR(VLOOKUP(X2267,[2]ORDINALES!$B$2:$C$5,2,FALSE),"")</f>
        <v>CTADOS</v>
      </c>
      <c r="K2267" s="23" t="str">
        <f>+IFERROR(VLOOKUP(#REF!,[2]REGION!$G$2:$I$1125,2,FALSE),"")</f>
        <v/>
      </c>
      <c r="L2267" s="23" t="str">
        <f>+IFERROR(VLOOKUP(AI2267,[2]REGION!$G$2:$I$1125,2,FALSE),"")</f>
        <v>MAGDALENA</v>
      </c>
      <c r="M2267" s="23" t="str">
        <f>+IFERROR(VLOOKUP(#REF!,[2]ORDINALES!$H$2:$I$382,2,FALSE),"")</f>
        <v/>
      </c>
      <c r="N2267" s="23" t="str">
        <f>IFERROR(VLOOKUP(U2267,'[2]Lista Willy'!$B$11:$D$14,3,FALSE),"")</f>
        <v>REC_11</v>
      </c>
      <c r="O2267" s="24"/>
      <c r="P2267" s="90">
        <v>67011</v>
      </c>
      <c r="Q2267" s="90" t="s">
        <v>540</v>
      </c>
      <c r="R2267" s="90" t="s">
        <v>1757</v>
      </c>
      <c r="S2267" s="90" t="s">
        <v>2145</v>
      </c>
      <c r="T2267" s="94" t="s">
        <v>1757</v>
      </c>
      <c r="U2267" s="90" t="s">
        <v>52</v>
      </c>
      <c r="V2267" s="94" t="s">
        <v>53</v>
      </c>
      <c r="W2267" s="90" t="s">
        <v>54</v>
      </c>
      <c r="X2267" s="90" t="s">
        <v>55</v>
      </c>
      <c r="Y2267" s="99" t="s">
        <v>2162</v>
      </c>
      <c r="Z2267" s="87">
        <v>46275075</v>
      </c>
      <c r="AA2267" s="120"/>
      <c r="AB2267" s="87"/>
      <c r="AC2267" s="87"/>
      <c r="AD2267" s="87"/>
      <c r="AE2267" s="120">
        <v>46275075</v>
      </c>
      <c r="AF2267" s="88"/>
      <c r="AG2267" s="89"/>
      <c r="AH2267" s="90" t="s">
        <v>57</v>
      </c>
      <c r="AI2267" s="90" t="s">
        <v>1759</v>
      </c>
      <c r="AJ2267" s="90" t="s">
        <v>2151</v>
      </c>
      <c r="AK2267" s="90" t="s">
        <v>59</v>
      </c>
      <c r="AL2267" s="90" t="s">
        <v>2148</v>
      </c>
      <c r="AM2267" s="90"/>
      <c r="AN2267" s="90" t="s">
        <v>57</v>
      </c>
      <c r="AO2267" s="90" t="s">
        <v>1977</v>
      </c>
      <c r="AP2267" s="90" t="s">
        <v>2149</v>
      </c>
      <c r="AQ2267" s="90" t="s">
        <v>387</v>
      </c>
      <c r="AR2267" s="90" t="s">
        <v>2150</v>
      </c>
      <c r="AS2267" s="90" t="s">
        <v>60</v>
      </c>
      <c r="AT2267" s="90" t="s">
        <v>61</v>
      </c>
      <c r="AU2267" s="97" t="s">
        <v>62</v>
      </c>
      <c r="AV2267" s="98" t="s">
        <v>125</v>
      </c>
      <c r="AW2267" s="98" t="s">
        <v>324</v>
      </c>
      <c r="AX2267" s="97">
        <v>3202005</v>
      </c>
      <c r="AY2267" s="98" t="s">
        <v>325</v>
      </c>
      <c r="AZ2267" s="98" t="s">
        <v>389</v>
      </c>
      <c r="BA2267" s="24"/>
    </row>
    <row r="2268" spans="1:53" ht="84.75" customHeight="1">
      <c r="A2268" s="23" t="str">
        <f>+IFERROR(VLOOKUP(R2268,'[2]Listas niveles'!$D$2:$E$11,2,FALSE),"")</f>
        <v>DTCA</v>
      </c>
      <c r="B2268" s="23" t="str">
        <f>+IFERROR(VLOOKUP(AS2268,'[2]Listas anexo 1'!$A$7:$B$8,2,FALSE),"")</f>
        <v>ADMIN</v>
      </c>
      <c r="C2268" s="23" t="str">
        <f>+IFERROR(VLOOKUP(AT2268,'[2]Listas anexo 1'!$A$13:$B$15,2,FALSE),"")</f>
        <v>ADMINYCOOR</v>
      </c>
      <c r="D2268" s="23" t="str">
        <f>+IFERROR(VLOOKUP(AT2268,'[2]Listas anexo 1'!$A$13:$C$15,3,FALSE),"")</f>
        <v>CONTRIBUIR</v>
      </c>
      <c r="E2268" s="23" t="str">
        <f>+IFERROR(VLOOKUP(AT2268,'[2]Listas anexo 1'!$A$19:$B$21,2,FALSE),"")</f>
        <v>ADMINOB</v>
      </c>
      <c r="F2268" s="23" t="str">
        <f>+IFERROR(VLOOKUP(AV2268,'[2]Listas anexo 1'!$J$13:$K$21,2,FALSE),"")</f>
        <v>ADOBI</v>
      </c>
      <c r="G2268" s="23" t="str">
        <f>+IFERROR(VLOOKUP(AW2268,'[2]LISTAS ANEXO 1. 2'!$A$9:$B$38,2,FALSE),"")</f>
        <v>AIII</v>
      </c>
      <c r="H2268" s="23" t="str">
        <f>+IFERROR(IF(C2268="ADMINYCOOR",VLOOKUP(AY2268,'[2]LISTAS ANEXO 1. 3'!$B$13:$C$42,2,FALSE),IF(C2268="TASAS",VLOOKUP(AY2268,'[2]LISTAS ANEXO 1. 3'!$B$43:$C$51,2,FALSE),IF(C2268="FORTALECIMIENTO",VLOOKUP(AY2268,'[2]LISTAS ANEXO 1. 3'!$B$52:$C$58,2,FALSE),""))),"")</f>
        <v>DD</v>
      </c>
      <c r="I2268" s="23" t="str">
        <f>+IFERROR(VLOOKUP(#REF!,'[2]LISTAS ANEXO 1. 4'!$B$74:$C$90,2,FALSE),"")</f>
        <v/>
      </c>
      <c r="J2268" s="23" t="str">
        <f>+IFERROR(VLOOKUP(X2268,[2]ORDINALES!$B$2:$C$5,2,FALSE),"")</f>
        <v>CTADOS</v>
      </c>
      <c r="K2268" s="23" t="str">
        <f>+IFERROR(VLOOKUP(#REF!,[2]REGION!$G$2:$I$1125,2,FALSE),"")</f>
        <v/>
      </c>
      <c r="L2268" s="23" t="str">
        <f>+IFERROR(VLOOKUP(AI2268,[2]REGION!$G$2:$I$1125,2,FALSE),"")</f>
        <v>MAGDALENA</v>
      </c>
      <c r="M2268" s="23" t="str">
        <f>+IFERROR(VLOOKUP(#REF!,[2]ORDINALES!$H$2:$I$382,2,FALSE),"")</f>
        <v/>
      </c>
      <c r="N2268" s="23" t="str">
        <f>IFERROR(VLOOKUP(U2268,'[2]Lista Willy'!$B$11:$D$14,3,FALSE),"")</f>
        <v>REC_11</v>
      </c>
      <c r="O2268" s="24"/>
      <c r="P2268" s="90">
        <v>67012</v>
      </c>
      <c r="Q2268" s="90" t="s">
        <v>540</v>
      </c>
      <c r="R2268" s="90" t="s">
        <v>1757</v>
      </c>
      <c r="S2268" s="90" t="s">
        <v>2145</v>
      </c>
      <c r="T2268" s="94" t="s">
        <v>1757</v>
      </c>
      <c r="U2268" s="90" t="s">
        <v>52</v>
      </c>
      <c r="V2268" s="94" t="s">
        <v>53</v>
      </c>
      <c r="W2268" s="90" t="s">
        <v>54</v>
      </c>
      <c r="X2268" s="90" t="s">
        <v>55</v>
      </c>
      <c r="Y2268" s="99" t="s">
        <v>2163</v>
      </c>
      <c r="Z2268" s="87">
        <v>46275075</v>
      </c>
      <c r="AA2268" s="120"/>
      <c r="AB2268" s="87"/>
      <c r="AC2268" s="87"/>
      <c r="AD2268" s="87"/>
      <c r="AE2268" s="120">
        <v>46275075</v>
      </c>
      <c r="AF2268" s="88"/>
      <c r="AG2268" s="89"/>
      <c r="AH2268" s="90" t="s">
        <v>57</v>
      </c>
      <c r="AI2268" s="90" t="s">
        <v>1759</v>
      </c>
      <c r="AJ2268" s="90" t="s">
        <v>2151</v>
      </c>
      <c r="AK2268" s="90" t="s">
        <v>59</v>
      </c>
      <c r="AL2268" s="90" t="s">
        <v>2148</v>
      </c>
      <c r="AM2268" s="90"/>
      <c r="AN2268" s="90" t="s">
        <v>57</v>
      </c>
      <c r="AO2268" s="90" t="s">
        <v>1977</v>
      </c>
      <c r="AP2268" s="90" t="s">
        <v>2149</v>
      </c>
      <c r="AQ2268" s="90" t="s">
        <v>387</v>
      </c>
      <c r="AR2268" s="90" t="s">
        <v>2150</v>
      </c>
      <c r="AS2268" s="90" t="s">
        <v>60</v>
      </c>
      <c r="AT2268" s="90" t="s">
        <v>61</v>
      </c>
      <c r="AU2268" s="97" t="s">
        <v>62</v>
      </c>
      <c r="AV2268" s="98" t="s">
        <v>125</v>
      </c>
      <c r="AW2268" s="98" t="s">
        <v>324</v>
      </c>
      <c r="AX2268" s="97">
        <v>3202005</v>
      </c>
      <c r="AY2268" s="98" t="s">
        <v>325</v>
      </c>
      <c r="AZ2268" s="98" t="s">
        <v>326</v>
      </c>
      <c r="BA2268" s="24"/>
    </row>
    <row r="2269" spans="1:53" ht="84.75" customHeight="1">
      <c r="A2269" s="23" t="str">
        <f>+IFERROR(VLOOKUP(R2269,'[2]Listas niveles'!$D$2:$E$11,2,FALSE),"")</f>
        <v>DTCA</v>
      </c>
      <c r="B2269" s="23" t="str">
        <f>+IFERROR(VLOOKUP(AS2269,'[2]Listas anexo 1'!$A$7:$B$8,2,FALSE),"")</f>
        <v>ADMIN</v>
      </c>
      <c r="C2269" s="23" t="str">
        <f>+IFERROR(VLOOKUP(AT2269,'[2]Listas anexo 1'!$A$13:$B$15,2,FALSE),"")</f>
        <v>ADMINYCOOR</v>
      </c>
      <c r="D2269" s="23" t="str">
        <f>+IFERROR(VLOOKUP(AT2269,'[2]Listas anexo 1'!$A$13:$C$15,3,FALSE),"")</f>
        <v>CONTRIBUIR</v>
      </c>
      <c r="E2269" s="23" t="str">
        <f>+IFERROR(VLOOKUP(AT2269,'[2]Listas anexo 1'!$A$19:$B$21,2,FALSE),"")</f>
        <v>ADMINOB</v>
      </c>
      <c r="F2269" s="23" t="str">
        <f>+IFERROR(VLOOKUP(AV2269,'[2]Listas anexo 1'!$J$13:$K$21,2,FALSE),"")</f>
        <v>ADOBI</v>
      </c>
      <c r="G2269" s="23" t="str">
        <f>+IFERROR(VLOOKUP(AW2269,'[2]LISTAS ANEXO 1. 2'!$A$9:$B$38,2,FALSE),"")</f>
        <v>AIII</v>
      </c>
      <c r="H2269" s="23" t="str">
        <f>+IFERROR(IF(C2269="ADMINYCOOR",VLOOKUP(AY2269,'[2]LISTAS ANEXO 1. 3'!$B$13:$C$42,2,FALSE),IF(C2269="TASAS",VLOOKUP(AY2269,'[2]LISTAS ANEXO 1. 3'!$B$43:$C$51,2,FALSE),IF(C2269="FORTALECIMIENTO",VLOOKUP(AY2269,'[2]LISTAS ANEXO 1. 3'!$B$52:$C$58,2,FALSE),""))),"")</f>
        <v>DD</v>
      </c>
      <c r="I2269" s="23" t="str">
        <f>+IFERROR(VLOOKUP(#REF!,'[2]LISTAS ANEXO 1. 4'!$B$74:$C$90,2,FALSE),"")</f>
        <v/>
      </c>
      <c r="J2269" s="23" t="str">
        <f>+IFERROR(VLOOKUP(X2269,[2]ORDINALES!$B$2:$C$5,2,FALSE),"")</f>
        <v>CTADOS</v>
      </c>
      <c r="K2269" s="23" t="str">
        <f>+IFERROR(VLOOKUP(#REF!,[2]REGION!$G$2:$I$1125,2,FALSE),"")</f>
        <v/>
      </c>
      <c r="L2269" s="23" t="str">
        <f>+IFERROR(VLOOKUP(AI2269,[2]REGION!$G$2:$I$1125,2,FALSE),"")</f>
        <v>MAGDALENA</v>
      </c>
      <c r="M2269" s="23" t="str">
        <f>+IFERROR(VLOOKUP(#REF!,[2]ORDINALES!$H$2:$I$382,2,FALSE),"")</f>
        <v/>
      </c>
      <c r="N2269" s="23" t="str">
        <f>IFERROR(VLOOKUP(U2269,'[2]Lista Willy'!$B$11:$D$14,3,FALSE),"")</f>
        <v>REC_11</v>
      </c>
      <c r="O2269" s="24"/>
      <c r="P2269" s="90">
        <v>67013</v>
      </c>
      <c r="Q2269" s="90" t="s">
        <v>540</v>
      </c>
      <c r="R2269" s="90" t="s">
        <v>1757</v>
      </c>
      <c r="S2269" s="90" t="s">
        <v>2145</v>
      </c>
      <c r="T2269" s="94" t="s">
        <v>1757</v>
      </c>
      <c r="U2269" s="90" t="s">
        <v>52</v>
      </c>
      <c r="V2269" s="94" t="s">
        <v>53</v>
      </c>
      <c r="W2269" s="90" t="s">
        <v>54</v>
      </c>
      <c r="X2269" s="90" t="s">
        <v>55</v>
      </c>
      <c r="Y2269" s="99" t="s">
        <v>2164</v>
      </c>
      <c r="Z2269" s="87">
        <v>32478600</v>
      </c>
      <c r="AA2269" s="120"/>
      <c r="AB2269" s="87"/>
      <c r="AC2269" s="87"/>
      <c r="AD2269" s="87"/>
      <c r="AE2269" s="120">
        <v>32478600</v>
      </c>
      <c r="AF2269" s="88"/>
      <c r="AG2269" s="89"/>
      <c r="AH2269" s="90" t="s">
        <v>57</v>
      </c>
      <c r="AI2269" s="90" t="s">
        <v>1759</v>
      </c>
      <c r="AJ2269" s="90" t="s">
        <v>2151</v>
      </c>
      <c r="AK2269" s="90" t="s">
        <v>59</v>
      </c>
      <c r="AL2269" s="90" t="s">
        <v>2148</v>
      </c>
      <c r="AM2269" s="90"/>
      <c r="AN2269" s="90" t="s">
        <v>57</v>
      </c>
      <c r="AO2269" s="90" t="s">
        <v>1977</v>
      </c>
      <c r="AP2269" s="90" t="s">
        <v>2149</v>
      </c>
      <c r="AQ2269" s="90" t="s">
        <v>387</v>
      </c>
      <c r="AR2269" s="90" t="s">
        <v>2150</v>
      </c>
      <c r="AS2269" s="90" t="s">
        <v>60</v>
      </c>
      <c r="AT2269" s="90" t="s">
        <v>61</v>
      </c>
      <c r="AU2269" s="97" t="s">
        <v>62</v>
      </c>
      <c r="AV2269" s="98" t="s">
        <v>125</v>
      </c>
      <c r="AW2269" s="98" t="s">
        <v>324</v>
      </c>
      <c r="AX2269" s="97">
        <v>3202005</v>
      </c>
      <c r="AY2269" s="98" t="s">
        <v>325</v>
      </c>
      <c r="AZ2269" s="98" t="s">
        <v>326</v>
      </c>
      <c r="BA2269" s="24"/>
    </row>
    <row r="2270" spans="1:53" ht="84.75" customHeight="1">
      <c r="A2270" s="23" t="str">
        <f>+IFERROR(VLOOKUP(R2270,'[2]Listas niveles'!$D$2:$E$11,2,FALSE),"")</f>
        <v>DTCA</v>
      </c>
      <c r="B2270" s="23" t="str">
        <f>+IFERROR(VLOOKUP(AS2270,'[2]Listas anexo 1'!$A$7:$B$8,2,FALSE),"")</f>
        <v>ADMIN</v>
      </c>
      <c r="C2270" s="23" t="str">
        <f>+IFERROR(VLOOKUP(AT2270,'[2]Listas anexo 1'!$A$13:$B$15,2,FALSE),"")</f>
        <v>ADMINYCOOR</v>
      </c>
      <c r="D2270" s="23" t="str">
        <f>+IFERROR(VLOOKUP(AT2270,'[2]Listas anexo 1'!$A$13:$C$15,3,FALSE),"")</f>
        <v>CONTRIBUIR</v>
      </c>
      <c r="E2270" s="23" t="str">
        <f>+IFERROR(VLOOKUP(AT2270,'[2]Listas anexo 1'!$A$19:$B$21,2,FALSE),"")</f>
        <v>ADMINOB</v>
      </c>
      <c r="F2270" s="23" t="str">
        <f>+IFERROR(VLOOKUP(AV2270,'[2]Listas anexo 1'!$J$13:$K$21,2,FALSE),"")</f>
        <v>ADOBI</v>
      </c>
      <c r="G2270" s="23" t="str">
        <f>+IFERROR(VLOOKUP(AW2270,'[2]LISTAS ANEXO 1. 2'!$A$9:$B$38,2,FALSE),"")</f>
        <v>AIII</v>
      </c>
      <c r="H2270" s="23" t="str">
        <f>+IFERROR(IF(C2270="ADMINYCOOR",VLOOKUP(AY2270,'[2]LISTAS ANEXO 1. 3'!$B$13:$C$42,2,FALSE),IF(C2270="TASAS",VLOOKUP(AY2270,'[2]LISTAS ANEXO 1. 3'!$B$43:$C$51,2,FALSE),IF(C2270="FORTALECIMIENTO",VLOOKUP(AY2270,'[2]LISTAS ANEXO 1. 3'!$B$52:$C$58,2,FALSE),""))),"")</f>
        <v>DD</v>
      </c>
      <c r="I2270" s="23" t="str">
        <f>+IFERROR(VLOOKUP(#REF!,'[2]LISTAS ANEXO 1. 4'!$B$74:$C$90,2,FALSE),"")</f>
        <v/>
      </c>
      <c r="J2270" s="23" t="str">
        <f>+IFERROR(VLOOKUP(X2270,[2]ORDINALES!$B$2:$C$5,2,FALSE),"")</f>
        <v>CTADOS</v>
      </c>
      <c r="K2270" s="23" t="str">
        <f>+IFERROR(VLOOKUP(#REF!,[2]REGION!$G$2:$I$1125,2,FALSE),"")</f>
        <v/>
      </c>
      <c r="L2270" s="23" t="str">
        <f>+IFERROR(VLOOKUP(AI2270,[2]REGION!$G$2:$I$1125,2,FALSE),"")</f>
        <v>MAGDALENA</v>
      </c>
      <c r="M2270" s="23" t="str">
        <f>+IFERROR(VLOOKUP(#REF!,[2]ORDINALES!$H$2:$I$382,2,FALSE),"")</f>
        <v/>
      </c>
      <c r="N2270" s="23" t="str">
        <f>IFERROR(VLOOKUP(U2270,'[2]Lista Willy'!$B$11:$D$14,3,FALSE),"")</f>
        <v>REC_11</v>
      </c>
      <c r="O2270" s="24"/>
      <c r="P2270" s="90">
        <v>67014</v>
      </c>
      <c r="Q2270" s="90" t="s">
        <v>540</v>
      </c>
      <c r="R2270" s="90" t="s">
        <v>1757</v>
      </c>
      <c r="S2270" s="90" t="s">
        <v>2145</v>
      </c>
      <c r="T2270" s="94" t="s">
        <v>1757</v>
      </c>
      <c r="U2270" s="90" t="s">
        <v>52</v>
      </c>
      <c r="V2270" s="94" t="s">
        <v>53</v>
      </c>
      <c r="W2270" s="90" t="s">
        <v>54</v>
      </c>
      <c r="X2270" s="90" t="s">
        <v>55</v>
      </c>
      <c r="Y2270" s="99" t="s">
        <v>2165</v>
      </c>
      <c r="Z2270" s="87">
        <v>65234400</v>
      </c>
      <c r="AA2270" s="120"/>
      <c r="AB2270" s="87"/>
      <c r="AC2270" s="87"/>
      <c r="AD2270" s="87"/>
      <c r="AE2270" s="120">
        <v>65234400</v>
      </c>
      <c r="AF2270" s="88"/>
      <c r="AG2270" s="89"/>
      <c r="AH2270" s="90" t="s">
        <v>57</v>
      </c>
      <c r="AI2270" s="90" t="s">
        <v>1759</v>
      </c>
      <c r="AJ2270" s="90" t="s">
        <v>2151</v>
      </c>
      <c r="AK2270" s="90" t="s">
        <v>59</v>
      </c>
      <c r="AL2270" s="90" t="s">
        <v>2148</v>
      </c>
      <c r="AM2270" s="90"/>
      <c r="AN2270" s="90" t="s">
        <v>57</v>
      </c>
      <c r="AO2270" s="90" t="s">
        <v>1977</v>
      </c>
      <c r="AP2270" s="90" t="s">
        <v>2149</v>
      </c>
      <c r="AQ2270" s="90" t="s">
        <v>387</v>
      </c>
      <c r="AR2270" s="90" t="s">
        <v>2150</v>
      </c>
      <c r="AS2270" s="90" t="s">
        <v>60</v>
      </c>
      <c r="AT2270" s="90" t="s">
        <v>61</v>
      </c>
      <c r="AU2270" s="97" t="s">
        <v>62</v>
      </c>
      <c r="AV2270" s="98" t="s">
        <v>125</v>
      </c>
      <c r="AW2270" s="98" t="s">
        <v>324</v>
      </c>
      <c r="AX2270" s="97">
        <v>3202005</v>
      </c>
      <c r="AY2270" s="98" t="s">
        <v>325</v>
      </c>
      <c r="AZ2270" s="98" t="s">
        <v>326</v>
      </c>
      <c r="BA2270" s="24"/>
    </row>
    <row r="2271" spans="1:53" ht="84.75" customHeight="1">
      <c r="A2271" s="23" t="str">
        <f>+IFERROR(VLOOKUP(R2271,'[2]Listas niveles'!$D$2:$E$11,2,FALSE),"")</f>
        <v>DTCA</v>
      </c>
      <c r="B2271" s="23" t="str">
        <f>+IFERROR(VLOOKUP(AS2271,'[2]Listas anexo 1'!$A$7:$B$8,2,FALSE),"")</f>
        <v>ADMIN</v>
      </c>
      <c r="C2271" s="23" t="str">
        <f>+IFERROR(VLOOKUP(AT2271,'[2]Listas anexo 1'!$A$13:$B$15,2,FALSE),"")</f>
        <v>ADMINYCOOR</v>
      </c>
      <c r="D2271" s="23" t="str">
        <f>+IFERROR(VLOOKUP(AT2271,'[2]Listas anexo 1'!$A$13:$C$15,3,FALSE),"")</f>
        <v>CONTRIBUIR</v>
      </c>
      <c r="E2271" s="23" t="str">
        <f>+IFERROR(VLOOKUP(AT2271,'[2]Listas anexo 1'!$A$19:$B$21,2,FALSE),"")</f>
        <v>ADMINOB</v>
      </c>
      <c r="F2271" s="23" t="str">
        <f>+IFERROR(VLOOKUP(AV2271,'[2]Listas anexo 1'!$J$13:$K$21,2,FALSE),"")</f>
        <v>ADOBI</v>
      </c>
      <c r="G2271" s="23" t="str">
        <f>+IFERROR(VLOOKUP(AW2271,'[2]LISTAS ANEXO 1. 2'!$A$9:$B$38,2,FALSE),"")</f>
        <v>AIII</v>
      </c>
      <c r="H2271" s="23" t="str">
        <f>+IFERROR(IF(C2271="ADMINYCOOR",VLOOKUP(AY2271,'[2]LISTAS ANEXO 1. 3'!$B$13:$C$42,2,FALSE),IF(C2271="TASAS",VLOOKUP(AY2271,'[2]LISTAS ANEXO 1. 3'!$B$43:$C$51,2,FALSE),IF(C2271="FORTALECIMIENTO",VLOOKUP(AY2271,'[2]LISTAS ANEXO 1. 3'!$B$52:$C$58,2,FALSE),""))),"")</f>
        <v>DD</v>
      </c>
      <c r="I2271" s="23" t="str">
        <f>+IFERROR(VLOOKUP(#REF!,'[2]LISTAS ANEXO 1. 4'!$B$74:$C$90,2,FALSE),"")</f>
        <v/>
      </c>
      <c r="J2271" s="23" t="str">
        <f>+IFERROR(VLOOKUP(X2271,[2]ORDINALES!$B$2:$C$5,2,FALSE),"")</f>
        <v>CTADOS</v>
      </c>
      <c r="K2271" s="23" t="str">
        <f>+IFERROR(VLOOKUP(#REF!,[2]REGION!$G$2:$I$1125,2,FALSE),"")</f>
        <v/>
      </c>
      <c r="L2271" s="23" t="str">
        <f>+IFERROR(VLOOKUP(AI2271,[2]REGION!$G$2:$I$1125,2,FALSE),"")</f>
        <v>MAGDALENA</v>
      </c>
      <c r="M2271" s="23" t="str">
        <f>+IFERROR(VLOOKUP(#REF!,[2]ORDINALES!$H$2:$I$382,2,FALSE),"")</f>
        <v/>
      </c>
      <c r="N2271" s="23" t="str">
        <f>IFERROR(VLOOKUP(U2271,'[2]Lista Willy'!$B$11:$D$14,3,FALSE),"")</f>
        <v>REC_11</v>
      </c>
      <c r="O2271" s="24"/>
      <c r="P2271" s="90">
        <v>67015</v>
      </c>
      <c r="Q2271" s="90" t="s">
        <v>540</v>
      </c>
      <c r="R2271" s="90" t="s">
        <v>1757</v>
      </c>
      <c r="S2271" s="90" t="s">
        <v>2145</v>
      </c>
      <c r="T2271" s="94" t="s">
        <v>1757</v>
      </c>
      <c r="U2271" s="90" t="s">
        <v>52</v>
      </c>
      <c r="V2271" s="94" t="s">
        <v>53</v>
      </c>
      <c r="W2271" s="90" t="s">
        <v>54</v>
      </c>
      <c r="X2271" s="90" t="s">
        <v>55</v>
      </c>
      <c r="Y2271" s="99" t="s">
        <v>2166</v>
      </c>
      <c r="Z2271" s="87">
        <v>15000000</v>
      </c>
      <c r="AA2271" s="120"/>
      <c r="AB2271" s="87"/>
      <c r="AC2271" s="87"/>
      <c r="AD2271" s="87"/>
      <c r="AE2271" s="120">
        <v>15000000</v>
      </c>
      <c r="AF2271" s="88"/>
      <c r="AG2271" s="89"/>
      <c r="AH2271" s="90" t="s">
        <v>57</v>
      </c>
      <c r="AI2271" s="90" t="s">
        <v>1759</v>
      </c>
      <c r="AJ2271" s="90" t="s">
        <v>2151</v>
      </c>
      <c r="AK2271" s="90" t="s">
        <v>59</v>
      </c>
      <c r="AL2271" s="90" t="s">
        <v>2148</v>
      </c>
      <c r="AM2271" s="90"/>
      <c r="AN2271" s="90" t="s">
        <v>57</v>
      </c>
      <c r="AO2271" s="90" t="s">
        <v>1977</v>
      </c>
      <c r="AP2271" s="90" t="s">
        <v>2149</v>
      </c>
      <c r="AQ2271" s="90" t="s">
        <v>387</v>
      </c>
      <c r="AR2271" s="90" t="s">
        <v>2150</v>
      </c>
      <c r="AS2271" s="90" t="s">
        <v>60</v>
      </c>
      <c r="AT2271" s="90" t="s">
        <v>61</v>
      </c>
      <c r="AU2271" s="97" t="s">
        <v>62</v>
      </c>
      <c r="AV2271" s="98" t="s">
        <v>125</v>
      </c>
      <c r="AW2271" s="98" t="s">
        <v>324</v>
      </c>
      <c r="AX2271" s="97">
        <v>3202005</v>
      </c>
      <c r="AY2271" s="98" t="s">
        <v>325</v>
      </c>
      <c r="AZ2271" s="98" t="s">
        <v>326</v>
      </c>
      <c r="BA2271" s="24"/>
    </row>
    <row r="2272" spans="1:53" ht="84.75" customHeight="1">
      <c r="A2272" s="23" t="str">
        <f>+IFERROR(VLOOKUP(R2272,'[2]Listas niveles'!$D$2:$E$11,2,FALSE),"")</f>
        <v>DTCA</v>
      </c>
      <c r="B2272" s="23" t="str">
        <f>+IFERROR(VLOOKUP(AS2272,'[2]Listas anexo 1'!$A$7:$B$8,2,FALSE),"")</f>
        <v>ADMIN</v>
      </c>
      <c r="C2272" s="23" t="str">
        <f>+IFERROR(VLOOKUP(AT2272,'[2]Listas anexo 1'!$A$13:$B$15,2,FALSE),"")</f>
        <v>ADMINYCOOR</v>
      </c>
      <c r="D2272" s="23" t="str">
        <f>+IFERROR(VLOOKUP(AT2272,'[2]Listas anexo 1'!$A$13:$C$15,3,FALSE),"")</f>
        <v>CONTRIBUIR</v>
      </c>
      <c r="E2272" s="23" t="str">
        <f>+IFERROR(VLOOKUP(AT2272,'[2]Listas anexo 1'!$A$19:$B$21,2,FALSE),"")</f>
        <v>ADMINOB</v>
      </c>
      <c r="F2272" s="23" t="str">
        <f>+IFERROR(VLOOKUP(AV2272,'[2]Listas anexo 1'!$J$13:$K$21,2,FALSE),"")</f>
        <v>ADOBI</v>
      </c>
      <c r="G2272" s="23" t="str">
        <f>+IFERROR(VLOOKUP(AW2272,'[2]LISTAS ANEXO 1. 2'!$A$9:$B$38,2,FALSE),"")</f>
        <v>AIII</v>
      </c>
      <c r="H2272" s="23" t="str">
        <f>+IFERROR(IF(C2272="ADMINYCOOR",VLOOKUP(AY2272,'[2]LISTAS ANEXO 1. 3'!$B$13:$C$42,2,FALSE),IF(C2272="TASAS",VLOOKUP(AY2272,'[2]LISTAS ANEXO 1. 3'!$B$43:$C$51,2,FALSE),IF(C2272="FORTALECIMIENTO",VLOOKUP(AY2272,'[2]LISTAS ANEXO 1. 3'!$B$52:$C$58,2,FALSE),""))),"")</f>
        <v>DD</v>
      </c>
      <c r="I2272" s="23" t="str">
        <f>+IFERROR(VLOOKUP(#REF!,'[2]LISTAS ANEXO 1. 4'!$B$74:$C$90,2,FALSE),"")</f>
        <v/>
      </c>
      <c r="J2272" s="23" t="str">
        <f>+IFERROR(VLOOKUP(X2272,[2]ORDINALES!$B$2:$C$5,2,FALSE),"")</f>
        <v>CTADOS</v>
      </c>
      <c r="K2272" s="23" t="str">
        <f>+IFERROR(VLOOKUP(#REF!,[2]REGION!$G$2:$I$1125,2,FALSE),"")</f>
        <v/>
      </c>
      <c r="L2272" s="23" t="str">
        <f>+IFERROR(VLOOKUP(AI2272,[2]REGION!$G$2:$I$1125,2,FALSE),"")</f>
        <v>MAGDALENA</v>
      </c>
      <c r="M2272" s="23" t="str">
        <f>+IFERROR(VLOOKUP(#REF!,[2]ORDINALES!$H$2:$I$382,2,FALSE),"")</f>
        <v/>
      </c>
      <c r="N2272" s="23" t="str">
        <f>IFERROR(VLOOKUP(U2272,'[2]Lista Willy'!$B$11:$D$14,3,FALSE),"")</f>
        <v>REC_11</v>
      </c>
      <c r="O2272" s="24"/>
      <c r="P2272" s="90">
        <v>67016</v>
      </c>
      <c r="Q2272" s="90" t="s">
        <v>540</v>
      </c>
      <c r="R2272" s="90" t="s">
        <v>1757</v>
      </c>
      <c r="S2272" s="90" t="s">
        <v>2145</v>
      </c>
      <c r="T2272" s="94" t="s">
        <v>1757</v>
      </c>
      <c r="U2272" s="90" t="s">
        <v>52</v>
      </c>
      <c r="V2272" s="94" t="s">
        <v>53</v>
      </c>
      <c r="W2272" s="90" t="s">
        <v>54</v>
      </c>
      <c r="X2272" s="90" t="s">
        <v>55</v>
      </c>
      <c r="Y2272" s="99" t="s">
        <v>2167</v>
      </c>
      <c r="Z2272" s="87">
        <v>381480000</v>
      </c>
      <c r="AA2272" s="120"/>
      <c r="AB2272" s="87"/>
      <c r="AC2272" s="87"/>
      <c r="AD2272" s="87"/>
      <c r="AE2272" s="120">
        <v>381480000</v>
      </c>
      <c r="AF2272" s="88"/>
      <c r="AG2272" s="89"/>
      <c r="AH2272" s="90" t="s">
        <v>57</v>
      </c>
      <c r="AI2272" s="90" t="s">
        <v>1759</v>
      </c>
      <c r="AJ2272" s="90" t="s">
        <v>2151</v>
      </c>
      <c r="AK2272" s="90" t="s">
        <v>59</v>
      </c>
      <c r="AL2272" s="90" t="s">
        <v>2148</v>
      </c>
      <c r="AM2272" s="90"/>
      <c r="AN2272" s="90" t="s">
        <v>57</v>
      </c>
      <c r="AO2272" s="90" t="s">
        <v>1977</v>
      </c>
      <c r="AP2272" s="90" t="s">
        <v>2149</v>
      </c>
      <c r="AQ2272" s="90" t="s">
        <v>387</v>
      </c>
      <c r="AR2272" s="90" t="s">
        <v>2150</v>
      </c>
      <c r="AS2272" s="90" t="s">
        <v>60</v>
      </c>
      <c r="AT2272" s="90" t="s">
        <v>61</v>
      </c>
      <c r="AU2272" s="97" t="s">
        <v>62</v>
      </c>
      <c r="AV2272" s="98" t="s">
        <v>125</v>
      </c>
      <c r="AW2272" s="98" t="s">
        <v>324</v>
      </c>
      <c r="AX2272" s="97">
        <v>3202005</v>
      </c>
      <c r="AY2272" s="98" t="s">
        <v>325</v>
      </c>
      <c r="AZ2272" s="98" t="s">
        <v>389</v>
      </c>
      <c r="BA2272" s="24"/>
    </row>
    <row r="2273" spans="1:53" ht="84.75" customHeight="1">
      <c r="A2273" s="23" t="str">
        <f>+IFERROR(VLOOKUP(R2273,'[2]Listas niveles'!$D$2:$E$11,2,FALSE),"")</f>
        <v>DTCA</v>
      </c>
      <c r="B2273" s="23" t="str">
        <f>+IFERROR(VLOOKUP(AS2273,'[2]Listas anexo 1'!$A$7:$B$8,2,FALSE),"")</f>
        <v>ADMIN</v>
      </c>
      <c r="C2273" s="23" t="str">
        <f>+IFERROR(VLOOKUP(AT2273,'[2]Listas anexo 1'!$A$13:$B$15,2,FALSE),"")</f>
        <v>ADMINYCOOR</v>
      </c>
      <c r="D2273" s="23" t="str">
        <f>+IFERROR(VLOOKUP(AT2273,'[2]Listas anexo 1'!$A$13:$C$15,3,FALSE),"")</f>
        <v>CONTRIBUIR</v>
      </c>
      <c r="E2273" s="23" t="str">
        <f>+IFERROR(VLOOKUP(AT2273,'[2]Listas anexo 1'!$A$19:$B$21,2,FALSE),"")</f>
        <v>ADMINOB</v>
      </c>
      <c r="F2273" s="23" t="str">
        <f>+IFERROR(VLOOKUP(AV2273,'[2]Listas anexo 1'!$J$13:$K$21,2,FALSE),"")</f>
        <v>ADOBI</v>
      </c>
      <c r="G2273" s="23" t="str">
        <f>+IFERROR(VLOOKUP(AW2273,'[2]LISTAS ANEXO 1. 2'!$A$9:$B$38,2,FALSE),"")</f>
        <v>AI</v>
      </c>
      <c r="H2273" s="23" t="str">
        <f>+IFERROR(IF(C2273="ADMINYCOOR",VLOOKUP(AY2273,'[2]LISTAS ANEXO 1. 3'!$B$13:$C$42,2,FALSE),IF(C2273="TASAS",VLOOKUP(AY2273,'[2]LISTAS ANEXO 1. 3'!$B$43:$C$51,2,FALSE),IF(C2273="FORTALECIMIENTO",VLOOKUP(AY2273,'[2]LISTAS ANEXO 1. 3'!$B$52:$C$58,2,FALSE),""))),"")</f>
        <v>AA</v>
      </c>
      <c r="I2273" s="23" t="str">
        <f>+IFERROR(VLOOKUP(#REF!,'[2]LISTAS ANEXO 1. 4'!$B$74:$C$90,2,FALSE),"")</f>
        <v/>
      </c>
      <c r="J2273" s="23" t="str">
        <f>+IFERROR(VLOOKUP(X2273,[2]ORDINALES!$B$2:$C$5,2,FALSE),"")</f>
        <v>CTADOS</v>
      </c>
      <c r="K2273" s="23" t="str">
        <f>+IFERROR(VLOOKUP(#REF!,[2]REGION!$G$2:$I$1125,2,FALSE),"")</f>
        <v/>
      </c>
      <c r="L2273" s="23" t="str">
        <f>+IFERROR(VLOOKUP(AI2273,[2]REGION!$G$2:$I$1125,2,FALSE),"")</f>
        <v>MAGDALENA</v>
      </c>
      <c r="M2273" s="23" t="str">
        <f>+IFERROR(VLOOKUP(#REF!,[2]ORDINALES!$H$2:$I$382,2,FALSE),"")</f>
        <v/>
      </c>
      <c r="N2273" s="23" t="str">
        <f>IFERROR(VLOOKUP(U2273,'[2]Lista Willy'!$B$11:$D$14,3,FALSE),"")</f>
        <v>REC_11</v>
      </c>
      <c r="O2273" s="24"/>
      <c r="P2273" s="90">
        <v>67017</v>
      </c>
      <c r="Q2273" s="90" t="s">
        <v>540</v>
      </c>
      <c r="R2273" s="90" t="s">
        <v>1757</v>
      </c>
      <c r="S2273" s="90" t="s">
        <v>2145</v>
      </c>
      <c r="T2273" s="94" t="s">
        <v>1757</v>
      </c>
      <c r="U2273" s="90" t="s">
        <v>52</v>
      </c>
      <c r="V2273" s="94" t="s">
        <v>53</v>
      </c>
      <c r="W2273" s="90" t="s">
        <v>54</v>
      </c>
      <c r="X2273" s="90" t="s">
        <v>55</v>
      </c>
      <c r="Y2273" s="99" t="s">
        <v>2168</v>
      </c>
      <c r="Z2273" s="87">
        <v>38830000</v>
      </c>
      <c r="AA2273" s="120"/>
      <c r="AB2273" s="87"/>
      <c r="AC2273" s="87"/>
      <c r="AD2273" s="87"/>
      <c r="AE2273" s="120">
        <v>38830000</v>
      </c>
      <c r="AF2273" s="88"/>
      <c r="AG2273" s="89"/>
      <c r="AH2273" s="90" t="s">
        <v>57</v>
      </c>
      <c r="AI2273" s="90" t="s">
        <v>1759</v>
      </c>
      <c r="AJ2273" s="90" t="s">
        <v>2151</v>
      </c>
      <c r="AK2273" s="90" t="s">
        <v>59</v>
      </c>
      <c r="AL2273" s="90" t="s">
        <v>2148</v>
      </c>
      <c r="AM2273" s="90"/>
      <c r="AN2273" s="90" t="s">
        <v>57</v>
      </c>
      <c r="AO2273" s="90"/>
      <c r="AP2273" s="90" t="s">
        <v>57</v>
      </c>
      <c r="AQ2273" s="90" t="s">
        <v>387</v>
      </c>
      <c r="AR2273" s="90" t="s">
        <v>57</v>
      </c>
      <c r="AS2273" s="90" t="s">
        <v>60</v>
      </c>
      <c r="AT2273" s="90" t="s">
        <v>61</v>
      </c>
      <c r="AU2273" s="97" t="s">
        <v>62</v>
      </c>
      <c r="AV2273" s="98" t="s">
        <v>125</v>
      </c>
      <c r="AW2273" s="98" t="s">
        <v>126</v>
      </c>
      <c r="AX2273" s="97">
        <v>3202032</v>
      </c>
      <c r="AY2273" s="98" t="s">
        <v>127</v>
      </c>
      <c r="AZ2273" s="98" t="s">
        <v>128</v>
      </c>
      <c r="BA2273" s="24"/>
    </row>
    <row r="2274" spans="1:53" ht="84.75" customHeight="1">
      <c r="A2274" s="23" t="str">
        <f>+IFERROR(VLOOKUP(R2274,'[2]Listas niveles'!$D$2:$E$11,2,FALSE),"")</f>
        <v>DTCA</v>
      </c>
      <c r="B2274" s="23" t="str">
        <f>+IFERROR(VLOOKUP(AS2274,'[2]Listas anexo 1'!$A$7:$B$8,2,FALSE),"")</f>
        <v>ADMIN</v>
      </c>
      <c r="C2274" s="23" t="str">
        <f>+IFERROR(VLOOKUP(AT2274,'[2]Listas anexo 1'!$A$13:$B$15,2,FALSE),"")</f>
        <v>ADMINYCOOR</v>
      </c>
      <c r="D2274" s="23" t="str">
        <f>+IFERROR(VLOOKUP(AT2274,'[2]Listas anexo 1'!$A$13:$C$15,3,FALSE),"")</f>
        <v>CONTRIBUIR</v>
      </c>
      <c r="E2274" s="23" t="str">
        <f>+IFERROR(VLOOKUP(AT2274,'[2]Listas anexo 1'!$A$19:$B$21,2,FALSE),"")</f>
        <v>ADMINOB</v>
      </c>
      <c r="F2274" s="23" t="str">
        <f>+IFERROR(VLOOKUP(AV2274,'[2]Listas anexo 1'!$J$13:$K$21,2,FALSE),"")</f>
        <v>ADOBI</v>
      </c>
      <c r="G2274" s="23" t="str">
        <f>+IFERROR(VLOOKUP(AW2274,'[2]LISTAS ANEXO 1. 2'!$A$9:$B$38,2,FALSE),"")</f>
        <v>AI</v>
      </c>
      <c r="H2274" s="23" t="str">
        <f>+IFERROR(IF(C2274="ADMINYCOOR",VLOOKUP(AY2274,'[2]LISTAS ANEXO 1. 3'!$B$13:$C$42,2,FALSE),IF(C2274="TASAS",VLOOKUP(AY2274,'[2]LISTAS ANEXO 1. 3'!$B$43:$C$51,2,FALSE),IF(C2274="FORTALECIMIENTO",VLOOKUP(AY2274,'[2]LISTAS ANEXO 1. 3'!$B$52:$C$58,2,FALSE),""))),"")</f>
        <v>AA</v>
      </c>
      <c r="I2274" s="23" t="str">
        <f>+IFERROR(VLOOKUP(#REF!,'[2]LISTAS ANEXO 1. 4'!$B$74:$C$90,2,FALSE),"")</f>
        <v/>
      </c>
      <c r="J2274" s="23" t="str">
        <f>+IFERROR(VLOOKUP(X2274,[2]ORDINALES!$B$2:$C$5,2,FALSE),"")</f>
        <v>CTADOS</v>
      </c>
      <c r="K2274" s="23" t="str">
        <f>+IFERROR(VLOOKUP(#REF!,[2]REGION!$G$2:$I$1125,2,FALSE),"")</f>
        <v/>
      </c>
      <c r="L2274" s="23" t="str">
        <f>+IFERROR(VLOOKUP(AI2274,[2]REGION!$G$2:$I$1125,2,FALSE),"")</f>
        <v>MAGDALENA</v>
      </c>
      <c r="M2274" s="23" t="str">
        <f>+IFERROR(VLOOKUP(#REF!,[2]ORDINALES!$H$2:$I$382,2,FALSE),"")</f>
        <v/>
      </c>
      <c r="N2274" s="23" t="str">
        <f>IFERROR(VLOOKUP(U2274,'[2]Lista Willy'!$B$11:$D$14,3,FALSE),"")</f>
        <v>REC_11</v>
      </c>
      <c r="O2274" s="24"/>
      <c r="P2274" s="90">
        <v>67018</v>
      </c>
      <c r="Q2274" s="90" t="s">
        <v>540</v>
      </c>
      <c r="R2274" s="90" t="s">
        <v>1757</v>
      </c>
      <c r="S2274" s="90" t="s">
        <v>2145</v>
      </c>
      <c r="T2274" s="94" t="s">
        <v>1757</v>
      </c>
      <c r="U2274" s="90" t="s">
        <v>52</v>
      </c>
      <c r="V2274" s="94" t="s">
        <v>53</v>
      </c>
      <c r="W2274" s="90" t="s">
        <v>54</v>
      </c>
      <c r="X2274" s="90" t="s">
        <v>55</v>
      </c>
      <c r="Y2274" s="99" t="s">
        <v>2169</v>
      </c>
      <c r="Z2274" s="87">
        <v>27000000</v>
      </c>
      <c r="AA2274" s="120"/>
      <c r="AB2274" s="87"/>
      <c r="AC2274" s="87"/>
      <c r="AD2274" s="87"/>
      <c r="AE2274" s="120">
        <v>27000000</v>
      </c>
      <c r="AF2274" s="88"/>
      <c r="AG2274" s="89"/>
      <c r="AH2274" s="90" t="s">
        <v>57</v>
      </c>
      <c r="AI2274" s="90" t="s">
        <v>1759</v>
      </c>
      <c r="AJ2274" s="90" t="s">
        <v>2151</v>
      </c>
      <c r="AK2274" s="90" t="s">
        <v>59</v>
      </c>
      <c r="AL2274" s="90" t="s">
        <v>2148</v>
      </c>
      <c r="AM2274" s="90"/>
      <c r="AN2274" s="90" t="s">
        <v>57</v>
      </c>
      <c r="AO2274" s="90" t="s">
        <v>1977</v>
      </c>
      <c r="AP2274" s="90" t="s">
        <v>2152</v>
      </c>
      <c r="AQ2274" s="90" t="s">
        <v>387</v>
      </c>
      <c r="AR2274" s="90" t="s">
        <v>2150</v>
      </c>
      <c r="AS2274" s="90" t="s">
        <v>60</v>
      </c>
      <c r="AT2274" s="90" t="s">
        <v>61</v>
      </c>
      <c r="AU2274" s="97" t="s">
        <v>62</v>
      </c>
      <c r="AV2274" s="98" t="s">
        <v>125</v>
      </c>
      <c r="AW2274" s="98" t="s">
        <v>126</v>
      </c>
      <c r="AX2274" s="97">
        <v>3202032</v>
      </c>
      <c r="AY2274" s="98" t="s">
        <v>127</v>
      </c>
      <c r="AZ2274" s="98" t="s">
        <v>293</v>
      </c>
      <c r="BA2274" s="24"/>
    </row>
    <row r="2275" spans="1:53" ht="84.75" customHeight="1">
      <c r="A2275" s="23" t="str">
        <f>+IFERROR(VLOOKUP(R2275,'[2]Listas niveles'!$D$2:$E$11,2,FALSE),"")</f>
        <v>DTCA</v>
      </c>
      <c r="B2275" s="23" t="str">
        <f>+IFERROR(VLOOKUP(AS2275,'[2]Listas anexo 1'!$A$7:$B$8,2,FALSE),"")</f>
        <v>ADMIN</v>
      </c>
      <c r="C2275" s="23" t="str">
        <f>+IFERROR(VLOOKUP(AT2275,'[2]Listas anexo 1'!$A$13:$B$15,2,FALSE),"")</f>
        <v>ADMINYCOOR</v>
      </c>
      <c r="D2275" s="23" t="str">
        <f>+IFERROR(VLOOKUP(AT2275,'[2]Listas anexo 1'!$A$13:$C$15,3,FALSE),"")</f>
        <v>CONTRIBUIR</v>
      </c>
      <c r="E2275" s="23" t="str">
        <f>+IFERROR(VLOOKUP(AT2275,'[2]Listas anexo 1'!$A$19:$B$21,2,FALSE),"")</f>
        <v>ADMINOB</v>
      </c>
      <c r="F2275" s="23" t="str">
        <f>+IFERROR(VLOOKUP(AV2275,'[2]Listas anexo 1'!$J$13:$K$21,2,FALSE),"")</f>
        <v>ADOBIII</v>
      </c>
      <c r="G2275" s="23" t="str">
        <f>+IFERROR(VLOOKUP(AW2275,'[2]LISTAS ANEXO 1. 2'!$A$9:$B$38,2,FALSE),"")</f>
        <v>AIX</v>
      </c>
      <c r="H2275" s="23" t="str">
        <f>+IFERROR(IF(C2275="ADMINYCOOR",VLOOKUP(AY2275,'[2]LISTAS ANEXO 1. 3'!$B$13:$C$42,2,FALSE),IF(C2275="TASAS",VLOOKUP(AY2275,'[2]LISTAS ANEXO 1. 3'!$B$43:$C$51,2,FALSE),IF(C2275="FORTALECIMIENTO",VLOOKUP(AY2275,'[2]LISTAS ANEXO 1. 3'!$B$52:$C$58,2,FALSE),""))),"")</f>
        <v>MM</v>
      </c>
      <c r="I2275" s="23" t="str">
        <f>+IFERROR(VLOOKUP(#REF!,'[2]LISTAS ANEXO 1. 4'!$B$74:$C$90,2,FALSE),"")</f>
        <v/>
      </c>
      <c r="J2275" s="23" t="str">
        <f>+IFERROR(VLOOKUP(X2275,[2]ORDINALES!$B$2:$C$5,2,FALSE),"")</f>
        <v>CTADOS</v>
      </c>
      <c r="K2275" s="23" t="str">
        <f>+IFERROR(VLOOKUP(#REF!,[2]REGION!$G$2:$I$1125,2,FALSE),"")</f>
        <v/>
      </c>
      <c r="L2275" s="23" t="str">
        <f>+IFERROR(VLOOKUP(AI2275,[2]REGION!$G$2:$I$1125,2,FALSE),"")</f>
        <v>SUCRE</v>
      </c>
      <c r="M2275" s="23" t="str">
        <f>+IFERROR(VLOOKUP(#REF!,[2]ORDINALES!$H$2:$I$382,2,FALSE),"")</f>
        <v/>
      </c>
      <c r="N2275" s="23" t="str">
        <f>IFERROR(VLOOKUP(U2275,'[2]Lista Willy'!$B$11:$D$14,3,FALSE),"")</f>
        <v>REC_11</v>
      </c>
      <c r="O2275" s="24"/>
      <c r="P2275" s="90">
        <v>68000</v>
      </c>
      <c r="Q2275" s="90" t="s">
        <v>540</v>
      </c>
      <c r="R2275" s="90" t="s">
        <v>1757</v>
      </c>
      <c r="S2275" s="90" t="s">
        <v>2170</v>
      </c>
      <c r="T2275" s="94" t="s">
        <v>1757</v>
      </c>
      <c r="U2275" s="90" t="s">
        <v>52</v>
      </c>
      <c r="V2275" s="94" t="s">
        <v>53</v>
      </c>
      <c r="W2275" s="90" t="s">
        <v>54</v>
      </c>
      <c r="X2275" s="90" t="s">
        <v>55</v>
      </c>
      <c r="Y2275" s="99" t="s">
        <v>2171</v>
      </c>
      <c r="Z2275" s="87">
        <v>31363500</v>
      </c>
      <c r="AA2275" s="120"/>
      <c r="AB2275" s="87"/>
      <c r="AC2275" s="87"/>
      <c r="AD2275" s="87"/>
      <c r="AE2275" s="120">
        <v>31363500</v>
      </c>
      <c r="AF2275" s="88"/>
      <c r="AG2275" s="89"/>
      <c r="AH2275" s="90" t="s">
        <v>57</v>
      </c>
      <c r="AI2275" s="90" t="s">
        <v>2172</v>
      </c>
      <c r="AJ2275" s="90" t="s">
        <v>2173</v>
      </c>
      <c r="AK2275" s="90" t="s">
        <v>59</v>
      </c>
      <c r="AL2275" s="90" t="s">
        <v>57</v>
      </c>
      <c r="AM2275" s="90"/>
      <c r="AN2275" s="90" t="s">
        <v>57</v>
      </c>
      <c r="AO2275" s="90"/>
      <c r="AP2275" s="90" t="s">
        <v>57</v>
      </c>
      <c r="AQ2275" s="90"/>
      <c r="AR2275" s="90" t="s">
        <v>2174</v>
      </c>
      <c r="AS2275" s="90" t="s">
        <v>60</v>
      </c>
      <c r="AT2275" s="90" t="s">
        <v>61</v>
      </c>
      <c r="AU2275" s="97" t="s">
        <v>62</v>
      </c>
      <c r="AV2275" s="98" t="s">
        <v>272</v>
      </c>
      <c r="AW2275" s="98" t="s">
        <v>413</v>
      </c>
      <c r="AX2275" s="97">
        <v>3202014</v>
      </c>
      <c r="AY2275" s="98" t="s">
        <v>414</v>
      </c>
      <c r="AZ2275" s="98" t="s">
        <v>415</v>
      </c>
      <c r="BA2275" s="24"/>
    </row>
    <row r="2276" spans="1:53" ht="84.75" customHeight="1">
      <c r="A2276" s="23" t="str">
        <f>+IFERROR(VLOOKUP(R2276,'[2]Listas niveles'!$D$2:$E$11,2,FALSE),"")</f>
        <v>DTCA</v>
      </c>
      <c r="B2276" s="23" t="str">
        <f>+IFERROR(VLOOKUP(AS2276,'[2]Listas anexo 1'!$A$7:$B$8,2,FALSE),"")</f>
        <v>ADMIN</v>
      </c>
      <c r="C2276" s="23" t="str">
        <f>+IFERROR(VLOOKUP(AT2276,'[2]Listas anexo 1'!$A$13:$B$15,2,FALSE),"")</f>
        <v>ADMINYCOOR</v>
      </c>
      <c r="D2276" s="23" t="str">
        <f>+IFERROR(VLOOKUP(AT2276,'[2]Listas anexo 1'!$A$13:$C$15,3,FALSE),"")</f>
        <v>CONTRIBUIR</v>
      </c>
      <c r="E2276" s="23" t="str">
        <f>+IFERROR(VLOOKUP(AT2276,'[2]Listas anexo 1'!$A$19:$B$21,2,FALSE),"")</f>
        <v>ADMINOB</v>
      </c>
      <c r="F2276" s="23" t="str">
        <f>+IFERROR(VLOOKUP(AV2276,'[2]Listas anexo 1'!$J$13:$K$21,2,FALSE),"")</f>
        <v>ADOBIII</v>
      </c>
      <c r="G2276" s="23" t="str">
        <f>+IFERROR(VLOOKUP(AW2276,'[2]LISTAS ANEXO 1. 2'!$A$9:$B$38,2,FALSE),"")</f>
        <v>AIX</v>
      </c>
      <c r="H2276" s="23" t="str">
        <f>+IFERROR(IF(C2276="ADMINYCOOR",VLOOKUP(AY2276,'[2]LISTAS ANEXO 1. 3'!$B$13:$C$42,2,FALSE),IF(C2276="TASAS",VLOOKUP(AY2276,'[2]LISTAS ANEXO 1. 3'!$B$43:$C$51,2,FALSE),IF(C2276="FORTALECIMIENTO",VLOOKUP(AY2276,'[2]LISTAS ANEXO 1. 3'!$B$52:$C$58,2,FALSE),""))),"")</f>
        <v>MM</v>
      </c>
      <c r="I2276" s="23" t="str">
        <f>+IFERROR(VLOOKUP(#REF!,'[2]LISTAS ANEXO 1. 4'!$B$74:$C$90,2,FALSE),"")</f>
        <v/>
      </c>
      <c r="J2276" s="23" t="str">
        <f>+IFERROR(VLOOKUP(X2276,[2]ORDINALES!$B$2:$C$5,2,FALSE),"")</f>
        <v>CTADOS</v>
      </c>
      <c r="K2276" s="23" t="str">
        <f>+IFERROR(VLOOKUP(#REF!,[2]REGION!$G$2:$I$1125,2,FALSE),"")</f>
        <v/>
      </c>
      <c r="L2276" s="23" t="str">
        <f>+IFERROR(VLOOKUP(AI2276,[2]REGION!$G$2:$I$1125,2,FALSE),"")</f>
        <v>SUCRE</v>
      </c>
      <c r="M2276" s="23" t="str">
        <f>+IFERROR(VLOOKUP(#REF!,[2]ORDINALES!$H$2:$I$382,2,FALSE),"")</f>
        <v/>
      </c>
      <c r="N2276" s="23" t="str">
        <f>IFERROR(VLOOKUP(U2276,'[2]Lista Willy'!$B$11:$D$14,3,FALSE),"")</f>
        <v>REC_11</v>
      </c>
      <c r="O2276" s="24"/>
      <c r="P2276" s="90">
        <v>68001</v>
      </c>
      <c r="Q2276" s="90" t="s">
        <v>540</v>
      </c>
      <c r="R2276" s="90" t="s">
        <v>1757</v>
      </c>
      <c r="S2276" s="90" t="s">
        <v>2170</v>
      </c>
      <c r="T2276" s="94" t="s">
        <v>1757</v>
      </c>
      <c r="U2276" s="90" t="s">
        <v>52</v>
      </c>
      <c r="V2276" s="94" t="s">
        <v>53</v>
      </c>
      <c r="W2276" s="90" t="s">
        <v>54</v>
      </c>
      <c r="X2276" s="90" t="s">
        <v>55</v>
      </c>
      <c r="Y2276" s="99" t="s">
        <v>2175</v>
      </c>
      <c r="Z2276" s="87">
        <v>13000000</v>
      </c>
      <c r="AA2276" s="120"/>
      <c r="AB2276" s="87"/>
      <c r="AC2276" s="87"/>
      <c r="AD2276" s="87"/>
      <c r="AE2276" s="120">
        <v>13000000</v>
      </c>
      <c r="AF2276" s="88"/>
      <c r="AG2276" s="89"/>
      <c r="AH2276" s="90" t="s">
        <v>57</v>
      </c>
      <c r="AI2276" s="90" t="s">
        <v>2172</v>
      </c>
      <c r="AJ2276" s="90" t="s">
        <v>2173</v>
      </c>
      <c r="AK2276" s="90" t="s">
        <v>59</v>
      </c>
      <c r="AL2276" s="90" t="s">
        <v>57</v>
      </c>
      <c r="AM2276" s="90"/>
      <c r="AN2276" s="90" t="s">
        <v>57</v>
      </c>
      <c r="AO2276" s="90"/>
      <c r="AP2276" s="90" t="s">
        <v>57</v>
      </c>
      <c r="AQ2276" s="90"/>
      <c r="AR2276" s="90" t="s">
        <v>2174</v>
      </c>
      <c r="AS2276" s="90" t="s">
        <v>60</v>
      </c>
      <c r="AT2276" s="90" t="s">
        <v>61</v>
      </c>
      <c r="AU2276" s="97" t="s">
        <v>62</v>
      </c>
      <c r="AV2276" s="98" t="s">
        <v>272</v>
      </c>
      <c r="AW2276" s="98" t="s">
        <v>413</v>
      </c>
      <c r="AX2276" s="97">
        <v>3202014</v>
      </c>
      <c r="AY2276" s="98" t="s">
        <v>414</v>
      </c>
      <c r="AZ2276" s="98" t="s">
        <v>415</v>
      </c>
      <c r="BA2276" s="24"/>
    </row>
    <row r="2277" spans="1:53" ht="84.75" customHeight="1">
      <c r="A2277" s="23" t="str">
        <f>+IFERROR(VLOOKUP(R2277,'[2]Listas niveles'!$D$2:$E$11,2,FALSE),"")</f>
        <v>DTCA</v>
      </c>
      <c r="B2277" s="23" t="str">
        <f>+IFERROR(VLOOKUP(AS2277,'[2]Listas anexo 1'!$A$7:$B$8,2,FALSE),"")</f>
        <v>ADMIN</v>
      </c>
      <c r="C2277" s="23" t="str">
        <f>+IFERROR(VLOOKUP(AT2277,'[2]Listas anexo 1'!$A$13:$B$15,2,FALSE),"")</f>
        <v>ADMINYCOOR</v>
      </c>
      <c r="D2277" s="23" t="str">
        <f>+IFERROR(VLOOKUP(AT2277,'[2]Listas anexo 1'!$A$13:$C$15,3,FALSE),"")</f>
        <v>CONTRIBUIR</v>
      </c>
      <c r="E2277" s="23" t="str">
        <f>+IFERROR(VLOOKUP(AT2277,'[2]Listas anexo 1'!$A$19:$B$21,2,FALSE),"")</f>
        <v>ADMINOB</v>
      </c>
      <c r="F2277" s="23" t="str">
        <f>+IFERROR(VLOOKUP(AV2277,'[2]Listas anexo 1'!$J$13:$K$21,2,FALSE),"")</f>
        <v>ADOBI</v>
      </c>
      <c r="G2277" s="23" t="str">
        <f>+IFERROR(VLOOKUP(AW2277,'[2]LISTAS ANEXO 1. 2'!$A$9:$B$38,2,FALSE),"")</f>
        <v>AI</v>
      </c>
      <c r="H2277" s="23" t="str">
        <f>+IFERROR(IF(C2277="ADMINYCOOR",VLOOKUP(AY2277,'[2]LISTAS ANEXO 1. 3'!$B$13:$C$42,2,FALSE),IF(C2277="TASAS",VLOOKUP(AY2277,'[2]LISTAS ANEXO 1. 3'!$B$43:$C$51,2,FALSE),IF(C2277="FORTALECIMIENTO",VLOOKUP(AY2277,'[2]LISTAS ANEXO 1. 3'!$B$52:$C$58,2,FALSE),""))),"")</f>
        <v>AA</v>
      </c>
      <c r="I2277" s="23" t="str">
        <f>+IFERROR(VLOOKUP(#REF!,'[2]LISTAS ANEXO 1. 4'!$B$74:$C$90,2,FALSE),"")</f>
        <v/>
      </c>
      <c r="J2277" s="23" t="str">
        <f>+IFERROR(VLOOKUP(X2277,[2]ORDINALES!$B$2:$C$5,2,FALSE),"")</f>
        <v>CTADOS</v>
      </c>
      <c r="K2277" s="23" t="str">
        <f>+IFERROR(VLOOKUP(#REF!,[2]REGION!$G$2:$I$1125,2,FALSE),"")</f>
        <v/>
      </c>
      <c r="L2277" s="23" t="str">
        <f>+IFERROR(VLOOKUP(AI2277,[2]REGION!$G$2:$I$1125,2,FALSE),"")</f>
        <v>SUCRE</v>
      </c>
      <c r="M2277" s="23" t="str">
        <f>+IFERROR(VLOOKUP(#REF!,[2]ORDINALES!$H$2:$I$382,2,FALSE),"")</f>
        <v/>
      </c>
      <c r="N2277" s="23" t="str">
        <f>IFERROR(VLOOKUP(U2277,'[2]Lista Willy'!$B$11:$D$14,3,FALSE),"")</f>
        <v>REC_11</v>
      </c>
      <c r="O2277" s="24"/>
      <c r="P2277" s="90">
        <v>68002</v>
      </c>
      <c r="Q2277" s="90" t="s">
        <v>540</v>
      </c>
      <c r="R2277" s="90" t="s">
        <v>1757</v>
      </c>
      <c r="S2277" s="90" t="s">
        <v>2170</v>
      </c>
      <c r="T2277" s="94" t="s">
        <v>1757</v>
      </c>
      <c r="U2277" s="90" t="s">
        <v>52</v>
      </c>
      <c r="V2277" s="94" t="s">
        <v>53</v>
      </c>
      <c r="W2277" s="90" t="s">
        <v>54</v>
      </c>
      <c r="X2277" s="90" t="s">
        <v>55</v>
      </c>
      <c r="Y2277" s="99" t="s">
        <v>2176</v>
      </c>
      <c r="Z2277" s="87">
        <v>35700000</v>
      </c>
      <c r="AA2277" s="120"/>
      <c r="AB2277" s="87"/>
      <c r="AC2277" s="87"/>
      <c r="AD2277" s="87"/>
      <c r="AE2277" s="120">
        <v>35700000</v>
      </c>
      <c r="AF2277" s="88"/>
      <c r="AG2277" s="89"/>
      <c r="AH2277" s="90" t="s">
        <v>57</v>
      </c>
      <c r="AI2277" s="90" t="s">
        <v>2172</v>
      </c>
      <c r="AJ2277" s="90" t="s">
        <v>2173</v>
      </c>
      <c r="AK2277" s="90" t="s">
        <v>59</v>
      </c>
      <c r="AL2277" s="90" t="s">
        <v>57</v>
      </c>
      <c r="AM2277" s="90"/>
      <c r="AN2277" s="90" t="s">
        <v>57</v>
      </c>
      <c r="AO2277" s="90"/>
      <c r="AP2277" s="90" t="s">
        <v>57</v>
      </c>
      <c r="AQ2277" s="90"/>
      <c r="AR2277" s="90" t="s">
        <v>57</v>
      </c>
      <c r="AS2277" s="90" t="s">
        <v>60</v>
      </c>
      <c r="AT2277" s="90" t="s">
        <v>61</v>
      </c>
      <c r="AU2277" s="97" t="s">
        <v>62</v>
      </c>
      <c r="AV2277" s="98" t="s">
        <v>125</v>
      </c>
      <c r="AW2277" s="98" t="s">
        <v>126</v>
      </c>
      <c r="AX2277" s="97">
        <v>3202032</v>
      </c>
      <c r="AY2277" s="98" t="s">
        <v>127</v>
      </c>
      <c r="AZ2277" s="98" t="s">
        <v>128</v>
      </c>
      <c r="BA2277" s="24"/>
    </row>
    <row r="2278" spans="1:53" ht="84.75" customHeight="1">
      <c r="A2278" s="23" t="str">
        <f>+IFERROR(VLOOKUP(R2278,'[2]Listas niveles'!$D$2:$E$11,2,FALSE),"")</f>
        <v>DTCA</v>
      </c>
      <c r="B2278" s="23" t="str">
        <f>+IFERROR(VLOOKUP(AS2278,'[2]Listas anexo 1'!$A$7:$B$8,2,FALSE),"")</f>
        <v>ADMIN</v>
      </c>
      <c r="C2278" s="23" t="str">
        <f>+IFERROR(VLOOKUP(AT2278,'[2]Listas anexo 1'!$A$13:$B$15,2,FALSE),"")</f>
        <v>ADMINYCOOR</v>
      </c>
      <c r="D2278" s="23" t="str">
        <f>+IFERROR(VLOOKUP(AT2278,'[2]Listas anexo 1'!$A$13:$C$15,3,FALSE),"")</f>
        <v>CONTRIBUIR</v>
      </c>
      <c r="E2278" s="23" t="str">
        <f>+IFERROR(VLOOKUP(AT2278,'[2]Listas anexo 1'!$A$19:$B$21,2,FALSE),"")</f>
        <v>ADMINOB</v>
      </c>
      <c r="F2278" s="23" t="str">
        <f>+IFERROR(VLOOKUP(AV2278,'[2]Listas anexo 1'!$J$13:$K$21,2,FALSE),"")</f>
        <v>ADOBI</v>
      </c>
      <c r="G2278" s="23" t="str">
        <f>+IFERROR(VLOOKUP(AW2278,'[2]LISTAS ANEXO 1. 2'!$A$9:$B$38,2,FALSE),"")</f>
        <v>AI</v>
      </c>
      <c r="H2278" s="23" t="str">
        <f>+IFERROR(IF(C2278="ADMINYCOOR",VLOOKUP(AY2278,'[2]LISTAS ANEXO 1. 3'!$B$13:$C$42,2,FALSE),IF(C2278="TASAS",VLOOKUP(AY2278,'[2]LISTAS ANEXO 1. 3'!$B$43:$C$51,2,FALSE),IF(C2278="FORTALECIMIENTO",VLOOKUP(AY2278,'[2]LISTAS ANEXO 1. 3'!$B$52:$C$58,2,FALSE),""))),"")</f>
        <v>AA</v>
      </c>
      <c r="I2278" s="23" t="str">
        <f>+IFERROR(VLOOKUP(#REF!,'[2]LISTAS ANEXO 1. 4'!$B$74:$C$90,2,FALSE),"")</f>
        <v/>
      </c>
      <c r="J2278" s="23" t="str">
        <f>+IFERROR(VLOOKUP(X2278,[2]ORDINALES!$B$2:$C$5,2,FALSE),"")</f>
        <v>CTADOS</v>
      </c>
      <c r="K2278" s="23" t="str">
        <f>+IFERROR(VLOOKUP(#REF!,[2]REGION!$G$2:$I$1125,2,FALSE),"")</f>
        <v/>
      </c>
      <c r="L2278" s="23" t="str">
        <f>+IFERROR(VLOOKUP(AI2278,[2]REGION!$G$2:$I$1125,2,FALSE),"")</f>
        <v>SUCRE</v>
      </c>
      <c r="M2278" s="23" t="str">
        <f>+IFERROR(VLOOKUP(#REF!,[2]ORDINALES!$H$2:$I$382,2,FALSE),"")</f>
        <v/>
      </c>
      <c r="N2278" s="23" t="str">
        <f>IFERROR(VLOOKUP(U2278,'[2]Lista Willy'!$B$11:$D$14,3,FALSE),"")</f>
        <v>REC_11</v>
      </c>
      <c r="O2278" s="24"/>
      <c r="P2278" s="90">
        <v>68003</v>
      </c>
      <c r="Q2278" s="90" t="s">
        <v>540</v>
      </c>
      <c r="R2278" s="90" t="s">
        <v>1757</v>
      </c>
      <c r="S2278" s="90" t="s">
        <v>2170</v>
      </c>
      <c r="T2278" s="94" t="s">
        <v>1757</v>
      </c>
      <c r="U2278" s="90" t="s">
        <v>52</v>
      </c>
      <c r="V2278" s="94" t="s">
        <v>53</v>
      </c>
      <c r="W2278" s="90" t="s">
        <v>54</v>
      </c>
      <c r="X2278" s="90" t="s">
        <v>55</v>
      </c>
      <c r="Y2278" s="99" t="s">
        <v>1774</v>
      </c>
      <c r="Z2278" s="87">
        <v>15000000</v>
      </c>
      <c r="AA2278" s="120"/>
      <c r="AB2278" s="87"/>
      <c r="AC2278" s="87"/>
      <c r="AD2278" s="87"/>
      <c r="AE2278" s="120">
        <v>15000000</v>
      </c>
      <c r="AF2278" s="88"/>
      <c r="AG2278" s="89"/>
      <c r="AH2278" s="90" t="s">
        <v>57</v>
      </c>
      <c r="AI2278" s="90" t="s">
        <v>2172</v>
      </c>
      <c r="AJ2278" s="90" t="s">
        <v>2172</v>
      </c>
      <c r="AK2278" s="90" t="s">
        <v>59</v>
      </c>
      <c r="AL2278" s="90" t="s">
        <v>57</v>
      </c>
      <c r="AM2278" s="90"/>
      <c r="AN2278" s="90" t="s">
        <v>57</v>
      </c>
      <c r="AO2278" s="90"/>
      <c r="AP2278" s="90" t="s">
        <v>57</v>
      </c>
      <c r="AQ2278" s="90"/>
      <c r="AR2278" s="90" t="s">
        <v>57</v>
      </c>
      <c r="AS2278" s="90" t="s">
        <v>60</v>
      </c>
      <c r="AT2278" s="90" t="s">
        <v>61</v>
      </c>
      <c r="AU2278" s="97" t="s">
        <v>62</v>
      </c>
      <c r="AV2278" s="98" t="s">
        <v>125</v>
      </c>
      <c r="AW2278" s="98" t="s">
        <v>126</v>
      </c>
      <c r="AX2278" s="97">
        <v>3202032</v>
      </c>
      <c r="AY2278" s="98" t="s">
        <v>127</v>
      </c>
      <c r="AZ2278" s="98" t="s">
        <v>128</v>
      </c>
      <c r="BA2278" s="24"/>
    </row>
    <row r="2279" spans="1:53" ht="84.75" customHeight="1">
      <c r="A2279" s="23" t="str">
        <f>+IFERROR(VLOOKUP(R2279,'[2]Listas niveles'!$D$2:$E$11,2,FALSE),"")</f>
        <v>DTCA</v>
      </c>
      <c r="B2279" s="23" t="str">
        <f>+IFERROR(VLOOKUP(AS2279,'[2]Listas anexo 1'!$A$7:$B$8,2,FALSE),"")</f>
        <v>ADMIN</v>
      </c>
      <c r="C2279" s="23" t="str">
        <f>+IFERROR(VLOOKUP(AT2279,'[2]Listas anexo 1'!$A$13:$B$15,2,FALSE),"")</f>
        <v>ADMINYCOOR</v>
      </c>
      <c r="D2279" s="23" t="str">
        <f>+IFERROR(VLOOKUP(AT2279,'[2]Listas anexo 1'!$A$13:$C$15,3,FALSE),"")</f>
        <v>CONTRIBUIR</v>
      </c>
      <c r="E2279" s="23" t="str">
        <f>+IFERROR(VLOOKUP(AT2279,'[2]Listas anexo 1'!$A$19:$B$21,2,FALSE),"")</f>
        <v>ADMINOB</v>
      </c>
      <c r="F2279" s="23" t="str">
        <f>+IFERROR(VLOOKUP(AV2279,'[2]Listas anexo 1'!$J$13:$K$21,2,FALSE),"")</f>
        <v>ADOBI</v>
      </c>
      <c r="G2279" s="23" t="str">
        <f>+IFERROR(VLOOKUP(AW2279,'[2]LISTAS ANEXO 1. 2'!$A$9:$B$38,2,FALSE),"")</f>
        <v>AI</v>
      </c>
      <c r="H2279" s="23" t="str">
        <f>+IFERROR(IF(C2279="ADMINYCOOR",VLOOKUP(AY2279,'[2]LISTAS ANEXO 1. 3'!$B$13:$C$42,2,FALSE),IF(C2279="TASAS",VLOOKUP(AY2279,'[2]LISTAS ANEXO 1. 3'!$B$43:$C$51,2,FALSE),IF(C2279="FORTALECIMIENTO",VLOOKUP(AY2279,'[2]LISTAS ANEXO 1. 3'!$B$52:$C$58,2,FALSE),""))),"")</f>
        <v>AA</v>
      </c>
      <c r="I2279" s="23" t="str">
        <f>+IFERROR(VLOOKUP(#REF!,'[2]LISTAS ANEXO 1. 4'!$B$74:$C$90,2,FALSE),"")</f>
        <v/>
      </c>
      <c r="J2279" s="23" t="str">
        <f>+IFERROR(VLOOKUP(X2279,[2]ORDINALES!$B$2:$C$5,2,FALSE),"")</f>
        <v>CTADOS</v>
      </c>
      <c r="K2279" s="23" t="str">
        <f>+IFERROR(VLOOKUP(#REF!,[2]REGION!$G$2:$I$1125,2,FALSE),"")</f>
        <v/>
      </c>
      <c r="L2279" s="23" t="str">
        <f>+IFERROR(VLOOKUP(AI2279,[2]REGION!$G$2:$I$1125,2,FALSE),"")</f>
        <v>SUCRE</v>
      </c>
      <c r="M2279" s="23" t="str">
        <f>+IFERROR(VLOOKUP(#REF!,[2]ORDINALES!$H$2:$I$382,2,FALSE),"")</f>
        <v/>
      </c>
      <c r="N2279" s="23" t="str">
        <f>IFERROR(VLOOKUP(U2279,'[2]Lista Willy'!$B$11:$D$14,3,FALSE),"")</f>
        <v>REC_11</v>
      </c>
      <c r="O2279" s="24"/>
      <c r="P2279" s="90">
        <v>68004</v>
      </c>
      <c r="Q2279" s="90" t="s">
        <v>540</v>
      </c>
      <c r="R2279" s="90" t="s">
        <v>1757</v>
      </c>
      <c r="S2279" s="90" t="s">
        <v>2170</v>
      </c>
      <c r="T2279" s="94" t="s">
        <v>1757</v>
      </c>
      <c r="U2279" s="90" t="s">
        <v>52</v>
      </c>
      <c r="V2279" s="94" t="s">
        <v>53</v>
      </c>
      <c r="W2279" s="90" t="s">
        <v>54</v>
      </c>
      <c r="X2279" s="90" t="s">
        <v>55</v>
      </c>
      <c r="Y2279" s="99" t="s">
        <v>2177</v>
      </c>
      <c r="Z2279" s="87">
        <v>12000000</v>
      </c>
      <c r="AA2279" s="120"/>
      <c r="AB2279" s="87"/>
      <c r="AC2279" s="87"/>
      <c r="AD2279" s="87"/>
      <c r="AE2279" s="120">
        <v>12000000</v>
      </c>
      <c r="AF2279" s="88"/>
      <c r="AG2279" s="89"/>
      <c r="AH2279" s="90" t="s">
        <v>57</v>
      </c>
      <c r="AI2279" s="90" t="s">
        <v>2172</v>
      </c>
      <c r="AJ2279" s="90" t="s">
        <v>2172</v>
      </c>
      <c r="AK2279" s="90" t="s">
        <v>59</v>
      </c>
      <c r="AL2279" s="90" t="s">
        <v>57</v>
      </c>
      <c r="AM2279" s="90"/>
      <c r="AN2279" s="90" t="s">
        <v>57</v>
      </c>
      <c r="AO2279" s="90"/>
      <c r="AP2279" s="90" t="s">
        <v>57</v>
      </c>
      <c r="AQ2279" s="90"/>
      <c r="AR2279" s="90" t="s">
        <v>57</v>
      </c>
      <c r="AS2279" s="90" t="s">
        <v>60</v>
      </c>
      <c r="AT2279" s="90" t="s">
        <v>61</v>
      </c>
      <c r="AU2279" s="97" t="s">
        <v>62</v>
      </c>
      <c r="AV2279" s="98" t="s">
        <v>125</v>
      </c>
      <c r="AW2279" s="98" t="s">
        <v>126</v>
      </c>
      <c r="AX2279" s="97">
        <v>3202032</v>
      </c>
      <c r="AY2279" s="98" t="s">
        <v>127</v>
      </c>
      <c r="AZ2279" s="98" t="s">
        <v>128</v>
      </c>
      <c r="BA2279" s="24"/>
    </row>
    <row r="2280" spans="1:53" ht="84.75" customHeight="1">
      <c r="A2280" s="23" t="str">
        <f>+IFERROR(VLOOKUP(R2280,'[2]Listas niveles'!$D$2:$E$11,2,FALSE),"")</f>
        <v>DTCA</v>
      </c>
      <c r="B2280" s="23" t="str">
        <f>+IFERROR(VLOOKUP(AS2280,'[2]Listas anexo 1'!$A$7:$B$8,2,FALSE),"")</f>
        <v>ADMIN</v>
      </c>
      <c r="C2280" s="23" t="str">
        <f>+IFERROR(VLOOKUP(AT2280,'[2]Listas anexo 1'!$A$13:$B$15,2,FALSE),"")</f>
        <v>ADMINYCOOR</v>
      </c>
      <c r="D2280" s="23" t="str">
        <f>+IFERROR(VLOOKUP(AT2280,'[2]Listas anexo 1'!$A$13:$C$15,3,FALSE),"")</f>
        <v>CONTRIBUIR</v>
      </c>
      <c r="E2280" s="23" t="str">
        <f>+IFERROR(VLOOKUP(AT2280,'[2]Listas anexo 1'!$A$19:$B$21,2,FALSE),"")</f>
        <v>ADMINOB</v>
      </c>
      <c r="F2280" s="23" t="str">
        <f>+IFERROR(VLOOKUP(AV2280,'[2]Listas anexo 1'!$J$13:$K$21,2,FALSE),"")</f>
        <v>ADOBI</v>
      </c>
      <c r="G2280" s="23" t="str">
        <f>+IFERROR(VLOOKUP(AW2280,'[2]LISTAS ANEXO 1. 2'!$A$9:$B$38,2,FALSE),"")</f>
        <v>AI</v>
      </c>
      <c r="H2280" s="23" t="str">
        <f>+IFERROR(IF(C2280="ADMINYCOOR",VLOOKUP(AY2280,'[2]LISTAS ANEXO 1. 3'!$B$13:$C$42,2,FALSE),IF(C2280="TASAS",VLOOKUP(AY2280,'[2]LISTAS ANEXO 1. 3'!$B$43:$C$51,2,FALSE),IF(C2280="FORTALECIMIENTO",VLOOKUP(AY2280,'[2]LISTAS ANEXO 1. 3'!$B$52:$C$58,2,FALSE),""))),"")</f>
        <v>AA</v>
      </c>
      <c r="I2280" s="23" t="str">
        <f>+IFERROR(VLOOKUP(#REF!,'[2]LISTAS ANEXO 1. 4'!$B$74:$C$90,2,FALSE),"")</f>
        <v/>
      </c>
      <c r="J2280" s="23" t="str">
        <f>+IFERROR(VLOOKUP(X2280,[2]ORDINALES!$B$2:$C$5,2,FALSE),"")</f>
        <v>CTADOS</v>
      </c>
      <c r="K2280" s="23" t="str">
        <f>+IFERROR(VLOOKUP(#REF!,[2]REGION!$G$2:$I$1125,2,FALSE),"")</f>
        <v/>
      </c>
      <c r="L2280" s="23" t="str">
        <f>+IFERROR(VLOOKUP(AI2280,[2]REGION!$G$2:$I$1125,2,FALSE),"")</f>
        <v>SUCRE</v>
      </c>
      <c r="M2280" s="23" t="str">
        <f>+IFERROR(VLOOKUP(#REF!,[2]ORDINALES!$H$2:$I$382,2,FALSE),"")</f>
        <v/>
      </c>
      <c r="N2280" s="23" t="str">
        <f>IFERROR(VLOOKUP(U2280,'[2]Lista Willy'!$B$11:$D$14,3,FALSE),"")</f>
        <v>REC_11</v>
      </c>
      <c r="O2280" s="24"/>
      <c r="P2280" s="90">
        <v>68005</v>
      </c>
      <c r="Q2280" s="90" t="s">
        <v>540</v>
      </c>
      <c r="R2280" s="90" t="s">
        <v>1757</v>
      </c>
      <c r="S2280" s="90" t="s">
        <v>2170</v>
      </c>
      <c r="T2280" s="94" t="s">
        <v>1757</v>
      </c>
      <c r="U2280" s="90" t="s">
        <v>52</v>
      </c>
      <c r="V2280" s="94" t="s">
        <v>53</v>
      </c>
      <c r="W2280" s="90" t="s">
        <v>54</v>
      </c>
      <c r="X2280" s="90" t="s">
        <v>55</v>
      </c>
      <c r="Y2280" s="99" t="s">
        <v>2178</v>
      </c>
      <c r="Z2280" s="87">
        <v>12000000</v>
      </c>
      <c r="AA2280" s="120"/>
      <c r="AB2280" s="87"/>
      <c r="AC2280" s="87"/>
      <c r="AD2280" s="87"/>
      <c r="AE2280" s="120">
        <v>12000000</v>
      </c>
      <c r="AF2280" s="88"/>
      <c r="AG2280" s="89"/>
      <c r="AH2280" s="90" t="s">
        <v>57</v>
      </c>
      <c r="AI2280" s="90" t="s">
        <v>2172</v>
      </c>
      <c r="AJ2280" s="90" t="s">
        <v>2173</v>
      </c>
      <c r="AK2280" s="90" t="s">
        <v>59</v>
      </c>
      <c r="AL2280" s="90" t="s">
        <v>57</v>
      </c>
      <c r="AM2280" s="90"/>
      <c r="AN2280" s="90" t="s">
        <v>57</v>
      </c>
      <c r="AO2280" s="90"/>
      <c r="AP2280" s="90" t="s">
        <v>57</v>
      </c>
      <c r="AQ2280" s="90"/>
      <c r="AR2280" s="90" t="s">
        <v>57</v>
      </c>
      <c r="AS2280" s="90" t="s">
        <v>60</v>
      </c>
      <c r="AT2280" s="90" t="s">
        <v>61</v>
      </c>
      <c r="AU2280" s="97" t="s">
        <v>62</v>
      </c>
      <c r="AV2280" s="98" t="s">
        <v>125</v>
      </c>
      <c r="AW2280" s="98" t="s">
        <v>126</v>
      </c>
      <c r="AX2280" s="97">
        <v>3202032</v>
      </c>
      <c r="AY2280" s="98" t="s">
        <v>127</v>
      </c>
      <c r="AZ2280" s="98" t="s">
        <v>128</v>
      </c>
      <c r="BA2280" s="24"/>
    </row>
    <row r="2281" spans="1:53" ht="84.75" customHeight="1">
      <c r="A2281" s="23" t="str">
        <f>+IFERROR(VLOOKUP(R2281,'[2]Listas niveles'!$D$2:$E$11,2,FALSE),"")</f>
        <v>DTCA</v>
      </c>
      <c r="B2281" s="23" t="str">
        <f>+IFERROR(VLOOKUP(AS2281,'[2]Listas anexo 1'!$A$7:$B$8,2,FALSE),"")</f>
        <v>ADMIN</v>
      </c>
      <c r="C2281" s="23" t="str">
        <f>+IFERROR(VLOOKUP(AT2281,'[2]Listas anexo 1'!$A$13:$B$15,2,FALSE),"")</f>
        <v>ADMINYCOOR</v>
      </c>
      <c r="D2281" s="23" t="str">
        <f>+IFERROR(VLOOKUP(AT2281,'[2]Listas anexo 1'!$A$13:$C$15,3,FALSE),"")</f>
        <v>CONTRIBUIR</v>
      </c>
      <c r="E2281" s="23" t="str">
        <f>+IFERROR(VLOOKUP(AT2281,'[2]Listas anexo 1'!$A$19:$B$21,2,FALSE),"")</f>
        <v>ADMINOB</v>
      </c>
      <c r="F2281" s="23" t="str">
        <f>+IFERROR(VLOOKUP(AV2281,'[2]Listas anexo 1'!$J$13:$K$21,2,FALSE),"")</f>
        <v>ADOBI</v>
      </c>
      <c r="G2281" s="23" t="str">
        <f>+IFERROR(VLOOKUP(AW2281,'[2]LISTAS ANEXO 1. 2'!$A$9:$B$38,2,FALSE),"")</f>
        <v>AII</v>
      </c>
      <c r="H2281" s="23" t="str">
        <f>+IFERROR(IF(C2281="ADMINYCOOR",VLOOKUP(AY2281,'[2]LISTAS ANEXO 1. 3'!$B$13:$C$42,2,FALSE),IF(C2281="TASAS",VLOOKUP(AY2281,'[2]LISTAS ANEXO 1. 3'!$B$43:$C$51,2,FALSE),IF(C2281="FORTALECIMIENTO",VLOOKUP(AY2281,'[2]LISTAS ANEXO 1. 3'!$B$52:$C$58,2,FALSE),""))),"")</f>
        <v>CC</v>
      </c>
      <c r="I2281" s="23" t="str">
        <f>+IFERROR(VLOOKUP(#REF!,'[2]LISTAS ANEXO 1. 4'!$B$74:$C$90,2,FALSE),"")</f>
        <v/>
      </c>
      <c r="J2281" s="23" t="str">
        <f>+IFERROR(VLOOKUP(X2281,[2]ORDINALES!$B$2:$C$5,2,FALSE),"")</f>
        <v>CTADOS</v>
      </c>
      <c r="K2281" s="23" t="str">
        <f>+IFERROR(VLOOKUP(#REF!,[2]REGION!$G$2:$I$1125,2,FALSE),"")</f>
        <v/>
      </c>
      <c r="L2281" s="23" t="str">
        <f>+IFERROR(VLOOKUP(AI2281,[2]REGION!$G$2:$I$1125,2,FALSE),"")</f>
        <v>SUCRE</v>
      </c>
      <c r="M2281" s="23" t="str">
        <f>+IFERROR(VLOOKUP(#REF!,[2]ORDINALES!$H$2:$I$382,2,FALSE),"")</f>
        <v/>
      </c>
      <c r="N2281" s="23" t="str">
        <f>IFERROR(VLOOKUP(U2281,'[2]Lista Willy'!$B$11:$D$14,3,FALSE),"")</f>
        <v>REC_11</v>
      </c>
      <c r="O2281" s="24"/>
      <c r="P2281" s="90">
        <v>68006</v>
      </c>
      <c r="Q2281" s="90" t="s">
        <v>540</v>
      </c>
      <c r="R2281" s="90" t="s">
        <v>1757</v>
      </c>
      <c r="S2281" s="90" t="s">
        <v>2170</v>
      </c>
      <c r="T2281" s="94" t="s">
        <v>1757</v>
      </c>
      <c r="U2281" s="90" t="s">
        <v>52</v>
      </c>
      <c r="V2281" s="94" t="s">
        <v>53</v>
      </c>
      <c r="W2281" s="90" t="s">
        <v>54</v>
      </c>
      <c r="X2281" s="90" t="s">
        <v>55</v>
      </c>
      <c r="Y2281" s="99" t="s">
        <v>2179</v>
      </c>
      <c r="Z2281" s="87">
        <v>52700000</v>
      </c>
      <c r="AA2281" s="120"/>
      <c r="AB2281" s="87"/>
      <c r="AC2281" s="87"/>
      <c r="AD2281" s="87"/>
      <c r="AE2281" s="120">
        <v>52700000</v>
      </c>
      <c r="AF2281" s="88"/>
      <c r="AG2281" s="89"/>
      <c r="AH2281" s="90" t="s">
        <v>57</v>
      </c>
      <c r="AI2281" s="90" t="s">
        <v>2172</v>
      </c>
      <c r="AJ2281" s="90" t="s">
        <v>2173</v>
      </c>
      <c r="AK2281" s="90" t="s">
        <v>59</v>
      </c>
      <c r="AL2281" s="90" t="s">
        <v>2180</v>
      </c>
      <c r="AM2281" s="90"/>
      <c r="AN2281" s="90" t="s">
        <v>57</v>
      </c>
      <c r="AO2281" s="90"/>
      <c r="AP2281" s="90" t="s">
        <v>57</v>
      </c>
      <c r="AQ2281" s="90"/>
      <c r="AR2281" s="90" t="s">
        <v>57</v>
      </c>
      <c r="AS2281" s="90" t="s">
        <v>60</v>
      </c>
      <c r="AT2281" s="90" t="s">
        <v>61</v>
      </c>
      <c r="AU2281" s="97" t="s">
        <v>62</v>
      </c>
      <c r="AV2281" s="98" t="s">
        <v>125</v>
      </c>
      <c r="AW2281" s="98" t="s">
        <v>168</v>
      </c>
      <c r="AX2281" s="97">
        <v>3202031</v>
      </c>
      <c r="AY2281" s="98" t="s">
        <v>169</v>
      </c>
      <c r="AZ2281" s="90" t="s">
        <v>170</v>
      </c>
      <c r="BA2281" s="24"/>
    </row>
    <row r="2282" spans="1:53" ht="84.75" customHeight="1">
      <c r="A2282" s="23" t="str">
        <f>+IFERROR(VLOOKUP(R2282,'[2]Listas niveles'!$D$2:$E$11,2,FALSE),"")</f>
        <v>DTCA</v>
      </c>
      <c r="B2282" s="23" t="str">
        <f>+IFERROR(VLOOKUP(AS2282,'[2]Listas anexo 1'!$A$7:$B$8,2,FALSE),"")</f>
        <v>ADMIN</v>
      </c>
      <c r="C2282" s="23" t="str">
        <f>+IFERROR(VLOOKUP(AT2282,'[2]Listas anexo 1'!$A$13:$B$15,2,FALSE),"")</f>
        <v>ADMINYCOOR</v>
      </c>
      <c r="D2282" s="23" t="str">
        <f>+IFERROR(VLOOKUP(AT2282,'[2]Listas anexo 1'!$A$13:$C$15,3,FALSE),"")</f>
        <v>CONTRIBUIR</v>
      </c>
      <c r="E2282" s="23" t="str">
        <f>+IFERROR(VLOOKUP(AT2282,'[2]Listas anexo 1'!$A$19:$B$21,2,FALSE),"")</f>
        <v>ADMINOB</v>
      </c>
      <c r="F2282" s="23" t="str">
        <f>+IFERROR(VLOOKUP(AV2282,'[2]Listas anexo 1'!$J$13:$K$21,2,FALSE),"")</f>
        <v>ADOBIII</v>
      </c>
      <c r="G2282" s="23" t="str">
        <f>+IFERROR(VLOOKUP(AW2282,'[2]LISTAS ANEXO 1. 2'!$A$9:$B$38,2,FALSE),"")</f>
        <v>AX</v>
      </c>
      <c r="H2282" s="23" t="str">
        <f>+IFERROR(IF(C2282="ADMINYCOOR",VLOOKUP(AY2282,'[2]LISTAS ANEXO 1. 3'!$B$13:$C$42,2,FALSE),IF(C2282="TASAS",VLOOKUP(AY2282,'[2]LISTAS ANEXO 1. 3'!$B$43:$C$51,2,FALSE),IF(C2282="FORTALECIMIENTO",VLOOKUP(AY2282,'[2]LISTAS ANEXO 1. 3'!$B$52:$C$58,2,FALSE),""))),"")</f>
        <v>OO</v>
      </c>
      <c r="I2282" s="23" t="str">
        <f>+IFERROR(VLOOKUP(#REF!,'[2]LISTAS ANEXO 1. 4'!$B$74:$C$90,2,FALSE),"")</f>
        <v/>
      </c>
      <c r="J2282" s="23" t="str">
        <f>+IFERROR(VLOOKUP(X2282,[2]ORDINALES!$B$2:$C$5,2,FALSE),"")</f>
        <v>CTADOS</v>
      </c>
      <c r="K2282" s="23" t="str">
        <f>+IFERROR(VLOOKUP(#REF!,[2]REGION!$G$2:$I$1125,2,FALSE),"")</f>
        <v/>
      </c>
      <c r="L2282" s="23" t="str">
        <f>+IFERROR(VLOOKUP(AI2282,[2]REGION!$G$2:$I$1125,2,FALSE),"")</f>
        <v/>
      </c>
      <c r="M2282" s="23" t="str">
        <f>+IFERROR(VLOOKUP(#REF!,[2]ORDINALES!$H$2:$I$382,2,FALSE),"")</f>
        <v/>
      </c>
      <c r="N2282" s="23" t="str">
        <f>IFERROR(VLOOKUP(U2282,'[2]Lista Willy'!$B$11:$D$14,3,FALSE),"")</f>
        <v>REC_11</v>
      </c>
      <c r="O2282" s="24"/>
      <c r="P2282" s="90">
        <v>68007</v>
      </c>
      <c r="Q2282" s="90" t="s">
        <v>540</v>
      </c>
      <c r="R2282" s="90" t="s">
        <v>1757</v>
      </c>
      <c r="S2282" s="90" t="s">
        <v>2170</v>
      </c>
      <c r="T2282" s="94" t="s">
        <v>1757</v>
      </c>
      <c r="U2282" s="90" t="s">
        <v>52</v>
      </c>
      <c r="V2282" s="94" t="s">
        <v>53</v>
      </c>
      <c r="W2282" s="90" t="s">
        <v>54</v>
      </c>
      <c r="X2282" s="90" t="s">
        <v>55</v>
      </c>
      <c r="Y2282" s="99" t="s">
        <v>2181</v>
      </c>
      <c r="Z2282" s="87">
        <v>4000000</v>
      </c>
      <c r="AA2282" s="120"/>
      <c r="AB2282" s="87"/>
      <c r="AC2282" s="87"/>
      <c r="AD2282" s="87"/>
      <c r="AE2282" s="120">
        <v>4000000</v>
      </c>
      <c r="AF2282" s="88"/>
      <c r="AG2282" s="89"/>
      <c r="AH2282" s="90" t="s">
        <v>57</v>
      </c>
      <c r="AI2282" s="90"/>
      <c r="AJ2282" s="90"/>
      <c r="AK2282" s="90" t="s">
        <v>59</v>
      </c>
      <c r="AL2282" s="90" t="s">
        <v>57</v>
      </c>
      <c r="AM2282" s="90"/>
      <c r="AN2282" s="90" t="s">
        <v>57</v>
      </c>
      <c r="AO2282" s="90"/>
      <c r="AP2282" s="90" t="s">
        <v>57</v>
      </c>
      <c r="AQ2282" s="90"/>
      <c r="AR2282" s="90" t="s">
        <v>57</v>
      </c>
      <c r="AS2282" s="90" t="s">
        <v>60</v>
      </c>
      <c r="AT2282" s="90" t="s">
        <v>61</v>
      </c>
      <c r="AU2282" s="97" t="s">
        <v>62</v>
      </c>
      <c r="AV2282" s="98" t="s">
        <v>272</v>
      </c>
      <c r="AW2282" s="98" t="s">
        <v>335</v>
      </c>
      <c r="AX2282" s="97">
        <v>3202004</v>
      </c>
      <c r="AY2282" s="98" t="s">
        <v>336</v>
      </c>
      <c r="AZ2282" s="98" t="s">
        <v>888</v>
      </c>
      <c r="BA2282" s="24"/>
    </row>
    <row r="2283" spans="1:53" ht="84.75" customHeight="1">
      <c r="A2283" s="23" t="str">
        <f>+IFERROR(VLOOKUP(R2283,'[2]Listas niveles'!$D$2:$E$11,2,FALSE),"")</f>
        <v>DTCA</v>
      </c>
      <c r="B2283" s="23" t="str">
        <f>+IFERROR(VLOOKUP(AS2283,'[2]Listas anexo 1'!$A$7:$B$8,2,FALSE),"")</f>
        <v>ADMIN</v>
      </c>
      <c r="C2283" s="23" t="str">
        <f>+IFERROR(VLOOKUP(AT2283,'[2]Listas anexo 1'!$A$13:$B$15,2,FALSE),"")</f>
        <v>ADMINYCOOR</v>
      </c>
      <c r="D2283" s="23" t="str">
        <f>+IFERROR(VLOOKUP(AT2283,'[2]Listas anexo 1'!$A$13:$C$15,3,FALSE),"")</f>
        <v>CONTRIBUIR</v>
      </c>
      <c r="E2283" s="23" t="str">
        <f>+IFERROR(VLOOKUP(AT2283,'[2]Listas anexo 1'!$A$19:$B$21,2,FALSE),"")</f>
        <v>ADMINOB</v>
      </c>
      <c r="F2283" s="23" t="str">
        <f>+IFERROR(VLOOKUP(AV2283,'[2]Listas anexo 1'!$J$13:$K$21,2,FALSE),"")</f>
        <v>ADOBIII</v>
      </c>
      <c r="G2283" s="23" t="str">
        <f>+IFERROR(VLOOKUP(AW2283,'[2]LISTAS ANEXO 1. 2'!$A$9:$B$38,2,FALSE),"")</f>
        <v>AX</v>
      </c>
      <c r="H2283" s="23" t="str">
        <f>+IFERROR(IF(C2283="ADMINYCOOR",VLOOKUP(AY2283,'[2]LISTAS ANEXO 1. 3'!$B$13:$C$42,2,FALSE),IF(C2283="TASAS",VLOOKUP(AY2283,'[2]LISTAS ANEXO 1. 3'!$B$43:$C$51,2,FALSE),IF(C2283="FORTALECIMIENTO",VLOOKUP(AY2283,'[2]LISTAS ANEXO 1. 3'!$B$52:$C$58,2,FALSE),""))),"")</f>
        <v>OO</v>
      </c>
      <c r="I2283" s="23" t="str">
        <f>+IFERROR(VLOOKUP(#REF!,'[2]LISTAS ANEXO 1. 4'!$B$74:$C$90,2,FALSE),"")</f>
        <v/>
      </c>
      <c r="J2283" s="23" t="str">
        <f>+IFERROR(VLOOKUP(X2283,[2]ORDINALES!$B$2:$C$5,2,FALSE),"")</f>
        <v>CTADOS</v>
      </c>
      <c r="K2283" s="23" t="str">
        <f>+IFERROR(VLOOKUP(#REF!,[2]REGION!$G$2:$I$1125,2,FALSE),"")</f>
        <v/>
      </c>
      <c r="L2283" s="23" t="str">
        <f>+IFERROR(VLOOKUP(AI2283,[2]REGION!$G$2:$I$1125,2,FALSE),"")</f>
        <v>SUCRE</v>
      </c>
      <c r="M2283" s="23" t="str">
        <f>+IFERROR(VLOOKUP(#REF!,[2]ORDINALES!$H$2:$I$382,2,FALSE),"")</f>
        <v/>
      </c>
      <c r="N2283" s="23" t="str">
        <f>IFERROR(VLOOKUP(U2283,'[2]Lista Willy'!$B$11:$D$14,3,FALSE),"")</f>
        <v>REC_11</v>
      </c>
      <c r="O2283" s="24"/>
      <c r="P2283" s="90">
        <v>68008</v>
      </c>
      <c r="Q2283" s="90" t="s">
        <v>540</v>
      </c>
      <c r="R2283" s="90" t="s">
        <v>1757</v>
      </c>
      <c r="S2283" s="90" t="s">
        <v>2170</v>
      </c>
      <c r="T2283" s="94" t="s">
        <v>1757</v>
      </c>
      <c r="U2283" s="90" t="s">
        <v>52</v>
      </c>
      <c r="V2283" s="94" t="s">
        <v>53</v>
      </c>
      <c r="W2283" s="90" t="s">
        <v>54</v>
      </c>
      <c r="X2283" s="90" t="s">
        <v>55</v>
      </c>
      <c r="Y2283" s="99" t="s">
        <v>2182</v>
      </c>
      <c r="Z2283" s="87">
        <v>52700000</v>
      </c>
      <c r="AA2283" s="120"/>
      <c r="AB2283" s="87"/>
      <c r="AC2283" s="87"/>
      <c r="AD2283" s="87"/>
      <c r="AE2283" s="120">
        <v>52700000</v>
      </c>
      <c r="AF2283" s="88"/>
      <c r="AG2283" s="89"/>
      <c r="AH2283" s="90" t="s">
        <v>57</v>
      </c>
      <c r="AI2283" s="90" t="s">
        <v>2172</v>
      </c>
      <c r="AJ2283" s="90" t="s">
        <v>2173</v>
      </c>
      <c r="AK2283" s="90" t="s">
        <v>59</v>
      </c>
      <c r="AL2283" s="90" t="s">
        <v>2183</v>
      </c>
      <c r="AM2283" s="90"/>
      <c r="AN2283" s="90" t="s">
        <v>57</v>
      </c>
      <c r="AO2283" s="90"/>
      <c r="AP2283" s="90" t="s">
        <v>57</v>
      </c>
      <c r="AQ2283" s="90"/>
      <c r="AR2283" s="90" t="s">
        <v>57</v>
      </c>
      <c r="AS2283" s="90" t="s">
        <v>60</v>
      </c>
      <c r="AT2283" s="90" t="s">
        <v>61</v>
      </c>
      <c r="AU2283" s="97" t="s">
        <v>62</v>
      </c>
      <c r="AV2283" s="98" t="s">
        <v>272</v>
      </c>
      <c r="AW2283" s="98" t="s">
        <v>335</v>
      </c>
      <c r="AX2283" s="97">
        <v>3202004</v>
      </c>
      <c r="AY2283" s="98" t="s">
        <v>336</v>
      </c>
      <c r="AZ2283" s="90" t="s">
        <v>888</v>
      </c>
      <c r="BA2283" s="24"/>
    </row>
    <row r="2284" spans="1:53" ht="84.75" customHeight="1">
      <c r="A2284" s="23" t="str">
        <f>+IFERROR(VLOOKUP(R2284,'[2]Listas niveles'!$D$2:$E$11,2,FALSE),"")</f>
        <v>DTCA</v>
      </c>
      <c r="B2284" s="23" t="str">
        <f>+IFERROR(VLOOKUP(AS2284,'[2]Listas anexo 1'!$A$7:$B$8,2,FALSE),"")</f>
        <v>ADMIN</v>
      </c>
      <c r="C2284" s="23" t="str">
        <f>+IFERROR(VLOOKUP(AT2284,'[2]Listas anexo 1'!$A$13:$B$15,2,FALSE),"")</f>
        <v>ADMINYCOOR</v>
      </c>
      <c r="D2284" s="23" t="str">
        <f>+IFERROR(VLOOKUP(AT2284,'[2]Listas anexo 1'!$A$13:$C$15,3,FALSE),"")</f>
        <v>CONTRIBUIR</v>
      </c>
      <c r="E2284" s="23" t="str">
        <f>+IFERROR(VLOOKUP(AT2284,'[2]Listas anexo 1'!$A$19:$B$21,2,FALSE),"")</f>
        <v>ADMINOB</v>
      </c>
      <c r="F2284" s="23" t="str">
        <f>+IFERROR(VLOOKUP(AV2284,'[2]Listas anexo 1'!$J$13:$K$21,2,FALSE),"")</f>
        <v>ADOBIII</v>
      </c>
      <c r="G2284" s="23" t="str">
        <f>+IFERROR(VLOOKUP(AW2284,'[2]LISTAS ANEXO 1. 2'!$A$9:$B$38,2,FALSE),"")</f>
        <v>AX</v>
      </c>
      <c r="H2284" s="23" t="str">
        <f>+IFERROR(IF(C2284="ADMINYCOOR",VLOOKUP(AY2284,'[2]LISTAS ANEXO 1. 3'!$B$13:$C$42,2,FALSE),IF(C2284="TASAS",VLOOKUP(AY2284,'[2]LISTAS ANEXO 1. 3'!$B$43:$C$51,2,FALSE),IF(C2284="FORTALECIMIENTO",VLOOKUP(AY2284,'[2]LISTAS ANEXO 1. 3'!$B$52:$C$58,2,FALSE),""))),"")</f>
        <v>OO</v>
      </c>
      <c r="I2284" s="23" t="str">
        <f>+IFERROR(VLOOKUP(#REF!,'[2]LISTAS ANEXO 1. 4'!$B$74:$C$90,2,FALSE),"")</f>
        <v/>
      </c>
      <c r="J2284" s="23" t="str">
        <f>+IFERROR(VLOOKUP(X2284,[2]ORDINALES!$B$2:$C$5,2,FALSE),"")</f>
        <v>CTADOS</v>
      </c>
      <c r="K2284" s="23" t="str">
        <f>+IFERROR(VLOOKUP(#REF!,[2]REGION!$G$2:$I$1125,2,FALSE),"")</f>
        <v/>
      </c>
      <c r="L2284" s="23" t="str">
        <f>+IFERROR(VLOOKUP(AI2284,[2]REGION!$G$2:$I$1125,2,FALSE),"")</f>
        <v>SUCRE</v>
      </c>
      <c r="M2284" s="23" t="str">
        <f>+IFERROR(VLOOKUP(#REF!,[2]ORDINALES!$H$2:$I$382,2,FALSE),"")</f>
        <v/>
      </c>
      <c r="N2284" s="23" t="str">
        <f>IFERROR(VLOOKUP(U2284,'[2]Lista Willy'!$B$11:$D$14,3,FALSE),"")</f>
        <v>REC_20</v>
      </c>
      <c r="O2284" s="24"/>
      <c r="P2284" s="90">
        <v>68009</v>
      </c>
      <c r="Q2284" s="90" t="s">
        <v>540</v>
      </c>
      <c r="R2284" s="90" t="s">
        <v>1757</v>
      </c>
      <c r="S2284" s="90" t="s">
        <v>2170</v>
      </c>
      <c r="T2284" s="94" t="s">
        <v>1757</v>
      </c>
      <c r="U2284" s="90" t="s">
        <v>153</v>
      </c>
      <c r="V2284" s="94" t="s">
        <v>154</v>
      </c>
      <c r="W2284" s="90" t="s">
        <v>54</v>
      </c>
      <c r="X2284" s="90" t="s">
        <v>55</v>
      </c>
      <c r="Y2284" s="99" t="s">
        <v>2184</v>
      </c>
      <c r="Z2284" s="87">
        <v>7000000</v>
      </c>
      <c r="AA2284" s="120"/>
      <c r="AB2284" s="87"/>
      <c r="AC2284" s="87"/>
      <c r="AD2284" s="87"/>
      <c r="AE2284" s="120">
        <v>7000000</v>
      </c>
      <c r="AF2284" s="88"/>
      <c r="AG2284" s="89"/>
      <c r="AH2284" s="90" t="s">
        <v>57</v>
      </c>
      <c r="AI2284" s="90" t="s">
        <v>2172</v>
      </c>
      <c r="AJ2284" s="90" t="s">
        <v>2173</v>
      </c>
      <c r="AK2284" s="90" t="s">
        <v>59</v>
      </c>
      <c r="AL2284" s="90" t="s">
        <v>2185</v>
      </c>
      <c r="AM2284" s="90"/>
      <c r="AN2284" s="90" t="s">
        <v>57</v>
      </c>
      <c r="AO2284" s="90"/>
      <c r="AP2284" s="90" t="s">
        <v>57</v>
      </c>
      <c r="AQ2284" s="90"/>
      <c r="AR2284" s="90" t="s">
        <v>57</v>
      </c>
      <c r="AS2284" s="90" t="s">
        <v>60</v>
      </c>
      <c r="AT2284" s="90" t="s">
        <v>61</v>
      </c>
      <c r="AU2284" s="97" t="s">
        <v>62</v>
      </c>
      <c r="AV2284" s="98" t="s">
        <v>272</v>
      </c>
      <c r="AW2284" s="98" t="s">
        <v>335</v>
      </c>
      <c r="AX2284" s="97">
        <v>3202004</v>
      </c>
      <c r="AY2284" s="98" t="s">
        <v>336</v>
      </c>
      <c r="AZ2284" s="90" t="s">
        <v>888</v>
      </c>
      <c r="BA2284" s="24"/>
    </row>
    <row r="2285" spans="1:53" ht="84.75" customHeight="1">
      <c r="A2285" s="23" t="str">
        <f>+IFERROR(VLOOKUP(R2285,'[2]Listas niveles'!$D$2:$E$11,2,FALSE),"")</f>
        <v>DTCA</v>
      </c>
      <c r="B2285" s="23" t="str">
        <f>+IFERROR(VLOOKUP(AS2285,'[2]Listas anexo 1'!$A$7:$B$8,2,FALSE),"")</f>
        <v>ADMIN</v>
      </c>
      <c r="C2285" s="23" t="str">
        <f>+IFERROR(VLOOKUP(AT2285,'[2]Listas anexo 1'!$A$13:$B$15,2,FALSE),"")</f>
        <v>ADMINYCOOR</v>
      </c>
      <c r="D2285" s="23" t="str">
        <f>+IFERROR(VLOOKUP(AT2285,'[2]Listas anexo 1'!$A$13:$C$15,3,FALSE),"")</f>
        <v>CONTRIBUIR</v>
      </c>
      <c r="E2285" s="23" t="str">
        <f>+IFERROR(VLOOKUP(AT2285,'[2]Listas anexo 1'!$A$19:$B$21,2,FALSE),"")</f>
        <v>ADMINOB</v>
      </c>
      <c r="F2285" s="23" t="str">
        <f>+IFERROR(VLOOKUP(AV2285,'[2]Listas anexo 1'!$J$13:$K$21,2,FALSE),"")</f>
        <v>ADOBIII</v>
      </c>
      <c r="G2285" s="23" t="str">
        <f>+IFERROR(VLOOKUP(AW2285,'[2]LISTAS ANEXO 1. 2'!$A$9:$B$38,2,FALSE),"")</f>
        <v>AX</v>
      </c>
      <c r="H2285" s="23" t="str">
        <f>+IFERROR(IF(C2285="ADMINYCOOR",VLOOKUP(AY2285,'[2]LISTAS ANEXO 1. 3'!$B$13:$C$42,2,FALSE),IF(C2285="TASAS",VLOOKUP(AY2285,'[2]LISTAS ANEXO 1. 3'!$B$43:$C$51,2,FALSE),IF(C2285="FORTALECIMIENTO",VLOOKUP(AY2285,'[2]LISTAS ANEXO 1. 3'!$B$52:$C$58,2,FALSE),""))),"")</f>
        <v>OO</v>
      </c>
      <c r="I2285" s="23" t="str">
        <f>+IFERROR(VLOOKUP(#REF!,'[2]LISTAS ANEXO 1. 4'!$B$74:$C$90,2,FALSE),"")</f>
        <v/>
      </c>
      <c r="J2285" s="23" t="str">
        <f>+IFERROR(VLOOKUP(X2285,[2]ORDINALES!$B$2:$C$5,2,FALSE),"")</f>
        <v>CTADOS</v>
      </c>
      <c r="K2285" s="23" t="str">
        <f>+IFERROR(VLOOKUP(#REF!,[2]REGION!$G$2:$I$1125,2,FALSE),"")</f>
        <v/>
      </c>
      <c r="L2285" s="23" t="str">
        <f>+IFERROR(VLOOKUP(AI2285,[2]REGION!$G$2:$I$1125,2,FALSE),"")</f>
        <v>SUCRE</v>
      </c>
      <c r="M2285" s="23" t="str">
        <f>+IFERROR(VLOOKUP(#REF!,[2]ORDINALES!$H$2:$I$382,2,FALSE),"")</f>
        <v/>
      </c>
      <c r="N2285" s="23" t="str">
        <f>IFERROR(VLOOKUP(U2285,'[2]Lista Willy'!$B$11:$D$14,3,FALSE),"")</f>
        <v>REC_11</v>
      </c>
      <c r="O2285" s="24"/>
      <c r="P2285" s="90">
        <v>68010</v>
      </c>
      <c r="Q2285" s="90" t="s">
        <v>540</v>
      </c>
      <c r="R2285" s="90" t="s">
        <v>1757</v>
      </c>
      <c r="S2285" s="90" t="s">
        <v>2170</v>
      </c>
      <c r="T2285" s="94" t="s">
        <v>1757</v>
      </c>
      <c r="U2285" s="90" t="s">
        <v>52</v>
      </c>
      <c r="V2285" s="94" t="s">
        <v>53</v>
      </c>
      <c r="W2285" s="90" t="s">
        <v>54</v>
      </c>
      <c r="X2285" s="90" t="s">
        <v>55</v>
      </c>
      <c r="Y2285" s="99" t="s">
        <v>2186</v>
      </c>
      <c r="Z2285" s="87">
        <v>3000000</v>
      </c>
      <c r="AA2285" s="120"/>
      <c r="AB2285" s="87"/>
      <c r="AC2285" s="87"/>
      <c r="AD2285" s="87"/>
      <c r="AE2285" s="120">
        <v>3000000</v>
      </c>
      <c r="AF2285" s="88"/>
      <c r="AG2285" s="89"/>
      <c r="AH2285" s="90" t="s">
        <v>57</v>
      </c>
      <c r="AI2285" s="90" t="s">
        <v>2172</v>
      </c>
      <c r="AJ2285" s="90" t="s">
        <v>2173</v>
      </c>
      <c r="AK2285" s="90" t="s">
        <v>59</v>
      </c>
      <c r="AL2285" s="90" t="s">
        <v>2187</v>
      </c>
      <c r="AM2285" s="90"/>
      <c r="AN2285" s="90" t="s">
        <v>2188</v>
      </c>
      <c r="AO2285" s="90"/>
      <c r="AP2285" s="90" t="s">
        <v>57</v>
      </c>
      <c r="AQ2285" s="90"/>
      <c r="AR2285" s="90" t="s">
        <v>57</v>
      </c>
      <c r="AS2285" s="90" t="s">
        <v>60</v>
      </c>
      <c r="AT2285" s="90" t="s">
        <v>61</v>
      </c>
      <c r="AU2285" s="97" t="s">
        <v>62</v>
      </c>
      <c r="AV2285" s="98" t="s">
        <v>272</v>
      </c>
      <c r="AW2285" s="98" t="s">
        <v>335</v>
      </c>
      <c r="AX2285" s="97">
        <v>3202004</v>
      </c>
      <c r="AY2285" s="98" t="s">
        <v>336</v>
      </c>
      <c r="AZ2285" s="90" t="s">
        <v>888</v>
      </c>
      <c r="BA2285" s="24"/>
    </row>
    <row r="2286" spans="1:53" ht="84.75" customHeight="1">
      <c r="A2286" s="23" t="str">
        <f>+IFERROR(VLOOKUP(R2286,'[2]Listas niveles'!$D$2:$E$11,2,FALSE),"")</f>
        <v>DTCA</v>
      </c>
      <c r="B2286" s="23" t="str">
        <f>+IFERROR(VLOOKUP(AS2286,'[2]Listas anexo 1'!$A$7:$B$8,2,FALSE),"")</f>
        <v>ADMIN</v>
      </c>
      <c r="C2286" s="23" t="str">
        <f>+IFERROR(VLOOKUP(AT2286,'[2]Listas anexo 1'!$A$13:$B$15,2,FALSE),"")</f>
        <v>ADMINYCOOR</v>
      </c>
      <c r="D2286" s="23" t="str">
        <f>+IFERROR(VLOOKUP(AT2286,'[2]Listas anexo 1'!$A$13:$C$15,3,FALSE),"")</f>
        <v>CONTRIBUIR</v>
      </c>
      <c r="E2286" s="23" t="str">
        <f>+IFERROR(VLOOKUP(AT2286,'[2]Listas anexo 1'!$A$19:$B$21,2,FALSE),"")</f>
        <v>ADMINOB</v>
      </c>
      <c r="F2286" s="23" t="str">
        <f>+IFERROR(VLOOKUP(AV2286,'[2]Listas anexo 1'!$J$13:$K$21,2,FALSE),"")</f>
        <v>ADOBI</v>
      </c>
      <c r="G2286" s="23" t="str">
        <f>+IFERROR(VLOOKUP(AW2286,'[2]LISTAS ANEXO 1. 2'!$A$9:$B$38,2,FALSE),"")</f>
        <v>AI</v>
      </c>
      <c r="H2286" s="23" t="str">
        <f>+IFERROR(IF(C2286="ADMINYCOOR",VLOOKUP(AY2286,'[2]LISTAS ANEXO 1. 3'!$B$13:$C$42,2,FALSE),IF(C2286="TASAS",VLOOKUP(AY2286,'[2]LISTAS ANEXO 1. 3'!$B$43:$C$51,2,FALSE),IF(C2286="FORTALECIMIENTO",VLOOKUP(AY2286,'[2]LISTAS ANEXO 1. 3'!$B$52:$C$58,2,FALSE),""))),"")</f>
        <v>AA</v>
      </c>
      <c r="I2286" s="23" t="str">
        <f>+IFERROR(VLOOKUP(#REF!,'[2]LISTAS ANEXO 1. 4'!$B$74:$C$90,2,FALSE),"")</f>
        <v/>
      </c>
      <c r="J2286" s="23" t="str">
        <f>+IFERROR(VLOOKUP(X2286,[2]ORDINALES!$B$2:$C$5,2,FALSE),"")</f>
        <v>CTADOS</v>
      </c>
      <c r="K2286" s="23" t="str">
        <f>+IFERROR(VLOOKUP(#REF!,[2]REGION!$G$2:$I$1125,2,FALSE),"")</f>
        <v/>
      </c>
      <c r="L2286" s="23" t="str">
        <f>+IFERROR(VLOOKUP(AI2286,[2]REGION!$G$2:$I$1125,2,FALSE),"")</f>
        <v>SUCRE</v>
      </c>
      <c r="M2286" s="23" t="str">
        <f>+IFERROR(VLOOKUP(#REF!,[2]ORDINALES!$H$2:$I$382,2,FALSE),"")</f>
        <v/>
      </c>
      <c r="N2286" s="23" t="str">
        <f>IFERROR(VLOOKUP(U2286,'[2]Lista Willy'!$B$11:$D$14,3,FALSE),"")</f>
        <v>REC_11</v>
      </c>
      <c r="O2286" s="24"/>
      <c r="P2286" s="90">
        <v>68011</v>
      </c>
      <c r="Q2286" s="90" t="s">
        <v>540</v>
      </c>
      <c r="R2286" s="90" t="s">
        <v>1757</v>
      </c>
      <c r="S2286" s="90" t="s">
        <v>2170</v>
      </c>
      <c r="T2286" s="94" t="s">
        <v>1757</v>
      </c>
      <c r="U2286" s="90" t="s">
        <v>52</v>
      </c>
      <c r="V2286" s="94" t="s">
        <v>53</v>
      </c>
      <c r="W2286" s="90" t="s">
        <v>54</v>
      </c>
      <c r="X2286" s="90" t="s">
        <v>55</v>
      </c>
      <c r="Y2286" s="99" t="s">
        <v>1826</v>
      </c>
      <c r="Z2286" s="87">
        <v>9000000</v>
      </c>
      <c r="AA2286" s="120"/>
      <c r="AB2286" s="87"/>
      <c r="AC2286" s="87"/>
      <c r="AD2286" s="87"/>
      <c r="AE2286" s="120">
        <v>9000000</v>
      </c>
      <c r="AF2286" s="88"/>
      <c r="AG2286" s="89"/>
      <c r="AH2286" s="90" t="s">
        <v>57</v>
      </c>
      <c r="AI2286" s="90" t="s">
        <v>2172</v>
      </c>
      <c r="AJ2286" s="90" t="s">
        <v>2173</v>
      </c>
      <c r="AK2286" s="90" t="s">
        <v>59</v>
      </c>
      <c r="AL2286" s="90" t="s">
        <v>57</v>
      </c>
      <c r="AM2286" s="90"/>
      <c r="AN2286" s="90" t="s">
        <v>2189</v>
      </c>
      <c r="AO2286" s="90" t="s">
        <v>2190</v>
      </c>
      <c r="AP2286" s="90"/>
      <c r="AQ2286" s="90"/>
      <c r="AR2286" s="90"/>
      <c r="AS2286" s="90" t="s">
        <v>60</v>
      </c>
      <c r="AT2286" s="90" t="s">
        <v>61</v>
      </c>
      <c r="AU2286" s="97" t="s">
        <v>62</v>
      </c>
      <c r="AV2286" s="98" t="s">
        <v>125</v>
      </c>
      <c r="AW2286" s="98" t="s">
        <v>126</v>
      </c>
      <c r="AX2286" s="97">
        <v>3202032</v>
      </c>
      <c r="AY2286" s="98" t="s">
        <v>127</v>
      </c>
      <c r="AZ2286" s="98" t="s">
        <v>128</v>
      </c>
      <c r="BA2286" s="24"/>
    </row>
    <row r="2287" spans="1:53" ht="84.75" customHeight="1">
      <c r="A2287" s="23" t="str">
        <f>+IFERROR(VLOOKUP(R2287,'[2]Listas niveles'!$D$2:$E$11,2,FALSE),"")</f>
        <v>DTCA</v>
      </c>
      <c r="B2287" s="23" t="str">
        <f>+IFERROR(VLOOKUP(AS2287,'[2]Listas anexo 1'!$A$7:$B$8,2,FALSE),"")</f>
        <v>ADMIN</v>
      </c>
      <c r="C2287" s="23" t="str">
        <f>+IFERROR(VLOOKUP(AT2287,'[2]Listas anexo 1'!$A$13:$B$15,2,FALSE),"")</f>
        <v>ADMINYCOOR</v>
      </c>
      <c r="D2287" s="23" t="str">
        <f>+IFERROR(VLOOKUP(AT2287,'[2]Listas anexo 1'!$A$13:$C$15,3,FALSE),"")</f>
        <v>CONTRIBUIR</v>
      </c>
      <c r="E2287" s="23" t="str">
        <f>+IFERROR(VLOOKUP(AT2287,'[2]Listas anexo 1'!$A$19:$B$21,2,FALSE),"")</f>
        <v>ADMINOB</v>
      </c>
      <c r="F2287" s="23" t="str">
        <f>+IFERROR(VLOOKUP(AV2287,'[2]Listas anexo 1'!$J$13:$K$21,2,FALSE),"")</f>
        <v>ADOBI</v>
      </c>
      <c r="G2287" s="23" t="str">
        <f>+IFERROR(VLOOKUP(AW2287,'[2]LISTAS ANEXO 1. 2'!$A$9:$B$38,2,FALSE),"")</f>
        <v>AIII</v>
      </c>
      <c r="H2287" s="23" t="str">
        <f>+IFERROR(IF(C2287="ADMINYCOOR",VLOOKUP(AY2287,'[2]LISTAS ANEXO 1. 3'!$B$13:$C$42,2,FALSE),IF(C2287="TASAS",VLOOKUP(AY2287,'[2]LISTAS ANEXO 1. 3'!$B$43:$C$51,2,FALSE),IF(C2287="FORTALECIMIENTO",VLOOKUP(AY2287,'[2]LISTAS ANEXO 1. 3'!$B$52:$C$58,2,FALSE),""))),"")</f>
        <v>DD</v>
      </c>
      <c r="I2287" s="23" t="str">
        <f>+IFERROR(VLOOKUP(#REF!,'[2]LISTAS ANEXO 1. 4'!$B$74:$C$90,2,FALSE),"")</f>
        <v/>
      </c>
      <c r="J2287" s="23" t="str">
        <f>+IFERROR(VLOOKUP(X2287,[2]ORDINALES!$B$2:$C$5,2,FALSE),"")</f>
        <v>CTADOS</v>
      </c>
      <c r="K2287" s="23" t="str">
        <f>+IFERROR(VLOOKUP(#REF!,[2]REGION!$G$2:$I$1125,2,FALSE),"")</f>
        <v/>
      </c>
      <c r="L2287" s="23" t="str">
        <f>+IFERROR(VLOOKUP(AI2287,[2]REGION!$G$2:$I$1125,2,FALSE),"")</f>
        <v>SUCRE</v>
      </c>
      <c r="M2287" s="23" t="str">
        <f>+IFERROR(VLOOKUP(#REF!,[2]ORDINALES!$H$2:$I$382,2,FALSE),"")</f>
        <v/>
      </c>
      <c r="N2287" s="23" t="str">
        <f>IFERROR(VLOOKUP(U2287,'[2]Lista Willy'!$B$11:$D$14,3,FALSE),"")</f>
        <v>REC_11</v>
      </c>
      <c r="O2287" s="24"/>
      <c r="P2287" s="90">
        <v>68012</v>
      </c>
      <c r="Q2287" s="90" t="s">
        <v>540</v>
      </c>
      <c r="R2287" s="90" t="s">
        <v>1757</v>
      </c>
      <c r="S2287" s="90" t="s">
        <v>2170</v>
      </c>
      <c r="T2287" s="94" t="s">
        <v>1757</v>
      </c>
      <c r="U2287" s="90" t="s">
        <v>52</v>
      </c>
      <c r="V2287" s="94" t="s">
        <v>53</v>
      </c>
      <c r="W2287" s="90" t="s">
        <v>54</v>
      </c>
      <c r="X2287" s="90" t="s">
        <v>55</v>
      </c>
      <c r="Y2287" s="99" t="s">
        <v>2191</v>
      </c>
      <c r="Z2287" s="87">
        <v>45000000</v>
      </c>
      <c r="AA2287" s="120"/>
      <c r="AB2287" s="87"/>
      <c r="AC2287" s="87"/>
      <c r="AD2287" s="87"/>
      <c r="AE2287" s="120">
        <v>45000000</v>
      </c>
      <c r="AF2287" s="88"/>
      <c r="AG2287" s="89"/>
      <c r="AH2287" s="90" t="s">
        <v>57</v>
      </c>
      <c r="AI2287" s="90" t="s">
        <v>2172</v>
      </c>
      <c r="AJ2287" s="90" t="s">
        <v>2173</v>
      </c>
      <c r="AK2287" s="90" t="s">
        <v>59</v>
      </c>
      <c r="AL2287" s="90" t="s">
        <v>2192</v>
      </c>
      <c r="AM2287" s="90"/>
      <c r="AN2287" s="90" t="s">
        <v>2193</v>
      </c>
      <c r="AO2287" s="90" t="s">
        <v>2190</v>
      </c>
      <c r="AP2287" s="90"/>
      <c r="AQ2287" s="90" t="s">
        <v>240</v>
      </c>
      <c r="AR2287" s="114" t="s">
        <v>2194</v>
      </c>
      <c r="AS2287" s="90" t="s">
        <v>60</v>
      </c>
      <c r="AT2287" s="90" t="s">
        <v>61</v>
      </c>
      <c r="AU2287" s="97" t="s">
        <v>62</v>
      </c>
      <c r="AV2287" s="98" t="s">
        <v>125</v>
      </c>
      <c r="AW2287" s="98" t="s">
        <v>324</v>
      </c>
      <c r="AX2287" s="97">
        <v>3202005</v>
      </c>
      <c r="AY2287" s="98" t="s">
        <v>325</v>
      </c>
      <c r="AZ2287" s="98" t="s">
        <v>326</v>
      </c>
      <c r="BA2287" s="24"/>
    </row>
    <row r="2288" spans="1:53" ht="84.75" customHeight="1">
      <c r="A2288" s="23" t="str">
        <f>+IFERROR(VLOOKUP(R2288,'[2]Listas niveles'!$D$2:$E$11,2,FALSE),"")</f>
        <v>DTCA</v>
      </c>
      <c r="B2288" s="23" t="str">
        <f>+IFERROR(VLOOKUP(AS2288,'[2]Listas anexo 1'!$A$7:$B$8,2,FALSE),"")</f>
        <v>ADMIN</v>
      </c>
      <c r="C2288" s="23" t="str">
        <f>+IFERROR(VLOOKUP(AT2288,'[2]Listas anexo 1'!$A$13:$B$15,2,FALSE),"")</f>
        <v>ADMINYCOOR</v>
      </c>
      <c r="D2288" s="23" t="str">
        <f>+IFERROR(VLOOKUP(AT2288,'[2]Listas anexo 1'!$A$13:$C$15,3,FALSE),"")</f>
        <v>CONTRIBUIR</v>
      </c>
      <c r="E2288" s="23" t="str">
        <f>+IFERROR(VLOOKUP(AT2288,'[2]Listas anexo 1'!$A$19:$B$21,2,FALSE),"")</f>
        <v>ADMINOB</v>
      </c>
      <c r="F2288" s="23" t="str">
        <f>+IFERROR(VLOOKUP(AV2288,'[2]Listas anexo 1'!$J$13:$K$21,2,FALSE),"")</f>
        <v>ADOBI</v>
      </c>
      <c r="G2288" s="23" t="str">
        <f>+IFERROR(VLOOKUP(AW2288,'[2]LISTAS ANEXO 1. 2'!$A$9:$B$38,2,FALSE),"")</f>
        <v>AIII</v>
      </c>
      <c r="H2288" s="23" t="str">
        <f>+IFERROR(IF(C2288="ADMINYCOOR",VLOOKUP(AY2288,'[2]LISTAS ANEXO 1. 3'!$B$13:$C$42,2,FALSE),IF(C2288="TASAS",VLOOKUP(AY2288,'[2]LISTAS ANEXO 1. 3'!$B$43:$C$51,2,FALSE),IF(C2288="FORTALECIMIENTO",VLOOKUP(AY2288,'[2]LISTAS ANEXO 1. 3'!$B$52:$C$58,2,FALSE),""))),"")</f>
        <v>DD</v>
      </c>
      <c r="I2288" s="23" t="str">
        <f>+IFERROR(VLOOKUP(#REF!,'[2]LISTAS ANEXO 1. 4'!$B$74:$C$90,2,FALSE),"")</f>
        <v/>
      </c>
      <c r="J2288" s="23" t="str">
        <f>+IFERROR(VLOOKUP(X2288,[2]ORDINALES!$B$2:$C$5,2,FALSE),"")</f>
        <v>CTADOS</v>
      </c>
      <c r="K2288" s="23" t="str">
        <f>+IFERROR(VLOOKUP(#REF!,[2]REGION!$G$2:$I$1125,2,FALSE),"")</f>
        <v/>
      </c>
      <c r="L2288" s="23" t="str">
        <f>+IFERROR(VLOOKUP(AI2288,[2]REGION!$G$2:$I$1125,2,FALSE),"")</f>
        <v>SUCRE</v>
      </c>
      <c r="M2288" s="23" t="str">
        <f>+IFERROR(VLOOKUP(#REF!,[2]ORDINALES!$H$2:$I$382,2,FALSE),"")</f>
        <v/>
      </c>
      <c r="N2288" s="23" t="str">
        <f>IFERROR(VLOOKUP(U2288,'[2]Lista Willy'!$B$11:$D$14,3,FALSE),"")</f>
        <v>REC_11</v>
      </c>
      <c r="O2288" s="24"/>
      <c r="P2288" s="90">
        <v>68013</v>
      </c>
      <c r="Q2288" s="90" t="s">
        <v>540</v>
      </c>
      <c r="R2288" s="90" t="s">
        <v>1757</v>
      </c>
      <c r="S2288" s="90" t="s">
        <v>2170</v>
      </c>
      <c r="T2288" s="94" t="s">
        <v>1757</v>
      </c>
      <c r="U2288" s="90" t="s">
        <v>52</v>
      </c>
      <c r="V2288" s="94" t="s">
        <v>53</v>
      </c>
      <c r="W2288" s="90" t="s">
        <v>54</v>
      </c>
      <c r="X2288" s="90" t="s">
        <v>55</v>
      </c>
      <c r="Y2288" s="99" t="s">
        <v>2195</v>
      </c>
      <c r="Z2288" s="87">
        <v>45000000</v>
      </c>
      <c r="AA2288" s="120"/>
      <c r="AB2288" s="87"/>
      <c r="AC2288" s="87"/>
      <c r="AD2288" s="87"/>
      <c r="AE2288" s="120">
        <v>45000000</v>
      </c>
      <c r="AF2288" s="88"/>
      <c r="AG2288" s="89"/>
      <c r="AH2288" s="90" t="s">
        <v>57</v>
      </c>
      <c r="AI2288" s="90" t="s">
        <v>2172</v>
      </c>
      <c r="AJ2288" s="90" t="s">
        <v>2173</v>
      </c>
      <c r="AK2288" s="90" t="s">
        <v>59</v>
      </c>
      <c r="AL2288" s="90" t="s">
        <v>2196</v>
      </c>
      <c r="AM2288" s="90"/>
      <c r="AN2288" s="90" t="s">
        <v>2193</v>
      </c>
      <c r="AO2288" s="90"/>
      <c r="AP2288" s="90"/>
      <c r="AQ2288" s="90" t="s">
        <v>240</v>
      </c>
      <c r="AR2288" s="114" t="s">
        <v>2197</v>
      </c>
      <c r="AS2288" s="90" t="s">
        <v>60</v>
      </c>
      <c r="AT2288" s="90" t="s">
        <v>61</v>
      </c>
      <c r="AU2288" s="97" t="s">
        <v>62</v>
      </c>
      <c r="AV2288" s="98" t="s">
        <v>125</v>
      </c>
      <c r="AW2288" s="98" t="s">
        <v>324</v>
      </c>
      <c r="AX2288" s="97">
        <v>3202005</v>
      </c>
      <c r="AY2288" s="98" t="s">
        <v>325</v>
      </c>
      <c r="AZ2288" s="98" t="s">
        <v>326</v>
      </c>
      <c r="BA2288" s="24"/>
    </row>
    <row r="2289" spans="1:53" ht="84.75" customHeight="1">
      <c r="A2289" s="23" t="str">
        <f>+IFERROR(VLOOKUP(R2289,'[2]Listas niveles'!$D$2:$E$11,2,FALSE),"")</f>
        <v>DTCA</v>
      </c>
      <c r="B2289" s="23" t="str">
        <f>+IFERROR(VLOOKUP(AS2289,'[2]Listas anexo 1'!$A$7:$B$8,2,FALSE),"")</f>
        <v>ADMIN</v>
      </c>
      <c r="C2289" s="23" t="str">
        <f>+IFERROR(VLOOKUP(AT2289,'[2]Listas anexo 1'!$A$13:$B$15,2,FALSE),"")</f>
        <v>ADMINYCOOR</v>
      </c>
      <c r="D2289" s="23" t="str">
        <f>+IFERROR(VLOOKUP(AT2289,'[2]Listas anexo 1'!$A$13:$C$15,3,FALSE),"")</f>
        <v>CONTRIBUIR</v>
      </c>
      <c r="E2289" s="23" t="str">
        <f>+IFERROR(VLOOKUP(AT2289,'[2]Listas anexo 1'!$A$19:$B$21,2,FALSE),"")</f>
        <v>ADMINOB</v>
      </c>
      <c r="F2289" s="23" t="str">
        <f>+IFERROR(VLOOKUP(AV2289,'[2]Listas anexo 1'!$J$13:$K$21,2,FALSE),"")</f>
        <v>ADOBI</v>
      </c>
      <c r="G2289" s="23" t="str">
        <f>+IFERROR(VLOOKUP(AW2289,'[2]LISTAS ANEXO 1. 2'!$A$9:$B$38,2,FALSE),"")</f>
        <v>AIII</v>
      </c>
      <c r="H2289" s="23" t="str">
        <f>+IFERROR(IF(C2289="ADMINYCOOR",VLOOKUP(AY2289,'[2]LISTAS ANEXO 1. 3'!$B$13:$C$42,2,FALSE),IF(C2289="TASAS",VLOOKUP(AY2289,'[2]LISTAS ANEXO 1. 3'!$B$43:$C$51,2,FALSE),IF(C2289="FORTALECIMIENTO",VLOOKUP(AY2289,'[2]LISTAS ANEXO 1. 3'!$B$52:$C$58,2,FALSE),""))),"")</f>
        <v>DD</v>
      </c>
      <c r="I2289" s="23" t="str">
        <f>+IFERROR(VLOOKUP(#REF!,'[2]LISTAS ANEXO 1. 4'!$B$74:$C$90,2,FALSE),"")</f>
        <v/>
      </c>
      <c r="J2289" s="23" t="str">
        <f>+IFERROR(VLOOKUP(X2289,[2]ORDINALES!$B$2:$C$5,2,FALSE),"")</f>
        <v>CTADOS</v>
      </c>
      <c r="K2289" s="23" t="str">
        <f>+IFERROR(VLOOKUP(#REF!,[2]REGION!$G$2:$I$1125,2,FALSE),"")</f>
        <v/>
      </c>
      <c r="L2289" s="23" t="str">
        <f>+IFERROR(VLOOKUP(AI2289,[2]REGION!$G$2:$I$1125,2,FALSE),"")</f>
        <v>SUCRE</v>
      </c>
      <c r="M2289" s="23" t="str">
        <f>+IFERROR(VLOOKUP(#REF!,[2]ORDINALES!$H$2:$I$382,2,FALSE),"")</f>
        <v/>
      </c>
      <c r="N2289" s="23" t="str">
        <f>IFERROR(VLOOKUP(U2289,'[2]Lista Willy'!$B$11:$D$14,3,FALSE),"")</f>
        <v>REC_11</v>
      </c>
      <c r="O2289" s="24"/>
      <c r="P2289" s="90">
        <v>68014</v>
      </c>
      <c r="Q2289" s="90" t="s">
        <v>540</v>
      </c>
      <c r="R2289" s="90" t="s">
        <v>1757</v>
      </c>
      <c r="S2289" s="90" t="s">
        <v>2170</v>
      </c>
      <c r="T2289" s="94" t="s">
        <v>1757</v>
      </c>
      <c r="U2289" s="90" t="s">
        <v>52</v>
      </c>
      <c r="V2289" s="94" t="s">
        <v>53</v>
      </c>
      <c r="W2289" s="90" t="s">
        <v>54</v>
      </c>
      <c r="X2289" s="90" t="s">
        <v>55</v>
      </c>
      <c r="Y2289" s="99" t="s">
        <v>2198</v>
      </c>
      <c r="Z2289" s="87">
        <v>45000000</v>
      </c>
      <c r="AA2289" s="120"/>
      <c r="AB2289" s="87"/>
      <c r="AC2289" s="87"/>
      <c r="AD2289" s="87"/>
      <c r="AE2289" s="120">
        <v>45000000</v>
      </c>
      <c r="AF2289" s="88"/>
      <c r="AG2289" s="89"/>
      <c r="AH2289" s="90" t="s">
        <v>57</v>
      </c>
      <c r="AI2289" s="90" t="s">
        <v>2172</v>
      </c>
      <c r="AJ2289" s="90" t="s">
        <v>2173</v>
      </c>
      <c r="AK2289" s="90" t="s">
        <v>59</v>
      </c>
      <c r="AL2289" s="90" t="s">
        <v>2196</v>
      </c>
      <c r="AM2289" s="90"/>
      <c r="AN2289" s="90" t="s">
        <v>2193</v>
      </c>
      <c r="AO2289" s="90"/>
      <c r="AP2289" s="90"/>
      <c r="AQ2289" s="90" t="s">
        <v>240</v>
      </c>
      <c r="AR2289" s="114" t="s">
        <v>2199</v>
      </c>
      <c r="AS2289" s="90" t="s">
        <v>60</v>
      </c>
      <c r="AT2289" s="90" t="s">
        <v>61</v>
      </c>
      <c r="AU2289" s="97" t="s">
        <v>62</v>
      </c>
      <c r="AV2289" s="98" t="s">
        <v>125</v>
      </c>
      <c r="AW2289" s="98" t="s">
        <v>324</v>
      </c>
      <c r="AX2289" s="97">
        <v>3202005</v>
      </c>
      <c r="AY2289" s="98" t="s">
        <v>325</v>
      </c>
      <c r="AZ2289" s="98" t="s">
        <v>326</v>
      </c>
      <c r="BA2289" s="24"/>
    </row>
    <row r="2290" spans="1:53" ht="84.75" customHeight="1">
      <c r="A2290" s="23" t="str">
        <f>+IFERROR(VLOOKUP(R2290,'[2]Listas niveles'!$D$2:$E$11,2,FALSE),"")</f>
        <v>DTCA</v>
      </c>
      <c r="B2290" s="23" t="str">
        <f>+IFERROR(VLOOKUP(AS2290,'[2]Listas anexo 1'!$A$7:$B$8,2,FALSE),"")</f>
        <v>ADMIN</v>
      </c>
      <c r="C2290" s="23" t="str">
        <f>+IFERROR(VLOOKUP(AT2290,'[2]Listas anexo 1'!$A$13:$B$15,2,FALSE),"")</f>
        <v>ADMINYCOOR</v>
      </c>
      <c r="D2290" s="23" t="str">
        <f>+IFERROR(VLOOKUP(AT2290,'[2]Listas anexo 1'!$A$13:$C$15,3,FALSE),"")</f>
        <v>CONTRIBUIR</v>
      </c>
      <c r="E2290" s="23" t="str">
        <f>+IFERROR(VLOOKUP(AT2290,'[2]Listas anexo 1'!$A$19:$B$21,2,FALSE),"")</f>
        <v>ADMINOB</v>
      </c>
      <c r="F2290" s="23" t="str">
        <f>+IFERROR(VLOOKUP(AV2290,'[2]Listas anexo 1'!$J$13:$K$21,2,FALSE),"")</f>
        <v>ADOBI</v>
      </c>
      <c r="G2290" s="23" t="str">
        <f>+IFERROR(VLOOKUP(AW2290,'[2]LISTAS ANEXO 1. 2'!$A$9:$B$38,2,FALSE),"")</f>
        <v>AIII</v>
      </c>
      <c r="H2290" s="23" t="str">
        <f>+IFERROR(IF(C2290="ADMINYCOOR",VLOOKUP(AY2290,'[2]LISTAS ANEXO 1. 3'!$B$13:$C$42,2,FALSE),IF(C2290="TASAS",VLOOKUP(AY2290,'[2]LISTAS ANEXO 1. 3'!$B$43:$C$51,2,FALSE),IF(C2290="FORTALECIMIENTO",VLOOKUP(AY2290,'[2]LISTAS ANEXO 1. 3'!$B$52:$C$58,2,FALSE),""))),"")</f>
        <v>DD</v>
      </c>
      <c r="I2290" s="23" t="str">
        <f>+IFERROR(VLOOKUP(#REF!,'[2]LISTAS ANEXO 1. 4'!$B$74:$C$90,2,FALSE),"")</f>
        <v/>
      </c>
      <c r="J2290" s="23" t="str">
        <f>+IFERROR(VLOOKUP(X2290,[2]ORDINALES!$B$2:$C$5,2,FALSE),"")</f>
        <v>CTADOS</v>
      </c>
      <c r="K2290" s="23" t="str">
        <f>+IFERROR(VLOOKUP(#REF!,[2]REGION!$G$2:$I$1125,2,FALSE),"")</f>
        <v/>
      </c>
      <c r="L2290" s="23" t="str">
        <f>+IFERROR(VLOOKUP(AI2290,[2]REGION!$G$2:$I$1125,2,FALSE),"")</f>
        <v>SUCRE</v>
      </c>
      <c r="M2290" s="23" t="str">
        <f>+IFERROR(VLOOKUP(#REF!,[2]ORDINALES!$H$2:$I$382,2,FALSE),"")</f>
        <v/>
      </c>
      <c r="N2290" s="23" t="str">
        <f>IFERROR(VLOOKUP(U2290,'[2]Lista Willy'!$B$11:$D$14,3,FALSE),"")</f>
        <v>REC_11</v>
      </c>
      <c r="O2290" s="24"/>
      <c r="P2290" s="90">
        <v>68015</v>
      </c>
      <c r="Q2290" s="90" t="s">
        <v>540</v>
      </c>
      <c r="R2290" s="90" t="s">
        <v>1757</v>
      </c>
      <c r="S2290" s="90" t="s">
        <v>2170</v>
      </c>
      <c r="T2290" s="94" t="s">
        <v>1757</v>
      </c>
      <c r="U2290" s="90" t="s">
        <v>52</v>
      </c>
      <c r="V2290" s="94" t="s">
        <v>53</v>
      </c>
      <c r="W2290" s="90" t="s">
        <v>54</v>
      </c>
      <c r="X2290" s="90" t="s">
        <v>55</v>
      </c>
      <c r="Y2290" s="99" t="s">
        <v>2200</v>
      </c>
      <c r="Z2290" s="87">
        <v>32938500</v>
      </c>
      <c r="AA2290" s="120"/>
      <c r="AB2290" s="87"/>
      <c r="AC2290" s="87"/>
      <c r="AD2290" s="87"/>
      <c r="AE2290" s="120">
        <v>32938500</v>
      </c>
      <c r="AF2290" s="88"/>
      <c r="AG2290" s="89"/>
      <c r="AH2290" s="90" t="s">
        <v>57</v>
      </c>
      <c r="AI2290" s="90" t="s">
        <v>2172</v>
      </c>
      <c r="AJ2290" s="90" t="s">
        <v>2173</v>
      </c>
      <c r="AK2290" s="90" t="s">
        <v>59</v>
      </c>
      <c r="AL2290" s="90" t="s">
        <v>2196</v>
      </c>
      <c r="AM2290" s="90"/>
      <c r="AN2290" s="90" t="s">
        <v>2193</v>
      </c>
      <c r="AO2290" s="90"/>
      <c r="AP2290" s="90"/>
      <c r="AQ2290" s="90" t="s">
        <v>240</v>
      </c>
      <c r="AR2290" s="114" t="s">
        <v>2201</v>
      </c>
      <c r="AS2290" s="90" t="s">
        <v>60</v>
      </c>
      <c r="AT2290" s="90" t="s">
        <v>61</v>
      </c>
      <c r="AU2290" s="97" t="s">
        <v>62</v>
      </c>
      <c r="AV2290" s="98" t="s">
        <v>125</v>
      </c>
      <c r="AW2290" s="98" t="s">
        <v>324</v>
      </c>
      <c r="AX2290" s="97">
        <v>3202005</v>
      </c>
      <c r="AY2290" s="98" t="s">
        <v>325</v>
      </c>
      <c r="AZ2290" s="98" t="s">
        <v>326</v>
      </c>
      <c r="BA2290" s="24"/>
    </row>
    <row r="2291" spans="1:53" ht="84.75" customHeight="1">
      <c r="A2291" s="23" t="str">
        <f>+IFERROR(VLOOKUP(R2291,'[2]Listas niveles'!$D$2:$E$11,2,FALSE),"")</f>
        <v>DTCA</v>
      </c>
      <c r="B2291" s="23" t="str">
        <f>+IFERROR(VLOOKUP(AS2291,'[2]Listas anexo 1'!$A$7:$B$8,2,FALSE),"")</f>
        <v>ADMIN</v>
      </c>
      <c r="C2291" s="23" t="str">
        <f>+IFERROR(VLOOKUP(AT2291,'[2]Listas anexo 1'!$A$13:$B$15,2,FALSE),"")</f>
        <v>ADMINYCOOR</v>
      </c>
      <c r="D2291" s="23" t="str">
        <f>+IFERROR(VLOOKUP(AT2291,'[2]Listas anexo 1'!$A$13:$C$15,3,FALSE),"")</f>
        <v>CONTRIBUIR</v>
      </c>
      <c r="E2291" s="23" t="str">
        <f>+IFERROR(VLOOKUP(AT2291,'[2]Listas anexo 1'!$A$19:$B$21,2,FALSE),"")</f>
        <v>ADMINOB</v>
      </c>
      <c r="F2291" s="23" t="str">
        <f>+IFERROR(VLOOKUP(AV2291,'[2]Listas anexo 1'!$J$13:$K$21,2,FALSE),"")</f>
        <v>ADOBI</v>
      </c>
      <c r="G2291" s="23" t="str">
        <f>+IFERROR(VLOOKUP(AW2291,'[2]LISTAS ANEXO 1. 2'!$A$9:$B$38,2,FALSE),"")</f>
        <v>AIII</v>
      </c>
      <c r="H2291" s="23" t="str">
        <f>+IFERROR(IF(C2291="ADMINYCOOR",VLOOKUP(AY2291,'[2]LISTAS ANEXO 1. 3'!$B$13:$C$42,2,FALSE),IF(C2291="TASAS",VLOOKUP(AY2291,'[2]LISTAS ANEXO 1. 3'!$B$43:$C$51,2,FALSE),IF(C2291="FORTALECIMIENTO",VLOOKUP(AY2291,'[2]LISTAS ANEXO 1. 3'!$B$52:$C$58,2,FALSE),""))),"")</f>
        <v>DD</v>
      </c>
      <c r="I2291" s="23" t="str">
        <f>+IFERROR(VLOOKUP(#REF!,'[2]LISTAS ANEXO 1. 4'!$B$74:$C$90,2,FALSE),"")</f>
        <v/>
      </c>
      <c r="J2291" s="23" t="str">
        <f>+IFERROR(VLOOKUP(X2291,[2]ORDINALES!$B$2:$C$5,2,FALSE),"")</f>
        <v>CTADOS</v>
      </c>
      <c r="K2291" s="23" t="str">
        <f>+IFERROR(VLOOKUP(#REF!,[2]REGION!$G$2:$I$1125,2,FALSE),"")</f>
        <v/>
      </c>
      <c r="L2291" s="23" t="str">
        <f>+IFERROR(VLOOKUP(AI2291,[2]REGION!$G$2:$I$1125,2,FALSE),"")</f>
        <v>SUCRE</v>
      </c>
      <c r="M2291" s="23" t="str">
        <f>+IFERROR(VLOOKUP(#REF!,[2]ORDINALES!$H$2:$I$382,2,FALSE),"")</f>
        <v/>
      </c>
      <c r="N2291" s="23" t="str">
        <f>IFERROR(VLOOKUP(U2291,'[2]Lista Willy'!$B$11:$D$14,3,FALSE),"")</f>
        <v>REC_11</v>
      </c>
      <c r="O2291" s="24"/>
      <c r="P2291" s="90">
        <v>68016</v>
      </c>
      <c r="Q2291" s="90" t="s">
        <v>540</v>
      </c>
      <c r="R2291" s="90" t="s">
        <v>1757</v>
      </c>
      <c r="S2291" s="90" t="s">
        <v>2170</v>
      </c>
      <c r="T2291" s="94" t="s">
        <v>1757</v>
      </c>
      <c r="U2291" s="90" t="s">
        <v>52</v>
      </c>
      <c r="V2291" s="94" t="s">
        <v>53</v>
      </c>
      <c r="W2291" s="90" t="s">
        <v>54</v>
      </c>
      <c r="X2291" s="90" t="s">
        <v>55</v>
      </c>
      <c r="Y2291" s="99" t="s">
        <v>2202</v>
      </c>
      <c r="Z2291" s="87">
        <v>84000000</v>
      </c>
      <c r="AA2291" s="120"/>
      <c r="AB2291" s="87"/>
      <c r="AC2291" s="87"/>
      <c r="AD2291" s="87"/>
      <c r="AE2291" s="120">
        <v>84000000</v>
      </c>
      <c r="AF2291" s="88"/>
      <c r="AG2291" s="89"/>
      <c r="AH2291" s="90" t="s">
        <v>57</v>
      </c>
      <c r="AI2291" s="90" t="s">
        <v>2172</v>
      </c>
      <c r="AJ2291" s="90" t="s">
        <v>2173</v>
      </c>
      <c r="AK2291" s="90" t="s">
        <v>59</v>
      </c>
      <c r="AL2291" s="90" t="s">
        <v>2196</v>
      </c>
      <c r="AM2291" s="90"/>
      <c r="AN2291" s="90" t="s">
        <v>2193</v>
      </c>
      <c r="AO2291" s="90"/>
      <c r="AP2291" s="90"/>
      <c r="AQ2291" s="90" t="s">
        <v>240</v>
      </c>
      <c r="AR2291" s="114" t="s">
        <v>2203</v>
      </c>
      <c r="AS2291" s="90" t="s">
        <v>60</v>
      </c>
      <c r="AT2291" s="90" t="s">
        <v>61</v>
      </c>
      <c r="AU2291" s="97" t="s">
        <v>62</v>
      </c>
      <c r="AV2291" s="98" t="s">
        <v>125</v>
      </c>
      <c r="AW2291" s="98" t="s">
        <v>324</v>
      </c>
      <c r="AX2291" s="97">
        <v>3202005</v>
      </c>
      <c r="AY2291" s="98" t="s">
        <v>325</v>
      </c>
      <c r="AZ2291" s="98" t="s">
        <v>326</v>
      </c>
      <c r="BA2291" s="24"/>
    </row>
    <row r="2292" spans="1:53" ht="84.75" customHeight="1">
      <c r="A2292" s="23" t="str">
        <f>+IFERROR(VLOOKUP(R2292,'[2]Listas niveles'!$D$2:$E$11,2,FALSE),"")</f>
        <v>DTCA</v>
      </c>
      <c r="B2292" s="23" t="str">
        <f>+IFERROR(VLOOKUP(AS2292,'[2]Listas anexo 1'!$A$7:$B$8,2,FALSE),"")</f>
        <v>ADMIN</v>
      </c>
      <c r="C2292" s="23" t="str">
        <f>+IFERROR(VLOOKUP(AT2292,'[2]Listas anexo 1'!$A$13:$B$15,2,FALSE),"")</f>
        <v>ADMINYCOOR</v>
      </c>
      <c r="D2292" s="23" t="str">
        <f>+IFERROR(VLOOKUP(AT2292,'[2]Listas anexo 1'!$A$13:$C$15,3,FALSE),"")</f>
        <v>CONTRIBUIR</v>
      </c>
      <c r="E2292" s="23" t="str">
        <f>+IFERROR(VLOOKUP(AT2292,'[2]Listas anexo 1'!$A$19:$B$21,2,FALSE),"")</f>
        <v>ADMINOB</v>
      </c>
      <c r="F2292" s="23" t="str">
        <f>+IFERROR(VLOOKUP(AV2292,'[2]Listas anexo 1'!$J$13:$K$21,2,FALSE),"")</f>
        <v>ADOBI</v>
      </c>
      <c r="G2292" s="23" t="str">
        <f>+IFERROR(VLOOKUP(AW2292,'[2]LISTAS ANEXO 1. 2'!$A$9:$B$38,2,FALSE),"")</f>
        <v>AIII</v>
      </c>
      <c r="H2292" s="23" t="str">
        <f>+IFERROR(IF(C2292="ADMINYCOOR",VLOOKUP(AY2292,'[2]LISTAS ANEXO 1. 3'!$B$13:$C$42,2,FALSE),IF(C2292="TASAS",VLOOKUP(AY2292,'[2]LISTAS ANEXO 1. 3'!$B$43:$C$51,2,FALSE),IF(C2292="FORTALECIMIENTO",VLOOKUP(AY2292,'[2]LISTAS ANEXO 1. 3'!$B$52:$C$58,2,FALSE),""))),"")</f>
        <v>DD</v>
      </c>
      <c r="I2292" s="23" t="str">
        <f>+IFERROR(VLOOKUP(#REF!,'[2]LISTAS ANEXO 1. 4'!$B$74:$C$90,2,FALSE),"")</f>
        <v/>
      </c>
      <c r="J2292" s="23" t="str">
        <f>+IFERROR(VLOOKUP(X2292,[2]ORDINALES!$B$2:$C$5,2,FALSE),"")</f>
        <v>CTADOS</v>
      </c>
      <c r="K2292" s="23" t="str">
        <f>+IFERROR(VLOOKUP(#REF!,[2]REGION!$G$2:$I$1125,2,FALSE),"")</f>
        <v/>
      </c>
      <c r="L2292" s="23" t="str">
        <f>+IFERROR(VLOOKUP(AI2292,[2]REGION!$G$2:$I$1125,2,FALSE),"")</f>
        <v>SUCRE</v>
      </c>
      <c r="M2292" s="23" t="str">
        <f>+IFERROR(VLOOKUP(#REF!,[2]ORDINALES!$H$2:$I$382,2,FALSE),"")</f>
        <v/>
      </c>
      <c r="N2292" s="23" t="str">
        <f>IFERROR(VLOOKUP(U2292,'[2]Lista Willy'!$B$11:$D$14,3,FALSE),"")</f>
        <v>REC_11</v>
      </c>
      <c r="O2292" s="24"/>
      <c r="P2292" s="90">
        <v>68017</v>
      </c>
      <c r="Q2292" s="90" t="s">
        <v>540</v>
      </c>
      <c r="R2292" s="90" t="s">
        <v>1757</v>
      </c>
      <c r="S2292" s="90" t="s">
        <v>2170</v>
      </c>
      <c r="T2292" s="94" t="s">
        <v>1757</v>
      </c>
      <c r="U2292" s="90" t="s">
        <v>52</v>
      </c>
      <c r="V2292" s="94" t="s">
        <v>53</v>
      </c>
      <c r="W2292" s="90" t="s">
        <v>54</v>
      </c>
      <c r="X2292" s="90" t="s">
        <v>55</v>
      </c>
      <c r="Y2292" s="99" t="s">
        <v>2204</v>
      </c>
      <c r="Z2292" s="87">
        <v>50000000</v>
      </c>
      <c r="AA2292" s="120"/>
      <c r="AB2292" s="87"/>
      <c r="AC2292" s="87"/>
      <c r="AD2292" s="87"/>
      <c r="AE2292" s="120">
        <v>50000000</v>
      </c>
      <c r="AF2292" s="88"/>
      <c r="AG2292" s="89"/>
      <c r="AH2292" s="90" t="s">
        <v>57</v>
      </c>
      <c r="AI2292" s="90" t="s">
        <v>2172</v>
      </c>
      <c r="AJ2292" s="90" t="s">
        <v>2172</v>
      </c>
      <c r="AK2292" s="90" t="s">
        <v>59</v>
      </c>
      <c r="AL2292" s="90" t="s">
        <v>2196</v>
      </c>
      <c r="AM2292" s="90"/>
      <c r="AN2292" s="90" t="s">
        <v>2205</v>
      </c>
      <c r="AO2292" s="90"/>
      <c r="AP2292" s="90"/>
      <c r="AQ2292" s="90" t="s">
        <v>240</v>
      </c>
      <c r="AR2292" s="114" t="s">
        <v>2206</v>
      </c>
      <c r="AS2292" s="90" t="s">
        <v>60</v>
      </c>
      <c r="AT2292" s="90" t="s">
        <v>61</v>
      </c>
      <c r="AU2292" s="97" t="s">
        <v>62</v>
      </c>
      <c r="AV2292" s="98" t="s">
        <v>125</v>
      </c>
      <c r="AW2292" s="98" t="s">
        <v>324</v>
      </c>
      <c r="AX2292" s="97">
        <v>3202005</v>
      </c>
      <c r="AY2292" s="98" t="s">
        <v>325</v>
      </c>
      <c r="AZ2292" s="98" t="s">
        <v>326</v>
      </c>
      <c r="BA2292" s="24"/>
    </row>
    <row r="2293" spans="1:53" ht="84.75" customHeight="1">
      <c r="A2293" s="23" t="str">
        <f>+IFERROR(VLOOKUP(R2293,'[2]Listas niveles'!$D$2:$E$11,2,FALSE),"")</f>
        <v>DTCA</v>
      </c>
      <c r="B2293" s="23" t="str">
        <f>+IFERROR(VLOOKUP(AS2293,'[2]Listas anexo 1'!$A$7:$B$8,2,FALSE),"")</f>
        <v>ADMIN</v>
      </c>
      <c r="C2293" s="23" t="str">
        <f>+IFERROR(VLOOKUP(AT2293,'[2]Listas anexo 1'!$A$13:$B$15,2,FALSE),"")</f>
        <v>ADMINYCOOR</v>
      </c>
      <c r="D2293" s="23" t="str">
        <f>+IFERROR(VLOOKUP(AT2293,'[2]Listas anexo 1'!$A$13:$C$15,3,FALSE),"")</f>
        <v>CONTRIBUIR</v>
      </c>
      <c r="E2293" s="23" t="str">
        <f>+IFERROR(VLOOKUP(AT2293,'[2]Listas anexo 1'!$A$19:$B$21,2,FALSE),"")</f>
        <v>ADMINOB</v>
      </c>
      <c r="F2293" s="23" t="str">
        <f>+IFERROR(VLOOKUP(AV2293,'[2]Listas anexo 1'!$J$13:$K$21,2,FALSE),"")</f>
        <v>ADOBI</v>
      </c>
      <c r="G2293" s="23" t="str">
        <f>+IFERROR(VLOOKUP(AW2293,'[2]LISTAS ANEXO 1. 2'!$A$9:$B$38,2,FALSE),"")</f>
        <v>AIII</v>
      </c>
      <c r="H2293" s="23" t="str">
        <f>+IFERROR(IF(C2293="ADMINYCOOR",VLOOKUP(AY2293,'[2]LISTAS ANEXO 1. 3'!$B$13:$C$42,2,FALSE),IF(C2293="TASAS",VLOOKUP(AY2293,'[2]LISTAS ANEXO 1. 3'!$B$43:$C$51,2,FALSE),IF(C2293="FORTALECIMIENTO",VLOOKUP(AY2293,'[2]LISTAS ANEXO 1. 3'!$B$52:$C$58,2,FALSE),""))),"")</f>
        <v>DD</v>
      </c>
      <c r="I2293" s="23" t="str">
        <f>+IFERROR(VLOOKUP(#REF!,'[2]LISTAS ANEXO 1. 4'!$B$74:$C$90,2,FALSE),"")</f>
        <v/>
      </c>
      <c r="J2293" s="23" t="str">
        <f>+IFERROR(VLOOKUP(X2293,[2]ORDINALES!$B$2:$C$5,2,FALSE),"")</f>
        <v>CTADOS</v>
      </c>
      <c r="K2293" s="23" t="str">
        <f>+IFERROR(VLOOKUP(#REF!,[2]REGION!$G$2:$I$1125,2,FALSE),"")</f>
        <v/>
      </c>
      <c r="L2293" s="23" t="str">
        <f>+IFERROR(VLOOKUP(AI2293,[2]REGION!$G$2:$I$1125,2,FALSE),"")</f>
        <v>SUCRE</v>
      </c>
      <c r="M2293" s="23" t="str">
        <f>+IFERROR(VLOOKUP(#REF!,[2]ORDINALES!$H$2:$I$382,2,FALSE),"")</f>
        <v/>
      </c>
      <c r="N2293" s="23" t="str">
        <f>IFERROR(VLOOKUP(U2293,'[2]Lista Willy'!$B$11:$D$14,3,FALSE),"")</f>
        <v>REC_11</v>
      </c>
      <c r="O2293" s="24"/>
      <c r="P2293" s="90">
        <v>68018</v>
      </c>
      <c r="Q2293" s="90" t="s">
        <v>540</v>
      </c>
      <c r="R2293" s="90" t="s">
        <v>1757</v>
      </c>
      <c r="S2293" s="90" t="s">
        <v>2170</v>
      </c>
      <c r="T2293" s="94" t="s">
        <v>1757</v>
      </c>
      <c r="U2293" s="90" t="s">
        <v>52</v>
      </c>
      <c r="V2293" s="94" t="s">
        <v>53</v>
      </c>
      <c r="W2293" s="90" t="s">
        <v>54</v>
      </c>
      <c r="X2293" s="90" t="s">
        <v>55</v>
      </c>
      <c r="Y2293" s="99" t="s">
        <v>2207</v>
      </c>
      <c r="Z2293" s="87">
        <v>60000000</v>
      </c>
      <c r="AA2293" s="120"/>
      <c r="AB2293" s="87"/>
      <c r="AC2293" s="87"/>
      <c r="AD2293" s="87"/>
      <c r="AE2293" s="120">
        <v>60000000</v>
      </c>
      <c r="AF2293" s="88"/>
      <c r="AG2293" s="89"/>
      <c r="AH2293" s="90" t="s">
        <v>57</v>
      </c>
      <c r="AI2293" s="90" t="s">
        <v>2172</v>
      </c>
      <c r="AJ2293" s="90" t="s">
        <v>2173</v>
      </c>
      <c r="AK2293" s="90" t="s">
        <v>59</v>
      </c>
      <c r="AL2293" s="90" t="s">
        <v>2196</v>
      </c>
      <c r="AM2293" s="90"/>
      <c r="AN2293" s="90" t="s">
        <v>2208</v>
      </c>
      <c r="AO2293" s="90"/>
      <c r="AP2293" s="90"/>
      <c r="AQ2293" s="90" t="s">
        <v>240</v>
      </c>
      <c r="AR2293" s="114" t="s">
        <v>2209</v>
      </c>
      <c r="AS2293" s="90" t="s">
        <v>60</v>
      </c>
      <c r="AT2293" s="90" t="s">
        <v>61</v>
      </c>
      <c r="AU2293" s="97" t="s">
        <v>62</v>
      </c>
      <c r="AV2293" s="98" t="s">
        <v>125</v>
      </c>
      <c r="AW2293" s="98" t="s">
        <v>324</v>
      </c>
      <c r="AX2293" s="97">
        <v>3202005</v>
      </c>
      <c r="AY2293" s="98" t="s">
        <v>325</v>
      </c>
      <c r="AZ2293" s="98" t="s">
        <v>326</v>
      </c>
      <c r="BA2293" s="24"/>
    </row>
    <row r="2294" spans="1:53" ht="84.75" customHeight="1">
      <c r="A2294" s="23" t="str">
        <f>+IFERROR(VLOOKUP(R2294,'[2]Listas niveles'!$D$2:$E$11,2,FALSE),"")</f>
        <v>DTCA</v>
      </c>
      <c r="B2294" s="23" t="str">
        <f>+IFERROR(VLOOKUP(AS2294,'[2]Listas anexo 1'!$A$7:$B$8,2,FALSE),"")</f>
        <v>ADMIN</v>
      </c>
      <c r="C2294" s="23" t="str">
        <f>+IFERROR(VLOOKUP(AT2294,'[2]Listas anexo 1'!$A$13:$B$15,2,FALSE),"")</f>
        <v>ADMINYCOOR</v>
      </c>
      <c r="D2294" s="23" t="str">
        <f>+IFERROR(VLOOKUP(AT2294,'[2]Listas anexo 1'!$A$13:$C$15,3,FALSE),"")</f>
        <v>CONTRIBUIR</v>
      </c>
      <c r="E2294" s="23" t="str">
        <f>+IFERROR(VLOOKUP(AT2294,'[2]Listas anexo 1'!$A$19:$B$21,2,FALSE),"")</f>
        <v>ADMINOB</v>
      </c>
      <c r="F2294" s="23" t="str">
        <f>+IFERROR(VLOOKUP(AV2294,'[2]Listas anexo 1'!$J$13:$K$21,2,FALSE),"")</f>
        <v>ADOBI</v>
      </c>
      <c r="G2294" s="23" t="str">
        <f>+IFERROR(VLOOKUP(AW2294,'[2]LISTAS ANEXO 1. 2'!$A$9:$B$38,2,FALSE),"")</f>
        <v>AIII</v>
      </c>
      <c r="H2294" s="23" t="str">
        <f>+IFERROR(IF(C2294="ADMINYCOOR",VLOOKUP(AY2294,'[2]LISTAS ANEXO 1. 3'!$B$13:$C$42,2,FALSE),IF(C2294="TASAS",VLOOKUP(AY2294,'[2]LISTAS ANEXO 1. 3'!$B$43:$C$51,2,FALSE),IF(C2294="FORTALECIMIENTO",VLOOKUP(AY2294,'[2]LISTAS ANEXO 1. 3'!$B$52:$C$58,2,FALSE),""))),"")</f>
        <v>DD</v>
      </c>
      <c r="I2294" s="23" t="str">
        <f>+IFERROR(VLOOKUP(#REF!,'[2]LISTAS ANEXO 1. 4'!$B$74:$C$90,2,FALSE),"")</f>
        <v/>
      </c>
      <c r="J2294" s="23" t="str">
        <f>+IFERROR(VLOOKUP(X2294,[2]ORDINALES!$B$2:$C$5,2,FALSE),"")</f>
        <v>CTADOS</v>
      </c>
      <c r="K2294" s="23" t="str">
        <f>+IFERROR(VLOOKUP(#REF!,[2]REGION!$G$2:$I$1125,2,FALSE),"")</f>
        <v/>
      </c>
      <c r="L2294" s="23" t="str">
        <f>+IFERROR(VLOOKUP(AI2294,[2]REGION!$G$2:$I$1125,2,FALSE),"")</f>
        <v>SUCRE</v>
      </c>
      <c r="M2294" s="23" t="str">
        <f>+IFERROR(VLOOKUP(#REF!,[2]ORDINALES!$H$2:$I$382,2,FALSE),"")</f>
        <v/>
      </c>
      <c r="N2294" s="23" t="str">
        <f>IFERROR(VLOOKUP(U2294,'[2]Lista Willy'!$B$11:$D$14,3,FALSE),"")</f>
        <v>REC_11</v>
      </c>
      <c r="O2294" s="24"/>
      <c r="P2294" s="90">
        <v>68019</v>
      </c>
      <c r="Q2294" s="90" t="s">
        <v>540</v>
      </c>
      <c r="R2294" s="90" t="s">
        <v>1757</v>
      </c>
      <c r="S2294" s="90" t="s">
        <v>2170</v>
      </c>
      <c r="T2294" s="94" t="s">
        <v>1757</v>
      </c>
      <c r="U2294" s="90" t="s">
        <v>52</v>
      </c>
      <c r="V2294" s="94" t="s">
        <v>53</v>
      </c>
      <c r="W2294" s="90" t="s">
        <v>54</v>
      </c>
      <c r="X2294" s="90" t="s">
        <v>55</v>
      </c>
      <c r="Y2294" s="99" t="s">
        <v>2210</v>
      </c>
      <c r="Z2294" s="87">
        <v>175000000</v>
      </c>
      <c r="AA2294" s="120"/>
      <c r="AB2294" s="87"/>
      <c r="AC2294" s="87"/>
      <c r="AD2294" s="87"/>
      <c r="AE2294" s="120">
        <v>175000000</v>
      </c>
      <c r="AF2294" s="88"/>
      <c r="AG2294" s="89"/>
      <c r="AH2294" s="90" t="s">
        <v>57</v>
      </c>
      <c r="AI2294" s="90" t="s">
        <v>2172</v>
      </c>
      <c r="AJ2294" s="90" t="s">
        <v>2173</v>
      </c>
      <c r="AK2294" s="90" t="s">
        <v>59</v>
      </c>
      <c r="AL2294" s="90" t="s">
        <v>2196</v>
      </c>
      <c r="AM2294" s="90"/>
      <c r="AN2294" s="90" t="s">
        <v>2211</v>
      </c>
      <c r="AO2294" s="90"/>
      <c r="AP2294" s="90"/>
      <c r="AQ2294" s="90" t="s">
        <v>240</v>
      </c>
      <c r="AR2294" s="114" t="s">
        <v>2212</v>
      </c>
      <c r="AS2294" s="90" t="s">
        <v>60</v>
      </c>
      <c r="AT2294" s="90" t="s">
        <v>61</v>
      </c>
      <c r="AU2294" s="97" t="s">
        <v>62</v>
      </c>
      <c r="AV2294" s="98" t="s">
        <v>125</v>
      </c>
      <c r="AW2294" s="98" t="s">
        <v>324</v>
      </c>
      <c r="AX2294" s="97">
        <v>3202005</v>
      </c>
      <c r="AY2294" s="98" t="s">
        <v>325</v>
      </c>
      <c r="AZ2294" s="98" t="s">
        <v>326</v>
      </c>
      <c r="BA2294" s="24"/>
    </row>
    <row r="2295" spans="1:53" ht="84.75" customHeight="1">
      <c r="A2295" s="23" t="str">
        <f>+IFERROR(VLOOKUP(R2295,'[2]Listas niveles'!$D$2:$E$11,2,FALSE),"")</f>
        <v>DTCA</v>
      </c>
      <c r="B2295" s="23" t="str">
        <f>+IFERROR(VLOOKUP(AS2295,'[2]Listas anexo 1'!$A$7:$B$8,2,FALSE),"")</f>
        <v>ADMIN</v>
      </c>
      <c r="C2295" s="23" t="str">
        <f>+IFERROR(VLOOKUP(AT2295,'[2]Listas anexo 1'!$A$13:$B$15,2,FALSE),"")</f>
        <v>ADMINYCOOR</v>
      </c>
      <c r="D2295" s="23" t="str">
        <f>+IFERROR(VLOOKUP(AT2295,'[2]Listas anexo 1'!$A$13:$C$15,3,FALSE),"")</f>
        <v>CONTRIBUIR</v>
      </c>
      <c r="E2295" s="23" t="str">
        <f>+IFERROR(VLOOKUP(AT2295,'[2]Listas anexo 1'!$A$19:$B$21,2,FALSE),"")</f>
        <v>ADMINOB</v>
      </c>
      <c r="F2295" s="23" t="str">
        <f>+IFERROR(VLOOKUP(AV2295,'[2]Listas anexo 1'!$J$13:$K$21,2,FALSE),"")</f>
        <v>ADOBI</v>
      </c>
      <c r="G2295" s="23" t="str">
        <f>+IFERROR(VLOOKUP(AW2295,'[2]LISTAS ANEXO 1. 2'!$A$9:$B$38,2,FALSE),"")</f>
        <v>AIII</v>
      </c>
      <c r="H2295" s="23" t="str">
        <f>+IFERROR(IF(C2295="ADMINYCOOR",VLOOKUP(AY2295,'[2]LISTAS ANEXO 1. 3'!$B$13:$C$42,2,FALSE),IF(C2295="TASAS",VLOOKUP(AY2295,'[2]LISTAS ANEXO 1. 3'!$B$43:$C$51,2,FALSE),IF(C2295="FORTALECIMIENTO",VLOOKUP(AY2295,'[2]LISTAS ANEXO 1. 3'!$B$52:$C$58,2,FALSE),""))),"")</f>
        <v>DD</v>
      </c>
      <c r="I2295" s="23" t="str">
        <f>+IFERROR(VLOOKUP(#REF!,'[2]LISTAS ANEXO 1. 4'!$B$74:$C$90,2,FALSE),"")</f>
        <v/>
      </c>
      <c r="J2295" s="23" t="str">
        <f>+IFERROR(VLOOKUP(X2295,[2]ORDINALES!$B$2:$C$5,2,FALSE),"")</f>
        <v>CTADOS</v>
      </c>
      <c r="K2295" s="23" t="str">
        <f>+IFERROR(VLOOKUP(#REF!,[2]REGION!$G$2:$I$1125,2,FALSE),"")</f>
        <v/>
      </c>
      <c r="L2295" s="23" t="str">
        <f>+IFERROR(VLOOKUP(AI2295,[2]REGION!$G$2:$I$1125,2,FALSE),"")</f>
        <v>SUCRE</v>
      </c>
      <c r="M2295" s="23" t="str">
        <f>+IFERROR(VLOOKUP(#REF!,[2]ORDINALES!$H$2:$I$382,2,FALSE),"")</f>
        <v/>
      </c>
      <c r="N2295" s="23" t="str">
        <f>IFERROR(VLOOKUP(U2295,'[2]Lista Willy'!$B$11:$D$14,3,FALSE),"")</f>
        <v>REC_11</v>
      </c>
      <c r="O2295" s="24"/>
      <c r="P2295" s="90">
        <v>68020</v>
      </c>
      <c r="Q2295" s="90" t="s">
        <v>540</v>
      </c>
      <c r="R2295" s="90" t="s">
        <v>1757</v>
      </c>
      <c r="S2295" s="90" t="s">
        <v>2170</v>
      </c>
      <c r="T2295" s="94" t="s">
        <v>1757</v>
      </c>
      <c r="U2295" s="90" t="s">
        <v>52</v>
      </c>
      <c r="V2295" s="94" t="s">
        <v>53</v>
      </c>
      <c r="W2295" s="90" t="s">
        <v>54</v>
      </c>
      <c r="X2295" s="90" t="s">
        <v>55</v>
      </c>
      <c r="Y2295" s="99" t="s">
        <v>2213</v>
      </c>
      <c r="Z2295" s="87">
        <v>20000000</v>
      </c>
      <c r="AA2295" s="120"/>
      <c r="AB2295" s="87"/>
      <c r="AC2295" s="87"/>
      <c r="AD2295" s="87"/>
      <c r="AE2295" s="120">
        <v>20000000</v>
      </c>
      <c r="AF2295" s="88"/>
      <c r="AG2295" s="89"/>
      <c r="AH2295" s="90" t="s">
        <v>57</v>
      </c>
      <c r="AI2295" s="90" t="s">
        <v>2172</v>
      </c>
      <c r="AJ2295" s="90" t="s">
        <v>2173</v>
      </c>
      <c r="AK2295" s="90" t="s">
        <v>59</v>
      </c>
      <c r="AL2295" s="90" t="s">
        <v>2196</v>
      </c>
      <c r="AM2295" s="90"/>
      <c r="AN2295" s="90" t="s">
        <v>2211</v>
      </c>
      <c r="AO2295" s="90"/>
      <c r="AP2295" s="90"/>
      <c r="AQ2295" s="90" t="s">
        <v>240</v>
      </c>
      <c r="AR2295" s="114" t="s">
        <v>2214</v>
      </c>
      <c r="AS2295" s="90" t="s">
        <v>60</v>
      </c>
      <c r="AT2295" s="90" t="s">
        <v>61</v>
      </c>
      <c r="AU2295" s="97" t="s">
        <v>62</v>
      </c>
      <c r="AV2295" s="98" t="s">
        <v>125</v>
      </c>
      <c r="AW2295" s="98" t="s">
        <v>324</v>
      </c>
      <c r="AX2295" s="97">
        <v>3202005</v>
      </c>
      <c r="AY2295" s="98" t="s">
        <v>325</v>
      </c>
      <c r="AZ2295" s="98" t="s">
        <v>326</v>
      </c>
      <c r="BA2295" s="24"/>
    </row>
    <row r="2296" spans="1:53" ht="84.75" customHeight="1">
      <c r="A2296" s="23" t="str">
        <f>+IFERROR(VLOOKUP(R2296,'[2]Listas niveles'!$D$2:$E$11,2,FALSE),"")</f>
        <v>DTCA</v>
      </c>
      <c r="B2296" s="23" t="str">
        <f>+IFERROR(VLOOKUP(AS2296,'[2]Listas anexo 1'!$A$7:$B$8,2,FALSE),"")</f>
        <v>ADMIN</v>
      </c>
      <c r="C2296" s="23" t="str">
        <f>+IFERROR(VLOOKUP(AT2296,'[2]Listas anexo 1'!$A$13:$B$15,2,FALSE),"")</f>
        <v>ADMINYCOOR</v>
      </c>
      <c r="D2296" s="23" t="str">
        <f>+IFERROR(VLOOKUP(AT2296,'[2]Listas anexo 1'!$A$13:$C$15,3,FALSE),"")</f>
        <v>CONTRIBUIR</v>
      </c>
      <c r="E2296" s="23" t="str">
        <f>+IFERROR(VLOOKUP(AT2296,'[2]Listas anexo 1'!$A$19:$B$21,2,FALSE),"")</f>
        <v>ADMINOB</v>
      </c>
      <c r="F2296" s="23" t="str">
        <f>+IFERROR(VLOOKUP(AV2296,'[2]Listas anexo 1'!$J$13:$K$21,2,FALSE),"")</f>
        <v>ADOBI</v>
      </c>
      <c r="G2296" s="23" t="str">
        <f>+IFERROR(VLOOKUP(AW2296,'[2]LISTAS ANEXO 1. 2'!$A$9:$B$38,2,FALSE),"")</f>
        <v>AIII</v>
      </c>
      <c r="H2296" s="23" t="str">
        <f>+IFERROR(IF(C2296="ADMINYCOOR",VLOOKUP(AY2296,'[2]LISTAS ANEXO 1. 3'!$B$13:$C$42,2,FALSE),IF(C2296="TASAS",VLOOKUP(AY2296,'[2]LISTAS ANEXO 1. 3'!$B$43:$C$51,2,FALSE),IF(C2296="FORTALECIMIENTO",VLOOKUP(AY2296,'[2]LISTAS ANEXO 1. 3'!$B$52:$C$58,2,FALSE),""))),"")</f>
        <v>DD</v>
      </c>
      <c r="I2296" s="23" t="str">
        <f>+IFERROR(VLOOKUP(#REF!,'[2]LISTAS ANEXO 1. 4'!$B$74:$C$90,2,FALSE),"")</f>
        <v/>
      </c>
      <c r="J2296" s="23" t="str">
        <f>+IFERROR(VLOOKUP(X2296,[2]ORDINALES!$B$2:$C$5,2,FALSE),"")</f>
        <v>CTADOS</v>
      </c>
      <c r="K2296" s="23" t="str">
        <f>+IFERROR(VLOOKUP(#REF!,[2]REGION!$G$2:$I$1125,2,FALSE),"")</f>
        <v/>
      </c>
      <c r="L2296" s="23" t="str">
        <f>+IFERROR(VLOOKUP(AI2296,[2]REGION!$G$2:$I$1125,2,FALSE),"")</f>
        <v>SUCRE</v>
      </c>
      <c r="M2296" s="23" t="str">
        <f>+IFERROR(VLOOKUP(#REF!,[2]ORDINALES!$H$2:$I$382,2,FALSE),"")</f>
        <v/>
      </c>
      <c r="N2296" s="23" t="str">
        <f>IFERROR(VLOOKUP(U2296,'[2]Lista Willy'!$B$11:$D$14,3,FALSE),"")</f>
        <v>REC_11</v>
      </c>
      <c r="O2296" s="24"/>
      <c r="P2296" s="90">
        <v>68021</v>
      </c>
      <c r="Q2296" s="90" t="s">
        <v>540</v>
      </c>
      <c r="R2296" s="90" t="s">
        <v>1757</v>
      </c>
      <c r="S2296" s="90" t="s">
        <v>2170</v>
      </c>
      <c r="T2296" s="94" t="s">
        <v>1757</v>
      </c>
      <c r="U2296" s="90" t="s">
        <v>52</v>
      </c>
      <c r="V2296" s="94" t="s">
        <v>53</v>
      </c>
      <c r="W2296" s="90" t="s">
        <v>54</v>
      </c>
      <c r="X2296" s="90" t="s">
        <v>55</v>
      </c>
      <c r="Y2296" s="99" t="s">
        <v>1774</v>
      </c>
      <c r="Z2296" s="87">
        <v>15000000</v>
      </c>
      <c r="AA2296" s="120"/>
      <c r="AB2296" s="87"/>
      <c r="AC2296" s="87"/>
      <c r="AD2296" s="87"/>
      <c r="AE2296" s="120">
        <v>15000000</v>
      </c>
      <c r="AF2296" s="88"/>
      <c r="AG2296" s="89"/>
      <c r="AH2296" s="90" t="s">
        <v>57</v>
      </c>
      <c r="AI2296" s="90" t="s">
        <v>2172</v>
      </c>
      <c r="AJ2296" s="90" t="s">
        <v>2172</v>
      </c>
      <c r="AK2296" s="90" t="s">
        <v>59</v>
      </c>
      <c r="AL2296" s="90" t="s">
        <v>2196</v>
      </c>
      <c r="AM2296" s="90"/>
      <c r="AN2296" s="90" t="s">
        <v>2211</v>
      </c>
      <c r="AO2296" s="90"/>
      <c r="AP2296" s="90"/>
      <c r="AQ2296" s="90" t="s">
        <v>240</v>
      </c>
      <c r="AR2296" s="114" t="s">
        <v>2215</v>
      </c>
      <c r="AS2296" s="90" t="s">
        <v>60</v>
      </c>
      <c r="AT2296" s="90" t="s">
        <v>61</v>
      </c>
      <c r="AU2296" s="97" t="s">
        <v>62</v>
      </c>
      <c r="AV2296" s="98" t="s">
        <v>125</v>
      </c>
      <c r="AW2296" s="98" t="s">
        <v>324</v>
      </c>
      <c r="AX2296" s="97">
        <v>3202005</v>
      </c>
      <c r="AY2296" s="98" t="s">
        <v>325</v>
      </c>
      <c r="AZ2296" s="98" t="s">
        <v>326</v>
      </c>
      <c r="BA2296" s="24"/>
    </row>
    <row r="2297" spans="1:53" ht="84.75" customHeight="1">
      <c r="A2297" s="23" t="str">
        <f>+IFERROR(VLOOKUP(R2297,'[2]Listas niveles'!$D$2:$E$11,2,FALSE),"")</f>
        <v>DTCA</v>
      </c>
      <c r="B2297" s="23" t="str">
        <f>+IFERROR(VLOOKUP(AS2297,'[2]Listas anexo 1'!$A$7:$B$8,2,FALSE),"")</f>
        <v>ADMIN</v>
      </c>
      <c r="C2297" s="23" t="str">
        <f>+IFERROR(VLOOKUP(AT2297,'[2]Listas anexo 1'!$A$13:$B$15,2,FALSE),"")</f>
        <v>ADMINYCOOR</v>
      </c>
      <c r="D2297" s="23" t="str">
        <f>+IFERROR(VLOOKUP(AT2297,'[2]Listas anexo 1'!$A$13:$C$15,3,FALSE),"")</f>
        <v>CONTRIBUIR</v>
      </c>
      <c r="E2297" s="23" t="str">
        <f>+IFERROR(VLOOKUP(AT2297,'[2]Listas anexo 1'!$A$19:$B$21,2,FALSE),"")</f>
        <v>ADMINOB</v>
      </c>
      <c r="F2297" s="23" t="str">
        <f>+IFERROR(VLOOKUP(AV2297,'[2]Listas anexo 1'!$J$13:$K$21,2,FALSE),"")</f>
        <v>ADOBI</v>
      </c>
      <c r="G2297" s="23" t="str">
        <f>+IFERROR(VLOOKUP(AW2297,'[2]LISTAS ANEXO 1. 2'!$A$9:$B$38,2,FALSE),"")</f>
        <v>AIII</v>
      </c>
      <c r="H2297" s="23" t="str">
        <f>+IFERROR(IF(C2297="ADMINYCOOR",VLOOKUP(AY2297,'[2]LISTAS ANEXO 1. 3'!$B$13:$C$42,2,FALSE),IF(C2297="TASAS",VLOOKUP(AY2297,'[2]LISTAS ANEXO 1. 3'!$B$43:$C$51,2,FALSE),IF(C2297="FORTALECIMIENTO",VLOOKUP(AY2297,'[2]LISTAS ANEXO 1. 3'!$B$52:$C$58,2,FALSE),""))),"")</f>
        <v>DD</v>
      </c>
      <c r="I2297" s="23" t="str">
        <f>+IFERROR(VLOOKUP(#REF!,'[2]LISTAS ANEXO 1. 4'!$B$74:$C$90,2,FALSE),"")</f>
        <v/>
      </c>
      <c r="J2297" s="23" t="str">
        <f>+IFERROR(VLOOKUP(X2297,[2]ORDINALES!$B$2:$C$5,2,FALSE),"")</f>
        <v>CTADOS</v>
      </c>
      <c r="K2297" s="23" t="str">
        <f>+IFERROR(VLOOKUP(#REF!,[2]REGION!$G$2:$I$1125,2,FALSE),"")</f>
        <v/>
      </c>
      <c r="L2297" s="23" t="str">
        <f>+IFERROR(VLOOKUP(AI2297,[2]REGION!$G$2:$I$1125,2,FALSE),"")</f>
        <v>SUCRE</v>
      </c>
      <c r="M2297" s="23" t="str">
        <f>+IFERROR(VLOOKUP(#REF!,[2]ORDINALES!$H$2:$I$382,2,FALSE),"")</f>
        <v/>
      </c>
      <c r="N2297" s="23" t="str">
        <f>IFERROR(VLOOKUP(U2297,'[2]Lista Willy'!$B$11:$D$14,3,FALSE),"")</f>
        <v>REC_11</v>
      </c>
      <c r="O2297" s="24"/>
      <c r="P2297" s="90">
        <v>68022</v>
      </c>
      <c r="Q2297" s="90" t="s">
        <v>540</v>
      </c>
      <c r="R2297" s="90" t="s">
        <v>1757</v>
      </c>
      <c r="S2297" s="90" t="s">
        <v>2170</v>
      </c>
      <c r="T2297" s="94" t="s">
        <v>1757</v>
      </c>
      <c r="U2297" s="90" t="s">
        <v>52</v>
      </c>
      <c r="V2297" s="94" t="s">
        <v>53</v>
      </c>
      <c r="W2297" s="90" t="s">
        <v>54</v>
      </c>
      <c r="X2297" s="90" t="s">
        <v>55</v>
      </c>
      <c r="Y2297" s="99" t="s">
        <v>2216</v>
      </c>
      <c r="Z2297" s="87">
        <v>88400000</v>
      </c>
      <c r="AA2297" s="120"/>
      <c r="AB2297" s="87"/>
      <c r="AC2297" s="87"/>
      <c r="AD2297" s="87"/>
      <c r="AE2297" s="120">
        <v>88400000</v>
      </c>
      <c r="AF2297" s="88"/>
      <c r="AG2297" s="89"/>
      <c r="AH2297" s="90" t="s">
        <v>57</v>
      </c>
      <c r="AI2297" s="90" t="s">
        <v>2172</v>
      </c>
      <c r="AJ2297" s="90" t="s">
        <v>2172</v>
      </c>
      <c r="AK2297" s="90" t="s">
        <v>59</v>
      </c>
      <c r="AL2297" s="90" t="s">
        <v>2196</v>
      </c>
      <c r="AM2297" s="90"/>
      <c r="AN2297" s="90" t="s">
        <v>2217</v>
      </c>
      <c r="AO2297" s="90"/>
      <c r="AP2297" s="90"/>
      <c r="AQ2297" s="90" t="s">
        <v>240</v>
      </c>
      <c r="AR2297" s="114" t="s">
        <v>2218</v>
      </c>
      <c r="AS2297" s="90" t="s">
        <v>60</v>
      </c>
      <c r="AT2297" s="90" t="s">
        <v>61</v>
      </c>
      <c r="AU2297" s="97" t="s">
        <v>62</v>
      </c>
      <c r="AV2297" s="98" t="s">
        <v>125</v>
      </c>
      <c r="AW2297" s="98" t="s">
        <v>324</v>
      </c>
      <c r="AX2297" s="97">
        <v>3202005</v>
      </c>
      <c r="AY2297" s="98" t="s">
        <v>325</v>
      </c>
      <c r="AZ2297" s="98" t="s">
        <v>326</v>
      </c>
      <c r="BA2297" s="24"/>
    </row>
    <row r="2298" spans="1:53" ht="84.75" customHeight="1">
      <c r="A2298" s="23" t="str">
        <f>+IFERROR(VLOOKUP(R2298,'[2]Listas niveles'!$D$2:$E$11,2,FALSE),"")</f>
        <v>DTCA</v>
      </c>
      <c r="B2298" s="23" t="str">
        <f>+IFERROR(VLOOKUP(AS2298,'[2]Listas anexo 1'!$A$7:$B$8,2,FALSE),"")</f>
        <v>ADMIN</v>
      </c>
      <c r="C2298" s="23" t="str">
        <f>+IFERROR(VLOOKUP(AT2298,'[2]Listas anexo 1'!$A$13:$B$15,2,FALSE),"")</f>
        <v>ADMINYCOOR</v>
      </c>
      <c r="D2298" s="23" t="str">
        <f>+IFERROR(VLOOKUP(AT2298,'[2]Listas anexo 1'!$A$13:$C$15,3,FALSE),"")</f>
        <v>CONTRIBUIR</v>
      </c>
      <c r="E2298" s="23" t="str">
        <f>+IFERROR(VLOOKUP(AT2298,'[2]Listas anexo 1'!$A$19:$B$21,2,FALSE),"")</f>
        <v>ADMINOB</v>
      </c>
      <c r="F2298" s="23" t="str">
        <f>+IFERROR(VLOOKUP(AV2298,'[2]Listas anexo 1'!$J$13:$K$21,2,FALSE),"")</f>
        <v>ADOBI</v>
      </c>
      <c r="G2298" s="23" t="str">
        <f>+IFERROR(VLOOKUP(AW2298,'[2]LISTAS ANEXO 1. 2'!$A$9:$B$38,2,FALSE),"")</f>
        <v>AIII</v>
      </c>
      <c r="H2298" s="23" t="str">
        <f>+IFERROR(IF(C2298="ADMINYCOOR",VLOOKUP(AY2298,'[2]LISTAS ANEXO 1. 3'!$B$13:$C$42,2,FALSE),IF(C2298="TASAS",VLOOKUP(AY2298,'[2]LISTAS ANEXO 1. 3'!$B$43:$C$51,2,FALSE),IF(C2298="FORTALECIMIENTO",VLOOKUP(AY2298,'[2]LISTAS ANEXO 1. 3'!$B$52:$C$58,2,FALSE),""))),"")</f>
        <v>DD</v>
      </c>
      <c r="I2298" s="23" t="str">
        <f>+IFERROR(VLOOKUP(#REF!,'[2]LISTAS ANEXO 1. 4'!$B$74:$C$90,2,FALSE),"")</f>
        <v/>
      </c>
      <c r="J2298" s="23" t="str">
        <f>+IFERROR(VLOOKUP(X2298,[2]ORDINALES!$B$2:$C$5,2,FALSE),"")</f>
        <v>CTADOS</v>
      </c>
      <c r="K2298" s="23" t="str">
        <f>+IFERROR(VLOOKUP(#REF!,[2]REGION!$G$2:$I$1125,2,FALSE),"")</f>
        <v/>
      </c>
      <c r="L2298" s="23" t="str">
        <f>+IFERROR(VLOOKUP(AI2298,[2]REGION!$G$2:$I$1125,2,FALSE),"")</f>
        <v>SUCRE</v>
      </c>
      <c r="M2298" s="23" t="str">
        <f>+IFERROR(VLOOKUP(#REF!,[2]ORDINALES!$H$2:$I$382,2,FALSE),"")</f>
        <v/>
      </c>
      <c r="N2298" s="23" t="str">
        <f>IFERROR(VLOOKUP(U2298,'[2]Lista Willy'!$B$11:$D$14,3,FALSE),"")</f>
        <v>REC_11</v>
      </c>
      <c r="O2298" s="24"/>
      <c r="P2298" s="90">
        <v>68023</v>
      </c>
      <c r="Q2298" s="90" t="s">
        <v>540</v>
      </c>
      <c r="R2298" s="90" t="s">
        <v>1757</v>
      </c>
      <c r="S2298" s="90" t="s">
        <v>2170</v>
      </c>
      <c r="T2298" s="94" t="s">
        <v>1757</v>
      </c>
      <c r="U2298" s="90" t="s">
        <v>52</v>
      </c>
      <c r="V2298" s="94" t="s">
        <v>53</v>
      </c>
      <c r="W2298" s="90" t="s">
        <v>54</v>
      </c>
      <c r="X2298" s="90" t="s">
        <v>55</v>
      </c>
      <c r="Y2298" s="99" t="s">
        <v>2219</v>
      </c>
      <c r="Z2298" s="87">
        <v>39000000</v>
      </c>
      <c r="AA2298" s="120"/>
      <c r="AB2298" s="87"/>
      <c r="AC2298" s="87"/>
      <c r="AD2298" s="87"/>
      <c r="AE2298" s="120">
        <v>39000000</v>
      </c>
      <c r="AF2298" s="88"/>
      <c r="AG2298" s="89"/>
      <c r="AH2298" s="90" t="s">
        <v>57</v>
      </c>
      <c r="AI2298" s="90" t="s">
        <v>2172</v>
      </c>
      <c r="AJ2298" s="90" t="s">
        <v>2172</v>
      </c>
      <c r="AK2298" s="90" t="s">
        <v>59</v>
      </c>
      <c r="AL2298" s="90" t="s">
        <v>2196</v>
      </c>
      <c r="AM2298" s="90"/>
      <c r="AN2298" s="90" t="s">
        <v>2220</v>
      </c>
      <c r="AO2298" s="90"/>
      <c r="AP2298" s="90"/>
      <c r="AQ2298" s="90" t="s">
        <v>240</v>
      </c>
      <c r="AR2298" s="114" t="s">
        <v>2221</v>
      </c>
      <c r="AS2298" s="90" t="s">
        <v>60</v>
      </c>
      <c r="AT2298" s="90" t="s">
        <v>61</v>
      </c>
      <c r="AU2298" s="97" t="s">
        <v>62</v>
      </c>
      <c r="AV2298" s="98" t="s">
        <v>125</v>
      </c>
      <c r="AW2298" s="98" t="s">
        <v>324</v>
      </c>
      <c r="AX2298" s="97">
        <v>3202005</v>
      </c>
      <c r="AY2298" s="98" t="s">
        <v>325</v>
      </c>
      <c r="AZ2298" s="98" t="s">
        <v>326</v>
      </c>
      <c r="BA2298" s="24"/>
    </row>
    <row r="2299" spans="1:53" ht="84.75" customHeight="1">
      <c r="A2299" s="23" t="str">
        <f>+IFERROR(VLOOKUP(R2299,'[2]Listas niveles'!$D$2:$E$11,2,FALSE),"")</f>
        <v>DTCA</v>
      </c>
      <c r="B2299" s="23" t="str">
        <f>+IFERROR(VLOOKUP(AS2299,'[2]Listas anexo 1'!$A$7:$B$8,2,FALSE),"")</f>
        <v>ADMIN</v>
      </c>
      <c r="C2299" s="23" t="str">
        <f>+IFERROR(VLOOKUP(AT2299,'[2]Listas anexo 1'!$A$13:$B$15,2,FALSE),"")</f>
        <v>ADMINYCOOR</v>
      </c>
      <c r="D2299" s="23" t="str">
        <f>+IFERROR(VLOOKUP(AT2299,'[2]Listas anexo 1'!$A$13:$C$15,3,FALSE),"")</f>
        <v>CONTRIBUIR</v>
      </c>
      <c r="E2299" s="23" t="str">
        <f>+IFERROR(VLOOKUP(AT2299,'[2]Listas anexo 1'!$A$19:$B$21,2,FALSE),"")</f>
        <v>ADMINOB</v>
      </c>
      <c r="F2299" s="23" t="str">
        <f>+IFERROR(VLOOKUP(AV2299,'[2]Listas anexo 1'!$J$13:$K$21,2,FALSE),"")</f>
        <v>ADOBI</v>
      </c>
      <c r="G2299" s="23" t="str">
        <f>+IFERROR(VLOOKUP(AW2299,'[2]LISTAS ANEXO 1. 2'!$A$9:$B$38,2,FALSE),"")</f>
        <v>AIII</v>
      </c>
      <c r="H2299" s="23" t="str">
        <f>+IFERROR(IF(C2299="ADMINYCOOR",VLOOKUP(AY2299,'[2]LISTAS ANEXO 1. 3'!$B$13:$C$42,2,FALSE),IF(C2299="TASAS",VLOOKUP(AY2299,'[2]LISTAS ANEXO 1. 3'!$B$43:$C$51,2,FALSE),IF(C2299="FORTALECIMIENTO",VLOOKUP(AY2299,'[2]LISTAS ANEXO 1. 3'!$B$52:$C$58,2,FALSE),""))),"")</f>
        <v>DD</v>
      </c>
      <c r="I2299" s="23" t="str">
        <f>+IFERROR(VLOOKUP(#REF!,'[2]LISTAS ANEXO 1. 4'!$B$74:$C$90,2,FALSE),"")</f>
        <v/>
      </c>
      <c r="J2299" s="23" t="str">
        <f>+IFERROR(VLOOKUP(X2299,[2]ORDINALES!$B$2:$C$5,2,FALSE),"")</f>
        <v>CTADOS</v>
      </c>
      <c r="K2299" s="23" t="str">
        <f>+IFERROR(VLOOKUP(#REF!,[2]REGION!$G$2:$I$1125,2,FALSE),"")</f>
        <v/>
      </c>
      <c r="L2299" s="23" t="str">
        <f>+IFERROR(VLOOKUP(AI2299,[2]REGION!$G$2:$I$1125,2,FALSE),"")</f>
        <v>SUCRE</v>
      </c>
      <c r="M2299" s="23" t="str">
        <f>+IFERROR(VLOOKUP(#REF!,[2]ORDINALES!$H$2:$I$382,2,FALSE),"")</f>
        <v/>
      </c>
      <c r="N2299" s="23" t="str">
        <f>IFERROR(VLOOKUP(U2299,'[2]Lista Willy'!$B$11:$D$14,3,FALSE),"")</f>
        <v>REC_11</v>
      </c>
      <c r="O2299" s="24"/>
      <c r="P2299" s="90">
        <v>68024</v>
      </c>
      <c r="Q2299" s="90" t="s">
        <v>540</v>
      </c>
      <c r="R2299" s="90" t="s">
        <v>1757</v>
      </c>
      <c r="S2299" s="90" t="s">
        <v>2170</v>
      </c>
      <c r="T2299" s="94" t="s">
        <v>1757</v>
      </c>
      <c r="U2299" s="90" t="s">
        <v>52</v>
      </c>
      <c r="V2299" s="94" t="s">
        <v>53</v>
      </c>
      <c r="W2299" s="90" t="s">
        <v>54</v>
      </c>
      <c r="X2299" s="90" t="s">
        <v>55</v>
      </c>
      <c r="Y2299" s="99" t="s">
        <v>1826</v>
      </c>
      <c r="Z2299" s="87">
        <v>12000000</v>
      </c>
      <c r="AA2299" s="120"/>
      <c r="AB2299" s="87"/>
      <c r="AC2299" s="87"/>
      <c r="AD2299" s="87"/>
      <c r="AE2299" s="120">
        <v>12000000</v>
      </c>
      <c r="AF2299" s="88"/>
      <c r="AG2299" s="89"/>
      <c r="AH2299" s="90" t="s">
        <v>57</v>
      </c>
      <c r="AI2299" s="90" t="s">
        <v>2172</v>
      </c>
      <c r="AJ2299" s="90" t="s">
        <v>2173</v>
      </c>
      <c r="AK2299" s="90" t="s">
        <v>59</v>
      </c>
      <c r="AL2299" s="90" t="s">
        <v>2196</v>
      </c>
      <c r="AM2299" s="90"/>
      <c r="AN2299" s="90" t="s">
        <v>2222</v>
      </c>
      <c r="AO2299" s="90"/>
      <c r="AP2299" s="90"/>
      <c r="AQ2299" s="90" t="s">
        <v>240</v>
      </c>
      <c r="AR2299" s="114" t="s">
        <v>2223</v>
      </c>
      <c r="AS2299" s="90" t="s">
        <v>60</v>
      </c>
      <c r="AT2299" s="90" t="s">
        <v>61</v>
      </c>
      <c r="AU2299" s="97" t="s">
        <v>62</v>
      </c>
      <c r="AV2299" s="98" t="s">
        <v>125</v>
      </c>
      <c r="AW2299" s="98" t="s">
        <v>324</v>
      </c>
      <c r="AX2299" s="97">
        <v>3202005</v>
      </c>
      <c r="AY2299" s="98" t="s">
        <v>325</v>
      </c>
      <c r="AZ2299" s="98" t="s">
        <v>326</v>
      </c>
      <c r="BA2299" s="24"/>
    </row>
    <row r="2300" spans="1:53" ht="84.75" customHeight="1">
      <c r="A2300" s="23" t="str">
        <f>+IFERROR(VLOOKUP(R2300,'[2]Listas niveles'!$D$2:$E$11,2,FALSE),"")</f>
        <v>DTCA</v>
      </c>
      <c r="B2300" s="23" t="str">
        <f>+IFERROR(VLOOKUP(AS2300,'[2]Listas anexo 1'!$A$7:$B$8,2,FALSE),"")</f>
        <v>ADMIN</v>
      </c>
      <c r="C2300" s="23" t="str">
        <f>+IFERROR(VLOOKUP(AT2300,'[2]Listas anexo 1'!$A$13:$B$15,2,FALSE),"")</f>
        <v>ADMINYCOOR</v>
      </c>
      <c r="D2300" s="23" t="str">
        <f>+IFERROR(VLOOKUP(AT2300,'[2]Listas anexo 1'!$A$13:$C$15,3,FALSE),"")</f>
        <v>CONTRIBUIR</v>
      </c>
      <c r="E2300" s="23" t="str">
        <f>+IFERROR(VLOOKUP(AT2300,'[2]Listas anexo 1'!$A$19:$B$21,2,FALSE),"")</f>
        <v>ADMINOB</v>
      </c>
      <c r="F2300" s="23" t="str">
        <f>+IFERROR(VLOOKUP(AV2300,'[2]Listas anexo 1'!$J$13:$K$21,2,FALSE),"")</f>
        <v>ADOBI</v>
      </c>
      <c r="G2300" s="23" t="str">
        <f>+IFERROR(VLOOKUP(AW2300,'[2]LISTAS ANEXO 1. 2'!$A$9:$B$38,2,FALSE),"")</f>
        <v>AI</v>
      </c>
      <c r="H2300" s="23" t="str">
        <f>+IFERROR(IF(C2300="ADMINYCOOR",VLOOKUP(AY2300,'[2]LISTAS ANEXO 1. 3'!$B$13:$C$42,2,FALSE),IF(C2300="TASAS",VLOOKUP(AY2300,'[2]LISTAS ANEXO 1. 3'!$B$43:$C$51,2,FALSE),IF(C2300="FORTALECIMIENTO",VLOOKUP(AY2300,'[2]LISTAS ANEXO 1. 3'!$B$52:$C$58,2,FALSE),""))),"")</f>
        <v>AA</v>
      </c>
      <c r="I2300" s="23" t="str">
        <f>+IFERROR(VLOOKUP(#REF!,'[2]LISTAS ANEXO 1. 4'!$B$74:$C$90,2,FALSE),"")</f>
        <v/>
      </c>
      <c r="J2300" s="23" t="str">
        <f>+IFERROR(VLOOKUP(X2300,[2]ORDINALES!$B$2:$C$5,2,FALSE),"")</f>
        <v>CTADOS</v>
      </c>
      <c r="K2300" s="23" t="str">
        <f>+IFERROR(VLOOKUP(#REF!,[2]REGION!$G$2:$I$1125,2,FALSE),"")</f>
        <v/>
      </c>
      <c r="L2300" s="23" t="str">
        <f>+IFERROR(VLOOKUP(AI2300,[2]REGION!$G$2:$I$1125,2,FALSE),"")</f>
        <v>SUCRE</v>
      </c>
      <c r="M2300" s="23" t="str">
        <f>+IFERROR(VLOOKUP(#REF!,[2]ORDINALES!$H$2:$I$382,2,FALSE),"")</f>
        <v/>
      </c>
      <c r="N2300" s="23" t="str">
        <f>IFERROR(VLOOKUP(U2300,'[2]Lista Willy'!$B$11:$D$14,3,FALSE),"")</f>
        <v>REC_11</v>
      </c>
      <c r="O2300" s="24"/>
      <c r="P2300" s="90">
        <v>68025</v>
      </c>
      <c r="Q2300" s="90" t="s">
        <v>540</v>
      </c>
      <c r="R2300" s="90" t="s">
        <v>1757</v>
      </c>
      <c r="S2300" s="90" t="s">
        <v>2170</v>
      </c>
      <c r="T2300" s="94" t="s">
        <v>1757</v>
      </c>
      <c r="U2300" s="90" t="s">
        <v>52</v>
      </c>
      <c r="V2300" s="94" t="s">
        <v>53</v>
      </c>
      <c r="W2300" s="90" t="s">
        <v>54</v>
      </c>
      <c r="X2300" s="90" t="s">
        <v>55</v>
      </c>
      <c r="Y2300" s="99" t="s">
        <v>2224</v>
      </c>
      <c r="Z2300" s="87">
        <v>38830000</v>
      </c>
      <c r="AA2300" s="120"/>
      <c r="AB2300" s="87"/>
      <c r="AC2300" s="87"/>
      <c r="AD2300" s="87"/>
      <c r="AE2300" s="120">
        <v>38830000</v>
      </c>
      <c r="AF2300" s="88"/>
      <c r="AG2300" s="89"/>
      <c r="AH2300" s="90" t="s">
        <v>57</v>
      </c>
      <c r="AI2300" s="90" t="s">
        <v>2172</v>
      </c>
      <c r="AJ2300" s="90" t="s">
        <v>2173</v>
      </c>
      <c r="AK2300" s="90" t="s">
        <v>59</v>
      </c>
      <c r="AL2300" s="90" t="s">
        <v>57</v>
      </c>
      <c r="AM2300" s="90"/>
      <c r="AN2300" s="90" t="s">
        <v>2225</v>
      </c>
      <c r="AO2300" s="90"/>
      <c r="AP2300" s="90" t="s">
        <v>57</v>
      </c>
      <c r="AQ2300" s="90"/>
      <c r="AR2300" s="90" t="s">
        <v>57</v>
      </c>
      <c r="AS2300" s="90" t="s">
        <v>60</v>
      </c>
      <c r="AT2300" s="90" t="s">
        <v>61</v>
      </c>
      <c r="AU2300" s="97" t="s">
        <v>62</v>
      </c>
      <c r="AV2300" s="98" t="s">
        <v>125</v>
      </c>
      <c r="AW2300" s="98" t="s">
        <v>126</v>
      </c>
      <c r="AX2300" s="97">
        <v>3202032</v>
      </c>
      <c r="AY2300" s="98" t="s">
        <v>127</v>
      </c>
      <c r="AZ2300" s="98" t="s">
        <v>128</v>
      </c>
      <c r="BA2300" s="24"/>
    </row>
    <row r="2301" spans="1:53" ht="84.75" customHeight="1">
      <c r="A2301" s="23" t="str">
        <f>+IFERROR(VLOOKUP(R2301,'[2]Listas niveles'!$D$2:$E$11,2,FALSE),"")</f>
        <v>DTCA</v>
      </c>
      <c r="B2301" s="23" t="str">
        <f>+IFERROR(VLOOKUP(AS2301,'[2]Listas anexo 1'!$A$7:$B$8,2,FALSE),"")</f>
        <v>ADMIN</v>
      </c>
      <c r="C2301" s="23" t="str">
        <f>+IFERROR(VLOOKUP(AT2301,'[2]Listas anexo 1'!$A$13:$B$15,2,FALSE),"")</f>
        <v>ADMINYCOOR</v>
      </c>
      <c r="D2301" s="23" t="str">
        <f>+IFERROR(VLOOKUP(AT2301,'[2]Listas anexo 1'!$A$13:$C$15,3,FALSE),"")</f>
        <v>CONTRIBUIR</v>
      </c>
      <c r="E2301" s="23" t="str">
        <f>+IFERROR(VLOOKUP(AT2301,'[2]Listas anexo 1'!$A$19:$B$21,2,FALSE),"")</f>
        <v>ADMINOB</v>
      </c>
      <c r="F2301" s="23" t="str">
        <f>+IFERROR(VLOOKUP(AV2301,'[2]Listas anexo 1'!$J$13:$K$21,2,FALSE),"")</f>
        <v>ADOBIII</v>
      </c>
      <c r="G2301" s="23" t="str">
        <f>+IFERROR(VLOOKUP(AW2301,'[2]LISTAS ANEXO 1. 2'!$A$9:$B$38,2,FALSE),"")</f>
        <v>AX</v>
      </c>
      <c r="H2301" s="23" t="str">
        <f>+IFERROR(IF(C2301="ADMINYCOOR",VLOOKUP(AY2301,'[2]LISTAS ANEXO 1. 3'!$B$13:$C$42,2,FALSE),IF(C2301="TASAS",VLOOKUP(AY2301,'[2]LISTAS ANEXO 1. 3'!$B$43:$C$51,2,FALSE),IF(C2301="FORTALECIMIENTO",VLOOKUP(AY2301,'[2]LISTAS ANEXO 1. 3'!$B$52:$C$58,2,FALSE),""))),"")</f>
        <v>OO</v>
      </c>
      <c r="I2301" s="23" t="str">
        <f>+IFERROR(VLOOKUP(#REF!,'[2]LISTAS ANEXO 1. 4'!$B$74:$C$90,2,FALSE),"")</f>
        <v/>
      </c>
      <c r="J2301" s="23" t="str">
        <f>+IFERROR(VLOOKUP(X2301,[2]ORDINALES!$B$2:$C$5,2,FALSE),"")</f>
        <v>CTADOS</v>
      </c>
      <c r="K2301" s="23" t="str">
        <f>+IFERROR(VLOOKUP(#REF!,[2]REGION!$G$2:$I$1125,2,FALSE),"")</f>
        <v/>
      </c>
      <c r="L2301" s="23" t="str">
        <f>+IFERROR(VLOOKUP(AI2301,[2]REGION!$G$2:$I$1125,2,FALSE),"")</f>
        <v>SUCRE</v>
      </c>
      <c r="M2301" s="23" t="str">
        <f>+IFERROR(VLOOKUP(#REF!,[2]ORDINALES!$H$2:$I$382,2,FALSE),"")</f>
        <v/>
      </c>
      <c r="N2301" s="23" t="str">
        <f>IFERROR(VLOOKUP(U2301,'[2]Lista Willy'!$B$11:$D$14,3,FALSE),"")</f>
        <v>REC_11</v>
      </c>
      <c r="O2301" s="24"/>
      <c r="P2301" s="90">
        <v>68027</v>
      </c>
      <c r="Q2301" s="90" t="s">
        <v>540</v>
      </c>
      <c r="R2301" s="90" t="s">
        <v>1757</v>
      </c>
      <c r="S2301" s="90" t="s">
        <v>2170</v>
      </c>
      <c r="T2301" s="94" t="s">
        <v>1757</v>
      </c>
      <c r="U2301" s="90" t="s">
        <v>52</v>
      </c>
      <c r="V2301" s="94" t="s">
        <v>53</v>
      </c>
      <c r="W2301" s="90" t="s">
        <v>54</v>
      </c>
      <c r="X2301" s="90" t="s">
        <v>55</v>
      </c>
      <c r="Y2301" s="99" t="s">
        <v>2226</v>
      </c>
      <c r="Z2301" s="87">
        <v>4000000</v>
      </c>
      <c r="AA2301" s="120"/>
      <c r="AB2301" s="87"/>
      <c r="AC2301" s="87"/>
      <c r="AD2301" s="87"/>
      <c r="AE2301" s="120">
        <v>4000000</v>
      </c>
      <c r="AF2301" s="88"/>
      <c r="AG2301" s="89"/>
      <c r="AH2301" s="90" t="s">
        <v>57</v>
      </c>
      <c r="AI2301" s="90" t="s">
        <v>2172</v>
      </c>
      <c r="AJ2301" s="90" t="s">
        <v>2173</v>
      </c>
      <c r="AK2301" s="90" t="s">
        <v>59</v>
      </c>
      <c r="AL2301" s="90" t="s">
        <v>57</v>
      </c>
      <c r="AM2301" s="90"/>
      <c r="AN2301" s="90" t="s">
        <v>57</v>
      </c>
      <c r="AO2301" s="90"/>
      <c r="AP2301" s="90" t="s">
        <v>57</v>
      </c>
      <c r="AQ2301" s="90"/>
      <c r="AR2301" s="90" t="s">
        <v>57</v>
      </c>
      <c r="AS2301" s="90" t="s">
        <v>60</v>
      </c>
      <c r="AT2301" s="90" t="s">
        <v>61</v>
      </c>
      <c r="AU2301" s="97" t="s">
        <v>62</v>
      </c>
      <c r="AV2301" s="98" t="s">
        <v>272</v>
      </c>
      <c r="AW2301" s="98" t="s">
        <v>335</v>
      </c>
      <c r="AX2301" s="97">
        <v>3202004</v>
      </c>
      <c r="AY2301" s="98" t="s">
        <v>336</v>
      </c>
      <c r="AZ2301" s="98" t="s">
        <v>888</v>
      </c>
      <c r="BA2301" s="24"/>
    </row>
    <row r="2302" spans="1:53" ht="84.75" customHeight="1">
      <c r="A2302" s="23" t="str">
        <f>+IFERROR(VLOOKUP(R2302,'[2]Listas niveles'!$D$2:$E$11,2,FALSE),"")</f>
        <v>DTCA</v>
      </c>
      <c r="B2302" s="23" t="str">
        <f>+IFERROR(VLOOKUP(AS2302,'[2]Listas anexo 1'!$A$7:$B$8,2,FALSE),"")</f>
        <v>ADMIN</v>
      </c>
      <c r="C2302" s="23" t="str">
        <f>+IFERROR(VLOOKUP(AT2302,'[2]Listas anexo 1'!$A$13:$B$15,2,FALSE),"")</f>
        <v>ADMINYCOOR</v>
      </c>
      <c r="D2302" s="23" t="str">
        <f>+IFERROR(VLOOKUP(AT2302,'[2]Listas anexo 1'!$A$13:$C$15,3,FALSE),"")</f>
        <v>CONTRIBUIR</v>
      </c>
      <c r="E2302" s="23" t="str">
        <f>+IFERROR(VLOOKUP(AT2302,'[2]Listas anexo 1'!$A$19:$B$21,2,FALSE),"")</f>
        <v>ADMINOB</v>
      </c>
      <c r="F2302" s="23" t="str">
        <f>+IFERROR(VLOOKUP(AV2302,'[2]Listas anexo 1'!$J$13:$K$21,2,FALSE),"")</f>
        <v>ADOBI</v>
      </c>
      <c r="G2302" s="23" t="str">
        <f>+IFERROR(VLOOKUP(AW2302,'[2]LISTAS ANEXO 1. 2'!$A$9:$B$38,2,FALSE),"")</f>
        <v>AII</v>
      </c>
      <c r="H2302" s="23" t="str">
        <f>+IFERROR(IF(C2302="ADMINYCOOR",VLOOKUP(AY2302,'[2]LISTAS ANEXO 1. 3'!$B$13:$C$42,2,FALSE),IF(C2302="TASAS",VLOOKUP(AY2302,'[2]LISTAS ANEXO 1. 3'!$B$43:$C$51,2,FALSE),IF(C2302="FORTALECIMIENTO",VLOOKUP(AY2302,'[2]LISTAS ANEXO 1. 3'!$B$52:$C$58,2,FALSE),""))),"")</f>
        <v>CC</v>
      </c>
      <c r="I2302" s="23" t="str">
        <f>+IFERROR(VLOOKUP(#REF!,'[2]LISTAS ANEXO 1. 4'!$B$74:$C$90,2,FALSE),"")</f>
        <v/>
      </c>
      <c r="J2302" s="23" t="str">
        <f>+IFERROR(VLOOKUP(X2302,[2]ORDINALES!$B$2:$C$5,2,FALSE),"")</f>
        <v>CTADOS</v>
      </c>
      <c r="K2302" s="23" t="str">
        <f>+IFERROR(VLOOKUP(#REF!,[2]REGION!$G$2:$I$1125,2,FALSE),"")</f>
        <v/>
      </c>
      <c r="L2302" s="23" t="str">
        <f>+IFERROR(VLOOKUP(AI2302,[2]REGION!$G$2:$I$1125,2,FALSE),"")</f>
        <v>SUCRE</v>
      </c>
      <c r="M2302" s="23" t="str">
        <f>+IFERROR(VLOOKUP(#REF!,[2]ORDINALES!$H$2:$I$382,2,FALSE),"")</f>
        <v/>
      </c>
      <c r="N2302" s="23" t="str">
        <f>IFERROR(VLOOKUP(U2302,'[2]Lista Willy'!$B$11:$D$14,3,FALSE),"")</f>
        <v>REC_11</v>
      </c>
      <c r="O2302" s="24"/>
      <c r="P2302" s="90">
        <v>69026</v>
      </c>
      <c r="Q2302" s="90" t="s">
        <v>540</v>
      </c>
      <c r="R2302" s="90" t="s">
        <v>1757</v>
      </c>
      <c r="S2302" s="90" t="s">
        <v>2170</v>
      </c>
      <c r="T2302" s="94" t="s">
        <v>1757</v>
      </c>
      <c r="U2302" s="90" t="s">
        <v>52</v>
      </c>
      <c r="V2302" s="94" t="s">
        <v>53</v>
      </c>
      <c r="W2302" s="90" t="s">
        <v>54</v>
      </c>
      <c r="X2302" s="90" t="s">
        <v>55</v>
      </c>
      <c r="Y2302" s="99" t="s">
        <v>2227</v>
      </c>
      <c r="Z2302" s="87">
        <v>18000000</v>
      </c>
      <c r="AA2302" s="120"/>
      <c r="AB2302" s="87"/>
      <c r="AC2302" s="87"/>
      <c r="AD2302" s="87"/>
      <c r="AE2302" s="120">
        <v>18000000</v>
      </c>
      <c r="AF2302" s="88"/>
      <c r="AG2302" s="89"/>
      <c r="AH2302" s="90" t="s">
        <v>57</v>
      </c>
      <c r="AI2302" s="90" t="s">
        <v>2172</v>
      </c>
      <c r="AJ2302" s="90" t="s">
        <v>2172</v>
      </c>
      <c r="AK2302" s="90" t="s">
        <v>59</v>
      </c>
      <c r="AL2302" s="90" t="s">
        <v>2228</v>
      </c>
      <c r="AM2302" s="90"/>
      <c r="AN2302" s="90" t="s">
        <v>2229</v>
      </c>
      <c r="AO2302" s="90"/>
      <c r="AP2302" s="90" t="s">
        <v>57</v>
      </c>
      <c r="AQ2302" s="90"/>
      <c r="AR2302" s="90" t="s">
        <v>57</v>
      </c>
      <c r="AS2302" s="90" t="s">
        <v>60</v>
      </c>
      <c r="AT2302" s="90" t="s">
        <v>61</v>
      </c>
      <c r="AU2302" s="97" t="s">
        <v>62</v>
      </c>
      <c r="AV2302" s="98" t="s">
        <v>125</v>
      </c>
      <c r="AW2302" s="98" t="s">
        <v>168</v>
      </c>
      <c r="AX2302" s="97">
        <v>3202031</v>
      </c>
      <c r="AY2302" s="98" t="s">
        <v>169</v>
      </c>
      <c r="AZ2302" s="90" t="s">
        <v>170</v>
      </c>
      <c r="BA2302" s="24"/>
    </row>
    <row r="2303" spans="1:53" ht="84.75" customHeight="1">
      <c r="A2303" s="23" t="str">
        <f>+IFERROR(VLOOKUP(R2303,'[2]Listas niveles'!$D$2:$E$11,2,FALSE),"")</f>
        <v>DTCA</v>
      </c>
      <c r="B2303" s="23" t="str">
        <f>+IFERROR(VLOOKUP(AS2303,'[2]Listas anexo 1'!$A$7:$B$8,2,FALSE),"")</f>
        <v>ADMIN</v>
      </c>
      <c r="C2303" s="23" t="str">
        <f>+IFERROR(VLOOKUP(AT2303,'[2]Listas anexo 1'!$A$13:$B$15,2,FALSE),"")</f>
        <v>ADMINYCOOR</v>
      </c>
      <c r="D2303" s="23" t="str">
        <f>+IFERROR(VLOOKUP(AT2303,'[2]Listas anexo 1'!$A$13:$C$15,3,FALSE),"")</f>
        <v>CONTRIBUIR</v>
      </c>
      <c r="E2303" s="23" t="str">
        <f>+IFERROR(VLOOKUP(AT2303,'[2]Listas anexo 1'!$A$19:$B$21,2,FALSE),"")</f>
        <v>ADMINOB</v>
      </c>
      <c r="F2303" s="23" t="str">
        <f>+IFERROR(VLOOKUP(AV2303,'[2]Listas anexo 1'!$J$13:$K$21,2,FALSE),"")</f>
        <v>ADOBI</v>
      </c>
      <c r="G2303" s="23" t="str">
        <f>+IFERROR(VLOOKUP(AW2303,'[2]LISTAS ANEXO 1. 2'!$A$9:$B$38,2,FALSE),"")</f>
        <v>AI</v>
      </c>
      <c r="H2303" s="23" t="str">
        <f>+IFERROR(IF(C2303="ADMINYCOOR",VLOOKUP(AY2303,'[2]LISTAS ANEXO 1. 3'!$B$13:$C$42,2,FALSE),IF(C2303="TASAS",VLOOKUP(AY2303,'[2]LISTAS ANEXO 1. 3'!$B$43:$C$51,2,FALSE),IF(C2303="FORTALECIMIENTO",VLOOKUP(AY2303,'[2]LISTAS ANEXO 1. 3'!$B$52:$C$58,2,FALSE),""))),"")</f>
        <v>AA</v>
      </c>
      <c r="I2303" s="23" t="str">
        <f>+IFERROR(VLOOKUP(#REF!,'[2]LISTAS ANEXO 1. 4'!$B$74:$C$90,2,FALSE),"")</f>
        <v/>
      </c>
      <c r="J2303" s="23" t="str">
        <f>+IFERROR(VLOOKUP(X2303,[2]ORDINALES!$B$2:$C$5,2,FALSE),"")</f>
        <v>CTADOS</v>
      </c>
      <c r="K2303" s="23" t="str">
        <f>+IFERROR(VLOOKUP(#REF!,[2]REGION!$G$2:$I$1125,2,FALSE),"")</f>
        <v/>
      </c>
      <c r="L2303" s="23" t="str">
        <f>+IFERROR(VLOOKUP(AI2303,[2]REGION!$G$2:$I$1125,2,FALSE),"")</f>
        <v>BOLIVAR</v>
      </c>
      <c r="M2303" s="23" t="str">
        <f>+IFERROR(VLOOKUP(#REF!,[2]ORDINALES!$H$2:$I$382,2,FALSE),"")</f>
        <v/>
      </c>
      <c r="N2303" s="23" t="str">
        <f>IFERROR(VLOOKUP(U2303,'[2]Lista Willy'!$B$11:$D$14,3,FALSE),"")</f>
        <v>REC_11</v>
      </c>
      <c r="O2303" s="24"/>
      <c r="P2303" s="90">
        <v>69000</v>
      </c>
      <c r="Q2303" s="90" t="s">
        <v>540</v>
      </c>
      <c r="R2303" s="90" t="s">
        <v>1757</v>
      </c>
      <c r="S2303" s="90" t="s">
        <v>2230</v>
      </c>
      <c r="T2303" s="94" t="s">
        <v>1757</v>
      </c>
      <c r="U2303" s="90" t="s">
        <v>52</v>
      </c>
      <c r="V2303" s="94" t="s">
        <v>53</v>
      </c>
      <c r="W2303" s="90" t="s">
        <v>54</v>
      </c>
      <c r="X2303" s="90" t="s">
        <v>55</v>
      </c>
      <c r="Y2303" s="99" t="s">
        <v>2231</v>
      </c>
      <c r="Z2303" s="87">
        <v>37762890</v>
      </c>
      <c r="AA2303" s="120"/>
      <c r="AB2303" s="87"/>
      <c r="AC2303" s="87"/>
      <c r="AD2303" s="87"/>
      <c r="AE2303" s="120">
        <v>37762890</v>
      </c>
      <c r="AF2303" s="88"/>
      <c r="AG2303" s="89"/>
      <c r="AH2303" s="90" t="s">
        <v>57</v>
      </c>
      <c r="AI2303" s="90" t="s">
        <v>1837</v>
      </c>
      <c r="AJ2303" s="90" t="s">
        <v>2147</v>
      </c>
      <c r="AK2303" s="90" t="s">
        <v>171</v>
      </c>
      <c r="AL2303" s="90" t="s">
        <v>57</v>
      </c>
      <c r="AM2303" s="90"/>
      <c r="AN2303" s="90" t="s">
        <v>57</v>
      </c>
      <c r="AO2303" s="90" t="s">
        <v>1977</v>
      </c>
      <c r="AP2303" s="90" t="s">
        <v>2149</v>
      </c>
      <c r="AQ2303" s="90" t="s">
        <v>387</v>
      </c>
      <c r="AR2303" s="90" t="s">
        <v>2150</v>
      </c>
      <c r="AS2303" s="90" t="s">
        <v>60</v>
      </c>
      <c r="AT2303" s="90" t="s">
        <v>61</v>
      </c>
      <c r="AU2303" s="97" t="s">
        <v>62</v>
      </c>
      <c r="AV2303" s="98" t="s">
        <v>125</v>
      </c>
      <c r="AW2303" s="98" t="s">
        <v>126</v>
      </c>
      <c r="AX2303" s="97">
        <v>3202032</v>
      </c>
      <c r="AY2303" s="98" t="s">
        <v>127</v>
      </c>
      <c r="AZ2303" s="98" t="s">
        <v>293</v>
      </c>
      <c r="BA2303" s="24"/>
    </row>
    <row r="2304" spans="1:53" ht="84.75" customHeight="1">
      <c r="A2304" s="23" t="str">
        <f>+IFERROR(VLOOKUP(R2304,'[2]Listas niveles'!$D$2:$E$11,2,FALSE),"")</f>
        <v>DTCA</v>
      </c>
      <c r="B2304" s="23" t="str">
        <f>+IFERROR(VLOOKUP(AS2304,'[2]Listas anexo 1'!$A$7:$B$8,2,FALSE),"")</f>
        <v>ADMIN</v>
      </c>
      <c r="C2304" s="23" t="str">
        <f>+IFERROR(VLOOKUP(AT2304,'[2]Listas anexo 1'!$A$13:$B$15,2,FALSE),"")</f>
        <v>ADMINYCOOR</v>
      </c>
      <c r="D2304" s="23" t="str">
        <f>+IFERROR(VLOOKUP(AT2304,'[2]Listas anexo 1'!$A$13:$C$15,3,FALSE),"")</f>
        <v>CONTRIBUIR</v>
      </c>
      <c r="E2304" s="23" t="str">
        <f>+IFERROR(VLOOKUP(AT2304,'[2]Listas anexo 1'!$A$19:$B$21,2,FALSE),"")</f>
        <v>ADMINOB</v>
      </c>
      <c r="F2304" s="23" t="str">
        <f>+IFERROR(VLOOKUP(AV2304,'[2]Listas anexo 1'!$J$13:$K$21,2,FALSE),"")</f>
        <v>ADOBIII</v>
      </c>
      <c r="G2304" s="23" t="str">
        <f>+IFERROR(VLOOKUP(AW2304,'[2]LISTAS ANEXO 1. 2'!$A$9:$B$38,2,FALSE),"")</f>
        <v>AIX</v>
      </c>
      <c r="H2304" s="23" t="str">
        <f>+IFERROR(IF(C2304="ADMINYCOOR",VLOOKUP(AY2304,'[2]LISTAS ANEXO 1. 3'!$B$13:$C$42,2,FALSE),IF(C2304="TASAS",VLOOKUP(AY2304,'[2]LISTAS ANEXO 1. 3'!$B$43:$C$51,2,FALSE),IF(C2304="FORTALECIMIENTO",VLOOKUP(AY2304,'[2]LISTAS ANEXO 1. 3'!$B$52:$C$58,2,FALSE),""))),"")</f>
        <v>MM</v>
      </c>
      <c r="I2304" s="23" t="str">
        <f>+IFERROR(VLOOKUP(#REF!,'[2]LISTAS ANEXO 1. 4'!$B$74:$C$90,2,FALSE),"")</f>
        <v/>
      </c>
      <c r="J2304" s="23" t="str">
        <f>+IFERROR(VLOOKUP(X2304,[2]ORDINALES!$B$2:$C$5,2,FALSE),"")</f>
        <v>CTADOS</v>
      </c>
      <c r="K2304" s="23" t="str">
        <f>+IFERROR(VLOOKUP(#REF!,[2]REGION!$G$2:$I$1125,2,FALSE),"")</f>
        <v/>
      </c>
      <c r="L2304" s="23" t="str">
        <f>+IFERROR(VLOOKUP(AI2304,[2]REGION!$G$2:$I$1125,2,FALSE),"")</f>
        <v>BOLIVAR</v>
      </c>
      <c r="M2304" s="23" t="str">
        <f>+IFERROR(VLOOKUP(#REF!,[2]ORDINALES!$H$2:$I$382,2,FALSE),"")</f>
        <v/>
      </c>
      <c r="N2304" s="23" t="str">
        <f>IFERROR(VLOOKUP(U2304,'[2]Lista Willy'!$B$11:$D$14,3,FALSE),"")</f>
        <v>REC_11</v>
      </c>
      <c r="O2304" s="24"/>
      <c r="P2304" s="90">
        <v>69001</v>
      </c>
      <c r="Q2304" s="90" t="s">
        <v>540</v>
      </c>
      <c r="R2304" s="90" t="s">
        <v>1757</v>
      </c>
      <c r="S2304" s="90" t="s">
        <v>2230</v>
      </c>
      <c r="T2304" s="94" t="s">
        <v>1757</v>
      </c>
      <c r="U2304" s="90" t="s">
        <v>52</v>
      </c>
      <c r="V2304" s="94" t="s">
        <v>53</v>
      </c>
      <c r="W2304" s="90" t="s">
        <v>54</v>
      </c>
      <c r="X2304" s="90" t="s">
        <v>55</v>
      </c>
      <c r="Y2304" s="99" t="s">
        <v>2232</v>
      </c>
      <c r="Z2304" s="87">
        <v>25198950</v>
      </c>
      <c r="AA2304" s="120"/>
      <c r="AB2304" s="87"/>
      <c r="AC2304" s="87"/>
      <c r="AD2304" s="87"/>
      <c r="AE2304" s="120">
        <v>25198950</v>
      </c>
      <c r="AF2304" s="88"/>
      <c r="AG2304" s="89"/>
      <c r="AH2304" s="90" t="s">
        <v>57</v>
      </c>
      <c r="AI2304" s="90" t="s">
        <v>1837</v>
      </c>
      <c r="AJ2304" s="90" t="s">
        <v>2147</v>
      </c>
      <c r="AK2304" s="90" t="s">
        <v>1881</v>
      </c>
      <c r="AL2304" s="90" t="s">
        <v>57</v>
      </c>
      <c r="AM2304" s="90"/>
      <c r="AN2304" s="90" t="s">
        <v>57</v>
      </c>
      <c r="AO2304" s="90" t="s">
        <v>1977</v>
      </c>
      <c r="AP2304" s="90" t="s">
        <v>2149</v>
      </c>
      <c r="AQ2304" s="90" t="s">
        <v>387</v>
      </c>
      <c r="AR2304" s="90" t="s">
        <v>2150</v>
      </c>
      <c r="AS2304" s="90" t="s">
        <v>60</v>
      </c>
      <c r="AT2304" s="90" t="s">
        <v>61</v>
      </c>
      <c r="AU2304" s="97" t="s">
        <v>62</v>
      </c>
      <c r="AV2304" s="98" t="s">
        <v>272</v>
      </c>
      <c r="AW2304" s="98" t="s">
        <v>413</v>
      </c>
      <c r="AX2304" s="97">
        <v>3202014</v>
      </c>
      <c r="AY2304" s="98" t="s">
        <v>414</v>
      </c>
      <c r="AZ2304" s="98" t="s">
        <v>415</v>
      </c>
      <c r="BA2304" s="24"/>
    </row>
    <row r="2305" spans="1:53" ht="84.75" customHeight="1">
      <c r="A2305" s="23" t="str">
        <f>+IFERROR(VLOOKUP(R2305,'[2]Listas niveles'!$D$2:$E$11,2,FALSE),"")</f>
        <v>DTCA</v>
      </c>
      <c r="B2305" s="23" t="str">
        <f>+IFERROR(VLOOKUP(AS2305,'[2]Listas anexo 1'!$A$7:$B$8,2,FALSE),"")</f>
        <v>ADMIN</v>
      </c>
      <c r="C2305" s="23" t="str">
        <f>+IFERROR(VLOOKUP(AT2305,'[2]Listas anexo 1'!$A$13:$B$15,2,FALSE),"")</f>
        <v>ADMINYCOOR</v>
      </c>
      <c r="D2305" s="23" t="str">
        <f>+IFERROR(VLOOKUP(AT2305,'[2]Listas anexo 1'!$A$13:$C$15,3,FALSE),"")</f>
        <v>CONTRIBUIR</v>
      </c>
      <c r="E2305" s="23" t="str">
        <f>+IFERROR(VLOOKUP(AT2305,'[2]Listas anexo 1'!$A$19:$B$21,2,FALSE),"")</f>
        <v>ADMINOB</v>
      </c>
      <c r="F2305" s="23" t="str">
        <f>+IFERROR(VLOOKUP(AV2305,'[2]Listas anexo 1'!$J$13:$K$21,2,FALSE),"")</f>
        <v>ADOBIII</v>
      </c>
      <c r="G2305" s="23" t="str">
        <f>+IFERROR(VLOOKUP(AW2305,'[2]LISTAS ANEXO 1. 2'!$A$9:$B$38,2,FALSE),"")</f>
        <v>AVI</v>
      </c>
      <c r="H2305" s="23" t="str">
        <f>+IFERROR(IF(C2305="ADMINYCOOR",VLOOKUP(AY2305,'[2]LISTAS ANEXO 1. 3'!$B$13:$C$42,2,FALSE),IF(C2305="TASAS",VLOOKUP(AY2305,'[2]LISTAS ANEXO 1. 3'!$B$43:$C$51,2,FALSE),IF(C2305="FORTALECIMIENTO",VLOOKUP(AY2305,'[2]LISTAS ANEXO 1. 3'!$B$52:$C$58,2,FALSE),""))),"")</f>
        <v>HH</v>
      </c>
      <c r="I2305" s="23" t="str">
        <f>+IFERROR(VLOOKUP(#REF!,'[2]LISTAS ANEXO 1. 4'!$B$74:$C$90,2,FALSE),"")</f>
        <v/>
      </c>
      <c r="J2305" s="23" t="str">
        <f>+IFERROR(VLOOKUP(X2305,[2]ORDINALES!$B$2:$C$5,2,FALSE),"")</f>
        <v>CTADOS</v>
      </c>
      <c r="K2305" s="23" t="str">
        <f>+IFERROR(VLOOKUP(#REF!,[2]REGION!$G$2:$I$1125,2,FALSE),"")</f>
        <v/>
      </c>
      <c r="L2305" s="23" t="str">
        <f>+IFERROR(VLOOKUP(AI2305,[2]REGION!$G$2:$I$1125,2,FALSE),"")</f>
        <v>BOLIVAR</v>
      </c>
      <c r="M2305" s="23" t="str">
        <f>+IFERROR(VLOOKUP(#REF!,[2]ORDINALES!$H$2:$I$382,2,FALSE),"")</f>
        <v/>
      </c>
      <c r="N2305" s="23" t="str">
        <f>IFERROR(VLOOKUP(U2305,'[2]Lista Willy'!$B$11:$D$14,3,FALSE),"")</f>
        <v>REC_11</v>
      </c>
      <c r="O2305" s="24"/>
      <c r="P2305" s="90">
        <v>69002</v>
      </c>
      <c r="Q2305" s="90" t="s">
        <v>540</v>
      </c>
      <c r="R2305" s="90" t="s">
        <v>1757</v>
      </c>
      <c r="S2305" s="90" t="s">
        <v>2230</v>
      </c>
      <c r="T2305" s="94" t="s">
        <v>1757</v>
      </c>
      <c r="U2305" s="90" t="s">
        <v>52</v>
      </c>
      <c r="V2305" s="94" t="s">
        <v>53</v>
      </c>
      <c r="W2305" s="90" t="s">
        <v>54</v>
      </c>
      <c r="X2305" s="90" t="s">
        <v>55</v>
      </c>
      <c r="Y2305" s="99" t="s">
        <v>2233</v>
      </c>
      <c r="Z2305" s="87">
        <v>36046395</v>
      </c>
      <c r="AA2305" s="120"/>
      <c r="AB2305" s="87"/>
      <c r="AC2305" s="87"/>
      <c r="AD2305" s="87"/>
      <c r="AE2305" s="120">
        <v>36046395</v>
      </c>
      <c r="AF2305" s="88"/>
      <c r="AG2305" s="89"/>
      <c r="AH2305" s="90" t="s">
        <v>57</v>
      </c>
      <c r="AI2305" s="90" t="s">
        <v>1837</v>
      </c>
      <c r="AJ2305" s="90" t="s">
        <v>2147</v>
      </c>
      <c r="AK2305" s="90" t="s">
        <v>1873</v>
      </c>
      <c r="AL2305" s="90" t="s">
        <v>57</v>
      </c>
      <c r="AM2305" s="90"/>
      <c r="AN2305" s="90" t="s">
        <v>57</v>
      </c>
      <c r="AO2305" s="90" t="s">
        <v>1977</v>
      </c>
      <c r="AP2305" s="90" t="s">
        <v>2234</v>
      </c>
      <c r="AQ2305" s="90" t="s">
        <v>387</v>
      </c>
      <c r="AR2305" s="90" t="s">
        <v>2150</v>
      </c>
      <c r="AS2305" s="90" t="s">
        <v>60</v>
      </c>
      <c r="AT2305" s="90" t="s">
        <v>61</v>
      </c>
      <c r="AU2305" s="97" t="s">
        <v>62</v>
      </c>
      <c r="AV2305" s="98" t="s">
        <v>272</v>
      </c>
      <c r="AW2305" s="98" t="s">
        <v>273</v>
      </c>
      <c r="AX2305" s="97">
        <v>3202010</v>
      </c>
      <c r="AY2305" s="98" t="s">
        <v>274</v>
      </c>
      <c r="AZ2305" s="98" t="s">
        <v>407</v>
      </c>
      <c r="BA2305" s="24"/>
    </row>
    <row r="2306" spans="1:53" ht="84.75" customHeight="1">
      <c r="A2306" s="23" t="str">
        <f>+IFERROR(VLOOKUP(R2306,'[2]Listas niveles'!$D$2:$E$11,2,FALSE),"")</f>
        <v>DTCA</v>
      </c>
      <c r="B2306" s="23" t="str">
        <f>+IFERROR(VLOOKUP(AS2306,'[2]Listas anexo 1'!$A$7:$B$8,2,FALSE),"")</f>
        <v>ADMIN</v>
      </c>
      <c r="C2306" s="23" t="str">
        <f>+IFERROR(VLOOKUP(AT2306,'[2]Listas anexo 1'!$A$13:$B$15,2,FALSE),"")</f>
        <v>ADMINYCOOR</v>
      </c>
      <c r="D2306" s="23" t="str">
        <f>+IFERROR(VLOOKUP(AT2306,'[2]Listas anexo 1'!$A$13:$C$15,3,FALSE),"")</f>
        <v>CONTRIBUIR</v>
      </c>
      <c r="E2306" s="23" t="str">
        <f>+IFERROR(VLOOKUP(AT2306,'[2]Listas anexo 1'!$A$19:$B$21,2,FALSE),"")</f>
        <v>ADMINOB</v>
      </c>
      <c r="F2306" s="23" t="str">
        <f>+IFERROR(VLOOKUP(AV2306,'[2]Listas anexo 1'!$J$13:$K$21,2,FALSE),"")</f>
        <v>ADOBI</v>
      </c>
      <c r="G2306" s="23" t="str">
        <f>+IFERROR(VLOOKUP(AW2306,'[2]LISTAS ANEXO 1. 2'!$A$9:$B$38,2,FALSE),"")</f>
        <v>AI</v>
      </c>
      <c r="H2306" s="23" t="str">
        <f>+IFERROR(IF(C2306="ADMINYCOOR",VLOOKUP(AY2306,'[2]LISTAS ANEXO 1. 3'!$B$13:$C$42,2,FALSE),IF(C2306="TASAS",VLOOKUP(AY2306,'[2]LISTAS ANEXO 1. 3'!$B$43:$C$51,2,FALSE),IF(C2306="FORTALECIMIENTO",VLOOKUP(AY2306,'[2]LISTAS ANEXO 1. 3'!$B$52:$C$58,2,FALSE),""))),"")</f>
        <v>AA</v>
      </c>
      <c r="I2306" s="23" t="str">
        <f>+IFERROR(VLOOKUP(#REF!,'[2]LISTAS ANEXO 1. 4'!$B$74:$C$90,2,FALSE),"")</f>
        <v/>
      </c>
      <c r="J2306" s="23" t="str">
        <f>+IFERROR(VLOOKUP(X2306,[2]ORDINALES!$B$2:$C$5,2,FALSE),"")</f>
        <v>CTADOS</v>
      </c>
      <c r="K2306" s="23" t="str">
        <f>+IFERROR(VLOOKUP(#REF!,[2]REGION!$G$2:$I$1125,2,FALSE),"")</f>
        <v/>
      </c>
      <c r="L2306" s="23" t="str">
        <f>+IFERROR(VLOOKUP(AI2306,[2]REGION!$G$2:$I$1125,2,FALSE),"")</f>
        <v>BOLIVAR</v>
      </c>
      <c r="M2306" s="23" t="str">
        <f>+IFERROR(VLOOKUP(#REF!,[2]ORDINALES!$H$2:$I$382,2,FALSE),"")</f>
        <v/>
      </c>
      <c r="N2306" s="23" t="str">
        <f>IFERROR(VLOOKUP(U2306,'[2]Lista Willy'!$B$11:$D$14,3,FALSE),"")</f>
        <v>REC_11</v>
      </c>
      <c r="O2306" s="24"/>
      <c r="P2306" s="90">
        <v>69003</v>
      </c>
      <c r="Q2306" s="90" t="s">
        <v>540</v>
      </c>
      <c r="R2306" s="90" t="s">
        <v>1757</v>
      </c>
      <c r="S2306" s="90" t="s">
        <v>2230</v>
      </c>
      <c r="T2306" s="94" t="s">
        <v>1757</v>
      </c>
      <c r="U2306" s="90" t="s">
        <v>52</v>
      </c>
      <c r="V2306" s="94" t="s">
        <v>53</v>
      </c>
      <c r="W2306" s="90" t="s">
        <v>54</v>
      </c>
      <c r="X2306" s="90" t="s">
        <v>55</v>
      </c>
      <c r="Y2306" s="99" t="s">
        <v>2235</v>
      </c>
      <c r="Z2306" s="87">
        <v>31995920</v>
      </c>
      <c r="AA2306" s="120"/>
      <c r="AB2306" s="87"/>
      <c r="AC2306" s="87"/>
      <c r="AD2306" s="87"/>
      <c r="AE2306" s="120">
        <v>31995920</v>
      </c>
      <c r="AF2306" s="88"/>
      <c r="AG2306" s="89"/>
      <c r="AH2306" s="90" t="s">
        <v>57</v>
      </c>
      <c r="AI2306" s="90" t="s">
        <v>1837</v>
      </c>
      <c r="AJ2306" s="90" t="s">
        <v>2147</v>
      </c>
      <c r="AK2306" s="90" t="s">
        <v>1873</v>
      </c>
      <c r="AL2306" s="90" t="s">
        <v>57</v>
      </c>
      <c r="AM2306" s="90"/>
      <c r="AN2306" s="90" t="s">
        <v>57</v>
      </c>
      <c r="AO2306" s="90" t="s">
        <v>1977</v>
      </c>
      <c r="AP2306" s="90" t="s">
        <v>2152</v>
      </c>
      <c r="AQ2306" s="90" t="s">
        <v>387</v>
      </c>
      <c r="AR2306" s="90" t="s">
        <v>2150</v>
      </c>
      <c r="AS2306" s="90" t="s">
        <v>60</v>
      </c>
      <c r="AT2306" s="90" t="s">
        <v>61</v>
      </c>
      <c r="AU2306" s="97" t="s">
        <v>62</v>
      </c>
      <c r="AV2306" s="98" t="s">
        <v>125</v>
      </c>
      <c r="AW2306" s="98" t="s">
        <v>126</v>
      </c>
      <c r="AX2306" s="97">
        <v>3202032</v>
      </c>
      <c r="AY2306" s="98" t="s">
        <v>127</v>
      </c>
      <c r="AZ2306" s="98" t="s">
        <v>128</v>
      </c>
      <c r="BA2306" s="24"/>
    </row>
    <row r="2307" spans="1:53" ht="84.75" customHeight="1">
      <c r="A2307" s="23" t="str">
        <f>+IFERROR(VLOOKUP(R2307,'[2]Listas niveles'!$D$2:$E$11,2,FALSE),"")</f>
        <v>DTCA</v>
      </c>
      <c r="B2307" s="23" t="str">
        <f>+IFERROR(VLOOKUP(AS2307,'[2]Listas anexo 1'!$A$7:$B$8,2,FALSE),"")</f>
        <v>ADMIN</v>
      </c>
      <c r="C2307" s="23" t="str">
        <f>+IFERROR(VLOOKUP(AT2307,'[2]Listas anexo 1'!$A$13:$B$15,2,FALSE),"")</f>
        <v>ADMINYCOOR</v>
      </c>
      <c r="D2307" s="23" t="str">
        <f>+IFERROR(VLOOKUP(AT2307,'[2]Listas anexo 1'!$A$13:$C$15,3,FALSE),"")</f>
        <v>CONTRIBUIR</v>
      </c>
      <c r="E2307" s="23" t="str">
        <f>+IFERROR(VLOOKUP(AT2307,'[2]Listas anexo 1'!$A$19:$B$21,2,FALSE),"")</f>
        <v>ADMINOB</v>
      </c>
      <c r="F2307" s="23" t="str">
        <f>+IFERROR(VLOOKUP(AV2307,'[2]Listas anexo 1'!$J$13:$K$21,2,FALSE),"")</f>
        <v>ADOBIV</v>
      </c>
      <c r="G2307" s="23" t="str">
        <f>+IFERROR(VLOOKUP(AW2307,'[2]LISTAS ANEXO 1. 2'!$A$9:$B$38,2,FALSE),"")</f>
        <v>AXVI</v>
      </c>
      <c r="H2307" s="23" t="str">
        <f>+IFERROR(IF(C2307="ADMINYCOOR",VLOOKUP(AY2307,'[2]LISTAS ANEXO 1. 3'!$B$13:$C$42,2,FALSE),IF(C2307="TASAS",VLOOKUP(AY2307,'[2]LISTAS ANEXO 1. 3'!$B$43:$C$51,2,FALSE),IF(C2307="FORTALECIMIENTO",VLOOKUP(AY2307,'[2]LISTAS ANEXO 1. 3'!$B$52:$C$58,2,FALSE),""))),"")</f>
        <v>CD</v>
      </c>
      <c r="I2307" s="23" t="str">
        <f>+IFERROR(VLOOKUP(#REF!,'[2]LISTAS ANEXO 1. 4'!$B$74:$C$90,2,FALSE),"")</f>
        <v/>
      </c>
      <c r="J2307" s="23" t="str">
        <f>+IFERROR(VLOOKUP(X2307,[2]ORDINALES!$B$2:$C$5,2,FALSE),"")</f>
        <v>CTADOS</v>
      </c>
      <c r="K2307" s="23" t="str">
        <f>+IFERROR(VLOOKUP(#REF!,[2]REGION!$G$2:$I$1125,2,FALSE),"")</f>
        <v/>
      </c>
      <c r="L2307" s="23" t="str">
        <f>+IFERROR(VLOOKUP(AI2307,[2]REGION!$G$2:$I$1125,2,FALSE),"")</f>
        <v>BOLIVAR</v>
      </c>
      <c r="M2307" s="23" t="str">
        <f>+IFERROR(VLOOKUP(#REF!,[2]ORDINALES!$H$2:$I$382,2,FALSE),"")</f>
        <v/>
      </c>
      <c r="N2307" s="23" t="str">
        <f>IFERROR(VLOOKUP(U2307,'[2]Lista Willy'!$B$11:$D$14,3,FALSE),"")</f>
        <v>REC_11</v>
      </c>
      <c r="O2307" s="24"/>
      <c r="P2307" s="90">
        <v>69004</v>
      </c>
      <c r="Q2307" s="90" t="s">
        <v>540</v>
      </c>
      <c r="R2307" s="90" t="s">
        <v>1757</v>
      </c>
      <c r="S2307" s="90" t="s">
        <v>2230</v>
      </c>
      <c r="T2307" s="94" t="s">
        <v>1757</v>
      </c>
      <c r="U2307" s="90" t="s">
        <v>52</v>
      </c>
      <c r="V2307" s="94" t="s">
        <v>53</v>
      </c>
      <c r="W2307" s="90" t="s">
        <v>54</v>
      </c>
      <c r="X2307" s="90" t="s">
        <v>55</v>
      </c>
      <c r="Y2307" s="99" t="s">
        <v>2236</v>
      </c>
      <c r="Z2307" s="87">
        <v>12039651</v>
      </c>
      <c r="AA2307" s="120"/>
      <c r="AB2307" s="87"/>
      <c r="AC2307" s="87"/>
      <c r="AD2307" s="87"/>
      <c r="AE2307" s="120">
        <v>12039651</v>
      </c>
      <c r="AF2307" s="88"/>
      <c r="AG2307" s="89"/>
      <c r="AH2307" s="90" t="s">
        <v>57</v>
      </c>
      <c r="AI2307" s="90" t="s">
        <v>1837</v>
      </c>
      <c r="AJ2307" s="90" t="s">
        <v>2147</v>
      </c>
      <c r="AK2307" s="90" t="s">
        <v>1881</v>
      </c>
      <c r="AL2307" s="90" t="s">
        <v>57</v>
      </c>
      <c r="AM2307" s="90"/>
      <c r="AN2307" s="90" t="s">
        <v>57</v>
      </c>
      <c r="AO2307" s="90" t="s">
        <v>1977</v>
      </c>
      <c r="AP2307" s="90" t="s">
        <v>2156</v>
      </c>
      <c r="AQ2307" s="90" t="s">
        <v>387</v>
      </c>
      <c r="AR2307" s="90" t="s">
        <v>2150</v>
      </c>
      <c r="AS2307" s="90" t="s">
        <v>60</v>
      </c>
      <c r="AT2307" s="90" t="s">
        <v>61</v>
      </c>
      <c r="AU2307" s="97" t="s">
        <v>62</v>
      </c>
      <c r="AV2307" s="98" t="s">
        <v>63</v>
      </c>
      <c r="AW2307" s="98" t="s">
        <v>64</v>
      </c>
      <c r="AX2307" s="97">
        <v>3202008</v>
      </c>
      <c r="AY2307" s="98" t="s">
        <v>65</v>
      </c>
      <c r="AZ2307" s="98" t="s">
        <v>295</v>
      </c>
      <c r="BA2307" s="24"/>
    </row>
    <row r="2308" spans="1:53" ht="84.75" customHeight="1">
      <c r="A2308" s="23" t="str">
        <f>+IFERROR(VLOOKUP(R2308,'[2]Listas niveles'!$D$2:$E$11,2,FALSE),"")</f>
        <v>DTCA</v>
      </c>
      <c r="B2308" s="23" t="str">
        <f>+IFERROR(VLOOKUP(AS2308,'[2]Listas anexo 1'!$A$7:$B$8,2,FALSE),"")</f>
        <v>ADMIN</v>
      </c>
      <c r="C2308" s="23" t="str">
        <f>+IFERROR(VLOOKUP(AT2308,'[2]Listas anexo 1'!$A$13:$B$15,2,FALSE),"")</f>
        <v>ADMINYCOOR</v>
      </c>
      <c r="D2308" s="23" t="str">
        <f>+IFERROR(VLOOKUP(AT2308,'[2]Listas anexo 1'!$A$13:$C$15,3,FALSE),"")</f>
        <v>CONTRIBUIR</v>
      </c>
      <c r="E2308" s="23" t="str">
        <f>+IFERROR(VLOOKUP(AT2308,'[2]Listas anexo 1'!$A$19:$B$21,2,FALSE),"")</f>
        <v>ADMINOB</v>
      </c>
      <c r="F2308" s="23" t="str">
        <f>+IFERROR(VLOOKUP(AV2308,'[2]Listas anexo 1'!$J$13:$K$21,2,FALSE),"")</f>
        <v>ADOBIV</v>
      </c>
      <c r="G2308" s="23" t="str">
        <f>+IFERROR(VLOOKUP(AW2308,'[2]LISTAS ANEXO 1. 2'!$A$9:$B$38,2,FALSE),"")</f>
        <v>AXVI</v>
      </c>
      <c r="H2308" s="23" t="str">
        <f>+IFERROR(IF(C2308="ADMINYCOOR",VLOOKUP(AY2308,'[2]LISTAS ANEXO 1. 3'!$B$13:$C$42,2,FALSE),IF(C2308="TASAS",VLOOKUP(AY2308,'[2]LISTAS ANEXO 1. 3'!$B$43:$C$51,2,FALSE),IF(C2308="FORTALECIMIENTO",VLOOKUP(AY2308,'[2]LISTAS ANEXO 1. 3'!$B$52:$C$58,2,FALSE),""))),"")</f>
        <v>CD</v>
      </c>
      <c r="I2308" s="23" t="str">
        <f>+IFERROR(VLOOKUP(#REF!,'[2]LISTAS ANEXO 1. 4'!$B$74:$C$90,2,FALSE),"")</f>
        <v/>
      </c>
      <c r="J2308" s="23" t="str">
        <f>+IFERROR(VLOOKUP(X2308,[2]ORDINALES!$B$2:$C$5,2,FALSE),"")</f>
        <v>CTADOS</v>
      </c>
      <c r="K2308" s="23" t="str">
        <f>+IFERROR(VLOOKUP(#REF!,[2]REGION!$G$2:$I$1125,2,FALSE),"")</f>
        <v/>
      </c>
      <c r="L2308" s="23" t="str">
        <f>+IFERROR(VLOOKUP(AI2308,[2]REGION!$G$2:$I$1125,2,FALSE),"")</f>
        <v>BOLIVAR</v>
      </c>
      <c r="M2308" s="23" t="str">
        <f>+IFERROR(VLOOKUP(#REF!,[2]ORDINALES!$H$2:$I$382,2,FALSE),"")</f>
        <v/>
      </c>
      <c r="N2308" s="23" t="str">
        <f>IFERROR(VLOOKUP(U2308,'[2]Lista Willy'!$B$11:$D$14,3,FALSE),"")</f>
        <v>REC_11</v>
      </c>
      <c r="O2308" s="24"/>
      <c r="P2308" s="90">
        <v>69005</v>
      </c>
      <c r="Q2308" s="90" t="s">
        <v>540</v>
      </c>
      <c r="R2308" s="90" t="s">
        <v>1757</v>
      </c>
      <c r="S2308" s="90" t="s">
        <v>2230</v>
      </c>
      <c r="T2308" s="94" t="s">
        <v>1757</v>
      </c>
      <c r="U2308" s="90" t="s">
        <v>52</v>
      </c>
      <c r="V2308" s="94" t="s">
        <v>53</v>
      </c>
      <c r="W2308" s="90" t="s">
        <v>54</v>
      </c>
      <c r="X2308" s="90" t="s">
        <v>55</v>
      </c>
      <c r="Y2308" s="99" t="s">
        <v>1826</v>
      </c>
      <c r="Z2308" s="87">
        <v>4500000</v>
      </c>
      <c r="AA2308" s="120"/>
      <c r="AB2308" s="87"/>
      <c r="AC2308" s="87"/>
      <c r="AD2308" s="87"/>
      <c r="AE2308" s="120">
        <v>4500000</v>
      </c>
      <c r="AF2308" s="88"/>
      <c r="AG2308" s="89"/>
      <c r="AH2308" s="90" t="s">
        <v>57</v>
      </c>
      <c r="AI2308" s="90" t="s">
        <v>1837</v>
      </c>
      <c r="AJ2308" s="90" t="s">
        <v>2147</v>
      </c>
      <c r="AK2308" s="90" t="s">
        <v>1881</v>
      </c>
      <c r="AL2308" s="90" t="s">
        <v>57</v>
      </c>
      <c r="AM2308" s="90"/>
      <c r="AN2308" s="90" t="s">
        <v>57</v>
      </c>
      <c r="AO2308" s="90" t="s">
        <v>1977</v>
      </c>
      <c r="AP2308" s="90" t="s">
        <v>2156</v>
      </c>
      <c r="AQ2308" s="90" t="s">
        <v>387</v>
      </c>
      <c r="AR2308" s="90" t="s">
        <v>2150</v>
      </c>
      <c r="AS2308" s="90" t="s">
        <v>60</v>
      </c>
      <c r="AT2308" s="90" t="s">
        <v>61</v>
      </c>
      <c r="AU2308" s="97" t="s">
        <v>62</v>
      </c>
      <c r="AV2308" s="98" t="s">
        <v>63</v>
      </c>
      <c r="AW2308" s="98" t="s">
        <v>64</v>
      </c>
      <c r="AX2308" s="97">
        <v>3202008</v>
      </c>
      <c r="AY2308" s="98" t="s">
        <v>65</v>
      </c>
      <c r="AZ2308" s="98" t="s">
        <v>295</v>
      </c>
      <c r="BA2308" s="24"/>
    </row>
    <row r="2309" spans="1:53" ht="84.75" customHeight="1">
      <c r="A2309" s="23" t="str">
        <f>+IFERROR(VLOOKUP(R2309,'[2]Listas niveles'!$D$2:$E$11,2,FALSE),"")</f>
        <v>DTCA</v>
      </c>
      <c r="B2309" s="23" t="str">
        <f>+IFERROR(VLOOKUP(AS2309,'[2]Listas anexo 1'!$A$7:$B$8,2,FALSE),"")</f>
        <v>ADMIN</v>
      </c>
      <c r="C2309" s="23" t="str">
        <f>+IFERROR(VLOOKUP(AT2309,'[2]Listas anexo 1'!$A$13:$B$15,2,FALSE),"")</f>
        <v>ADMINYCOOR</v>
      </c>
      <c r="D2309" s="23" t="str">
        <f>+IFERROR(VLOOKUP(AT2309,'[2]Listas anexo 1'!$A$13:$C$15,3,FALSE),"")</f>
        <v>CONTRIBUIR</v>
      </c>
      <c r="E2309" s="23" t="str">
        <f>+IFERROR(VLOOKUP(AT2309,'[2]Listas anexo 1'!$A$19:$B$21,2,FALSE),"")</f>
        <v>ADMINOB</v>
      </c>
      <c r="F2309" s="23" t="str">
        <f>+IFERROR(VLOOKUP(AV2309,'[2]Listas anexo 1'!$J$13:$K$21,2,FALSE),"")</f>
        <v>ADOBIV</v>
      </c>
      <c r="G2309" s="23" t="str">
        <f>+IFERROR(VLOOKUP(AW2309,'[2]LISTAS ANEXO 1. 2'!$A$9:$B$38,2,FALSE),"")</f>
        <v>AXVI</v>
      </c>
      <c r="H2309" s="23" t="str">
        <f>+IFERROR(IF(C2309="ADMINYCOOR",VLOOKUP(AY2309,'[2]LISTAS ANEXO 1. 3'!$B$13:$C$42,2,FALSE),IF(C2309="TASAS",VLOOKUP(AY2309,'[2]LISTAS ANEXO 1. 3'!$B$43:$C$51,2,FALSE),IF(C2309="FORTALECIMIENTO",VLOOKUP(AY2309,'[2]LISTAS ANEXO 1. 3'!$B$52:$C$58,2,FALSE),""))),"")</f>
        <v>CD</v>
      </c>
      <c r="I2309" s="23" t="str">
        <f>+IFERROR(VLOOKUP(#REF!,'[2]LISTAS ANEXO 1. 4'!$B$74:$C$90,2,FALSE),"")</f>
        <v/>
      </c>
      <c r="J2309" s="23" t="str">
        <f>+IFERROR(VLOOKUP(X2309,[2]ORDINALES!$B$2:$C$5,2,FALSE),"")</f>
        <v>CTADOS</v>
      </c>
      <c r="K2309" s="23" t="str">
        <f>+IFERROR(VLOOKUP(#REF!,[2]REGION!$G$2:$I$1125,2,FALSE),"")</f>
        <v/>
      </c>
      <c r="L2309" s="23" t="str">
        <f>+IFERROR(VLOOKUP(AI2309,[2]REGION!$G$2:$I$1125,2,FALSE),"")</f>
        <v>BOLIVAR</v>
      </c>
      <c r="M2309" s="23" t="str">
        <f>+IFERROR(VLOOKUP(#REF!,[2]ORDINALES!$H$2:$I$382,2,FALSE),"")</f>
        <v/>
      </c>
      <c r="N2309" s="23" t="str">
        <f>IFERROR(VLOOKUP(U2309,'[2]Lista Willy'!$B$11:$D$14,3,FALSE),"")</f>
        <v>REC_20</v>
      </c>
      <c r="O2309" s="24"/>
      <c r="P2309" s="90">
        <v>69006</v>
      </c>
      <c r="Q2309" s="90" t="s">
        <v>540</v>
      </c>
      <c r="R2309" s="90" t="s">
        <v>1757</v>
      </c>
      <c r="S2309" s="90" t="s">
        <v>2230</v>
      </c>
      <c r="T2309" s="94" t="s">
        <v>1757</v>
      </c>
      <c r="U2309" s="90" t="s">
        <v>153</v>
      </c>
      <c r="V2309" s="94" t="s">
        <v>154</v>
      </c>
      <c r="W2309" s="90" t="s">
        <v>54</v>
      </c>
      <c r="X2309" s="90" t="s">
        <v>55</v>
      </c>
      <c r="Y2309" s="99" t="s">
        <v>2237</v>
      </c>
      <c r="Z2309" s="87">
        <v>6500000</v>
      </c>
      <c r="AA2309" s="120"/>
      <c r="AB2309" s="87"/>
      <c r="AC2309" s="87"/>
      <c r="AD2309" s="87"/>
      <c r="AE2309" s="120">
        <v>6500000</v>
      </c>
      <c r="AF2309" s="88"/>
      <c r="AG2309" s="89"/>
      <c r="AH2309" s="90" t="s">
        <v>57</v>
      </c>
      <c r="AI2309" s="90" t="s">
        <v>1837</v>
      </c>
      <c r="AJ2309" s="90" t="s">
        <v>2238</v>
      </c>
      <c r="AK2309" s="90" t="s">
        <v>1881</v>
      </c>
      <c r="AL2309" s="90" t="s">
        <v>57</v>
      </c>
      <c r="AM2309" s="90"/>
      <c r="AN2309" s="90" t="s">
        <v>57</v>
      </c>
      <c r="AO2309" s="90" t="s">
        <v>1977</v>
      </c>
      <c r="AP2309" s="90" t="s">
        <v>2156</v>
      </c>
      <c r="AQ2309" s="90" t="s">
        <v>387</v>
      </c>
      <c r="AR2309" s="90" t="s">
        <v>2150</v>
      </c>
      <c r="AS2309" s="90" t="s">
        <v>60</v>
      </c>
      <c r="AT2309" s="90" t="s">
        <v>61</v>
      </c>
      <c r="AU2309" s="97" t="s">
        <v>62</v>
      </c>
      <c r="AV2309" s="98" t="s">
        <v>63</v>
      </c>
      <c r="AW2309" s="98" t="s">
        <v>64</v>
      </c>
      <c r="AX2309" s="97">
        <v>3202008</v>
      </c>
      <c r="AY2309" s="98" t="s">
        <v>65</v>
      </c>
      <c r="AZ2309" s="98" t="s">
        <v>66</v>
      </c>
      <c r="BA2309" s="24"/>
    </row>
    <row r="2310" spans="1:53" ht="84.75" customHeight="1">
      <c r="A2310" s="23" t="str">
        <f>+IFERROR(VLOOKUP(R2310,'[2]Listas niveles'!$D$2:$E$11,2,FALSE),"")</f>
        <v>DTCA</v>
      </c>
      <c r="B2310" s="23" t="str">
        <f>+IFERROR(VLOOKUP(AS2310,'[2]Listas anexo 1'!$A$7:$B$8,2,FALSE),"")</f>
        <v>ADMIN</v>
      </c>
      <c r="C2310" s="23" t="str">
        <f>+IFERROR(VLOOKUP(AT2310,'[2]Listas anexo 1'!$A$13:$B$15,2,FALSE),"")</f>
        <v>ADMINYCOOR</v>
      </c>
      <c r="D2310" s="23" t="str">
        <f>+IFERROR(VLOOKUP(AT2310,'[2]Listas anexo 1'!$A$13:$C$15,3,FALSE),"")</f>
        <v>CONTRIBUIR</v>
      </c>
      <c r="E2310" s="23" t="str">
        <f>+IFERROR(VLOOKUP(AT2310,'[2]Listas anexo 1'!$A$19:$B$21,2,FALSE),"")</f>
        <v>ADMINOB</v>
      </c>
      <c r="F2310" s="23" t="str">
        <f>+IFERROR(VLOOKUP(AV2310,'[2]Listas anexo 1'!$J$13:$K$21,2,FALSE),"")</f>
        <v>ADOBIV</v>
      </c>
      <c r="G2310" s="23" t="str">
        <f>+IFERROR(VLOOKUP(AW2310,'[2]LISTAS ANEXO 1. 2'!$A$9:$B$38,2,FALSE),"")</f>
        <v>AXVI</v>
      </c>
      <c r="H2310" s="23" t="str">
        <f>+IFERROR(IF(C2310="ADMINYCOOR",VLOOKUP(AY2310,'[2]LISTAS ANEXO 1. 3'!$B$13:$C$42,2,FALSE),IF(C2310="TASAS",VLOOKUP(AY2310,'[2]LISTAS ANEXO 1. 3'!$B$43:$C$51,2,FALSE),IF(C2310="FORTALECIMIENTO",VLOOKUP(AY2310,'[2]LISTAS ANEXO 1. 3'!$B$52:$C$58,2,FALSE),""))),"")</f>
        <v>CD</v>
      </c>
      <c r="I2310" s="23" t="str">
        <f>+IFERROR(VLOOKUP(#REF!,'[2]LISTAS ANEXO 1. 4'!$B$74:$C$90,2,FALSE),"")</f>
        <v/>
      </c>
      <c r="J2310" s="23" t="str">
        <f>+IFERROR(VLOOKUP(X2310,[2]ORDINALES!$B$2:$C$5,2,FALSE),"")</f>
        <v>CTADOS</v>
      </c>
      <c r="K2310" s="23" t="str">
        <f>+IFERROR(VLOOKUP(#REF!,[2]REGION!$G$2:$I$1125,2,FALSE),"")</f>
        <v/>
      </c>
      <c r="L2310" s="23" t="str">
        <f>+IFERROR(VLOOKUP(AI2310,[2]REGION!$G$2:$I$1125,2,FALSE),"")</f>
        <v>BOLIVAR</v>
      </c>
      <c r="M2310" s="23" t="str">
        <f>+IFERROR(VLOOKUP(#REF!,[2]ORDINALES!$H$2:$I$382,2,FALSE),"")</f>
        <v/>
      </c>
      <c r="N2310" s="23" t="str">
        <f>IFERROR(VLOOKUP(U2310,'[2]Lista Willy'!$B$11:$D$14,3,FALSE),"")</f>
        <v>REC_20</v>
      </c>
      <c r="O2310" s="24"/>
      <c r="P2310" s="90">
        <v>69007</v>
      </c>
      <c r="Q2310" s="90" t="s">
        <v>540</v>
      </c>
      <c r="R2310" s="90" t="s">
        <v>1757</v>
      </c>
      <c r="S2310" s="90" t="s">
        <v>2230</v>
      </c>
      <c r="T2310" s="94" t="s">
        <v>1757</v>
      </c>
      <c r="U2310" s="90" t="s">
        <v>153</v>
      </c>
      <c r="V2310" s="94" t="s">
        <v>154</v>
      </c>
      <c r="W2310" s="90" t="s">
        <v>54</v>
      </c>
      <c r="X2310" s="90" t="s">
        <v>55</v>
      </c>
      <c r="Y2310" s="99" t="s">
        <v>2239</v>
      </c>
      <c r="Z2310" s="87">
        <v>2500000</v>
      </c>
      <c r="AA2310" s="120"/>
      <c r="AB2310" s="87"/>
      <c r="AC2310" s="87"/>
      <c r="AD2310" s="87"/>
      <c r="AE2310" s="120">
        <v>2500000</v>
      </c>
      <c r="AF2310" s="88"/>
      <c r="AG2310" s="89"/>
      <c r="AH2310" s="90" t="s">
        <v>57</v>
      </c>
      <c r="AI2310" s="90" t="s">
        <v>1837</v>
      </c>
      <c r="AJ2310" s="90" t="s">
        <v>2147</v>
      </c>
      <c r="AK2310" s="90" t="s">
        <v>1881</v>
      </c>
      <c r="AL2310" s="90" t="s">
        <v>57</v>
      </c>
      <c r="AM2310" s="90"/>
      <c r="AN2310" s="90" t="s">
        <v>57</v>
      </c>
      <c r="AO2310" s="90" t="s">
        <v>1977</v>
      </c>
      <c r="AP2310" s="90" t="s">
        <v>2156</v>
      </c>
      <c r="AQ2310" s="90" t="s">
        <v>387</v>
      </c>
      <c r="AR2310" s="90" t="s">
        <v>2150</v>
      </c>
      <c r="AS2310" s="90" t="s">
        <v>60</v>
      </c>
      <c r="AT2310" s="90" t="s">
        <v>61</v>
      </c>
      <c r="AU2310" s="97" t="s">
        <v>62</v>
      </c>
      <c r="AV2310" s="98" t="s">
        <v>63</v>
      </c>
      <c r="AW2310" s="98" t="s">
        <v>64</v>
      </c>
      <c r="AX2310" s="97">
        <v>3202008</v>
      </c>
      <c r="AY2310" s="98" t="s">
        <v>65</v>
      </c>
      <c r="AZ2310" s="98" t="s">
        <v>66</v>
      </c>
      <c r="BA2310" s="24"/>
    </row>
    <row r="2311" spans="1:53" ht="84.75" customHeight="1">
      <c r="A2311" s="23" t="str">
        <f>+IFERROR(VLOOKUP(R2311,'[2]Listas niveles'!$D$2:$E$11,2,FALSE),"")</f>
        <v>DTCA</v>
      </c>
      <c r="B2311" s="23" t="str">
        <f>+IFERROR(VLOOKUP(AS2311,'[2]Listas anexo 1'!$A$7:$B$8,2,FALSE),"")</f>
        <v>ADMIN</v>
      </c>
      <c r="C2311" s="23" t="str">
        <f>+IFERROR(VLOOKUP(AT2311,'[2]Listas anexo 1'!$A$13:$B$15,2,FALSE),"")</f>
        <v>ADMINYCOOR</v>
      </c>
      <c r="D2311" s="23" t="str">
        <f>+IFERROR(VLOOKUP(AT2311,'[2]Listas anexo 1'!$A$13:$C$15,3,FALSE),"")</f>
        <v>CONTRIBUIR</v>
      </c>
      <c r="E2311" s="23" t="str">
        <f>+IFERROR(VLOOKUP(AT2311,'[2]Listas anexo 1'!$A$19:$B$21,2,FALSE),"")</f>
        <v>ADMINOB</v>
      </c>
      <c r="F2311" s="23" t="str">
        <f>+IFERROR(VLOOKUP(AV2311,'[2]Listas anexo 1'!$J$13:$K$21,2,FALSE),"")</f>
        <v>ADOBIV</v>
      </c>
      <c r="G2311" s="23" t="str">
        <f>+IFERROR(VLOOKUP(AW2311,'[2]LISTAS ANEXO 1. 2'!$A$9:$B$38,2,FALSE),"")</f>
        <v>AXVI</v>
      </c>
      <c r="H2311" s="23" t="str">
        <f>+IFERROR(IF(C2311="ADMINYCOOR",VLOOKUP(AY2311,'[2]LISTAS ANEXO 1. 3'!$B$13:$C$42,2,FALSE),IF(C2311="TASAS",VLOOKUP(AY2311,'[2]LISTAS ANEXO 1. 3'!$B$43:$C$51,2,FALSE),IF(C2311="FORTALECIMIENTO",VLOOKUP(AY2311,'[2]LISTAS ANEXO 1. 3'!$B$52:$C$58,2,FALSE),""))),"")</f>
        <v>CD</v>
      </c>
      <c r="I2311" s="23" t="str">
        <f>+IFERROR(VLOOKUP(#REF!,'[2]LISTAS ANEXO 1. 4'!$B$74:$C$90,2,FALSE),"")</f>
        <v/>
      </c>
      <c r="J2311" s="23" t="str">
        <f>+IFERROR(VLOOKUP(X2311,[2]ORDINALES!$B$2:$C$5,2,FALSE),"")</f>
        <v>CTADOS</v>
      </c>
      <c r="K2311" s="23" t="str">
        <f>+IFERROR(VLOOKUP(#REF!,[2]REGION!$G$2:$I$1125,2,FALSE),"")</f>
        <v/>
      </c>
      <c r="L2311" s="23" t="str">
        <f>+IFERROR(VLOOKUP(AI2311,[2]REGION!$G$2:$I$1125,2,FALSE),"")</f>
        <v>BOLIVAR</v>
      </c>
      <c r="M2311" s="23" t="str">
        <f>+IFERROR(VLOOKUP(#REF!,[2]ORDINALES!$H$2:$I$382,2,FALSE),"")</f>
        <v/>
      </c>
      <c r="N2311" s="23" t="str">
        <f>IFERROR(VLOOKUP(U2311,'[2]Lista Willy'!$B$11:$D$14,3,FALSE),"")</f>
        <v>REC_20</v>
      </c>
      <c r="O2311" s="24"/>
      <c r="P2311" s="90">
        <v>69008</v>
      </c>
      <c r="Q2311" s="90" t="s">
        <v>540</v>
      </c>
      <c r="R2311" s="90" t="s">
        <v>1757</v>
      </c>
      <c r="S2311" s="90" t="s">
        <v>2230</v>
      </c>
      <c r="T2311" s="94" t="s">
        <v>1757</v>
      </c>
      <c r="U2311" s="90" t="s">
        <v>153</v>
      </c>
      <c r="V2311" s="94" t="s">
        <v>154</v>
      </c>
      <c r="W2311" s="90" t="s">
        <v>54</v>
      </c>
      <c r="X2311" s="90" t="s">
        <v>55</v>
      </c>
      <c r="Y2311" s="99" t="s">
        <v>2240</v>
      </c>
      <c r="Z2311" s="87">
        <v>2000000</v>
      </c>
      <c r="AA2311" s="120"/>
      <c r="AB2311" s="87"/>
      <c r="AC2311" s="87"/>
      <c r="AD2311" s="87"/>
      <c r="AE2311" s="120">
        <v>2000000</v>
      </c>
      <c r="AF2311" s="88"/>
      <c r="AG2311" s="89"/>
      <c r="AH2311" s="90" t="s">
        <v>57</v>
      </c>
      <c r="AI2311" s="90" t="s">
        <v>1837</v>
      </c>
      <c r="AJ2311" s="90" t="s">
        <v>2147</v>
      </c>
      <c r="AK2311" s="90" t="s">
        <v>1881</v>
      </c>
      <c r="AL2311" s="90" t="s">
        <v>57</v>
      </c>
      <c r="AM2311" s="90"/>
      <c r="AN2311" s="90" t="s">
        <v>57</v>
      </c>
      <c r="AO2311" s="90" t="s">
        <v>1977</v>
      </c>
      <c r="AP2311" s="90" t="s">
        <v>2156</v>
      </c>
      <c r="AQ2311" s="90" t="s">
        <v>387</v>
      </c>
      <c r="AR2311" s="90" t="s">
        <v>2150</v>
      </c>
      <c r="AS2311" s="90" t="s">
        <v>60</v>
      </c>
      <c r="AT2311" s="90" t="s">
        <v>61</v>
      </c>
      <c r="AU2311" s="97" t="s">
        <v>62</v>
      </c>
      <c r="AV2311" s="98" t="s">
        <v>63</v>
      </c>
      <c r="AW2311" s="98" t="s">
        <v>64</v>
      </c>
      <c r="AX2311" s="97">
        <v>3202008</v>
      </c>
      <c r="AY2311" s="98" t="s">
        <v>65</v>
      </c>
      <c r="AZ2311" s="110" t="s">
        <v>66</v>
      </c>
      <c r="BA2311" s="24"/>
    </row>
    <row r="2312" spans="1:53" ht="84.75" customHeight="1">
      <c r="A2312" s="23" t="str">
        <f>+IFERROR(VLOOKUP(R2312,'[2]Listas niveles'!$D$2:$E$11,2,FALSE),"")</f>
        <v>DTCA</v>
      </c>
      <c r="B2312" s="23" t="str">
        <f>+IFERROR(VLOOKUP(AS2312,'[2]Listas anexo 1'!$A$7:$B$8,2,FALSE),"")</f>
        <v>ADMIN</v>
      </c>
      <c r="C2312" s="23" t="str">
        <f>+IFERROR(VLOOKUP(AT2312,'[2]Listas anexo 1'!$A$13:$B$15,2,FALSE),"")</f>
        <v>ADMINYCOOR</v>
      </c>
      <c r="D2312" s="23" t="str">
        <f>+IFERROR(VLOOKUP(AT2312,'[2]Listas anexo 1'!$A$13:$C$15,3,FALSE),"")</f>
        <v>CONTRIBUIR</v>
      </c>
      <c r="E2312" s="23" t="str">
        <f>+IFERROR(VLOOKUP(AT2312,'[2]Listas anexo 1'!$A$19:$B$21,2,FALSE),"")</f>
        <v>ADMINOB</v>
      </c>
      <c r="F2312" s="23" t="str">
        <f>+IFERROR(VLOOKUP(AV2312,'[2]Listas anexo 1'!$J$13:$K$21,2,FALSE),"")</f>
        <v>ADOBIV</v>
      </c>
      <c r="G2312" s="23" t="str">
        <f>+IFERROR(VLOOKUP(AW2312,'[2]LISTAS ANEXO 1. 2'!$A$9:$B$38,2,FALSE),"")</f>
        <v>AXVI</v>
      </c>
      <c r="H2312" s="23" t="str">
        <f>+IFERROR(IF(C2312="ADMINYCOOR",VLOOKUP(AY2312,'[2]LISTAS ANEXO 1. 3'!$B$13:$C$42,2,FALSE),IF(C2312="TASAS",VLOOKUP(AY2312,'[2]LISTAS ANEXO 1. 3'!$B$43:$C$51,2,FALSE),IF(C2312="FORTALECIMIENTO",VLOOKUP(AY2312,'[2]LISTAS ANEXO 1. 3'!$B$52:$C$58,2,FALSE),""))),"")</f>
        <v>CD</v>
      </c>
      <c r="I2312" s="23" t="str">
        <f>+IFERROR(VLOOKUP(#REF!,'[2]LISTAS ANEXO 1. 4'!$B$74:$C$90,2,FALSE),"")</f>
        <v/>
      </c>
      <c r="J2312" s="23" t="str">
        <f>+IFERROR(VLOOKUP(X2312,[2]ORDINALES!$B$2:$C$5,2,FALSE),"")</f>
        <v>CTADOS</v>
      </c>
      <c r="K2312" s="23" t="str">
        <f>+IFERROR(VLOOKUP(#REF!,[2]REGION!$G$2:$I$1125,2,FALSE),"")</f>
        <v/>
      </c>
      <c r="L2312" s="23" t="str">
        <f>+IFERROR(VLOOKUP(AI2312,[2]REGION!$G$2:$I$1125,2,FALSE),"")</f>
        <v>BOLIVAR</v>
      </c>
      <c r="M2312" s="23" t="str">
        <f>+IFERROR(VLOOKUP(#REF!,[2]ORDINALES!$H$2:$I$382,2,FALSE),"")</f>
        <v/>
      </c>
      <c r="N2312" s="23" t="str">
        <f>IFERROR(VLOOKUP(U2312,'[2]Lista Willy'!$B$11:$D$14,3,FALSE),"")</f>
        <v>REC_11</v>
      </c>
      <c r="O2312" s="24"/>
      <c r="P2312" s="90">
        <v>69009</v>
      </c>
      <c r="Q2312" s="90" t="s">
        <v>540</v>
      </c>
      <c r="R2312" s="90" t="s">
        <v>1757</v>
      </c>
      <c r="S2312" s="90" t="s">
        <v>2230</v>
      </c>
      <c r="T2312" s="94" t="s">
        <v>1757</v>
      </c>
      <c r="U2312" s="90" t="s">
        <v>52</v>
      </c>
      <c r="V2312" s="94" t="s">
        <v>53</v>
      </c>
      <c r="W2312" s="90" t="s">
        <v>54</v>
      </c>
      <c r="X2312" s="90" t="s">
        <v>55</v>
      </c>
      <c r="Y2312" s="99" t="s">
        <v>2241</v>
      </c>
      <c r="Z2312" s="87">
        <v>1000000</v>
      </c>
      <c r="AA2312" s="120"/>
      <c r="AB2312" s="87"/>
      <c r="AC2312" s="87"/>
      <c r="AD2312" s="87"/>
      <c r="AE2312" s="120">
        <v>1000000</v>
      </c>
      <c r="AF2312" s="88"/>
      <c r="AG2312" s="89"/>
      <c r="AH2312" s="90" t="s">
        <v>57</v>
      </c>
      <c r="AI2312" s="90" t="s">
        <v>1837</v>
      </c>
      <c r="AJ2312" s="90" t="s">
        <v>2147</v>
      </c>
      <c r="AK2312" s="90" t="s">
        <v>1881</v>
      </c>
      <c r="AL2312" s="90" t="s">
        <v>57</v>
      </c>
      <c r="AM2312" s="90"/>
      <c r="AN2312" s="90" t="s">
        <v>57</v>
      </c>
      <c r="AO2312" s="90" t="s">
        <v>1977</v>
      </c>
      <c r="AP2312" s="90" t="s">
        <v>57</v>
      </c>
      <c r="AQ2312" s="90" t="s">
        <v>387</v>
      </c>
      <c r="AR2312" s="90" t="s">
        <v>2150</v>
      </c>
      <c r="AS2312" s="90" t="s">
        <v>60</v>
      </c>
      <c r="AT2312" s="90" t="s">
        <v>61</v>
      </c>
      <c r="AU2312" s="97" t="s">
        <v>62</v>
      </c>
      <c r="AV2312" s="98" t="s">
        <v>63</v>
      </c>
      <c r="AW2312" s="98" t="s">
        <v>64</v>
      </c>
      <c r="AX2312" s="97">
        <v>3202008</v>
      </c>
      <c r="AY2312" s="98" t="s">
        <v>65</v>
      </c>
      <c r="AZ2312" s="110" t="s">
        <v>66</v>
      </c>
      <c r="BA2312" s="24"/>
    </row>
    <row r="2313" spans="1:53" ht="84.75" customHeight="1">
      <c r="A2313" s="23" t="str">
        <f>+IFERROR(VLOOKUP(R2313,'[2]Listas niveles'!$D$2:$E$11,2,FALSE),"")</f>
        <v>DTCA</v>
      </c>
      <c r="B2313" s="23" t="str">
        <f>+IFERROR(VLOOKUP(AS2313,'[2]Listas anexo 1'!$A$7:$B$8,2,FALSE),"")</f>
        <v>ADMIN</v>
      </c>
      <c r="C2313" s="23" t="str">
        <f>+IFERROR(VLOOKUP(AT2313,'[2]Listas anexo 1'!$A$13:$B$15,2,FALSE),"")</f>
        <v>ADMINYCOOR</v>
      </c>
      <c r="D2313" s="23" t="str">
        <f>+IFERROR(VLOOKUP(AT2313,'[2]Listas anexo 1'!$A$13:$C$15,3,FALSE),"")</f>
        <v>CONTRIBUIR</v>
      </c>
      <c r="E2313" s="23" t="str">
        <f>+IFERROR(VLOOKUP(AT2313,'[2]Listas anexo 1'!$A$19:$B$21,2,FALSE),"")</f>
        <v>ADMINOB</v>
      </c>
      <c r="F2313" s="23" t="str">
        <f>+IFERROR(VLOOKUP(AV2313,'[2]Listas anexo 1'!$J$13:$K$21,2,FALSE),"")</f>
        <v>ADOBIV</v>
      </c>
      <c r="G2313" s="23" t="str">
        <f>+IFERROR(VLOOKUP(AW2313,'[2]LISTAS ANEXO 1. 2'!$A$9:$B$38,2,FALSE),"")</f>
        <v>AXVI</v>
      </c>
      <c r="H2313" s="23" t="str">
        <f>+IFERROR(IF(C2313="ADMINYCOOR",VLOOKUP(AY2313,'[2]LISTAS ANEXO 1. 3'!$B$13:$C$42,2,FALSE),IF(C2313="TASAS",VLOOKUP(AY2313,'[2]LISTAS ANEXO 1. 3'!$B$43:$C$51,2,FALSE),IF(C2313="FORTALECIMIENTO",VLOOKUP(AY2313,'[2]LISTAS ANEXO 1. 3'!$B$52:$C$58,2,FALSE),""))),"")</f>
        <v>CD</v>
      </c>
      <c r="I2313" s="23" t="str">
        <f>+IFERROR(VLOOKUP(#REF!,'[2]LISTAS ANEXO 1. 4'!$B$74:$C$90,2,FALSE),"")</f>
        <v/>
      </c>
      <c r="J2313" s="23" t="str">
        <f>+IFERROR(VLOOKUP(X2313,[2]ORDINALES!$B$2:$C$5,2,FALSE),"")</f>
        <v>CTADOS</v>
      </c>
      <c r="K2313" s="23" t="str">
        <f>+IFERROR(VLOOKUP(#REF!,[2]REGION!$G$2:$I$1125,2,FALSE),"")</f>
        <v/>
      </c>
      <c r="L2313" s="23" t="str">
        <f>+IFERROR(VLOOKUP(AI2313,[2]REGION!$G$2:$I$1125,2,FALSE),"")</f>
        <v>BOLIVAR</v>
      </c>
      <c r="M2313" s="23" t="str">
        <f>+IFERROR(VLOOKUP(#REF!,[2]ORDINALES!$H$2:$I$382,2,FALSE),"")</f>
        <v/>
      </c>
      <c r="N2313" s="23" t="str">
        <f>IFERROR(VLOOKUP(U2313,'[2]Lista Willy'!$B$11:$D$14,3,FALSE),"")</f>
        <v>REC_20</v>
      </c>
      <c r="O2313" s="24"/>
      <c r="P2313" s="90">
        <v>69010</v>
      </c>
      <c r="Q2313" s="90" t="s">
        <v>540</v>
      </c>
      <c r="R2313" s="90" t="s">
        <v>1757</v>
      </c>
      <c r="S2313" s="90" t="s">
        <v>2230</v>
      </c>
      <c r="T2313" s="94" t="s">
        <v>1757</v>
      </c>
      <c r="U2313" s="90" t="s">
        <v>153</v>
      </c>
      <c r="V2313" s="94" t="s">
        <v>154</v>
      </c>
      <c r="W2313" s="90" t="s">
        <v>54</v>
      </c>
      <c r="X2313" s="90" t="s">
        <v>55</v>
      </c>
      <c r="Y2313" s="99" t="s">
        <v>2242</v>
      </c>
      <c r="Z2313" s="87">
        <v>3000000</v>
      </c>
      <c r="AA2313" s="120"/>
      <c r="AB2313" s="87"/>
      <c r="AC2313" s="87"/>
      <c r="AD2313" s="87"/>
      <c r="AE2313" s="120">
        <v>3000000</v>
      </c>
      <c r="AF2313" s="88"/>
      <c r="AG2313" s="89"/>
      <c r="AH2313" s="90" t="s">
        <v>57</v>
      </c>
      <c r="AI2313" s="90" t="s">
        <v>1837</v>
      </c>
      <c r="AJ2313" s="90" t="s">
        <v>2147</v>
      </c>
      <c r="AK2313" s="90" t="s">
        <v>1881</v>
      </c>
      <c r="AL2313" s="90" t="s">
        <v>57</v>
      </c>
      <c r="AM2313" s="90"/>
      <c r="AN2313" s="90" t="s">
        <v>57</v>
      </c>
      <c r="AO2313" s="90" t="s">
        <v>1977</v>
      </c>
      <c r="AP2313" s="90" t="s">
        <v>57</v>
      </c>
      <c r="AQ2313" s="90" t="s">
        <v>387</v>
      </c>
      <c r="AR2313" s="90" t="s">
        <v>2150</v>
      </c>
      <c r="AS2313" s="90" t="s">
        <v>60</v>
      </c>
      <c r="AT2313" s="90" t="s">
        <v>61</v>
      </c>
      <c r="AU2313" s="97" t="s">
        <v>62</v>
      </c>
      <c r="AV2313" s="98" t="s">
        <v>63</v>
      </c>
      <c r="AW2313" s="98" t="s">
        <v>64</v>
      </c>
      <c r="AX2313" s="97">
        <v>3202008</v>
      </c>
      <c r="AY2313" s="98" t="s">
        <v>65</v>
      </c>
      <c r="AZ2313" s="110" t="s">
        <v>66</v>
      </c>
      <c r="BA2313" s="24"/>
    </row>
    <row r="2314" spans="1:53" ht="84.75" customHeight="1">
      <c r="A2314" s="23" t="str">
        <f>+IFERROR(VLOOKUP(R2314,'[2]Listas niveles'!$D$2:$E$11,2,FALSE),"")</f>
        <v>DTCA</v>
      </c>
      <c r="B2314" s="23" t="str">
        <f>+IFERROR(VLOOKUP(AS2314,'[2]Listas anexo 1'!$A$7:$B$8,2,FALSE),"")</f>
        <v>ADMIN</v>
      </c>
      <c r="C2314" s="23" t="str">
        <f>+IFERROR(VLOOKUP(AT2314,'[2]Listas anexo 1'!$A$13:$B$15,2,FALSE),"")</f>
        <v>ADMINYCOOR</v>
      </c>
      <c r="D2314" s="23" t="str">
        <f>+IFERROR(VLOOKUP(AT2314,'[2]Listas anexo 1'!$A$13:$C$15,3,FALSE),"")</f>
        <v>CONTRIBUIR</v>
      </c>
      <c r="E2314" s="23" t="str">
        <f>+IFERROR(VLOOKUP(AT2314,'[2]Listas anexo 1'!$A$19:$B$21,2,FALSE),"")</f>
        <v>ADMINOB</v>
      </c>
      <c r="F2314" s="23" t="str">
        <f>+IFERROR(VLOOKUP(AV2314,'[2]Listas anexo 1'!$J$13:$K$21,2,FALSE),"")</f>
        <v>ADOBI</v>
      </c>
      <c r="G2314" s="23" t="str">
        <f>+IFERROR(VLOOKUP(AW2314,'[2]LISTAS ANEXO 1. 2'!$A$9:$B$38,2,FALSE),"")</f>
        <v>AIII</v>
      </c>
      <c r="H2314" s="23" t="str">
        <f>+IFERROR(IF(C2314="ADMINYCOOR",VLOOKUP(AY2314,'[2]LISTAS ANEXO 1. 3'!$B$13:$C$42,2,FALSE),IF(C2314="TASAS",VLOOKUP(AY2314,'[2]LISTAS ANEXO 1. 3'!$B$43:$C$51,2,FALSE),IF(C2314="FORTALECIMIENTO",VLOOKUP(AY2314,'[2]LISTAS ANEXO 1. 3'!$B$52:$C$58,2,FALSE),""))),"")</f>
        <v>DD</v>
      </c>
      <c r="I2314" s="23" t="str">
        <f>+IFERROR(VLOOKUP(#REF!,'[2]LISTAS ANEXO 1. 4'!$B$74:$C$90,2,FALSE),"")</f>
        <v/>
      </c>
      <c r="J2314" s="23" t="str">
        <f>+IFERROR(VLOOKUP(X2314,[2]ORDINALES!$B$2:$C$5,2,FALSE),"")</f>
        <v>CTADOS</v>
      </c>
      <c r="K2314" s="23" t="str">
        <f>+IFERROR(VLOOKUP(#REF!,[2]REGION!$G$2:$I$1125,2,FALSE),"")</f>
        <v/>
      </c>
      <c r="L2314" s="23" t="str">
        <f>+IFERROR(VLOOKUP(AI2314,[2]REGION!$G$2:$I$1125,2,FALSE),"")</f>
        <v>BOLIVAR</v>
      </c>
      <c r="M2314" s="23" t="str">
        <f>+IFERROR(VLOOKUP(#REF!,[2]ORDINALES!$H$2:$I$382,2,FALSE),"")</f>
        <v/>
      </c>
      <c r="N2314" s="23" t="str">
        <f>IFERROR(VLOOKUP(U2314,'[2]Lista Willy'!$B$11:$D$14,3,FALSE),"")</f>
        <v>REC_11</v>
      </c>
      <c r="O2314" s="24"/>
      <c r="P2314" s="90">
        <v>69011</v>
      </c>
      <c r="Q2314" s="90" t="s">
        <v>540</v>
      </c>
      <c r="R2314" s="90" t="s">
        <v>1757</v>
      </c>
      <c r="S2314" s="90" t="s">
        <v>2230</v>
      </c>
      <c r="T2314" s="94" t="s">
        <v>1757</v>
      </c>
      <c r="U2314" s="90" t="s">
        <v>52</v>
      </c>
      <c r="V2314" s="94" t="s">
        <v>53</v>
      </c>
      <c r="W2314" s="90" t="s">
        <v>54</v>
      </c>
      <c r="X2314" s="90" t="s">
        <v>55</v>
      </c>
      <c r="Y2314" s="99" t="s">
        <v>2243</v>
      </c>
      <c r="Z2314" s="87">
        <v>20599998</v>
      </c>
      <c r="AA2314" s="120"/>
      <c r="AB2314" s="87"/>
      <c r="AC2314" s="87"/>
      <c r="AD2314" s="87"/>
      <c r="AE2314" s="120">
        <v>20599998</v>
      </c>
      <c r="AF2314" s="88"/>
      <c r="AG2314" s="89"/>
      <c r="AH2314" s="90" t="s">
        <v>57</v>
      </c>
      <c r="AI2314" s="90" t="s">
        <v>1837</v>
      </c>
      <c r="AJ2314" s="90" t="s">
        <v>2147</v>
      </c>
      <c r="AK2314" s="90" t="s">
        <v>1881</v>
      </c>
      <c r="AL2314" s="90" t="s">
        <v>57</v>
      </c>
      <c r="AM2314" s="90"/>
      <c r="AN2314" s="90" t="s">
        <v>57</v>
      </c>
      <c r="AO2314" s="90" t="s">
        <v>1977</v>
      </c>
      <c r="AP2314" s="90" t="s">
        <v>2149</v>
      </c>
      <c r="AQ2314" s="90" t="s">
        <v>387</v>
      </c>
      <c r="AR2314" s="90" t="s">
        <v>2150</v>
      </c>
      <c r="AS2314" s="90" t="s">
        <v>60</v>
      </c>
      <c r="AT2314" s="90" t="s">
        <v>61</v>
      </c>
      <c r="AU2314" s="97" t="s">
        <v>62</v>
      </c>
      <c r="AV2314" s="98" t="s">
        <v>125</v>
      </c>
      <c r="AW2314" s="98" t="s">
        <v>324</v>
      </c>
      <c r="AX2314" s="97">
        <v>3202005</v>
      </c>
      <c r="AY2314" s="98" t="s">
        <v>325</v>
      </c>
      <c r="AZ2314" s="98" t="s">
        <v>326</v>
      </c>
      <c r="BA2314" s="24"/>
    </row>
    <row r="2315" spans="1:53" ht="84.75" customHeight="1">
      <c r="A2315" s="23" t="str">
        <f>+IFERROR(VLOOKUP(R2315,'[2]Listas niveles'!$D$2:$E$11,2,FALSE),"")</f>
        <v>DTCA</v>
      </c>
      <c r="B2315" s="23" t="str">
        <f>+IFERROR(VLOOKUP(AS2315,'[2]Listas anexo 1'!$A$7:$B$8,2,FALSE),"")</f>
        <v>ADMIN</v>
      </c>
      <c r="C2315" s="23" t="str">
        <f>+IFERROR(VLOOKUP(AT2315,'[2]Listas anexo 1'!$A$13:$B$15,2,FALSE),"")</f>
        <v>ADMINYCOOR</v>
      </c>
      <c r="D2315" s="23" t="str">
        <f>+IFERROR(VLOOKUP(AT2315,'[2]Listas anexo 1'!$A$13:$C$15,3,FALSE),"")</f>
        <v>CONTRIBUIR</v>
      </c>
      <c r="E2315" s="23" t="str">
        <f>+IFERROR(VLOOKUP(AT2315,'[2]Listas anexo 1'!$A$19:$B$21,2,FALSE),"")</f>
        <v>ADMINOB</v>
      </c>
      <c r="F2315" s="23" t="str">
        <f>+IFERROR(VLOOKUP(AV2315,'[2]Listas anexo 1'!$J$13:$K$21,2,FALSE),"")</f>
        <v>ADOBI</v>
      </c>
      <c r="G2315" s="23" t="str">
        <f>+IFERROR(VLOOKUP(AW2315,'[2]LISTAS ANEXO 1. 2'!$A$9:$B$38,2,FALSE),"")</f>
        <v>AIII</v>
      </c>
      <c r="H2315" s="23" t="str">
        <f>+IFERROR(IF(C2315="ADMINYCOOR",VLOOKUP(AY2315,'[2]LISTAS ANEXO 1. 3'!$B$13:$C$42,2,FALSE),IF(C2315="TASAS",VLOOKUP(AY2315,'[2]LISTAS ANEXO 1. 3'!$B$43:$C$51,2,FALSE),IF(C2315="FORTALECIMIENTO",VLOOKUP(AY2315,'[2]LISTAS ANEXO 1. 3'!$B$52:$C$58,2,FALSE),""))),"")</f>
        <v>DD</v>
      </c>
      <c r="I2315" s="23" t="str">
        <f>+IFERROR(VLOOKUP(#REF!,'[2]LISTAS ANEXO 1. 4'!$B$74:$C$90,2,FALSE),"")</f>
        <v/>
      </c>
      <c r="J2315" s="23" t="str">
        <f>+IFERROR(VLOOKUP(X2315,[2]ORDINALES!$B$2:$C$5,2,FALSE),"")</f>
        <v>CTADOS</v>
      </c>
      <c r="K2315" s="23" t="str">
        <f>+IFERROR(VLOOKUP(#REF!,[2]REGION!$G$2:$I$1125,2,FALSE),"")</f>
        <v/>
      </c>
      <c r="L2315" s="23" t="str">
        <f>+IFERROR(VLOOKUP(AI2315,[2]REGION!$G$2:$I$1125,2,FALSE),"")</f>
        <v>BOLIVAR</v>
      </c>
      <c r="M2315" s="23" t="str">
        <f>+IFERROR(VLOOKUP(#REF!,[2]ORDINALES!$H$2:$I$382,2,FALSE),"")</f>
        <v/>
      </c>
      <c r="N2315" s="23" t="str">
        <f>IFERROR(VLOOKUP(U2315,'[2]Lista Willy'!$B$11:$D$14,3,FALSE),"")</f>
        <v>REC_11</v>
      </c>
      <c r="O2315" s="24"/>
      <c r="P2315" s="90">
        <v>69012</v>
      </c>
      <c r="Q2315" s="90" t="s">
        <v>540</v>
      </c>
      <c r="R2315" s="90" t="s">
        <v>1757</v>
      </c>
      <c r="S2315" s="90" t="s">
        <v>2230</v>
      </c>
      <c r="T2315" s="94" t="s">
        <v>1757</v>
      </c>
      <c r="U2315" s="90" t="s">
        <v>52</v>
      </c>
      <c r="V2315" s="94" t="s">
        <v>53</v>
      </c>
      <c r="W2315" s="90" t="s">
        <v>54</v>
      </c>
      <c r="X2315" s="90" t="s">
        <v>55</v>
      </c>
      <c r="Y2315" s="99" t="s">
        <v>2244</v>
      </c>
      <c r="Z2315" s="87">
        <v>31995920</v>
      </c>
      <c r="AA2315" s="120"/>
      <c r="AB2315" s="87"/>
      <c r="AC2315" s="87"/>
      <c r="AD2315" s="87"/>
      <c r="AE2315" s="120">
        <v>31995920</v>
      </c>
      <c r="AF2315" s="88"/>
      <c r="AG2315" s="89"/>
      <c r="AH2315" s="90" t="s">
        <v>57</v>
      </c>
      <c r="AI2315" s="90" t="s">
        <v>1837</v>
      </c>
      <c r="AJ2315" s="90" t="s">
        <v>2147</v>
      </c>
      <c r="AK2315" s="90" t="s">
        <v>1881</v>
      </c>
      <c r="AL2315" s="90" t="s">
        <v>57</v>
      </c>
      <c r="AM2315" s="90"/>
      <c r="AN2315" s="90" t="s">
        <v>57</v>
      </c>
      <c r="AO2315" s="90" t="s">
        <v>1977</v>
      </c>
      <c r="AP2315" s="90" t="s">
        <v>2149</v>
      </c>
      <c r="AQ2315" s="90" t="s">
        <v>387</v>
      </c>
      <c r="AR2315" s="90" t="s">
        <v>2150</v>
      </c>
      <c r="AS2315" s="90" t="s">
        <v>60</v>
      </c>
      <c r="AT2315" s="90" t="s">
        <v>61</v>
      </c>
      <c r="AU2315" s="97" t="s">
        <v>62</v>
      </c>
      <c r="AV2315" s="98" t="s">
        <v>125</v>
      </c>
      <c r="AW2315" s="98" t="s">
        <v>324</v>
      </c>
      <c r="AX2315" s="97">
        <v>3202005</v>
      </c>
      <c r="AY2315" s="98" t="s">
        <v>325</v>
      </c>
      <c r="AZ2315" s="98" t="s">
        <v>326</v>
      </c>
      <c r="BA2315" s="24"/>
    </row>
    <row r="2316" spans="1:53" ht="84.75" customHeight="1">
      <c r="A2316" s="23" t="str">
        <f>+IFERROR(VLOOKUP(R2316,'[2]Listas niveles'!$D$2:$E$11,2,FALSE),"")</f>
        <v>DTCA</v>
      </c>
      <c r="B2316" s="23" t="str">
        <f>+IFERROR(VLOOKUP(AS2316,'[2]Listas anexo 1'!$A$7:$B$8,2,FALSE),"")</f>
        <v>ADMIN</v>
      </c>
      <c r="C2316" s="23" t="str">
        <f>+IFERROR(VLOOKUP(AT2316,'[2]Listas anexo 1'!$A$13:$B$15,2,FALSE),"")</f>
        <v>ADMINYCOOR</v>
      </c>
      <c r="D2316" s="23" t="str">
        <f>+IFERROR(VLOOKUP(AT2316,'[2]Listas anexo 1'!$A$13:$C$15,3,FALSE),"")</f>
        <v>CONTRIBUIR</v>
      </c>
      <c r="E2316" s="23" t="str">
        <f>+IFERROR(VLOOKUP(AT2316,'[2]Listas anexo 1'!$A$19:$B$21,2,FALSE),"")</f>
        <v>ADMINOB</v>
      </c>
      <c r="F2316" s="23" t="str">
        <f>+IFERROR(VLOOKUP(AV2316,'[2]Listas anexo 1'!$J$13:$K$21,2,FALSE),"")</f>
        <v>ADOBI</v>
      </c>
      <c r="G2316" s="23" t="str">
        <f>+IFERROR(VLOOKUP(AW2316,'[2]LISTAS ANEXO 1. 2'!$A$9:$B$38,2,FALSE),"")</f>
        <v>AIII</v>
      </c>
      <c r="H2316" s="23" t="str">
        <f>+IFERROR(IF(C2316="ADMINYCOOR",VLOOKUP(AY2316,'[2]LISTAS ANEXO 1. 3'!$B$13:$C$42,2,FALSE),IF(C2316="TASAS",VLOOKUP(AY2316,'[2]LISTAS ANEXO 1. 3'!$B$43:$C$51,2,FALSE),IF(C2316="FORTALECIMIENTO",VLOOKUP(AY2316,'[2]LISTAS ANEXO 1. 3'!$B$52:$C$58,2,FALSE),""))),"")</f>
        <v>DD</v>
      </c>
      <c r="I2316" s="23" t="str">
        <f>+IFERROR(VLOOKUP(#REF!,'[2]LISTAS ANEXO 1. 4'!$B$74:$C$90,2,FALSE),"")</f>
        <v/>
      </c>
      <c r="J2316" s="23" t="str">
        <f>+IFERROR(VLOOKUP(X2316,[2]ORDINALES!$B$2:$C$5,2,FALSE),"")</f>
        <v>CTADOS</v>
      </c>
      <c r="K2316" s="23" t="str">
        <f>+IFERROR(VLOOKUP(#REF!,[2]REGION!$G$2:$I$1125,2,FALSE),"")</f>
        <v/>
      </c>
      <c r="L2316" s="23" t="str">
        <f>+IFERROR(VLOOKUP(AI2316,[2]REGION!$G$2:$I$1125,2,FALSE),"")</f>
        <v>BOLIVAR</v>
      </c>
      <c r="M2316" s="23" t="str">
        <f>+IFERROR(VLOOKUP(#REF!,[2]ORDINALES!$H$2:$I$382,2,FALSE),"")</f>
        <v/>
      </c>
      <c r="N2316" s="23" t="str">
        <f>IFERROR(VLOOKUP(U2316,'[2]Lista Willy'!$B$11:$D$14,3,FALSE),"")</f>
        <v>REC_11</v>
      </c>
      <c r="O2316" s="24"/>
      <c r="P2316" s="90">
        <v>69013</v>
      </c>
      <c r="Q2316" s="90" t="s">
        <v>540</v>
      </c>
      <c r="R2316" s="90" t="s">
        <v>1757</v>
      </c>
      <c r="S2316" s="90" t="s">
        <v>2230</v>
      </c>
      <c r="T2316" s="94" t="s">
        <v>1757</v>
      </c>
      <c r="U2316" s="90" t="s">
        <v>52</v>
      </c>
      <c r="V2316" s="94" t="s">
        <v>53</v>
      </c>
      <c r="W2316" s="90" t="s">
        <v>54</v>
      </c>
      <c r="X2316" s="90" t="s">
        <v>55</v>
      </c>
      <c r="Y2316" s="99" t="s">
        <v>2245</v>
      </c>
      <c r="Z2316" s="87">
        <v>7404082</v>
      </c>
      <c r="AA2316" s="120"/>
      <c r="AB2316" s="87"/>
      <c r="AC2316" s="87"/>
      <c r="AD2316" s="87"/>
      <c r="AE2316" s="120">
        <v>7404082</v>
      </c>
      <c r="AF2316" s="88"/>
      <c r="AG2316" s="89"/>
      <c r="AH2316" s="90" t="s">
        <v>57</v>
      </c>
      <c r="AI2316" s="90" t="s">
        <v>1837</v>
      </c>
      <c r="AJ2316" s="90" t="s">
        <v>2147</v>
      </c>
      <c r="AK2316" s="90" t="s">
        <v>1881</v>
      </c>
      <c r="AL2316" s="90" t="s">
        <v>57</v>
      </c>
      <c r="AM2316" s="90"/>
      <c r="AN2316" s="90" t="s">
        <v>57</v>
      </c>
      <c r="AO2316" s="90" t="s">
        <v>1977</v>
      </c>
      <c r="AP2316" s="90" t="s">
        <v>2149</v>
      </c>
      <c r="AQ2316" s="90" t="s">
        <v>387</v>
      </c>
      <c r="AR2316" s="90" t="s">
        <v>2150</v>
      </c>
      <c r="AS2316" s="90" t="s">
        <v>60</v>
      </c>
      <c r="AT2316" s="90" t="s">
        <v>61</v>
      </c>
      <c r="AU2316" s="97" t="s">
        <v>62</v>
      </c>
      <c r="AV2316" s="98" t="s">
        <v>125</v>
      </c>
      <c r="AW2316" s="98" t="s">
        <v>324</v>
      </c>
      <c r="AX2316" s="97">
        <v>3202005</v>
      </c>
      <c r="AY2316" s="98" t="s">
        <v>325</v>
      </c>
      <c r="AZ2316" s="98" t="s">
        <v>326</v>
      </c>
      <c r="BA2316" s="24"/>
    </row>
    <row r="2317" spans="1:53" ht="84.75" customHeight="1">
      <c r="A2317" s="23" t="str">
        <f>+IFERROR(VLOOKUP(R2317,'[2]Listas niveles'!$D$2:$E$11,2,FALSE),"")</f>
        <v>DTCA</v>
      </c>
      <c r="B2317" s="23" t="str">
        <f>+IFERROR(VLOOKUP(AS2317,'[2]Listas anexo 1'!$A$7:$B$8,2,FALSE),"")</f>
        <v>ADMIN</v>
      </c>
      <c r="C2317" s="23" t="str">
        <f>+IFERROR(VLOOKUP(AT2317,'[2]Listas anexo 1'!$A$13:$B$15,2,FALSE),"")</f>
        <v>ADMINYCOOR</v>
      </c>
      <c r="D2317" s="23" t="str">
        <f>+IFERROR(VLOOKUP(AT2317,'[2]Listas anexo 1'!$A$13:$C$15,3,FALSE),"")</f>
        <v>CONTRIBUIR</v>
      </c>
      <c r="E2317" s="23" t="str">
        <f>+IFERROR(VLOOKUP(AT2317,'[2]Listas anexo 1'!$A$19:$B$21,2,FALSE),"")</f>
        <v>ADMINOB</v>
      </c>
      <c r="F2317" s="23" t="str">
        <f>+IFERROR(VLOOKUP(AV2317,'[2]Listas anexo 1'!$J$13:$K$21,2,FALSE),"")</f>
        <v>ADOBIV</v>
      </c>
      <c r="G2317" s="23" t="str">
        <f>+IFERROR(VLOOKUP(AW2317,'[2]LISTAS ANEXO 1. 2'!$A$9:$B$38,2,FALSE),"")</f>
        <v>AXVI</v>
      </c>
      <c r="H2317" s="23" t="str">
        <f>+IFERROR(IF(C2317="ADMINYCOOR",VLOOKUP(AY2317,'[2]LISTAS ANEXO 1. 3'!$B$13:$C$42,2,FALSE),IF(C2317="TASAS",VLOOKUP(AY2317,'[2]LISTAS ANEXO 1. 3'!$B$43:$C$51,2,FALSE),IF(C2317="FORTALECIMIENTO",VLOOKUP(AY2317,'[2]LISTAS ANEXO 1. 3'!$B$52:$C$58,2,FALSE),""))),"")</f>
        <v>CD</v>
      </c>
      <c r="I2317" s="23" t="str">
        <f>+IFERROR(VLOOKUP(#REF!,'[2]LISTAS ANEXO 1. 4'!$B$74:$C$90,2,FALSE),"")</f>
        <v/>
      </c>
      <c r="J2317" s="23" t="str">
        <f>+IFERROR(VLOOKUP(X2317,[2]ORDINALES!$B$2:$C$5,2,FALSE),"")</f>
        <v>CTADOS</v>
      </c>
      <c r="K2317" s="23" t="str">
        <f>+IFERROR(VLOOKUP(#REF!,[2]REGION!$G$2:$I$1125,2,FALSE),"")</f>
        <v/>
      </c>
      <c r="L2317" s="23" t="str">
        <f>+IFERROR(VLOOKUP(AI2317,[2]REGION!$G$2:$I$1125,2,FALSE),"")</f>
        <v>BOLIVAR</v>
      </c>
      <c r="M2317" s="23" t="str">
        <f>+IFERROR(VLOOKUP(#REF!,[2]ORDINALES!$H$2:$I$382,2,FALSE),"")</f>
        <v/>
      </c>
      <c r="N2317" s="23" t="str">
        <f>IFERROR(VLOOKUP(U2317,'[2]Lista Willy'!$B$11:$D$14,3,FALSE),"")</f>
        <v>REC_11</v>
      </c>
      <c r="O2317" s="24"/>
      <c r="P2317" s="90">
        <v>69014</v>
      </c>
      <c r="Q2317" s="90" t="s">
        <v>540</v>
      </c>
      <c r="R2317" s="90" t="s">
        <v>1757</v>
      </c>
      <c r="S2317" s="90" t="s">
        <v>2230</v>
      </c>
      <c r="T2317" s="94" t="s">
        <v>1757</v>
      </c>
      <c r="U2317" s="90" t="s">
        <v>52</v>
      </c>
      <c r="V2317" s="94" t="s">
        <v>53</v>
      </c>
      <c r="W2317" s="90" t="s">
        <v>54</v>
      </c>
      <c r="X2317" s="90" t="s">
        <v>55</v>
      </c>
      <c r="Y2317" s="99" t="s">
        <v>2246</v>
      </c>
      <c r="Z2317" s="87">
        <v>17164950</v>
      </c>
      <c r="AA2317" s="120"/>
      <c r="AB2317" s="87"/>
      <c r="AC2317" s="87"/>
      <c r="AD2317" s="87"/>
      <c r="AE2317" s="120">
        <v>17164950</v>
      </c>
      <c r="AF2317" s="88"/>
      <c r="AG2317" s="89"/>
      <c r="AH2317" s="90" t="s">
        <v>57</v>
      </c>
      <c r="AI2317" s="90" t="s">
        <v>1837</v>
      </c>
      <c r="AJ2317" s="90" t="s">
        <v>2147</v>
      </c>
      <c r="AK2317" s="90" t="s">
        <v>1881</v>
      </c>
      <c r="AL2317" s="90" t="s">
        <v>57</v>
      </c>
      <c r="AM2317" s="90"/>
      <c r="AN2317" s="90" t="s">
        <v>57</v>
      </c>
      <c r="AO2317" s="90" t="s">
        <v>1977</v>
      </c>
      <c r="AP2317" s="90" t="s">
        <v>2149</v>
      </c>
      <c r="AQ2317" s="90" t="s">
        <v>387</v>
      </c>
      <c r="AR2317" s="90" t="s">
        <v>57</v>
      </c>
      <c r="AS2317" s="90" t="s">
        <v>60</v>
      </c>
      <c r="AT2317" s="90" t="s">
        <v>61</v>
      </c>
      <c r="AU2317" s="97" t="s">
        <v>62</v>
      </c>
      <c r="AV2317" s="98" t="s">
        <v>63</v>
      </c>
      <c r="AW2317" s="98" t="s">
        <v>64</v>
      </c>
      <c r="AX2317" s="97">
        <v>3202008</v>
      </c>
      <c r="AY2317" s="98" t="s">
        <v>65</v>
      </c>
      <c r="AZ2317" s="98" t="s">
        <v>66</v>
      </c>
      <c r="BA2317" s="24"/>
    </row>
    <row r="2318" spans="1:53" ht="84.75" customHeight="1">
      <c r="A2318" s="23" t="str">
        <f>+IFERROR(VLOOKUP(R2318,'[2]Listas niveles'!$D$2:$E$11,2,FALSE),"")</f>
        <v>DTCA</v>
      </c>
      <c r="B2318" s="23" t="str">
        <f>+IFERROR(VLOOKUP(AS2318,'[2]Listas anexo 1'!$A$7:$B$8,2,FALSE),"")</f>
        <v>ADMIN</v>
      </c>
      <c r="C2318" s="23" t="str">
        <f>+IFERROR(VLOOKUP(AT2318,'[2]Listas anexo 1'!$A$13:$B$15,2,FALSE),"")</f>
        <v>ADMINYCOOR</v>
      </c>
      <c r="D2318" s="23" t="str">
        <f>+IFERROR(VLOOKUP(AT2318,'[2]Listas anexo 1'!$A$13:$C$15,3,FALSE),"")</f>
        <v>CONTRIBUIR</v>
      </c>
      <c r="E2318" s="23" t="str">
        <f>+IFERROR(VLOOKUP(AT2318,'[2]Listas anexo 1'!$A$19:$B$21,2,FALSE),"")</f>
        <v>ADMINOB</v>
      </c>
      <c r="F2318" s="23" t="str">
        <f>+IFERROR(VLOOKUP(AV2318,'[2]Listas anexo 1'!$J$13:$K$21,2,FALSE),"")</f>
        <v>ADOBIV</v>
      </c>
      <c r="G2318" s="23" t="str">
        <f>+IFERROR(VLOOKUP(AW2318,'[2]LISTAS ANEXO 1. 2'!$A$9:$B$38,2,FALSE),"")</f>
        <v>AXVI</v>
      </c>
      <c r="H2318" s="23" t="str">
        <f>+IFERROR(IF(C2318="ADMINYCOOR",VLOOKUP(AY2318,'[2]LISTAS ANEXO 1. 3'!$B$13:$C$42,2,FALSE),IF(C2318="TASAS",VLOOKUP(AY2318,'[2]LISTAS ANEXO 1. 3'!$B$43:$C$51,2,FALSE),IF(C2318="FORTALECIMIENTO",VLOOKUP(AY2318,'[2]LISTAS ANEXO 1. 3'!$B$52:$C$58,2,FALSE),""))),"")</f>
        <v>CD</v>
      </c>
      <c r="I2318" s="23" t="str">
        <f>+IFERROR(VLOOKUP(#REF!,'[2]LISTAS ANEXO 1. 4'!$B$74:$C$90,2,FALSE),"")</f>
        <v/>
      </c>
      <c r="J2318" s="23" t="str">
        <f>+IFERROR(VLOOKUP(X2318,[2]ORDINALES!$B$2:$C$5,2,FALSE),"")</f>
        <v>CTADOS</v>
      </c>
      <c r="K2318" s="23" t="str">
        <f>+IFERROR(VLOOKUP(#REF!,[2]REGION!$G$2:$I$1125,2,FALSE),"")</f>
        <v/>
      </c>
      <c r="L2318" s="23" t="str">
        <f>+IFERROR(VLOOKUP(AI2318,[2]REGION!$G$2:$I$1125,2,FALSE),"")</f>
        <v>BOLIVAR</v>
      </c>
      <c r="M2318" s="23" t="str">
        <f>+IFERROR(VLOOKUP(#REF!,[2]ORDINALES!$H$2:$I$382,2,FALSE),"")</f>
        <v/>
      </c>
      <c r="N2318" s="23" t="str">
        <f>IFERROR(VLOOKUP(U2318,'[2]Lista Willy'!$B$11:$D$14,3,FALSE),"")</f>
        <v>REC_11</v>
      </c>
      <c r="O2318" s="24"/>
      <c r="P2318" s="90">
        <v>69015</v>
      </c>
      <c r="Q2318" s="90" t="s">
        <v>540</v>
      </c>
      <c r="R2318" s="90" t="s">
        <v>1757</v>
      </c>
      <c r="S2318" s="90" t="s">
        <v>2230</v>
      </c>
      <c r="T2318" s="94" t="s">
        <v>1757</v>
      </c>
      <c r="U2318" s="90" t="s">
        <v>52</v>
      </c>
      <c r="V2318" s="94" t="s">
        <v>53</v>
      </c>
      <c r="W2318" s="90" t="s">
        <v>54</v>
      </c>
      <c r="X2318" s="90" t="s">
        <v>55</v>
      </c>
      <c r="Y2318" s="99" t="s">
        <v>2247</v>
      </c>
      <c r="Z2318" s="87">
        <v>11999500</v>
      </c>
      <c r="AA2318" s="120"/>
      <c r="AB2318" s="87"/>
      <c r="AC2318" s="87"/>
      <c r="AD2318" s="87"/>
      <c r="AE2318" s="120">
        <v>11999500</v>
      </c>
      <c r="AF2318" s="88"/>
      <c r="AG2318" s="89"/>
      <c r="AH2318" s="90" t="s">
        <v>57</v>
      </c>
      <c r="AI2318" s="90" t="s">
        <v>1837</v>
      </c>
      <c r="AJ2318" s="90" t="s">
        <v>2147</v>
      </c>
      <c r="AK2318" s="90" t="s">
        <v>1881</v>
      </c>
      <c r="AL2318" s="90" t="s">
        <v>57</v>
      </c>
      <c r="AM2318" s="90"/>
      <c r="AN2318" s="90" t="s">
        <v>57</v>
      </c>
      <c r="AO2318" s="90" t="s">
        <v>1977</v>
      </c>
      <c r="AP2318" s="90" t="s">
        <v>2149</v>
      </c>
      <c r="AQ2318" s="90" t="s">
        <v>387</v>
      </c>
      <c r="AR2318" s="90" t="s">
        <v>57</v>
      </c>
      <c r="AS2318" s="90" t="s">
        <v>60</v>
      </c>
      <c r="AT2318" s="90" t="s">
        <v>61</v>
      </c>
      <c r="AU2318" s="97" t="s">
        <v>62</v>
      </c>
      <c r="AV2318" s="98" t="s">
        <v>63</v>
      </c>
      <c r="AW2318" s="98" t="s">
        <v>64</v>
      </c>
      <c r="AX2318" s="97">
        <v>3202008</v>
      </c>
      <c r="AY2318" s="98" t="s">
        <v>65</v>
      </c>
      <c r="AZ2318" s="98" t="s">
        <v>66</v>
      </c>
      <c r="BA2318" s="24"/>
    </row>
    <row r="2319" spans="1:53" ht="84.75" customHeight="1">
      <c r="A2319" s="23" t="str">
        <f>+IFERROR(VLOOKUP(R2319,'[2]Listas niveles'!$D$2:$E$11,2,FALSE),"")</f>
        <v>DTCA</v>
      </c>
      <c r="B2319" s="23" t="str">
        <f>+IFERROR(VLOOKUP(AS2319,'[2]Listas anexo 1'!$A$7:$B$8,2,FALSE),"")</f>
        <v>ADMIN</v>
      </c>
      <c r="C2319" s="23" t="str">
        <f>+IFERROR(VLOOKUP(AT2319,'[2]Listas anexo 1'!$A$13:$B$15,2,FALSE),"")</f>
        <v>ADMINYCOOR</v>
      </c>
      <c r="D2319" s="23" t="str">
        <f>+IFERROR(VLOOKUP(AT2319,'[2]Listas anexo 1'!$A$13:$C$15,3,FALSE),"")</f>
        <v>CONTRIBUIR</v>
      </c>
      <c r="E2319" s="23" t="str">
        <f>+IFERROR(VLOOKUP(AT2319,'[2]Listas anexo 1'!$A$19:$B$21,2,FALSE),"")</f>
        <v>ADMINOB</v>
      </c>
      <c r="F2319" s="23" t="str">
        <f>+IFERROR(VLOOKUP(AV2319,'[2]Listas anexo 1'!$J$13:$K$21,2,FALSE),"")</f>
        <v>ADOBI</v>
      </c>
      <c r="G2319" s="23" t="str">
        <f>+IFERROR(VLOOKUP(AW2319,'[2]LISTAS ANEXO 1. 2'!$A$9:$B$38,2,FALSE),"")</f>
        <v>AIII</v>
      </c>
      <c r="H2319" s="23" t="str">
        <f>+IFERROR(IF(C2319="ADMINYCOOR",VLOOKUP(AY2319,'[2]LISTAS ANEXO 1. 3'!$B$13:$C$42,2,FALSE),IF(C2319="TASAS",VLOOKUP(AY2319,'[2]LISTAS ANEXO 1. 3'!$B$43:$C$51,2,FALSE),IF(C2319="FORTALECIMIENTO",VLOOKUP(AY2319,'[2]LISTAS ANEXO 1. 3'!$B$52:$C$58,2,FALSE),""))),"")</f>
        <v>DD</v>
      </c>
      <c r="I2319" s="23" t="str">
        <f>+IFERROR(VLOOKUP(#REF!,'[2]LISTAS ANEXO 1. 4'!$B$74:$C$90,2,FALSE),"")</f>
        <v/>
      </c>
      <c r="J2319" s="23" t="str">
        <f>+IFERROR(VLOOKUP(X2319,[2]ORDINALES!$B$2:$C$5,2,FALSE),"")</f>
        <v>CTADOS</v>
      </c>
      <c r="K2319" s="23" t="str">
        <f>+IFERROR(VLOOKUP(#REF!,[2]REGION!$G$2:$I$1125,2,FALSE),"")</f>
        <v/>
      </c>
      <c r="L2319" s="23" t="str">
        <f>+IFERROR(VLOOKUP(AI2319,[2]REGION!$G$2:$I$1125,2,FALSE),"")</f>
        <v>GUAJIRA</v>
      </c>
      <c r="M2319" s="23" t="str">
        <f>+IFERROR(VLOOKUP(#REF!,[2]ORDINALES!$H$2:$I$382,2,FALSE),"")</f>
        <v/>
      </c>
      <c r="N2319" s="23" t="str">
        <f>IFERROR(VLOOKUP(U2319,'[2]Lista Willy'!$B$11:$D$14,3,FALSE),"")</f>
        <v>REC_11</v>
      </c>
      <c r="O2319" s="24"/>
      <c r="P2319" s="90">
        <v>70000</v>
      </c>
      <c r="Q2319" s="90" t="s">
        <v>540</v>
      </c>
      <c r="R2319" s="90" t="s">
        <v>1757</v>
      </c>
      <c r="S2319" s="90" t="s">
        <v>2248</v>
      </c>
      <c r="T2319" s="94" t="s">
        <v>1757</v>
      </c>
      <c r="U2319" s="90" t="s">
        <v>52</v>
      </c>
      <c r="V2319" s="94" t="s">
        <v>53</v>
      </c>
      <c r="W2319" s="90" t="s">
        <v>54</v>
      </c>
      <c r="X2319" s="90" t="s">
        <v>55</v>
      </c>
      <c r="Y2319" s="99" t="s">
        <v>2249</v>
      </c>
      <c r="Z2319" s="87">
        <v>48300000</v>
      </c>
      <c r="AA2319" s="120"/>
      <c r="AB2319" s="87"/>
      <c r="AC2319" s="87"/>
      <c r="AD2319" s="87"/>
      <c r="AE2319" s="120">
        <v>48300000</v>
      </c>
      <c r="AF2319" s="88"/>
      <c r="AG2319" s="89">
        <v>0</v>
      </c>
      <c r="AH2319" s="90">
        <v>0</v>
      </c>
      <c r="AI2319" s="90" t="s">
        <v>1814</v>
      </c>
      <c r="AJ2319" s="90" t="s">
        <v>1907</v>
      </c>
      <c r="AK2319" s="90" t="s">
        <v>1881</v>
      </c>
      <c r="AL2319" s="90"/>
      <c r="AM2319" s="90"/>
      <c r="AN2319" s="90"/>
      <c r="AO2319" s="90" t="s">
        <v>2250</v>
      </c>
      <c r="AP2319" s="90"/>
      <c r="AQ2319" s="90"/>
      <c r="AR2319" s="90"/>
      <c r="AS2319" s="90" t="s">
        <v>60</v>
      </c>
      <c r="AT2319" s="90" t="s">
        <v>61</v>
      </c>
      <c r="AU2319" s="97" t="s">
        <v>62</v>
      </c>
      <c r="AV2319" s="98" t="s">
        <v>125</v>
      </c>
      <c r="AW2319" s="98" t="s">
        <v>324</v>
      </c>
      <c r="AX2319" s="97">
        <v>3202005</v>
      </c>
      <c r="AY2319" s="98" t="s">
        <v>325</v>
      </c>
      <c r="AZ2319" s="98" t="s">
        <v>389</v>
      </c>
      <c r="BA2319" s="24"/>
    </row>
    <row r="2320" spans="1:53" ht="84.75" customHeight="1">
      <c r="A2320" s="23" t="str">
        <f>+IFERROR(VLOOKUP(R2320,'[2]Listas niveles'!$D$2:$E$11,2,FALSE),"")</f>
        <v>DTCA</v>
      </c>
      <c r="B2320" s="23" t="str">
        <f>+IFERROR(VLOOKUP(AS2320,'[2]Listas anexo 1'!$A$7:$B$8,2,FALSE),"")</f>
        <v>ADMIN</v>
      </c>
      <c r="C2320" s="23" t="str">
        <f>+IFERROR(VLOOKUP(AT2320,'[2]Listas anexo 1'!$A$13:$B$15,2,FALSE),"")</f>
        <v>ADMINYCOOR</v>
      </c>
      <c r="D2320" s="23" t="str">
        <f>+IFERROR(VLOOKUP(AT2320,'[2]Listas anexo 1'!$A$13:$C$15,3,FALSE),"")</f>
        <v>CONTRIBUIR</v>
      </c>
      <c r="E2320" s="23" t="str">
        <f>+IFERROR(VLOOKUP(AT2320,'[2]Listas anexo 1'!$A$19:$B$21,2,FALSE),"")</f>
        <v>ADMINOB</v>
      </c>
      <c r="F2320" s="23" t="str">
        <f>+IFERROR(VLOOKUP(AV2320,'[2]Listas anexo 1'!$J$13:$K$21,2,FALSE),"")</f>
        <v>ADOBI</v>
      </c>
      <c r="G2320" s="23" t="str">
        <f>+IFERROR(VLOOKUP(AW2320,'[2]LISTAS ANEXO 1. 2'!$A$9:$B$38,2,FALSE),"")</f>
        <v>AIII</v>
      </c>
      <c r="H2320" s="23" t="str">
        <f>+IFERROR(IF(C2320="ADMINYCOOR",VLOOKUP(AY2320,'[2]LISTAS ANEXO 1. 3'!$B$13:$C$42,2,FALSE),IF(C2320="TASAS",VLOOKUP(AY2320,'[2]LISTAS ANEXO 1. 3'!$B$43:$C$51,2,FALSE),IF(C2320="FORTALECIMIENTO",VLOOKUP(AY2320,'[2]LISTAS ANEXO 1. 3'!$B$52:$C$58,2,FALSE),""))),"")</f>
        <v>DD</v>
      </c>
      <c r="I2320" s="23" t="str">
        <f>+IFERROR(VLOOKUP(#REF!,'[2]LISTAS ANEXO 1. 4'!$B$74:$C$90,2,FALSE),"")</f>
        <v/>
      </c>
      <c r="J2320" s="23" t="str">
        <f>+IFERROR(VLOOKUP(X2320,[2]ORDINALES!$B$2:$C$5,2,FALSE),"")</f>
        <v>CTADOS</v>
      </c>
      <c r="K2320" s="23" t="str">
        <f>+IFERROR(VLOOKUP(#REF!,[2]REGION!$G$2:$I$1125,2,FALSE),"")</f>
        <v/>
      </c>
      <c r="L2320" s="23" t="str">
        <f>+IFERROR(VLOOKUP(AI2320,[2]REGION!$G$2:$I$1125,2,FALSE),"")</f>
        <v>GUAJIRA</v>
      </c>
      <c r="M2320" s="23" t="str">
        <f>+IFERROR(VLOOKUP(#REF!,[2]ORDINALES!$H$2:$I$382,2,FALSE),"")</f>
        <v/>
      </c>
      <c r="N2320" s="23" t="str">
        <f>IFERROR(VLOOKUP(U2320,'[2]Lista Willy'!$B$11:$D$14,3,FALSE),"")</f>
        <v>REC_11</v>
      </c>
      <c r="O2320" s="24"/>
      <c r="P2320" s="90">
        <v>70001</v>
      </c>
      <c r="Q2320" s="90" t="s">
        <v>540</v>
      </c>
      <c r="R2320" s="90" t="s">
        <v>1757</v>
      </c>
      <c r="S2320" s="90" t="s">
        <v>2248</v>
      </c>
      <c r="T2320" s="94" t="s">
        <v>1757</v>
      </c>
      <c r="U2320" s="90" t="s">
        <v>52</v>
      </c>
      <c r="V2320" s="94" t="s">
        <v>53</v>
      </c>
      <c r="W2320" s="90" t="s">
        <v>54</v>
      </c>
      <c r="X2320" s="90" t="s">
        <v>55</v>
      </c>
      <c r="Y2320" s="99" t="s">
        <v>2251</v>
      </c>
      <c r="Z2320" s="87">
        <v>16800000</v>
      </c>
      <c r="AA2320" s="120"/>
      <c r="AB2320" s="87"/>
      <c r="AC2320" s="87"/>
      <c r="AD2320" s="87"/>
      <c r="AE2320" s="120">
        <v>16800000</v>
      </c>
      <c r="AF2320" s="88"/>
      <c r="AG2320" s="89">
        <v>0</v>
      </c>
      <c r="AH2320" s="90">
        <v>0</v>
      </c>
      <c r="AI2320" s="90" t="s">
        <v>1814</v>
      </c>
      <c r="AJ2320" s="90" t="s">
        <v>1907</v>
      </c>
      <c r="AK2320" s="90" t="s">
        <v>1881</v>
      </c>
      <c r="AL2320" s="90"/>
      <c r="AM2320" s="90"/>
      <c r="AN2320" s="90"/>
      <c r="AO2320" s="90" t="s">
        <v>2250</v>
      </c>
      <c r="AP2320" s="90"/>
      <c r="AQ2320" s="90"/>
      <c r="AR2320" s="90"/>
      <c r="AS2320" s="90" t="s">
        <v>60</v>
      </c>
      <c r="AT2320" s="90" t="s">
        <v>61</v>
      </c>
      <c r="AU2320" s="97" t="s">
        <v>62</v>
      </c>
      <c r="AV2320" s="98" t="s">
        <v>125</v>
      </c>
      <c r="AW2320" s="98" t="s">
        <v>324</v>
      </c>
      <c r="AX2320" s="97">
        <v>3202005</v>
      </c>
      <c r="AY2320" s="98" t="s">
        <v>325</v>
      </c>
      <c r="AZ2320" s="98" t="s">
        <v>389</v>
      </c>
      <c r="BA2320" s="24"/>
    </row>
    <row r="2321" spans="1:53" ht="84.75" customHeight="1">
      <c r="A2321" s="23" t="str">
        <f>+IFERROR(VLOOKUP(R2321,'[2]Listas niveles'!$D$2:$E$11,2,FALSE),"")</f>
        <v>DTCA</v>
      </c>
      <c r="B2321" s="23" t="str">
        <f>+IFERROR(VLOOKUP(AS2321,'[2]Listas anexo 1'!$A$7:$B$8,2,FALSE),"")</f>
        <v>ADMIN</v>
      </c>
      <c r="C2321" s="23" t="str">
        <f>+IFERROR(VLOOKUP(AT2321,'[2]Listas anexo 1'!$A$13:$B$15,2,FALSE),"")</f>
        <v>ADMINYCOOR</v>
      </c>
      <c r="D2321" s="23" t="str">
        <f>+IFERROR(VLOOKUP(AT2321,'[2]Listas anexo 1'!$A$13:$C$15,3,FALSE),"")</f>
        <v>CONTRIBUIR</v>
      </c>
      <c r="E2321" s="23" t="str">
        <f>+IFERROR(VLOOKUP(AT2321,'[2]Listas anexo 1'!$A$19:$B$21,2,FALSE),"")</f>
        <v>ADMINOB</v>
      </c>
      <c r="F2321" s="23" t="str">
        <f>+IFERROR(VLOOKUP(AV2321,'[2]Listas anexo 1'!$J$13:$K$21,2,FALSE),"")</f>
        <v>ADOBI</v>
      </c>
      <c r="G2321" s="23" t="str">
        <f>+IFERROR(VLOOKUP(AW2321,'[2]LISTAS ANEXO 1. 2'!$A$9:$B$38,2,FALSE),"")</f>
        <v>AIII</v>
      </c>
      <c r="H2321" s="23" t="str">
        <f>+IFERROR(IF(C2321="ADMINYCOOR",VLOOKUP(AY2321,'[2]LISTAS ANEXO 1. 3'!$B$13:$C$42,2,FALSE),IF(C2321="TASAS",VLOOKUP(AY2321,'[2]LISTAS ANEXO 1. 3'!$B$43:$C$51,2,FALSE),IF(C2321="FORTALECIMIENTO",VLOOKUP(AY2321,'[2]LISTAS ANEXO 1. 3'!$B$52:$C$58,2,FALSE),""))),"")</f>
        <v>DD</v>
      </c>
      <c r="I2321" s="23" t="str">
        <f>+IFERROR(VLOOKUP(#REF!,'[2]LISTAS ANEXO 1. 4'!$B$74:$C$90,2,FALSE),"")</f>
        <v/>
      </c>
      <c r="J2321" s="23" t="str">
        <f>+IFERROR(VLOOKUP(X2321,[2]ORDINALES!$B$2:$C$5,2,FALSE),"")</f>
        <v>CTADOS</v>
      </c>
      <c r="K2321" s="23" t="str">
        <f>+IFERROR(VLOOKUP(#REF!,[2]REGION!$G$2:$I$1125,2,FALSE),"")</f>
        <v/>
      </c>
      <c r="L2321" s="23" t="str">
        <f>+IFERROR(VLOOKUP(AI2321,[2]REGION!$G$2:$I$1125,2,FALSE),"")</f>
        <v>GUAJIRA</v>
      </c>
      <c r="M2321" s="23" t="str">
        <f>+IFERROR(VLOOKUP(#REF!,[2]ORDINALES!$H$2:$I$382,2,FALSE),"")</f>
        <v/>
      </c>
      <c r="N2321" s="23" t="str">
        <f>IFERROR(VLOOKUP(U2321,'[2]Lista Willy'!$B$11:$D$14,3,FALSE),"")</f>
        <v>REC_20</v>
      </c>
      <c r="O2321" s="24"/>
      <c r="P2321" s="90">
        <v>70002</v>
      </c>
      <c r="Q2321" s="90" t="s">
        <v>540</v>
      </c>
      <c r="R2321" s="90" t="s">
        <v>1757</v>
      </c>
      <c r="S2321" s="90" t="s">
        <v>2248</v>
      </c>
      <c r="T2321" s="94" t="s">
        <v>1757</v>
      </c>
      <c r="U2321" s="90" t="s">
        <v>153</v>
      </c>
      <c r="V2321" s="94" t="s">
        <v>154</v>
      </c>
      <c r="W2321" s="90" t="s">
        <v>54</v>
      </c>
      <c r="X2321" s="90" t="s">
        <v>55</v>
      </c>
      <c r="Y2321" s="99" t="s">
        <v>2252</v>
      </c>
      <c r="Z2321" s="87">
        <v>4300000</v>
      </c>
      <c r="AA2321" s="120"/>
      <c r="AB2321" s="87"/>
      <c r="AC2321" s="87"/>
      <c r="AD2321" s="87"/>
      <c r="AE2321" s="120">
        <v>4300000</v>
      </c>
      <c r="AF2321" s="88"/>
      <c r="AG2321" s="89">
        <v>0</v>
      </c>
      <c r="AH2321" s="90">
        <v>0</v>
      </c>
      <c r="AI2321" s="90" t="s">
        <v>1814</v>
      </c>
      <c r="AJ2321" s="90" t="s">
        <v>1907</v>
      </c>
      <c r="AK2321" s="90" t="s">
        <v>1881</v>
      </c>
      <c r="AL2321" s="90"/>
      <c r="AM2321" s="90"/>
      <c r="AN2321" s="90"/>
      <c r="AO2321" s="90" t="s">
        <v>2250</v>
      </c>
      <c r="AP2321" s="90"/>
      <c r="AQ2321" s="90"/>
      <c r="AR2321" s="90"/>
      <c r="AS2321" s="90" t="s">
        <v>60</v>
      </c>
      <c r="AT2321" s="90" t="s">
        <v>61</v>
      </c>
      <c r="AU2321" s="97" t="s">
        <v>62</v>
      </c>
      <c r="AV2321" s="98" t="s">
        <v>125</v>
      </c>
      <c r="AW2321" s="98" t="s">
        <v>324</v>
      </c>
      <c r="AX2321" s="97">
        <v>3202005</v>
      </c>
      <c r="AY2321" s="98" t="s">
        <v>325</v>
      </c>
      <c r="AZ2321" s="98" t="s">
        <v>389</v>
      </c>
      <c r="BA2321" s="24"/>
    </row>
    <row r="2322" spans="1:53" ht="84.75" customHeight="1">
      <c r="A2322" s="23" t="str">
        <f>+IFERROR(VLOOKUP(R2322,'[2]Listas niveles'!$D$2:$E$11,2,FALSE),"")</f>
        <v>DTCA</v>
      </c>
      <c r="B2322" s="23" t="str">
        <f>+IFERROR(VLOOKUP(AS2322,'[2]Listas anexo 1'!$A$7:$B$8,2,FALSE),"")</f>
        <v>ADMIN</v>
      </c>
      <c r="C2322" s="23" t="str">
        <f>+IFERROR(VLOOKUP(AT2322,'[2]Listas anexo 1'!$A$13:$B$15,2,FALSE),"")</f>
        <v>ADMINYCOOR</v>
      </c>
      <c r="D2322" s="23" t="str">
        <f>+IFERROR(VLOOKUP(AT2322,'[2]Listas anexo 1'!$A$13:$C$15,3,FALSE),"")</f>
        <v>CONTRIBUIR</v>
      </c>
      <c r="E2322" s="23" t="str">
        <f>+IFERROR(VLOOKUP(AT2322,'[2]Listas anexo 1'!$A$19:$B$21,2,FALSE),"")</f>
        <v>ADMINOB</v>
      </c>
      <c r="F2322" s="23" t="str">
        <f>+IFERROR(VLOOKUP(AV2322,'[2]Listas anexo 1'!$J$13:$K$21,2,FALSE),"")</f>
        <v>ADOBI</v>
      </c>
      <c r="G2322" s="23" t="str">
        <f>+IFERROR(VLOOKUP(AW2322,'[2]LISTAS ANEXO 1. 2'!$A$9:$B$38,2,FALSE),"")</f>
        <v>AI</v>
      </c>
      <c r="H2322" s="23" t="str">
        <f>+IFERROR(IF(C2322="ADMINYCOOR",VLOOKUP(AY2322,'[2]LISTAS ANEXO 1. 3'!$B$13:$C$42,2,FALSE),IF(C2322="TASAS",VLOOKUP(AY2322,'[2]LISTAS ANEXO 1. 3'!$B$43:$C$51,2,FALSE),IF(C2322="FORTALECIMIENTO",VLOOKUP(AY2322,'[2]LISTAS ANEXO 1. 3'!$B$52:$C$58,2,FALSE),""))),"")</f>
        <v>AA</v>
      </c>
      <c r="I2322" s="23" t="str">
        <f>+IFERROR(VLOOKUP(#REF!,'[2]LISTAS ANEXO 1. 4'!$B$74:$C$90,2,FALSE),"")</f>
        <v/>
      </c>
      <c r="J2322" s="23" t="str">
        <f>+IFERROR(VLOOKUP(X2322,[2]ORDINALES!$B$2:$C$5,2,FALSE),"")</f>
        <v>CTADOS</v>
      </c>
      <c r="K2322" s="23" t="str">
        <f>+IFERROR(VLOOKUP(#REF!,[2]REGION!$G$2:$I$1125,2,FALSE),"")</f>
        <v/>
      </c>
      <c r="L2322" s="23" t="str">
        <f>+IFERROR(VLOOKUP(AI2322,[2]REGION!$G$2:$I$1125,2,FALSE),"")</f>
        <v>GUAJIRA</v>
      </c>
      <c r="M2322" s="23" t="str">
        <f>+IFERROR(VLOOKUP(#REF!,[2]ORDINALES!$H$2:$I$382,2,FALSE),"")</f>
        <v/>
      </c>
      <c r="N2322" s="23" t="str">
        <f>IFERROR(VLOOKUP(U2322,'[2]Lista Willy'!$B$11:$D$14,3,FALSE),"")</f>
        <v>REC_11</v>
      </c>
      <c r="O2322" s="24"/>
      <c r="P2322" s="90">
        <v>70003</v>
      </c>
      <c r="Q2322" s="90" t="s">
        <v>540</v>
      </c>
      <c r="R2322" s="90" t="s">
        <v>1757</v>
      </c>
      <c r="S2322" s="90" t="s">
        <v>2248</v>
      </c>
      <c r="T2322" s="94" t="s">
        <v>1757</v>
      </c>
      <c r="U2322" s="90" t="s">
        <v>52</v>
      </c>
      <c r="V2322" s="94" t="s">
        <v>53</v>
      </c>
      <c r="W2322" s="90" t="s">
        <v>54</v>
      </c>
      <c r="X2322" s="90" t="s">
        <v>55</v>
      </c>
      <c r="Y2322" s="99" t="s">
        <v>1774</v>
      </c>
      <c r="Z2322" s="87">
        <v>10000000</v>
      </c>
      <c r="AA2322" s="120"/>
      <c r="AB2322" s="87"/>
      <c r="AC2322" s="87"/>
      <c r="AD2322" s="87"/>
      <c r="AE2322" s="120">
        <v>10000000</v>
      </c>
      <c r="AF2322" s="88"/>
      <c r="AG2322" s="89">
        <v>0</v>
      </c>
      <c r="AH2322" s="90">
        <v>0</v>
      </c>
      <c r="AI2322" s="90" t="s">
        <v>1814</v>
      </c>
      <c r="AJ2322" s="90" t="s">
        <v>1907</v>
      </c>
      <c r="AK2322" s="90" t="s">
        <v>1881</v>
      </c>
      <c r="AL2322" s="90"/>
      <c r="AM2322" s="90"/>
      <c r="AN2322" s="90"/>
      <c r="AO2322" s="90" t="s">
        <v>2250</v>
      </c>
      <c r="AP2322" s="90"/>
      <c r="AQ2322" s="90"/>
      <c r="AR2322" s="90"/>
      <c r="AS2322" s="90" t="s">
        <v>60</v>
      </c>
      <c r="AT2322" s="90" t="s">
        <v>61</v>
      </c>
      <c r="AU2322" s="97" t="s">
        <v>62</v>
      </c>
      <c r="AV2322" s="98" t="s">
        <v>125</v>
      </c>
      <c r="AW2322" s="98" t="s">
        <v>126</v>
      </c>
      <c r="AX2322" s="97">
        <v>3202032</v>
      </c>
      <c r="AY2322" s="98" t="s">
        <v>127</v>
      </c>
      <c r="AZ2322" s="98" t="s">
        <v>293</v>
      </c>
      <c r="BA2322" s="24"/>
    </row>
    <row r="2323" spans="1:53" ht="84.75" customHeight="1">
      <c r="A2323" s="23" t="str">
        <f>+IFERROR(VLOOKUP(R2323,'[2]Listas niveles'!$D$2:$E$11,2,FALSE),"")</f>
        <v>DTCA</v>
      </c>
      <c r="B2323" s="23" t="str">
        <f>+IFERROR(VLOOKUP(AS2323,'[2]Listas anexo 1'!$A$7:$B$8,2,FALSE),"")</f>
        <v>ADMIN</v>
      </c>
      <c r="C2323" s="23" t="str">
        <f>+IFERROR(VLOOKUP(AT2323,'[2]Listas anexo 1'!$A$13:$B$15,2,FALSE),"")</f>
        <v>ADMINYCOOR</v>
      </c>
      <c r="D2323" s="23" t="str">
        <f>+IFERROR(VLOOKUP(AT2323,'[2]Listas anexo 1'!$A$13:$C$15,3,FALSE),"")</f>
        <v>CONTRIBUIR</v>
      </c>
      <c r="E2323" s="23" t="str">
        <f>+IFERROR(VLOOKUP(AT2323,'[2]Listas anexo 1'!$A$19:$B$21,2,FALSE),"")</f>
        <v>ADMINOB</v>
      </c>
      <c r="F2323" s="23" t="str">
        <f>+IFERROR(VLOOKUP(AV2323,'[2]Listas anexo 1'!$J$13:$K$21,2,FALSE),"")</f>
        <v>ADOBI</v>
      </c>
      <c r="G2323" s="23" t="str">
        <f>+IFERROR(VLOOKUP(AW2323,'[2]LISTAS ANEXO 1. 2'!$A$9:$B$38,2,FALSE),"")</f>
        <v>AI</v>
      </c>
      <c r="H2323" s="23" t="str">
        <f>+IFERROR(IF(C2323="ADMINYCOOR",VLOOKUP(AY2323,'[2]LISTAS ANEXO 1. 3'!$B$13:$C$42,2,FALSE),IF(C2323="TASAS",VLOOKUP(AY2323,'[2]LISTAS ANEXO 1. 3'!$B$43:$C$51,2,FALSE),IF(C2323="FORTALECIMIENTO",VLOOKUP(AY2323,'[2]LISTAS ANEXO 1. 3'!$B$52:$C$58,2,FALSE),""))),"")</f>
        <v>AA</v>
      </c>
      <c r="I2323" s="23" t="str">
        <f>+IFERROR(VLOOKUP(#REF!,'[2]LISTAS ANEXO 1. 4'!$B$74:$C$90,2,FALSE),"")</f>
        <v/>
      </c>
      <c r="J2323" s="23" t="str">
        <f>+IFERROR(VLOOKUP(X2323,[2]ORDINALES!$B$2:$C$5,2,FALSE),"")</f>
        <v>CTADOS</v>
      </c>
      <c r="K2323" s="23" t="str">
        <f>+IFERROR(VLOOKUP(#REF!,[2]REGION!$G$2:$I$1125,2,FALSE),"")</f>
        <v/>
      </c>
      <c r="L2323" s="23" t="str">
        <f>+IFERROR(VLOOKUP(AI2323,[2]REGION!$G$2:$I$1125,2,FALSE),"")</f>
        <v>GUAJIRA</v>
      </c>
      <c r="M2323" s="23" t="str">
        <f>+IFERROR(VLOOKUP(#REF!,[2]ORDINALES!$H$2:$I$382,2,FALSE),"")</f>
        <v/>
      </c>
      <c r="N2323" s="23" t="str">
        <f>IFERROR(VLOOKUP(U2323,'[2]Lista Willy'!$B$11:$D$14,3,FALSE),"")</f>
        <v>REC_20</v>
      </c>
      <c r="O2323" s="24"/>
      <c r="P2323" s="90">
        <v>70004</v>
      </c>
      <c r="Q2323" s="90" t="s">
        <v>540</v>
      </c>
      <c r="R2323" s="90" t="s">
        <v>1757</v>
      </c>
      <c r="S2323" s="90" t="s">
        <v>2248</v>
      </c>
      <c r="T2323" s="94" t="s">
        <v>1757</v>
      </c>
      <c r="U2323" s="90" t="s">
        <v>153</v>
      </c>
      <c r="V2323" s="94" t="s">
        <v>154</v>
      </c>
      <c r="W2323" s="90" t="s">
        <v>54</v>
      </c>
      <c r="X2323" s="90" t="s">
        <v>55</v>
      </c>
      <c r="Y2323" s="99" t="s">
        <v>2253</v>
      </c>
      <c r="Z2323" s="87">
        <v>4000000</v>
      </c>
      <c r="AA2323" s="120"/>
      <c r="AB2323" s="87"/>
      <c r="AC2323" s="87"/>
      <c r="AD2323" s="87"/>
      <c r="AE2323" s="120">
        <v>4000000</v>
      </c>
      <c r="AF2323" s="88"/>
      <c r="AG2323" s="89">
        <v>0</v>
      </c>
      <c r="AH2323" s="90">
        <v>0</v>
      </c>
      <c r="AI2323" s="90" t="s">
        <v>1814</v>
      </c>
      <c r="AJ2323" s="90" t="s">
        <v>1907</v>
      </c>
      <c r="AK2323" s="90" t="s">
        <v>1881</v>
      </c>
      <c r="AL2323" s="90"/>
      <c r="AM2323" s="90"/>
      <c r="AN2323" s="90"/>
      <c r="AO2323" s="90" t="s">
        <v>2250</v>
      </c>
      <c r="AP2323" s="90"/>
      <c r="AQ2323" s="90"/>
      <c r="AR2323" s="90"/>
      <c r="AS2323" s="90" t="s">
        <v>60</v>
      </c>
      <c r="AT2323" s="90" t="s">
        <v>61</v>
      </c>
      <c r="AU2323" s="97" t="s">
        <v>62</v>
      </c>
      <c r="AV2323" s="98" t="s">
        <v>125</v>
      </c>
      <c r="AW2323" s="98" t="s">
        <v>126</v>
      </c>
      <c r="AX2323" s="97">
        <v>3202032</v>
      </c>
      <c r="AY2323" s="98" t="s">
        <v>127</v>
      </c>
      <c r="AZ2323" s="98" t="s">
        <v>293</v>
      </c>
      <c r="BA2323" s="24"/>
    </row>
    <row r="2324" spans="1:53" ht="84.75" customHeight="1">
      <c r="A2324" s="23" t="str">
        <f>+IFERROR(VLOOKUP(R2324,'[2]Listas niveles'!$D$2:$E$11,2,FALSE),"")</f>
        <v>DTCA</v>
      </c>
      <c r="B2324" s="23" t="str">
        <f>+IFERROR(VLOOKUP(AS2324,'[2]Listas anexo 1'!$A$7:$B$8,2,FALSE),"")</f>
        <v>ADMIN</v>
      </c>
      <c r="C2324" s="23" t="str">
        <f>+IFERROR(VLOOKUP(AT2324,'[2]Listas anexo 1'!$A$13:$B$15,2,FALSE),"")</f>
        <v>ADMINYCOOR</v>
      </c>
      <c r="D2324" s="23" t="str">
        <f>+IFERROR(VLOOKUP(AT2324,'[2]Listas anexo 1'!$A$13:$C$15,3,FALSE),"")</f>
        <v>CONTRIBUIR</v>
      </c>
      <c r="E2324" s="23" t="str">
        <f>+IFERROR(VLOOKUP(AT2324,'[2]Listas anexo 1'!$A$19:$B$21,2,FALSE),"")</f>
        <v>ADMINOB</v>
      </c>
      <c r="F2324" s="23" t="str">
        <f>+IFERROR(VLOOKUP(AV2324,'[2]Listas anexo 1'!$J$13:$K$21,2,FALSE),"")</f>
        <v>ADOBI</v>
      </c>
      <c r="G2324" s="23" t="str">
        <f>+IFERROR(VLOOKUP(AW2324,'[2]LISTAS ANEXO 1. 2'!$A$9:$B$38,2,FALSE),"")</f>
        <v>AI</v>
      </c>
      <c r="H2324" s="23" t="str">
        <f>+IFERROR(IF(C2324="ADMINYCOOR",VLOOKUP(AY2324,'[2]LISTAS ANEXO 1. 3'!$B$13:$C$42,2,FALSE),IF(C2324="TASAS",VLOOKUP(AY2324,'[2]LISTAS ANEXO 1. 3'!$B$43:$C$51,2,FALSE),IF(C2324="FORTALECIMIENTO",VLOOKUP(AY2324,'[2]LISTAS ANEXO 1. 3'!$B$52:$C$58,2,FALSE),""))),"")</f>
        <v>AA</v>
      </c>
      <c r="I2324" s="23" t="str">
        <f>+IFERROR(VLOOKUP(#REF!,'[2]LISTAS ANEXO 1. 4'!$B$74:$C$90,2,FALSE),"")</f>
        <v/>
      </c>
      <c r="J2324" s="23" t="str">
        <f>+IFERROR(VLOOKUP(X2324,[2]ORDINALES!$B$2:$C$5,2,FALSE),"")</f>
        <v>CTADOS</v>
      </c>
      <c r="K2324" s="23" t="str">
        <f>+IFERROR(VLOOKUP(#REF!,[2]REGION!$G$2:$I$1125,2,FALSE),"")</f>
        <v/>
      </c>
      <c r="L2324" s="23" t="str">
        <f>+IFERROR(VLOOKUP(AI2324,[2]REGION!$G$2:$I$1125,2,FALSE),"")</f>
        <v>GUAJIRA</v>
      </c>
      <c r="M2324" s="23" t="str">
        <f>+IFERROR(VLOOKUP(#REF!,[2]ORDINALES!$H$2:$I$382,2,FALSE),"")</f>
        <v/>
      </c>
      <c r="N2324" s="23" t="str">
        <f>IFERROR(VLOOKUP(U2324,'[2]Lista Willy'!$B$11:$D$14,3,FALSE),"")</f>
        <v>REC_11</v>
      </c>
      <c r="O2324" s="24"/>
      <c r="P2324" s="90">
        <v>70005</v>
      </c>
      <c r="Q2324" s="90" t="s">
        <v>540</v>
      </c>
      <c r="R2324" s="90" t="s">
        <v>1757</v>
      </c>
      <c r="S2324" s="90" t="s">
        <v>2248</v>
      </c>
      <c r="T2324" s="94" t="s">
        <v>1757</v>
      </c>
      <c r="U2324" s="90" t="s">
        <v>52</v>
      </c>
      <c r="V2324" s="94" t="s">
        <v>53</v>
      </c>
      <c r="W2324" s="90" t="s">
        <v>54</v>
      </c>
      <c r="X2324" s="90" t="s">
        <v>55</v>
      </c>
      <c r="Y2324" s="99" t="s">
        <v>2254</v>
      </c>
      <c r="Z2324" s="87">
        <v>3000000</v>
      </c>
      <c r="AA2324" s="120"/>
      <c r="AB2324" s="87"/>
      <c r="AC2324" s="87"/>
      <c r="AD2324" s="87"/>
      <c r="AE2324" s="120">
        <v>3000000</v>
      </c>
      <c r="AF2324" s="88"/>
      <c r="AG2324" s="89"/>
      <c r="AH2324" s="90"/>
      <c r="AI2324" s="90" t="s">
        <v>1814</v>
      </c>
      <c r="AJ2324" s="90" t="s">
        <v>1907</v>
      </c>
      <c r="AK2324" s="90" t="s">
        <v>1881</v>
      </c>
      <c r="AL2324" s="90"/>
      <c r="AM2324" s="90"/>
      <c r="AN2324" s="90"/>
      <c r="AO2324" s="90" t="s">
        <v>2250</v>
      </c>
      <c r="AP2324" s="90"/>
      <c r="AQ2324" s="90"/>
      <c r="AR2324" s="90"/>
      <c r="AS2324" s="90" t="s">
        <v>60</v>
      </c>
      <c r="AT2324" s="90" t="s">
        <v>61</v>
      </c>
      <c r="AU2324" s="97" t="s">
        <v>62</v>
      </c>
      <c r="AV2324" s="98" t="s">
        <v>125</v>
      </c>
      <c r="AW2324" s="98" t="s">
        <v>126</v>
      </c>
      <c r="AX2324" s="97">
        <v>3202032</v>
      </c>
      <c r="AY2324" s="98" t="s">
        <v>127</v>
      </c>
      <c r="AZ2324" s="98" t="s">
        <v>293</v>
      </c>
      <c r="BA2324" s="24"/>
    </row>
    <row r="2325" spans="1:53" ht="84.75" customHeight="1">
      <c r="A2325" s="23" t="str">
        <f>+IFERROR(VLOOKUP(R2325,'[2]Listas niveles'!$D$2:$E$11,2,FALSE),"")</f>
        <v>DTCA</v>
      </c>
      <c r="B2325" s="23" t="str">
        <f>+IFERROR(VLOOKUP(AS2325,'[2]Listas anexo 1'!$A$7:$B$8,2,FALSE),"")</f>
        <v>ADMIN</v>
      </c>
      <c r="C2325" s="23" t="str">
        <f>+IFERROR(VLOOKUP(AT2325,'[2]Listas anexo 1'!$A$13:$B$15,2,FALSE),"")</f>
        <v>ADMINYCOOR</v>
      </c>
      <c r="D2325" s="23" t="str">
        <f>+IFERROR(VLOOKUP(AT2325,'[2]Listas anexo 1'!$A$13:$C$15,3,FALSE),"")</f>
        <v>CONTRIBUIR</v>
      </c>
      <c r="E2325" s="23" t="str">
        <f>+IFERROR(VLOOKUP(AT2325,'[2]Listas anexo 1'!$A$19:$B$21,2,FALSE),"")</f>
        <v>ADMINOB</v>
      </c>
      <c r="F2325" s="23" t="str">
        <f>+IFERROR(VLOOKUP(AV2325,'[2]Listas anexo 1'!$J$13:$K$21,2,FALSE),"")</f>
        <v>ADOBI</v>
      </c>
      <c r="G2325" s="23" t="str">
        <f>+IFERROR(VLOOKUP(AW2325,'[2]LISTAS ANEXO 1. 2'!$A$9:$B$38,2,FALSE),"")</f>
        <v>AI</v>
      </c>
      <c r="H2325" s="23" t="str">
        <f>+IFERROR(IF(C2325="ADMINYCOOR",VLOOKUP(AY2325,'[2]LISTAS ANEXO 1. 3'!$B$13:$C$42,2,FALSE),IF(C2325="TASAS",VLOOKUP(AY2325,'[2]LISTAS ANEXO 1. 3'!$B$43:$C$51,2,FALSE),IF(C2325="FORTALECIMIENTO",VLOOKUP(AY2325,'[2]LISTAS ANEXO 1. 3'!$B$52:$C$58,2,FALSE),""))),"")</f>
        <v>AA</v>
      </c>
      <c r="I2325" s="23" t="str">
        <f>+IFERROR(VLOOKUP(#REF!,'[2]LISTAS ANEXO 1. 4'!$B$74:$C$90,2,FALSE),"")</f>
        <v/>
      </c>
      <c r="J2325" s="23" t="str">
        <f>+IFERROR(VLOOKUP(X2325,[2]ORDINALES!$B$2:$C$5,2,FALSE),"")</f>
        <v>CTADOS</v>
      </c>
      <c r="K2325" s="23" t="str">
        <f>+IFERROR(VLOOKUP(#REF!,[2]REGION!$G$2:$I$1125,2,FALSE),"")</f>
        <v/>
      </c>
      <c r="L2325" s="23" t="str">
        <f>+IFERROR(VLOOKUP(AI2325,[2]REGION!$G$2:$I$1125,2,FALSE),"")</f>
        <v>GUAJIRA</v>
      </c>
      <c r="M2325" s="23" t="str">
        <f>+IFERROR(VLOOKUP(#REF!,[2]ORDINALES!$H$2:$I$382,2,FALSE),"")</f>
        <v/>
      </c>
      <c r="N2325" s="23" t="str">
        <f>IFERROR(VLOOKUP(U2325,'[2]Lista Willy'!$B$11:$D$14,3,FALSE),"")</f>
        <v>REC_11</v>
      </c>
      <c r="O2325" s="24"/>
      <c r="P2325" s="90">
        <v>70006</v>
      </c>
      <c r="Q2325" s="90" t="s">
        <v>540</v>
      </c>
      <c r="R2325" s="90" t="s">
        <v>1757</v>
      </c>
      <c r="S2325" s="90" t="s">
        <v>2248</v>
      </c>
      <c r="T2325" s="94" t="s">
        <v>1757</v>
      </c>
      <c r="U2325" s="90" t="s">
        <v>52</v>
      </c>
      <c r="V2325" s="94" t="s">
        <v>53</v>
      </c>
      <c r="W2325" s="90" t="s">
        <v>54</v>
      </c>
      <c r="X2325" s="90" t="s">
        <v>55</v>
      </c>
      <c r="Y2325" s="99" t="s">
        <v>2255</v>
      </c>
      <c r="Z2325" s="87">
        <v>12000000</v>
      </c>
      <c r="AA2325" s="120"/>
      <c r="AB2325" s="87"/>
      <c r="AC2325" s="87"/>
      <c r="AD2325" s="87"/>
      <c r="AE2325" s="120">
        <v>12000000</v>
      </c>
      <c r="AF2325" s="88"/>
      <c r="AG2325" s="89"/>
      <c r="AH2325" s="90"/>
      <c r="AI2325" s="90" t="s">
        <v>1814</v>
      </c>
      <c r="AJ2325" s="90" t="s">
        <v>1907</v>
      </c>
      <c r="AK2325" s="90" t="s">
        <v>1881</v>
      </c>
      <c r="AL2325" s="90"/>
      <c r="AM2325" s="90"/>
      <c r="AN2325" s="90"/>
      <c r="AO2325" s="90" t="s">
        <v>2250</v>
      </c>
      <c r="AP2325" s="90"/>
      <c r="AQ2325" s="90"/>
      <c r="AR2325" s="90"/>
      <c r="AS2325" s="90" t="s">
        <v>60</v>
      </c>
      <c r="AT2325" s="90" t="s">
        <v>61</v>
      </c>
      <c r="AU2325" s="97" t="s">
        <v>62</v>
      </c>
      <c r="AV2325" s="98" t="s">
        <v>125</v>
      </c>
      <c r="AW2325" s="98" t="s">
        <v>126</v>
      </c>
      <c r="AX2325" s="97">
        <v>3202032</v>
      </c>
      <c r="AY2325" s="98" t="s">
        <v>127</v>
      </c>
      <c r="AZ2325" s="98" t="s">
        <v>293</v>
      </c>
      <c r="BA2325" s="24"/>
    </row>
    <row r="2326" spans="1:53" ht="84.75" customHeight="1">
      <c r="A2326" s="23" t="str">
        <f>+IFERROR(VLOOKUP(R2326,'[2]Listas niveles'!$D$2:$E$11,2,FALSE),"")</f>
        <v>DTCA</v>
      </c>
      <c r="B2326" s="23" t="str">
        <f>+IFERROR(VLOOKUP(AS2326,'[2]Listas anexo 1'!$A$7:$B$8,2,FALSE),"")</f>
        <v>ADMIN</v>
      </c>
      <c r="C2326" s="23" t="str">
        <f>+IFERROR(VLOOKUP(AT2326,'[2]Listas anexo 1'!$A$13:$B$15,2,FALSE),"")</f>
        <v>ADMINYCOOR</v>
      </c>
      <c r="D2326" s="23" t="str">
        <f>+IFERROR(VLOOKUP(AT2326,'[2]Listas anexo 1'!$A$13:$C$15,3,FALSE),"")</f>
        <v>CONTRIBUIR</v>
      </c>
      <c r="E2326" s="23" t="str">
        <f>+IFERROR(VLOOKUP(AT2326,'[2]Listas anexo 1'!$A$19:$B$21,2,FALSE),"")</f>
        <v>ADMINOB</v>
      </c>
      <c r="F2326" s="23" t="str">
        <f>+IFERROR(VLOOKUP(AV2326,'[2]Listas anexo 1'!$J$13:$K$21,2,FALSE),"")</f>
        <v>ADOBI</v>
      </c>
      <c r="G2326" s="23" t="str">
        <f>+IFERROR(VLOOKUP(AW2326,'[2]LISTAS ANEXO 1. 2'!$A$9:$B$38,2,FALSE),"")</f>
        <v>AI</v>
      </c>
      <c r="H2326" s="23" t="str">
        <f>+IFERROR(IF(C2326="ADMINYCOOR",VLOOKUP(AY2326,'[2]LISTAS ANEXO 1. 3'!$B$13:$C$42,2,FALSE),IF(C2326="TASAS",VLOOKUP(AY2326,'[2]LISTAS ANEXO 1. 3'!$B$43:$C$51,2,FALSE),IF(C2326="FORTALECIMIENTO",VLOOKUP(AY2326,'[2]LISTAS ANEXO 1. 3'!$B$52:$C$58,2,FALSE),""))),"")</f>
        <v>AA</v>
      </c>
      <c r="I2326" s="23" t="str">
        <f>+IFERROR(VLOOKUP(#REF!,'[2]LISTAS ANEXO 1. 4'!$B$74:$C$90,2,FALSE),"")</f>
        <v/>
      </c>
      <c r="J2326" s="23" t="str">
        <f>+IFERROR(VLOOKUP(X2326,[2]ORDINALES!$B$2:$C$5,2,FALSE),"")</f>
        <v>CTADOS</v>
      </c>
      <c r="K2326" s="23" t="str">
        <f>+IFERROR(VLOOKUP(#REF!,[2]REGION!$G$2:$I$1125,2,FALSE),"")</f>
        <v/>
      </c>
      <c r="L2326" s="23" t="str">
        <f>+IFERROR(VLOOKUP(AI2326,[2]REGION!$G$2:$I$1125,2,FALSE),"")</f>
        <v>GUAJIRA</v>
      </c>
      <c r="M2326" s="23" t="str">
        <f>+IFERROR(VLOOKUP(#REF!,[2]ORDINALES!$H$2:$I$382,2,FALSE),"")</f>
        <v/>
      </c>
      <c r="N2326" s="23" t="str">
        <f>IFERROR(VLOOKUP(U2326,'[2]Lista Willy'!$B$11:$D$14,3,FALSE),"")</f>
        <v>REC_11</v>
      </c>
      <c r="O2326" s="24"/>
      <c r="P2326" s="90">
        <v>70007</v>
      </c>
      <c r="Q2326" s="90" t="s">
        <v>540</v>
      </c>
      <c r="R2326" s="90" t="s">
        <v>1757</v>
      </c>
      <c r="S2326" s="90" t="s">
        <v>2248</v>
      </c>
      <c r="T2326" s="94" t="s">
        <v>1757</v>
      </c>
      <c r="U2326" s="90" t="s">
        <v>52</v>
      </c>
      <c r="V2326" s="94" t="s">
        <v>53</v>
      </c>
      <c r="W2326" s="90" t="s">
        <v>54</v>
      </c>
      <c r="X2326" s="90" t="s">
        <v>55</v>
      </c>
      <c r="Y2326" s="99" t="s">
        <v>2256</v>
      </c>
      <c r="Z2326" s="87">
        <v>3000000</v>
      </c>
      <c r="AA2326" s="120"/>
      <c r="AB2326" s="87"/>
      <c r="AC2326" s="87"/>
      <c r="AD2326" s="87"/>
      <c r="AE2326" s="120">
        <v>3000000</v>
      </c>
      <c r="AF2326" s="88"/>
      <c r="AG2326" s="89"/>
      <c r="AH2326" s="90"/>
      <c r="AI2326" s="90" t="s">
        <v>1814</v>
      </c>
      <c r="AJ2326" s="90" t="s">
        <v>1907</v>
      </c>
      <c r="AK2326" s="90" t="s">
        <v>1881</v>
      </c>
      <c r="AL2326" s="90"/>
      <c r="AM2326" s="90"/>
      <c r="AN2326" s="90"/>
      <c r="AO2326" s="90" t="s">
        <v>2250</v>
      </c>
      <c r="AP2326" s="90"/>
      <c r="AQ2326" s="90"/>
      <c r="AR2326" s="90"/>
      <c r="AS2326" s="90" t="s">
        <v>60</v>
      </c>
      <c r="AT2326" s="90" t="s">
        <v>61</v>
      </c>
      <c r="AU2326" s="97" t="s">
        <v>62</v>
      </c>
      <c r="AV2326" s="98" t="s">
        <v>125</v>
      </c>
      <c r="AW2326" s="98" t="s">
        <v>126</v>
      </c>
      <c r="AX2326" s="97">
        <v>3202032</v>
      </c>
      <c r="AY2326" s="98" t="s">
        <v>127</v>
      </c>
      <c r="AZ2326" s="98" t="s">
        <v>293</v>
      </c>
      <c r="BA2326" s="24"/>
    </row>
    <row r="2327" spans="1:53" ht="84.75" customHeight="1">
      <c r="A2327" s="23" t="str">
        <f>+IFERROR(VLOOKUP(R2327,'[2]Listas niveles'!$D$2:$E$11,2,FALSE),"")</f>
        <v>DTCA</v>
      </c>
      <c r="B2327" s="23" t="str">
        <f>+IFERROR(VLOOKUP(AS2327,'[2]Listas anexo 1'!$A$7:$B$8,2,FALSE),"")</f>
        <v>ADMIN</v>
      </c>
      <c r="C2327" s="23" t="str">
        <f>+IFERROR(VLOOKUP(AT2327,'[2]Listas anexo 1'!$A$13:$B$15,2,FALSE),"")</f>
        <v>ADMINYCOOR</v>
      </c>
      <c r="D2327" s="23" t="str">
        <f>+IFERROR(VLOOKUP(AT2327,'[2]Listas anexo 1'!$A$13:$C$15,3,FALSE),"")</f>
        <v>CONTRIBUIR</v>
      </c>
      <c r="E2327" s="23" t="str">
        <f>+IFERROR(VLOOKUP(AT2327,'[2]Listas anexo 1'!$A$19:$B$21,2,FALSE),"")</f>
        <v>ADMINOB</v>
      </c>
      <c r="F2327" s="23" t="str">
        <f>+IFERROR(VLOOKUP(AV2327,'[2]Listas anexo 1'!$J$13:$K$21,2,FALSE),"")</f>
        <v>ADOBI</v>
      </c>
      <c r="G2327" s="23" t="str">
        <f>+IFERROR(VLOOKUP(AW2327,'[2]LISTAS ANEXO 1. 2'!$A$9:$B$38,2,FALSE),"")</f>
        <v>AI</v>
      </c>
      <c r="H2327" s="23" t="str">
        <f>+IFERROR(IF(C2327="ADMINYCOOR",VLOOKUP(AY2327,'[2]LISTAS ANEXO 1. 3'!$B$13:$C$42,2,FALSE),IF(C2327="TASAS",VLOOKUP(AY2327,'[2]LISTAS ANEXO 1. 3'!$B$43:$C$51,2,FALSE),IF(C2327="FORTALECIMIENTO",VLOOKUP(AY2327,'[2]LISTAS ANEXO 1. 3'!$B$52:$C$58,2,FALSE),""))),"")</f>
        <v>AA</v>
      </c>
      <c r="I2327" s="23" t="str">
        <f>+IFERROR(VLOOKUP(#REF!,'[2]LISTAS ANEXO 1. 4'!$B$74:$C$90,2,FALSE),"")</f>
        <v/>
      </c>
      <c r="J2327" s="23" t="str">
        <f>+IFERROR(VLOOKUP(X2327,[2]ORDINALES!$B$2:$C$5,2,FALSE),"")</f>
        <v>CTADOS</v>
      </c>
      <c r="K2327" s="23" t="str">
        <f>+IFERROR(VLOOKUP(#REF!,[2]REGION!$G$2:$I$1125,2,FALSE),"")</f>
        <v/>
      </c>
      <c r="L2327" s="23" t="str">
        <f>+IFERROR(VLOOKUP(AI2327,[2]REGION!$G$2:$I$1125,2,FALSE),"")</f>
        <v>GUAJIRA</v>
      </c>
      <c r="M2327" s="23" t="str">
        <f>+IFERROR(VLOOKUP(#REF!,[2]ORDINALES!$H$2:$I$382,2,FALSE),"")</f>
        <v/>
      </c>
      <c r="N2327" s="23" t="str">
        <f>IFERROR(VLOOKUP(U2327,'[2]Lista Willy'!$B$11:$D$14,3,FALSE),"")</f>
        <v>REC_20</v>
      </c>
      <c r="O2327" s="24"/>
      <c r="P2327" s="90">
        <v>70008</v>
      </c>
      <c r="Q2327" s="90" t="s">
        <v>540</v>
      </c>
      <c r="R2327" s="90" t="s">
        <v>1757</v>
      </c>
      <c r="S2327" s="90" t="s">
        <v>2248</v>
      </c>
      <c r="T2327" s="94" t="s">
        <v>1757</v>
      </c>
      <c r="U2327" s="90" t="s">
        <v>153</v>
      </c>
      <c r="V2327" s="94" t="s">
        <v>154</v>
      </c>
      <c r="W2327" s="90" t="s">
        <v>54</v>
      </c>
      <c r="X2327" s="90" t="s">
        <v>55</v>
      </c>
      <c r="Y2327" s="99" t="s">
        <v>2257</v>
      </c>
      <c r="Z2327" s="87">
        <v>3000000</v>
      </c>
      <c r="AA2327" s="120"/>
      <c r="AB2327" s="87"/>
      <c r="AC2327" s="87"/>
      <c r="AD2327" s="87"/>
      <c r="AE2327" s="120">
        <v>3000000</v>
      </c>
      <c r="AF2327" s="88"/>
      <c r="AG2327" s="89"/>
      <c r="AH2327" s="90"/>
      <c r="AI2327" s="90" t="s">
        <v>1814</v>
      </c>
      <c r="AJ2327" s="90" t="s">
        <v>1907</v>
      </c>
      <c r="AK2327" s="90" t="s">
        <v>1881</v>
      </c>
      <c r="AL2327" s="90"/>
      <c r="AM2327" s="90"/>
      <c r="AN2327" s="90"/>
      <c r="AO2327" s="90" t="s">
        <v>2250</v>
      </c>
      <c r="AP2327" s="90"/>
      <c r="AQ2327" s="90"/>
      <c r="AR2327" s="90"/>
      <c r="AS2327" s="90" t="s">
        <v>60</v>
      </c>
      <c r="AT2327" s="90" t="s">
        <v>61</v>
      </c>
      <c r="AU2327" s="97" t="s">
        <v>62</v>
      </c>
      <c r="AV2327" s="98" t="s">
        <v>125</v>
      </c>
      <c r="AW2327" s="98" t="s">
        <v>126</v>
      </c>
      <c r="AX2327" s="97">
        <v>3202032</v>
      </c>
      <c r="AY2327" s="98" t="s">
        <v>127</v>
      </c>
      <c r="AZ2327" s="98" t="s">
        <v>293</v>
      </c>
      <c r="BA2327" s="24"/>
    </row>
    <row r="2328" spans="1:53" ht="84.75" customHeight="1">
      <c r="A2328" s="23" t="str">
        <f>+IFERROR(VLOOKUP(R2328,'[2]Listas niveles'!$D$2:$E$11,2,FALSE),"")</f>
        <v>DTCA</v>
      </c>
      <c r="B2328" s="23" t="str">
        <f>+IFERROR(VLOOKUP(AS2328,'[2]Listas anexo 1'!$A$7:$B$8,2,FALSE),"")</f>
        <v>ADMIN</v>
      </c>
      <c r="C2328" s="23" t="str">
        <f>+IFERROR(VLOOKUP(AT2328,'[2]Listas anexo 1'!$A$13:$B$15,2,FALSE),"")</f>
        <v>ADMINYCOOR</v>
      </c>
      <c r="D2328" s="23" t="str">
        <f>+IFERROR(VLOOKUP(AT2328,'[2]Listas anexo 1'!$A$13:$C$15,3,FALSE),"")</f>
        <v>CONTRIBUIR</v>
      </c>
      <c r="E2328" s="23" t="str">
        <f>+IFERROR(VLOOKUP(AT2328,'[2]Listas anexo 1'!$A$19:$B$21,2,FALSE),"")</f>
        <v>ADMINOB</v>
      </c>
      <c r="F2328" s="23" t="str">
        <f>+IFERROR(VLOOKUP(AV2328,'[2]Listas anexo 1'!$J$13:$K$21,2,FALSE),"")</f>
        <v>ADOBI</v>
      </c>
      <c r="G2328" s="23" t="str">
        <f>+IFERROR(VLOOKUP(AW2328,'[2]LISTAS ANEXO 1. 2'!$A$9:$B$38,2,FALSE),"")</f>
        <v>AI</v>
      </c>
      <c r="H2328" s="23" t="str">
        <f>+IFERROR(IF(C2328="ADMINYCOOR",VLOOKUP(AY2328,'[2]LISTAS ANEXO 1. 3'!$B$13:$C$42,2,FALSE),IF(C2328="TASAS",VLOOKUP(AY2328,'[2]LISTAS ANEXO 1. 3'!$B$43:$C$51,2,FALSE),IF(C2328="FORTALECIMIENTO",VLOOKUP(AY2328,'[2]LISTAS ANEXO 1. 3'!$B$52:$C$58,2,FALSE),""))),"")</f>
        <v>AA</v>
      </c>
      <c r="I2328" s="23" t="str">
        <f>+IFERROR(VLOOKUP(#REF!,'[2]LISTAS ANEXO 1. 4'!$B$74:$C$90,2,FALSE),"")</f>
        <v/>
      </c>
      <c r="J2328" s="23" t="str">
        <f>+IFERROR(VLOOKUP(X2328,[2]ORDINALES!$B$2:$C$5,2,FALSE),"")</f>
        <v>CTADOS</v>
      </c>
      <c r="K2328" s="23" t="str">
        <f>+IFERROR(VLOOKUP(#REF!,[2]REGION!$G$2:$I$1125,2,FALSE),"")</f>
        <v/>
      </c>
      <c r="L2328" s="23" t="str">
        <f>+IFERROR(VLOOKUP(AI2328,[2]REGION!$G$2:$I$1125,2,FALSE),"")</f>
        <v>GUAJIRA</v>
      </c>
      <c r="M2328" s="23" t="str">
        <f>+IFERROR(VLOOKUP(#REF!,[2]ORDINALES!$H$2:$I$382,2,FALSE),"")</f>
        <v/>
      </c>
      <c r="N2328" s="23" t="str">
        <f>IFERROR(VLOOKUP(U2328,'[2]Lista Willy'!$B$11:$D$14,3,FALSE),"")</f>
        <v>REC_11</v>
      </c>
      <c r="O2328" s="24"/>
      <c r="P2328" s="90">
        <v>70009</v>
      </c>
      <c r="Q2328" s="90" t="s">
        <v>540</v>
      </c>
      <c r="R2328" s="90" t="s">
        <v>1757</v>
      </c>
      <c r="S2328" s="90" t="s">
        <v>2248</v>
      </c>
      <c r="T2328" s="94" t="s">
        <v>1757</v>
      </c>
      <c r="U2328" s="90" t="s">
        <v>52</v>
      </c>
      <c r="V2328" s="94" t="s">
        <v>53</v>
      </c>
      <c r="W2328" s="90" t="s">
        <v>54</v>
      </c>
      <c r="X2328" s="90" t="s">
        <v>55</v>
      </c>
      <c r="Y2328" s="99" t="s">
        <v>2258</v>
      </c>
      <c r="Z2328" s="87">
        <v>6000000</v>
      </c>
      <c r="AA2328" s="120"/>
      <c r="AB2328" s="87"/>
      <c r="AC2328" s="87"/>
      <c r="AD2328" s="87"/>
      <c r="AE2328" s="120">
        <v>6000000</v>
      </c>
      <c r="AF2328" s="88"/>
      <c r="AG2328" s="89"/>
      <c r="AH2328" s="90"/>
      <c r="AI2328" s="90" t="s">
        <v>1814</v>
      </c>
      <c r="AJ2328" s="90" t="s">
        <v>1907</v>
      </c>
      <c r="AK2328" s="90" t="s">
        <v>1881</v>
      </c>
      <c r="AL2328" s="90"/>
      <c r="AM2328" s="90"/>
      <c r="AN2328" s="90"/>
      <c r="AO2328" s="90" t="s">
        <v>2250</v>
      </c>
      <c r="AP2328" s="90"/>
      <c r="AQ2328" s="90"/>
      <c r="AR2328" s="90"/>
      <c r="AS2328" s="90" t="s">
        <v>60</v>
      </c>
      <c r="AT2328" s="90" t="s">
        <v>61</v>
      </c>
      <c r="AU2328" s="97" t="s">
        <v>62</v>
      </c>
      <c r="AV2328" s="98" t="s">
        <v>125</v>
      </c>
      <c r="AW2328" s="98" t="s">
        <v>126</v>
      </c>
      <c r="AX2328" s="97">
        <v>3202032</v>
      </c>
      <c r="AY2328" s="98" t="s">
        <v>127</v>
      </c>
      <c r="AZ2328" s="98" t="s">
        <v>293</v>
      </c>
      <c r="BA2328" s="24"/>
    </row>
    <row r="2329" spans="1:53" ht="84.75" customHeight="1">
      <c r="A2329" s="23" t="str">
        <f>+IFERROR(VLOOKUP(R2329,'[2]Listas niveles'!$D$2:$E$11,2,FALSE),"")</f>
        <v>DTCA</v>
      </c>
      <c r="B2329" s="23" t="str">
        <f>+IFERROR(VLOOKUP(AS2329,'[2]Listas anexo 1'!$A$7:$B$8,2,FALSE),"")</f>
        <v>ADMIN</v>
      </c>
      <c r="C2329" s="23" t="str">
        <f>+IFERROR(VLOOKUP(AT2329,'[2]Listas anexo 1'!$A$13:$B$15,2,FALSE),"")</f>
        <v>ADMINYCOOR</v>
      </c>
      <c r="D2329" s="23" t="str">
        <f>+IFERROR(VLOOKUP(AT2329,'[2]Listas anexo 1'!$A$13:$C$15,3,FALSE),"")</f>
        <v>CONTRIBUIR</v>
      </c>
      <c r="E2329" s="23" t="str">
        <f>+IFERROR(VLOOKUP(AT2329,'[2]Listas anexo 1'!$A$19:$B$21,2,FALSE),"")</f>
        <v>ADMINOB</v>
      </c>
      <c r="F2329" s="23" t="str">
        <f>+IFERROR(VLOOKUP(AV2329,'[2]Listas anexo 1'!$J$13:$K$21,2,FALSE),"")</f>
        <v>ADOBI</v>
      </c>
      <c r="G2329" s="23" t="str">
        <f>+IFERROR(VLOOKUP(AW2329,'[2]LISTAS ANEXO 1. 2'!$A$9:$B$38,2,FALSE),"")</f>
        <v>AI</v>
      </c>
      <c r="H2329" s="23" t="str">
        <f>+IFERROR(IF(C2329="ADMINYCOOR",VLOOKUP(AY2329,'[2]LISTAS ANEXO 1. 3'!$B$13:$C$42,2,FALSE),IF(C2329="TASAS",VLOOKUP(AY2329,'[2]LISTAS ANEXO 1. 3'!$B$43:$C$51,2,FALSE),IF(C2329="FORTALECIMIENTO",VLOOKUP(AY2329,'[2]LISTAS ANEXO 1. 3'!$B$52:$C$58,2,FALSE),""))),"")</f>
        <v>AA</v>
      </c>
      <c r="I2329" s="23" t="str">
        <f>+IFERROR(VLOOKUP(#REF!,'[2]LISTAS ANEXO 1. 4'!$B$74:$C$90,2,FALSE),"")</f>
        <v/>
      </c>
      <c r="J2329" s="23" t="str">
        <f>+IFERROR(VLOOKUP(X2329,[2]ORDINALES!$B$2:$C$5,2,FALSE),"")</f>
        <v>CTADOS</v>
      </c>
      <c r="K2329" s="23" t="str">
        <f>+IFERROR(VLOOKUP(#REF!,[2]REGION!$G$2:$I$1125,2,FALSE),"")</f>
        <v/>
      </c>
      <c r="L2329" s="23" t="str">
        <f>+IFERROR(VLOOKUP(AI2329,[2]REGION!$G$2:$I$1125,2,FALSE),"")</f>
        <v>GUAJIRA</v>
      </c>
      <c r="M2329" s="23" t="str">
        <f>+IFERROR(VLOOKUP(#REF!,[2]ORDINALES!$H$2:$I$382,2,FALSE),"")</f>
        <v/>
      </c>
      <c r="N2329" s="23" t="str">
        <f>IFERROR(VLOOKUP(U2329,'[2]Lista Willy'!$B$11:$D$14,3,FALSE),"")</f>
        <v>REC_11</v>
      </c>
      <c r="O2329" s="24"/>
      <c r="P2329" s="90">
        <v>70010</v>
      </c>
      <c r="Q2329" s="90" t="s">
        <v>540</v>
      </c>
      <c r="R2329" s="90" t="s">
        <v>1757</v>
      </c>
      <c r="S2329" s="90" t="s">
        <v>2248</v>
      </c>
      <c r="T2329" s="94" t="s">
        <v>1757</v>
      </c>
      <c r="U2329" s="90" t="s">
        <v>52</v>
      </c>
      <c r="V2329" s="94" t="s">
        <v>53</v>
      </c>
      <c r="W2329" s="90" t="s">
        <v>54</v>
      </c>
      <c r="X2329" s="90" t="s">
        <v>55</v>
      </c>
      <c r="Y2329" s="99" t="s">
        <v>2259</v>
      </c>
      <c r="Z2329" s="87">
        <v>7000000</v>
      </c>
      <c r="AA2329" s="120"/>
      <c r="AB2329" s="87"/>
      <c r="AC2329" s="87"/>
      <c r="AD2329" s="87"/>
      <c r="AE2329" s="120">
        <v>7000000</v>
      </c>
      <c r="AF2329" s="88"/>
      <c r="AG2329" s="89"/>
      <c r="AH2329" s="90"/>
      <c r="AI2329" s="90" t="s">
        <v>1814</v>
      </c>
      <c r="AJ2329" s="90" t="s">
        <v>1907</v>
      </c>
      <c r="AK2329" s="90" t="s">
        <v>1881</v>
      </c>
      <c r="AL2329" s="90"/>
      <c r="AM2329" s="90"/>
      <c r="AN2329" s="90"/>
      <c r="AO2329" s="90" t="s">
        <v>2250</v>
      </c>
      <c r="AP2329" s="90"/>
      <c r="AQ2329" s="90"/>
      <c r="AR2329" s="90"/>
      <c r="AS2329" s="90" t="s">
        <v>60</v>
      </c>
      <c r="AT2329" s="90" t="s">
        <v>61</v>
      </c>
      <c r="AU2329" s="97" t="s">
        <v>62</v>
      </c>
      <c r="AV2329" s="98" t="s">
        <v>125</v>
      </c>
      <c r="AW2329" s="98" t="s">
        <v>126</v>
      </c>
      <c r="AX2329" s="97">
        <v>3202032</v>
      </c>
      <c r="AY2329" s="98" t="s">
        <v>127</v>
      </c>
      <c r="AZ2329" s="98" t="s">
        <v>293</v>
      </c>
      <c r="BA2329" s="24"/>
    </row>
    <row r="2330" spans="1:53" ht="84.75" customHeight="1">
      <c r="A2330" s="23" t="str">
        <f>+IFERROR(VLOOKUP(R2330,'[2]Listas niveles'!$D$2:$E$11,2,FALSE),"")</f>
        <v>DTCA</v>
      </c>
      <c r="B2330" s="23" t="str">
        <f>+IFERROR(VLOOKUP(AS2330,'[2]Listas anexo 1'!$A$7:$B$8,2,FALSE),"")</f>
        <v>ADMIN</v>
      </c>
      <c r="C2330" s="23" t="str">
        <f>+IFERROR(VLOOKUP(AT2330,'[2]Listas anexo 1'!$A$13:$B$15,2,FALSE),"")</f>
        <v>ADMINYCOOR</v>
      </c>
      <c r="D2330" s="23" t="str">
        <f>+IFERROR(VLOOKUP(AT2330,'[2]Listas anexo 1'!$A$13:$C$15,3,FALSE),"")</f>
        <v>CONTRIBUIR</v>
      </c>
      <c r="E2330" s="23" t="str">
        <f>+IFERROR(VLOOKUP(AT2330,'[2]Listas anexo 1'!$A$19:$B$21,2,FALSE),"")</f>
        <v>ADMINOB</v>
      </c>
      <c r="F2330" s="23" t="str">
        <f>+IFERROR(VLOOKUP(AV2330,'[2]Listas anexo 1'!$J$13:$K$21,2,FALSE),"")</f>
        <v>ADOBIII</v>
      </c>
      <c r="G2330" s="23" t="str">
        <f>+IFERROR(VLOOKUP(AW2330,'[2]LISTAS ANEXO 1. 2'!$A$9:$B$38,2,FALSE),"")</f>
        <v>AVI</v>
      </c>
      <c r="H2330" s="23" t="str">
        <f>+IFERROR(IF(C2330="ADMINYCOOR",VLOOKUP(AY2330,'[2]LISTAS ANEXO 1. 3'!$B$13:$C$42,2,FALSE),IF(C2330="TASAS",VLOOKUP(AY2330,'[2]LISTAS ANEXO 1. 3'!$B$43:$C$51,2,FALSE),IF(C2330="FORTALECIMIENTO",VLOOKUP(AY2330,'[2]LISTAS ANEXO 1. 3'!$B$52:$C$58,2,FALSE),""))),"")</f>
        <v>HH</v>
      </c>
      <c r="I2330" s="23" t="str">
        <f>+IFERROR(VLOOKUP(#REF!,'[2]LISTAS ANEXO 1. 4'!$B$74:$C$90,2,FALSE),"")</f>
        <v/>
      </c>
      <c r="J2330" s="23" t="str">
        <f>+IFERROR(VLOOKUP(X2330,[2]ORDINALES!$B$2:$C$5,2,FALSE),"")</f>
        <v>CTADOS</v>
      </c>
      <c r="K2330" s="23" t="str">
        <f>+IFERROR(VLOOKUP(#REF!,[2]REGION!$G$2:$I$1125,2,FALSE),"")</f>
        <v/>
      </c>
      <c r="L2330" s="23" t="str">
        <f>+IFERROR(VLOOKUP(AI2330,[2]REGION!$G$2:$I$1125,2,FALSE),"")</f>
        <v>GUAJIRA</v>
      </c>
      <c r="M2330" s="23" t="str">
        <f>+IFERROR(VLOOKUP(#REF!,[2]ORDINALES!$H$2:$I$382,2,FALSE),"")</f>
        <v/>
      </c>
      <c r="N2330" s="23" t="str">
        <f>IFERROR(VLOOKUP(U2330,'[2]Lista Willy'!$B$11:$D$14,3,FALSE),"")</f>
        <v>REC_11</v>
      </c>
      <c r="O2330" s="24"/>
      <c r="P2330" s="90">
        <v>70011</v>
      </c>
      <c r="Q2330" s="90" t="s">
        <v>540</v>
      </c>
      <c r="R2330" s="90" t="s">
        <v>1757</v>
      </c>
      <c r="S2330" s="90" t="s">
        <v>2248</v>
      </c>
      <c r="T2330" s="94" t="s">
        <v>1757</v>
      </c>
      <c r="U2330" s="90" t="s">
        <v>52</v>
      </c>
      <c r="V2330" s="94" t="s">
        <v>53</v>
      </c>
      <c r="W2330" s="90" t="s">
        <v>54</v>
      </c>
      <c r="X2330" s="90" t="s">
        <v>55</v>
      </c>
      <c r="Y2330" s="99" t="s">
        <v>2260</v>
      </c>
      <c r="Z2330" s="87">
        <v>48300000</v>
      </c>
      <c r="AA2330" s="120"/>
      <c r="AB2330" s="87"/>
      <c r="AC2330" s="87"/>
      <c r="AD2330" s="87"/>
      <c r="AE2330" s="120">
        <v>48300000</v>
      </c>
      <c r="AF2330" s="88"/>
      <c r="AG2330" s="89"/>
      <c r="AH2330" s="90"/>
      <c r="AI2330" s="90" t="s">
        <v>1814</v>
      </c>
      <c r="AJ2330" s="90" t="s">
        <v>1907</v>
      </c>
      <c r="AK2330" s="90" t="s">
        <v>1881</v>
      </c>
      <c r="AL2330" s="90"/>
      <c r="AM2330" s="90"/>
      <c r="AN2330" s="90"/>
      <c r="AO2330" s="90" t="s">
        <v>2250</v>
      </c>
      <c r="AP2330" s="90"/>
      <c r="AQ2330" s="90"/>
      <c r="AR2330" s="90"/>
      <c r="AS2330" s="90" t="s">
        <v>60</v>
      </c>
      <c r="AT2330" s="90" t="s">
        <v>61</v>
      </c>
      <c r="AU2330" s="97" t="s">
        <v>62</v>
      </c>
      <c r="AV2330" s="98" t="s">
        <v>272</v>
      </c>
      <c r="AW2330" s="98" t="s">
        <v>273</v>
      </c>
      <c r="AX2330" s="97">
        <v>3202010</v>
      </c>
      <c r="AY2330" s="98" t="s">
        <v>274</v>
      </c>
      <c r="AZ2330" s="98" t="s">
        <v>305</v>
      </c>
      <c r="BA2330" s="24"/>
    </row>
    <row r="2331" spans="1:53" ht="84.75" customHeight="1">
      <c r="A2331" s="23" t="str">
        <f>+IFERROR(VLOOKUP(R2331,'[2]Listas niveles'!$D$2:$E$11,2,FALSE),"")</f>
        <v>DTCA</v>
      </c>
      <c r="B2331" s="23" t="str">
        <f>+IFERROR(VLOOKUP(AS2331,'[2]Listas anexo 1'!$A$7:$B$8,2,FALSE),"")</f>
        <v>ADMIN</v>
      </c>
      <c r="C2331" s="23" t="str">
        <f>+IFERROR(VLOOKUP(AT2331,'[2]Listas anexo 1'!$A$13:$B$15,2,FALSE),"")</f>
        <v>ADMINYCOOR</v>
      </c>
      <c r="D2331" s="23" t="str">
        <f>+IFERROR(VLOOKUP(AT2331,'[2]Listas anexo 1'!$A$13:$C$15,3,FALSE),"")</f>
        <v>CONTRIBUIR</v>
      </c>
      <c r="E2331" s="23" t="str">
        <f>+IFERROR(VLOOKUP(AT2331,'[2]Listas anexo 1'!$A$19:$B$21,2,FALSE),"")</f>
        <v>ADMINOB</v>
      </c>
      <c r="F2331" s="23" t="str">
        <f>+IFERROR(VLOOKUP(AV2331,'[2]Listas anexo 1'!$J$13:$K$21,2,FALSE),"")</f>
        <v>ADOBIII</v>
      </c>
      <c r="G2331" s="23" t="str">
        <f>+IFERROR(VLOOKUP(AW2331,'[2]LISTAS ANEXO 1. 2'!$A$9:$B$38,2,FALSE),"")</f>
        <v>AVI</v>
      </c>
      <c r="H2331" s="23" t="str">
        <f>+IFERROR(IF(C2331="ADMINYCOOR",VLOOKUP(AY2331,'[2]LISTAS ANEXO 1. 3'!$B$13:$C$42,2,FALSE),IF(C2331="TASAS",VLOOKUP(AY2331,'[2]LISTAS ANEXO 1. 3'!$B$43:$C$51,2,FALSE),IF(C2331="FORTALECIMIENTO",VLOOKUP(AY2331,'[2]LISTAS ANEXO 1. 3'!$B$52:$C$58,2,FALSE),""))),"")</f>
        <v>HH</v>
      </c>
      <c r="I2331" s="23" t="str">
        <f>+IFERROR(VLOOKUP(#REF!,'[2]LISTAS ANEXO 1. 4'!$B$74:$C$90,2,FALSE),"")</f>
        <v/>
      </c>
      <c r="J2331" s="23" t="str">
        <f>+IFERROR(VLOOKUP(X2331,[2]ORDINALES!$B$2:$C$5,2,FALSE),"")</f>
        <v>CTADOS</v>
      </c>
      <c r="K2331" s="23" t="str">
        <f>+IFERROR(VLOOKUP(#REF!,[2]REGION!$G$2:$I$1125,2,FALSE),"")</f>
        <v/>
      </c>
      <c r="L2331" s="23" t="str">
        <f>+IFERROR(VLOOKUP(AI2331,[2]REGION!$G$2:$I$1125,2,FALSE),"")</f>
        <v>GUAJIRA</v>
      </c>
      <c r="M2331" s="23" t="str">
        <f>+IFERROR(VLOOKUP(#REF!,[2]ORDINALES!$H$2:$I$382,2,FALSE),"")</f>
        <v/>
      </c>
      <c r="N2331" s="23" t="str">
        <f>IFERROR(VLOOKUP(U2331,'[2]Lista Willy'!$B$11:$D$14,3,FALSE),"")</f>
        <v>REC_11</v>
      </c>
      <c r="O2331" s="24"/>
      <c r="P2331" s="90">
        <v>70012</v>
      </c>
      <c r="Q2331" s="90" t="s">
        <v>540</v>
      </c>
      <c r="R2331" s="90" t="s">
        <v>1757</v>
      </c>
      <c r="S2331" s="90" t="s">
        <v>2248</v>
      </c>
      <c r="T2331" s="94" t="s">
        <v>1757</v>
      </c>
      <c r="U2331" s="90" t="s">
        <v>52</v>
      </c>
      <c r="V2331" s="94" t="s">
        <v>53</v>
      </c>
      <c r="W2331" s="90" t="s">
        <v>54</v>
      </c>
      <c r="X2331" s="90" t="s">
        <v>55</v>
      </c>
      <c r="Y2331" s="99" t="s">
        <v>2261</v>
      </c>
      <c r="Z2331" s="87">
        <v>16800000</v>
      </c>
      <c r="AA2331" s="120"/>
      <c r="AB2331" s="87"/>
      <c r="AC2331" s="87"/>
      <c r="AD2331" s="87"/>
      <c r="AE2331" s="120">
        <v>16800000</v>
      </c>
      <c r="AF2331" s="88"/>
      <c r="AG2331" s="89"/>
      <c r="AH2331" s="90"/>
      <c r="AI2331" s="90" t="s">
        <v>1814</v>
      </c>
      <c r="AJ2331" s="90" t="s">
        <v>1907</v>
      </c>
      <c r="AK2331" s="90" t="s">
        <v>1881</v>
      </c>
      <c r="AL2331" s="90"/>
      <c r="AM2331" s="90"/>
      <c r="AN2331" s="90"/>
      <c r="AO2331" s="90" t="s">
        <v>2250</v>
      </c>
      <c r="AP2331" s="90"/>
      <c r="AQ2331" s="90"/>
      <c r="AR2331" s="90"/>
      <c r="AS2331" s="90" t="s">
        <v>60</v>
      </c>
      <c r="AT2331" s="90" t="s">
        <v>61</v>
      </c>
      <c r="AU2331" s="97" t="s">
        <v>62</v>
      </c>
      <c r="AV2331" s="98" t="s">
        <v>272</v>
      </c>
      <c r="AW2331" s="98" t="s">
        <v>273</v>
      </c>
      <c r="AX2331" s="97">
        <v>3202010</v>
      </c>
      <c r="AY2331" s="98" t="s">
        <v>274</v>
      </c>
      <c r="AZ2331" s="98" t="s">
        <v>305</v>
      </c>
      <c r="BA2331" s="24"/>
    </row>
    <row r="2332" spans="1:53" ht="84.75" customHeight="1">
      <c r="A2332" s="23" t="str">
        <f>+IFERROR(VLOOKUP(R2332,'[2]Listas niveles'!$D$2:$E$11,2,FALSE),"")</f>
        <v>DTCA</v>
      </c>
      <c r="B2332" s="23" t="str">
        <f>+IFERROR(VLOOKUP(AS2332,'[2]Listas anexo 1'!$A$7:$B$8,2,FALSE),"")</f>
        <v>ADMIN</v>
      </c>
      <c r="C2332" s="23" t="str">
        <f>+IFERROR(VLOOKUP(AT2332,'[2]Listas anexo 1'!$A$13:$B$15,2,FALSE),"")</f>
        <v>ADMINYCOOR</v>
      </c>
      <c r="D2332" s="23" t="str">
        <f>+IFERROR(VLOOKUP(AT2332,'[2]Listas anexo 1'!$A$13:$C$15,3,FALSE),"")</f>
        <v>CONTRIBUIR</v>
      </c>
      <c r="E2332" s="23" t="str">
        <f>+IFERROR(VLOOKUP(AT2332,'[2]Listas anexo 1'!$A$19:$B$21,2,FALSE),"")</f>
        <v>ADMINOB</v>
      </c>
      <c r="F2332" s="23" t="str">
        <f>+IFERROR(VLOOKUP(AV2332,'[2]Listas anexo 1'!$J$13:$K$21,2,FALSE),"")</f>
        <v>ADOBIV</v>
      </c>
      <c r="G2332" s="23" t="str">
        <f>+IFERROR(VLOOKUP(AW2332,'[2]LISTAS ANEXO 1. 2'!$A$9:$B$38,2,FALSE),"")</f>
        <v>AXI</v>
      </c>
      <c r="H2332" s="23" t="str">
        <f>+IFERROR(IF(C2332="ADMINYCOOR",VLOOKUP(AY2332,'[2]LISTAS ANEXO 1. 3'!$B$13:$C$42,2,FALSE),IF(C2332="TASAS",VLOOKUP(AY2332,'[2]LISTAS ANEXO 1. 3'!$B$43:$C$51,2,FALSE),IF(C2332="FORTALECIMIENTO",VLOOKUP(AY2332,'[2]LISTAS ANEXO 1. 3'!$B$52:$C$58,2,FALSE),""))),"")</f>
        <v>PP</v>
      </c>
      <c r="I2332" s="23" t="str">
        <f>+IFERROR(VLOOKUP(#REF!,'[2]LISTAS ANEXO 1. 4'!$B$74:$C$90,2,FALSE),"")</f>
        <v/>
      </c>
      <c r="J2332" s="23" t="str">
        <f>+IFERROR(VLOOKUP(X2332,[2]ORDINALES!$B$2:$C$5,2,FALSE),"")</f>
        <v>CTADOS</v>
      </c>
      <c r="K2332" s="23" t="str">
        <f>+IFERROR(VLOOKUP(#REF!,[2]REGION!$G$2:$I$1125,2,FALSE),"")</f>
        <v/>
      </c>
      <c r="L2332" s="23" t="str">
        <f>+IFERROR(VLOOKUP(AI2332,[2]REGION!$G$2:$I$1125,2,FALSE),"")</f>
        <v>GUAJIRA</v>
      </c>
      <c r="M2332" s="23" t="str">
        <f>+IFERROR(VLOOKUP(#REF!,[2]ORDINALES!$H$2:$I$382,2,FALSE),"")</f>
        <v/>
      </c>
      <c r="N2332" s="23" t="str">
        <f>IFERROR(VLOOKUP(U2332,'[2]Lista Willy'!$B$11:$D$14,3,FALSE),"")</f>
        <v>REC_11</v>
      </c>
      <c r="O2332" s="24"/>
      <c r="P2332" s="90">
        <v>70013</v>
      </c>
      <c r="Q2332" s="90" t="s">
        <v>540</v>
      </c>
      <c r="R2332" s="90" t="s">
        <v>1757</v>
      </c>
      <c r="S2332" s="90" t="s">
        <v>2248</v>
      </c>
      <c r="T2332" s="94" t="s">
        <v>1757</v>
      </c>
      <c r="U2332" s="90" t="s">
        <v>52</v>
      </c>
      <c r="V2332" s="94" t="s">
        <v>53</v>
      </c>
      <c r="W2332" s="90" t="s">
        <v>54</v>
      </c>
      <c r="X2332" s="90" t="s">
        <v>55</v>
      </c>
      <c r="Y2332" s="99" t="s">
        <v>2262</v>
      </c>
      <c r="Z2332" s="87">
        <v>36400000</v>
      </c>
      <c r="AA2332" s="120"/>
      <c r="AB2332" s="87"/>
      <c r="AC2332" s="87"/>
      <c r="AD2332" s="87"/>
      <c r="AE2332" s="120">
        <v>36400000</v>
      </c>
      <c r="AF2332" s="88"/>
      <c r="AG2332" s="89"/>
      <c r="AH2332" s="90"/>
      <c r="AI2332" s="90" t="s">
        <v>1814</v>
      </c>
      <c r="AJ2332" s="90" t="s">
        <v>1907</v>
      </c>
      <c r="AK2332" s="90" t="s">
        <v>1881</v>
      </c>
      <c r="AL2332" s="90"/>
      <c r="AM2332" s="90"/>
      <c r="AN2332" s="90"/>
      <c r="AO2332" s="90" t="s">
        <v>2250</v>
      </c>
      <c r="AP2332" s="90"/>
      <c r="AQ2332" s="90"/>
      <c r="AR2332" s="90"/>
      <c r="AS2332" s="90" t="s">
        <v>60</v>
      </c>
      <c r="AT2332" s="90" t="s">
        <v>61</v>
      </c>
      <c r="AU2332" s="97" t="s">
        <v>62</v>
      </c>
      <c r="AV2332" s="98" t="s">
        <v>63</v>
      </c>
      <c r="AW2332" s="98" t="s">
        <v>442</v>
      </c>
      <c r="AX2332" s="97">
        <v>3202002</v>
      </c>
      <c r="AY2332" s="98" t="s">
        <v>211</v>
      </c>
      <c r="AZ2332" s="98" t="s">
        <v>447</v>
      </c>
      <c r="BA2332" s="24"/>
    </row>
    <row r="2333" spans="1:53" ht="84.75" customHeight="1">
      <c r="A2333" s="23" t="str">
        <f>+IFERROR(VLOOKUP(R2333,'[2]Listas niveles'!$D$2:$E$11,2,FALSE),"")</f>
        <v>DTCA</v>
      </c>
      <c r="B2333" s="23" t="str">
        <f>+IFERROR(VLOOKUP(AS2333,'[2]Listas anexo 1'!$A$7:$B$8,2,FALSE),"")</f>
        <v>ADMIN</v>
      </c>
      <c r="C2333" s="23" t="str">
        <f>+IFERROR(VLOOKUP(AT2333,'[2]Listas anexo 1'!$A$13:$B$15,2,FALSE),"")</f>
        <v>ADMINYCOOR</v>
      </c>
      <c r="D2333" s="23" t="str">
        <f>+IFERROR(VLOOKUP(AT2333,'[2]Listas anexo 1'!$A$13:$C$15,3,FALSE),"")</f>
        <v>CONTRIBUIR</v>
      </c>
      <c r="E2333" s="23" t="str">
        <f>+IFERROR(VLOOKUP(AT2333,'[2]Listas anexo 1'!$A$19:$B$21,2,FALSE),"")</f>
        <v>ADMINOB</v>
      </c>
      <c r="F2333" s="23" t="str">
        <f>+IFERROR(VLOOKUP(AV2333,'[2]Listas anexo 1'!$J$13:$K$21,2,FALSE),"")</f>
        <v>ADOBIV</v>
      </c>
      <c r="G2333" s="23" t="str">
        <f>+IFERROR(VLOOKUP(AW2333,'[2]LISTAS ANEXO 1. 2'!$A$9:$B$38,2,FALSE),"")</f>
        <v>AXVI</v>
      </c>
      <c r="H2333" s="23" t="str">
        <f>+IFERROR(IF(C2333="ADMINYCOOR",VLOOKUP(AY2333,'[2]LISTAS ANEXO 1. 3'!$B$13:$C$42,2,FALSE),IF(C2333="TASAS",VLOOKUP(AY2333,'[2]LISTAS ANEXO 1. 3'!$B$43:$C$51,2,FALSE),IF(C2333="FORTALECIMIENTO",VLOOKUP(AY2333,'[2]LISTAS ANEXO 1. 3'!$B$52:$C$58,2,FALSE),""))),"")</f>
        <v>CD</v>
      </c>
      <c r="I2333" s="23" t="str">
        <f>+IFERROR(VLOOKUP(#REF!,'[2]LISTAS ANEXO 1. 4'!$B$74:$C$90,2,FALSE),"")</f>
        <v/>
      </c>
      <c r="J2333" s="23" t="str">
        <f>+IFERROR(VLOOKUP(X2333,[2]ORDINALES!$B$2:$C$5,2,FALSE),"")</f>
        <v>CTADOS</v>
      </c>
      <c r="K2333" s="23" t="str">
        <f>+IFERROR(VLOOKUP(#REF!,[2]REGION!$G$2:$I$1125,2,FALSE),"")</f>
        <v/>
      </c>
      <c r="L2333" s="23" t="str">
        <f>+IFERROR(VLOOKUP(AI2333,[2]REGION!$G$2:$I$1125,2,FALSE),"")</f>
        <v>GUAJIRA</v>
      </c>
      <c r="M2333" s="23" t="str">
        <f>+IFERROR(VLOOKUP(#REF!,[2]ORDINALES!$H$2:$I$382,2,FALSE),"")</f>
        <v/>
      </c>
      <c r="N2333" s="23" t="str">
        <f>IFERROR(VLOOKUP(U2333,'[2]Lista Willy'!$B$11:$D$14,3,FALSE),"")</f>
        <v>REC_11</v>
      </c>
      <c r="O2333" s="24"/>
      <c r="P2333" s="90">
        <v>70014</v>
      </c>
      <c r="Q2333" s="90" t="s">
        <v>540</v>
      </c>
      <c r="R2333" s="90" t="s">
        <v>1757</v>
      </c>
      <c r="S2333" s="90" t="s">
        <v>2248</v>
      </c>
      <c r="T2333" s="94" t="s">
        <v>1757</v>
      </c>
      <c r="U2333" s="90" t="s">
        <v>52</v>
      </c>
      <c r="V2333" s="94" t="s">
        <v>53</v>
      </c>
      <c r="W2333" s="90" t="s">
        <v>54</v>
      </c>
      <c r="X2333" s="90" t="s">
        <v>55</v>
      </c>
      <c r="Y2333" s="99" t="s">
        <v>2263</v>
      </c>
      <c r="Z2333" s="87">
        <v>32200000</v>
      </c>
      <c r="AA2333" s="120"/>
      <c r="AB2333" s="87"/>
      <c r="AC2333" s="87"/>
      <c r="AD2333" s="87"/>
      <c r="AE2333" s="120">
        <v>32200000</v>
      </c>
      <c r="AF2333" s="88"/>
      <c r="AG2333" s="89"/>
      <c r="AH2333" s="90"/>
      <c r="AI2333" s="90" t="s">
        <v>1814</v>
      </c>
      <c r="AJ2333" s="90" t="s">
        <v>1907</v>
      </c>
      <c r="AK2333" s="90" t="s">
        <v>1881</v>
      </c>
      <c r="AL2333" s="90"/>
      <c r="AM2333" s="90"/>
      <c r="AN2333" s="90"/>
      <c r="AO2333" s="90" t="s">
        <v>2250</v>
      </c>
      <c r="AP2333" s="90"/>
      <c r="AQ2333" s="90"/>
      <c r="AR2333" s="90"/>
      <c r="AS2333" s="90" t="s">
        <v>60</v>
      </c>
      <c r="AT2333" s="90" t="s">
        <v>61</v>
      </c>
      <c r="AU2333" s="97" t="s">
        <v>62</v>
      </c>
      <c r="AV2333" s="98" t="s">
        <v>63</v>
      </c>
      <c r="AW2333" s="98" t="s">
        <v>64</v>
      </c>
      <c r="AX2333" s="97">
        <v>3202008</v>
      </c>
      <c r="AY2333" s="98" t="s">
        <v>65</v>
      </c>
      <c r="AZ2333" s="98" t="s">
        <v>433</v>
      </c>
      <c r="BA2333" s="24"/>
    </row>
    <row r="2334" spans="1:53" ht="84.75" customHeight="1">
      <c r="A2334" s="23" t="str">
        <f>+IFERROR(VLOOKUP(R2334,'[2]Listas niveles'!$D$2:$E$11,2,FALSE),"")</f>
        <v>DTCA</v>
      </c>
      <c r="B2334" s="23" t="str">
        <f>+IFERROR(VLOOKUP(AS2334,'[2]Listas anexo 1'!$A$7:$B$8,2,FALSE),"")</f>
        <v>ADMIN</v>
      </c>
      <c r="C2334" s="23" t="str">
        <f>+IFERROR(VLOOKUP(AT2334,'[2]Listas anexo 1'!$A$13:$B$15,2,FALSE),"")</f>
        <v>ADMINYCOOR</v>
      </c>
      <c r="D2334" s="23" t="str">
        <f>+IFERROR(VLOOKUP(AT2334,'[2]Listas anexo 1'!$A$13:$C$15,3,FALSE),"")</f>
        <v>CONTRIBUIR</v>
      </c>
      <c r="E2334" s="23" t="str">
        <f>+IFERROR(VLOOKUP(AT2334,'[2]Listas anexo 1'!$A$19:$B$21,2,FALSE),"")</f>
        <v>ADMINOB</v>
      </c>
      <c r="F2334" s="23" t="str">
        <f>+IFERROR(VLOOKUP(AV2334,'[2]Listas anexo 1'!$J$13:$K$21,2,FALSE),"")</f>
        <v>ADOBIV</v>
      </c>
      <c r="G2334" s="23" t="str">
        <f>+IFERROR(VLOOKUP(AW2334,'[2]LISTAS ANEXO 1. 2'!$A$9:$B$38,2,FALSE),"")</f>
        <v>AXVI</v>
      </c>
      <c r="H2334" s="23" t="str">
        <f>+IFERROR(IF(C2334="ADMINYCOOR",VLOOKUP(AY2334,'[2]LISTAS ANEXO 1. 3'!$B$13:$C$42,2,FALSE),IF(C2334="TASAS",VLOOKUP(AY2334,'[2]LISTAS ANEXO 1. 3'!$B$43:$C$51,2,FALSE),IF(C2334="FORTALECIMIENTO",VLOOKUP(AY2334,'[2]LISTAS ANEXO 1. 3'!$B$52:$C$58,2,FALSE),""))),"")</f>
        <v>CD</v>
      </c>
      <c r="I2334" s="23" t="str">
        <f>+IFERROR(VLOOKUP(#REF!,'[2]LISTAS ANEXO 1. 4'!$B$74:$C$90,2,FALSE),"")</f>
        <v/>
      </c>
      <c r="J2334" s="23" t="str">
        <f>+IFERROR(VLOOKUP(X2334,[2]ORDINALES!$B$2:$C$5,2,FALSE),"")</f>
        <v>CTADOS</v>
      </c>
      <c r="K2334" s="23" t="str">
        <f>+IFERROR(VLOOKUP(#REF!,[2]REGION!$G$2:$I$1125,2,FALSE),"")</f>
        <v/>
      </c>
      <c r="L2334" s="23" t="str">
        <f>+IFERROR(VLOOKUP(AI2334,[2]REGION!$G$2:$I$1125,2,FALSE),"")</f>
        <v>GUAJIRA</v>
      </c>
      <c r="M2334" s="23" t="str">
        <f>+IFERROR(VLOOKUP(#REF!,[2]ORDINALES!$H$2:$I$382,2,FALSE),"")</f>
        <v/>
      </c>
      <c r="N2334" s="23" t="str">
        <f>IFERROR(VLOOKUP(U2334,'[2]Lista Willy'!$B$11:$D$14,3,FALSE),"")</f>
        <v>REC_11</v>
      </c>
      <c r="O2334" s="24"/>
      <c r="P2334" s="90">
        <v>70015</v>
      </c>
      <c r="Q2334" s="90" t="s">
        <v>540</v>
      </c>
      <c r="R2334" s="90" t="s">
        <v>1757</v>
      </c>
      <c r="S2334" s="90" t="s">
        <v>2248</v>
      </c>
      <c r="T2334" s="94" t="s">
        <v>1757</v>
      </c>
      <c r="U2334" s="90" t="s">
        <v>52</v>
      </c>
      <c r="V2334" s="94" t="s">
        <v>53</v>
      </c>
      <c r="W2334" s="90" t="s">
        <v>54</v>
      </c>
      <c r="X2334" s="90" t="s">
        <v>55</v>
      </c>
      <c r="Y2334" s="99" t="s">
        <v>2264</v>
      </c>
      <c r="Z2334" s="87">
        <v>16000000</v>
      </c>
      <c r="AA2334" s="120"/>
      <c r="AB2334" s="87"/>
      <c r="AC2334" s="87"/>
      <c r="AD2334" s="87"/>
      <c r="AE2334" s="120">
        <v>16000000</v>
      </c>
      <c r="AF2334" s="88"/>
      <c r="AG2334" s="89"/>
      <c r="AH2334" s="90"/>
      <c r="AI2334" s="90" t="s">
        <v>1814</v>
      </c>
      <c r="AJ2334" s="90" t="s">
        <v>1907</v>
      </c>
      <c r="AK2334" s="90" t="s">
        <v>1881</v>
      </c>
      <c r="AL2334" s="90"/>
      <c r="AM2334" s="90"/>
      <c r="AN2334" s="90"/>
      <c r="AO2334" s="90" t="s">
        <v>2250</v>
      </c>
      <c r="AP2334" s="90"/>
      <c r="AQ2334" s="90"/>
      <c r="AR2334" s="90"/>
      <c r="AS2334" s="90" t="s">
        <v>60</v>
      </c>
      <c r="AT2334" s="90" t="s">
        <v>61</v>
      </c>
      <c r="AU2334" s="97" t="s">
        <v>62</v>
      </c>
      <c r="AV2334" s="98" t="s">
        <v>63</v>
      </c>
      <c r="AW2334" s="98" t="s">
        <v>64</v>
      </c>
      <c r="AX2334" s="97">
        <v>3202008</v>
      </c>
      <c r="AY2334" s="98" t="s">
        <v>65</v>
      </c>
      <c r="AZ2334" s="98" t="s">
        <v>433</v>
      </c>
      <c r="BA2334" s="24"/>
    </row>
    <row r="2335" spans="1:53" ht="84.75" customHeight="1">
      <c r="A2335" s="23" t="str">
        <f>+IFERROR(VLOOKUP(R2335,'[2]Listas niveles'!$D$2:$E$11,2,FALSE),"")</f>
        <v>DTCA</v>
      </c>
      <c r="B2335" s="23" t="str">
        <f>+IFERROR(VLOOKUP(AS2335,'[2]Listas anexo 1'!$A$7:$B$8,2,FALSE),"")</f>
        <v>ADMIN</v>
      </c>
      <c r="C2335" s="23" t="str">
        <f>+IFERROR(VLOOKUP(AT2335,'[2]Listas anexo 1'!$A$13:$B$15,2,FALSE),"")</f>
        <v>ADMINYCOOR</v>
      </c>
      <c r="D2335" s="23" t="str">
        <f>+IFERROR(VLOOKUP(AT2335,'[2]Listas anexo 1'!$A$13:$C$15,3,FALSE),"")</f>
        <v>CONTRIBUIR</v>
      </c>
      <c r="E2335" s="23" t="str">
        <f>+IFERROR(VLOOKUP(AT2335,'[2]Listas anexo 1'!$A$19:$B$21,2,FALSE),"")</f>
        <v>ADMINOB</v>
      </c>
      <c r="F2335" s="23" t="str">
        <f>+IFERROR(VLOOKUP(AV2335,'[2]Listas anexo 1'!$J$13:$K$21,2,FALSE),"")</f>
        <v>ADOBIV</v>
      </c>
      <c r="G2335" s="23" t="str">
        <f>+IFERROR(VLOOKUP(AW2335,'[2]LISTAS ANEXO 1. 2'!$A$9:$B$38,2,FALSE),"")</f>
        <v>AXVI</v>
      </c>
      <c r="H2335" s="23" t="str">
        <f>+IFERROR(IF(C2335="ADMINYCOOR",VLOOKUP(AY2335,'[2]LISTAS ANEXO 1. 3'!$B$13:$C$42,2,FALSE),IF(C2335="TASAS",VLOOKUP(AY2335,'[2]LISTAS ANEXO 1. 3'!$B$43:$C$51,2,FALSE),IF(C2335="FORTALECIMIENTO",VLOOKUP(AY2335,'[2]LISTAS ANEXO 1. 3'!$B$52:$C$58,2,FALSE),""))),"")</f>
        <v>CD</v>
      </c>
      <c r="I2335" s="23" t="str">
        <f>+IFERROR(VLOOKUP(#REF!,'[2]LISTAS ANEXO 1. 4'!$B$74:$C$90,2,FALSE),"")</f>
        <v/>
      </c>
      <c r="J2335" s="23" t="str">
        <f>+IFERROR(VLOOKUP(X2335,[2]ORDINALES!$B$2:$C$5,2,FALSE),"")</f>
        <v>CTADOS</v>
      </c>
      <c r="K2335" s="23" t="str">
        <f>+IFERROR(VLOOKUP(#REF!,[2]REGION!$G$2:$I$1125,2,FALSE),"")</f>
        <v/>
      </c>
      <c r="L2335" s="23" t="str">
        <f>+IFERROR(VLOOKUP(AI2335,[2]REGION!$G$2:$I$1125,2,FALSE),"")</f>
        <v>GUAJIRA</v>
      </c>
      <c r="M2335" s="23" t="str">
        <f>+IFERROR(VLOOKUP(#REF!,[2]ORDINALES!$H$2:$I$382,2,FALSE),"")</f>
        <v/>
      </c>
      <c r="N2335" s="23" t="str">
        <f>IFERROR(VLOOKUP(U2335,'[2]Lista Willy'!$B$11:$D$14,3,FALSE),"")</f>
        <v>REC_11</v>
      </c>
      <c r="O2335" s="24"/>
      <c r="P2335" s="90">
        <v>70016</v>
      </c>
      <c r="Q2335" s="90" t="s">
        <v>540</v>
      </c>
      <c r="R2335" s="90" t="s">
        <v>1757</v>
      </c>
      <c r="S2335" s="90" t="s">
        <v>2248</v>
      </c>
      <c r="T2335" s="94" t="s">
        <v>1757</v>
      </c>
      <c r="U2335" s="90" t="s">
        <v>52</v>
      </c>
      <c r="V2335" s="94" t="s">
        <v>53</v>
      </c>
      <c r="W2335" s="90" t="s">
        <v>54</v>
      </c>
      <c r="X2335" s="90" t="s">
        <v>55</v>
      </c>
      <c r="Y2335" s="99" t="s">
        <v>2265</v>
      </c>
      <c r="Z2335" s="87">
        <v>16000000</v>
      </c>
      <c r="AA2335" s="120"/>
      <c r="AB2335" s="87"/>
      <c r="AC2335" s="87"/>
      <c r="AD2335" s="87"/>
      <c r="AE2335" s="120">
        <v>16000000</v>
      </c>
      <c r="AF2335" s="88"/>
      <c r="AG2335" s="89"/>
      <c r="AH2335" s="90"/>
      <c r="AI2335" s="90" t="s">
        <v>1814</v>
      </c>
      <c r="AJ2335" s="90" t="s">
        <v>1907</v>
      </c>
      <c r="AK2335" s="90" t="s">
        <v>1881</v>
      </c>
      <c r="AL2335" s="90"/>
      <c r="AM2335" s="90"/>
      <c r="AN2335" s="90"/>
      <c r="AO2335" s="90" t="s">
        <v>2250</v>
      </c>
      <c r="AP2335" s="90"/>
      <c r="AQ2335" s="90"/>
      <c r="AR2335" s="90"/>
      <c r="AS2335" s="90" t="s">
        <v>60</v>
      </c>
      <c r="AT2335" s="90" t="s">
        <v>61</v>
      </c>
      <c r="AU2335" s="97" t="s">
        <v>62</v>
      </c>
      <c r="AV2335" s="98" t="s">
        <v>63</v>
      </c>
      <c r="AW2335" s="98" t="s">
        <v>64</v>
      </c>
      <c r="AX2335" s="97">
        <v>3202008</v>
      </c>
      <c r="AY2335" s="98" t="s">
        <v>65</v>
      </c>
      <c r="AZ2335" s="98" t="s">
        <v>175</v>
      </c>
      <c r="BA2335" s="24"/>
    </row>
    <row r="2336" spans="1:53" ht="84.75" customHeight="1">
      <c r="A2336" s="23" t="str">
        <f>+IFERROR(VLOOKUP(R2336,'[2]Listas niveles'!$D$2:$E$11,2,FALSE),"")</f>
        <v>DTCA</v>
      </c>
      <c r="B2336" s="23" t="str">
        <f>+IFERROR(VLOOKUP(AS2336,'[2]Listas anexo 1'!$A$7:$B$8,2,FALSE),"")</f>
        <v>ADMIN</v>
      </c>
      <c r="C2336" s="23" t="str">
        <f>+IFERROR(VLOOKUP(AT2336,'[2]Listas anexo 1'!$A$13:$B$15,2,FALSE),"")</f>
        <v>ADMINYCOOR</v>
      </c>
      <c r="D2336" s="23" t="str">
        <f>+IFERROR(VLOOKUP(AT2336,'[2]Listas anexo 1'!$A$13:$C$15,3,FALSE),"")</f>
        <v>CONTRIBUIR</v>
      </c>
      <c r="E2336" s="23" t="str">
        <f>+IFERROR(VLOOKUP(AT2336,'[2]Listas anexo 1'!$A$19:$B$21,2,FALSE),"")</f>
        <v>ADMINOB</v>
      </c>
      <c r="F2336" s="23" t="str">
        <f>+IFERROR(VLOOKUP(AV2336,'[2]Listas anexo 1'!$J$13:$K$21,2,FALSE),"")</f>
        <v>ADOBIV</v>
      </c>
      <c r="G2336" s="23" t="str">
        <f>+IFERROR(VLOOKUP(AW2336,'[2]LISTAS ANEXO 1. 2'!$A$9:$B$38,2,FALSE),"")</f>
        <v>AXVI</v>
      </c>
      <c r="H2336" s="23" t="str">
        <f>+IFERROR(IF(C2336="ADMINYCOOR",VLOOKUP(AY2336,'[2]LISTAS ANEXO 1. 3'!$B$13:$C$42,2,FALSE),IF(C2336="TASAS",VLOOKUP(AY2336,'[2]LISTAS ANEXO 1. 3'!$B$43:$C$51,2,FALSE),IF(C2336="FORTALECIMIENTO",VLOOKUP(AY2336,'[2]LISTAS ANEXO 1. 3'!$B$52:$C$58,2,FALSE),""))),"")</f>
        <v>CD</v>
      </c>
      <c r="I2336" s="23" t="str">
        <f>+IFERROR(VLOOKUP(#REF!,'[2]LISTAS ANEXO 1. 4'!$B$74:$C$90,2,FALSE),"")</f>
        <v/>
      </c>
      <c r="J2336" s="23" t="str">
        <f>+IFERROR(VLOOKUP(X2336,[2]ORDINALES!$B$2:$C$5,2,FALSE),"")</f>
        <v>CTADOS</v>
      </c>
      <c r="K2336" s="23" t="str">
        <f>+IFERROR(VLOOKUP(#REF!,[2]REGION!$G$2:$I$1125,2,FALSE),"")</f>
        <v/>
      </c>
      <c r="L2336" s="23" t="str">
        <f>+IFERROR(VLOOKUP(AI2336,[2]REGION!$G$2:$I$1125,2,FALSE),"")</f>
        <v>GUAJIRA</v>
      </c>
      <c r="M2336" s="23" t="str">
        <f>+IFERROR(VLOOKUP(#REF!,[2]ORDINALES!$H$2:$I$382,2,FALSE),"")</f>
        <v/>
      </c>
      <c r="N2336" s="23" t="str">
        <f>IFERROR(VLOOKUP(U2336,'[2]Lista Willy'!$B$11:$D$14,3,FALSE),"")</f>
        <v>REC_11</v>
      </c>
      <c r="O2336" s="24"/>
      <c r="P2336" s="90">
        <v>70017</v>
      </c>
      <c r="Q2336" s="90" t="s">
        <v>540</v>
      </c>
      <c r="R2336" s="90" t="s">
        <v>1757</v>
      </c>
      <c r="S2336" s="90" t="s">
        <v>2248</v>
      </c>
      <c r="T2336" s="94" t="s">
        <v>1757</v>
      </c>
      <c r="U2336" s="90" t="s">
        <v>52</v>
      </c>
      <c r="V2336" s="94" t="s">
        <v>53</v>
      </c>
      <c r="W2336" s="90" t="s">
        <v>54</v>
      </c>
      <c r="X2336" s="90" t="s">
        <v>55</v>
      </c>
      <c r="Y2336" s="99" t="s">
        <v>2266</v>
      </c>
      <c r="Z2336" s="87">
        <v>9600000</v>
      </c>
      <c r="AA2336" s="120"/>
      <c r="AB2336" s="87"/>
      <c r="AC2336" s="87"/>
      <c r="AD2336" s="87"/>
      <c r="AE2336" s="120">
        <v>9600000</v>
      </c>
      <c r="AF2336" s="88"/>
      <c r="AG2336" s="89"/>
      <c r="AH2336" s="90"/>
      <c r="AI2336" s="90" t="s">
        <v>1814</v>
      </c>
      <c r="AJ2336" s="90" t="s">
        <v>1907</v>
      </c>
      <c r="AK2336" s="90" t="s">
        <v>1881</v>
      </c>
      <c r="AL2336" s="90"/>
      <c r="AM2336" s="90"/>
      <c r="AN2336" s="90"/>
      <c r="AO2336" s="90" t="s">
        <v>2250</v>
      </c>
      <c r="AP2336" s="90"/>
      <c r="AQ2336" s="90"/>
      <c r="AR2336" s="90"/>
      <c r="AS2336" s="90" t="s">
        <v>60</v>
      </c>
      <c r="AT2336" s="90" t="s">
        <v>61</v>
      </c>
      <c r="AU2336" s="97" t="s">
        <v>62</v>
      </c>
      <c r="AV2336" s="98" t="s">
        <v>63</v>
      </c>
      <c r="AW2336" s="98" t="s">
        <v>64</v>
      </c>
      <c r="AX2336" s="97">
        <v>3202008</v>
      </c>
      <c r="AY2336" s="98" t="s">
        <v>65</v>
      </c>
      <c r="AZ2336" s="98" t="s">
        <v>433</v>
      </c>
      <c r="BA2336" s="24"/>
    </row>
    <row r="2337" spans="1:53" ht="84.75" customHeight="1">
      <c r="A2337" s="23" t="str">
        <f>+IFERROR(VLOOKUP(R2337,'[2]Listas niveles'!$D$2:$E$11,2,FALSE),"")</f>
        <v>DTCA</v>
      </c>
      <c r="B2337" s="23" t="str">
        <f>+IFERROR(VLOOKUP(AS2337,'[2]Listas anexo 1'!$A$7:$B$8,2,FALSE),"")</f>
        <v>ADMIN</v>
      </c>
      <c r="C2337" s="23" t="str">
        <f>+IFERROR(VLOOKUP(AT2337,'[2]Listas anexo 1'!$A$13:$B$15,2,FALSE),"")</f>
        <v>ADMINYCOOR</v>
      </c>
      <c r="D2337" s="23" t="str">
        <f>+IFERROR(VLOOKUP(AT2337,'[2]Listas anexo 1'!$A$13:$C$15,3,FALSE),"")</f>
        <v>CONTRIBUIR</v>
      </c>
      <c r="E2337" s="23" t="str">
        <f>+IFERROR(VLOOKUP(AT2337,'[2]Listas anexo 1'!$A$19:$B$21,2,FALSE),"")</f>
        <v>ADMINOB</v>
      </c>
      <c r="F2337" s="23" t="str">
        <f>+IFERROR(VLOOKUP(AV2337,'[2]Listas anexo 1'!$J$13:$K$21,2,FALSE),"")</f>
        <v>ADOBI</v>
      </c>
      <c r="G2337" s="23" t="str">
        <f>+IFERROR(VLOOKUP(AW2337,'[2]LISTAS ANEXO 1. 2'!$A$9:$B$38,2,FALSE),"")</f>
        <v>AI</v>
      </c>
      <c r="H2337" s="23" t="str">
        <f>+IFERROR(IF(C2337="ADMINYCOOR",VLOOKUP(AY2337,'[2]LISTAS ANEXO 1. 3'!$B$13:$C$42,2,FALSE),IF(C2337="TASAS",VLOOKUP(AY2337,'[2]LISTAS ANEXO 1. 3'!$B$43:$C$51,2,FALSE),IF(C2337="FORTALECIMIENTO",VLOOKUP(AY2337,'[2]LISTAS ANEXO 1. 3'!$B$52:$C$58,2,FALSE),""))),"")</f>
        <v>AA</v>
      </c>
      <c r="I2337" s="23" t="str">
        <f>+IFERROR(VLOOKUP(#REF!,'[2]LISTAS ANEXO 1. 4'!$B$74:$C$90,2,FALSE),"")</f>
        <v/>
      </c>
      <c r="J2337" s="23" t="str">
        <f>+IFERROR(VLOOKUP(X2337,[2]ORDINALES!$B$2:$C$5,2,FALSE),"")</f>
        <v>CTADOS</v>
      </c>
      <c r="K2337" s="23" t="str">
        <f>+IFERROR(VLOOKUP(#REF!,[2]REGION!$G$2:$I$1125,2,FALSE),"")</f>
        <v/>
      </c>
      <c r="L2337" s="23" t="str">
        <f>+IFERROR(VLOOKUP(AI2337,[2]REGION!$G$2:$I$1125,2,FALSE),"")</f>
        <v>GUAJIRA</v>
      </c>
      <c r="M2337" s="23" t="str">
        <f>+IFERROR(VLOOKUP(#REF!,[2]ORDINALES!$H$2:$I$382,2,FALSE),"")</f>
        <v/>
      </c>
      <c r="N2337" s="23" t="str">
        <f>IFERROR(VLOOKUP(U2337,'[2]Lista Willy'!$B$11:$D$14,3,FALSE),"")</f>
        <v>REC_11</v>
      </c>
      <c r="O2337" s="24"/>
      <c r="P2337" s="90">
        <v>70018</v>
      </c>
      <c r="Q2337" s="90" t="s">
        <v>540</v>
      </c>
      <c r="R2337" s="90" t="s">
        <v>1757</v>
      </c>
      <c r="S2337" s="90" t="s">
        <v>2248</v>
      </c>
      <c r="T2337" s="94" t="s">
        <v>1757</v>
      </c>
      <c r="U2337" s="90" t="s">
        <v>52</v>
      </c>
      <c r="V2337" s="94" t="s">
        <v>53</v>
      </c>
      <c r="W2337" s="90" t="s">
        <v>54</v>
      </c>
      <c r="X2337" s="90" t="s">
        <v>55</v>
      </c>
      <c r="Y2337" s="99" t="s">
        <v>2267</v>
      </c>
      <c r="Z2337" s="87">
        <v>27600000</v>
      </c>
      <c r="AA2337" s="120"/>
      <c r="AB2337" s="87"/>
      <c r="AC2337" s="87"/>
      <c r="AD2337" s="87"/>
      <c r="AE2337" s="120">
        <v>27600000</v>
      </c>
      <c r="AF2337" s="88"/>
      <c r="AG2337" s="89"/>
      <c r="AH2337" s="90"/>
      <c r="AI2337" s="90" t="s">
        <v>1814</v>
      </c>
      <c r="AJ2337" s="90" t="s">
        <v>1907</v>
      </c>
      <c r="AK2337" s="90" t="s">
        <v>1881</v>
      </c>
      <c r="AL2337" s="90"/>
      <c r="AM2337" s="90"/>
      <c r="AN2337" s="90"/>
      <c r="AO2337" s="90" t="s">
        <v>2250</v>
      </c>
      <c r="AP2337" s="90"/>
      <c r="AQ2337" s="90"/>
      <c r="AR2337" s="90"/>
      <c r="AS2337" s="90" t="s">
        <v>60</v>
      </c>
      <c r="AT2337" s="90" t="s">
        <v>61</v>
      </c>
      <c r="AU2337" s="97" t="s">
        <v>62</v>
      </c>
      <c r="AV2337" s="98" t="s">
        <v>125</v>
      </c>
      <c r="AW2337" s="98" t="s">
        <v>126</v>
      </c>
      <c r="AX2337" s="97">
        <v>3202032</v>
      </c>
      <c r="AY2337" s="98" t="s">
        <v>127</v>
      </c>
      <c r="AZ2337" s="98" t="s">
        <v>293</v>
      </c>
      <c r="BA2337" s="24"/>
    </row>
    <row r="2338" spans="1:53" ht="84.75" customHeight="1">
      <c r="A2338" s="23" t="str">
        <f>+IFERROR(VLOOKUP(R2338,'[2]Listas niveles'!$D$2:$E$11,2,FALSE),"")</f>
        <v>DTCA</v>
      </c>
      <c r="B2338" s="23" t="str">
        <f>+IFERROR(VLOOKUP(AS2338,'[2]Listas anexo 1'!$A$7:$B$8,2,FALSE),"")</f>
        <v>ADMIN</v>
      </c>
      <c r="C2338" s="23" t="str">
        <f>+IFERROR(VLOOKUP(AT2338,'[2]Listas anexo 1'!$A$13:$B$15,2,FALSE),"")</f>
        <v>ADMINYCOOR</v>
      </c>
      <c r="D2338" s="23" t="str">
        <f>+IFERROR(VLOOKUP(AT2338,'[2]Listas anexo 1'!$A$13:$C$15,3,FALSE),"")</f>
        <v>CONTRIBUIR</v>
      </c>
      <c r="E2338" s="23" t="str">
        <f>+IFERROR(VLOOKUP(AT2338,'[2]Listas anexo 1'!$A$19:$B$21,2,FALSE),"")</f>
        <v>ADMINOB</v>
      </c>
      <c r="F2338" s="23" t="str">
        <f>+IFERROR(VLOOKUP(AV2338,'[2]Listas anexo 1'!$J$13:$K$21,2,FALSE),"")</f>
        <v>ADOBI</v>
      </c>
      <c r="G2338" s="23" t="str">
        <f>+IFERROR(VLOOKUP(AW2338,'[2]LISTAS ANEXO 1. 2'!$A$9:$B$38,2,FALSE),"")</f>
        <v>AI</v>
      </c>
      <c r="H2338" s="23" t="str">
        <f>+IFERROR(IF(C2338="ADMINYCOOR",VLOOKUP(AY2338,'[2]LISTAS ANEXO 1. 3'!$B$13:$C$42,2,FALSE),IF(C2338="TASAS",VLOOKUP(AY2338,'[2]LISTAS ANEXO 1. 3'!$B$43:$C$51,2,FALSE),IF(C2338="FORTALECIMIENTO",VLOOKUP(AY2338,'[2]LISTAS ANEXO 1. 3'!$B$52:$C$58,2,FALSE),""))),"")</f>
        <v>AA</v>
      </c>
      <c r="I2338" s="23" t="str">
        <f>+IFERROR(VLOOKUP(#REF!,'[2]LISTAS ANEXO 1. 4'!$B$74:$C$90,2,FALSE),"")</f>
        <v/>
      </c>
      <c r="J2338" s="23" t="str">
        <f>+IFERROR(VLOOKUP(X2338,[2]ORDINALES!$B$2:$C$5,2,FALSE),"")</f>
        <v>CTADOS</v>
      </c>
      <c r="K2338" s="23" t="str">
        <f>+IFERROR(VLOOKUP(#REF!,[2]REGION!$G$2:$I$1125,2,FALSE),"")</f>
        <v/>
      </c>
      <c r="L2338" s="23" t="str">
        <f>+IFERROR(VLOOKUP(AI2338,[2]REGION!$G$2:$I$1125,2,FALSE),"")</f>
        <v>GUAJIRA</v>
      </c>
      <c r="M2338" s="23" t="str">
        <f>+IFERROR(VLOOKUP(#REF!,[2]ORDINALES!$H$2:$I$382,2,FALSE),"")</f>
        <v/>
      </c>
      <c r="N2338" s="23" t="str">
        <f>IFERROR(VLOOKUP(U2338,'[2]Lista Willy'!$B$11:$D$14,3,FALSE),"")</f>
        <v>REC_11</v>
      </c>
      <c r="O2338" s="24"/>
      <c r="P2338" s="90">
        <v>70019</v>
      </c>
      <c r="Q2338" s="90" t="s">
        <v>540</v>
      </c>
      <c r="R2338" s="90" t="s">
        <v>1757</v>
      </c>
      <c r="S2338" s="90" t="s">
        <v>2248</v>
      </c>
      <c r="T2338" s="94" t="s">
        <v>1757</v>
      </c>
      <c r="U2338" s="90" t="s">
        <v>52</v>
      </c>
      <c r="V2338" s="94" t="s">
        <v>53</v>
      </c>
      <c r="W2338" s="90" t="s">
        <v>54</v>
      </c>
      <c r="X2338" s="90" t="s">
        <v>55</v>
      </c>
      <c r="Y2338" s="99" t="s">
        <v>2268</v>
      </c>
      <c r="Z2338" s="87">
        <v>18900000</v>
      </c>
      <c r="AA2338" s="120"/>
      <c r="AB2338" s="87"/>
      <c r="AC2338" s="87"/>
      <c r="AD2338" s="87"/>
      <c r="AE2338" s="120">
        <v>18900000</v>
      </c>
      <c r="AF2338" s="88"/>
      <c r="AG2338" s="89"/>
      <c r="AH2338" s="90"/>
      <c r="AI2338" s="90" t="s">
        <v>1814</v>
      </c>
      <c r="AJ2338" s="90" t="s">
        <v>1907</v>
      </c>
      <c r="AK2338" s="90" t="s">
        <v>1881</v>
      </c>
      <c r="AL2338" s="90"/>
      <c r="AM2338" s="90"/>
      <c r="AN2338" s="90"/>
      <c r="AO2338" s="90" t="s">
        <v>2250</v>
      </c>
      <c r="AP2338" s="90"/>
      <c r="AQ2338" s="90"/>
      <c r="AR2338" s="90"/>
      <c r="AS2338" s="90" t="s">
        <v>60</v>
      </c>
      <c r="AT2338" s="90" t="s">
        <v>61</v>
      </c>
      <c r="AU2338" s="97" t="s">
        <v>62</v>
      </c>
      <c r="AV2338" s="98" t="s">
        <v>125</v>
      </c>
      <c r="AW2338" s="98" t="s">
        <v>126</v>
      </c>
      <c r="AX2338" s="97">
        <v>3202032</v>
      </c>
      <c r="AY2338" s="98" t="s">
        <v>127</v>
      </c>
      <c r="AZ2338" s="98" t="s">
        <v>293</v>
      </c>
      <c r="BA2338" s="24"/>
    </row>
    <row r="2339" spans="1:53" ht="84.75" customHeight="1">
      <c r="A2339" s="23" t="str">
        <f>+IFERROR(VLOOKUP(R2339,'[2]Listas niveles'!$D$2:$E$11,2,FALSE),"")</f>
        <v>DTCA</v>
      </c>
      <c r="B2339" s="23" t="str">
        <f>+IFERROR(VLOOKUP(AS2339,'[2]Listas anexo 1'!$A$7:$B$8,2,FALSE),"")</f>
        <v>ADMIN</v>
      </c>
      <c r="C2339" s="23" t="str">
        <f>+IFERROR(VLOOKUP(AT2339,'[2]Listas anexo 1'!$A$13:$B$15,2,FALSE),"")</f>
        <v>ADMINYCOOR</v>
      </c>
      <c r="D2339" s="23" t="str">
        <f>+IFERROR(VLOOKUP(AT2339,'[2]Listas anexo 1'!$A$13:$C$15,3,FALSE),"")</f>
        <v>CONTRIBUIR</v>
      </c>
      <c r="E2339" s="23" t="str">
        <f>+IFERROR(VLOOKUP(AT2339,'[2]Listas anexo 1'!$A$19:$B$21,2,FALSE),"")</f>
        <v>ADMINOB</v>
      </c>
      <c r="F2339" s="23" t="str">
        <f>+IFERROR(VLOOKUP(AV2339,'[2]Listas anexo 1'!$J$13:$K$21,2,FALSE),"")</f>
        <v>ADOBI</v>
      </c>
      <c r="G2339" s="23" t="str">
        <f>+IFERROR(VLOOKUP(AW2339,'[2]LISTAS ANEXO 1. 2'!$A$9:$B$38,2,FALSE),"")</f>
        <v>AI</v>
      </c>
      <c r="H2339" s="23" t="str">
        <f>+IFERROR(IF(C2339="ADMINYCOOR",VLOOKUP(AY2339,'[2]LISTAS ANEXO 1. 3'!$B$13:$C$42,2,FALSE),IF(C2339="TASAS",VLOOKUP(AY2339,'[2]LISTAS ANEXO 1. 3'!$B$43:$C$51,2,FALSE),IF(C2339="FORTALECIMIENTO",VLOOKUP(AY2339,'[2]LISTAS ANEXO 1. 3'!$B$52:$C$58,2,FALSE),""))),"")</f>
        <v>AA</v>
      </c>
      <c r="I2339" s="23" t="str">
        <f>+IFERROR(VLOOKUP(#REF!,'[2]LISTAS ANEXO 1. 4'!$B$74:$C$90,2,FALSE),"")</f>
        <v/>
      </c>
      <c r="J2339" s="23" t="str">
        <f>+IFERROR(VLOOKUP(X2339,[2]ORDINALES!$B$2:$C$5,2,FALSE),"")</f>
        <v>CTADOS</v>
      </c>
      <c r="K2339" s="23" t="str">
        <f>+IFERROR(VLOOKUP(#REF!,[2]REGION!$G$2:$I$1125,2,FALSE),"")</f>
        <v/>
      </c>
      <c r="L2339" s="23" t="str">
        <f>+IFERROR(VLOOKUP(AI2339,[2]REGION!$G$2:$I$1125,2,FALSE),"")</f>
        <v>GUAJIRA</v>
      </c>
      <c r="M2339" s="23" t="str">
        <f>+IFERROR(VLOOKUP(#REF!,[2]ORDINALES!$H$2:$I$382,2,FALSE),"")</f>
        <v/>
      </c>
      <c r="N2339" s="23" t="str">
        <f>IFERROR(VLOOKUP(U2339,'[2]Lista Willy'!$B$11:$D$14,3,FALSE),"")</f>
        <v>REC_11</v>
      </c>
      <c r="O2339" s="24"/>
      <c r="P2339" s="90">
        <v>70020</v>
      </c>
      <c r="Q2339" s="90" t="s">
        <v>540</v>
      </c>
      <c r="R2339" s="90" t="s">
        <v>1757</v>
      </c>
      <c r="S2339" s="90" t="s">
        <v>2248</v>
      </c>
      <c r="T2339" s="94" t="s">
        <v>1757</v>
      </c>
      <c r="U2339" s="90" t="s">
        <v>52</v>
      </c>
      <c r="V2339" s="94" t="s">
        <v>53</v>
      </c>
      <c r="W2339" s="90" t="s">
        <v>54</v>
      </c>
      <c r="X2339" s="90" t="s">
        <v>55</v>
      </c>
      <c r="Y2339" s="99" t="s">
        <v>2269</v>
      </c>
      <c r="Z2339" s="87">
        <v>18900000</v>
      </c>
      <c r="AA2339" s="120"/>
      <c r="AB2339" s="87"/>
      <c r="AC2339" s="87"/>
      <c r="AD2339" s="87"/>
      <c r="AE2339" s="120">
        <v>18900000</v>
      </c>
      <c r="AF2339" s="88"/>
      <c r="AG2339" s="89"/>
      <c r="AH2339" s="90"/>
      <c r="AI2339" s="90" t="s">
        <v>1814</v>
      </c>
      <c r="AJ2339" s="90" t="s">
        <v>1907</v>
      </c>
      <c r="AK2339" s="90" t="s">
        <v>1881</v>
      </c>
      <c r="AL2339" s="90"/>
      <c r="AM2339" s="90"/>
      <c r="AN2339" s="90"/>
      <c r="AO2339" s="90" t="s">
        <v>2250</v>
      </c>
      <c r="AP2339" s="90"/>
      <c r="AQ2339" s="90"/>
      <c r="AR2339" s="90"/>
      <c r="AS2339" s="90" t="s">
        <v>60</v>
      </c>
      <c r="AT2339" s="90" t="s">
        <v>61</v>
      </c>
      <c r="AU2339" s="97" t="s">
        <v>62</v>
      </c>
      <c r="AV2339" s="98" t="s">
        <v>125</v>
      </c>
      <c r="AW2339" s="98" t="s">
        <v>126</v>
      </c>
      <c r="AX2339" s="97">
        <v>3202032</v>
      </c>
      <c r="AY2339" s="98" t="s">
        <v>127</v>
      </c>
      <c r="AZ2339" s="98" t="s">
        <v>293</v>
      </c>
      <c r="BA2339" s="24"/>
    </row>
    <row r="2340" spans="1:53" ht="84.75" customHeight="1">
      <c r="A2340" s="23" t="str">
        <f>+IFERROR(VLOOKUP(R2340,'[2]Listas niveles'!$D$2:$E$11,2,FALSE),"")</f>
        <v>DTCA</v>
      </c>
      <c r="B2340" s="23" t="str">
        <f>+IFERROR(VLOOKUP(AS2340,'[2]Listas anexo 1'!$A$7:$B$8,2,FALSE),"")</f>
        <v>ADMIN</v>
      </c>
      <c r="C2340" s="23" t="str">
        <f>+IFERROR(VLOOKUP(AT2340,'[2]Listas anexo 1'!$A$13:$B$15,2,FALSE),"")</f>
        <v>ADMINYCOOR</v>
      </c>
      <c r="D2340" s="23" t="str">
        <f>+IFERROR(VLOOKUP(AT2340,'[2]Listas anexo 1'!$A$13:$C$15,3,FALSE),"")</f>
        <v>CONTRIBUIR</v>
      </c>
      <c r="E2340" s="23" t="str">
        <f>+IFERROR(VLOOKUP(AT2340,'[2]Listas anexo 1'!$A$19:$B$21,2,FALSE),"")</f>
        <v>ADMINOB</v>
      </c>
      <c r="F2340" s="23" t="str">
        <f>+IFERROR(VLOOKUP(AV2340,'[2]Listas anexo 1'!$J$13:$K$21,2,FALSE),"")</f>
        <v>ADOBI</v>
      </c>
      <c r="G2340" s="23" t="str">
        <f>+IFERROR(VLOOKUP(AW2340,'[2]LISTAS ANEXO 1. 2'!$A$9:$B$38,2,FALSE),"")</f>
        <v>AI</v>
      </c>
      <c r="H2340" s="23" t="str">
        <f>+IFERROR(IF(C2340="ADMINYCOOR",VLOOKUP(AY2340,'[2]LISTAS ANEXO 1. 3'!$B$13:$C$42,2,FALSE),IF(C2340="TASAS",VLOOKUP(AY2340,'[2]LISTAS ANEXO 1. 3'!$B$43:$C$51,2,FALSE),IF(C2340="FORTALECIMIENTO",VLOOKUP(AY2340,'[2]LISTAS ANEXO 1. 3'!$B$52:$C$58,2,FALSE),""))),"")</f>
        <v>AA</v>
      </c>
      <c r="I2340" s="23" t="str">
        <f>+IFERROR(VLOOKUP(#REF!,'[2]LISTAS ANEXO 1. 4'!$B$74:$C$90,2,FALSE),"")</f>
        <v/>
      </c>
      <c r="J2340" s="23" t="str">
        <f>+IFERROR(VLOOKUP(X2340,[2]ORDINALES!$B$2:$C$5,2,FALSE),"")</f>
        <v>CTADOS</v>
      </c>
      <c r="K2340" s="23" t="str">
        <f>+IFERROR(VLOOKUP(#REF!,[2]REGION!$G$2:$I$1125,2,FALSE),"")</f>
        <v/>
      </c>
      <c r="L2340" s="23" t="str">
        <f>+IFERROR(VLOOKUP(AI2340,[2]REGION!$G$2:$I$1125,2,FALSE),"")</f>
        <v>GUAJIRA</v>
      </c>
      <c r="M2340" s="23" t="str">
        <f>+IFERROR(VLOOKUP(#REF!,[2]ORDINALES!$H$2:$I$382,2,FALSE),"")</f>
        <v/>
      </c>
      <c r="N2340" s="23" t="str">
        <f>IFERROR(VLOOKUP(U2340,'[2]Lista Willy'!$B$11:$D$14,3,FALSE),"")</f>
        <v>REC_11</v>
      </c>
      <c r="O2340" s="24"/>
      <c r="P2340" s="90">
        <v>70021</v>
      </c>
      <c r="Q2340" s="90" t="s">
        <v>540</v>
      </c>
      <c r="R2340" s="90" t="s">
        <v>1757</v>
      </c>
      <c r="S2340" s="90" t="s">
        <v>2248</v>
      </c>
      <c r="T2340" s="94" t="s">
        <v>1757</v>
      </c>
      <c r="U2340" s="90" t="s">
        <v>52</v>
      </c>
      <c r="V2340" s="94" t="s">
        <v>53</v>
      </c>
      <c r="W2340" s="90" t="s">
        <v>54</v>
      </c>
      <c r="X2340" s="90" t="s">
        <v>55</v>
      </c>
      <c r="Y2340" s="99" t="s">
        <v>2269</v>
      </c>
      <c r="Z2340" s="87">
        <v>16800000</v>
      </c>
      <c r="AA2340" s="120"/>
      <c r="AB2340" s="87"/>
      <c r="AC2340" s="87"/>
      <c r="AD2340" s="87"/>
      <c r="AE2340" s="120">
        <v>16800000</v>
      </c>
      <c r="AF2340" s="88"/>
      <c r="AG2340" s="89"/>
      <c r="AH2340" s="90"/>
      <c r="AI2340" s="90" t="s">
        <v>1814</v>
      </c>
      <c r="AJ2340" s="90" t="s">
        <v>1907</v>
      </c>
      <c r="AK2340" s="90" t="s">
        <v>1881</v>
      </c>
      <c r="AL2340" s="90"/>
      <c r="AM2340" s="90"/>
      <c r="AN2340" s="90"/>
      <c r="AO2340" s="90" t="s">
        <v>2250</v>
      </c>
      <c r="AP2340" s="90"/>
      <c r="AQ2340" s="90"/>
      <c r="AR2340" s="90"/>
      <c r="AS2340" s="90" t="s">
        <v>60</v>
      </c>
      <c r="AT2340" s="90" t="s">
        <v>61</v>
      </c>
      <c r="AU2340" s="97" t="s">
        <v>62</v>
      </c>
      <c r="AV2340" s="98" t="s">
        <v>125</v>
      </c>
      <c r="AW2340" s="98" t="s">
        <v>126</v>
      </c>
      <c r="AX2340" s="97">
        <v>3202032</v>
      </c>
      <c r="AY2340" s="98" t="s">
        <v>127</v>
      </c>
      <c r="AZ2340" s="98" t="s">
        <v>293</v>
      </c>
      <c r="BA2340" s="24"/>
    </row>
    <row r="2341" spans="1:53" ht="84.75" customHeight="1">
      <c r="A2341" s="23" t="str">
        <f>+IFERROR(VLOOKUP(R2341,'[2]Listas niveles'!$D$2:$E$11,2,FALSE),"")</f>
        <v>DTCA</v>
      </c>
      <c r="B2341" s="23" t="str">
        <f>+IFERROR(VLOOKUP(AS2341,'[2]Listas anexo 1'!$A$7:$B$8,2,FALSE),"")</f>
        <v>ADMIN</v>
      </c>
      <c r="C2341" s="23" t="str">
        <f>+IFERROR(VLOOKUP(AT2341,'[2]Listas anexo 1'!$A$13:$B$15,2,FALSE),"")</f>
        <v>ADMINYCOOR</v>
      </c>
      <c r="D2341" s="23" t="str">
        <f>+IFERROR(VLOOKUP(AT2341,'[2]Listas anexo 1'!$A$13:$C$15,3,FALSE),"")</f>
        <v>CONTRIBUIR</v>
      </c>
      <c r="E2341" s="23" t="str">
        <f>+IFERROR(VLOOKUP(AT2341,'[2]Listas anexo 1'!$A$19:$B$21,2,FALSE),"")</f>
        <v>ADMINOB</v>
      </c>
      <c r="F2341" s="23" t="str">
        <f>+IFERROR(VLOOKUP(AV2341,'[2]Listas anexo 1'!$J$13:$K$21,2,FALSE),"")</f>
        <v>ADOBI</v>
      </c>
      <c r="G2341" s="23" t="str">
        <f>+IFERROR(VLOOKUP(AW2341,'[2]LISTAS ANEXO 1. 2'!$A$9:$B$38,2,FALSE),"")</f>
        <v>AI</v>
      </c>
      <c r="H2341" s="23" t="str">
        <f>+IFERROR(IF(C2341="ADMINYCOOR",VLOOKUP(AY2341,'[2]LISTAS ANEXO 1. 3'!$B$13:$C$42,2,FALSE),IF(C2341="TASAS",VLOOKUP(AY2341,'[2]LISTAS ANEXO 1. 3'!$B$43:$C$51,2,FALSE),IF(C2341="FORTALECIMIENTO",VLOOKUP(AY2341,'[2]LISTAS ANEXO 1. 3'!$B$52:$C$58,2,FALSE),""))),"")</f>
        <v>AA</v>
      </c>
      <c r="I2341" s="23" t="str">
        <f>+IFERROR(VLOOKUP(#REF!,'[2]LISTAS ANEXO 1. 4'!$B$74:$C$90,2,FALSE),"")</f>
        <v/>
      </c>
      <c r="J2341" s="23" t="str">
        <f>+IFERROR(VLOOKUP(X2341,[2]ORDINALES!$B$2:$C$5,2,FALSE),"")</f>
        <v>CTADOS</v>
      </c>
      <c r="K2341" s="23" t="str">
        <f>+IFERROR(VLOOKUP(#REF!,[2]REGION!$G$2:$I$1125,2,FALSE),"")</f>
        <v/>
      </c>
      <c r="L2341" s="23" t="str">
        <f>+IFERROR(VLOOKUP(AI2341,[2]REGION!$G$2:$I$1125,2,FALSE),"")</f>
        <v>GUAJIRA</v>
      </c>
      <c r="M2341" s="23" t="str">
        <f>+IFERROR(VLOOKUP(#REF!,[2]ORDINALES!$H$2:$I$382,2,FALSE),"")</f>
        <v/>
      </c>
      <c r="N2341" s="23" t="str">
        <f>IFERROR(VLOOKUP(U2341,'[2]Lista Willy'!$B$11:$D$14,3,FALSE),"")</f>
        <v>REC_11</v>
      </c>
      <c r="O2341" s="24"/>
      <c r="P2341" s="90">
        <v>70022</v>
      </c>
      <c r="Q2341" s="90" t="s">
        <v>540</v>
      </c>
      <c r="R2341" s="90" t="s">
        <v>1757</v>
      </c>
      <c r="S2341" s="90" t="s">
        <v>2248</v>
      </c>
      <c r="T2341" s="94" t="s">
        <v>1757</v>
      </c>
      <c r="U2341" s="90" t="s">
        <v>52</v>
      </c>
      <c r="V2341" s="94" t="s">
        <v>53</v>
      </c>
      <c r="W2341" s="90" t="s">
        <v>54</v>
      </c>
      <c r="X2341" s="90" t="s">
        <v>55</v>
      </c>
      <c r="Y2341" s="99" t="s">
        <v>2270</v>
      </c>
      <c r="Z2341" s="87">
        <v>17500000</v>
      </c>
      <c r="AA2341" s="120"/>
      <c r="AB2341" s="87"/>
      <c r="AC2341" s="87"/>
      <c r="AD2341" s="87"/>
      <c r="AE2341" s="120">
        <v>17500000</v>
      </c>
      <c r="AF2341" s="88"/>
      <c r="AG2341" s="89"/>
      <c r="AH2341" s="90"/>
      <c r="AI2341" s="90" t="s">
        <v>1814</v>
      </c>
      <c r="AJ2341" s="90" t="s">
        <v>1907</v>
      </c>
      <c r="AK2341" s="90" t="s">
        <v>1881</v>
      </c>
      <c r="AL2341" s="90"/>
      <c r="AM2341" s="90"/>
      <c r="AN2341" s="90"/>
      <c r="AO2341" s="90" t="s">
        <v>2250</v>
      </c>
      <c r="AP2341" s="90"/>
      <c r="AQ2341" s="90"/>
      <c r="AR2341" s="90"/>
      <c r="AS2341" s="90" t="s">
        <v>60</v>
      </c>
      <c r="AT2341" s="90" t="s">
        <v>61</v>
      </c>
      <c r="AU2341" s="97" t="s">
        <v>62</v>
      </c>
      <c r="AV2341" s="98" t="s">
        <v>125</v>
      </c>
      <c r="AW2341" s="98" t="s">
        <v>126</v>
      </c>
      <c r="AX2341" s="97">
        <v>3202032</v>
      </c>
      <c r="AY2341" s="98" t="s">
        <v>127</v>
      </c>
      <c r="AZ2341" s="98" t="s">
        <v>293</v>
      </c>
      <c r="BA2341" s="24"/>
    </row>
    <row r="2342" spans="1:53" ht="84.75" customHeight="1">
      <c r="A2342" s="23" t="str">
        <f>+IFERROR(VLOOKUP(R2342,'[2]Listas niveles'!$D$2:$E$11,2,FALSE),"")</f>
        <v>DTCA</v>
      </c>
      <c r="B2342" s="23" t="str">
        <f>+IFERROR(VLOOKUP(AS2342,'[2]Listas anexo 1'!$A$7:$B$8,2,FALSE),"")</f>
        <v>ADMIN</v>
      </c>
      <c r="C2342" s="23" t="str">
        <f>+IFERROR(VLOOKUP(AT2342,'[2]Listas anexo 1'!$A$13:$B$15,2,FALSE),"")</f>
        <v>ADMINYCOOR</v>
      </c>
      <c r="D2342" s="23" t="str">
        <f>+IFERROR(VLOOKUP(AT2342,'[2]Listas anexo 1'!$A$13:$C$15,3,FALSE),"")</f>
        <v>CONTRIBUIR</v>
      </c>
      <c r="E2342" s="23" t="str">
        <f>+IFERROR(VLOOKUP(AT2342,'[2]Listas anexo 1'!$A$19:$B$21,2,FALSE),"")</f>
        <v>ADMINOB</v>
      </c>
      <c r="F2342" s="23" t="str">
        <f>+IFERROR(VLOOKUP(AV2342,'[2]Listas anexo 1'!$J$13:$K$21,2,FALSE),"")</f>
        <v>ADOBIII</v>
      </c>
      <c r="G2342" s="23" t="str">
        <f>+IFERROR(VLOOKUP(AW2342,'[2]LISTAS ANEXO 1. 2'!$A$9:$B$38,2,FALSE),"")</f>
        <v>AX</v>
      </c>
      <c r="H2342" s="23" t="str">
        <f>+IFERROR(IF(C2342="ADMINYCOOR",VLOOKUP(AY2342,'[2]LISTAS ANEXO 1. 3'!$B$13:$C$42,2,FALSE),IF(C2342="TASAS",VLOOKUP(AY2342,'[2]LISTAS ANEXO 1. 3'!$B$43:$C$51,2,FALSE),IF(C2342="FORTALECIMIENTO",VLOOKUP(AY2342,'[2]LISTAS ANEXO 1. 3'!$B$52:$C$58,2,FALSE),""))),"")</f>
        <v>OO</v>
      </c>
      <c r="I2342" s="23" t="str">
        <f>+IFERROR(VLOOKUP(#REF!,'[2]LISTAS ANEXO 1. 4'!$B$74:$C$90,2,FALSE),"")</f>
        <v/>
      </c>
      <c r="J2342" s="23" t="str">
        <f>+IFERROR(VLOOKUP(X2342,[2]ORDINALES!$B$2:$C$5,2,FALSE),"")</f>
        <v>CTADOS</v>
      </c>
      <c r="K2342" s="23" t="str">
        <f>+IFERROR(VLOOKUP(#REF!,[2]REGION!$G$2:$I$1125,2,FALSE),"")</f>
        <v/>
      </c>
      <c r="L2342" s="23" t="str">
        <f>+IFERROR(VLOOKUP(AI2342,[2]REGION!$G$2:$I$1125,2,FALSE),"")</f>
        <v>GUAJIRA</v>
      </c>
      <c r="M2342" s="23" t="str">
        <f>+IFERROR(VLOOKUP(#REF!,[2]ORDINALES!$H$2:$I$382,2,FALSE),"")</f>
        <v/>
      </c>
      <c r="N2342" s="23" t="str">
        <f>IFERROR(VLOOKUP(U2342,'[2]Lista Willy'!$B$11:$D$14,3,FALSE),"")</f>
        <v>REC_11</v>
      </c>
      <c r="O2342" s="24"/>
      <c r="P2342" s="90">
        <v>70023</v>
      </c>
      <c r="Q2342" s="90" t="s">
        <v>540</v>
      </c>
      <c r="R2342" s="90" t="s">
        <v>1757</v>
      </c>
      <c r="S2342" s="90" t="s">
        <v>2248</v>
      </c>
      <c r="T2342" s="94" t="s">
        <v>1757</v>
      </c>
      <c r="U2342" s="90" t="s">
        <v>52</v>
      </c>
      <c r="V2342" s="94" t="s">
        <v>53</v>
      </c>
      <c r="W2342" s="90" t="s">
        <v>54</v>
      </c>
      <c r="X2342" s="90" t="s">
        <v>55</v>
      </c>
      <c r="Y2342" s="99" t="s">
        <v>2271</v>
      </c>
      <c r="Z2342" s="87">
        <v>27600000</v>
      </c>
      <c r="AA2342" s="120"/>
      <c r="AB2342" s="87"/>
      <c r="AC2342" s="87"/>
      <c r="AD2342" s="87"/>
      <c r="AE2342" s="120">
        <v>27600000</v>
      </c>
      <c r="AF2342" s="88"/>
      <c r="AG2342" s="89"/>
      <c r="AH2342" s="90"/>
      <c r="AI2342" s="90" t="s">
        <v>1814</v>
      </c>
      <c r="AJ2342" s="90" t="s">
        <v>1907</v>
      </c>
      <c r="AK2342" s="90" t="s">
        <v>1881</v>
      </c>
      <c r="AL2342" s="90"/>
      <c r="AM2342" s="90"/>
      <c r="AN2342" s="90"/>
      <c r="AO2342" s="90" t="s">
        <v>2250</v>
      </c>
      <c r="AP2342" s="90"/>
      <c r="AQ2342" s="90"/>
      <c r="AR2342" s="90"/>
      <c r="AS2342" s="90" t="s">
        <v>60</v>
      </c>
      <c r="AT2342" s="90" t="s">
        <v>61</v>
      </c>
      <c r="AU2342" s="97" t="s">
        <v>62</v>
      </c>
      <c r="AV2342" s="98" t="s">
        <v>272</v>
      </c>
      <c r="AW2342" s="98" t="s">
        <v>335</v>
      </c>
      <c r="AX2342" s="97">
        <v>3202004</v>
      </c>
      <c r="AY2342" s="98" t="s">
        <v>336</v>
      </c>
      <c r="AZ2342" s="98" t="s">
        <v>422</v>
      </c>
      <c r="BA2342" s="24"/>
    </row>
    <row r="2343" spans="1:53" ht="84.75" customHeight="1">
      <c r="A2343" s="23" t="str">
        <f>+IFERROR(VLOOKUP(R2343,'[2]Listas niveles'!$D$2:$E$11,2,FALSE),"")</f>
        <v>DTCA</v>
      </c>
      <c r="B2343" s="23" t="str">
        <f>+IFERROR(VLOOKUP(AS2343,'[2]Listas anexo 1'!$A$7:$B$8,2,FALSE),"")</f>
        <v>ADMIN</v>
      </c>
      <c r="C2343" s="23" t="str">
        <f>+IFERROR(VLOOKUP(AT2343,'[2]Listas anexo 1'!$A$13:$B$15,2,FALSE),"")</f>
        <v>ADMINYCOOR</v>
      </c>
      <c r="D2343" s="23" t="str">
        <f>+IFERROR(VLOOKUP(AT2343,'[2]Listas anexo 1'!$A$13:$C$15,3,FALSE),"")</f>
        <v>CONTRIBUIR</v>
      </c>
      <c r="E2343" s="23" t="str">
        <f>+IFERROR(VLOOKUP(AT2343,'[2]Listas anexo 1'!$A$19:$B$21,2,FALSE),"")</f>
        <v>ADMINOB</v>
      </c>
      <c r="F2343" s="23" t="str">
        <f>+IFERROR(VLOOKUP(AV2343,'[2]Listas anexo 1'!$J$13:$K$21,2,FALSE),"")</f>
        <v>ADOBIV</v>
      </c>
      <c r="G2343" s="23" t="str">
        <f>+IFERROR(VLOOKUP(AW2343,'[2]LISTAS ANEXO 1. 2'!$A$9:$B$38,2,FALSE),"")</f>
        <v>AXVI</v>
      </c>
      <c r="H2343" s="23" t="str">
        <f>+IFERROR(IF(C2343="ADMINYCOOR",VLOOKUP(AY2343,'[2]LISTAS ANEXO 1. 3'!$B$13:$C$42,2,FALSE),IF(C2343="TASAS",VLOOKUP(AY2343,'[2]LISTAS ANEXO 1. 3'!$B$43:$C$51,2,FALSE),IF(C2343="FORTALECIMIENTO",VLOOKUP(AY2343,'[2]LISTAS ANEXO 1. 3'!$B$52:$C$58,2,FALSE),""))),"")</f>
        <v>CD</v>
      </c>
      <c r="I2343" s="23" t="str">
        <f>+IFERROR(VLOOKUP(#REF!,'[2]LISTAS ANEXO 1. 4'!$B$74:$C$90,2,FALSE),"")</f>
        <v/>
      </c>
      <c r="J2343" s="23" t="str">
        <f>+IFERROR(VLOOKUP(X2343,[2]ORDINALES!$B$2:$C$5,2,FALSE),"")</f>
        <v>CTADOS</v>
      </c>
      <c r="K2343" s="23" t="str">
        <f>+IFERROR(VLOOKUP(#REF!,[2]REGION!$G$2:$I$1125,2,FALSE),"")</f>
        <v/>
      </c>
      <c r="L2343" s="23" t="str">
        <f>+IFERROR(VLOOKUP(AI2343,[2]REGION!$G$2:$I$1125,2,FALSE),"")</f>
        <v>GUAJIRA</v>
      </c>
      <c r="M2343" s="23" t="str">
        <f>+IFERROR(VLOOKUP(#REF!,[2]ORDINALES!$H$2:$I$382,2,FALSE),"")</f>
        <v/>
      </c>
      <c r="N2343" s="23" t="str">
        <f>IFERROR(VLOOKUP(U2343,'[2]Lista Willy'!$B$11:$D$14,3,FALSE),"")</f>
        <v>REC_11</v>
      </c>
      <c r="O2343" s="24"/>
      <c r="P2343" s="90">
        <v>70025</v>
      </c>
      <c r="Q2343" s="90" t="s">
        <v>540</v>
      </c>
      <c r="R2343" s="90" t="s">
        <v>1757</v>
      </c>
      <c r="S2343" s="90" t="s">
        <v>2248</v>
      </c>
      <c r="T2343" s="94" t="s">
        <v>1757</v>
      </c>
      <c r="U2343" s="90" t="s">
        <v>52</v>
      </c>
      <c r="V2343" s="94" t="s">
        <v>53</v>
      </c>
      <c r="W2343" s="90" t="s">
        <v>54</v>
      </c>
      <c r="X2343" s="90" t="s">
        <v>55</v>
      </c>
      <c r="Y2343" s="99" t="s">
        <v>2272</v>
      </c>
      <c r="Z2343" s="87">
        <v>17089258</v>
      </c>
      <c r="AA2343" s="120"/>
      <c r="AB2343" s="87"/>
      <c r="AC2343" s="87"/>
      <c r="AD2343" s="87"/>
      <c r="AE2343" s="120">
        <v>17089258</v>
      </c>
      <c r="AF2343" s="88"/>
      <c r="AG2343" s="89"/>
      <c r="AH2343" s="90"/>
      <c r="AI2343" s="90" t="s">
        <v>1814</v>
      </c>
      <c r="AJ2343" s="90" t="s">
        <v>1907</v>
      </c>
      <c r="AK2343" s="90" t="s">
        <v>1881</v>
      </c>
      <c r="AL2343" s="90"/>
      <c r="AM2343" s="90"/>
      <c r="AN2343" s="90"/>
      <c r="AO2343" s="90" t="s">
        <v>2250</v>
      </c>
      <c r="AP2343" s="90"/>
      <c r="AQ2343" s="90"/>
      <c r="AR2343" s="90"/>
      <c r="AS2343" s="90" t="s">
        <v>60</v>
      </c>
      <c r="AT2343" s="90" t="s">
        <v>61</v>
      </c>
      <c r="AU2343" s="97" t="s">
        <v>62</v>
      </c>
      <c r="AV2343" s="98" t="s">
        <v>63</v>
      </c>
      <c r="AW2343" s="98" t="s">
        <v>64</v>
      </c>
      <c r="AX2343" s="97">
        <v>3202008</v>
      </c>
      <c r="AY2343" s="98" t="s">
        <v>65</v>
      </c>
      <c r="AZ2343" s="98" t="s">
        <v>433</v>
      </c>
      <c r="BA2343" s="24"/>
    </row>
    <row r="2344" spans="1:53" ht="84.75" customHeight="1">
      <c r="A2344" s="23" t="str">
        <f>+IFERROR(VLOOKUP(R2344,'[2]Listas niveles'!$D$2:$E$11,2,FALSE),"")</f>
        <v>DTCA</v>
      </c>
      <c r="B2344" s="23" t="str">
        <f>+IFERROR(VLOOKUP(AS2344,'[2]Listas anexo 1'!$A$7:$B$8,2,FALSE),"")</f>
        <v>ADMIN</v>
      </c>
      <c r="C2344" s="23" t="str">
        <f>+IFERROR(VLOOKUP(AT2344,'[2]Listas anexo 1'!$A$13:$B$15,2,FALSE),"")</f>
        <v>ADMINYCOOR</v>
      </c>
      <c r="D2344" s="23" t="str">
        <f>+IFERROR(VLOOKUP(AT2344,'[2]Listas anexo 1'!$A$13:$C$15,3,FALSE),"")</f>
        <v>CONTRIBUIR</v>
      </c>
      <c r="E2344" s="23" t="str">
        <f>+IFERROR(VLOOKUP(AT2344,'[2]Listas anexo 1'!$A$19:$B$21,2,FALSE),"")</f>
        <v>ADMINOB</v>
      </c>
      <c r="F2344" s="23" t="str">
        <f>+IFERROR(VLOOKUP(AV2344,'[2]Listas anexo 1'!$J$13:$K$21,2,FALSE),"")</f>
        <v>ADOBI</v>
      </c>
      <c r="G2344" s="23" t="str">
        <f>+IFERROR(VLOOKUP(AW2344,'[2]LISTAS ANEXO 1. 2'!$A$9:$B$38,2,FALSE),"")</f>
        <v>AI</v>
      </c>
      <c r="H2344" s="23" t="str">
        <f>+IFERROR(IF(C2344="ADMINYCOOR",VLOOKUP(AY2344,'[2]LISTAS ANEXO 1. 3'!$B$13:$C$42,2,FALSE),IF(C2344="TASAS",VLOOKUP(AY2344,'[2]LISTAS ANEXO 1. 3'!$B$43:$C$51,2,FALSE),IF(C2344="FORTALECIMIENTO",VLOOKUP(AY2344,'[2]LISTAS ANEXO 1. 3'!$B$52:$C$58,2,FALSE),""))),"")</f>
        <v>AA</v>
      </c>
      <c r="I2344" s="23" t="str">
        <f>+IFERROR(VLOOKUP(#REF!,'[2]LISTAS ANEXO 1. 4'!$B$74:$C$90,2,FALSE),"")</f>
        <v/>
      </c>
      <c r="J2344" s="23" t="str">
        <f>+IFERROR(VLOOKUP(X2344,[2]ORDINALES!$B$2:$C$5,2,FALSE),"")</f>
        <v>CTADOS</v>
      </c>
      <c r="K2344" s="23" t="str">
        <f>+IFERROR(VLOOKUP(#REF!,[2]REGION!$G$2:$I$1125,2,FALSE),"")</f>
        <v/>
      </c>
      <c r="L2344" s="23" t="str">
        <f>+IFERROR(VLOOKUP(AI2344,[2]REGION!$G$2:$I$1125,2,FALSE),"")</f>
        <v>GUAJIRA</v>
      </c>
      <c r="M2344" s="23" t="str">
        <f>+IFERROR(VLOOKUP(#REF!,[2]ORDINALES!$H$2:$I$382,2,FALSE),"")</f>
        <v/>
      </c>
      <c r="N2344" s="23" t="str">
        <f>IFERROR(VLOOKUP(U2344,'[2]Lista Willy'!$B$11:$D$14,3,FALSE),"")</f>
        <v>REC_11</v>
      </c>
      <c r="O2344" s="24"/>
      <c r="P2344" s="90">
        <v>70026</v>
      </c>
      <c r="Q2344" s="90" t="s">
        <v>540</v>
      </c>
      <c r="R2344" s="90" t="s">
        <v>1757</v>
      </c>
      <c r="S2344" s="90" t="s">
        <v>2248</v>
      </c>
      <c r="T2344" s="94" t="s">
        <v>1757</v>
      </c>
      <c r="U2344" s="90" t="s">
        <v>52</v>
      </c>
      <c r="V2344" s="94" t="s">
        <v>53</v>
      </c>
      <c r="W2344" s="90" t="s">
        <v>54</v>
      </c>
      <c r="X2344" s="90" t="s">
        <v>55</v>
      </c>
      <c r="Y2344" s="99" t="s">
        <v>2273</v>
      </c>
      <c r="Z2344" s="87">
        <v>38830000</v>
      </c>
      <c r="AA2344" s="120"/>
      <c r="AB2344" s="87"/>
      <c r="AC2344" s="87"/>
      <c r="AD2344" s="87"/>
      <c r="AE2344" s="120">
        <v>38830000</v>
      </c>
      <c r="AF2344" s="88"/>
      <c r="AG2344" s="89"/>
      <c r="AH2344" s="90"/>
      <c r="AI2344" s="90" t="s">
        <v>1814</v>
      </c>
      <c r="AJ2344" s="90" t="s">
        <v>1907</v>
      </c>
      <c r="AK2344" s="90" t="s">
        <v>1881</v>
      </c>
      <c r="AL2344" s="90"/>
      <c r="AM2344" s="90"/>
      <c r="AN2344" s="90"/>
      <c r="AO2344" s="90" t="s">
        <v>2250</v>
      </c>
      <c r="AP2344" s="90"/>
      <c r="AQ2344" s="90"/>
      <c r="AR2344" s="90"/>
      <c r="AS2344" s="90" t="s">
        <v>60</v>
      </c>
      <c r="AT2344" s="90" t="s">
        <v>61</v>
      </c>
      <c r="AU2344" s="97" t="s">
        <v>62</v>
      </c>
      <c r="AV2344" s="98" t="s">
        <v>125</v>
      </c>
      <c r="AW2344" s="98" t="s">
        <v>126</v>
      </c>
      <c r="AX2344" s="97">
        <v>3202032</v>
      </c>
      <c r="AY2344" s="98" t="s">
        <v>127</v>
      </c>
      <c r="AZ2344" s="98" t="s">
        <v>128</v>
      </c>
      <c r="BA2344" s="24"/>
    </row>
    <row r="2345" spans="1:53" ht="84.75" customHeight="1">
      <c r="A2345" s="23" t="str">
        <f>+IFERROR(VLOOKUP(R2345,'[2]Listas niveles'!$D$2:$E$11,2,FALSE),"")</f>
        <v>DTCA</v>
      </c>
      <c r="B2345" s="23" t="str">
        <f>+IFERROR(VLOOKUP(AS2345,'[2]Listas anexo 1'!$A$7:$B$8,2,FALSE),"")</f>
        <v>ADMIN</v>
      </c>
      <c r="C2345" s="23" t="str">
        <f>+IFERROR(VLOOKUP(AT2345,'[2]Listas anexo 1'!$A$13:$B$15,2,FALSE),"")</f>
        <v>ADMINYCOOR</v>
      </c>
      <c r="D2345" s="23" t="str">
        <f>+IFERROR(VLOOKUP(AT2345,'[2]Listas anexo 1'!$A$13:$C$15,3,FALSE),"")</f>
        <v>CONTRIBUIR</v>
      </c>
      <c r="E2345" s="23" t="str">
        <f>+IFERROR(VLOOKUP(AT2345,'[2]Listas anexo 1'!$A$19:$B$21,2,FALSE),"")</f>
        <v>ADMINOB</v>
      </c>
      <c r="F2345" s="23" t="str">
        <f>+IFERROR(VLOOKUP(AV2345,'[2]Listas anexo 1'!$J$13:$K$21,2,FALSE),"")</f>
        <v>ADOBIII</v>
      </c>
      <c r="G2345" s="23" t="str">
        <f>+IFERROR(VLOOKUP(AW2345,'[2]LISTAS ANEXO 1. 2'!$A$9:$B$38,2,FALSE),"")</f>
        <v>AVI</v>
      </c>
      <c r="H2345" s="23" t="str">
        <f>+IFERROR(IF(C2345="ADMINYCOOR",VLOOKUP(AY2345,'[2]LISTAS ANEXO 1. 3'!$B$13:$C$42,2,FALSE),IF(C2345="TASAS",VLOOKUP(AY2345,'[2]LISTAS ANEXO 1. 3'!$B$43:$C$51,2,FALSE),IF(C2345="FORTALECIMIENTO",VLOOKUP(AY2345,'[2]LISTAS ANEXO 1. 3'!$B$52:$C$58,2,FALSE),""))),"")</f>
        <v>HH</v>
      </c>
      <c r="I2345" s="23" t="str">
        <f>+IFERROR(VLOOKUP(#REF!,'[2]LISTAS ANEXO 1. 4'!$B$74:$C$90,2,FALSE),"")</f>
        <v/>
      </c>
      <c r="J2345" s="23" t="str">
        <f>+IFERROR(VLOOKUP(X2345,[2]ORDINALES!$B$2:$C$5,2,FALSE),"")</f>
        <v>CTADOS</v>
      </c>
      <c r="K2345" s="23" t="str">
        <f>+IFERROR(VLOOKUP(#REF!,[2]REGION!$G$2:$I$1125,2,FALSE),"")</f>
        <v/>
      </c>
      <c r="L2345" s="23" t="str">
        <f>+IFERROR(VLOOKUP(AI2345,[2]REGION!$G$2:$I$1125,2,FALSE),"")</f>
        <v>GUAJIRA</v>
      </c>
      <c r="M2345" s="23" t="str">
        <f>+IFERROR(VLOOKUP(#REF!,[2]ORDINALES!$H$2:$I$382,2,FALSE),"")</f>
        <v/>
      </c>
      <c r="N2345" s="23" t="str">
        <f>IFERROR(VLOOKUP(U2345,'[2]Lista Willy'!$B$11:$D$14,3,FALSE),"")</f>
        <v>REC_11</v>
      </c>
      <c r="O2345" s="24"/>
      <c r="P2345" s="90">
        <v>70027</v>
      </c>
      <c r="Q2345" s="90" t="s">
        <v>540</v>
      </c>
      <c r="R2345" s="90" t="s">
        <v>1757</v>
      </c>
      <c r="S2345" s="90" t="s">
        <v>2248</v>
      </c>
      <c r="T2345" s="94" t="s">
        <v>1757</v>
      </c>
      <c r="U2345" s="90" t="s">
        <v>52</v>
      </c>
      <c r="V2345" s="94" t="s">
        <v>53</v>
      </c>
      <c r="W2345" s="90" t="s">
        <v>54</v>
      </c>
      <c r="X2345" s="90" t="s">
        <v>55</v>
      </c>
      <c r="Y2345" s="99" t="s">
        <v>2270</v>
      </c>
      <c r="Z2345" s="87">
        <v>26205000</v>
      </c>
      <c r="AA2345" s="120"/>
      <c r="AB2345" s="87"/>
      <c r="AC2345" s="87"/>
      <c r="AD2345" s="87"/>
      <c r="AE2345" s="120">
        <v>26205000</v>
      </c>
      <c r="AF2345" s="88"/>
      <c r="AG2345" s="89"/>
      <c r="AH2345" s="90"/>
      <c r="AI2345" s="90" t="s">
        <v>1814</v>
      </c>
      <c r="AJ2345" s="90" t="s">
        <v>1907</v>
      </c>
      <c r="AK2345" s="90" t="s">
        <v>1881</v>
      </c>
      <c r="AL2345" s="90"/>
      <c r="AM2345" s="90"/>
      <c r="AN2345" s="90"/>
      <c r="AO2345" s="90"/>
      <c r="AP2345" s="90"/>
      <c r="AQ2345" s="90"/>
      <c r="AR2345" s="90"/>
      <c r="AS2345" s="90" t="s">
        <v>60</v>
      </c>
      <c r="AT2345" s="90" t="s">
        <v>61</v>
      </c>
      <c r="AU2345" s="97" t="s">
        <v>62</v>
      </c>
      <c r="AV2345" s="98" t="s">
        <v>272</v>
      </c>
      <c r="AW2345" s="98" t="s">
        <v>273</v>
      </c>
      <c r="AX2345" s="97">
        <v>3202010</v>
      </c>
      <c r="AY2345" s="98" t="s">
        <v>274</v>
      </c>
      <c r="AZ2345" s="98" t="s">
        <v>305</v>
      </c>
      <c r="BA2345" s="24"/>
    </row>
    <row r="2346" spans="1:53" ht="84.75" customHeight="1">
      <c r="A2346" s="23" t="str">
        <f>+IFERROR(VLOOKUP(R2346,'[2]Listas niveles'!$D$2:$E$11,2,FALSE),"")</f>
        <v>DTCA</v>
      </c>
      <c r="B2346" s="23" t="str">
        <f>+IFERROR(VLOOKUP(AS2346,'[2]Listas anexo 1'!$A$7:$B$8,2,FALSE),"")</f>
        <v>ADMIN</v>
      </c>
      <c r="C2346" s="23" t="str">
        <f>+IFERROR(VLOOKUP(AT2346,'[2]Listas anexo 1'!$A$13:$B$15,2,FALSE),"")</f>
        <v>ADMINYCOOR</v>
      </c>
      <c r="D2346" s="23" t="str">
        <f>+IFERROR(VLOOKUP(AT2346,'[2]Listas anexo 1'!$A$13:$C$15,3,FALSE),"")</f>
        <v>CONTRIBUIR</v>
      </c>
      <c r="E2346" s="23" t="str">
        <f>+IFERROR(VLOOKUP(AT2346,'[2]Listas anexo 1'!$A$19:$B$21,2,FALSE),"")</f>
        <v>ADMINOB</v>
      </c>
      <c r="F2346" s="23" t="str">
        <f>+IFERROR(VLOOKUP(AV2346,'[2]Listas anexo 1'!$J$13:$K$21,2,FALSE),"")</f>
        <v>ADOBI</v>
      </c>
      <c r="G2346" s="23" t="str">
        <f>+IFERROR(VLOOKUP(AW2346,'[2]LISTAS ANEXO 1. 2'!$A$9:$B$38,2,FALSE),"")</f>
        <v>AIII</v>
      </c>
      <c r="H2346" s="23" t="str">
        <f>+IFERROR(IF(C2346="ADMINYCOOR",VLOOKUP(AY2346,'[2]LISTAS ANEXO 1. 3'!$B$13:$C$42,2,FALSE),IF(C2346="TASAS",VLOOKUP(AY2346,'[2]LISTAS ANEXO 1. 3'!$B$43:$C$51,2,FALSE),IF(C2346="FORTALECIMIENTO",VLOOKUP(AY2346,'[2]LISTAS ANEXO 1. 3'!$B$52:$C$58,2,FALSE),""))),"")</f>
        <v>DD</v>
      </c>
      <c r="I2346" s="23" t="str">
        <f>+IFERROR(VLOOKUP(#REF!,'[2]LISTAS ANEXO 1. 4'!$B$74:$C$90,2,FALSE),"")</f>
        <v/>
      </c>
      <c r="J2346" s="23" t="str">
        <f>+IFERROR(VLOOKUP(X2346,[2]ORDINALES!$B$2:$C$5,2,FALSE),"")</f>
        <v>CTADOS</v>
      </c>
      <c r="K2346" s="23" t="str">
        <f>+IFERROR(VLOOKUP(#REF!,[2]REGION!$G$2:$I$1125,2,FALSE),"")</f>
        <v/>
      </c>
      <c r="L2346" s="23" t="str">
        <f>+IFERROR(VLOOKUP(AI2346,[2]REGION!$G$2:$I$1125,2,FALSE),"")</f>
        <v>GUAJIRA</v>
      </c>
      <c r="M2346" s="23" t="str">
        <f>+IFERROR(VLOOKUP(#REF!,[2]ORDINALES!$H$2:$I$382,2,FALSE),"")</f>
        <v/>
      </c>
      <c r="N2346" s="23" t="str">
        <f>IFERROR(VLOOKUP(U2346,'[2]Lista Willy'!$B$11:$D$14,3,FALSE),"")</f>
        <v>REC_11</v>
      </c>
      <c r="O2346" s="24"/>
      <c r="P2346" s="90">
        <v>70028</v>
      </c>
      <c r="Q2346" s="90" t="s">
        <v>540</v>
      </c>
      <c r="R2346" s="90" t="s">
        <v>1757</v>
      </c>
      <c r="S2346" s="90" t="s">
        <v>2248</v>
      </c>
      <c r="T2346" s="94" t="s">
        <v>1757</v>
      </c>
      <c r="U2346" s="90" t="s">
        <v>52</v>
      </c>
      <c r="V2346" s="94" t="s">
        <v>53</v>
      </c>
      <c r="W2346" s="90" t="s">
        <v>54</v>
      </c>
      <c r="X2346" s="90" t="s">
        <v>55</v>
      </c>
      <c r="Y2346" s="99" t="s">
        <v>2274</v>
      </c>
      <c r="Z2346" s="87">
        <v>16800000</v>
      </c>
      <c r="AA2346" s="120"/>
      <c r="AB2346" s="87"/>
      <c r="AC2346" s="87"/>
      <c r="AD2346" s="87"/>
      <c r="AE2346" s="120">
        <v>16800000</v>
      </c>
      <c r="AF2346" s="88"/>
      <c r="AG2346" s="89">
        <v>0</v>
      </c>
      <c r="AH2346" s="90">
        <v>0</v>
      </c>
      <c r="AI2346" s="90" t="s">
        <v>1814</v>
      </c>
      <c r="AJ2346" s="90" t="s">
        <v>1907</v>
      </c>
      <c r="AK2346" s="90" t="s">
        <v>1881</v>
      </c>
      <c r="AL2346" s="90"/>
      <c r="AM2346" s="90"/>
      <c r="AN2346" s="90"/>
      <c r="AO2346" s="90" t="s">
        <v>2250</v>
      </c>
      <c r="AP2346" s="90"/>
      <c r="AQ2346" s="90"/>
      <c r="AR2346" s="90"/>
      <c r="AS2346" s="90" t="s">
        <v>60</v>
      </c>
      <c r="AT2346" s="90" t="s">
        <v>61</v>
      </c>
      <c r="AU2346" s="97" t="s">
        <v>62</v>
      </c>
      <c r="AV2346" s="98" t="s">
        <v>125</v>
      </c>
      <c r="AW2346" s="98" t="s">
        <v>324</v>
      </c>
      <c r="AX2346" s="97">
        <v>3202005</v>
      </c>
      <c r="AY2346" s="98" t="s">
        <v>325</v>
      </c>
      <c r="AZ2346" s="98" t="s">
        <v>389</v>
      </c>
      <c r="BA2346" s="24"/>
    </row>
    <row r="2347" spans="1:53" ht="84.75" customHeight="1">
      <c r="A2347" s="23" t="str">
        <f>+IFERROR(VLOOKUP(R2347,'[2]Listas niveles'!$D$2:$E$11,2,FALSE),"")</f>
        <v>DTCA</v>
      </c>
      <c r="B2347" s="23" t="str">
        <f>+IFERROR(VLOOKUP(AS2347,'[2]Listas anexo 1'!$A$7:$B$8,2,FALSE),"")</f>
        <v>ADMIN</v>
      </c>
      <c r="C2347" s="23" t="str">
        <f>+IFERROR(VLOOKUP(AT2347,'[2]Listas anexo 1'!$A$13:$B$15,2,FALSE),"")</f>
        <v>ADMINYCOOR</v>
      </c>
      <c r="D2347" s="23" t="str">
        <f>+IFERROR(VLOOKUP(AT2347,'[2]Listas anexo 1'!$A$13:$C$15,3,FALSE),"")</f>
        <v>CONTRIBUIR</v>
      </c>
      <c r="E2347" s="23" t="str">
        <f>+IFERROR(VLOOKUP(AT2347,'[2]Listas anexo 1'!$A$19:$B$21,2,FALSE),"")</f>
        <v>ADMINOB</v>
      </c>
      <c r="F2347" s="23" t="str">
        <f>+IFERROR(VLOOKUP(AV2347,'[2]Listas anexo 1'!$J$13:$K$21,2,FALSE),"")</f>
        <v>ADOBI</v>
      </c>
      <c r="G2347" s="23" t="str">
        <f>+IFERROR(VLOOKUP(AW2347,'[2]LISTAS ANEXO 1. 2'!$A$9:$B$38,2,FALSE),"")</f>
        <v>AIII</v>
      </c>
      <c r="H2347" s="23" t="str">
        <f>+IFERROR(IF(C2347="ADMINYCOOR",VLOOKUP(AY2347,'[2]LISTAS ANEXO 1. 3'!$B$13:$C$42,2,FALSE),IF(C2347="TASAS",VLOOKUP(AY2347,'[2]LISTAS ANEXO 1. 3'!$B$43:$C$51,2,FALSE),IF(C2347="FORTALECIMIENTO",VLOOKUP(AY2347,'[2]LISTAS ANEXO 1. 3'!$B$52:$C$58,2,FALSE),""))),"")</f>
        <v>DD</v>
      </c>
      <c r="I2347" s="23" t="str">
        <f>+IFERROR(VLOOKUP(#REF!,'[2]LISTAS ANEXO 1. 4'!$B$74:$C$90,2,FALSE),"")</f>
        <v/>
      </c>
      <c r="J2347" s="23" t="str">
        <f>+IFERROR(VLOOKUP(X2347,[2]ORDINALES!$B$2:$C$5,2,FALSE),"")</f>
        <v>CTADOS</v>
      </c>
      <c r="K2347" s="23" t="str">
        <f>+IFERROR(VLOOKUP(#REF!,[2]REGION!$G$2:$I$1125,2,FALSE),"")</f>
        <v/>
      </c>
      <c r="L2347" s="23" t="str">
        <f>+IFERROR(VLOOKUP(AI2347,[2]REGION!$G$2:$I$1125,2,FALSE),"")</f>
        <v>GUAJIRA</v>
      </c>
      <c r="M2347" s="23" t="str">
        <f>+IFERROR(VLOOKUP(#REF!,[2]ORDINALES!$H$2:$I$382,2,FALSE),"")</f>
        <v/>
      </c>
      <c r="N2347" s="23" t="str">
        <f>IFERROR(VLOOKUP(U2347,'[2]Lista Willy'!$B$11:$D$14,3,FALSE),"")</f>
        <v>REC_11</v>
      </c>
      <c r="O2347" s="24"/>
      <c r="P2347" s="90">
        <v>70029</v>
      </c>
      <c r="Q2347" s="90" t="s">
        <v>540</v>
      </c>
      <c r="R2347" s="90" t="s">
        <v>1757</v>
      </c>
      <c r="S2347" s="90" t="s">
        <v>2248</v>
      </c>
      <c r="T2347" s="94" t="s">
        <v>1757</v>
      </c>
      <c r="U2347" s="90" t="s">
        <v>52</v>
      </c>
      <c r="V2347" s="94" t="s">
        <v>53</v>
      </c>
      <c r="W2347" s="90" t="s">
        <v>54</v>
      </c>
      <c r="X2347" s="90" t="s">
        <v>55</v>
      </c>
      <c r="Y2347" s="99" t="s">
        <v>2275</v>
      </c>
      <c r="Z2347" s="87">
        <v>16800000</v>
      </c>
      <c r="AA2347" s="120"/>
      <c r="AB2347" s="87"/>
      <c r="AC2347" s="87"/>
      <c r="AD2347" s="87"/>
      <c r="AE2347" s="120">
        <v>16800000</v>
      </c>
      <c r="AF2347" s="88"/>
      <c r="AG2347" s="89">
        <v>0</v>
      </c>
      <c r="AH2347" s="90">
        <v>0</v>
      </c>
      <c r="AI2347" s="90" t="s">
        <v>1814</v>
      </c>
      <c r="AJ2347" s="90" t="s">
        <v>1907</v>
      </c>
      <c r="AK2347" s="90" t="s">
        <v>1881</v>
      </c>
      <c r="AL2347" s="90"/>
      <c r="AM2347" s="90"/>
      <c r="AN2347" s="90"/>
      <c r="AO2347" s="90" t="s">
        <v>2250</v>
      </c>
      <c r="AP2347" s="90"/>
      <c r="AQ2347" s="90"/>
      <c r="AR2347" s="90"/>
      <c r="AS2347" s="90" t="s">
        <v>60</v>
      </c>
      <c r="AT2347" s="90" t="s">
        <v>61</v>
      </c>
      <c r="AU2347" s="97" t="s">
        <v>62</v>
      </c>
      <c r="AV2347" s="98" t="s">
        <v>125</v>
      </c>
      <c r="AW2347" s="98" t="s">
        <v>324</v>
      </c>
      <c r="AX2347" s="97">
        <v>3202005</v>
      </c>
      <c r="AY2347" s="98" t="s">
        <v>325</v>
      </c>
      <c r="AZ2347" s="98" t="s">
        <v>389</v>
      </c>
      <c r="BA2347" s="24"/>
    </row>
    <row r="2348" spans="1:53" ht="84.75" customHeight="1">
      <c r="A2348" s="23" t="str">
        <f>+IFERROR(VLOOKUP(R2348,'[2]Listas niveles'!$D$2:$E$11,2,FALSE),"")</f>
        <v>DTCA</v>
      </c>
      <c r="B2348" s="23" t="str">
        <f>+IFERROR(VLOOKUP(AS2348,'[2]Listas anexo 1'!$A$7:$B$8,2,FALSE),"")</f>
        <v>ADMIN</v>
      </c>
      <c r="C2348" s="23" t="str">
        <f>+IFERROR(VLOOKUP(AT2348,'[2]Listas anexo 1'!$A$13:$B$15,2,FALSE),"")</f>
        <v>ADMINYCOOR</v>
      </c>
      <c r="D2348" s="23" t="str">
        <f>+IFERROR(VLOOKUP(AT2348,'[2]Listas anexo 1'!$A$13:$C$15,3,FALSE),"")</f>
        <v>CONTRIBUIR</v>
      </c>
      <c r="E2348" s="23" t="str">
        <f>+IFERROR(VLOOKUP(AT2348,'[2]Listas anexo 1'!$A$19:$B$21,2,FALSE),"")</f>
        <v>ADMINOB</v>
      </c>
      <c r="F2348" s="23" t="str">
        <f>+IFERROR(VLOOKUP(AV2348,'[2]Listas anexo 1'!$J$13:$K$21,2,FALSE),"")</f>
        <v>ADOBIII</v>
      </c>
      <c r="G2348" s="23" t="str">
        <f>+IFERROR(VLOOKUP(AW2348,'[2]LISTAS ANEXO 1. 2'!$A$9:$B$38,2,FALSE),"")</f>
        <v>AVI</v>
      </c>
      <c r="H2348" s="23" t="str">
        <f>+IFERROR(IF(C2348="ADMINYCOOR",VLOOKUP(AY2348,'[2]LISTAS ANEXO 1. 3'!$B$13:$C$42,2,FALSE),IF(C2348="TASAS",VLOOKUP(AY2348,'[2]LISTAS ANEXO 1. 3'!$B$43:$C$51,2,FALSE),IF(C2348="FORTALECIMIENTO",VLOOKUP(AY2348,'[2]LISTAS ANEXO 1. 3'!$B$52:$C$58,2,FALSE),""))),"")</f>
        <v>HH</v>
      </c>
      <c r="I2348" s="23" t="str">
        <f>+IFERROR(VLOOKUP(#REF!,'[2]LISTAS ANEXO 1. 4'!$B$74:$C$90,2,FALSE),"")</f>
        <v/>
      </c>
      <c r="J2348" s="23" t="str">
        <f>+IFERROR(VLOOKUP(X2348,[2]ORDINALES!$B$2:$C$5,2,FALSE),"")</f>
        <v>CTADOS</v>
      </c>
      <c r="K2348" s="23" t="str">
        <f>+IFERROR(VLOOKUP(#REF!,[2]REGION!$G$2:$I$1125,2,FALSE),"")</f>
        <v/>
      </c>
      <c r="L2348" s="23" t="str">
        <f>+IFERROR(VLOOKUP(AI2348,[2]REGION!$G$2:$I$1125,2,FALSE),"")</f>
        <v>GUAJIRA</v>
      </c>
      <c r="M2348" s="23" t="str">
        <f>+IFERROR(VLOOKUP(#REF!,[2]ORDINALES!$H$2:$I$382,2,FALSE),"")</f>
        <v/>
      </c>
      <c r="N2348" s="23" t="str">
        <f>IFERROR(VLOOKUP(U2348,'[2]Lista Willy'!$B$11:$D$14,3,FALSE),"")</f>
        <v>REC_11</v>
      </c>
      <c r="O2348" s="24"/>
      <c r="P2348" s="90">
        <v>70030</v>
      </c>
      <c r="Q2348" s="90" t="s">
        <v>540</v>
      </c>
      <c r="R2348" s="90" t="s">
        <v>1757</v>
      </c>
      <c r="S2348" s="90" t="s">
        <v>2248</v>
      </c>
      <c r="T2348" s="94" t="s">
        <v>1757</v>
      </c>
      <c r="U2348" s="90" t="s">
        <v>52</v>
      </c>
      <c r="V2348" s="94" t="s">
        <v>53</v>
      </c>
      <c r="W2348" s="90" t="s">
        <v>54</v>
      </c>
      <c r="X2348" s="90" t="s">
        <v>55</v>
      </c>
      <c r="Y2348" s="99" t="s">
        <v>2276</v>
      </c>
      <c r="Z2348" s="87">
        <v>16800000</v>
      </c>
      <c r="AA2348" s="120"/>
      <c r="AB2348" s="87"/>
      <c r="AC2348" s="87"/>
      <c r="AD2348" s="87"/>
      <c r="AE2348" s="120">
        <v>16800000</v>
      </c>
      <c r="AF2348" s="88"/>
      <c r="AG2348" s="89"/>
      <c r="AH2348" s="90"/>
      <c r="AI2348" s="90" t="s">
        <v>1814</v>
      </c>
      <c r="AJ2348" s="90" t="s">
        <v>1907</v>
      </c>
      <c r="AK2348" s="90" t="s">
        <v>1881</v>
      </c>
      <c r="AL2348" s="90"/>
      <c r="AM2348" s="90"/>
      <c r="AN2348" s="90"/>
      <c r="AO2348" s="90" t="s">
        <v>2250</v>
      </c>
      <c r="AP2348" s="90"/>
      <c r="AQ2348" s="90"/>
      <c r="AR2348" s="90"/>
      <c r="AS2348" s="90" t="s">
        <v>60</v>
      </c>
      <c r="AT2348" s="90" t="s">
        <v>61</v>
      </c>
      <c r="AU2348" s="97" t="s">
        <v>62</v>
      </c>
      <c r="AV2348" s="98" t="s">
        <v>272</v>
      </c>
      <c r="AW2348" s="98" t="s">
        <v>273</v>
      </c>
      <c r="AX2348" s="97">
        <v>3202010</v>
      </c>
      <c r="AY2348" s="98" t="s">
        <v>274</v>
      </c>
      <c r="AZ2348" s="98" t="s">
        <v>305</v>
      </c>
      <c r="BA2348" s="24"/>
    </row>
    <row r="2349" spans="1:53" ht="84.75" customHeight="1">
      <c r="A2349" s="23" t="str">
        <f>+IFERROR(VLOOKUP(R2349,'[2]Listas niveles'!$D$2:$E$11,2,FALSE),"")</f>
        <v>DTCA</v>
      </c>
      <c r="B2349" s="23" t="str">
        <f>+IFERROR(VLOOKUP(AS2349,'[2]Listas anexo 1'!$A$7:$B$8,2,FALSE),"")</f>
        <v>ADMIN</v>
      </c>
      <c r="C2349" s="23" t="str">
        <f>+IFERROR(VLOOKUP(AT2349,'[2]Listas anexo 1'!$A$13:$B$15,2,FALSE),"")</f>
        <v>ADMINYCOOR</v>
      </c>
      <c r="D2349" s="23" t="str">
        <f>+IFERROR(VLOOKUP(AT2349,'[2]Listas anexo 1'!$A$13:$C$15,3,FALSE),"")</f>
        <v>CONTRIBUIR</v>
      </c>
      <c r="E2349" s="23" t="str">
        <f>+IFERROR(VLOOKUP(AT2349,'[2]Listas anexo 1'!$A$19:$B$21,2,FALSE),"")</f>
        <v>ADMINOB</v>
      </c>
      <c r="F2349" s="23" t="str">
        <f>+IFERROR(VLOOKUP(AV2349,'[2]Listas anexo 1'!$J$13:$K$21,2,FALSE),"")</f>
        <v>ADOBI</v>
      </c>
      <c r="G2349" s="23" t="str">
        <f>+IFERROR(VLOOKUP(AW2349,'[2]LISTAS ANEXO 1. 2'!$A$9:$B$38,2,FALSE),"")</f>
        <v>AI</v>
      </c>
      <c r="H2349" s="23" t="str">
        <f>+IFERROR(IF(C2349="ADMINYCOOR",VLOOKUP(AY2349,'[2]LISTAS ANEXO 1. 3'!$B$13:$C$42,2,FALSE),IF(C2349="TASAS",VLOOKUP(AY2349,'[2]LISTAS ANEXO 1. 3'!$B$43:$C$51,2,FALSE),IF(C2349="FORTALECIMIENTO",VLOOKUP(AY2349,'[2]LISTAS ANEXO 1. 3'!$B$52:$C$58,2,FALSE),""))),"")</f>
        <v>AA</v>
      </c>
      <c r="I2349" s="23" t="str">
        <f>+IFERROR(VLOOKUP(#REF!,'[2]LISTAS ANEXO 1. 4'!$B$74:$C$90,2,FALSE),"")</f>
        <v/>
      </c>
      <c r="J2349" s="23" t="str">
        <f>+IFERROR(VLOOKUP(X2349,[2]ORDINALES!$B$2:$C$5,2,FALSE),"")</f>
        <v>CTADOS</v>
      </c>
      <c r="K2349" s="23" t="str">
        <f>+IFERROR(VLOOKUP(#REF!,[2]REGION!$G$2:$I$1125,2,FALSE),"")</f>
        <v/>
      </c>
      <c r="L2349" s="23" t="str">
        <f>+IFERROR(VLOOKUP(AI2349,[2]REGION!$G$2:$I$1125,2,FALSE),"")</f>
        <v>GUAJIRA</v>
      </c>
      <c r="M2349" s="23" t="str">
        <f>+IFERROR(VLOOKUP(#REF!,[2]ORDINALES!$H$2:$I$382,2,FALSE),"")</f>
        <v/>
      </c>
      <c r="N2349" s="23" t="str">
        <f>IFERROR(VLOOKUP(U2349,'[2]Lista Willy'!$B$11:$D$14,3,FALSE),"")</f>
        <v>REC_11</v>
      </c>
      <c r="O2349" s="24"/>
      <c r="P2349" s="90">
        <v>70031</v>
      </c>
      <c r="Q2349" s="90" t="s">
        <v>540</v>
      </c>
      <c r="R2349" s="90" t="s">
        <v>1757</v>
      </c>
      <c r="S2349" s="90" t="s">
        <v>2248</v>
      </c>
      <c r="T2349" s="94" t="s">
        <v>1757</v>
      </c>
      <c r="U2349" s="90" t="s">
        <v>52</v>
      </c>
      <c r="V2349" s="94" t="s">
        <v>53</v>
      </c>
      <c r="W2349" s="90" t="s">
        <v>54</v>
      </c>
      <c r="X2349" s="90" t="s">
        <v>55</v>
      </c>
      <c r="Y2349" s="99" t="s">
        <v>2277</v>
      </c>
      <c r="Z2349" s="87">
        <v>16800000</v>
      </c>
      <c r="AA2349" s="120"/>
      <c r="AB2349" s="87"/>
      <c r="AC2349" s="87"/>
      <c r="AD2349" s="87"/>
      <c r="AE2349" s="120">
        <v>16800000</v>
      </c>
      <c r="AF2349" s="88"/>
      <c r="AG2349" s="89"/>
      <c r="AH2349" s="90"/>
      <c r="AI2349" s="90" t="s">
        <v>1814</v>
      </c>
      <c r="AJ2349" s="90" t="s">
        <v>1907</v>
      </c>
      <c r="AK2349" s="90" t="s">
        <v>1881</v>
      </c>
      <c r="AL2349" s="90"/>
      <c r="AM2349" s="90"/>
      <c r="AN2349" s="90"/>
      <c r="AO2349" s="90" t="s">
        <v>2250</v>
      </c>
      <c r="AP2349" s="90"/>
      <c r="AQ2349" s="90"/>
      <c r="AR2349" s="90"/>
      <c r="AS2349" s="90" t="s">
        <v>60</v>
      </c>
      <c r="AT2349" s="90" t="s">
        <v>61</v>
      </c>
      <c r="AU2349" s="97" t="s">
        <v>62</v>
      </c>
      <c r="AV2349" s="98" t="s">
        <v>125</v>
      </c>
      <c r="AW2349" s="98" t="s">
        <v>126</v>
      </c>
      <c r="AX2349" s="97">
        <v>3202032</v>
      </c>
      <c r="AY2349" s="98" t="s">
        <v>127</v>
      </c>
      <c r="AZ2349" s="98" t="s">
        <v>293</v>
      </c>
      <c r="BA2349" s="24"/>
    </row>
    <row r="2350" spans="1:53" ht="84.75" customHeight="1">
      <c r="A2350" s="23" t="str">
        <f>+IFERROR(VLOOKUP(R2350,'[2]Listas niveles'!$D$2:$E$11,2,FALSE),"")</f>
        <v>DTCA</v>
      </c>
      <c r="B2350" s="23" t="str">
        <f>+IFERROR(VLOOKUP(AS2350,'[2]Listas anexo 1'!$A$7:$B$8,2,FALSE),"")</f>
        <v>ADMIN</v>
      </c>
      <c r="C2350" s="23" t="str">
        <f>+IFERROR(VLOOKUP(AT2350,'[2]Listas anexo 1'!$A$13:$B$15,2,FALSE),"")</f>
        <v>ADMINYCOOR</v>
      </c>
      <c r="D2350" s="23" t="str">
        <f>+IFERROR(VLOOKUP(AT2350,'[2]Listas anexo 1'!$A$13:$C$15,3,FALSE),"")</f>
        <v>CONTRIBUIR</v>
      </c>
      <c r="E2350" s="23" t="str">
        <f>+IFERROR(VLOOKUP(AT2350,'[2]Listas anexo 1'!$A$19:$B$21,2,FALSE),"")</f>
        <v>ADMINOB</v>
      </c>
      <c r="F2350" s="23" t="str">
        <f>+IFERROR(VLOOKUP(AV2350,'[2]Listas anexo 1'!$J$13:$K$21,2,FALSE),"")</f>
        <v>ADOBI</v>
      </c>
      <c r="G2350" s="23" t="str">
        <f>+IFERROR(VLOOKUP(AW2350,'[2]LISTAS ANEXO 1. 2'!$A$9:$B$38,2,FALSE),"")</f>
        <v>AI</v>
      </c>
      <c r="H2350" s="23" t="str">
        <f>+IFERROR(IF(C2350="ADMINYCOOR",VLOOKUP(AY2350,'[2]LISTAS ANEXO 1. 3'!$B$13:$C$42,2,FALSE),IF(C2350="TASAS",VLOOKUP(AY2350,'[2]LISTAS ANEXO 1. 3'!$B$43:$C$51,2,FALSE),IF(C2350="FORTALECIMIENTO",VLOOKUP(AY2350,'[2]LISTAS ANEXO 1. 3'!$B$52:$C$58,2,FALSE),""))),"")</f>
        <v>AA</v>
      </c>
      <c r="I2350" s="23" t="str">
        <f>+IFERROR(VLOOKUP(#REF!,'[2]LISTAS ANEXO 1. 4'!$B$74:$C$90,2,FALSE),"")</f>
        <v/>
      </c>
      <c r="J2350" s="23" t="str">
        <f>+IFERROR(VLOOKUP(X2350,[2]ORDINALES!$B$2:$C$5,2,FALSE),"")</f>
        <v>CTADOS</v>
      </c>
      <c r="K2350" s="23" t="str">
        <f>+IFERROR(VLOOKUP(#REF!,[2]REGION!$G$2:$I$1125,2,FALSE),"")</f>
        <v/>
      </c>
      <c r="L2350" s="23" t="str">
        <f>+IFERROR(VLOOKUP(AI2350,[2]REGION!$G$2:$I$1125,2,FALSE),"")</f>
        <v>GUAJIRA</v>
      </c>
      <c r="M2350" s="23" t="str">
        <f>+IFERROR(VLOOKUP(#REF!,[2]ORDINALES!$H$2:$I$382,2,FALSE),"")</f>
        <v/>
      </c>
      <c r="N2350" s="23" t="str">
        <f>IFERROR(VLOOKUP(U2350,'[2]Lista Willy'!$B$11:$D$14,3,FALSE),"")</f>
        <v>REC_11</v>
      </c>
      <c r="O2350" s="24"/>
      <c r="P2350" s="90">
        <v>70032</v>
      </c>
      <c r="Q2350" s="90" t="s">
        <v>540</v>
      </c>
      <c r="R2350" s="90" t="s">
        <v>1757</v>
      </c>
      <c r="S2350" s="90" t="s">
        <v>2248</v>
      </c>
      <c r="T2350" s="94" t="s">
        <v>1757</v>
      </c>
      <c r="U2350" s="90" t="s">
        <v>52</v>
      </c>
      <c r="V2350" s="94" t="s">
        <v>53</v>
      </c>
      <c r="W2350" s="90" t="s">
        <v>54</v>
      </c>
      <c r="X2350" s="90" t="s">
        <v>55</v>
      </c>
      <c r="Y2350" s="99" t="s">
        <v>2278</v>
      </c>
      <c r="Z2350" s="87">
        <v>16800000</v>
      </c>
      <c r="AA2350" s="120"/>
      <c r="AB2350" s="87"/>
      <c r="AC2350" s="87"/>
      <c r="AD2350" s="87"/>
      <c r="AE2350" s="120">
        <v>16800000</v>
      </c>
      <c r="AF2350" s="88"/>
      <c r="AG2350" s="89"/>
      <c r="AH2350" s="90"/>
      <c r="AI2350" s="90" t="s">
        <v>1814</v>
      </c>
      <c r="AJ2350" s="90" t="s">
        <v>1907</v>
      </c>
      <c r="AK2350" s="90" t="s">
        <v>1881</v>
      </c>
      <c r="AL2350" s="90"/>
      <c r="AM2350" s="90"/>
      <c r="AN2350" s="90"/>
      <c r="AO2350" s="90" t="s">
        <v>2250</v>
      </c>
      <c r="AP2350" s="90"/>
      <c r="AQ2350" s="90"/>
      <c r="AR2350" s="90"/>
      <c r="AS2350" s="90" t="s">
        <v>60</v>
      </c>
      <c r="AT2350" s="90" t="s">
        <v>61</v>
      </c>
      <c r="AU2350" s="97" t="s">
        <v>62</v>
      </c>
      <c r="AV2350" s="98" t="s">
        <v>125</v>
      </c>
      <c r="AW2350" s="98" t="s">
        <v>126</v>
      </c>
      <c r="AX2350" s="97">
        <v>3202032</v>
      </c>
      <c r="AY2350" s="98" t="s">
        <v>127</v>
      </c>
      <c r="AZ2350" s="98" t="s">
        <v>293</v>
      </c>
      <c r="BA2350" s="24"/>
    </row>
    <row r="2351" spans="1:53" ht="84.75" customHeight="1">
      <c r="A2351" s="23" t="str">
        <f>+IFERROR(VLOOKUP(R2351,'[2]Listas niveles'!$D$2:$E$11,2,FALSE),"")</f>
        <v>DTCA</v>
      </c>
      <c r="B2351" s="23" t="str">
        <f>+IFERROR(VLOOKUP(AS2351,'[2]Listas anexo 1'!$A$7:$B$8,2,FALSE),"")</f>
        <v>ADMIN</v>
      </c>
      <c r="C2351" s="23" t="str">
        <f>+IFERROR(VLOOKUP(AT2351,'[2]Listas anexo 1'!$A$13:$B$15,2,FALSE),"")</f>
        <v>ADMINYCOOR</v>
      </c>
      <c r="D2351" s="23" t="str">
        <f>+IFERROR(VLOOKUP(AT2351,'[2]Listas anexo 1'!$A$13:$C$15,3,FALSE),"")</f>
        <v>CONTRIBUIR</v>
      </c>
      <c r="E2351" s="23" t="str">
        <f>+IFERROR(VLOOKUP(AT2351,'[2]Listas anexo 1'!$A$19:$B$21,2,FALSE),"")</f>
        <v>ADMINOB</v>
      </c>
      <c r="F2351" s="23" t="str">
        <f>+IFERROR(VLOOKUP(AV2351,'[2]Listas anexo 1'!$J$13:$K$21,2,FALSE),"")</f>
        <v>ADOBI</v>
      </c>
      <c r="G2351" s="23" t="str">
        <f>+IFERROR(VLOOKUP(AW2351,'[2]LISTAS ANEXO 1. 2'!$A$9:$B$38,2,FALSE),"")</f>
        <v>AI</v>
      </c>
      <c r="H2351" s="23" t="str">
        <f>+IFERROR(IF(C2351="ADMINYCOOR",VLOOKUP(AY2351,'[2]LISTAS ANEXO 1. 3'!$B$13:$C$42,2,FALSE),IF(C2351="TASAS",VLOOKUP(AY2351,'[2]LISTAS ANEXO 1. 3'!$B$43:$C$51,2,FALSE),IF(C2351="FORTALECIMIENTO",VLOOKUP(AY2351,'[2]LISTAS ANEXO 1. 3'!$B$52:$C$58,2,FALSE),""))),"")</f>
        <v>AA</v>
      </c>
      <c r="I2351" s="23" t="str">
        <f>+IFERROR(VLOOKUP(#REF!,'[2]LISTAS ANEXO 1. 4'!$B$74:$C$90,2,FALSE),"")</f>
        <v/>
      </c>
      <c r="J2351" s="23" t="str">
        <f>+IFERROR(VLOOKUP(X2351,[2]ORDINALES!$B$2:$C$5,2,FALSE),"")</f>
        <v>CTADOS</v>
      </c>
      <c r="K2351" s="23" t="str">
        <f>+IFERROR(VLOOKUP(#REF!,[2]REGION!$G$2:$I$1125,2,FALSE),"")</f>
        <v/>
      </c>
      <c r="L2351" s="23" t="str">
        <f>+IFERROR(VLOOKUP(AI2351,[2]REGION!$G$2:$I$1125,2,FALSE),"")</f>
        <v>MAGDALENA</v>
      </c>
      <c r="M2351" s="23" t="str">
        <f>+IFERROR(VLOOKUP(#REF!,[2]ORDINALES!$H$2:$I$382,2,FALSE),"")</f>
        <v/>
      </c>
      <c r="N2351" s="23" t="str">
        <f>IFERROR(VLOOKUP(U2351,'[2]Lista Willy'!$B$11:$D$14,3,FALSE),"")</f>
        <v>REC_11</v>
      </c>
      <c r="O2351" s="24"/>
      <c r="P2351" s="90">
        <v>71000</v>
      </c>
      <c r="Q2351" s="90" t="s">
        <v>540</v>
      </c>
      <c r="R2351" s="90" t="s">
        <v>1757</v>
      </c>
      <c r="S2351" s="90" t="s">
        <v>2279</v>
      </c>
      <c r="T2351" s="94" t="s">
        <v>1757</v>
      </c>
      <c r="U2351" s="90" t="s">
        <v>52</v>
      </c>
      <c r="V2351" s="94" t="s">
        <v>53</v>
      </c>
      <c r="W2351" s="90" t="s">
        <v>54</v>
      </c>
      <c r="X2351" s="90" t="s">
        <v>55</v>
      </c>
      <c r="Y2351" s="147" t="s">
        <v>2280</v>
      </c>
      <c r="Z2351" s="87">
        <v>20000000</v>
      </c>
      <c r="AA2351" s="120"/>
      <c r="AB2351" s="87"/>
      <c r="AC2351" s="87"/>
      <c r="AD2351" s="87"/>
      <c r="AE2351" s="120">
        <v>20000000</v>
      </c>
      <c r="AF2351" s="88"/>
      <c r="AG2351" s="89"/>
      <c r="AH2351" s="90"/>
      <c r="AI2351" s="90" t="s">
        <v>1759</v>
      </c>
      <c r="AJ2351" s="90" t="s">
        <v>2151</v>
      </c>
      <c r="AK2351" s="90" t="s">
        <v>59</v>
      </c>
      <c r="AL2351" s="90" t="s">
        <v>2281</v>
      </c>
      <c r="AM2351" s="90" t="s">
        <v>2282</v>
      </c>
      <c r="AN2351" s="90" t="s">
        <v>2283</v>
      </c>
      <c r="AO2351" s="90"/>
      <c r="AP2351" s="90"/>
      <c r="AQ2351" s="90" t="s">
        <v>387</v>
      </c>
      <c r="AR2351" s="90" t="s">
        <v>1818</v>
      </c>
      <c r="AS2351" s="90" t="s">
        <v>60</v>
      </c>
      <c r="AT2351" s="90" t="s">
        <v>61</v>
      </c>
      <c r="AU2351" s="97" t="s">
        <v>62</v>
      </c>
      <c r="AV2351" s="98" t="s">
        <v>125</v>
      </c>
      <c r="AW2351" s="98" t="s">
        <v>126</v>
      </c>
      <c r="AX2351" s="97">
        <v>3202032</v>
      </c>
      <c r="AY2351" s="98" t="s">
        <v>127</v>
      </c>
      <c r="AZ2351" s="98" t="s">
        <v>128</v>
      </c>
      <c r="BA2351" s="24"/>
    </row>
    <row r="2352" spans="1:53" ht="84.75" customHeight="1">
      <c r="A2352" s="23" t="str">
        <f>+IFERROR(VLOOKUP(R2352,'[2]Listas niveles'!$D$2:$E$11,2,FALSE),"")</f>
        <v>DTCA</v>
      </c>
      <c r="B2352" s="23" t="str">
        <f>+IFERROR(VLOOKUP(AS2352,'[2]Listas anexo 1'!$A$7:$B$8,2,FALSE),"")</f>
        <v>ADMIN</v>
      </c>
      <c r="C2352" s="23" t="str">
        <f>+IFERROR(VLOOKUP(AT2352,'[2]Listas anexo 1'!$A$13:$B$15,2,FALSE),"")</f>
        <v>ADMINYCOOR</v>
      </c>
      <c r="D2352" s="23" t="str">
        <f>+IFERROR(VLOOKUP(AT2352,'[2]Listas anexo 1'!$A$13:$C$15,3,FALSE),"")</f>
        <v>CONTRIBUIR</v>
      </c>
      <c r="E2352" s="23" t="str">
        <f>+IFERROR(VLOOKUP(AT2352,'[2]Listas anexo 1'!$A$19:$B$21,2,FALSE),"")</f>
        <v>ADMINOB</v>
      </c>
      <c r="F2352" s="23" t="str">
        <f>+IFERROR(VLOOKUP(AV2352,'[2]Listas anexo 1'!$J$13:$K$21,2,FALSE),"")</f>
        <v>ADOBI</v>
      </c>
      <c r="G2352" s="23" t="str">
        <f>+IFERROR(VLOOKUP(AW2352,'[2]LISTAS ANEXO 1. 2'!$A$9:$B$38,2,FALSE),"")</f>
        <v>AI</v>
      </c>
      <c r="H2352" s="23" t="str">
        <f>+IFERROR(IF(C2352="ADMINYCOOR",VLOOKUP(AY2352,'[2]LISTAS ANEXO 1. 3'!$B$13:$C$42,2,FALSE),IF(C2352="TASAS",VLOOKUP(AY2352,'[2]LISTAS ANEXO 1. 3'!$B$43:$C$51,2,FALSE),IF(C2352="FORTALECIMIENTO",VLOOKUP(AY2352,'[2]LISTAS ANEXO 1. 3'!$B$52:$C$58,2,FALSE),""))),"")</f>
        <v>AA</v>
      </c>
      <c r="I2352" s="23" t="str">
        <f>+IFERROR(VLOOKUP(#REF!,'[2]LISTAS ANEXO 1. 4'!$B$74:$C$90,2,FALSE),"")</f>
        <v/>
      </c>
      <c r="J2352" s="23" t="str">
        <f>+IFERROR(VLOOKUP(X2352,[2]ORDINALES!$B$2:$C$5,2,FALSE),"")</f>
        <v>CTADOS</v>
      </c>
      <c r="K2352" s="23" t="str">
        <f>+IFERROR(VLOOKUP(#REF!,[2]REGION!$G$2:$I$1125,2,FALSE),"")</f>
        <v/>
      </c>
      <c r="L2352" s="23" t="str">
        <f>+IFERROR(VLOOKUP(AI2352,[2]REGION!$G$2:$I$1125,2,FALSE),"")</f>
        <v>MAGDALENA</v>
      </c>
      <c r="M2352" s="23" t="str">
        <f>+IFERROR(VLOOKUP(#REF!,[2]ORDINALES!$H$2:$I$382,2,FALSE),"")</f>
        <v/>
      </c>
      <c r="N2352" s="23" t="str">
        <f>IFERROR(VLOOKUP(U2352,'[2]Lista Willy'!$B$11:$D$14,3,FALSE),"")</f>
        <v>REC_11</v>
      </c>
      <c r="O2352" s="24"/>
      <c r="P2352" s="90">
        <v>71001</v>
      </c>
      <c r="Q2352" s="90" t="s">
        <v>540</v>
      </c>
      <c r="R2352" s="90" t="s">
        <v>1757</v>
      </c>
      <c r="S2352" s="90" t="s">
        <v>2279</v>
      </c>
      <c r="T2352" s="94" t="s">
        <v>1757</v>
      </c>
      <c r="U2352" s="90" t="s">
        <v>52</v>
      </c>
      <c r="V2352" s="94" t="s">
        <v>53</v>
      </c>
      <c r="W2352" s="90" t="s">
        <v>54</v>
      </c>
      <c r="X2352" s="90" t="s">
        <v>55</v>
      </c>
      <c r="Y2352" s="147" t="s">
        <v>1550</v>
      </c>
      <c r="Z2352" s="87">
        <v>31400000</v>
      </c>
      <c r="AA2352" s="120"/>
      <c r="AB2352" s="87"/>
      <c r="AC2352" s="87"/>
      <c r="AD2352" s="87"/>
      <c r="AE2352" s="120">
        <v>31400000</v>
      </c>
      <c r="AF2352" s="88"/>
      <c r="AG2352" s="89"/>
      <c r="AH2352" s="90"/>
      <c r="AI2352" s="90" t="s">
        <v>1759</v>
      </c>
      <c r="AJ2352" s="90" t="s">
        <v>2151</v>
      </c>
      <c r="AK2352" s="90" t="s">
        <v>59</v>
      </c>
      <c r="AL2352" s="90" t="s">
        <v>2281</v>
      </c>
      <c r="AM2352" s="90" t="s">
        <v>2282</v>
      </c>
      <c r="AN2352" s="90" t="s">
        <v>2283</v>
      </c>
      <c r="AO2352" s="90"/>
      <c r="AP2352" s="90"/>
      <c r="AQ2352" s="90" t="s">
        <v>387</v>
      </c>
      <c r="AR2352" s="90" t="s">
        <v>1818</v>
      </c>
      <c r="AS2352" s="90" t="s">
        <v>60</v>
      </c>
      <c r="AT2352" s="90" t="s">
        <v>61</v>
      </c>
      <c r="AU2352" s="97" t="s">
        <v>62</v>
      </c>
      <c r="AV2352" s="98" t="s">
        <v>125</v>
      </c>
      <c r="AW2352" s="98" t="s">
        <v>126</v>
      </c>
      <c r="AX2352" s="97">
        <v>3202032</v>
      </c>
      <c r="AY2352" s="98" t="s">
        <v>127</v>
      </c>
      <c r="AZ2352" s="98" t="s">
        <v>128</v>
      </c>
      <c r="BA2352" s="24"/>
    </row>
    <row r="2353" spans="1:53" ht="84.75" customHeight="1">
      <c r="A2353" s="23" t="str">
        <f>+IFERROR(VLOOKUP(R2353,'[2]Listas niveles'!$D$2:$E$11,2,FALSE),"")</f>
        <v>DTCA</v>
      </c>
      <c r="B2353" s="23" t="str">
        <f>+IFERROR(VLOOKUP(AS2353,'[2]Listas anexo 1'!$A$7:$B$8,2,FALSE),"")</f>
        <v>ADMIN</v>
      </c>
      <c r="C2353" s="23" t="str">
        <f>+IFERROR(VLOOKUP(AT2353,'[2]Listas anexo 1'!$A$13:$B$15,2,FALSE),"")</f>
        <v>ADMINYCOOR</v>
      </c>
      <c r="D2353" s="23" t="str">
        <f>+IFERROR(VLOOKUP(AT2353,'[2]Listas anexo 1'!$A$13:$C$15,3,FALSE),"")</f>
        <v>CONTRIBUIR</v>
      </c>
      <c r="E2353" s="23" t="str">
        <f>+IFERROR(VLOOKUP(AT2353,'[2]Listas anexo 1'!$A$19:$B$21,2,FALSE),"")</f>
        <v>ADMINOB</v>
      </c>
      <c r="F2353" s="23" t="str">
        <f>+IFERROR(VLOOKUP(AV2353,'[2]Listas anexo 1'!$J$13:$K$21,2,FALSE),"")</f>
        <v>ADOBI</v>
      </c>
      <c r="G2353" s="23" t="str">
        <f>+IFERROR(VLOOKUP(AW2353,'[2]LISTAS ANEXO 1. 2'!$A$9:$B$38,2,FALSE),"")</f>
        <v>AI</v>
      </c>
      <c r="H2353" s="23" t="str">
        <f>+IFERROR(IF(C2353="ADMINYCOOR",VLOOKUP(AY2353,'[2]LISTAS ANEXO 1. 3'!$B$13:$C$42,2,FALSE),IF(C2353="TASAS",VLOOKUP(AY2353,'[2]LISTAS ANEXO 1. 3'!$B$43:$C$51,2,FALSE),IF(C2353="FORTALECIMIENTO",VLOOKUP(AY2353,'[2]LISTAS ANEXO 1. 3'!$B$52:$C$58,2,FALSE),""))),"")</f>
        <v>AA</v>
      </c>
      <c r="I2353" s="23" t="str">
        <f>+IFERROR(VLOOKUP(#REF!,'[2]LISTAS ANEXO 1. 4'!$B$74:$C$90,2,FALSE),"")</f>
        <v/>
      </c>
      <c r="J2353" s="23" t="str">
        <f>+IFERROR(VLOOKUP(X2353,[2]ORDINALES!$B$2:$C$5,2,FALSE),"")</f>
        <v>CTADOS</v>
      </c>
      <c r="K2353" s="23" t="str">
        <f>+IFERROR(VLOOKUP(#REF!,[2]REGION!$G$2:$I$1125,2,FALSE),"")</f>
        <v/>
      </c>
      <c r="L2353" s="23" t="str">
        <f>+IFERROR(VLOOKUP(AI2353,[2]REGION!$G$2:$I$1125,2,FALSE),"")</f>
        <v>MAGDALENA</v>
      </c>
      <c r="M2353" s="23" t="str">
        <f>+IFERROR(VLOOKUP(#REF!,[2]ORDINALES!$H$2:$I$382,2,FALSE),"")</f>
        <v/>
      </c>
      <c r="N2353" s="23" t="str">
        <f>IFERROR(VLOOKUP(U2353,'[2]Lista Willy'!$B$11:$D$14,3,FALSE),"")</f>
        <v>REC_11</v>
      </c>
      <c r="O2353" s="24"/>
      <c r="P2353" s="90">
        <v>71002</v>
      </c>
      <c r="Q2353" s="90" t="s">
        <v>540</v>
      </c>
      <c r="R2353" s="90" t="s">
        <v>1757</v>
      </c>
      <c r="S2353" s="90" t="s">
        <v>2279</v>
      </c>
      <c r="T2353" s="94" t="s">
        <v>1757</v>
      </c>
      <c r="U2353" s="90" t="s">
        <v>52</v>
      </c>
      <c r="V2353" s="94" t="s">
        <v>53</v>
      </c>
      <c r="W2353" s="90" t="s">
        <v>54</v>
      </c>
      <c r="X2353" s="90" t="s">
        <v>55</v>
      </c>
      <c r="Y2353" s="147" t="s">
        <v>2284</v>
      </c>
      <c r="Z2353" s="87">
        <v>10000000</v>
      </c>
      <c r="AA2353" s="120"/>
      <c r="AB2353" s="87"/>
      <c r="AC2353" s="87"/>
      <c r="AD2353" s="87"/>
      <c r="AE2353" s="120">
        <v>10000000</v>
      </c>
      <c r="AF2353" s="88"/>
      <c r="AG2353" s="89"/>
      <c r="AH2353" s="90"/>
      <c r="AI2353" s="90" t="s">
        <v>1759</v>
      </c>
      <c r="AJ2353" s="90" t="s">
        <v>2151</v>
      </c>
      <c r="AK2353" s="90" t="s">
        <v>59</v>
      </c>
      <c r="AL2353" s="90" t="s">
        <v>2281</v>
      </c>
      <c r="AM2353" s="90" t="s">
        <v>2282</v>
      </c>
      <c r="AN2353" s="90" t="s">
        <v>2283</v>
      </c>
      <c r="AO2353" s="90"/>
      <c r="AP2353" s="90"/>
      <c r="AQ2353" s="90" t="s">
        <v>387</v>
      </c>
      <c r="AR2353" s="90" t="s">
        <v>1818</v>
      </c>
      <c r="AS2353" s="90" t="s">
        <v>60</v>
      </c>
      <c r="AT2353" s="90" t="s">
        <v>61</v>
      </c>
      <c r="AU2353" s="97" t="s">
        <v>62</v>
      </c>
      <c r="AV2353" s="98" t="s">
        <v>125</v>
      </c>
      <c r="AW2353" s="98" t="s">
        <v>126</v>
      </c>
      <c r="AX2353" s="97">
        <v>3202032</v>
      </c>
      <c r="AY2353" s="98" t="s">
        <v>127</v>
      </c>
      <c r="AZ2353" s="98" t="s">
        <v>128</v>
      </c>
      <c r="BA2353" s="24"/>
    </row>
    <row r="2354" spans="1:53" ht="84.75" customHeight="1">
      <c r="A2354" s="23" t="str">
        <f>+IFERROR(VLOOKUP(R2354,'[2]Listas niveles'!$D$2:$E$11,2,FALSE),"")</f>
        <v>DTCA</v>
      </c>
      <c r="B2354" s="23" t="str">
        <f>+IFERROR(VLOOKUP(AS2354,'[2]Listas anexo 1'!$A$7:$B$8,2,FALSE),"")</f>
        <v>ADMIN</v>
      </c>
      <c r="C2354" s="23" t="str">
        <f>+IFERROR(VLOOKUP(AT2354,'[2]Listas anexo 1'!$A$13:$B$15,2,FALSE),"")</f>
        <v>ADMINYCOOR</v>
      </c>
      <c r="D2354" s="23" t="str">
        <f>+IFERROR(VLOOKUP(AT2354,'[2]Listas anexo 1'!$A$13:$C$15,3,FALSE),"")</f>
        <v>CONTRIBUIR</v>
      </c>
      <c r="E2354" s="23" t="str">
        <f>+IFERROR(VLOOKUP(AT2354,'[2]Listas anexo 1'!$A$19:$B$21,2,FALSE),"")</f>
        <v>ADMINOB</v>
      </c>
      <c r="F2354" s="23" t="str">
        <f>+IFERROR(VLOOKUP(AV2354,'[2]Listas anexo 1'!$J$13:$K$21,2,FALSE),"")</f>
        <v>ADOBI</v>
      </c>
      <c r="G2354" s="23" t="str">
        <f>+IFERROR(VLOOKUP(AW2354,'[2]LISTAS ANEXO 1. 2'!$A$9:$B$38,2,FALSE),"")</f>
        <v>AI</v>
      </c>
      <c r="H2354" s="23" t="str">
        <f>+IFERROR(IF(C2354="ADMINYCOOR",VLOOKUP(AY2354,'[2]LISTAS ANEXO 1. 3'!$B$13:$C$42,2,FALSE),IF(C2354="TASAS",VLOOKUP(AY2354,'[2]LISTAS ANEXO 1. 3'!$B$43:$C$51,2,FALSE),IF(C2354="FORTALECIMIENTO",VLOOKUP(AY2354,'[2]LISTAS ANEXO 1. 3'!$B$52:$C$58,2,FALSE),""))),"")</f>
        <v>AA</v>
      </c>
      <c r="I2354" s="23" t="str">
        <f>+IFERROR(VLOOKUP(#REF!,'[2]LISTAS ANEXO 1. 4'!$B$74:$C$90,2,FALSE),"")</f>
        <v/>
      </c>
      <c r="J2354" s="23" t="str">
        <f>+IFERROR(VLOOKUP(X2354,[2]ORDINALES!$B$2:$C$5,2,FALSE),"")</f>
        <v>CTADOS</v>
      </c>
      <c r="K2354" s="23" t="str">
        <f>+IFERROR(VLOOKUP(#REF!,[2]REGION!$G$2:$I$1125,2,FALSE),"")</f>
        <v/>
      </c>
      <c r="L2354" s="23" t="str">
        <f>+IFERROR(VLOOKUP(AI2354,[2]REGION!$G$2:$I$1125,2,FALSE),"")</f>
        <v>MAGDALENA</v>
      </c>
      <c r="M2354" s="23" t="str">
        <f>+IFERROR(VLOOKUP(#REF!,[2]ORDINALES!$H$2:$I$382,2,FALSE),"")</f>
        <v/>
      </c>
      <c r="N2354" s="23" t="str">
        <f>IFERROR(VLOOKUP(U2354,'[2]Lista Willy'!$B$11:$D$14,3,FALSE),"")</f>
        <v>REC_20</v>
      </c>
      <c r="O2354" s="24"/>
      <c r="P2354" s="90">
        <v>71003</v>
      </c>
      <c r="Q2354" s="90" t="s">
        <v>540</v>
      </c>
      <c r="R2354" s="90" t="s">
        <v>1757</v>
      </c>
      <c r="S2354" s="90" t="s">
        <v>2279</v>
      </c>
      <c r="T2354" s="94" t="s">
        <v>1757</v>
      </c>
      <c r="U2354" s="90" t="s">
        <v>153</v>
      </c>
      <c r="V2354" s="94" t="s">
        <v>154</v>
      </c>
      <c r="W2354" s="90" t="s">
        <v>54</v>
      </c>
      <c r="X2354" s="90" t="s">
        <v>55</v>
      </c>
      <c r="Y2354" s="147" t="s">
        <v>2285</v>
      </c>
      <c r="Z2354" s="87">
        <v>5000000</v>
      </c>
      <c r="AA2354" s="120"/>
      <c r="AB2354" s="87"/>
      <c r="AC2354" s="87"/>
      <c r="AD2354" s="87"/>
      <c r="AE2354" s="120">
        <v>5000000</v>
      </c>
      <c r="AF2354" s="88"/>
      <c r="AG2354" s="89"/>
      <c r="AH2354" s="90"/>
      <c r="AI2354" s="90" t="s">
        <v>1759</v>
      </c>
      <c r="AJ2354" s="90" t="s">
        <v>2151</v>
      </c>
      <c r="AK2354" s="90" t="s">
        <v>59</v>
      </c>
      <c r="AL2354" s="90" t="s">
        <v>2281</v>
      </c>
      <c r="AM2354" s="90" t="s">
        <v>2282</v>
      </c>
      <c r="AN2354" s="90" t="s">
        <v>2283</v>
      </c>
      <c r="AO2354" s="90"/>
      <c r="AP2354" s="90"/>
      <c r="AQ2354" s="90" t="s">
        <v>387</v>
      </c>
      <c r="AR2354" s="90" t="s">
        <v>1818</v>
      </c>
      <c r="AS2354" s="90" t="s">
        <v>60</v>
      </c>
      <c r="AT2354" s="90" t="s">
        <v>61</v>
      </c>
      <c r="AU2354" s="97" t="s">
        <v>62</v>
      </c>
      <c r="AV2354" s="98" t="s">
        <v>125</v>
      </c>
      <c r="AW2354" s="98" t="s">
        <v>126</v>
      </c>
      <c r="AX2354" s="97">
        <v>3202032</v>
      </c>
      <c r="AY2354" s="98" t="s">
        <v>127</v>
      </c>
      <c r="AZ2354" s="98" t="s">
        <v>128</v>
      </c>
      <c r="BA2354" s="24"/>
    </row>
    <row r="2355" spans="1:53" ht="84.75" customHeight="1">
      <c r="A2355" s="23" t="str">
        <f>+IFERROR(VLOOKUP(R2355,'[2]Listas niveles'!$D$2:$E$11,2,FALSE),"")</f>
        <v>DTCA</v>
      </c>
      <c r="B2355" s="23" t="str">
        <f>+IFERROR(VLOOKUP(AS2355,'[2]Listas anexo 1'!$A$7:$B$8,2,FALSE),"")</f>
        <v>ADMIN</v>
      </c>
      <c r="C2355" s="23" t="str">
        <f>+IFERROR(VLOOKUP(AT2355,'[2]Listas anexo 1'!$A$13:$B$15,2,FALSE),"")</f>
        <v>ADMINYCOOR</v>
      </c>
      <c r="D2355" s="23" t="str">
        <f>+IFERROR(VLOOKUP(AT2355,'[2]Listas anexo 1'!$A$13:$C$15,3,FALSE),"")</f>
        <v>CONTRIBUIR</v>
      </c>
      <c r="E2355" s="23" t="str">
        <f>+IFERROR(VLOOKUP(AT2355,'[2]Listas anexo 1'!$A$19:$B$21,2,FALSE),"")</f>
        <v>ADMINOB</v>
      </c>
      <c r="F2355" s="23" t="str">
        <f>+IFERROR(VLOOKUP(AV2355,'[2]Listas anexo 1'!$J$13:$K$21,2,FALSE),"")</f>
        <v>ADOBI</v>
      </c>
      <c r="G2355" s="23" t="str">
        <f>+IFERROR(VLOOKUP(AW2355,'[2]LISTAS ANEXO 1. 2'!$A$9:$B$38,2,FALSE),"")</f>
        <v>AI</v>
      </c>
      <c r="H2355" s="23" t="str">
        <f>+IFERROR(IF(C2355="ADMINYCOOR",VLOOKUP(AY2355,'[2]LISTAS ANEXO 1. 3'!$B$13:$C$42,2,FALSE),IF(C2355="TASAS",VLOOKUP(AY2355,'[2]LISTAS ANEXO 1. 3'!$B$43:$C$51,2,FALSE),IF(C2355="FORTALECIMIENTO",VLOOKUP(AY2355,'[2]LISTAS ANEXO 1. 3'!$B$52:$C$58,2,FALSE),""))),"")</f>
        <v>AA</v>
      </c>
      <c r="I2355" s="23" t="str">
        <f>+IFERROR(VLOOKUP(#REF!,'[2]LISTAS ANEXO 1. 4'!$B$74:$C$90,2,FALSE),"")</f>
        <v/>
      </c>
      <c r="J2355" s="23" t="str">
        <f>+IFERROR(VLOOKUP(X2355,[2]ORDINALES!$B$2:$C$5,2,FALSE),"")</f>
        <v>CTADOS</v>
      </c>
      <c r="K2355" s="23" t="str">
        <f>+IFERROR(VLOOKUP(#REF!,[2]REGION!$G$2:$I$1125,2,FALSE),"")</f>
        <v/>
      </c>
      <c r="L2355" s="23" t="str">
        <f>+IFERROR(VLOOKUP(AI2355,[2]REGION!$G$2:$I$1125,2,FALSE),"")</f>
        <v>MAGDALENA</v>
      </c>
      <c r="M2355" s="23" t="str">
        <f>+IFERROR(VLOOKUP(#REF!,[2]ORDINALES!$H$2:$I$382,2,FALSE),"")</f>
        <v/>
      </c>
      <c r="N2355" s="23" t="str">
        <f>IFERROR(VLOOKUP(U2355,'[2]Lista Willy'!$B$11:$D$14,3,FALSE),"")</f>
        <v>REC_11</v>
      </c>
      <c r="O2355" s="24"/>
      <c r="P2355" s="90">
        <v>71004</v>
      </c>
      <c r="Q2355" s="90" t="s">
        <v>540</v>
      </c>
      <c r="R2355" s="90" t="s">
        <v>1757</v>
      </c>
      <c r="S2355" s="90" t="s">
        <v>2279</v>
      </c>
      <c r="T2355" s="94" t="s">
        <v>1757</v>
      </c>
      <c r="U2355" s="90" t="s">
        <v>52</v>
      </c>
      <c r="V2355" s="94" t="s">
        <v>53</v>
      </c>
      <c r="W2355" s="90" t="s">
        <v>54</v>
      </c>
      <c r="X2355" s="90" t="s">
        <v>55</v>
      </c>
      <c r="Y2355" s="147" t="s">
        <v>2286</v>
      </c>
      <c r="Z2355" s="87">
        <v>5000000</v>
      </c>
      <c r="AA2355" s="120"/>
      <c r="AB2355" s="87"/>
      <c r="AC2355" s="87"/>
      <c r="AD2355" s="87"/>
      <c r="AE2355" s="120">
        <v>5000000</v>
      </c>
      <c r="AF2355" s="88"/>
      <c r="AG2355" s="89"/>
      <c r="AH2355" s="90"/>
      <c r="AI2355" s="90" t="s">
        <v>1759</v>
      </c>
      <c r="AJ2355" s="90" t="s">
        <v>2151</v>
      </c>
      <c r="AK2355" s="90" t="s">
        <v>59</v>
      </c>
      <c r="AL2355" s="90" t="s">
        <v>2281</v>
      </c>
      <c r="AM2355" s="90" t="s">
        <v>2282</v>
      </c>
      <c r="AN2355" s="90" t="s">
        <v>2283</v>
      </c>
      <c r="AO2355" s="90"/>
      <c r="AP2355" s="90"/>
      <c r="AQ2355" s="90" t="s">
        <v>387</v>
      </c>
      <c r="AR2355" s="90" t="s">
        <v>1818</v>
      </c>
      <c r="AS2355" s="90" t="s">
        <v>60</v>
      </c>
      <c r="AT2355" s="90" t="s">
        <v>61</v>
      </c>
      <c r="AU2355" s="97" t="s">
        <v>62</v>
      </c>
      <c r="AV2355" s="98" t="s">
        <v>125</v>
      </c>
      <c r="AW2355" s="98" t="s">
        <v>126</v>
      </c>
      <c r="AX2355" s="97">
        <v>3202032</v>
      </c>
      <c r="AY2355" s="98" t="s">
        <v>127</v>
      </c>
      <c r="AZ2355" s="98" t="s">
        <v>128</v>
      </c>
      <c r="BA2355" s="24"/>
    </row>
    <row r="2356" spans="1:53" ht="84.75" customHeight="1">
      <c r="A2356" s="23" t="str">
        <f>+IFERROR(VLOOKUP(R2356,'[2]Listas niveles'!$D$2:$E$11,2,FALSE),"")</f>
        <v>DTCA</v>
      </c>
      <c r="B2356" s="23" t="str">
        <f>+IFERROR(VLOOKUP(AS2356,'[2]Listas anexo 1'!$A$7:$B$8,2,FALSE),"")</f>
        <v>ADMIN</v>
      </c>
      <c r="C2356" s="23" t="str">
        <f>+IFERROR(VLOOKUP(AT2356,'[2]Listas anexo 1'!$A$13:$B$15,2,FALSE),"")</f>
        <v>ADMINYCOOR</v>
      </c>
      <c r="D2356" s="23" t="str">
        <f>+IFERROR(VLOOKUP(AT2356,'[2]Listas anexo 1'!$A$13:$C$15,3,FALSE),"")</f>
        <v>CONTRIBUIR</v>
      </c>
      <c r="E2356" s="23" t="str">
        <f>+IFERROR(VLOOKUP(AT2356,'[2]Listas anexo 1'!$A$19:$B$21,2,FALSE),"")</f>
        <v>ADMINOB</v>
      </c>
      <c r="F2356" s="23" t="str">
        <f>+IFERROR(VLOOKUP(AV2356,'[2]Listas anexo 1'!$J$13:$K$21,2,FALSE),"")</f>
        <v>ADOBI</v>
      </c>
      <c r="G2356" s="23" t="str">
        <f>+IFERROR(VLOOKUP(AW2356,'[2]LISTAS ANEXO 1. 2'!$A$9:$B$38,2,FALSE),"")</f>
        <v>AI</v>
      </c>
      <c r="H2356" s="23" t="str">
        <f>+IFERROR(IF(C2356="ADMINYCOOR",VLOOKUP(AY2356,'[2]LISTAS ANEXO 1. 3'!$B$13:$C$42,2,FALSE),IF(C2356="TASAS",VLOOKUP(AY2356,'[2]LISTAS ANEXO 1. 3'!$B$43:$C$51,2,FALSE),IF(C2356="FORTALECIMIENTO",VLOOKUP(AY2356,'[2]LISTAS ANEXO 1. 3'!$B$52:$C$58,2,FALSE),""))),"")</f>
        <v>AA</v>
      </c>
      <c r="I2356" s="23" t="str">
        <f>+IFERROR(VLOOKUP(#REF!,'[2]LISTAS ANEXO 1. 4'!$B$74:$C$90,2,FALSE),"")</f>
        <v/>
      </c>
      <c r="J2356" s="23" t="str">
        <f>+IFERROR(VLOOKUP(X2356,[2]ORDINALES!$B$2:$C$5,2,FALSE),"")</f>
        <v>CTADOS</v>
      </c>
      <c r="K2356" s="23" t="str">
        <f>+IFERROR(VLOOKUP(#REF!,[2]REGION!$G$2:$I$1125,2,FALSE),"")</f>
        <v/>
      </c>
      <c r="L2356" s="23" t="str">
        <f>+IFERROR(VLOOKUP(AI2356,[2]REGION!$G$2:$I$1125,2,FALSE),"")</f>
        <v>MAGDALENA</v>
      </c>
      <c r="M2356" s="23" t="str">
        <f>+IFERROR(VLOOKUP(#REF!,[2]ORDINALES!$H$2:$I$382,2,FALSE),"")</f>
        <v/>
      </c>
      <c r="N2356" s="23" t="str">
        <f>IFERROR(VLOOKUP(U2356,'[2]Lista Willy'!$B$11:$D$14,3,FALSE),"")</f>
        <v>REC_11</v>
      </c>
      <c r="O2356" s="24"/>
      <c r="P2356" s="90">
        <v>71005</v>
      </c>
      <c r="Q2356" s="90" t="s">
        <v>540</v>
      </c>
      <c r="R2356" s="90" t="s">
        <v>1757</v>
      </c>
      <c r="S2356" s="90" t="s">
        <v>2279</v>
      </c>
      <c r="T2356" s="94" t="s">
        <v>1757</v>
      </c>
      <c r="U2356" s="90" t="s">
        <v>52</v>
      </c>
      <c r="V2356" s="94" t="s">
        <v>53</v>
      </c>
      <c r="W2356" s="90" t="s">
        <v>54</v>
      </c>
      <c r="X2356" s="90" t="s">
        <v>55</v>
      </c>
      <c r="Y2356" s="147" t="s">
        <v>2287</v>
      </c>
      <c r="Z2356" s="87">
        <v>3000000</v>
      </c>
      <c r="AA2356" s="120"/>
      <c r="AB2356" s="87"/>
      <c r="AC2356" s="87"/>
      <c r="AD2356" s="87"/>
      <c r="AE2356" s="120">
        <v>3000000</v>
      </c>
      <c r="AF2356" s="88"/>
      <c r="AG2356" s="89"/>
      <c r="AH2356" s="90"/>
      <c r="AI2356" s="90" t="s">
        <v>1759</v>
      </c>
      <c r="AJ2356" s="90" t="s">
        <v>2151</v>
      </c>
      <c r="AK2356" s="90" t="s">
        <v>59</v>
      </c>
      <c r="AL2356" s="90" t="s">
        <v>2281</v>
      </c>
      <c r="AM2356" s="90" t="s">
        <v>2282</v>
      </c>
      <c r="AN2356" s="90" t="s">
        <v>2283</v>
      </c>
      <c r="AO2356" s="90"/>
      <c r="AP2356" s="90"/>
      <c r="AQ2356" s="90" t="s">
        <v>387</v>
      </c>
      <c r="AR2356" s="90" t="s">
        <v>1818</v>
      </c>
      <c r="AS2356" s="90" t="s">
        <v>60</v>
      </c>
      <c r="AT2356" s="90" t="s">
        <v>61</v>
      </c>
      <c r="AU2356" s="97" t="s">
        <v>62</v>
      </c>
      <c r="AV2356" s="98" t="s">
        <v>125</v>
      </c>
      <c r="AW2356" s="98" t="s">
        <v>126</v>
      </c>
      <c r="AX2356" s="97">
        <v>3202032</v>
      </c>
      <c r="AY2356" s="98" t="s">
        <v>127</v>
      </c>
      <c r="AZ2356" s="98" t="s">
        <v>128</v>
      </c>
      <c r="BA2356" s="24"/>
    </row>
    <row r="2357" spans="1:53" ht="84.75" customHeight="1">
      <c r="A2357" s="23" t="str">
        <f>+IFERROR(VLOOKUP(R2357,'[2]Listas niveles'!$D$2:$E$11,2,FALSE),"")</f>
        <v>DTCA</v>
      </c>
      <c r="B2357" s="23" t="str">
        <f>+IFERROR(VLOOKUP(AS2357,'[2]Listas anexo 1'!$A$7:$B$8,2,FALSE),"")</f>
        <v>ADMIN</v>
      </c>
      <c r="C2357" s="23" t="str">
        <f>+IFERROR(VLOOKUP(AT2357,'[2]Listas anexo 1'!$A$13:$B$15,2,FALSE),"")</f>
        <v>ADMINYCOOR</v>
      </c>
      <c r="D2357" s="23" t="str">
        <f>+IFERROR(VLOOKUP(AT2357,'[2]Listas anexo 1'!$A$13:$C$15,3,FALSE),"")</f>
        <v>CONTRIBUIR</v>
      </c>
      <c r="E2357" s="23" t="str">
        <f>+IFERROR(VLOOKUP(AT2357,'[2]Listas anexo 1'!$A$19:$B$21,2,FALSE),"")</f>
        <v>ADMINOB</v>
      </c>
      <c r="F2357" s="23" t="str">
        <f>+IFERROR(VLOOKUP(AV2357,'[2]Listas anexo 1'!$J$13:$K$21,2,FALSE),"")</f>
        <v>ADOBI</v>
      </c>
      <c r="G2357" s="23" t="str">
        <f>+IFERROR(VLOOKUP(AW2357,'[2]LISTAS ANEXO 1. 2'!$A$9:$B$38,2,FALSE),"")</f>
        <v>AI</v>
      </c>
      <c r="H2357" s="23" t="str">
        <f>+IFERROR(IF(C2357="ADMINYCOOR",VLOOKUP(AY2357,'[2]LISTAS ANEXO 1. 3'!$B$13:$C$42,2,FALSE),IF(C2357="TASAS",VLOOKUP(AY2357,'[2]LISTAS ANEXO 1. 3'!$B$43:$C$51,2,FALSE),IF(C2357="FORTALECIMIENTO",VLOOKUP(AY2357,'[2]LISTAS ANEXO 1. 3'!$B$52:$C$58,2,FALSE),""))),"")</f>
        <v>AA</v>
      </c>
      <c r="I2357" s="23" t="str">
        <f>+IFERROR(VLOOKUP(#REF!,'[2]LISTAS ANEXO 1. 4'!$B$74:$C$90,2,FALSE),"")</f>
        <v/>
      </c>
      <c r="J2357" s="23" t="str">
        <f>+IFERROR(VLOOKUP(X2357,[2]ORDINALES!$B$2:$C$5,2,FALSE),"")</f>
        <v>CTADOS</v>
      </c>
      <c r="K2357" s="23" t="str">
        <f>+IFERROR(VLOOKUP(#REF!,[2]REGION!$G$2:$I$1125,2,FALSE),"")</f>
        <v/>
      </c>
      <c r="L2357" s="23" t="str">
        <f>+IFERROR(VLOOKUP(AI2357,[2]REGION!$G$2:$I$1125,2,FALSE),"")</f>
        <v>MAGDALENA</v>
      </c>
      <c r="M2357" s="23" t="str">
        <f>+IFERROR(VLOOKUP(#REF!,[2]ORDINALES!$H$2:$I$382,2,FALSE),"")</f>
        <v/>
      </c>
      <c r="N2357" s="23" t="str">
        <f>IFERROR(VLOOKUP(U2357,'[2]Lista Willy'!$B$11:$D$14,3,FALSE),"")</f>
        <v>REC_11</v>
      </c>
      <c r="O2357" s="24"/>
      <c r="P2357" s="90">
        <v>71006</v>
      </c>
      <c r="Q2357" s="90" t="s">
        <v>540</v>
      </c>
      <c r="R2357" s="90" t="s">
        <v>1757</v>
      </c>
      <c r="S2357" s="90" t="s">
        <v>2279</v>
      </c>
      <c r="T2357" s="94" t="s">
        <v>1757</v>
      </c>
      <c r="U2357" s="90" t="s">
        <v>52</v>
      </c>
      <c r="V2357" s="94" t="s">
        <v>53</v>
      </c>
      <c r="W2357" s="90" t="s">
        <v>54</v>
      </c>
      <c r="X2357" s="90" t="s">
        <v>55</v>
      </c>
      <c r="Y2357" s="99" t="s">
        <v>1774</v>
      </c>
      <c r="Z2357" s="87">
        <v>50000000</v>
      </c>
      <c r="AA2357" s="120"/>
      <c r="AB2357" s="87"/>
      <c r="AC2357" s="87"/>
      <c r="AD2357" s="87"/>
      <c r="AE2357" s="120">
        <v>50000000</v>
      </c>
      <c r="AF2357" s="88"/>
      <c r="AG2357" s="89"/>
      <c r="AH2357" s="90"/>
      <c r="AI2357" s="90" t="s">
        <v>1759</v>
      </c>
      <c r="AJ2357" s="90" t="s">
        <v>2151</v>
      </c>
      <c r="AK2357" s="90" t="s">
        <v>59</v>
      </c>
      <c r="AL2357" s="90" t="s">
        <v>2281</v>
      </c>
      <c r="AM2357" s="90" t="s">
        <v>2282</v>
      </c>
      <c r="AN2357" s="90" t="s">
        <v>2283</v>
      </c>
      <c r="AO2357" s="90"/>
      <c r="AP2357" s="90"/>
      <c r="AQ2357" s="90" t="s">
        <v>387</v>
      </c>
      <c r="AR2357" s="90" t="s">
        <v>1818</v>
      </c>
      <c r="AS2357" s="90" t="s">
        <v>60</v>
      </c>
      <c r="AT2357" s="90" t="s">
        <v>61</v>
      </c>
      <c r="AU2357" s="97" t="s">
        <v>62</v>
      </c>
      <c r="AV2357" s="98" t="s">
        <v>125</v>
      </c>
      <c r="AW2357" s="98" t="s">
        <v>126</v>
      </c>
      <c r="AX2357" s="97">
        <v>3202032</v>
      </c>
      <c r="AY2357" s="98" t="s">
        <v>127</v>
      </c>
      <c r="AZ2357" s="98" t="s">
        <v>128</v>
      </c>
      <c r="BA2357" s="24"/>
    </row>
    <row r="2358" spans="1:53" ht="84.75" customHeight="1">
      <c r="A2358" s="23" t="str">
        <f>+IFERROR(VLOOKUP(R2358,'[2]Listas niveles'!$D$2:$E$11,2,FALSE),"")</f>
        <v>DTCA</v>
      </c>
      <c r="B2358" s="23" t="str">
        <f>+IFERROR(VLOOKUP(AS2358,'[2]Listas anexo 1'!$A$7:$B$8,2,FALSE),"")</f>
        <v>ADMIN</v>
      </c>
      <c r="C2358" s="23" t="str">
        <f>+IFERROR(VLOOKUP(AT2358,'[2]Listas anexo 1'!$A$13:$B$15,2,FALSE),"")</f>
        <v>ADMINYCOOR</v>
      </c>
      <c r="D2358" s="23" t="str">
        <f>+IFERROR(VLOOKUP(AT2358,'[2]Listas anexo 1'!$A$13:$C$15,3,FALSE),"")</f>
        <v>CONTRIBUIR</v>
      </c>
      <c r="E2358" s="23" t="str">
        <f>+IFERROR(VLOOKUP(AT2358,'[2]Listas anexo 1'!$A$19:$B$21,2,FALSE),"")</f>
        <v>ADMINOB</v>
      </c>
      <c r="F2358" s="23" t="str">
        <f>+IFERROR(VLOOKUP(AV2358,'[2]Listas anexo 1'!$J$13:$K$21,2,FALSE),"")</f>
        <v>ADOBI</v>
      </c>
      <c r="G2358" s="23" t="str">
        <f>+IFERROR(VLOOKUP(AW2358,'[2]LISTAS ANEXO 1. 2'!$A$9:$B$38,2,FALSE),"")</f>
        <v>AI</v>
      </c>
      <c r="H2358" s="23" t="str">
        <f>+IFERROR(IF(C2358="ADMINYCOOR",VLOOKUP(AY2358,'[2]LISTAS ANEXO 1. 3'!$B$13:$C$42,2,FALSE),IF(C2358="TASAS",VLOOKUP(AY2358,'[2]LISTAS ANEXO 1. 3'!$B$43:$C$51,2,FALSE),IF(C2358="FORTALECIMIENTO",VLOOKUP(AY2358,'[2]LISTAS ANEXO 1. 3'!$B$52:$C$58,2,FALSE),""))),"")</f>
        <v>AA</v>
      </c>
      <c r="I2358" s="23" t="str">
        <f>+IFERROR(VLOOKUP(#REF!,'[2]LISTAS ANEXO 1. 4'!$B$74:$C$90,2,FALSE),"")</f>
        <v/>
      </c>
      <c r="J2358" s="23" t="str">
        <f>+IFERROR(VLOOKUP(X2358,[2]ORDINALES!$B$2:$C$5,2,FALSE),"")</f>
        <v>CTADOS</v>
      </c>
      <c r="K2358" s="23" t="str">
        <f>+IFERROR(VLOOKUP(#REF!,[2]REGION!$G$2:$I$1125,2,FALSE),"")</f>
        <v/>
      </c>
      <c r="L2358" s="23" t="str">
        <f>+IFERROR(VLOOKUP(AI2358,[2]REGION!$G$2:$I$1125,2,FALSE),"")</f>
        <v>MAGDALENA</v>
      </c>
      <c r="M2358" s="23" t="str">
        <f>+IFERROR(VLOOKUP(#REF!,[2]ORDINALES!$H$2:$I$382,2,FALSE),"")</f>
        <v/>
      </c>
      <c r="N2358" s="23" t="str">
        <f>IFERROR(VLOOKUP(U2358,'[2]Lista Willy'!$B$11:$D$14,3,FALSE),"")</f>
        <v>REC_11</v>
      </c>
      <c r="O2358" s="24"/>
      <c r="P2358" s="90">
        <v>71007</v>
      </c>
      <c r="Q2358" s="90" t="s">
        <v>540</v>
      </c>
      <c r="R2358" s="90" t="s">
        <v>1757</v>
      </c>
      <c r="S2358" s="90" t="s">
        <v>2279</v>
      </c>
      <c r="T2358" s="94" t="s">
        <v>1757</v>
      </c>
      <c r="U2358" s="90" t="s">
        <v>52</v>
      </c>
      <c r="V2358" s="94" t="s">
        <v>53</v>
      </c>
      <c r="W2358" s="90" t="s">
        <v>54</v>
      </c>
      <c r="X2358" s="90" t="s">
        <v>55</v>
      </c>
      <c r="Y2358" s="147" t="s">
        <v>2288</v>
      </c>
      <c r="Z2358" s="87">
        <v>15000000</v>
      </c>
      <c r="AA2358" s="120"/>
      <c r="AB2358" s="87"/>
      <c r="AC2358" s="87"/>
      <c r="AD2358" s="87"/>
      <c r="AE2358" s="120">
        <v>15000000</v>
      </c>
      <c r="AF2358" s="88"/>
      <c r="AG2358" s="89"/>
      <c r="AH2358" s="90"/>
      <c r="AI2358" s="90" t="s">
        <v>1759</v>
      </c>
      <c r="AJ2358" s="90" t="s">
        <v>2151</v>
      </c>
      <c r="AK2358" s="90" t="s">
        <v>59</v>
      </c>
      <c r="AL2358" s="90" t="s">
        <v>2281</v>
      </c>
      <c r="AM2358" s="90" t="s">
        <v>2282</v>
      </c>
      <c r="AN2358" s="90" t="s">
        <v>2283</v>
      </c>
      <c r="AO2358" s="90"/>
      <c r="AP2358" s="90"/>
      <c r="AQ2358" s="90" t="s">
        <v>387</v>
      </c>
      <c r="AR2358" s="90" t="s">
        <v>1818</v>
      </c>
      <c r="AS2358" s="90" t="s">
        <v>60</v>
      </c>
      <c r="AT2358" s="90" t="s">
        <v>61</v>
      </c>
      <c r="AU2358" s="97" t="s">
        <v>62</v>
      </c>
      <c r="AV2358" s="98" t="s">
        <v>125</v>
      </c>
      <c r="AW2358" s="98" t="s">
        <v>126</v>
      </c>
      <c r="AX2358" s="97">
        <v>3202032</v>
      </c>
      <c r="AY2358" s="98" t="s">
        <v>127</v>
      </c>
      <c r="AZ2358" s="98" t="s">
        <v>128</v>
      </c>
      <c r="BA2358" s="24"/>
    </row>
    <row r="2359" spans="1:53" ht="84.75" customHeight="1">
      <c r="A2359" s="23" t="str">
        <f>+IFERROR(VLOOKUP(R2359,'[2]Listas niveles'!$D$2:$E$11,2,FALSE),"")</f>
        <v>DTCA</v>
      </c>
      <c r="B2359" s="23" t="str">
        <f>+IFERROR(VLOOKUP(AS2359,'[2]Listas anexo 1'!$A$7:$B$8,2,FALSE),"")</f>
        <v>ADMIN</v>
      </c>
      <c r="C2359" s="23" t="str">
        <f>+IFERROR(VLOOKUP(AT2359,'[2]Listas anexo 1'!$A$13:$B$15,2,FALSE),"")</f>
        <v>ADMINYCOOR</v>
      </c>
      <c r="D2359" s="23" t="str">
        <f>+IFERROR(VLOOKUP(AT2359,'[2]Listas anexo 1'!$A$13:$C$15,3,FALSE),"")</f>
        <v>CONTRIBUIR</v>
      </c>
      <c r="E2359" s="23" t="str">
        <f>+IFERROR(VLOOKUP(AT2359,'[2]Listas anexo 1'!$A$19:$B$21,2,FALSE),"")</f>
        <v>ADMINOB</v>
      </c>
      <c r="F2359" s="23" t="str">
        <f>+IFERROR(VLOOKUP(AV2359,'[2]Listas anexo 1'!$J$13:$K$21,2,FALSE),"")</f>
        <v>ADOBI</v>
      </c>
      <c r="G2359" s="23" t="str">
        <f>+IFERROR(VLOOKUP(AW2359,'[2]LISTAS ANEXO 1. 2'!$A$9:$B$38,2,FALSE),"")</f>
        <v>AI</v>
      </c>
      <c r="H2359" s="23" t="str">
        <f>+IFERROR(IF(C2359="ADMINYCOOR",VLOOKUP(AY2359,'[2]LISTAS ANEXO 1. 3'!$B$13:$C$42,2,FALSE),IF(C2359="TASAS",VLOOKUP(AY2359,'[2]LISTAS ANEXO 1. 3'!$B$43:$C$51,2,FALSE),IF(C2359="FORTALECIMIENTO",VLOOKUP(AY2359,'[2]LISTAS ANEXO 1. 3'!$B$52:$C$58,2,FALSE),""))),"")</f>
        <v>AA</v>
      </c>
      <c r="I2359" s="23" t="str">
        <f>+IFERROR(VLOOKUP(#REF!,'[2]LISTAS ANEXO 1. 4'!$B$74:$C$90,2,FALSE),"")</f>
        <v/>
      </c>
      <c r="J2359" s="23" t="str">
        <f>+IFERROR(VLOOKUP(X2359,[2]ORDINALES!$B$2:$C$5,2,FALSE),"")</f>
        <v>CTADOS</v>
      </c>
      <c r="K2359" s="23" t="str">
        <f>+IFERROR(VLOOKUP(#REF!,[2]REGION!$G$2:$I$1125,2,FALSE),"")</f>
        <v/>
      </c>
      <c r="L2359" s="23" t="str">
        <f>+IFERROR(VLOOKUP(AI2359,[2]REGION!$G$2:$I$1125,2,FALSE),"")</f>
        <v>MAGDALENA</v>
      </c>
      <c r="M2359" s="23" t="str">
        <f>+IFERROR(VLOOKUP(#REF!,[2]ORDINALES!$H$2:$I$382,2,FALSE),"")</f>
        <v/>
      </c>
      <c r="N2359" s="23" t="str">
        <f>IFERROR(VLOOKUP(U2359,'[2]Lista Willy'!$B$11:$D$14,3,FALSE),"")</f>
        <v>REC_20</v>
      </c>
      <c r="O2359" s="24"/>
      <c r="P2359" s="90">
        <v>71008</v>
      </c>
      <c r="Q2359" s="90" t="s">
        <v>540</v>
      </c>
      <c r="R2359" s="90" t="s">
        <v>1757</v>
      </c>
      <c r="S2359" s="90" t="s">
        <v>2279</v>
      </c>
      <c r="T2359" s="94" t="s">
        <v>1757</v>
      </c>
      <c r="U2359" s="90" t="s">
        <v>153</v>
      </c>
      <c r="V2359" s="94" t="s">
        <v>154</v>
      </c>
      <c r="W2359" s="90" t="s">
        <v>54</v>
      </c>
      <c r="X2359" s="90" t="s">
        <v>55</v>
      </c>
      <c r="Y2359" s="147" t="s">
        <v>2289</v>
      </c>
      <c r="Z2359" s="87">
        <v>5000000</v>
      </c>
      <c r="AA2359" s="120"/>
      <c r="AB2359" s="87"/>
      <c r="AC2359" s="87"/>
      <c r="AD2359" s="87"/>
      <c r="AE2359" s="120">
        <v>5000000</v>
      </c>
      <c r="AF2359" s="88"/>
      <c r="AG2359" s="89"/>
      <c r="AH2359" s="90"/>
      <c r="AI2359" s="90" t="s">
        <v>1759</v>
      </c>
      <c r="AJ2359" s="90" t="s">
        <v>2151</v>
      </c>
      <c r="AK2359" s="90" t="s">
        <v>59</v>
      </c>
      <c r="AL2359" s="90" t="s">
        <v>2281</v>
      </c>
      <c r="AM2359" s="90" t="s">
        <v>2282</v>
      </c>
      <c r="AN2359" s="90" t="s">
        <v>2283</v>
      </c>
      <c r="AO2359" s="90"/>
      <c r="AP2359" s="90"/>
      <c r="AQ2359" s="90" t="s">
        <v>387</v>
      </c>
      <c r="AR2359" s="90" t="s">
        <v>1818</v>
      </c>
      <c r="AS2359" s="90" t="s">
        <v>60</v>
      </c>
      <c r="AT2359" s="90" t="s">
        <v>61</v>
      </c>
      <c r="AU2359" s="97" t="s">
        <v>62</v>
      </c>
      <c r="AV2359" s="98" t="s">
        <v>125</v>
      </c>
      <c r="AW2359" s="98" t="s">
        <v>126</v>
      </c>
      <c r="AX2359" s="97">
        <v>3202032</v>
      </c>
      <c r="AY2359" s="98" t="s">
        <v>127</v>
      </c>
      <c r="AZ2359" s="98" t="s">
        <v>128</v>
      </c>
      <c r="BA2359" s="24"/>
    </row>
    <row r="2360" spans="1:53" ht="84.75" customHeight="1">
      <c r="A2360" s="23" t="str">
        <f>+IFERROR(VLOOKUP(R2360,'[2]Listas niveles'!$D$2:$E$11,2,FALSE),"")</f>
        <v>DTCA</v>
      </c>
      <c r="B2360" s="23" t="str">
        <f>+IFERROR(VLOOKUP(AS2360,'[2]Listas anexo 1'!$A$7:$B$8,2,FALSE),"")</f>
        <v>ADMIN</v>
      </c>
      <c r="C2360" s="23" t="str">
        <f>+IFERROR(VLOOKUP(AT2360,'[2]Listas anexo 1'!$A$13:$B$15,2,FALSE),"")</f>
        <v>ADMINYCOOR</v>
      </c>
      <c r="D2360" s="23" t="str">
        <f>+IFERROR(VLOOKUP(AT2360,'[2]Listas anexo 1'!$A$13:$C$15,3,FALSE),"")</f>
        <v>CONTRIBUIR</v>
      </c>
      <c r="E2360" s="23" t="str">
        <f>+IFERROR(VLOOKUP(AT2360,'[2]Listas anexo 1'!$A$19:$B$21,2,FALSE),"")</f>
        <v>ADMINOB</v>
      </c>
      <c r="F2360" s="23" t="str">
        <f>+IFERROR(VLOOKUP(AV2360,'[2]Listas anexo 1'!$J$13:$K$21,2,FALSE),"")</f>
        <v>ADOBI</v>
      </c>
      <c r="G2360" s="23" t="str">
        <f>+IFERROR(VLOOKUP(AW2360,'[2]LISTAS ANEXO 1. 2'!$A$9:$B$38,2,FALSE),"")</f>
        <v>AI</v>
      </c>
      <c r="H2360" s="23" t="str">
        <f>+IFERROR(IF(C2360="ADMINYCOOR",VLOOKUP(AY2360,'[2]LISTAS ANEXO 1. 3'!$B$13:$C$42,2,FALSE),IF(C2360="TASAS",VLOOKUP(AY2360,'[2]LISTAS ANEXO 1. 3'!$B$43:$C$51,2,FALSE),IF(C2360="FORTALECIMIENTO",VLOOKUP(AY2360,'[2]LISTAS ANEXO 1. 3'!$B$52:$C$58,2,FALSE),""))),"")</f>
        <v>AA</v>
      </c>
      <c r="I2360" s="23" t="str">
        <f>+IFERROR(VLOOKUP(#REF!,'[2]LISTAS ANEXO 1. 4'!$B$74:$C$90,2,FALSE),"")</f>
        <v/>
      </c>
      <c r="J2360" s="23" t="str">
        <f>+IFERROR(VLOOKUP(X2360,[2]ORDINALES!$B$2:$C$5,2,FALSE),"")</f>
        <v>CTADOS</v>
      </c>
      <c r="K2360" s="23" t="str">
        <f>+IFERROR(VLOOKUP(#REF!,[2]REGION!$G$2:$I$1125,2,FALSE),"")</f>
        <v/>
      </c>
      <c r="L2360" s="23" t="str">
        <f>+IFERROR(VLOOKUP(AI2360,[2]REGION!$G$2:$I$1125,2,FALSE),"")</f>
        <v>MAGDALENA</v>
      </c>
      <c r="M2360" s="23" t="str">
        <f>+IFERROR(VLOOKUP(#REF!,[2]ORDINALES!$H$2:$I$382,2,FALSE),"")</f>
        <v/>
      </c>
      <c r="N2360" s="23" t="str">
        <f>IFERROR(VLOOKUP(U2360,'[2]Lista Willy'!$B$11:$D$14,3,FALSE),"")</f>
        <v>REC_20</v>
      </c>
      <c r="O2360" s="24"/>
      <c r="P2360" s="90">
        <v>71009</v>
      </c>
      <c r="Q2360" s="90" t="s">
        <v>540</v>
      </c>
      <c r="R2360" s="90" t="s">
        <v>1757</v>
      </c>
      <c r="S2360" s="90" t="s">
        <v>2279</v>
      </c>
      <c r="T2360" s="94" t="s">
        <v>1757</v>
      </c>
      <c r="U2360" s="90" t="s">
        <v>153</v>
      </c>
      <c r="V2360" s="94" t="s">
        <v>154</v>
      </c>
      <c r="W2360" s="90" t="s">
        <v>54</v>
      </c>
      <c r="X2360" s="90" t="s">
        <v>55</v>
      </c>
      <c r="Y2360" s="147" t="s">
        <v>2290</v>
      </c>
      <c r="Z2360" s="87">
        <v>20000000</v>
      </c>
      <c r="AA2360" s="120"/>
      <c r="AB2360" s="87"/>
      <c r="AC2360" s="87"/>
      <c r="AD2360" s="87"/>
      <c r="AE2360" s="120">
        <v>20000000</v>
      </c>
      <c r="AF2360" s="88"/>
      <c r="AG2360" s="89"/>
      <c r="AH2360" s="90"/>
      <c r="AI2360" s="90" t="s">
        <v>1759</v>
      </c>
      <c r="AJ2360" s="90" t="s">
        <v>2151</v>
      </c>
      <c r="AK2360" s="90" t="s">
        <v>59</v>
      </c>
      <c r="AL2360" s="90" t="s">
        <v>2281</v>
      </c>
      <c r="AM2360" s="90" t="s">
        <v>2282</v>
      </c>
      <c r="AN2360" s="90" t="s">
        <v>2283</v>
      </c>
      <c r="AO2360" s="90"/>
      <c r="AP2360" s="90"/>
      <c r="AQ2360" s="90" t="s">
        <v>387</v>
      </c>
      <c r="AR2360" s="90" t="s">
        <v>1818</v>
      </c>
      <c r="AS2360" s="90" t="s">
        <v>60</v>
      </c>
      <c r="AT2360" s="90" t="s">
        <v>61</v>
      </c>
      <c r="AU2360" s="97" t="s">
        <v>62</v>
      </c>
      <c r="AV2360" s="98" t="s">
        <v>125</v>
      </c>
      <c r="AW2360" s="98" t="s">
        <v>126</v>
      </c>
      <c r="AX2360" s="97">
        <v>3202032</v>
      </c>
      <c r="AY2360" s="98" t="s">
        <v>127</v>
      </c>
      <c r="AZ2360" s="98" t="s">
        <v>128</v>
      </c>
      <c r="BA2360" s="24"/>
    </row>
    <row r="2361" spans="1:53" ht="84.75" customHeight="1">
      <c r="A2361" s="23" t="str">
        <f>+IFERROR(VLOOKUP(R2361,'[2]Listas niveles'!$D$2:$E$11,2,FALSE),"")</f>
        <v>DTCA</v>
      </c>
      <c r="B2361" s="23" t="str">
        <f>+IFERROR(VLOOKUP(AS2361,'[2]Listas anexo 1'!$A$7:$B$8,2,FALSE),"")</f>
        <v>ADMIN</v>
      </c>
      <c r="C2361" s="23" t="str">
        <f>+IFERROR(VLOOKUP(AT2361,'[2]Listas anexo 1'!$A$13:$B$15,2,FALSE),"")</f>
        <v>ADMINYCOOR</v>
      </c>
      <c r="D2361" s="23" t="str">
        <f>+IFERROR(VLOOKUP(AT2361,'[2]Listas anexo 1'!$A$13:$C$15,3,FALSE),"")</f>
        <v>CONTRIBUIR</v>
      </c>
      <c r="E2361" s="23" t="str">
        <f>+IFERROR(VLOOKUP(AT2361,'[2]Listas anexo 1'!$A$19:$B$21,2,FALSE),"")</f>
        <v>ADMINOB</v>
      </c>
      <c r="F2361" s="23" t="str">
        <f>+IFERROR(VLOOKUP(AV2361,'[2]Listas anexo 1'!$J$13:$K$21,2,FALSE),"")</f>
        <v>ADOBI</v>
      </c>
      <c r="G2361" s="23" t="str">
        <f>+IFERROR(VLOOKUP(AW2361,'[2]LISTAS ANEXO 1. 2'!$A$9:$B$38,2,FALSE),"")</f>
        <v>AI</v>
      </c>
      <c r="H2361" s="23" t="str">
        <f>+IFERROR(IF(C2361="ADMINYCOOR",VLOOKUP(AY2361,'[2]LISTAS ANEXO 1. 3'!$B$13:$C$42,2,FALSE),IF(C2361="TASAS",VLOOKUP(AY2361,'[2]LISTAS ANEXO 1. 3'!$B$43:$C$51,2,FALSE),IF(C2361="FORTALECIMIENTO",VLOOKUP(AY2361,'[2]LISTAS ANEXO 1. 3'!$B$52:$C$58,2,FALSE),""))),"")</f>
        <v>AA</v>
      </c>
      <c r="I2361" s="23" t="str">
        <f>+IFERROR(VLOOKUP(#REF!,'[2]LISTAS ANEXO 1. 4'!$B$74:$C$90,2,FALSE),"")</f>
        <v/>
      </c>
      <c r="J2361" s="23" t="str">
        <f>+IFERROR(VLOOKUP(X2361,[2]ORDINALES!$B$2:$C$5,2,FALSE),"")</f>
        <v>CTADOS</v>
      </c>
      <c r="K2361" s="23" t="str">
        <f>+IFERROR(VLOOKUP(#REF!,[2]REGION!$G$2:$I$1125,2,FALSE),"")</f>
        <v/>
      </c>
      <c r="L2361" s="23" t="str">
        <f>+IFERROR(VLOOKUP(AI2361,[2]REGION!$G$2:$I$1125,2,FALSE),"")</f>
        <v>MAGDALENA</v>
      </c>
      <c r="M2361" s="23" t="str">
        <f>+IFERROR(VLOOKUP(#REF!,[2]ORDINALES!$H$2:$I$382,2,FALSE),"")</f>
        <v/>
      </c>
      <c r="N2361" s="23" t="str">
        <f>IFERROR(VLOOKUP(U2361,'[2]Lista Willy'!$B$11:$D$14,3,FALSE),"")</f>
        <v>REC_20</v>
      </c>
      <c r="O2361" s="24"/>
      <c r="P2361" s="90">
        <v>71010</v>
      </c>
      <c r="Q2361" s="90" t="s">
        <v>540</v>
      </c>
      <c r="R2361" s="90" t="s">
        <v>1757</v>
      </c>
      <c r="S2361" s="90" t="s">
        <v>2279</v>
      </c>
      <c r="T2361" s="94" t="s">
        <v>1757</v>
      </c>
      <c r="U2361" s="90" t="s">
        <v>153</v>
      </c>
      <c r="V2361" s="94" t="s">
        <v>154</v>
      </c>
      <c r="W2361" s="90" t="s">
        <v>54</v>
      </c>
      <c r="X2361" s="90" t="s">
        <v>55</v>
      </c>
      <c r="Y2361" s="147" t="s">
        <v>2291</v>
      </c>
      <c r="Z2361" s="87">
        <v>25000000</v>
      </c>
      <c r="AA2361" s="120"/>
      <c r="AB2361" s="87"/>
      <c r="AC2361" s="87"/>
      <c r="AD2361" s="87"/>
      <c r="AE2361" s="120">
        <v>25000000</v>
      </c>
      <c r="AF2361" s="88"/>
      <c r="AG2361" s="89"/>
      <c r="AH2361" s="90"/>
      <c r="AI2361" s="90" t="s">
        <v>1759</v>
      </c>
      <c r="AJ2361" s="90" t="s">
        <v>2151</v>
      </c>
      <c r="AK2361" s="90" t="s">
        <v>59</v>
      </c>
      <c r="AL2361" s="90" t="s">
        <v>2281</v>
      </c>
      <c r="AM2361" s="90" t="s">
        <v>2282</v>
      </c>
      <c r="AN2361" s="90" t="s">
        <v>2283</v>
      </c>
      <c r="AO2361" s="90"/>
      <c r="AP2361" s="90"/>
      <c r="AQ2361" s="90" t="s">
        <v>387</v>
      </c>
      <c r="AR2361" s="90" t="s">
        <v>1818</v>
      </c>
      <c r="AS2361" s="90" t="s">
        <v>60</v>
      </c>
      <c r="AT2361" s="90" t="s">
        <v>61</v>
      </c>
      <c r="AU2361" s="97" t="s">
        <v>62</v>
      </c>
      <c r="AV2361" s="98" t="s">
        <v>125</v>
      </c>
      <c r="AW2361" s="98" t="s">
        <v>126</v>
      </c>
      <c r="AX2361" s="97">
        <v>3202032</v>
      </c>
      <c r="AY2361" s="98" t="s">
        <v>127</v>
      </c>
      <c r="AZ2361" s="98" t="s">
        <v>128</v>
      </c>
      <c r="BA2361" s="24"/>
    </row>
    <row r="2362" spans="1:53" ht="84.75" customHeight="1">
      <c r="A2362" s="23" t="str">
        <f>+IFERROR(VLOOKUP(R2362,'[2]Listas niveles'!$D$2:$E$11,2,FALSE),"")</f>
        <v>DTCA</v>
      </c>
      <c r="B2362" s="23" t="str">
        <f>+IFERROR(VLOOKUP(AS2362,'[2]Listas anexo 1'!$A$7:$B$8,2,FALSE),"")</f>
        <v>FORTA</v>
      </c>
      <c r="C2362" s="23" t="str">
        <f>+IFERROR(VLOOKUP(AT2362,'[2]Listas anexo 1'!$A$13:$B$15,2,FALSE),"")</f>
        <v>FORTALECIMIENTO</v>
      </c>
      <c r="D2362" s="23" t="str">
        <f>+IFERROR(VLOOKUP(AT2362,'[2]Listas anexo 1'!$A$13:$C$15,3,FALSE),"")</f>
        <v>FORTALECER</v>
      </c>
      <c r="E2362" s="23" t="str">
        <f>+IFERROR(VLOOKUP(AT2362,'[2]Listas anexo 1'!$A$19:$B$21,2,FALSE),"")</f>
        <v>FORTOB</v>
      </c>
      <c r="F2362" s="23" t="str">
        <f>+IFERROR(VLOOKUP(AV2362,'[2]Listas anexo 1'!$J$13:$K$21,2,FALSE),"")</f>
        <v>FORTOBI</v>
      </c>
      <c r="G2362" s="23" t="str">
        <f>+IFERROR(VLOOKUP(AW2362,'[2]LISTAS ANEXO 1. 2'!$A$9:$B$38,2,FALSE),"")</f>
        <v>TI</v>
      </c>
      <c r="H2362" s="23" t="str">
        <f>+IFERROR(IF(C2362="ADMINYCOOR",VLOOKUP(AY2362,'[2]LISTAS ANEXO 1. 3'!$B$13:$C$42,2,FALSE),IF(C2362="TASAS",VLOOKUP(AY2362,'[2]LISTAS ANEXO 1. 3'!$B$43:$C$51,2,FALSE),IF(C2362="FORTALECIMIENTO",VLOOKUP(AY2362,'[2]LISTAS ANEXO 1. 3'!$B$52:$C$58,2,FALSE),""))),"")</f>
        <v>AAAA</v>
      </c>
      <c r="I2362" s="23" t="str">
        <f>+IFERROR(VLOOKUP(#REF!,'[2]LISTAS ANEXO 1. 4'!$B$74:$C$90,2,FALSE),"")</f>
        <v/>
      </c>
      <c r="J2362" s="23" t="str">
        <f>+IFERROR(VLOOKUP(X2362,[2]ORDINALES!$B$2:$C$5,2,FALSE),"")</f>
        <v>CTADOS</v>
      </c>
      <c r="K2362" s="23" t="str">
        <f>+IFERROR(VLOOKUP(#REF!,[2]REGION!$G$2:$I$1125,2,FALSE),"")</f>
        <v/>
      </c>
      <c r="L2362" s="23" t="str">
        <f>+IFERROR(VLOOKUP(AI2362,[2]REGION!$G$2:$I$1125,2,FALSE),"")</f>
        <v>MAGDALENA</v>
      </c>
      <c r="M2362" s="23" t="str">
        <f>+IFERROR(VLOOKUP(#REF!,[2]ORDINALES!$H$2:$I$382,2,FALSE),"")</f>
        <v/>
      </c>
      <c r="N2362" s="23" t="str">
        <f>IFERROR(VLOOKUP(U2362,'[2]Lista Willy'!$B$11:$D$14,3,FALSE),"")</f>
        <v>REC_11</v>
      </c>
      <c r="O2362" s="24"/>
      <c r="P2362" s="90">
        <v>71011</v>
      </c>
      <c r="Q2362" s="90" t="s">
        <v>540</v>
      </c>
      <c r="R2362" s="90" t="s">
        <v>1757</v>
      </c>
      <c r="S2362" s="90" t="s">
        <v>2279</v>
      </c>
      <c r="T2362" s="94" t="s">
        <v>1757</v>
      </c>
      <c r="U2362" s="90" t="s">
        <v>52</v>
      </c>
      <c r="V2362" s="94" t="s">
        <v>53</v>
      </c>
      <c r="W2362" s="90" t="s">
        <v>54</v>
      </c>
      <c r="X2362" s="90" t="s">
        <v>55</v>
      </c>
      <c r="Y2362" s="147" t="s">
        <v>2292</v>
      </c>
      <c r="Z2362" s="87">
        <v>44963647</v>
      </c>
      <c r="AA2362" s="120"/>
      <c r="AB2362" s="87"/>
      <c r="AC2362" s="87"/>
      <c r="AD2362" s="87"/>
      <c r="AE2362" s="120">
        <v>44963647</v>
      </c>
      <c r="AF2362" s="88"/>
      <c r="AG2362" s="89"/>
      <c r="AH2362" s="90"/>
      <c r="AI2362" s="90" t="s">
        <v>1759</v>
      </c>
      <c r="AJ2362" s="90" t="s">
        <v>2151</v>
      </c>
      <c r="AK2362" s="90" t="s">
        <v>59</v>
      </c>
      <c r="AL2362" s="90" t="s">
        <v>2281</v>
      </c>
      <c r="AM2362" s="90" t="s">
        <v>2282</v>
      </c>
      <c r="AN2362" s="90" t="s">
        <v>2283</v>
      </c>
      <c r="AO2362" s="90"/>
      <c r="AP2362" s="90"/>
      <c r="AQ2362" s="90" t="s">
        <v>387</v>
      </c>
      <c r="AR2362" s="90" t="s">
        <v>1818</v>
      </c>
      <c r="AS2362" s="90" t="s">
        <v>73</v>
      </c>
      <c r="AT2362" s="90" t="s">
        <v>74</v>
      </c>
      <c r="AU2362" s="97" t="s">
        <v>75</v>
      </c>
      <c r="AV2362" s="98" t="s">
        <v>76</v>
      </c>
      <c r="AW2362" s="98" t="s">
        <v>210</v>
      </c>
      <c r="AX2362" s="97">
        <v>3299054</v>
      </c>
      <c r="AY2362" s="98" t="s">
        <v>211</v>
      </c>
      <c r="AZ2362" s="98" t="s">
        <v>220</v>
      </c>
      <c r="BA2362" s="24"/>
    </row>
    <row r="2363" spans="1:53" ht="84.75" customHeight="1">
      <c r="A2363" s="23" t="str">
        <f>+IFERROR(VLOOKUP(R2363,'[2]Listas niveles'!$D$2:$E$11,2,FALSE),"")</f>
        <v>DTCA</v>
      </c>
      <c r="B2363" s="23" t="str">
        <f>+IFERROR(VLOOKUP(AS2363,'[2]Listas anexo 1'!$A$7:$B$8,2,FALSE),"")</f>
        <v>ADMIN</v>
      </c>
      <c r="C2363" s="23" t="str">
        <f>+IFERROR(VLOOKUP(AT2363,'[2]Listas anexo 1'!$A$13:$B$15,2,FALSE),"")</f>
        <v>ADMINYCOOR</v>
      </c>
      <c r="D2363" s="23" t="str">
        <f>+IFERROR(VLOOKUP(AT2363,'[2]Listas anexo 1'!$A$13:$C$15,3,FALSE),"")</f>
        <v>CONTRIBUIR</v>
      </c>
      <c r="E2363" s="23" t="str">
        <f>+IFERROR(VLOOKUP(AT2363,'[2]Listas anexo 1'!$A$19:$B$21,2,FALSE),"")</f>
        <v>ADMINOB</v>
      </c>
      <c r="F2363" s="23" t="str">
        <f>+IFERROR(VLOOKUP(AV2363,'[2]Listas anexo 1'!$J$13:$K$21,2,FALSE),"")</f>
        <v>ADOBI</v>
      </c>
      <c r="G2363" s="23" t="str">
        <f>+IFERROR(VLOOKUP(AW2363,'[2]LISTAS ANEXO 1. 2'!$A$9:$B$38,2,FALSE),"")</f>
        <v>AI</v>
      </c>
      <c r="H2363" s="23" t="str">
        <f>+IFERROR(IF(C2363="ADMINYCOOR",VLOOKUP(AY2363,'[2]LISTAS ANEXO 1. 3'!$B$13:$C$42,2,FALSE),IF(C2363="TASAS",VLOOKUP(AY2363,'[2]LISTAS ANEXO 1. 3'!$B$43:$C$51,2,FALSE),IF(C2363="FORTALECIMIENTO",VLOOKUP(AY2363,'[2]LISTAS ANEXO 1. 3'!$B$52:$C$58,2,FALSE),""))),"")</f>
        <v>AA</v>
      </c>
      <c r="I2363" s="23" t="str">
        <f>+IFERROR(VLOOKUP(#REF!,'[2]LISTAS ANEXO 1. 4'!$B$74:$C$90,2,FALSE),"")</f>
        <v/>
      </c>
      <c r="J2363" s="23" t="str">
        <f>+IFERROR(VLOOKUP(X2363,[2]ORDINALES!$B$2:$C$5,2,FALSE),"")</f>
        <v>CTADOS</v>
      </c>
      <c r="K2363" s="23" t="str">
        <f>+IFERROR(VLOOKUP(#REF!,[2]REGION!$G$2:$I$1125,2,FALSE),"")</f>
        <v/>
      </c>
      <c r="L2363" s="23" t="str">
        <f>+IFERROR(VLOOKUP(AI2363,[2]REGION!$G$2:$I$1125,2,FALSE),"")</f>
        <v>MAGDALENA</v>
      </c>
      <c r="M2363" s="23" t="str">
        <f>+IFERROR(VLOOKUP(#REF!,[2]ORDINALES!$H$2:$I$382,2,FALSE),"")</f>
        <v/>
      </c>
      <c r="N2363" s="23" t="str">
        <f>IFERROR(VLOOKUP(U2363,'[2]Lista Willy'!$B$11:$D$14,3,FALSE),"")</f>
        <v>REC_21</v>
      </c>
      <c r="O2363" s="24"/>
      <c r="P2363" s="90">
        <v>71012</v>
      </c>
      <c r="Q2363" s="90" t="s">
        <v>540</v>
      </c>
      <c r="R2363" s="90" t="s">
        <v>1757</v>
      </c>
      <c r="S2363" s="90" t="s">
        <v>2279</v>
      </c>
      <c r="T2363" s="94" t="s">
        <v>1757</v>
      </c>
      <c r="U2363" s="90" t="s">
        <v>1028</v>
      </c>
      <c r="V2363" s="94" t="s">
        <v>154</v>
      </c>
      <c r="W2363" s="90" t="s">
        <v>54</v>
      </c>
      <c r="X2363" s="90" t="s">
        <v>55</v>
      </c>
      <c r="Y2363" s="147" t="s">
        <v>2293</v>
      </c>
      <c r="Z2363" s="87">
        <v>4000000</v>
      </c>
      <c r="AA2363" s="120"/>
      <c r="AB2363" s="87"/>
      <c r="AC2363" s="87"/>
      <c r="AD2363" s="87"/>
      <c r="AE2363" s="120">
        <v>4000000</v>
      </c>
      <c r="AF2363" s="88"/>
      <c r="AG2363" s="89"/>
      <c r="AH2363" s="90"/>
      <c r="AI2363" s="90" t="s">
        <v>1759</v>
      </c>
      <c r="AJ2363" s="90" t="s">
        <v>2151</v>
      </c>
      <c r="AK2363" s="90" t="s">
        <v>59</v>
      </c>
      <c r="AL2363" s="90" t="s">
        <v>2281</v>
      </c>
      <c r="AM2363" s="90" t="s">
        <v>2282</v>
      </c>
      <c r="AN2363" s="90" t="s">
        <v>2283</v>
      </c>
      <c r="AO2363" s="90"/>
      <c r="AP2363" s="90"/>
      <c r="AQ2363" s="90" t="s">
        <v>387</v>
      </c>
      <c r="AR2363" s="90" t="s">
        <v>1818</v>
      </c>
      <c r="AS2363" s="90" t="s">
        <v>60</v>
      </c>
      <c r="AT2363" s="90" t="s">
        <v>61</v>
      </c>
      <c r="AU2363" s="97" t="s">
        <v>62</v>
      </c>
      <c r="AV2363" s="98" t="s">
        <v>125</v>
      </c>
      <c r="AW2363" s="98" t="s">
        <v>126</v>
      </c>
      <c r="AX2363" s="97">
        <v>3202032</v>
      </c>
      <c r="AY2363" s="98" t="s">
        <v>127</v>
      </c>
      <c r="AZ2363" s="98" t="s">
        <v>128</v>
      </c>
      <c r="BA2363" s="24"/>
    </row>
    <row r="2364" spans="1:53" ht="84.75" customHeight="1">
      <c r="A2364" s="23" t="str">
        <f>+IFERROR(VLOOKUP(R2364,'[2]Listas niveles'!$D$2:$E$11,2,FALSE),"")</f>
        <v>DTCA</v>
      </c>
      <c r="B2364" s="23" t="str">
        <f>+IFERROR(VLOOKUP(AS2364,'[2]Listas anexo 1'!$A$7:$B$8,2,FALSE),"")</f>
        <v>ADMIN</v>
      </c>
      <c r="C2364" s="23" t="str">
        <f>+IFERROR(VLOOKUP(AT2364,'[2]Listas anexo 1'!$A$13:$B$15,2,FALSE),"")</f>
        <v>ADMINYCOOR</v>
      </c>
      <c r="D2364" s="23" t="str">
        <f>+IFERROR(VLOOKUP(AT2364,'[2]Listas anexo 1'!$A$13:$C$15,3,FALSE),"")</f>
        <v>CONTRIBUIR</v>
      </c>
      <c r="E2364" s="23" t="str">
        <f>+IFERROR(VLOOKUP(AT2364,'[2]Listas anexo 1'!$A$19:$B$21,2,FALSE),"")</f>
        <v>ADMINOB</v>
      </c>
      <c r="F2364" s="23" t="str">
        <f>+IFERROR(VLOOKUP(AV2364,'[2]Listas anexo 1'!$J$13:$K$21,2,FALSE),"")</f>
        <v>ADOBI</v>
      </c>
      <c r="G2364" s="23" t="str">
        <f>+IFERROR(VLOOKUP(AW2364,'[2]LISTAS ANEXO 1. 2'!$A$9:$B$38,2,FALSE),"")</f>
        <v>AI</v>
      </c>
      <c r="H2364" s="23" t="str">
        <f>+IFERROR(IF(C2364="ADMINYCOOR",VLOOKUP(AY2364,'[2]LISTAS ANEXO 1. 3'!$B$13:$C$42,2,FALSE),IF(C2364="TASAS",VLOOKUP(AY2364,'[2]LISTAS ANEXO 1. 3'!$B$43:$C$51,2,FALSE),IF(C2364="FORTALECIMIENTO",VLOOKUP(AY2364,'[2]LISTAS ANEXO 1. 3'!$B$52:$C$58,2,FALSE),""))),"")</f>
        <v>AA</v>
      </c>
      <c r="I2364" s="23" t="str">
        <f>+IFERROR(VLOOKUP(#REF!,'[2]LISTAS ANEXO 1. 4'!$B$74:$C$90,2,FALSE),"")</f>
        <v/>
      </c>
      <c r="J2364" s="23" t="str">
        <f>+IFERROR(VLOOKUP(X2364,[2]ORDINALES!$B$2:$C$5,2,FALSE),"")</f>
        <v>CTADOS</v>
      </c>
      <c r="K2364" s="23" t="str">
        <f>+IFERROR(VLOOKUP(#REF!,[2]REGION!$G$2:$I$1125,2,FALSE),"")</f>
        <v/>
      </c>
      <c r="L2364" s="23" t="str">
        <f>+IFERROR(VLOOKUP(AI2364,[2]REGION!$G$2:$I$1125,2,FALSE),"")</f>
        <v>MAGDALENA</v>
      </c>
      <c r="M2364" s="23" t="str">
        <f>+IFERROR(VLOOKUP(#REF!,[2]ORDINALES!$H$2:$I$382,2,FALSE),"")</f>
        <v/>
      </c>
      <c r="N2364" s="23" t="str">
        <f>IFERROR(VLOOKUP(U2364,'[2]Lista Willy'!$B$11:$D$14,3,FALSE),"")</f>
        <v>REC_11</v>
      </c>
      <c r="O2364" s="24"/>
      <c r="P2364" s="90">
        <v>71013</v>
      </c>
      <c r="Q2364" s="90" t="s">
        <v>540</v>
      </c>
      <c r="R2364" s="90" t="s">
        <v>1757</v>
      </c>
      <c r="S2364" s="90" t="s">
        <v>2279</v>
      </c>
      <c r="T2364" s="94" t="s">
        <v>1757</v>
      </c>
      <c r="U2364" s="90" t="s">
        <v>52</v>
      </c>
      <c r="V2364" s="94" t="s">
        <v>53</v>
      </c>
      <c r="W2364" s="90" t="s">
        <v>54</v>
      </c>
      <c r="X2364" s="90" t="s">
        <v>55</v>
      </c>
      <c r="Y2364" s="147" t="s">
        <v>2043</v>
      </c>
      <c r="Z2364" s="87">
        <v>15000000</v>
      </c>
      <c r="AA2364" s="120"/>
      <c r="AB2364" s="87"/>
      <c r="AC2364" s="87"/>
      <c r="AD2364" s="87"/>
      <c r="AE2364" s="120">
        <v>15000000</v>
      </c>
      <c r="AF2364" s="88"/>
      <c r="AG2364" s="89"/>
      <c r="AH2364" s="90"/>
      <c r="AI2364" s="90" t="s">
        <v>1759</v>
      </c>
      <c r="AJ2364" s="90" t="s">
        <v>2151</v>
      </c>
      <c r="AK2364" s="90" t="s">
        <v>59</v>
      </c>
      <c r="AL2364" s="90" t="s">
        <v>2281</v>
      </c>
      <c r="AM2364" s="90" t="s">
        <v>2282</v>
      </c>
      <c r="AN2364" s="90" t="s">
        <v>2283</v>
      </c>
      <c r="AO2364" s="90"/>
      <c r="AP2364" s="90"/>
      <c r="AQ2364" s="90" t="s">
        <v>387</v>
      </c>
      <c r="AR2364" s="90" t="s">
        <v>1818</v>
      </c>
      <c r="AS2364" s="90" t="s">
        <v>60</v>
      </c>
      <c r="AT2364" s="90" t="s">
        <v>61</v>
      </c>
      <c r="AU2364" s="97" t="s">
        <v>62</v>
      </c>
      <c r="AV2364" s="98" t="s">
        <v>125</v>
      </c>
      <c r="AW2364" s="98" t="s">
        <v>126</v>
      </c>
      <c r="AX2364" s="97">
        <v>3202032</v>
      </c>
      <c r="AY2364" s="98" t="s">
        <v>127</v>
      </c>
      <c r="AZ2364" s="98" t="s">
        <v>128</v>
      </c>
      <c r="BA2364" s="24"/>
    </row>
    <row r="2365" spans="1:53" ht="84.75" customHeight="1">
      <c r="A2365" s="23" t="str">
        <f>+IFERROR(VLOOKUP(R2365,'[2]Listas niveles'!$D$2:$E$11,2,FALSE),"")</f>
        <v>DTCA</v>
      </c>
      <c r="B2365" s="23" t="str">
        <f>+IFERROR(VLOOKUP(AS2365,'[2]Listas anexo 1'!$A$7:$B$8,2,FALSE),"")</f>
        <v>ADMIN</v>
      </c>
      <c r="C2365" s="23" t="str">
        <f>+IFERROR(VLOOKUP(AT2365,'[2]Listas anexo 1'!$A$13:$B$15,2,FALSE),"")</f>
        <v>ADMINYCOOR</v>
      </c>
      <c r="D2365" s="23" t="str">
        <f>+IFERROR(VLOOKUP(AT2365,'[2]Listas anexo 1'!$A$13:$C$15,3,FALSE),"")</f>
        <v>CONTRIBUIR</v>
      </c>
      <c r="E2365" s="23" t="str">
        <f>+IFERROR(VLOOKUP(AT2365,'[2]Listas anexo 1'!$A$19:$B$21,2,FALSE),"")</f>
        <v>ADMINOB</v>
      </c>
      <c r="F2365" s="23" t="str">
        <f>+IFERROR(VLOOKUP(AV2365,'[2]Listas anexo 1'!$J$13:$K$21,2,FALSE),"")</f>
        <v>ADOBI</v>
      </c>
      <c r="G2365" s="23" t="str">
        <f>+IFERROR(VLOOKUP(AW2365,'[2]LISTAS ANEXO 1. 2'!$A$9:$B$38,2,FALSE),"")</f>
        <v>AI</v>
      </c>
      <c r="H2365" s="23" t="str">
        <f>+IFERROR(IF(C2365="ADMINYCOOR",VLOOKUP(AY2365,'[2]LISTAS ANEXO 1. 3'!$B$13:$C$42,2,FALSE),IF(C2365="TASAS",VLOOKUP(AY2365,'[2]LISTAS ANEXO 1. 3'!$B$43:$C$51,2,FALSE),IF(C2365="FORTALECIMIENTO",VLOOKUP(AY2365,'[2]LISTAS ANEXO 1. 3'!$B$52:$C$58,2,FALSE),""))),"")</f>
        <v>AA</v>
      </c>
      <c r="I2365" s="23" t="str">
        <f>+IFERROR(VLOOKUP(#REF!,'[2]LISTAS ANEXO 1. 4'!$B$74:$C$90,2,FALSE),"")</f>
        <v/>
      </c>
      <c r="J2365" s="23" t="str">
        <f>+IFERROR(VLOOKUP(X2365,[2]ORDINALES!$B$2:$C$5,2,FALSE),"")</f>
        <v>CTADOS</v>
      </c>
      <c r="K2365" s="23" t="str">
        <f>+IFERROR(VLOOKUP(#REF!,[2]REGION!$G$2:$I$1125,2,FALSE),"")</f>
        <v/>
      </c>
      <c r="L2365" s="23" t="str">
        <f>+IFERROR(VLOOKUP(AI2365,[2]REGION!$G$2:$I$1125,2,FALSE),"")</f>
        <v>MAGDALENA</v>
      </c>
      <c r="M2365" s="23" t="str">
        <f>+IFERROR(VLOOKUP(#REF!,[2]ORDINALES!$H$2:$I$382,2,FALSE),"")</f>
        <v/>
      </c>
      <c r="N2365" s="23" t="str">
        <f>IFERROR(VLOOKUP(U2365,'[2]Lista Willy'!$B$11:$D$14,3,FALSE),"")</f>
        <v>REC_11</v>
      </c>
      <c r="O2365" s="24"/>
      <c r="P2365" s="90">
        <v>71014</v>
      </c>
      <c r="Q2365" s="90" t="s">
        <v>540</v>
      </c>
      <c r="R2365" s="90" t="s">
        <v>1757</v>
      </c>
      <c r="S2365" s="90" t="s">
        <v>2279</v>
      </c>
      <c r="T2365" s="94" t="s">
        <v>1757</v>
      </c>
      <c r="U2365" s="90" t="s">
        <v>52</v>
      </c>
      <c r="V2365" s="94" t="s">
        <v>53</v>
      </c>
      <c r="W2365" s="90" t="s">
        <v>54</v>
      </c>
      <c r="X2365" s="90" t="s">
        <v>55</v>
      </c>
      <c r="Y2365" s="147" t="s">
        <v>2294</v>
      </c>
      <c r="Z2365" s="87">
        <v>234485680</v>
      </c>
      <c r="AA2365" s="120"/>
      <c r="AB2365" s="87"/>
      <c r="AC2365" s="87"/>
      <c r="AD2365" s="87"/>
      <c r="AE2365" s="120">
        <v>234485680</v>
      </c>
      <c r="AF2365" s="88"/>
      <c r="AG2365" s="89"/>
      <c r="AH2365" s="90"/>
      <c r="AI2365" s="90" t="s">
        <v>1759</v>
      </c>
      <c r="AJ2365" s="90" t="s">
        <v>2151</v>
      </c>
      <c r="AK2365" s="90" t="s">
        <v>59</v>
      </c>
      <c r="AL2365" s="90" t="s">
        <v>2281</v>
      </c>
      <c r="AM2365" s="90" t="s">
        <v>2282</v>
      </c>
      <c r="AN2365" s="90" t="s">
        <v>2283</v>
      </c>
      <c r="AO2365" s="90"/>
      <c r="AP2365" s="90"/>
      <c r="AQ2365" s="90" t="s">
        <v>387</v>
      </c>
      <c r="AR2365" s="90" t="s">
        <v>1818</v>
      </c>
      <c r="AS2365" s="90" t="s">
        <v>60</v>
      </c>
      <c r="AT2365" s="90" t="s">
        <v>61</v>
      </c>
      <c r="AU2365" s="97" t="s">
        <v>62</v>
      </c>
      <c r="AV2365" s="98" t="s">
        <v>125</v>
      </c>
      <c r="AW2365" s="98" t="s">
        <v>126</v>
      </c>
      <c r="AX2365" s="97">
        <v>3202032</v>
      </c>
      <c r="AY2365" s="98" t="s">
        <v>127</v>
      </c>
      <c r="AZ2365" s="98" t="s">
        <v>128</v>
      </c>
      <c r="BA2365" s="24"/>
    </row>
    <row r="2366" spans="1:53" ht="84.75" customHeight="1">
      <c r="A2366" s="23" t="str">
        <f>+IFERROR(VLOOKUP(R2366,'[2]Listas niveles'!$D$2:$E$11,2,FALSE),"")</f>
        <v>DTCA</v>
      </c>
      <c r="B2366" s="23" t="str">
        <f>+IFERROR(VLOOKUP(AS2366,'[2]Listas anexo 1'!$A$7:$B$8,2,FALSE),"")</f>
        <v>ADMIN</v>
      </c>
      <c r="C2366" s="23" t="str">
        <f>+IFERROR(VLOOKUP(AT2366,'[2]Listas anexo 1'!$A$13:$B$15,2,FALSE),"")</f>
        <v>ADMINYCOOR</v>
      </c>
      <c r="D2366" s="23" t="str">
        <f>+IFERROR(VLOOKUP(AT2366,'[2]Listas anexo 1'!$A$13:$C$15,3,FALSE),"")</f>
        <v>CONTRIBUIR</v>
      </c>
      <c r="E2366" s="23" t="str">
        <f>+IFERROR(VLOOKUP(AT2366,'[2]Listas anexo 1'!$A$19:$B$21,2,FALSE),"")</f>
        <v>ADMINOB</v>
      </c>
      <c r="F2366" s="23" t="str">
        <f>+IFERROR(VLOOKUP(AV2366,'[2]Listas anexo 1'!$J$13:$K$21,2,FALSE),"")</f>
        <v>ADOBI</v>
      </c>
      <c r="G2366" s="23" t="str">
        <f>+IFERROR(VLOOKUP(AW2366,'[2]LISTAS ANEXO 1. 2'!$A$9:$B$38,2,FALSE),"")</f>
        <v>AI</v>
      </c>
      <c r="H2366" s="23" t="str">
        <f>+IFERROR(IF(C2366="ADMINYCOOR",VLOOKUP(AY2366,'[2]LISTAS ANEXO 1. 3'!$B$13:$C$42,2,FALSE),IF(C2366="TASAS",VLOOKUP(AY2366,'[2]LISTAS ANEXO 1. 3'!$B$43:$C$51,2,FALSE),IF(C2366="FORTALECIMIENTO",VLOOKUP(AY2366,'[2]LISTAS ANEXO 1. 3'!$B$52:$C$58,2,FALSE),""))),"")</f>
        <v>AA</v>
      </c>
      <c r="I2366" s="23" t="str">
        <f>+IFERROR(VLOOKUP(#REF!,'[2]LISTAS ANEXO 1. 4'!$B$74:$C$90,2,FALSE),"")</f>
        <v/>
      </c>
      <c r="J2366" s="23" t="str">
        <f>+IFERROR(VLOOKUP(X2366,[2]ORDINALES!$B$2:$C$5,2,FALSE),"")</f>
        <v>CTADOS</v>
      </c>
      <c r="K2366" s="23" t="str">
        <f>+IFERROR(VLOOKUP(#REF!,[2]REGION!$G$2:$I$1125,2,FALSE),"")</f>
        <v/>
      </c>
      <c r="L2366" s="23" t="str">
        <f>+IFERROR(VLOOKUP(AI2366,[2]REGION!$G$2:$I$1125,2,FALSE),"")</f>
        <v>MAGDALENA</v>
      </c>
      <c r="M2366" s="23" t="str">
        <f>+IFERROR(VLOOKUP(#REF!,[2]ORDINALES!$H$2:$I$382,2,FALSE),"")</f>
        <v/>
      </c>
      <c r="N2366" s="23" t="str">
        <f>IFERROR(VLOOKUP(U2366,'[2]Lista Willy'!$B$11:$D$14,3,FALSE),"")</f>
        <v>REC_11</v>
      </c>
      <c r="O2366" s="24"/>
      <c r="P2366" s="90">
        <v>71015</v>
      </c>
      <c r="Q2366" s="90" t="s">
        <v>540</v>
      </c>
      <c r="R2366" s="90" t="s">
        <v>1757</v>
      </c>
      <c r="S2366" s="90" t="s">
        <v>2279</v>
      </c>
      <c r="T2366" s="94" t="s">
        <v>1757</v>
      </c>
      <c r="U2366" s="90" t="s">
        <v>52</v>
      </c>
      <c r="V2366" s="94" t="s">
        <v>53</v>
      </c>
      <c r="W2366" s="90" t="s">
        <v>54</v>
      </c>
      <c r="X2366" s="90" t="s">
        <v>55</v>
      </c>
      <c r="Y2366" s="147" t="s">
        <v>2295</v>
      </c>
      <c r="Z2366" s="87">
        <v>47993880</v>
      </c>
      <c r="AA2366" s="120"/>
      <c r="AB2366" s="87"/>
      <c r="AC2366" s="87"/>
      <c r="AD2366" s="87"/>
      <c r="AE2366" s="120">
        <v>47993880</v>
      </c>
      <c r="AF2366" s="88">
        <v>42360000</v>
      </c>
      <c r="AG2366" s="89">
        <v>43630800</v>
      </c>
      <c r="AH2366" s="90"/>
      <c r="AI2366" s="90" t="s">
        <v>1759</v>
      </c>
      <c r="AJ2366" s="90" t="s">
        <v>2151</v>
      </c>
      <c r="AK2366" s="90" t="s">
        <v>59</v>
      </c>
      <c r="AL2366" s="90" t="s">
        <v>2281</v>
      </c>
      <c r="AM2366" s="90" t="s">
        <v>2282</v>
      </c>
      <c r="AN2366" s="90" t="s">
        <v>2283</v>
      </c>
      <c r="AO2366" s="90"/>
      <c r="AP2366" s="90"/>
      <c r="AQ2366" s="90" t="s">
        <v>387</v>
      </c>
      <c r="AR2366" s="90" t="s">
        <v>1818</v>
      </c>
      <c r="AS2366" s="90" t="s">
        <v>60</v>
      </c>
      <c r="AT2366" s="90" t="s">
        <v>61</v>
      </c>
      <c r="AU2366" s="97" t="s">
        <v>62</v>
      </c>
      <c r="AV2366" s="98" t="s">
        <v>125</v>
      </c>
      <c r="AW2366" s="98" t="s">
        <v>126</v>
      </c>
      <c r="AX2366" s="97">
        <v>3202032</v>
      </c>
      <c r="AY2366" s="98" t="s">
        <v>127</v>
      </c>
      <c r="AZ2366" s="98" t="s">
        <v>293</v>
      </c>
      <c r="BA2366" s="24"/>
    </row>
    <row r="2367" spans="1:53" ht="84.75" customHeight="1">
      <c r="A2367" s="23" t="str">
        <f>+IFERROR(VLOOKUP(R2367,'[2]Listas niveles'!$D$2:$E$11,2,FALSE),"")</f>
        <v>DTCA</v>
      </c>
      <c r="B2367" s="23" t="str">
        <f>+IFERROR(VLOOKUP(AS2367,'[2]Listas anexo 1'!$A$7:$B$8,2,FALSE),"")</f>
        <v>ADMIN</v>
      </c>
      <c r="C2367" s="23" t="str">
        <f>+IFERROR(VLOOKUP(AT2367,'[2]Listas anexo 1'!$A$13:$B$15,2,FALSE),"")</f>
        <v>ADMINYCOOR</v>
      </c>
      <c r="D2367" s="23" t="str">
        <f>+IFERROR(VLOOKUP(AT2367,'[2]Listas anexo 1'!$A$13:$C$15,3,FALSE),"")</f>
        <v>CONTRIBUIR</v>
      </c>
      <c r="E2367" s="23" t="str">
        <f>+IFERROR(VLOOKUP(AT2367,'[2]Listas anexo 1'!$A$19:$B$21,2,FALSE),"")</f>
        <v>ADMINOB</v>
      </c>
      <c r="F2367" s="23" t="str">
        <f>+IFERROR(VLOOKUP(AV2367,'[2]Listas anexo 1'!$J$13:$K$21,2,FALSE),"")</f>
        <v>ADOBIV</v>
      </c>
      <c r="G2367" s="23" t="str">
        <f>+IFERROR(VLOOKUP(AW2367,'[2]LISTAS ANEXO 1. 2'!$A$9:$B$38,2,FALSE),"")</f>
        <v>AXVI</v>
      </c>
      <c r="H2367" s="23" t="str">
        <f>+IFERROR(IF(C2367="ADMINYCOOR",VLOOKUP(AY2367,'[2]LISTAS ANEXO 1. 3'!$B$13:$C$42,2,FALSE),IF(C2367="TASAS",VLOOKUP(AY2367,'[2]LISTAS ANEXO 1. 3'!$B$43:$C$51,2,FALSE),IF(C2367="FORTALECIMIENTO",VLOOKUP(AY2367,'[2]LISTAS ANEXO 1. 3'!$B$52:$C$58,2,FALSE),""))),"")</f>
        <v>CD</v>
      </c>
      <c r="I2367" s="23" t="str">
        <f>+IFERROR(VLOOKUP(#REF!,'[2]LISTAS ANEXO 1. 4'!$B$74:$C$90,2,FALSE),"")</f>
        <v/>
      </c>
      <c r="J2367" s="23" t="str">
        <f>+IFERROR(VLOOKUP(X2367,[2]ORDINALES!$B$2:$C$5,2,FALSE),"")</f>
        <v>CTADOS</v>
      </c>
      <c r="K2367" s="23" t="str">
        <f>+IFERROR(VLOOKUP(#REF!,[2]REGION!$G$2:$I$1125,2,FALSE),"")</f>
        <v/>
      </c>
      <c r="L2367" s="23" t="str">
        <f>+IFERROR(VLOOKUP(AI2367,[2]REGION!$G$2:$I$1125,2,FALSE),"")</f>
        <v>MAGDALENA</v>
      </c>
      <c r="M2367" s="23" t="str">
        <f>+IFERROR(VLOOKUP(#REF!,[2]ORDINALES!$H$2:$I$382,2,FALSE),"")</f>
        <v/>
      </c>
      <c r="N2367" s="23" t="str">
        <f>IFERROR(VLOOKUP(U2367,'[2]Lista Willy'!$B$11:$D$14,3,FALSE),"")</f>
        <v>REC_11</v>
      </c>
      <c r="O2367" s="24"/>
      <c r="P2367" s="90">
        <v>71016</v>
      </c>
      <c r="Q2367" s="90" t="s">
        <v>540</v>
      </c>
      <c r="R2367" s="90" t="s">
        <v>1757</v>
      </c>
      <c r="S2367" s="90" t="s">
        <v>2279</v>
      </c>
      <c r="T2367" s="94" t="s">
        <v>1757</v>
      </c>
      <c r="U2367" s="90" t="s">
        <v>52</v>
      </c>
      <c r="V2367" s="94" t="s">
        <v>53</v>
      </c>
      <c r="W2367" s="90" t="s">
        <v>54</v>
      </c>
      <c r="X2367" s="90" t="s">
        <v>55</v>
      </c>
      <c r="Y2367" s="147" t="s">
        <v>2296</v>
      </c>
      <c r="Z2367" s="87">
        <v>42779000</v>
      </c>
      <c r="AA2367" s="120"/>
      <c r="AB2367" s="87"/>
      <c r="AC2367" s="87"/>
      <c r="AD2367" s="87"/>
      <c r="AE2367" s="120">
        <v>42779000</v>
      </c>
      <c r="AF2367" s="88"/>
      <c r="AG2367" s="89"/>
      <c r="AH2367" s="90"/>
      <c r="AI2367" s="90" t="s">
        <v>1759</v>
      </c>
      <c r="AJ2367" s="90" t="s">
        <v>2151</v>
      </c>
      <c r="AK2367" s="90" t="s">
        <v>59</v>
      </c>
      <c r="AL2367" s="90" t="s">
        <v>2281</v>
      </c>
      <c r="AM2367" s="90"/>
      <c r="AN2367" s="90"/>
      <c r="AO2367" s="90"/>
      <c r="AP2367" s="90"/>
      <c r="AQ2367" s="90" t="s">
        <v>387</v>
      </c>
      <c r="AR2367" s="90" t="s">
        <v>1818</v>
      </c>
      <c r="AS2367" s="90" t="s">
        <v>60</v>
      </c>
      <c r="AT2367" s="90" t="s">
        <v>61</v>
      </c>
      <c r="AU2367" s="97" t="s">
        <v>62</v>
      </c>
      <c r="AV2367" s="98" t="s">
        <v>63</v>
      </c>
      <c r="AW2367" s="98" t="s">
        <v>64</v>
      </c>
      <c r="AX2367" s="97">
        <v>3202008</v>
      </c>
      <c r="AY2367" s="98" t="s">
        <v>65</v>
      </c>
      <c r="AZ2367" s="98" t="s">
        <v>438</v>
      </c>
      <c r="BA2367" s="24"/>
    </row>
    <row r="2368" spans="1:53" ht="84.75" customHeight="1">
      <c r="A2368" s="23" t="str">
        <f>+IFERROR(VLOOKUP(R2368,'[2]Listas niveles'!$D$2:$E$11,2,FALSE),"")</f>
        <v>DTCA</v>
      </c>
      <c r="B2368" s="23" t="str">
        <f>+IFERROR(VLOOKUP(AS2368,'[2]Listas anexo 1'!$A$7:$B$8,2,FALSE),"")</f>
        <v>ADMIN</v>
      </c>
      <c r="C2368" s="23" t="str">
        <f>+IFERROR(VLOOKUP(AT2368,'[2]Listas anexo 1'!$A$13:$B$15,2,FALSE),"")</f>
        <v>ADMINYCOOR</v>
      </c>
      <c r="D2368" s="23" t="str">
        <f>+IFERROR(VLOOKUP(AT2368,'[2]Listas anexo 1'!$A$13:$C$15,3,FALSE),"")</f>
        <v>CONTRIBUIR</v>
      </c>
      <c r="E2368" s="23" t="str">
        <f>+IFERROR(VLOOKUP(AT2368,'[2]Listas anexo 1'!$A$19:$B$21,2,FALSE),"")</f>
        <v>ADMINOB</v>
      </c>
      <c r="F2368" s="23" t="str">
        <f>+IFERROR(VLOOKUP(AV2368,'[2]Listas anexo 1'!$J$13:$K$21,2,FALSE),"")</f>
        <v>ADOBI</v>
      </c>
      <c r="G2368" s="23" t="str">
        <f>+IFERROR(VLOOKUP(AW2368,'[2]LISTAS ANEXO 1. 2'!$A$9:$B$38,2,FALSE),"")</f>
        <v>AIII</v>
      </c>
      <c r="H2368" s="23" t="str">
        <f>+IFERROR(IF(C2368="ADMINYCOOR",VLOOKUP(AY2368,'[2]LISTAS ANEXO 1. 3'!$B$13:$C$42,2,FALSE),IF(C2368="TASAS",VLOOKUP(AY2368,'[2]LISTAS ANEXO 1. 3'!$B$43:$C$51,2,FALSE),IF(C2368="FORTALECIMIENTO",VLOOKUP(AY2368,'[2]LISTAS ANEXO 1. 3'!$B$52:$C$58,2,FALSE),""))),"")</f>
        <v>DD</v>
      </c>
      <c r="I2368" s="23" t="str">
        <f>+IFERROR(VLOOKUP(#REF!,'[2]LISTAS ANEXO 1. 4'!$B$74:$C$90,2,FALSE),"")</f>
        <v/>
      </c>
      <c r="J2368" s="23" t="str">
        <f>+IFERROR(VLOOKUP(X2368,[2]ORDINALES!$B$2:$C$5,2,FALSE),"")</f>
        <v>CTADOS</v>
      </c>
      <c r="K2368" s="23" t="str">
        <f>+IFERROR(VLOOKUP(#REF!,[2]REGION!$G$2:$I$1125,2,FALSE),"")</f>
        <v/>
      </c>
      <c r="L2368" s="23" t="str">
        <f>+IFERROR(VLOOKUP(AI2368,[2]REGION!$G$2:$I$1125,2,FALSE),"")</f>
        <v>MAGDALENA</v>
      </c>
      <c r="M2368" s="23" t="str">
        <f>+IFERROR(VLOOKUP(#REF!,[2]ORDINALES!$H$2:$I$382,2,FALSE),"")</f>
        <v/>
      </c>
      <c r="N2368" s="23" t="str">
        <f>IFERROR(VLOOKUP(U2368,'[2]Lista Willy'!$B$11:$D$14,3,FALSE),"")</f>
        <v>REC_11</v>
      </c>
      <c r="O2368" s="24"/>
      <c r="P2368" s="90">
        <v>71017</v>
      </c>
      <c r="Q2368" s="90" t="s">
        <v>540</v>
      </c>
      <c r="R2368" s="90" t="s">
        <v>1757</v>
      </c>
      <c r="S2368" s="90" t="s">
        <v>2279</v>
      </c>
      <c r="T2368" s="94" t="s">
        <v>1757</v>
      </c>
      <c r="U2368" s="90" t="s">
        <v>52</v>
      </c>
      <c r="V2368" s="94" t="s">
        <v>53</v>
      </c>
      <c r="W2368" s="90" t="s">
        <v>54</v>
      </c>
      <c r="X2368" s="90" t="s">
        <v>55</v>
      </c>
      <c r="Y2368" s="147" t="s">
        <v>2297</v>
      </c>
      <c r="Z2368" s="87">
        <v>53024400</v>
      </c>
      <c r="AA2368" s="120"/>
      <c r="AB2368" s="87"/>
      <c r="AC2368" s="87"/>
      <c r="AD2368" s="87"/>
      <c r="AE2368" s="120">
        <v>53024400</v>
      </c>
      <c r="AF2368" s="88"/>
      <c r="AG2368" s="89"/>
      <c r="AH2368" s="90"/>
      <c r="AI2368" s="90" t="s">
        <v>1759</v>
      </c>
      <c r="AJ2368" s="90" t="s">
        <v>2151</v>
      </c>
      <c r="AK2368" s="90" t="s">
        <v>59</v>
      </c>
      <c r="AL2368" s="90" t="s">
        <v>2281</v>
      </c>
      <c r="AM2368" s="90" t="s">
        <v>2282</v>
      </c>
      <c r="AN2368" s="90" t="s">
        <v>2283</v>
      </c>
      <c r="AO2368" s="90"/>
      <c r="AP2368" s="90"/>
      <c r="AQ2368" s="90" t="s">
        <v>387</v>
      </c>
      <c r="AR2368" s="90" t="s">
        <v>1818</v>
      </c>
      <c r="AS2368" s="90" t="s">
        <v>60</v>
      </c>
      <c r="AT2368" s="90" t="s">
        <v>61</v>
      </c>
      <c r="AU2368" s="97" t="s">
        <v>62</v>
      </c>
      <c r="AV2368" s="98" t="s">
        <v>125</v>
      </c>
      <c r="AW2368" s="98" t="s">
        <v>324</v>
      </c>
      <c r="AX2368" s="97">
        <v>3202005</v>
      </c>
      <c r="AY2368" s="98" t="s">
        <v>325</v>
      </c>
      <c r="AZ2368" s="98" t="s">
        <v>326</v>
      </c>
      <c r="BA2368" s="24"/>
    </row>
    <row r="2369" spans="1:53" ht="84.75" customHeight="1">
      <c r="A2369" s="23" t="str">
        <f>+IFERROR(VLOOKUP(R2369,'[2]Listas niveles'!$D$2:$E$11,2,FALSE),"")</f>
        <v>DTCA</v>
      </c>
      <c r="B2369" s="23" t="str">
        <f>+IFERROR(VLOOKUP(AS2369,'[2]Listas anexo 1'!$A$7:$B$8,2,FALSE),"")</f>
        <v>ADMIN</v>
      </c>
      <c r="C2369" s="23" t="str">
        <f>+IFERROR(VLOOKUP(AT2369,'[2]Listas anexo 1'!$A$13:$B$15,2,FALSE),"")</f>
        <v>ADMINYCOOR</v>
      </c>
      <c r="D2369" s="23" t="str">
        <f>+IFERROR(VLOOKUP(AT2369,'[2]Listas anexo 1'!$A$13:$C$15,3,FALSE),"")</f>
        <v>CONTRIBUIR</v>
      </c>
      <c r="E2369" s="23" t="str">
        <f>+IFERROR(VLOOKUP(AT2369,'[2]Listas anexo 1'!$A$19:$B$21,2,FALSE),"")</f>
        <v>ADMINOB</v>
      </c>
      <c r="F2369" s="23" t="str">
        <f>+IFERROR(VLOOKUP(AV2369,'[2]Listas anexo 1'!$J$13:$K$21,2,FALSE),"")</f>
        <v>ADOBI</v>
      </c>
      <c r="G2369" s="23" t="str">
        <f>+IFERROR(VLOOKUP(AW2369,'[2]LISTAS ANEXO 1. 2'!$A$9:$B$38,2,FALSE),"")</f>
        <v>AIII</v>
      </c>
      <c r="H2369" s="23" t="str">
        <f>+IFERROR(IF(C2369="ADMINYCOOR",VLOOKUP(AY2369,'[2]LISTAS ANEXO 1. 3'!$B$13:$C$42,2,FALSE),IF(C2369="TASAS",VLOOKUP(AY2369,'[2]LISTAS ANEXO 1. 3'!$B$43:$C$51,2,FALSE),IF(C2369="FORTALECIMIENTO",VLOOKUP(AY2369,'[2]LISTAS ANEXO 1. 3'!$B$52:$C$58,2,FALSE),""))),"")</f>
        <v>DD</v>
      </c>
      <c r="I2369" s="23" t="str">
        <f>+IFERROR(VLOOKUP(#REF!,'[2]LISTAS ANEXO 1. 4'!$B$74:$C$90,2,FALSE),"")</f>
        <v/>
      </c>
      <c r="J2369" s="23" t="str">
        <f>+IFERROR(VLOOKUP(X2369,[2]ORDINALES!$B$2:$C$5,2,FALSE),"")</f>
        <v>CTADOS</v>
      </c>
      <c r="K2369" s="23" t="str">
        <f>+IFERROR(VLOOKUP(#REF!,[2]REGION!$G$2:$I$1125,2,FALSE),"")</f>
        <v/>
      </c>
      <c r="L2369" s="23" t="str">
        <f>+IFERROR(VLOOKUP(AI2369,[2]REGION!$G$2:$I$1125,2,FALSE),"")</f>
        <v>MAGDALENA</v>
      </c>
      <c r="M2369" s="23" t="str">
        <f>+IFERROR(VLOOKUP(#REF!,[2]ORDINALES!$H$2:$I$382,2,FALSE),"")</f>
        <v/>
      </c>
      <c r="N2369" s="23" t="str">
        <f>IFERROR(VLOOKUP(U2369,'[2]Lista Willy'!$B$11:$D$14,3,FALSE),"")</f>
        <v>REC_11</v>
      </c>
      <c r="O2369" s="24"/>
      <c r="P2369" s="90">
        <v>71018</v>
      </c>
      <c r="Q2369" s="90" t="s">
        <v>540</v>
      </c>
      <c r="R2369" s="90" t="s">
        <v>1757</v>
      </c>
      <c r="S2369" s="90" t="s">
        <v>2279</v>
      </c>
      <c r="T2369" s="94" t="s">
        <v>1757</v>
      </c>
      <c r="U2369" s="90" t="s">
        <v>52</v>
      </c>
      <c r="V2369" s="94" t="s">
        <v>53</v>
      </c>
      <c r="W2369" s="90" t="s">
        <v>54</v>
      </c>
      <c r="X2369" s="90" t="s">
        <v>55</v>
      </c>
      <c r="Y2369" s="147" t="s">
        <v>2298</v>
      </c>
      <c r="Z2369" s="87">
        <v>53024400</v>
      </c>
      <c r="AA2369" s="120"/>
      <c r="AB2369" s="87"/>
      <c r="AC2369" s="87"/>
      <c r="AD2369" s="87"/>
      <c r="AE2369" s="120">
        <v>53024400</v>
      </c>
      <c r="AF2369" s="88"/>
      <c r="AG2369" s="89"/>
      <c r="AH2369" s="90"/>
      <c r="AI2369" s="90" t="s">
        <v>1759</v>
      </c>
      <c r="AJ2369" s="90" t="s">
        <v>2151</v>
      </c>
      <c r="AK2369" s="90" t="s">
        <v>59</v>
      </c>
      <c r="AL2369" s="90" t="s">
        <v>2281</v>
      </c>
      <c r="AM2369" s="90"/>
      <c r="AN2369" s="90" t="s">
        <v>2283</v>
      </c>
      <c r="AO2369" s="90"/>
      <c r="AP2369" s="90"/>
      <c r="AQ2369" s="90" t="s">
        <v>387</v>
      </c>
      <c r="AR2369" s="90" t="s">
        <v>1818</v>
      </c>
      <c r="AS2369" s="90" t="s">
        <v>60</v>
      </c>
      <c r="AT2369" s="90" t="s">
        <v>61</v>
      </c>
      <c r="AU2369" s="97" t="s">
        <v>62</v>
      </c>
      <c r="AV2369" s="98" t="s">
        <v>125</v>
      </c>
      <c r="AW2369" s="98" t="s">
        <v>324</v>
      </c>
      <c r="AX2369" s="97">
        <v>3202005</v>
      </c>
      <c r="AY2369" s="98" t="s">
        <v>325</v>
      </c>
      <c r="AZ2369" s="98" t="s">
        <v>326</v>
      </c>
      <c r="BA2369" s="24"/>
    </row>
    <row r="2370" spans="1:53" ht="84.75" customHeight="1">
      <c r="A2370" s="23" t="str">
        <f>+IFERROR(VLOOKUP(R2370,'[2]Listas niveles'!$D$2:$E$11,2,FALSE),"")</f>
        <v>DTCA</v>
      </c>
      <c r="B2370" s="23" t="str">
        <f>+IFERROR(VLOOKUP(AS2370,'[2]Listas anexo 1'!$A$7:$B$8,2,FALSE),"")</f>
        <v>ADMIN</v>
      </c>
      <c r="C2370" s="23" t="str">
        <f>+IFERROR(VLOOKUP(AT2370,'[2]Listas anexo 1'!$A$13:$B$15,2,FALSE),"")</f>
        <v>ADMINYCOOR</v>
      </c>
      <c r="D2370" s="23" t="str">
        <f>+IFERROR(VLOOKUP(AT2370,'[2]Listas anexo 1'!$A$13:$C$15,3,FALSE),"")</f>
        <v>CONTRIBUIR</v>
      </c>
      <c r="E2370" s="23" t="str">
        <f>+IFERROR(VLOOKUP(AT2370,'[2]Listas anexo 1'!$A$19:$B$21,2,FALSE),"")</f>
        <v>ADMINOB</v>
      </c>
      <c r="F2370" s="23" t="str">
        <f>+IFERROR(VLOOKUP(AV2370,'[2]Listas anexo 1'!$J$13:$K$21,2,FALSE),"")</f>
        <v>ADOBI</v>
      </c>
      <c r="G2370" s="23" t="str">
        <f>+IFERROR(VLOOKUP(AW2370,'[2]LISTAS ANEXO 1. 2'!$A$9:$B$38,2,FALSE),"")</f>
        <v>AIII</v>
      </c>
      <c r="H2370" s="23" t="str">
        <f>+IFERROR(IF(C2370="ADMINYCOOR",VLOOKUP(AY2370,'[2]LISTAS ANEXO 1. 3'!$B$13:$C$42,2,FALSE),IF(C2370="TASAS",VLOOKUP(AY2370,'[2]LISTAS ANEXO 1. 3'!$B$43:$C$51,2,FALSE),IF(C2370="FORTALECIMIENTO",VLOOKUP(AY2370,'[2]LISTAS ANEXO 1. 3'!$B$52:$C$58,2,FALSE),""))),"")</f>
        <v>DD</v>
      </c>
      <c r="I2370" s="23" t="str">
        <f>+IFERROR(VLOOKUP(#REF!,'[2]LISTAS ANEXO 1. 4'!$B$74:$C$90,2,FALSE),"")</f>
        <v/>
      </c>
      <c r="J2370" s="23" t="str">
        <f>+IFERROR(VLOOKUP(X2370,[2]ORDINALES!$B$2:$C$5,2,FALSE),"")</f>
        <v>CTADOS</v>
      </c>
      <c r="K2370" s="23" t="str">
        <f>+IFERROR(VLOOKUP(#REF!,[2]REGION!$G$2:$I$1125,2,FALSE),"")</f>
        <v/>
      </c>
      <c r="L2370" s="23" t="str">
        <f>+IFERROR(VLOOKUP(AI2370,[2]REGION!$G$2:$I$1125,2,FALSE),"")</f>
        <v>MAGDALENA</v>
      </c>
      <c r="M2370" s="23" t="str">
        <f>+IFERROR(VLOOKUP(#REF!,[2]ORDINALES!$H$2:$I$382,2,FALSE),"")</f>
        <v/>
      </c>
      <c r="N2370" s="23" t="str">
        <f>IFERROR(VLOOKUP(U2370,'[2]Lista Willy'!$B$11:$D$14,3,FALSE),"")</f>
        <v>REC_11</v>
      </c>
      <c r="O2370" s="24"/>
      <c r="P2370" s="90">
        <v>71019</v>
      </c>
      <c r="Q2370" s="90" t="s">
        <v>540</v>
      </c>
      <c r="R2370" s="90" t="s">
        <v>1757</v>
      </c>
      <c r="S2370" s="90" t="s">
        <v>2279</v>
      </c>
      <c r="T2370" s="94" t="s">
        <v>1757</v>
      </c>
      <c r="U2370" s="90" t="s">
        <v>52</v>
      </c>
      <c r="V2370" s="94" t="s">
        <v>53</v>
      </c>
      <c r="W2370" s="90" t="s">
        <v>54</v>
      </c>
      <c r="X2370" s="90" t="s">
        <v>55</v>
      </c>
      <c r="Y2370" s="147" t="s">
        <v>2299</v>
      </c>
      <c r="Z2370" s="87">
        <v>63991840</v>
      </c>
      <c r="AA2370" s="120"/>
      <c r="AB2370" s="87"/>
      <c r="AC2370" s="87"/>
      <c r="AD2370" s="87"/>
      <c r="AE2370" s="120">
        <v>63991840</v>
      </c>
      <c r="AF2370" s="88"/>
      <c r="AG2370" s="89"/>
      <c r="AH2370" s="90"/>
      <c r="AI2370" s="90" t="s">
        <v>1759</v>
      </c>
      <c r="AJ2370" s="90" t="s">
        <v>2151</v>
      </c>
      <c r="AK2370" s="90" t="s">
        <v>59</v>
      </c>
      <c r="AL2370" s="90" t="s">
        <v>2281</v>
      </c>
      <c r="AM2370" s="90"/>
      <c r="AN2370" s="90" t="s">
        <v>2283</v>
      </c>
      <c r="AO2370" s="90"/>
      <c r="AP2370" s="90"/>
      <c r="AQ2370" s="90" t="s">
        <v>387</v>
      </c>
      <c r="AR2370" s="90" t="s">
        <v>1818</v>
      </c>
      <c r="AS2370" s="90" t="s">
        <v>60</v>
      </c>
      <c r="AT2370" s="90" t="s">
        <v>61</v>
      </c>
      <c r="AU2370" s="97" t="s">
        <v>62</v>
      </c>
      <c r="AV2370" s="98" t="s">
        <v>125</v>
      </c>
      <c r="AW2370" s="98" t="s">
        <v>324</v>
      </c>
      <c r="AX2370" s="97">
        <v>3202005</v>
      </c>
      <c r="AY2370" s="98" t="s">
        <v>325</v>
      </c>
      <c r="AZ2370" s="98" t="s">
        <v>326</v>
      </c>
      <c r="BA2370" s="24"/>
    </row>
    <row r="2371" spans="1:53" ht="84.75" customHeight="1">
      <c r="A2371" s="23" t="str">
        <f>+IFERROR(VLOOKUP(R2371,'[2]Listas niveles'!$D$2:$E$11,2,FALSE),"")</f>
        <v>DTCA</v>
      </c>
      <c r="B2371" s="23" t="str">
        <f>+IFERROR(VLOOKUP(AS2371,'[2]Listas anexo 1'!$A$7:$B$8,2,FALSE),"")</f>
        <v>ADMIN</v>
      </c>
      <c r="C2371" s="23" t="str">
        <f>+IFERROR(VLOOKUP(AT2371,'[2]Listas anexo 1'!$A$13:$B$15,2,FALSE),"")</f>
        <v>ADMINYCOOR</v>
      </c>
      <c r="D2371" s="23" t="str">
        <f>+IFERROR(VLOOKUP(AT2371,'[2]Listas anexo 1'!$A$13:$C$15,3,FALSE),"")</f>
        <v>CONTRIBUIR</v>
      </c>
      <c r="E2371" s="23" t="str">
        <f>+IFERROR(VLOOKUP(AT2371,'[2]Listas anexo 1'!$A$19:$B$21,2,FALSE),"")</f>
        <v>ADMINOB</v>
      </c>
      <c r="F2371" s="23" t="str">
        <f>+IFERROR(VLOOKUP(AV2371,'[2]Listas anexo 1'!$J$13:$K$21,2,FALSE),"")</f>
        <v>ADOBI</v>
      </c>
      <c r="G2371" s="23" t="str">
        <f>+IFERROR(VLOOKUP(AW2371,'[2]LISTAS ANEXO 1. 2'!$A$9:$B$38,2,FALSE),"")</f>
        <v>AIII</v>
      </c>
      <c r="H2371" s="23" t="str">
        <f>+IFERROR(IF(C2371="ADMINYCOOR",VLOOKUP(AY2371,'[2]LISTAS ANEXO 1. 3'!$B$13:$C$42,2,FALSE),IF(C2371="TASAS",VLOOKUP(AY2371,'[2]LISTAS ANEXO 1. 3'!$B$43:$C$51,2,FALSE),IF(C2371="FORTALECIMIENTO",VLOOKUP(AY2371,'[2]LISTAS ANEXO 1. 3'!$B$52:$C$58,2,FALSE),""))),"")</f>
        <v>DD</v>
      </c>
      <c r="I2371" s="23" t="str">
        <f>+IFERROR(VLOOKUP(#REF!,'[2]LISTAS ANEXO 1. 4'!$B$74:$C$90,2,FALSE),"")</f>
        <v/>
      </c>
      <c r="J2371" s="23" t="str">
        <f>+IFERROR(VLOOKUP(X2371,[2]ORDINALES!$B$2:$C$5,2,FALSE),"")</f>
        <v>CTADOS</v>
      </c>
      <c r="K2371" s="23" t="str">
        <f>+IFERROR(VLOOKUP(#REF!,[2]REGION!$G$2:$I$1125,2,FALSE),"")</f>
        <v/>
      </c>
      <c r="L2371" s="23" t="str">
        <f>+IFERROR(VLOOKUP(AI2371,[2]REGION!$G$2:$I$1125,2,FALSE),"")</f>
        <v>MAGDALENA</v>
      </c>
      <c r="M2371" s="23" t="str">
        <f>+IFERROR(VLOOKUP(#REF!,[2]ORDINALES!$H$2:$I$382,2,FALSE),"")</f>
        <v/>
      </c>
      <c r="N2371" s="23" t="str">
        <f>IFERROR(VLOOKUP(U2371,'[2]Lista Willy'!$B$11:$D$14,3,FALSE),"")</f>
        <v>REC_11</v>
      </c>
      <c r="O2371" s="24"/>
      <c r="P2371" s="90">
        <v>71020</v>
      </c>
      <c r="Q2371" s="90" t="s">
        <v>540</v>
      </c>
      <c r="R2371" s="90" t="s">
        <v>1757</v>
      </c>
      <c r="S2371" s="90" t="s">
        <v>2279</v>
      </c>
      <c r="T2371" s="94" t="s">
        <v>1757</v>
      </c>
      <c r="U2371" s="90" t="s">
        <v>52</v>
      </c>
      <c r="V2371" s="94" t="s">
        <v>53</v>
      </c>
      <c r="W2371" s="90" t="s">
        <v>54</v>
      </c>
      <c r="X2371" s="90" t="s">
        <v>55</v>
      </c>
      <c r="Y2371" s="147" t="s">
        <v>2300</v>
      </c>
      <c r="Z2371" s="87">
        <v>31859960</v>
      </c>
      <c r="AA2371" s="120"/>
      <c r="AB2371" s="87"/>
      <c r="AC2371" s="87"/>
      <c r="AD2371" s="87"/>
      <c r="AE2371" s="120">
        <v>31859960</v>
      </c>
      <c r="AF2371" s="88"/>
      <c r="AG2371" s="89"/>
      <c r="AH2371" s="90"/>
      <c r="AI2371" s="90" t="s">
        <v>1759</v>
      </c>
      <c r="AJ2371" s="90" t="s">
        <v>2151</v>
      </c>
      <c r="AK2371" s="90" t="s">
        <v>59</v>
      </c>
      <c r="AL2371" s="90" t="s">
        <v>2281</v>
      </c>
      <c r="AM2371" s="90" t="s">
        <v>2282</v>
      </c>
      <c r="AN2371" s="90" t="s">
        <v>2283</v>
      </c>
      <c r="AO2371" s="90"/>
      <c r="AP2371" s="90"/>
      <c r="AQ2371" s="90" t="s">
        <v>387</v>
      </c>
      <c r="AR2371" s="90" t="s">
        <v>1818</v>
      </c>
      <c r="AS2371" s="90" t="s">
        <v>60</v>
      </c>
      <c r="AT2371" s="90" t="s">
        <v>61</v>
      </c>
      <c r="AU2371" s="97" t="s">
        <v>62</v>
      </c>
      <c r="AV2371" s="98" t="s">
        <v>125</v>
      </c>
      <c r="AW2371" s="98" t="s">
        <v>324</v>
      </c>
      <c r="AX2371" s="97">
        <v>3202005</v>
      </c>
      <c r="AY2371" s="98" t="s">
        <v>325</v>
      </c>
      <c r="AZ2371" s="98" t="s">
        <v>326</v>
      </c>
      <c r="BA2371" s="24"/>
    </row>
    <row r="2372" spans="1:53" ht="84.75" customHeight="1">
      <c r="A2372" s="23" t="str">
        <f>+IFERROR(VLOOKUP(R2372,'[2]Listas niveles'!$D$2:$E$11,2,FALSE),"")</f>
        <v>DTCA</v>
      </c>
      <c r="B2372" s="23" t="str">
        <f>+IFERROR(VLOOKUP(AS2372,'[2]Listas anexo 1'!$A$7:$B$8,2,FALSE),"")</f>
        <v>ADMIN</v>
      </c>
      <c r="C2372" s="23" t="str">
        <f>+IFERROR(VLOOKUP(AT2372,'[2]Listas anexo 1'!$A$13:$B$15,2,FALSE),"")</f>
        <v>ADMINYCOOR</v>
      </c>
      <c r="D2372" s="23" t="str">
        <f>+IFERROR(VLOOKUP(AT2372,'[2]Listas anexo 1'!$A$13:$C$15,3,FALSE),"")</f>
        <v>CONTRIBUIR</v>
      </c>
      <c r="E2372" s="23" t="str">
        <f>+IFERROR(VLOOKUP(AT2372,'[2]Listas anexo 1'!$A$19:$B$21,2,FALSE),"")</f>
        <v>ADMINOB</v>
      </c>
      <c r="F2372" s="23" t="str">
        <f>+IFERROR(VLOOKUP(AV2372,'[2]Listas anexo 1'!$J$13:$K$21,2,FALSE),"")</f>
        <v>ADOBI</v>
      </c>
      <c r="G2372" s="23" t="str">
        <f>+IFERROR(VLOOKUP(AW2372,'[2]LISTAS ANEXO 1. 2'!$A$9:$B$38,2,FALSE),"")</f>
        <v>AIII</v>
      </c>
      <c r="H2372" s="23" t="str">
        <f>+IFERROR(IF(C2372="ADMINYCOOR",VLOOKUP(AY2372,'[2]LISTAS ANEXO 1. 3'!$B$13:$C$42,2,FALSE),IF(C2372="TASAS",VLOOKUP(AY2372,'[2]LISTAS ANEXO 1. 3'!$B$43:$C$51,2,FALSE),IF(C2372="FORTALECIMIENTO",VLOOKUP(AY2372,'[2]LISTAS ANEXO 1. 3'!$B$52:$C$58,2,FALSE),""))),"")</f>
        <v>DD</v>
      </c>
      <c r="I2372" s="23" t="str">
        <f>+IFERROR(VLOOKUP(#REF!,'[2]LISTAS ANEXO 1. 4'!$B$74:$C$90,2,FALSE),"")</f>
        <v/>
      </c>
      <c r="J2372" s="23" t="str">
        <f>+IFERROR(VLOOKUP(X2372,[2]ORDINALES!$B$2:$C$5,2,FALSE),"")</f>
        <v>CTADOS</v>
      </c>
      <c r="K2372" s="23" t="str">
        <f>+IFERROR(VLOOKUP(#REF!,[2]REGION!$G$2:$I$1125,2,FALSE),"")</f>
        <v/>
      </c>
      <c r="L2372" s="23" t="str">
        <f>+IFERROR(VLOOKUP(AI2372,[2]REGION!$G$2:$I$1125,2,FALSE),"")</f>
        <v>MAGDALENA</v>
      </c>
      <c r="M2372" s="23" t="str">
        <f>+IFERROR(VLOOKUP(#REF!,[2]ORDINALES!$H$2:$I$382,2,FALSE),"")</f>
        <v/>
      </c>
      <c r="N2372" s="23" t="str">
        <f>IFERROR(VLOOKUP(U2372,'[2]Lista Willy'!$B$11:$D$14,3,FALSE),"")</f>
        <v>REC_11</v>
      </c>
      <c r="O2372" s="24"/>
      <c r="P2372" s="90">
        <v>71021</v>
      </c>
      <c r="Q2372" s="90" t="s">
        <v>540</v>
      </c>
      <c r="R2372" s="90" t="s">
        <v>1757</v>
      </c>
      <c r="S2372" s="90" t="s">
        <v>2279</v>
      </c>
      <c r="T2372" s="94" t="s">
        <v>1757</v>
      </c>
      <c r="U2372" s="90" t="s">
        <v>52</v>
      </c>
      <c r="V2372" s="94" t="s">
        <v>53</v>
      </c>
      <c r="W2372" s="90" t="s">
        <v>54</v>
      </c>
      <c r="X2372" s="90" t="s">
        <v>55</v>
      </c>
      <c r="Y2372" s="147" t="s">
        <v>2301</v>
      </c>
      <c r="Z2372" s="87">
        <v>42646120</v>
      </c>
      <c r="AA2372" s="120"/>
      <c r="AB2372" s="87"/>
      <c r="AC2372" s="87"/>
      <c r="AD2372" s="87"/>
      <c r="AE2372" s="120">
        <v>42646120</v>
      </c>
      <c r="AF2372" s="88"/>
      <c r="AG2372" s="89"/>
      <c r="AH2372" s="90"/>
      <c r="AI2372" s="90" t="s">
        <v>1759</v>
      </c>
      <c r="AJ2372" s="90" t="s">
        <v>2151</v>
      </c>
      <c r="AK2372" s="90" t="s">
        <v>59</v>
      </c>
      <c r="AL2372" s="90" t="s">
        <v>2281</v>
      </c>
      <c r="AM2372" s="90" t="s">
        <v>2282</v>
      </c>
      <c r="AN2372" s="90" t="s">
        <v>2283</v>
      </c>
      <c r="AO2372" s="90"/>
      <c r="AP2372" s="90" t="s">
        <v>57</v>
      </c>
      <c r="AQ2372" s="90" t="s">
        <v>387</v>
      </c>
      <c r="AR2372" s="90" t="s">
        <v>1818</v>
      </c>
      <c r="AS2372" s="90" t="s">
        <v>60</v>
      </c>
      <c r="AT2372" s="90" t="s">
        <v>61</v>
      </c>
      <c r="AU2372" s="97" t="s">
        <v>62</v>
      </c>
      <c r="AV2372" s="98" t="s">
        <v>125</v>
      </c>
      <c r="AW2372" s="98" t="s">
        <v>324</v>
      </c>
      <c r="AX2372" s="97">
        <v>3202005</v>
      </c>
      <c r="AY2372" s="98" t="s">
        <v>325</v>
      </c>
      <c r="AZ2372" s="98" t="s">
        <v>326</v>
      </c>
      <c r="BA2372" s="24"/>
    </row>
    <row r="2373" spans="1:53" ht="84.75" customHeight="1">
      <c r="A2373" s="23" t="str">
        <f>+IFERROR(VLOOKUP(R2373,'[2]Listas niveles'!$D$2:$E$11,2,FALSE),"")</f>
        <v>DTCA</v>
      </c>
      <c r="B2373" s="23" t="str">
        <f>+IFERROR(VLOOKUP(AS2373,'[2]Listas anexo 1'!$A$7:$B$8,2,FALSE),"")</f>
        <v>ADMIN</v>
      </c>
      <c r="C2373" s="23" t="str">
        <f>+IFERROR(VLOOKUP(AT2373,'[2]Listas anexo 1'!$A$13:$B$15,2,FALSE),"")</f>
        <v>ADMINYCOOR</v>
      </c>
      <c r="D2373" s="23" t="str">
        <f>+IFERROR(VLOOKUP(AT2373,'[2]Listas anexo 1'!$A$13:$C$15,3,FALSE),"")</f>
        <v>CONTRIBUIR</v>
      </c>
      <c r="E2373" s="23" t="str">
        <f>+IFERROR(VLOOKUP(AT2373,'[2]Listas anexo 1'!$A$19:$B$21,2,FALSE),"")</f>
        <v>ADMINOB</v>
      </c>
      <c r="F2373" s="23" t="str">
        <f>+IFERROR(VLOOKUP(AV2373,'[2]Listas anexo 1'!$J$13:$K$21,2,FALSE),"")</f>
        <v>ADOBI</v>
      </c>
      <c r="G2373" s="23" t="str">
        <f>+IFERROR(VLOOKUP(AW2373,'[2]LISTAS ANEXO 1. 2'!$A$9:$B$38,2,FALSE),"")</f>
        <v>AIII</v>
      </c>
      <c r="H2373" s="23" t="str">
        <f>+IFERROR(IF(C2373="ADMINYCOOR",VLOOKUP(AY2373,'[2]LISTAS ANEXO 1. 3'!$B$13:$C$42,2,FALSE),IF(C2373="TASAS",VLOOKUP(AY2373,'[2]LISTAS ANEXO 1. 3'!$B$43:$C$51,2,FALSE),IF(C2373="FORTALECIMIENTO",VLOOKUP(AY2373,'[2]LISTAS ANEXO 1. 3'!$B$52:$C$58,2,FALSE),""))),"")</f>
        <v>DD</v>
      </c>
      <c r="I2373" s="23" t="str">
        <f>+IFERROR(VLOOKUP(#REF!,'[2]LISTAS ANEXO 1. 4'!$B$74:$C$90,2,FALSE),"")</f>
        <v/>
      </c>
      <c r="J2373" s="23" t="str">
        <f>+IFERROR(VLOOKUP(X2373,[2]ORDINALES!$B$2:$C$5,2,FALSE),"")</f>
        <v>CTADOS</v>
      </c>
      <c r="K2373" s="23" t="str">
        <f>+IFERROR(VLOOKUP(#REF!,[2]REGION!$G$2:$I$1125,2,FALSE),"")</f>
        <v/>
      </c>
      <c r="L2373" s="23" t="str">
        <f>+IFERROR(VLOOKUP(AI2373,[2]REGION!$G$2:$I$1125,2,FALSE),"")</f>
        <v>MAGDALENA</v>
      </c>
      <c r="M2373" s="23" t="str">
        <f>+IFERROR(VLOOKUP(#REF!,[2]ORDINALES!$H$2:$I$382,2,FALSE),"")</f>
        <v/>
      </c>
      <c r="N2373" s="23" t="str">
        <f>IFERROR(VLOOKUP(U2373,'[2]Lista Willy'!$B$11:$D$14,3,FALSE),"")</f>
        <v>REC_11</v>
      </c>
      <c r="O2373" s="24"/>
      <c r="P2373" s="90">
        <v>71022</v>
      </c>
      <c r="Q2373" s="90" t="s">
        <v>540</v>
      </c>
      <c r="R2373" s="90" t="s">
        <v>1757</v>
      </c>
      <c r="S2373" s="90" t="s">
        <v>2279</v>
      </c>
      <c r="T2373" s="94" t="s">
        <v>1757</v>
      </c>
      <c r="U2373" s="90" t="s">
        <v>52</v>
      </c>
      <c r="V2373" s="94" t="s">
        <v>53</v>
      </c>
      <c r="W2373" s="90" t="s">
        <v>54</v>
      </c>
      <c r="X2373" s="90" t="s">
        <v>55</v>
      </c>
      <c r="Y2373" s="147" t="s">
        <v>2302</v>
      </c>
      <c r="Z2373" s="87">
        <v>522733360</v>
      </c>
      <c r="AA2373" s="120"/>
      <c r="AB2373" s="87"/>
      <c r="AC2373" s="87"/>
      <c r="AD2373" s="87"/>
      <c r="AE2373" s="120">
        <v>522733360</v>
      </c>
      <c r="AF2373" s="88"/>
      <c r="AG2373" s="89"/>
      <c r="AH2373" s="90"/>
      <c r="AI2373" s="90" t="s">
        <v>1759</v>
      </c>
      <c r="AJ2373" s="90" t="s">
        <v>2151</v>
      </c>
      <c r="AK2373" s="90" t="s">
        <v>59</v>
      </c>
      <c r="AL2373" s="90" t="s">
        <v>2281</v>
      </c>
      <c r="AM2373" s="90" t="s">
        <v>2282</v>
      </c>
      <c r="AN2373" s="90" t="s">
        <v>2283</v>
      </c>
      <c r="AO2373" s="90"/>
      <c r="AP2373" s="90" t="s">
        <v>57</v>
      </c>
      <c r="AQ2373" s="90" t="s">
        <v>387</v>
      </c>
      <c r="AR2373" s="90" t="s">
        <v>1818</v>
      </c>
      <c r="AS2373" s="90" t="s">
        <v>60</v>
      </c>
      <c r="AT2373" s="90" t="s">
        <v>61</v>
      </c>
      <c r="AU2373" s="97" t="s">
        <v>62</v>
      </c>
      <c r="AV2373" s="98" t="s">
        <v>125</v>
      </c>
      <c r="AW2373" s="98" t="s">
        <v>324</v>
      </c>
      <c r="AX2373" s="97">
        <v>3202005</v>
      </c>
      <c r="AY2373" s="98" t="s">
        <v>325</v>
      </c>
      <c r="AZ2373" s="98" t="s">
        <v>326</v>
      </c>
      <c r="BA2373" s="24"/>
    </row>
    <row r="2374" spans="1:53" ht="84.75" customHeight="1">
      <c r="A2374" s="23" t="str">
        <f>+IFERROR(VLOOKUP(R2374,'[2]Listas niveles'!$D$2:$E$11,2,FALSE),"")</f>
        <v>DTCA</v>
      </c>
      <c r="B2374" s="23" t="str">
        <f>+IFERROR(VLOOKUP(AS2374,'[2]Listas anexo 1'!$A$7:$B$8,2,FALSE),"")</f>
        <v>ADMIN</v>
      </c>
      <c r="C2374" s="23" t="str">
        <f>+IFERROR(VLOOKUP(AT2374,'[2]Listas anexo 1'!$A$13:$B$15,2,FALSE),"")</f>
        <v>ADMINYCOOR</v>
      </c>
      <c r="D2374" s="23" t="str">
        <f>+IFERROR(VLOOKUP(AT2374,'[2]Listas anexo 1'!$A$13:$C$15,3,FALSE),"")</f>
        <v>CONTRIBUIR</v>
      </c>
      <c r="E2374" s="23" t="str">
        <f>+IFERROR(VLOOKUP(AT2374,'[2]Listas anexo 1'!$A$19:$B$21,2,FALSE),"")</f>
        <v>ADMINOB</v>
      </c>
      <c r="F2374" s="23" t="str">
        <f>+IFERROR(VLOOKUP(AV2374,'[2]Listas anexo 1'!$J$13:$K$21,2,FALSE),"")</f>
        <v>ADOBI</v>
      </c>
      <c r="G2374" s="23" t="str">
        <f>+IFERROR(VLOOKUP(AW2374,'[2]LISTAS ANEXO 1. 2'!$A$9:$B$38,2,FALSE),"")</f>
        <v>AI</v>
      </c>
      <c r="H2374" s="23" t="str">
        <f>+IFERROR(IF(C2374="ADMINYCOOR",VLOOKUP(AY2374,'[2]LISTAS ANEXO 1. 3'!$B$13:$C$42,2,FALSE),IF(C2374="TASAS",VLOOKUP(AY2374,'[2]LISTAS ANEXO 1. 3'!$B$43:$C$51,2,FALSE),IF(C2374="FORTALECIMIENTO",VLOOKUP(AY2374,'[2]LISTAS ANEXO 1. 3'!$B$52:$C$58,2,FALSE),""))),"")</f>
        <v>AA</v>
      </c>
      <c r="I2374" s="23" t="str">
        <f>+IFERROR(VLOOKUP(#REF!,'[2]LISTAS ANEXO 1. 4'!$B$74:$C$90,2,FALSE),"")</f>
        <v/>
      </c>
      <c r="J2374" s="23" t="str">
        <f>+IFERROR(VLOOKUP(X2374,[2]ORDINALES!$B$2:$C$5,2,FALSE),"")</f>
        <v>CTADOS</v>
      </c>
      <c r="K2374" s="23" t="str">
        <f>+IFERROR(VLOOKUP(#REF!,[2]REGION!$G$2:$I$1125,2,FALSE),"")</f>
        <v/>
      </c>
      <c r="L2374" s="23" t="str">
        <f>+IFERROR(VLOOKUP(AI2374,[2]REGION!$G$2:$I$1125,2,FALSE),"")</f>
        <v>MAGDALENA</v>
      </c>
      <c r="M2374" s="23" t="str">
        <f>+IFERROR(VLOOKUP(#REF!,[2]ORDINALES!$H$2:$I$382,2,FALSE),"")</f>
        <v/>
      </c>
      <c r="N2374" s="23" t="str">
        <f>IFERROR(VLOOKUP(U2374,'[2]Lista Willy'!$B$11:$D$14,3,FALSE),"")</f>
        <v>REC_11</v>
      </c>
      <c r="O2374" s="24"/>
      <c r="P2374" s="90">
        <v>71023</v>
      </c>
      <c r="Q2374" s="90" t="s">
        <v>540</v>
      </c>
      <c r="R2374" s="90" t="s">
        <v>1757</v>
      </c>
      <c r="S2374" s="90" t="s">
        <v>2279</v>
      </c>
      <c r="T2374" s="94" t="s">
        <v>1757</v>
      </c>
      <c r="U2374" s="90" t="s">
        <v>52</v>
      </c>
      <c r="V2374" s="94" t="s">
        <v>53</v>
      </c>
      <c r="W2374" s="90" t="s">
        <v>54</v>
      </c>
      <c r="X2374" s="90" t="s">
        <v>55</v>
      </c>
      <c r="Y2374" s="147" t="s">
        <v>2303</v>
      </c>
      <c r="Z2374" s="87">
        <v>31859960</v>
      </c>
      <c r="AA2374" s="120"/>
      <c r="AB2374" s="87"/>
      <c r="AC2374" s="87"/>
      <c r="AD2374" s="87"/>
      <c r="AE2374" s="120">
        <v>31859960</v>
      </c>
      <c r="AF2374" s="88">
        <v>28120000</v>
      </c>
      <c r="AG2374" s="89">
        <v>28963600</v>
      </c>
      <c r="AH2374" s="90"/>
      <c r="AI2374" s="90" t="s">
        <v>1759</v>
      </c>
      <c r="AJ2374" s="90" t="s">
        <v>2151</v>
      </c>
      <c r="AK2374" s="90" t="s">
        <v>59</v>
      </c>
      <c r="AL2374" s="90" t="s">
        <v>2281</v>
      </c>
      <c r="AM2374" s="90" t="s">
        <v>2282</v>
      </c>
      <c r="AN2374" s="90" t="s">
        <v>2283</v>
      </c>
      <c r="AO2374" s="90"/>
      <c r="AP2374" s="90"/>
      <c r="AQ2374" s="90" t="s">
        <v>387</v>
      </c>
      <c r="AR2374" s="90" t="s">
        <v>1818</v>
      </c>
      <c r="AS2374" s="90" t="s">
        <v>60</v>
      </c>
      <c r="AT2374" s="90" t="s">
        <v>61</v>
      </c>
      <c r="AU2374" s="97" t="s">
        <v>62</v>
      </c>
      <c r="AV2374" s="98" t="s">
        <v>125</v>
      </c>
      <c r="AW2374" s="98" t="s">
        <v>126</v>
      </c>
      <c r="AX2374" s="97">
        <v>3202032</v>
      </c>
      <c r="AY2374" s="98" t="s">
        <v>127</v>
      </c>
      <c r="AZ2374" s="98" t="s">
        <v>293</v>
      </c>
      <c r="BA2374" s="24"/>
    </row>
    <row r="2375" spans="1:53" ht="84.75" customHeight="1">
      <c r="A2375" s="23" t="str">
        <f>+IFERROR(VLOOKUP(R2375,'[2]Listas niveles'!$D$2:$E$11,2,FALSE),"")</f>
        <v>DTCA</v>
      </c>
      <c r="B2375" s="23" t="str">
        <f>+IFERROR(VLOOKUP(AS2375,'[2]Listas anexo 1'!$A$7:$B$8,2,FALSE),"")</f>
        <v>ADMIN</v>
      </c>
      <c r="C2375" s="23" t="str">
        <f>+IFERROR(VLOOKUP(AT2375,'[2]Listas anexo 1'!$A$13:$B$15,2,FALSE),"")</f>
        <v>ADMINYCOOR</v>
      </c>
      <c r="D2375" s="23" t="str">
        <f>+IFERROR(VLOOKUP(AT2375,'[2]Listas anexo 1'!$A$13:$C$15,3,FALSE),"")</f>
        <v>CONTRIBUIR</v>
      </c>
      <c r="E2375" s="23" t="str">
        <f>+IFERROR(VLOOKUP(AT2375,'[2]Listas anexo 1'!$A$19:$B$21,2,FALSE),"")</f>
        <v>ADMINOB</v>
      </c>
      <c r="F2375" s="23" t="str">
        <f>+IFERROR(VLOOKUP(AV2375,'[2]Listas anexo 1'!$J$13:$K$21,2,FALSE),"")</f>
        <v>ADOBI</v>
      </c>
      <c r="G2375" s="23" t="str">
        <f>+IFERROR(VLOOKUP(AW2375,'[2]LISTAS ANEXO 1. 2'!$A$9:$B$38,2,FALSE),"")</f>
        <v>AI</v>
      </c>
      <c r="H2375" s="23" t="str">
        <f>+IFERROR(IF(C2375="ADMINYCOOR",VLOOKUP(AY2375,'[2]LISTAS ANEXO 1. 3'!$B$13:$C$42,2,FALSE),IF(C2375="TASAS",VLOOKUP(AY2375,'[2]LISTAS ANEXO 1. 3'!$B$43:$C$51,2,FALSE),IF(C2375="FORTALECIMIENTO",VLOOKUP(AY2375,'[2]LISTAS ANEXO 1. 3'!$B$52:$C$58,2,FALSE),""))),"")</f>
        <v>AA</v>
      </c>
      <c r="I2375" s="23" t="str">
        <f>+IFERROR(VLOOKUP(#REF!,'[2]LISTAS ANEXO 1. 4'!$B$74:$C$90,2,FALSE),"")</f>
        <v/>
      </c>
      <c r="J2375" s="23" t="str">
        <f>+IFERROR(VLOOKUP(X2375,[2]ORDINALES!$B$2:$C$5,2,FALSE),"")</f>
        <v>CTADOS</v>
      </c>
      <c r="K2375" s="23" t="str">
        <f>+IFERROR(VLOOKUP(#REF!,[2]REGION!$G$2:$I$1125,2,FALSE),"")</f>
        <v/>
      </c>
      <c r="L2375" s="23" t="str">
        <f>+IFERROR(VLOOKUP(AI2375,[2]REGION!$G$2:$I$1125,2,FALSE),"")</f>
        <v>MAGDALENA</v>
      </c>
      <c r="M2375" s="23" t="str">
        <f>+IFERROR(VLOOKUP(#REF!,[2]ORDINALES!$H$2:$I$382,2,FALSE),"")</f>
        <v/>
      </c>
      <c r="N2375" s="23" t="str">
        <f>IFERROR(VLOOKUP(U2375,'[2]Lista Willy'!$B$11:$D$14,3,FALSE),"")</f>
        <v>REC_11</v>
      </c>
      <c r="O2375" s="24"/>
      <c r="P2375" s="90">
        <v>71024</v>
      </c>
      <c r="Q2375" s="90" t="s">
        <v>540</v>
      </c>
      <c r="R2375" s="90" t="s">
        <v>1757</v>
      </c>
      <c r="S2375" s="90" t="s">
        <v>2279</v>
      </c>
      <c r="T2375" s="94" t="s">
        <v>1757</v>
      </c>
      <c r="U2375" s="90" t="s">
        <v>52</v>
      </c>
      <c r="V2375" s="94" t="s">
        <v>53</v>
      </c>
      <c r="W2375" s="90" t="s">
        <v>54</v>
      </c>
      <c r="X2375" s="90" t="s">
        <v>55</v>
      </c>
      <c r="Y2375" s="147" t="s">
        <v>2304</v>
      </c>
      <c r="Z2375" s="87">
        <v>32866053</v>
      </c>
      <c r="AA2375" s="120"/>
      <c r="AB2375" s="87"/>
      <c r="AC2375" s="87"/>
      <c r="AD2375" s="87"/>
      <c r="AE2375" s="120">
        <v>32866053</v>
      </c>
      <c r="AF2375" s="88"/>
      <c r="AG2375" s="89"/>
      <c r="AH2375" s="90"/>
      <c r="AI2375" s="90" t="s">
        <v>1759</v>
      </c>
      <c r="AJ2375" s="90" t="s">
        <v>2151</v>
      </c>
      <c r="AK2375" s="90" t="s">
        <v>59</v>
      </c>
      <c r="AL2375" s="90" t="s">
        <v>2281</v>
      </c>
      <c r="AM2375" s="90" t="s">
        <v>2282</v>
      </c>
      <c r="AN2375" s="90" t="s">
        <v>2283</v>
      </c>
      <c r="AO2375" s="90"/>
      <c r="AP2375" s="90"/>
      <c r="AQ2375" s="90" t="s">
        <v>387</v>
      </c>
      <c r="AR2375" s="90" t="s">
        <v>1818</v>
      </c>
      <c r="AS2375" s="90" t="s">
        <v>60</v>
      </c>
      <c r="AT2375" s="90" t="s">
        <v>61</v>
      </c>
      <c r="AU2375" s="97" t="s">
        <v>62</v>
      </c>
      <c r="AV2375" s="98" t="s">
        <v>125</v>
      </c>
      <c r="AW2375" s="98" t="s">
        <v>126</v>
      </c>
      <c r="AX2375" s="97">
        <v>3202032</v>
      </c>
      <c r="AY2375" s="98" t="s">
        <v>127</v>
      </c>
      <c r="AZ2375" s="98" t="s">
        <v>293</v>
      </c>
      <c r="BA2375" s="24"/>
    </row>
    <row r="2376" spans="1:53" ht="84.75" customHeight="1">
      <c r="A2376" s="23" t="str">
        <f>+IFERROR(VLOOKUP(R2376,'[2]Listas niveles'!$D$2:$E$11,2,FALSE),"")</f>
        <v>DTCA</v>
      </c>
      <c r="B2376" s="23" t="str">
        <f>+IFERROR(VLOOKUP(AS2376,'[2]Listas anexo 1'!$A$7:$B$8,2,FALSE),"")</f>
        <v>ADMIN</v>
      </c>
      <c r="C2376" s="23" t="str">
        <f>+IFERROR(VLOOKUP(AT2376,'[2]Listas anexo 1'!$A$13:$B$15,2,FALSE),"")</f>
        <v>ADMINYCOOR</v>
      </c>
      <c r="D2376" s="23" t="str">
        <f>+IFERROR(VLOOKUP(AT2376,'[2]Listas anexo 1'!$A$13:$C$15,3,FALSE),"")</f>
        <v>CONTRIBUIR</v>
      </c>
      <c r="E2376" s="23" t="str">
        <f>+IFERROR(VLOOKUP(AT2376,'[2]Listas anexo 1'!$A$19:$B$21,2,FALSE),"")</f>
        <v>ADMINOB</v>
      </c>
      <c r="F2376" s="23" t="str">
        <f>+IFERROR(VLOOKUP(AV2376,'[2]Listas anexo 1'!$J$13:$K$21,2,FALSE),"")</f>
        <v>ADOBIII</v>
      </c>
      <c r="G2376" s="23" t="str">
        <f>+IFERROR(VLOOKUP(AW2376,'[2]LISTAS ANEXO 1. 2'!$A$9:$B$38,2,FALSE),"")</f>
        <v>AVI</v>
      </c>
      <c r="H2376" s="23" t="str">
        <f>+IFERROR(IF(C2376="ADMINYCOOR",VLOOKUP(AY2376,'[2]LISTAS ANEXO 1. 3'!$B$13:$C$42,2,FALSE),IF(C2376="TASAS",VLOOKUP(AY2376,'[2]LISTAS ANEXO 1. 3'!$B$43:$C$51,2,FALSE),IF(C2376="FORTALECIMIENTO",VLOOKUP(AY2376,'[2]LISTAS ANEXO 1. 3'!$B$52:$C$58,2,FALSE),""))),"")</f>
        <v>HH</v>
      </c>
      <c r="I2376" s="23" t="str">
        <f>+IFERROR(VLOOKUP(#REF!,'[2]LISTAS ANEXO 1. 4'!$B$74:$C$90,2,FALSE),"")</f>
        <v/>
      </c>
      <c r="J2376" s="23" t="str">
        <f>+IFERROR(VLOOKUP(X2376,[2]ORDINALES!$B$2:$C$5,2,FALSE),"")</f>
        <v>CTADOS</v>
      </c>
      <c r="K2376" s="23" t="str">
        <f>+IFERROR(VLOOKUP(#REF!,[2]REGION!$G$2:$I$1125,2,FALSE),"")</f>
        <v/>
      </c>
      <c r="L2376" s="23" t="str">
        <f>+IFERROR(VLOOKUP(AI2376,[2]REGION!$G$2:$I$1125,2,FALSE),"")</f>
        <v>MAGDALENA</v>
      </c>
      <c r="M2376" s="23" t="str">
        <f>+IFERROR(VLOOKUP(#REF!,[2]ORDINALES!$H$2:$I$382,2,FALSE),"")</f>
        <v/>
      </c>
      <c r="N2376" s="23" t="str">
        <f>IFERROR(VLOOKUP(U2376,'[2]Lista Willy'!$B$11:$D$14,3,FALSE),"")</f>
        <v>REC_11</v>
      </c>
      <c r="O2376" s="24"/>
      <c r="P2376" s="90">
        <v>71025</v>
      </c>
      <c r="Q2376" s="90" t="s">
        <v>540</v>
      </c>
      <c r="R2376" s="90" t="s">
        <v>1757</v>
      </c>
      <c r="S2376" s="90" t="s">
        <v>2279</v>
      </c>
      <c r="T2376" s="94" t="s">
        <v>1757</v>
      </c>
      <c r="U2376" s="90" t="s">
        <v>52</v>
      </c>
      <c r="V2376" s="94" t="s">
        <v>53</v>
      </c>
      <c r="W2376" s="90" t="s">
        <v>54</v>
      </c>
      <c r="X2376" s="90" t="s">
        <v>55</v>
      </c>
      <c r="Y2376" s="147" t="s">
        <v>2305</v>
      </c>
      <c r="Z2376" s="87">
        <v>26398900</v>
      </c>
      <c r="AA2376" s="120"/>
      <c r="AB2376" s="87"/>
      <c r="AC2376" s="87"/>
      <c r="AD2376" s="87"/>
      <c r="AE2376" s="120">
        <v>26398900</v>
      </c>
      <c r="AF2376" s="88"/>
      <c r="AG2376" s="89"/>
      <c r="AH2376" s="90"/>
      <c r="AI2376" s="90" t="s">
        <v>1759</v>
      </c>
      <c r="AJ2376" s="90" t="s">
        <v>2151</v>
      </c>
      <c r="AK2376" s="90" t="s">
        <v>59</v>
      </c>
      <c r="AL2376" s="90" t="s">
        <v>2281</v>
      </c>
      <c r="AM2376" s="90" t="s">
        <v>2282</v>
      </c>
      <c r="AN2376" s="90" t="s">
        <v>2283</v>
      </c>
      <c r="AO2376" s="90"/>
      <c r="AP2376" s="90"/>
      <c r="AQ2376" s="90" t="s">
        <v>387</v>
      </c>
      <c r="AR2376" s="90" t="s">
        <v>1818</v>
      </c>
      <c r="AS2376" s="90" t="s">
        <v>60</v>
      </c>
      <c r="AT2376" s="90" t="s">
        <v>61</v>
      </c>
      <c r="AU2376" s="97" t="s">
        <v>62</v>
      </c>
      <c r="AV2376" s="98" t="s">
        <v>272</v>
      </c>
      <c r="AW2376" s="98" t="s">
        <v>273</v>
      </c>
      <c r="AX2376" s="97">
        <v>3202010</v>
      </c>
      <c r="AY2376" s="98" t="s">
        <v>274</v>
      </c>
      <c r="AZ2376" s="98" t="s">
        <v>407</v>
      </c>
      <c r="BA2376" s="24"/>
    </row>
    <row r="2377" spans="1:53" ht="84.75" customHeight="1">
      <c r="A2377" s="23" t="str">
        <f>+IFERROR(VLOOKUP(R2377,'[2]Listas niveles'!$D$2:$E$11,2,FALSE),"")</f>
        <v>DTCA</v>
      </c>
      <c r="B2377" s="23" t="str">
        <f>+IFERROR(VLOOKUP(AS2377,'[2]Listas anexo 1'!$A$7:$B$8,2,FALSE),"")</f>
        <v>ADMIN</v>
      </c>
      <c r="C2377" s="23" t="str">
        <f>+IFERROR(VLOOKUP(AT2377,'[2]Listas anexo 1'!$A$13:$B$15,2,FALSE),"")</f>
        <v>ADMINYCOOR</v>
      </c>
      <c r="D2377" s="23" t="str">
        <f>+IFERROR(VLOOKUP(AT2377,'[2]Listas anexo 1'!$A$13:$C$15,3,FALSE),"")</f>
        <v>CONTRIBUIR</v>
      </c>
      <c r="E2377" s="23" t="str">
        <f>+IFERROR(VLOOKUP(AT2377,'[2]Listas anexo 1'!$A$19:$B$21,2,FALSE),"")</f>
        <v>ADMINOB</v>
      </c>
      <c r="F2377" s="23" t="str">
        <f>+IFERROR(VLOOKUP(AV2377,'[2]Listas anexo 1'!$J$13:$K$21,2,FALSE),"")</f>
        <v>ADOBIII</v>
      </c>
      <c r="G2377" s="23" t="str">
        <f>+IFERROR(VLOOKUP(AW2377,'[2]LISTAS ANEXO 1. 2'!$A$9:$B$38,2,FALSE),"")</f>
        <v>AX</v>
      </c>
      <c r="H2377" s="23" t="str">
        <f>+IFERROR(IF(C2377="ADMINYCOOR",VLOOKUP(AY2377,'[2]LISTAS ANEXO 1. 3'!$B$13:$C$42,2,FALSE),IF(C2377="TASAS",VLOOKUP(AY2377,'[2]LISTAS ANEXO 1. 3'!$B$43:$C$51,2,FALSE),IF(C2377="FORTALECIMIENTO",VLOOKUP(AY2377,'[2]LISTAS ANEXO 1. 3'!$B$52:$C$58,2,FALSE),""))),"")</f>
        <v>OO</v>
      </c>
      <c r="I2377" s="23" t="str">
        <f>+IFERROR(VLOOKUP(#REF!,'[2]LISTAS ANEXO 1. 4'!$B$74:$C$90,2,FALSE),"")</f>
        <v/>
      </c>
      <c r="J2377" s="23" t="str">
        <f>+IFERROR(VLOOKUP(X2377,[2]ORDINALES!$B$2:$C$5,2,FALSE),"")</f>
        <v>CTADOS</v>
      </c>
      <c r="K2377" s="23" t="str">
        <f>+IFERROR(VLOOKUP(#REF!,[2]REGION!$G$2:$I$1125,2,FALSE),"")</f>
        <v/>
      </c>
      <c r="L2377" s="23" t="str">
        <f>+IFERROR(VLOOKUP(AI2377,[2]REGION!$G$2:$I$1125,2,FALSE),"")</f>
        <v>MAGDALENA</v>
      </c>
      <c r="M2377" s="23" t="str">
        <f>+IFERROR(VLOOKUP(#REF!,[2]ORDINALES!$H$2:$I$382,2,FALSE),"")</f>
        <v/>
      </c>
      <c r="N2377" s="23" t="str">
        <f>IFERROR(VLOOKUP(U2377,'[2]Lista Willy'!$B$11:$D$14,3,FALSE),"")</f>
        <v>REC_11</v>
      </c>
      <c r="O2377" s="24"/>
      <c r="P2377" s="90">
        <v>71026</v>
      </c>
      <c r="Q2377" s="90" t="s">
        <v>540</v>
      </c>
      <c r="R2377" s="90" t="s">
        <v>1757</v>
      </c>
      <c r="S2377" s="90" t="s">
        <v>2279</v>
      </c>
      <c r="T2377" s="94" t="s">
        <v>1757</v>
      </c>
      <c r="U2377" s="90" t="s">
        <v>52</v>
      </c>
      <c r="V2377" s="94" t="s">
        <v>53</v>
      </c>
      <c r="W2377" s="90" t="s">
        <v>54</v>
      </c>
      <c r="X2377" s="90" t="s">
        <v>55</v>
      </c>
      <c r="Y2377" s="147" t="s">
        <v>2306</v>
      </c>
      <c r="Z2377" s="87">
        <v>53024400</v>
      </c>
      <c r="AA2377" s="120"/>
      <c r="AB2377" s="87"/>
      <c r="AC2377" s="87"/>
      <c r="AD2377" s="87"/>
      <c r="AE2377" s="120">
        <v>53024400</v>
      </c>
      <c r="AF2377" s="88"/>
      <c r="AG2377" s="89"/>
      <c r="AH2377" s="90"/>
      <c r="AI2377" s="90" t="s">
        <v>1759</v>
      </c>
      <c r="AJ2377" s="90" t="s">
        <v>2151</v>
      </c>
      <c r="AK2377" s="90" t="s">
        <v>59</v>
      </c>
      <c r="AL2377" s="90" t="s">
        <v>2281</v>
      </c>
      <c r="AM2377" s="90" t="s">
        <v>2282</v>
      </c>
      <c r="AN2377" s="90" t="s">
        <v>2283</v>
      </c>
      <c r="AO2377" s="90"/>
      <c r="AP2377" s="90"/>
      <c r="AQ2377" s="90" t="s">
        <v>387</v>
      </c>
      <c r="AR2377" s="90" t="s">
        <v>1818</v>
      </c>
      <c r="AS2377" s="90" t="s">
        <v>60</v>
      </c>
      <c r="AT2377" s="90" t="s">
        <v>61</v>
      </c>
      <c r="AU2377" s="97" t="s">
        <v>62</v>
      </c>
      <c r="AV2377" s="98" t="s">
        <v>272</v>
      </c>
      <c r="AW2377" s="98" t="s">
        <v>335</v>
      </c>
      <c r="AX2377" s="97">
        <v>3202004</v>
      </c>
      <c r="AY2377" s="98" t="s">
        <v>336</v>
      </c>
      <c r="AZ2377" s="98" t="s">
        <v>422</v>
      </c>
      <c r="BA2377" s="24"/>
    </row>
    <row r="2378" spans="1:53" ht="84.75" customHeight="1">
      <c r="A2378" s="23" t="str">
        <f>+IFERROR(VLOOKUP(R2378,'[2]Listas niveles'!$D$2:$E$11,2,FALSE),"")</f>
        <v>DTCA</v>
      </c>
      <c r="B2378" s="23" t="str">
        <f>+IFERROR(VLOOKUP(AS2378,'[2]Listas anexo 1'!$A$7:$B$8,2,FALSE),"")</f>
        <v>ADMIN</v>
      </c>
      <c r="C2378" s="23" t="str">
        <f>+IFERROR(VLOOKUP(AT2378,'[2]Listas anexo 1'!$A$13:$B$15,2,FALSE),"")</f>
        <v>ADMINYCOOR</v>
      </c>
      <c r="D2378" s="23" t="str">
        <f>+IFERROR(VLOOKUP(AT2378,'[2]Listas anexo 1'!$A$13:$C$15,3,FALSE),"")</f>
        <v>CONTRIBUIR</v>
      </c>
      <c r="E2378" s="23" t="str">
        <f>+IFERROR(VLOOKUP(AT2378,'[2]Listas anexo 1'!$A$19:$B$21,2,FALSE),"")</f>
        <v>ADMINOB</v>
      </c>
      <c r="F2378" s="23" t="str">
        <f>+IFERROR(VLOOKUP(AV2378,'[2]Listas anexo 1'!$J$13:$K$21,2,FALSE),"")</f>
        <v>ADOBI</v>
      </c>
      <c r="G2378" s="23" t="str">
        <f>+IFERROR(VLOOKUP(AW2378,'[2]LISTAS ANEXO 1. 2'!$A$9:$B$38,2,FALSE),"")</f>
        <v>AI</v>
      </c>
      <c r="H2378" s="23" t="str">
        <f>+IFERROR(IF(C2378="ADMINYCOOR",VLOOKUP(AY2378,'[2]LISTAS ANEXO 1. 3'!$B$13:$C$42,2,FALSE),IF(C2378="TASAS",VLOOKUP(AY2378,'[2]LISTAS ANEXO 1. 3'!$B$43:$C$51,2,FALSE),IF(C2378="FORTALECIMIENTO",VLOOKUP(AY2378,'[2]LISTAS ANEXO 1. 3'!$B$52:$C$58,2,FALSE),""))),"")</f>
        <v>AA</v>
      </c>
      <c r="I2378" s="23" t="str">
        <f>+IFERROR(VLOOKUP(#REF!,'[2]LISTAS ANEXO 1. 4'!$B$74:$C$90,2,FALSE),"")</f>
        <v/>
      </c>
      <c r="J2378" s="23" t="str">
        <f>+IFERROR(VLOOKUP(X2378,[2]ORDINALES!$B$2:$C$5,2,FALSE),"")</f>
        <v>CTADOS</v>
      </c>
      <c r="K2378" s="23" t="str">
        <f>+IFERROR(VLOOKUP(#REF!,[2]REGION!$G$2:$I$1125,2,FALSE),"")</f>
        <v/>
      </c>
      <c r="L2378" s="23" t="str">
        <f>+IFERROR(VLOOKUP(AI2378,[2]REGION!$G$2:$I$1125,2,FALSE),"")</f>
        <v>MAGDALENA</v>
      </c>
      <c r="M2378" s="23" t="str">
        <f>+IFERROR(VLOOKUP(#REF!,[2]ORDINALES!$H$2:$I$382,2,FALSE),"")</f>
        <v/>
      </c>
      <c r="N2378" s="23" t="str">
        <f>IFERROR(VLOOKUP(U2378,'[2]Lista Willy'!$B$11:$D$14,3,FALSE),"")</f>
        <v>REC_11</v>
      </c>
      <c r="O2378" s="24"/>
      <c r="P2378" s="90">
        <v>71027</v>
      </c>
      <c r="Q2378" s="90" t="s">
        <v>540</v>
      </c>
      <c r="R2378" s="90" t="s">
        <v>1757</v>
      </c>
      <c r="S2378" s="90" t="s">
        <v>2279</v>
      </c>
      <c r="T2378" s="94" t="s">
        <v>1757</v>
      </c>
      <c r="U2378" s="90" t="s">
        <v>52</v>
      </c>
      <c r="V2378" s="94" t="s">
        <v>53</v>
      </c>
      <c r="W2378" s="90" t="s">
        <v>54</v>
      </c>
      <c r="X2378" s="90" t="s">
        <v>55</v>
      </c>
      <c r="Y2378" s="147" t="s">
        <v>2307</v>
      </c>
      <c r="Z2378" s="87">
        <v>33990000</v>
      </c>
      <c r="AA2378" s="120"/>
      <c r="AB2378" s="87"/>
      <c r="AC2378" s="87"/>
      <c r="AD2378" s="87"/>
      <c r="AE2378" s="120">
        <v>33990000</v>
      </c>
      <c r="AF2378" s="88"/>
      <c r="AG2378" s="89"/>
      <c r="AH2378" s="90"/>
      <c r="AI2378" s="90" t="s">
        <v>1759</v>
      </c>
      <c r="AJ2378" s="90" t="s">
        <v>2151</v>
      </c>
      <c r="AK2378" s="90" t="s">
        <v>59</v>
      </c>
      <c r="AL2378" s="90" t="s">
        <v>2281</v>
      </c>
      <c r="AM2378" s="90" t="s">
        <v>2282</v>
      </c>
      <c r="AN2378" s="90" t="s">
        <v>2283</v>
      </c>
      <c r="AO2378" s="90"/>
      <c r="AP2378" s="90"/>
      <c r="AQ2378" s="90" t="s">
        <v>387</v>
      </c>
      <c r="AR2378" s="90" t="s">
        <v>1818</v>
      </c>
      <c r="AS2378" s="90" t="s">
        <v>60</v>
      </c>
      <c r="AT2378" s="90" t="s">
        <v>61</v>
      </c>
      <c r="AU2378" s="97" t="s">
        <v>62</v>
      </c>
      <c r="AV2378" s="98" t="s">
        <v>125</v>
      </c>
      <c r="AW2378" s="98" t="s">
        <v>126</v>
      </c>
      <c r="AX2378" s="97">
        <v>3202032</v>
      </c>
      <c r="AY2378" s="98" t="s">
        <v>127</v>
      </c>
      <c r="AZ2378" s="98" t="s">
        <v>128</v>
      </c>
      <c r="BA2378" s="24"/>
    </row>
    <row r="2379" spans="1:53" ht="84.75" customHeight="1">
      <c r="A2379" s="23" t="str">
        <f>+IFERROR(VLOOKUP(R2379,'[2]Listas niveles'!$D$2:$E$11,2,FALSE),"")</f>
        <v>DTCA</v>
      </c>
      <c r="B2379" s="23" t="str">
        <f>+IFERROR(VLOOKUP(AS2379,'[2]Listas anexo 1'!$A$7:$B$8,2,FALSE),"")</f>
        <v>ADMIN</v>
      </c>
      <c r="C2379" s="23" t="str">
        <f>+IFERROR(VLOOKUP(AT2379,'[2]Listas anexo 1'!$A$13:$B$15,2,FALSE),"")</f>
        <v>ADMINYCOOR</v>
      </c>
      <c r="D2379" s="23" t="str">
        <f>+IFERROR(VLOOKUP(AT2379,'[2]Listas anexo 1'!$A$13:$C$15,3,FALSE),"")</f>
        <v>CONTRIBUIR</v>
      </c>
      <c r="E2379" s="23" t="str">
        <f>+IFERROR(VLOOKUP(AT2379,'[2]Listas anexo 1'!$A$19:$B$21,2,FALSE),"")</f>
        <v>ADMINOB</v>
      </c>
      <c r="F2379" s="23" t="str">
        <f>+IFERROR(VLOOKUP(AV2379,'[2]Listas anexo 1'!$J$13:$K$21,2,FALSE),"")</f>
        <v>ADOBI</v>
      </c>
      <c r="G2379" s="23" t="str">
        <f>+IFERROR(VLOOKUP(AW2379,'[2]LISTAS ANEXO 1. 2'!$A$9:$B$38,2,FALSE),"")</f>
        <v>AI</v>
      </c>
      <c r="H2379" s="23" t="str">
        <f>+IFERROR(IF(C2379="ADMINYCOOR",VLOOKUP(AY2379,'[2]LISTAS ANEXO 1. 3'!$B$13:$C$42,2,FALSE),IF(C2379="TASAS",VLOOKUP(AY2379,'[2]LISTAS ANEXO 1. 3'!$B$43:$C$51,2,FALSE),IF(C2379="FORTALECIMIENTO",VLOOKUP(AY2379,'[2]LISTAS ANEXO 1. 3'!$B$52:$C$58,2,FALSE),""))),"")</f>
        <v>AA</v>
      </c>
      <c r="I2379" s="23" t="str">
        <f>+IFERROR(VLOOKUP(#REF!,'[2]LISTAS ANEXO 1. 4'!$B$74:$C$90,2,FALSE),"")</f>
        <v/>
      </c>
      <c r="J2379" s="23" t="str">
        <f>+IFERROR(VLOOKUP(X2379,[2]ORDINALES!$B$2:$C$5,2,FALSE),"")</f>
        <v>CTADOS</v>
      </c>
      <c r="K2379" s="23" t="str">
        <f>+IFERROR(VLOOKUP(#REF!,[2]REGION!$G$2:$I$1125,2,FALSE),"")</f>
        <v/>
      </c>
      <c r="L2379" s="23" t="str">
        <f>+IFERROR(VLOOKUP(AI2379,[2]REGION!$G$2:$I$1125,2,FALSE),"")</f>
        <v>MAGDALENA</v>
      </c>
      <c r="M2379" s="23" t="str">
        <f>+IFERROR(VLOOKUP(#REF!,[2]ORDINALES!$H$2:$I$382,2,FALSE),"")</f>
        <v/>
      </c>
      <c r="N2379" s="23" t="str">
        <f>IFERROR(VLOOKUP(U2379,'[2]Lista Willy'!$B$11:$D$14,3,FALSE),"")</f>
        <v>REC_11</v>
      </c>
      <c r="O2379" s="24"/>
      <c r="P2379" s="90">
        <v>71028</v>
      </c>
      <c r="Q2379" s="90" t="s">
        <v>540</v>
      </c>
      <c r="R2379" s="90" t="s">
        <v>1757</v>
      </c>
      <c r="S2379" s="90" t="s">
        <v>2279</v>
      </c>
      <c r="T2379" s="94" t="s">
        <v>1757</v>
      </c>
      <c r="U2379" s="90" t="s">
        <v>52</v>
      </c>
      <c r="V2379" s="94" t="s">
        <v>53</v>
      </c>
      <c r="W2379" s="90" t="s">
        <v>54</v>
      </c>
      <c r="X2379" s="90" t="s">
        <v>55</v>
      </c>
      <c r="Y2379" s="147" t="s">
        <v>2308</v>
      </c>
      <c r="Z2379" s="87">
        <v>38830000</v>
      </c>
      <c r="AA2379" s="120"/>
      <c r="AB2379" s="87"/>
      <c r="AC2379" s="87"/>
      <c r="AD2379" s="87"/>
      <c r="AE2379" s="120">
        <v>38830000</v>
      </c>
      <c r="AF2379" s="88"/>
      <c r="AG2379" s="89"/>
      <c r="AH2379" s="90"/>
      <c r="AI2379" s="90" t="s">
        <v>1759</v>
      </c>
      <c r="AJ2379" s="90" t="s">
        <v>2151</v>
      </c>
      <c r="AK2379" s="90" t="s">
        <v>59</v>
      </c>
      <c r="AL2379" s="90" t="s">
        <v>2281</v>
      </c>
      <c r="AM2379" s="90" t="s">
        <v>2282</v>
      </c>
      <c r="AN2379" s="90" t="s">
        <v>2283</v>
      </c>
      <c r="AO2379" s="90"/>
      <c r="AP2379" s="90"/>
      <c r="AQ2379" s="90" t="s">
        <v>387</v>
      </c>
      <c r="AR2379" s="90" t="s">
        <v>1818</v>
      </c>
      <c r="AS2379" s="90" t="s">
        <v>60</v>
      </c>
      <c r="AT2379" s="90" t="s">
        <v>61</v>
      </c>
      <c r="AU2379" s="97" t="s">
        <v>62</v>
      </c>
      <c r="AV2379" s="98" t="s">
        <v>125</v>
      </c>
      <c r="AW2379" s="98" t="s">
        <v>126</v>
      </c>
      <c r="AX2379" s="97">
        <v>3202032</v>
      </c>
      <c r="AY2379" s="98" t="s">
        <v>127</v>
      </c>
      <c r="AZ2379" s="98" t="s">
        <v>128</v>
      </c>
      <c r="BA2379" s="24"/>
    </row>
    <row r="2380" spans="1:53" ht="84.75" customHeight="1">
      <c r="A2380" s="23" t="str">
        <f>+IFERROR(VLOOKUP(R2380,'[2]Listas niveles'!$D$2:$E$11,2,FALSE),"")</f>
        <v>DTCA</v>
      </c>
      <c r="B2380" s="23" t="str">
        <f>+IFERROR(VLOOKUP(AS2380,'[2]Listas anexo 1'!$A$7:$B$8,2,FALSE),"")</f>
        <v>ADMIN</v>
      </c>
      <c r="C2380" s="23" t="str">
        <f>+IFERROR(VLOOKUP(AT2380,'[2]Listas anexo 1'!$A$13:$B$15,2,FALSE),"")</f>
        <v>ADMINYCOOR</v>
      </c>
      <c r="D2380" s="23" t="str">
        <f>+IFERROR(VLOOKUP(AT2380,'[2]Listas anexo 1'!$A$13:$C$15,3,FALSE),"")</f>
        <v>CONTRIBUIR</v>
      </c>
      <c r="E2380" s="23" t="str">
        <f>+IFERROR(VLOOKUP(AT2380,'[2]Listas anexo 1'!$A$19:$B$21,2,FALSE),"")</f>
        <v>ADMINOB</v>
      </c>
      <c r="F2380" s="23" t="str">
        <f>+IFERROR(VLOOKUP(AV2380,'[2]Listas anexo 1'!$J$13:$K$21,2,FALSE),"")</f>
        <v>ADOBI</v>
      </c>
      <c r="G2380" s="23" t="str">
        <f>+IFERROR(VLOOKUP(AW2380,'[2]LISTAS ANEXO 1. 2'!$A$9:$B$38,2,FALSE),"")</f>
        <v>AIII</v>
      </c>
      <c r="H2380" s="23" t="str">
        <f>+IFERROR(IF(C2380="ADMINYCOOR",VLOOKUP(AY2380,'[2]LISTAS ANEXO 1. 3'!$B$13:$C$42,2,FALSE),IF(C2380="TASAS",VLOOKUP(AY2380,'[2]LISTAS ANEXO 1. 3'!$B$43:$C$51,2,FALSE),IF(C2380="FORTALECIMIENTO",VLOOKUP(AY2380,'[2]LISTAS ANEXO 1. 3'!$B$52:$C$58,2,FALSE),""))),"")</f>
        <v>DD</v>
      </c>
      <c r="I2380" s="23" t="str">
        <f>+IFERROR(VLOOKUP(#REF!,'[2]LISTAS ANEXO 1. 4'!$B$74:$C$90,2,FALSE),"")</f>
        <v/>
      </c>
      <c r="J2380" s="23" t="str">
        <f>+IFERROR(VLOOKUP(X2380,[2]ORDINALES!$B$2:$C$5,2,FALSE),"")</f>
        <v>CTADOS</v>
      </c>
      <c r="K2380" s="23" t="str">
        <f>+IFERROR(VLOOKUP(#REF!,[2]REGION!$G$2:$I$1125,2,FALSE),"")</f>
        <v/>
      </c>
      <c r="L2380" s="23" t="str">
        <f>+IFERROR(VLOOKUP(AI2380,[2]REGION!$G$2:$I$1125,2,FALSE),"")</f>
        <v>MAGDALENA</v>
      </c>
      <c r="M2380" s="23" t="str">
        <f>+IFERROR(VLOOKUP(#REF!,[2]ORDINALES!$H$2:$I$382,2,FALSE),"")</f>
        <v/>
      </c>
      <c r="N2380" s="23" t="str">
        <f>IFERROR(VLOOKUP(U2380,'[2]Lista Willy'!$B$11:$D$14,3,FALSE),"")</f>
        <v>REC_11</v>
      </c>
      <c r="O2380" s="24"/>
      <c r="P2380" s="90">
        <v>71029</v>
      </c>
      <c r="Q2380" s="90" t="s">
        <v>540</v>
      </c>
      <c r="R2380" s="90" t="s">
        <v>1757</v>
      </c>
      <c r="S2380" s="90" t="s">
        <v>2279</v>
      </c>
      <c r="T2380" s="94" t="s">
        <v>1757</v>
      </c>
      <c r="U2380" s="90" t="s">
        <v>52</v>
      </c>
      <c r="V2380" s="94" t="s">
        <v>53</v>
      </c>
      <c r="W2380" s="90" t="s">
        <v>54</v>
      </c>
      <c r="X2380" s="90" t="s">
        <v>55</v>
      </c>
      <c r="Y2380" s="147" t="s">
        <v>2309</v>
      </c>
      <c r="Z2380" s="87">
        <v>31859960</v>
      </c>
      <c r="AA2380" s="120"/>
      <c r="AB2380" s="87"/>
      <c r="AC2380" s="87"/>
      <c r="AD2380" s="87"/>
      <c r="AE2380" s="120">
        <v>31859960</v>
      </c>
      <c r="AF2380" s="88"/>
      <c r="AG2380" s="89"/>
      <c r="AH2380" s="90"/>
      <c r="AI2380" s="90" t="s">
        <v>1759</v>
      </c>
      <c r="AJ2380" s="90" t="s">
        <v>2151</v>
      </c>
      <c r="AK2380" s="90" t="s">
        <v>59</v>
      </c>
      <c r="AL2380" s="90" t="s">
        <v>2281</v>
      </c>
      <c r="AM2380" s="90" t="s">
        <v>2282</v>
      </c>
      <c r="AN2380" s="90" t="s">
        <v>2283</v>
      </c>
      <c r="AO2380" s="90"/>
      <c r="AP2380" s="90"/>
      <c r="AQ2380" s="90" t="s">
        <v>387</v>
      </c>
      <c r="AR2380" s="90" t="s">
        <v>1818</v>
      </c>
      <c r="AS2380" s="90" t="s">
        <v>60</v>
      </c>
      <c r="AT2380" s="90" t="s">
        <v>61</v>
      </c>
      <c r="AU2380" s="97" t="s">
        <v>62</v>
      </c>
      <c r="AV2380" s="98" t="s">
        <v>125</v>
      </c>
      <c r="AW2380" s="98" t="s">
        <v>324</v>
      </c>
      <c r="AX2380" s="97">
        <v>3202005</v>
      </c>
      <c r="AY2380" s="98" t="s">
        <v>325</v>
      </c>
      <c r="AZ2380" s="98" t="s">
        <v>326</v>
      </c>
      <c r="BA2380" s="24"/>
    </row>
    <row r="2381" spans="1:53" ht="84.75" customHeight="1">
      <c r="A2381" s="23" t="str">
        <f>+IFERROR(VLOOKUP(R2381,'[2]Listas niveles'!$D$2:$E$11,2,FALSE),"")</f>
        <v>DTCA</v>
      </c>
      <c r="B2381" s="23" t="str">
        <f>+IFERROR(VLOOKUP(AS2381,'[2]Listas anexo 1'!$A$7:$B$8,2,FALSE),"")</f>
        <v>ADMIN</v>
      </c>
      <c r="C2381" s="23" t="str">
        <f>+IFERROR(VLOOKUP(AT2381,'[2]Listas anexo 1'!$A$13:$B$15,2,FALSE),"")</f>
        <v>ADMINYCOOR</v>
      </c>
      <c r="D2381" s="23" t="str">
        <f>+IFERROR(VLOOKUP(AT2381,'[2]Listas anexo 1'!$A$13:$C$15,3,FALSE),"")</f>
        <v>CONTRIBUIR</v>
      </c>
      <c r="E2381" s="23" t="str">
        <f>+IFERROR(VLOOKUP(AT2381,'[2]Listas anexo 1'!$A$19:$B$21,2,FALSE),"")</f>
        <v>ADMINOB</v>
      </c>
      <c r="F2381" s="23" t="str">
        <f>+IFERROR(VLOOKUP(AV2381,'[2]Listas anexo 1'!$J$13:$K$21,2,FALSE),"")</f>
        <v>ADOBI</v>
      </c>
      <c r="G2381" s="23" t="str">
        <f>+IFERROR(VLOOKUP(AW2381,'[2]LISTAS ANEXO 1. 2'!$A$9:$B$38,2,FALSE),"")</f>
        <v>AIII</v>
      </c>
      <c r="H2381" s="23" t="str">
        <f>+IFERROR(IF(C2381="ADMINYCOOR",VLOOKUP(AY2381,'[2]LISTAS ANEXO 1. 3'!$B$13:$C$42,2,FALSE),IF(C2381="TASAS",VLOOKUP(AY2381,'[2]LISTAS ANEXO 1. 3'!$B$43:$C$51,2,FALSE),IF(C2381="FORTALECIMIENTO",VLOOKUP(AY2381,'[2]LISTAS ANEXO 1. 3'!$B$52:$C$58,2,FALSE),""))),"")</f>
        <v>DD</v>
      </c>
      <c r="I2381" s="23" t="str">
        <f>+IFERROR(VLOOKUP(#REF!,'[2]LISTAS ANEXO 1. 4'!$B$74:$C$90,2,FALSE),"")</f>
        <v/>
      </c>
      <c r="J2381" s="23" t="str">
        <f>+IFERROR(VLOOKUP(X2381,[2]ORDINALES!$B$2:$C$5,2,FALSE),"")</f>
        <v>CTADOS</v>
      </c>
      <c r="K2381" s="23" t="str">
        <f>+IFERROR(VLOOKUP(#REF!,[2]REGION!$G$2:$I$1125,2,FALSE),"")</f>
        <v/>
      </c>
      <c r="L2381" s="23" t="str">
        <f>+IFERROR(VLOOKUP(AI2381,[2]REGION!$G$2:$I$1125,2,FALSE),"")</f>
        <v>MAGDALENA</v>
      </c>
      <c r="M2381" s="23" t="str">
        <f>+IFERROR(VLOOKUP(#REF!,[2]ORDINALES!$H$2:$I$382,2,FALSE),"")</f>
        <v/>
      </c>
      <c r="N2381" s="23" t="str">
        <f>IFERROR(VLOOKUP(U2381,'[2]Lista Willy'!$B$11:$D$14,3,FALSE),"")</f>
        <v>REC_11</v>
      </c>
      <c r="O2381" s="24"/>
      <c r="P2381" s="90">
        <v>71030</v>
      </c>
      <c r="Q2381" s="90" t="s">
        <v>540</v>
      </c>
      <c r="R2381" s="90" t="s">
        <v>1757</v>
      </c>
      <c r="S2381" s="90" t="s">
        <v>2279</v>
      </c>
      <c r="T2381" s="94" t="s">
        <v>1757</v>
      </c>
      <c r="U2381" s="90" t="s">
        <v>52</v>
      </c>
      <c r="V2381" s="94" t="s">
        <v>53</v>
      </c>
      <c r="W2381" s="90" t="s">
        <v>54</v>
      </c>
      <c r="X2381" s="90" t="s">
        <v>55</v>
      </c>
      <c r="Y2381" s="147" t="s">
        <v>2310</v>
      </c>
      <c r="Z2381" s="87">
        <v>31859960</v>
      </c>
      <c r="AA2381" s="120"/>
      <c r="AB2381" s="87"/>
      <c r="AC2381" s="87"/>
      <c r="AD2381" s="87"/>
      <c r="AE2381" s="120">
        <v>31859960</v>
      </c>
      <c r="AF2381" s="88"/>
      <c r="AG2381" s="89"/>
      <c r="AH2381" s="90"/>
      <c r="AI2381" s="90" t="s">
        <v>1759</v>
      </c>
      <c r="AJ2381" s="90" t="s">
        <v>2151</v>
      </c>
      <c r="AK2381" s="90" t="s">
        <v>59</v>
      </c>
      <c r="AL2381" s="90" t="s">
        <v>2281</v>
      </c>
      <c r="AM2381" s="90" t="s">
        <v>2282</v>
      </c>
      <c r="AN2381" s="90" t="s">
        <v>2283</v>
      </c>
      <c r="AO2381" s="90"/>
      <c r="AP2381" s="90"/>
      <c r="AQ2381" s="90" t="s">
        <v>387</v>
      </c>
      <c r="AR2381" s="90" t="s">
        <v>1818</v>
      </c>
      <c r="AS2381" s="90" t="s">
        <v>60</v>
      </c>
      <c r="AT2381" s="90" t="s">
        <v>61</v>
      </c>
      <c r="AU2381" s="97" t="s">
        <v>62</v>
      </c>
      <c r="AV2381" s="98" t="s">
        <v>125</v>
      </c>
      <c r="AW2381" s="98" t="s">
        <v>324</v>
      </c>
      <c r="AX2381" s="97">
        <v>3202005</v>
      </c>
      <c r="AY2381" s="98" t="s">
        <v>325</v>
      </c>
      <c r="AZ2381" s="98" t="s">
        <v>326</v>
      </c>
      <c r="BA2381" s="24"/>
    </row>
    <row r="2382" spans="1:53" ht="84.75" customHeight="1">
      <c r="A2382" s="23" t="str">
        <f>+IFERROR(VLOOKUP(R2382,'[2]Listas niveles'!$D$2:$E$11,2,FALSE),"")</f>
        <v>DTOR</v>
      </c>
      <c r="B2382" s="23" t="str">
        <f>+IFERROR(VLOOKUP(AS2382,'[2]Listas anexo 1'!$A$7:$B$8,2,FALSE),"")</f>
        <v>ADMIN</v>
      </c>
      <c r="C2382" s="23" t="str">
        <f>+IFERROR(VLOOKUP(AT2382,'[2]Listas anexo 1'!$A$13:$B$15,2,FALSE),"")</f>
        <v>ADMINYCOOR</v>
      </c>
      <c r="D2382" s="23" t="str">
        <f>+IFERROR(VLOOKUP(AT2382,'[2]Listas anexo 1'!$A$13:$C$15,3,FALSE),"")</f>
        <v>CONTRIBUIR</v>
      </c>
      <c r="E2382" s="23" t="str">
        <f>+IFERROR(VLOOKUP(AT2382,'[2]Listas anexo 1'!$A$19:$B$21,2,FALSE),"")</f>
        <v>ADMINOB</v>
      </c>
      <c r="F2382" s="23" t="str">
        <f>+IFERROR(VLOOKUP(AV2382,'[2]Listas anexo 1'!$J$13:$K$21,2,FALSE),"")</f>
        <v>ADOBIV</v>
      </c>
      <c r="G2382" s="23" t="str">
        <f>+IFERROR(VLOOKUP(AW2382,'[2]LISTAS ANEXO 1. 2'!$A$9:$B$38,2,FALSE),"")</f>
        <v>AXI</v>
      </c>
      <c r="H2382" s="23" t="str">
        <f>+IFERROR(IF(C2382="ADMINYCOOR",VLOOKUP(AY2382,'[2]LISTAS ANEXO 1. 3'!$B$13:$C$42,2,FALSE),IF(C2382="TASAS",VLOOKUP(AY2382,'[2]LISTAS ANEXO 1. 3'!$B$43:$C$51,2,FALSE),IF(C2382="FORTALECIMIENTO",VLOOKUP(AY2382,'[2]LISTAS ANEXO 1. 3'!$B$52:$C$58,2,FALSE),""))),"")</f>
        <v>PP</v>
      </c>
      <c r="I2382" s="23" t="str">
        <f>+IFERROR(VLOOKUP(#REF!,'[2]LISTAS ANEXO 1. 4'!$B$74:$C$90,2,FALSE),"")</f>
        <v/>
      </c>
      <c r="J2382" s="23" t="str">
        <f>+IFERROR(VLOOKUP(X2382,[2]ORDINALES!$B$2:$C$5,2,FALSE),"")</f>
        <v>CTADOS</v>
      </c>
      <c r="K2382" s="23" t="str">
        <f>+IFERROR(VLOOKUP(#REF!,[2]REGION!$G$2:$I$1125,2,FALSE),"")</f>
        <v/>
      </c>
      <c r="L2382" s="23" t="str">
        <f>+IFERROR(VLOOKUP(AI2382,[2]REGION!$G$2:$I$1125,2,FALSE),"")</f>
        <v>META</v>
      </c>
      <c r="M2382" s="23" t="str">
        <f>+IFERROR(VLOOKUP(#REF!,[2]ORDINALES!$H$2:$I$382,2,FALSE),"")</f>
        <v/>
      </c>
      <c r="N2382" s="23" t="str">
        <f>IFERROR(VLOOKUP(U2382,'[2]Lista Willy'!$B$11:$D$14,3,FALSE),"")</f>
        <v>REC_11</v>
      </c>
      <c r="O2382" s="24"/>
      <c r="P2382" s="90">
        <v>72000</v>
      </c>
      <c r="Q2382" s="90" t="s">
        <v>540</v>
      </c>
      <c r="R2382" s="90" t="s">
        <v>2311</v>
      </c>
      <c r="S2382" s="90" t="s">
        <v>2311</v>
      </c>
      <c r="T2382" s="90" t="s">
        <v>2311</v>
      </c>
      <c r="U2382" s="90" t="s">
        <v>52</v>
      </c>
      <c r="V2382" s="94" t="s">
        <v>53</v>
      </c>
      <c r="W2382" s="90" t="s">
        <v>54</v>
      </c>
      <c r="X2382" s="90" t="s">
        <v>55</v>
      </c>
      <c r="Y2382" s="90" t="s">
        <v>2312</v>
      </c>
      <c r="Z2382" s="88">
        <v>252989026</v>
      </c>
      <c r="AA2382" s="120"/>
      <c r="AB2382" s="88"/>
      <c r="AC2382" s="88"/>
      <c r="AD2382" s="88"/>
      <c r="AE2382" s="120">
        <v>252989026</v>
      </c>
      <c r="AF2382" s="88"/>
      <c r="AG2382" s="89">
        <v>0</v>
      </c>
      <c r="AH2382" s="90" t="s">
        <v>567</v>
      </c>
      <c r="AI2382" s="90" t="s">
        <v>2313</v>
      </c>
      <c r="AJ2382" s="90" t="s">
        <v>2314</v>
      </c>
      <c r="AK2382" s="90" t="s">
        <v>59</v>
      </c>
      <c r="AL2382" s="90" t="s">
        <v>2315</v>
      </c>
      <c r="AM2382" s="90"/>
      <c r="AN2382" s="90" t="s">
        <v>567</v>
      </c>
      <c r="AO2382" s="90"/>
      <c r="AP2382" s="90" t="s">
        <v>567</v>
      </c>
      <c r="AQ2382" s="90" t="s">
        <v>387</v>
      </c>
      <c r="AR2382" s="90" t="s">
        <v>2316</v>
      </c>
      <c r="AS2382" s="90" t="s">
        <v>60</v>
      </c>
      <c r="AT2382" s="90" t="s">
        <v>61</v>
      </c>
      <c r="AU2382" s="97" t="s">
        <v>62</v>
      </c>
      <c r="AV2382" s="98" t="s">
        <v>63</v>
      </c>
      <c r="AW2382" s="98" t="s">
        <v>442</v>
      </c>
      <c r="AX2382" s="97">
        <v>3202002</v>
      </c>
      <c r="AY2382" s="98" t="s">
        <v>211</v>
      </c>
      <c r="AZ2382" s="98" t="s">
        <v>447</v>
      </c>
      <c r="BA2382" s="24"/>
    </row>
    <row r="2383" spans="1:53" ht="84.75" customHeight="1">
      <c r="A2383" s="23" t="str">
        <f>+IFERROR(VLOOKUP(R2383,'[2]Listas niveles'!$D$2:$E$11,2,FALSE),"")</f>
        <v>DTOR</v>
      </c>
      <c r="B2383" s="23" t="str">
        <f>+IFERROR(VLOOKUP(AS2383,'[2]Listas anexo 1'!$A$7:$B$8,2,FALSE),"")</f>
        <v>ADMIN</v>
      </c>
      <c r="C2383" s="23" t="str">
        <f>+IFERROR(VLOOKUP(AT2383,'[2]Listas anexo 1'!$A$13:$B$15,2,FALSE),"")</f>
        <v>ADMINYCOOR</v>
      </c>
      <c r="D2383" s="23" t="str">
        <f>+IFERROR(VLOOKUP(AT2383,'[2]Listas anexo 1'!$A$13:$C$15,3,FALSE),"")</f>
        <v>CONTRIBUIR</v>
      </c>
      <c r="E2383" s="23" t="str">
        <f>+IFERROR(VLOOKUP(AT2383,'[2]Listas anexo 1'!$A$19:$B$21,2,FALSE),"")</f>
        <v>ADMINOB</v>
      </c>
      <c r="F2383" s="23" t="str">
        <f>+IFERROR(VLOOKUP(AV2383,'[2]Listas anexo 1'!$J$13:$K$21,2,FALSE),"")</f>
        <v>ADOBIV</v>
      </c>
      <c r="G2383" s="23" t="str">
        <f>+IFERROR(VLOOKUP(AW2383,'[2]LISTAS ANEXO 1. 2'!$A$9:$B$38,2,FALSE),"")</f>
        <v>AXI</v>
      </c>
      <c r="H2383" s="23" t="str">
        <f>+IFERROR(IF(C2383="ADMINYCOOR",VLOOKUP(AY2383,'[2]LISTAS ANEXO 1. 3'!$B$13:$C$42,2,FALSE),IF(C2383="TASAS",VLOOKUP(AY2383,'[2]LISTAS ANEXO 1. 3'!$B$43:$C$51,2,FALSE),IF(C2383="FORTALECIMIENTO",VLOOKUP(AY2383,'[2]LISTAS ANEXO 1. 3'!$B$52:$C$58,2,FALSE),""))),"")</f>
        <v>PP</v>
      </c>
      <c r="I2383" s="23" t="str">
        <f>+IFERROR(VLOOKUP(#REF!,'[2]LISTAS ANEXO 1. 4'!$B$74:$C$90,2,FALSE),"")</f>
        <v/>
      </c>
      <c r="J2383" s="23" t="str">
        <f>+IFERROR(VLOOKUP(X2383,[2]ORDINALES!$B$2:$C$5,2,FALSE),"")</f>
        <v>CTADOS</v>
      </c>
      <c r="K2383" s="23" t="str">
        <f>+IFERROR(VLOOKUP(#REF!,[2]REGION!$G$2:$I$1125,2,FALSE),"")</f>
        <v/>
      </c>
      <c r="L2383" s="23" t="str">
        <f>+IFERROR(VLOOKUP(AI2383,[2]REGION!$G$2:$I$1125,2,FALSE),"")</f>
        <v>META</v>
      </c>
      <c r="M2383" s="23" t="str">
        <f>+IFERROR(VLOOKUP(#REF!,[2]ORDINALES!$H$2:$I$382,2,FALSE),"")</f>
        <v/>
      </c>
      <c r="N2383" s="23" t="str">
        <f>IFERROR(VLOOKUP(U2383,'[2]Lista Willy'!$B$11:$D$14,3,FALSE),"")</f>
        <v>REC_11</v>
      </c>
      <c r="O2383" s="24"/>
      <c r="P2383" s="90">
        <v>72001</v>
      </c>
      <c r="Q2383" s="90" t="s">
        <v>540</v>
      </c>
      <c r="R2383" s="90" t="s">
        <v>2311</v>
      </c>
      <c r="S2383" s="90" t="s">
        <v>2311</v>
      </c>
      <c r="T2383" s="90" t="s">
        <v>2311</v>
      </c>
      <c r="U2383" s="90" t="s">
        <v>52</v>
      </c>
      <c r="V2383" s="94" t="s">
        <v>53</v>
      </c>
      <c r="W2383" s="90" t="s">
        <v>54</v>
      </c>
      <c r="X2383" s="90" t="s">
        <v>55</v>
      </c>
      <c r="Y2383" s="90" t="s">
        <v>2317</v>
      </c>
      <c r="Z2383" s="88">
        <v>10300000</v>
      </c>
      <c r="AA2383" s="120"/>
      <c r="AB2383" s="88"/>
      <c r="AC2383" s="88"/>
      <c r="AD2383" s="88"/>
      <c r="AE2383" s="120">
        <v>10300000</v>
      </c>
      <c r="AF2383" s="88"/>
      <c r="AG2383" s="89">
        <v>0</v>
      </c>
      <c r="AH2383" s="90" t="s">
        <v>567</v>
      </c>
      <c r="AI2383" s="90" t="s">
        <v>2313</v>
      </c>
      <c r="AJ2383" s="90" t="s">
        <v>2314</v>
      </c>
      <c r="AK2383" s="90" t="s">
        <v>59</v>
      </c>
      <c r="AL2383" s="90" t="s">
        <v>2315</v>
      </c>
      <c r="AM2383" s="90"/>
      <c r="AN2383" s="90" t="s">
        <v>567</v>
      </c>
      <c r="AO2383" s="90"/>
      <c r="AP2383" s="90" t="s">
        <v>567</v>
      </c>
      <c r="AQ2383" s="90" t="s">
        <v>387</v>
      </c>
      <c r="AR2383" s="90" t="s">
        <v>2316</v>
      </c>
      <c r="AS2383" s="90" t="s">
        <v>60</v>
      </c>
      <c r="AT2383" s="90" t="s">
        <v>61</v>
      </c>
      <c r="AU2383" s="97" t="s">
        <v>62</v>
      </c>
      <c r="AV2383" s="98" t="s">
        <v>63</v>
      </c>
      <c r="AW2383" s="98" t="s">
        <v>442</v>
      </c>
      <c r="AX2383" s="97">
        <v>3202002</v>
      </c>
      <c r="AY2383" s="98" t="s">
        <v>211</v>
      </c>
      <c r="AZ2383" s="98" t="s">
        <v>447</v>
      </c>
      <c r="BA2383" s="24"/>
    </row>
    <row r="2384" spans="1:53" ht="84.75" customHeight="1">
      <c r="A2384" s="23" t="str">
        <f>+IFERROR(VLOOKUP(R2384,'[2]Listas niveles'!$D$2:$E$11,2,FALSE),"")</f>
        <v>DTOR</v>
      </c>
      <c r="B2384" s="23" t="str">
        <f>+IFERROR(VLOOKUP(AS2384,'[2]Listas anexo 1'!$A$7:$B$8,2,FALSE),"")</f>
        <v>ADMIN</v>
      </c>
      <c r="C2384" s="23" t="str">
        <f>+IFERROR(VLOOKUP(AT2384,'[2]Listas anexo 1'!$A$13:$B$15,2,FALSE),"")</f>
        <v>ADMINYCOOR</v>
      </c>
      <c r="D2384" s="23" t="str">
        <f>+IFERROR(VLOOKUP(AT2384,'[2]Listas anexo 1'!$A$13:$C$15,3,FALSE),"")</f>
        <v>CONTRIBUIR</v>
      </c>
      <c r="E2384" s="23" t="str">
        <f>+IFERROR(VLOOKUP(AT2384,'[2]Listas anexo 1'!$A$19:$B$21,2,FALSE),"")</f>
        <v>ADMINOB</v>
      </c>
      <c r="F2384" s="23" t="str">
        <f>+IFERROR(VLOOKUP(AV2384,'[2]Listas anexo 1'!$J$13:$K$21,2,FALSE),"")</f>
        <v>ADOBIII</v>
      </c>
      <c r="G2384" s="23" t="str">
        <f>+IFERROR(VLOOKUP(AW2384,'[2]LISTAS ANEXO 1. 2'!$A$9:$B$38,2,FALSE),"")</f>
        <v>AVI</v>
      </c>
      <c r="H2384" s="23" t="str">
        <f>+IFERROR(IF(C2384="ADMINYCOOR",VLOOKUP(AY2384,'[2]LISTAS ANEXO 1. 3'!$B$13:$C$42,2,FALSE),IF(C2384="TASAS",VLOOKUP(AY2384,'[2]LISTAS ANEXO 1. 3'!$B$43:$C$51,2,FALSE),IF(C2384="FORTALECIMIENTO",VLOOKUP(AY2384,'[2]LISTAS ANEXO 1. 3'!$B$52:$C$58,2,FALSE),""))),"")</f>
        <v>HH</v>
      </c>
      <c r="I2384" s="23" t="str">
        <f>+IFERROR(VLOOKUP(#REF!,'[2]LISTAS ANEXO 1. 4'!$B$74:$C$90,2,FALSE),"")</f>
        <v/>
      </c>
      <c r="J2384" s="23" t="str">
        <f>+IFERROR(VLOOKUP(X2384,[2]ORDINALES!$B$2:$C$5,2,FALSE),"")</f>
        <v>CTADOS</v>
      </c>
      <c r="K2384" s="23" t="str">
        <f>+IFERROR(VLOOKUP(#REF!,[2]REGION!$G$2:$I$1125,2,FALSE),"")</f>
        <v/>
      </c>
      <c r="L2384" s="23" t="str">
        <f>+IFERROR(VLOOKUP(AI2384,[2]REGION!$G$2:$I$1125,2,FALSE),"")</f>
        <v>META</v>
      </c>
      <c r="M2384" s="23" t="str">
        <f>+IFERROR(VLOOKUP(#REF!,[2]ORDINALES!$H$2:$I$382,2,FALSE),"")</f>
        <v/>
      </c>
      <c r="N2384" s="23" t="str">
        <f>IFERROR(VLOOKUP(U2384,'[2]Lista Willy'!$B$11:$D$14,3,FALSE),"")</f>
        <v>REC_11</v>
      </c>
      <c r="O2384" s="24"/>
      <c r="P2384" s="90">
        <v>72002</v>
      </c>
      <c r="Q2384" s="90" t="s">
        <v>540</v>
      </c>
      <c r="R2384" s="90" t="s">
        <v>2311</v>
      </c>
      <c r="S2384" s="90" t="s">
        <v>2311</v>
      </c>
      <c r="T2384" s="90" t="s">
        <v>2311</v>
      </c>
      <c r="U2384" s="90" t="s">
        <v>52</v>
      </c>
      <c r="V2384" s="94" t="s">
        <v>53</v>
      </c>
      <c r="W2384" s="90" t="s">
        <v>54</v>
      </c>
      <c r="X2384" s="90" t="s">
        <v>55</v>
      </c>
      <c r="Y2384" s="90" t="s">
        <v>2317</v>
      </c>
      <c r="Z2384" s="88">
        <v>8240000</v>
      </c>
      <c r="AA2384" s="120"/>
      <c r="AB2384" s="88"/>
      <c r="AC2384" s="88"/>
      <c r="AD2384" s="88"/>
      <c r="AE2384" s="120">
        <v>8240000</v>
      </c>
      <c r="AF2384" s="88"/>
      <c r="AG2384" s="89">
        <v>0</v>
      </c>
      <c r="AH2384" s="90" t="s">
        <v>567</v>
      </c>
      <c r="AI2384" s="90" t="s">
        <v>2313</v>
      </c>
      <c r="AJ2384" s="90" t="s">
        <v>2314</v>
      </c>
      <c r="AK2384" s="90" t="s">
        <v>59</v>
      </c>
      <c r="AL2384" s="90" t="s">
        <v>2315</v>
      </c>
      <c r="AM2384" s="90"/>
      <c r="AN2384" s="90" t="s">
        <v>567</v>
      </c>
      <c r="AO2384" s="90"/>
      <c r="AP2384" s="90" t="s">
        <v>567</v>
      </c>
      <c r="AQ2384" s="90" t="s">
        <v>387</v>
      </c>
      <c r="AR2384" s="90" t="s">
        <v>2316</v>
      </c>
      <c r="AS2384" s="90" t="s">
        <v>60</v>
      </c>
      <c r="AT2384" s="90" t="s">
        <v>61</v>
      </c>
      <c r="AU2384" s="97" t="s">
        <v>62</v>
      </c>
      <c r="AV2384" s="98" t="s">
        <v>272</v>
      </c>
      <c r="AW2384" s="98" t="s">
        <v>273</v>
      </c>
      <c r="AX2384" s="97">
        <v>3202010</v>
      </c>
      <c r="AY2384" s="98" t="s">
        <v>274</v>
      </c>
      <c r="AZ2384" s="98" t="s">
        <v>275</v>
      </c>
      <c r="BA2384" s="24"/>
    </row>
    <row r="2385" spans="1:53" ht="84.75" customHeight="1">
      <c r="A2385" s="23" t="str">
        <f>+IFERROR(VLOOKUP(R2385,'[2]Listas niveles'!$D$2:$E$11,2,FALSE),"")</f>
        <v>DTOR</v>
      </c>
      <c r="B2385" s="23" t="str">
        <f>+IFERROR(VLOOKUP(AS2385,'[2]Listas anexo 1'!$A$7:$B$8,2,FALSE),"")</f>
        <v>ADMIN</v>
      </c>
      <c r="C2385" s="23" t="str">
        <f>+IFERROR(VLOOKUP(AT2385,'[2]Listas anexo 1'!$A$13:$B$15,2,FALSE),"")</f>
        <v>ADMINYCOOR</v>
      </c>
      <c r="D2385" s="23" t="str">
        <f>+IFERROR(VLOOKUP(AT2385,'[2]Listas anexo 1'!$A$13:$C$15,3,FALSE),"")</f>
        <v>CONTRIBUIR</v>
      </c>
      <c r="E2385" s="23" t="str">
        <f>+IFERROR(VLOOKUP(AT2385,'[2]Listas anexo 1'!$A$19:$B$21,2,FALSE),"")</f>
        <v>ADMINOB</v>
      </c>
      <c r="F2385" s="23" t="str">
        <f>+IFERROR(VLOOKUP(AV2385,'[2]Listas anexo 1'!$J$13:$K$21,2,FALSE),"")</f>
        <v>ADOBIII</v>
      </c>
      <c r="G2385" s="23" t="str">
        <f>+IFERROR(VLOOKUP(AW2385,'[2]LISTAS ANEXO 1. 2'!$A$9:$B$38,2,FALSE),"")</f>
        <v>AVI</v>
      </c>
      <c r="H2385" s="23" t="str">
        <f>+IFERROR(IF(C2385="ADMINYCOOR",VLOOKUP(AY2385,'[2]LISTAS ANEXO 1. 3'!$B$13:$C$42,2,FALSE),IF(C2385="TASAS",VLOOKUP(AY2385,'[2]LISTAS ANEXO 1. 3'!$B$43:$C$51,2,FALSE),IF(C2385="FORTALECIMIENTO",VLOOKUP(AY2385,'[2]LISTAS ANEXO 1. 3'!$B$52:$C$58,2,FALSE),""))),"")</f>
        <v>HH</v>
      </c>
      <c r="I2385" s="23" t="str">
        <f>+IFERROR(VLOOKUP(#REF!,'[2]LISTAS ANEXO 1. 4'!$B$74:$C$90,2,FALSE),"")</f>
        <v/>
      </c>
      <c r="J2385" s="23" t="str">
        <f>+IFERROR(VLOOKUP(X2385,[2]ORDINALES!$B$2:$C$5,2,FALSE),"")</f>
        <v>CTADOS</v>
      </c>
      <c r="K2385" s="23" t="str">
        <f>+IFERROR(VLOOKUP(#REF!,[2]REGION!$G$2:$I$1125,2,FALSE),"")</f>
        <v/>
      </c>
      <c r="L2385" s="23" t="str">
        <f>+IFERROR(VLOOKUP(AI2385,[2]REGION!$G$2:$I$1125,2,FALSE),"")</f>
        <v>META</v>
      </c>
      <c r="M2385" s="23" t="str">
        <f>+IFERROR(VLOOKUP(#REF!,[2]ORDINALES!$H$2:$I$382,2,FALSE),"")</f>
        <v/>
      </c>
      <c r="N2385" s="23" t="str">
        <f>IFERROR(VLOOKUP(U2385,'[2]Lista Willy'!$B$11:$D$14,3,FALSE),"")</f>
        <v>REC_11</v>
      </c>
      <c r="O2385" s="24"/>
      <c r="P2385" s="90">
        <v>72003</v>
      </c>
      <c r="Q2385" s="90" t="s">
        <v>540</v>
      </c>
      <c r="R2385" s="90" t="s">
        <v>2311</v>
      </c>
      <c r="S2385" s="90" t="s">
        <v>2311</v>
      </c>
      <c r="T2385" s="90" t="s">
        <v>2311</v>
      </c>
      <c r="U2385" s="90" t="s">
        <v>52</v>
      </c>
      <c r="V2385" s="94" t="s">
        <v>53</v>
      </c>
      <c r="W2385" s="90" t="s">
        <v>54</v>
      </c>
      <c r="X2385" s="90" t="s">
        <v>55</v>
      </c>
      <c r="Y2385" s="90" t="s">
        <v>2318</v>
      </c>
      <c r="Z2385" s="88">
        <v>75730006</v>
      </c>
      <c r="AA2385" s="120"/>
      <c r="AB2385" s="88"/>
      <c r="AC2385" s="88"/>
      <c r="AD2385" s="88"/>
      <c r="AE2385" s="120">
        <v>75730006</v>
      </c>
      <c r="AF2385" s="88"/>
      <c r="AG2385" s="89">
        <v>0</v>
      </c>
      <c r="AH2385" s="90" t="s">
        <v>567</v>
      </c>
      <c r="AI2385" s="90" t="s">
        <v>2313</v>
      </c>
      <c r="AJ2385" s="90" t="s">
        <v>2314</v>
      </c>
      <c r="AK2385" s="90" t="s">
        <v>59</v>
      </c>
      <c r="AL2385" s="90" t="s">
        <v>2315</v>
      </c>
      <c r="AM2385" s="90"/>
      <c r="AN2385" s="90" t="s">
        <v>567</v>
      </c>
      <c r="AO2385" s="90"/>
      <c r="AP2385" s="90" t="s">
        <v>567</v>
      </c>
      <c r="AQ2385" s="90" t="s">
        <v>387</v>
      </c>
      <c r="AR2385" s="90" t="s">
        <v>2316</v>
      </c>
      <c r="AS2385" s="90" t="s">
        <v>60</v>
      </c>
      <c r="AT2385" s="90" t="s">
        <v>61</v>
      </c>
      <c r="AU2385" s="97" t="s">
        <v>62</v>
      </c>
      <c r="AV2385" s="98" t="s">
        <v>272</v>
      </c>
      <c r="AW2385" s="98" t="s">
        <v>273</v>
      </c>
      <c r="AX2385" s="97">
        <v>3202010</v>
      </c>
      <c r="AY2385" s="98" t="s">
        <v>274</v>
      </c>
      <c r="AZ2385" s="98" t="s">
        <v>275</v>
      </c>
      <c r="BA2385" s="24"/>
    </row>
    <row r="2386" spans="1:53" ht="84.75" customHeight="1">
      <c r="A2386" s="23" t="str">
        <f>+IFERROR(VLOOKUP(R2386,'[2]Listas niveles'!$D$2:$E$11,2,FALSE),"")</f>
        <v>DTOR</v>
      </c>
      <c r="B2386" s="23" t="str">
        <f>+IFERROR(VLOOKUP(AS2386,'[2]Listas anexo 1'!$A$7:$B$8,2,FALSE),"")</f>
        <v>ADMIN</v>
      </c>
      <c r="C2386" s="23" t="str">
        <f>+IFERROR(VLOOKUP(AT2386,'[2]Listas anexo 1'!$A$13:$B$15,2,FALSE),"")</f>
        <v>ADMINYCOOR</v>
      </c>
      <c r="D2386" s="23" t="str">
        <f>+IFERROR(VLOOKUP(AT2386,'[2]Listas anexo 1'!$A$13:$C$15,3,FALSE),"")</f>
        <v>CONTRIBUIR</v>
      </c>
      <c r="E2386" s="23" t="str">
        <f>+IFERROR(VLOOKUP(AT2386,'[2]Listas anexo 1'!$A$19:$B$21,2,FALSE),"")</f>
        <v>ADMINOB</v>
      </c>
      <c r="F2386" s="23" t="str">
        <f>+IFERROR(VLOOKUP(AV2386,'[2]Listas anexo 1'!$J$13:$K$21,2,FALSE),"")</f>
        <v>ADOBIII</v>
      </c>
      <c r="G2386" s="23" t="str">
        <f>+IFERROR(VLOOKUP(AW2386,'[2]LISTAS ANEXO 1. 2'!$A$9:$B$38,2,FALSE),"")</f>
        <v>AVI</v>
      </c>
      <c r="H2386" s="23" t="str">
        <f>+IFERROR(IF(C2386="ADMINYCOOR",VLOOKUP(AY2386,'[2]LISTAS ANEXO 1. 3'!$B$13:$C$42,2,FALSE),IF(C2386="TASAS",VLOOKUP(AY2386,'[2]LISTAS ANEXO 1. 3'!$B$43:$C$51,2,FALSE),IF(C2386="FORTALECIMIENTO",VLOOKUP(AY2386,'[2]LISTAS ANEXO 1. 3'!$B$52:$C$58,2,FALSE),""))),"")</f>
        <v>HH</v>
      </c>
      <c r="I2386" s="23" t="str">
        <f>+IFERROR(VLOOKUP(#REF!,'[2]LISTAS ANEXO 1. 4'!$B$74:$C$90,2,FALSE),"")</f>
        <v/>
      </c>
      <c r="J2386" s="23" t="str">
        <f>+IFERROR(VLOOKUP(X2386,[2]ORDINALES!$B$2:$C$5,2,FALSE),"")</f>
        <v>CTADOS</v>
      </c>
      <c r="K2386" s="23" t="str">
        <f>+IFERROR(VLOOKUP(#REF!,[2]REGION!$G$2:$I$1125,2,FALSE),"")</f>
        <v/>
      </c>
      <c r="L2386" s="23" t="str">
        <f>+IFERROR(VLOOKUP(AI2386,[2]REGION!$G$2:$I$1125,2,FALSE),"")</f>
        <v>META</v>
      </c>
      <c r="M2386" s="23" t="str">
        <f>+IFERROR(VLOOKUP(#REF!,[2]ORDINALES!$H$2:$I$382,2,FALSE),"")</f>
        <v/>
      </c>
      <c r="N2386" s="23" t="str">
        <f>IFERROR(VLOOKUP(U2386,'[2]Lista Willy'!$B$11:$D$14,3,FALSE),"")</f>
        <v>REC_11</v>
      </c>
      <c r="O2386" s="24"/>
      <c r="P2386" s="90">
        <v>72004</v>
      </c>
      <c r="Q2386" s="90" t="s">
        <v>540</v>
      </c>
      <c r="R2386" s="90" t="s">
        <v>2311</v>
      </c>
      <c r="S2386" s="90" t="s">
        <v>2311</v>
      </c>
      <c r="T2386" s="90" t="s">
        <v>2311</v>
      </c>
      <c r="U2386" s="90" t="s">
        <v>52</v>
      </c>
      <c r="V2386" s="94" t="s">
        <v>53</v>
      </c>
      <c r="W2386" s="90" t="s">
        <v>54</v>
      </c>
      <c r="X2386" s="90" t="s">
        <v>55</v>
      </c>
      <c r="Y2386" s="90" t="s">
        <v>2319</v>
      </c>
      <c r="Z2386" s="88">
        <v>8000000</v>
      </c>
      <c r="AA2386" s="120"/>
      <c r="AB2386" s="88"/>
      <c r="AC2386" s="88"/>
      <c r="AD2386" s="88"/>
      <c r="AE2386" s="120">
        <v>8000000</v>
      </c>
      <c r="AF2386" s="88"/>
      <c r="AG2386" s="89">
        <v>0</v>
      </c>
      <c r="AH2386" s="90" t="s">
        <v>567</v>
      </c>
      <c r="AI2386" s="90" t="s">
        <v>2313</v>
      </c>
      <c r="AJ2386" s="90" t="s">
        <v>2320</v>
      </c>
      <c r="AK2386" s="90" t="s">
        <v>59</v>
      </c>
      <c r="AL2386" s="90" t="s">
        <v>2315</v>
      </c>
      <c r="AM2386" s="90"/>
      <c r="AN2386" s="90" t="s">
        <v>567</v>
      </c>
      <c r="AO2386" s="90"/>
      <c r="AP2386" s="90" t="s">
        <v>567</v>
      </c>
      <c r="AQ2386" s="90" t="s">
        <v>387</v>
      </c>
      <c r="AR2386" s="90" t="s">
        <v>2316</v>
      </c>
      <c r="AS2386" s="90" t="s">
        <v>60</v>
      </c>
      <c r="AT2386" s="90" t="s">
        <v>61</v>
      </c>
      <c r="AU2386" s="97" t="s">
        <v>62</v>
      </c>
      <c r="AV2386" s="98" t="s">
        <v>272</v>
      </c>
      <c r="AW2386" s="98" t="s">
        <v>273</v>
      </c>
      <c r="AX2386" s="97">
        <v>3202010</v>
      </c>
      <c r="AY2386" s="98" t="s">
        <v>274</v>
      </c>
      <c r="AZ2386" s="98" t="s">
        <v>275</v>
      </c>
      <c r="BA2386" s="24"/>
    </row>
    <row r="2387" spans="1:53" ht="84.75" customHeight="1">
      <c r="A2387" s="23" t="str">
        <f>+IFERROR(VLOOKUP(R2387,'[2]Listas niveles'!$D$2:$E$11,2,FALSE),"")</f>
        <v>DTOR</v>
      </c>
      <c r="B2387" s="23" t="str">
        <f>+IFERROR(VLOOKUP(AS2387,'[2]Listas anexo 1'!$A$7:$B$8,2,FALSE),"")</f>
        <v>ADMIN</v>
      </c>
      <c r="C2387" s="23" t="str">
        <f>+IFERROR(VLOOKUP(AT2387,'[2]Listas anexo 1'!$A$13:$B$15,2,FALSE),"")</f>
        <v>ADMINYCOOR</v>
      </c>
      <c r="D2387" s="23" t="str">
        <f>+IFERROR(VLOOKUP(AT2387,'[2]Listas anexo 1'!$A$13:$C$15,3,FALSE),"")</f>
        <v>CONTRIBUIR</v>
      </c>
      <c r="E2387" s="23" t="str">
        <f>+IFERROR(VLOOKUP(AT2387,'[2]Listas anexo 1'!$A$19:$B$21,2,FALSE),"")</f>
        <v>ADMINOB</v>
      </c>
      <c r="F2387" s="23" t="str">
        <f>+IFERROR(VLOOKUP(AV2387,'[2]Listas anexo 1'!$J$13:$K$21,2,FALSE),"")</f>
        <v>ADOBI</v>
      </c>
      <c r="G2387" s="23" t="str">
        <f>+IFERROR(VLOOKUP(AW2387,'[2]LISTAS ANEXO 1. 2'!$A$9:$B$38,2,FALSE),"")</f>
        <v>AI</v>
      </c>
      <c r="H2387" s="23" t="str">
        <f>+IFERROR(IF(C2387="ADMINYCOOR",VLOOKUP(AY2387,'[2]LISTAS ANEXO 1. 3'!$B$13:$C$42,2,FALSE),IF(C2387="TASAS",VLOOKUP(AY2387,'[2]LISTAS ANEXO 1. 3'!$B$43:$C$51,2,FALSE),IF(C2387="FORTALECIMIENTO",VLOOKUP(AY2387,'[2]LISTAS ANEXO 1. 3'!$B$52:$C$58,2,FALSE),""))),"")</f>
        <v>AA</v>
      </c>
      <c r="I2387" s="23" t="str">
        <f>+IFERROR(VLOOKUP(#REF!,'[2]LISTAS ANEXO 1. 4'!$B$74:$C$90,2,FALSE),"")</f>
        <v/>
      </c>
      <c r="J2387" s="23" t="str">
        <f>+IFERROR(VLOOKUP(X2387,[2]ORDINALES!$B$2:$C$5,2,FALSE),"")</f>
        <v>CTADOS</v>
      </c>
      <c r="K2387" s="23" t="str">
        <f>+IFERROR(VLOOKUP(#REF!,[2]REGION!$G$2:$I$1125,2,FALSE),"")</f>
        <v/>
      </c>
      <c r="L2387" s="23" t="str">
        <f>+IFERROR(VLOOKUP(AI2387,[2]REGION!$G$2:$I$1125,2,FALSE),"")</f>
        <v>META</v>
      </c>
      <c r="M2387" s="23" t="str">
        <f>+IFERROR(VLOOKUP(#REF!,[2]ORDINALES!$H$2:$I$382,2,FALSE),"")</f>
        <v/>
      </c>
      <c r="N2387" s="23" t="str">
        <f>IFERROR(VLOOKUP(U2387,'[2]Lista Willy'!$B$11:$D$14,3,FALSE),"")</f>
        <v>REC_11</v>
      </c>
      <c r="O2387" s="24"/>
      <c r="P2387" s="90">
        <v>72005</v>
      </c>
      <c r="Q2387" s="90" t="s">
        <v>540</v>
      </c>
      <c r="R2387" s="90" t="s">
        <v>2311</v>
      </c>
      <c r="S2387" s="90" t="s">
        <v>2311</v>
      </c>
      <c r="T2387" s="90" t="s">
        <v>2311</v>
      </c>
      <c r="U2387" s="90" t="s">
        <v>52</v>
      </c>
      <c r="V2387" s="94" t="s">
        <v>53</v>
      </c>
      <c r="W2387" s="90" t="s">
        <v>54</v>
      </c>
      <c r="X2387" s="90" t="s">
        <v>55</v>
      </c>
      <c r="Y2387" s="90" t="s">
        <v>2321</v>
      </c>
      <c r="Z2387" s="88">
        <v>470958862</v>
      </c>
      <c r="AA2387" s="120"/>
      <c r="AB2387" s="88"/>
      <c r="AC2387" s="88"/>
      <c r="AD2387" s="88"/>
      <c r="AE2387" s="120">
        <v>470958862</v>
      </c>
      <c r="AF2387" s="88"/>
      <c r="AG2387" s="89">
        <v>0</v>
      </c>
      <c r="AH2387" s="90" t="s">
        <v>567</v>
      </c>
      <c r="AI2387" s="90" t="s">
        <v>2313</v>
      </c>
      <c r="AJ2387" s="90" t="s">
        <v>2314</v>
      </c>
      <c r="AK2387" s="90" t="s">
        <v>59</v>
      </c>
      <c r="AL2387" s="90" t="s">
        <v>2315</v>
      </c>
      <c r="AM2387" s="90" t="s">
        <v>182</v>
      </c>
      <c r="AN2387" s="90" t="s">
        <v>2322</v>
      </c>
      <c r="AO2387" s="90"/>
      <c r="AP2387" s="90" t="s">
        <v>567</v>
      </c>
      <c r="AQ2387" s="90" t="s">
        <v>387</v>
      </c>
      <c r="AR2387" s="90" t="s">
        <v>2323</v>
      </c>
      <c r="AS2387" s="90" t="s">
        <v>60</v>
      </c>
      <c r="AT2387" s="90" t="s">
        <v>61</v>
      </c>
      <c r="AU2387" s="97" t="s">
        <v>62</v>
      </c>
      <c r="AV2387" s="98" t="s">
        <v>125</v>
      </c>
      <c r="AW2387" s="98" t="s">
        <v>126</v>
      </c>
      <c r="AX2387" s="97">
        <v>3202032</v>
      </c>
      <c r="AY2387" s="98" t="s">
        <v>127</v>
      </c>
      <c r="AZ2387" s="98" t="s">
        <v>128</v>
      </c>
      <c r="BA2387" s="24"/>
    </row>
    <row r="2388" spans="1:53" ht="84.75" customHeight="1">
      <c r="A2388" s="23" t="str">
        <f>+IFERROR(VLOOKUP(R2388,'[2]Listas niveles'!$D$2:$E$11,2,FALSE),"")</f>
        <v>DTOR</v>
      </c>
      <c r="B2388" s="23" t="str">
        <f>+IFERROR(VLOOKUP(AS2388,'[2]Listas anexo 1'!$A$7:$B$8,2,FALSE),"")</f>
        <v>ADMIN</v>
      </c>
      <c r="C2388" s="23" t="str">
        <f>+IFERROR(VLOOKUP(AT2388,'[2]Listas anexo 1'!$A$13:$B$15,2,FALSE),"")</f>
        <v>ADMINYCOOR</v>
      </c>
      <c r="D2388" s="23" t="str">
        <f>+IFERROR(VLOOKUP(AT2388,'[2]Listas anexo 1'!$A$13:$C$15,3,FALSE),"")</f>
        <v>CONTRIBUIR</v>
      </c>
      <c r="E2388" s="23" t="str">
        <f>+IFERROR(VLOOKUP(AT2388,'[2]Listas anexo 1'!$A$19:$B$21,2,FALSE),"")</f>
        <v>ADMINOB</v>
      </c>
      <c r="F2388" s="23" t="str">
        <f>+IFERROR(VLOOKUP(AV2388,'[2]Listas anexo 1'!$J$13:$K$21,2,FALSE),"")</f>
        <v>ADOBI</v>
      </c>
      <c r="G2388" s="23" t="str">
        <f>+IFERROR(VLOOKUP(AW2388,'[2]LISTAS ANEXO 1. 2'!$A$9:$B$38,2,FALSE),"")</f>
        <v>AI</v>
      </c>
      <c r="H2388" s="23" t="str">
        <f>+IFERROR(IF(C2388="ADMINYCOOR",VLOOKUP(AY2388,'[2]LISTAS ANEXO 1. 3'!$B$13:$C$42,2,FALSE),IF(C2388="TASAS",VLOOKUP(AY2388,'[2]LISTAS ANEXO 1. 3'!$B$43:$C$51,2,FALSE),IF(C2388="FORTALECIMIENTO",VLOOKUP(AY2388,'[2]LISTAS ANEXO 1. 3'!$B$52:$C$58,2,FALSE),""))),"")</f>
        <v>AA</v>
      </c>
      <c r="I2388" s="23" t="str">
        <f>+IFERROR(VLOOKUP(#REF!,'[2]LISTAS ANEXO 1. 4'!$B$74:$C$90,2,FALSE),"")</f>
        <v/>
      </c>
      <c r="J2388" s="23" t="str">
        <f>+IFERROR(VLOOKUP(X2388,[2]ORDINALES!$B$2:$C$5,2,FALSE),"")</f>
        <v>CTADOS</v>
      </c>
      <c r="K2388" s="23" t="str">
        <f>+IFERROR(VLOOKUP(#REF!,[2]REGION!$G$2:$I$1125,2,FALSE),"")</f>
        <v/>
      </c>
      <c r="L2388" s="23" t="str">
        <f>+IFERROR(VLOOKUP(AI2388,[2]REGION!$G$2:$I$1125,2,FALSE),"")</f>
        <v>META</v>
      </c>
      <c r="M2388" s="23" t="str">
        <f>+IFERROR(VLOOKUP(#REF!,[2]ORDINALES!$H$2:$I$382,2,FALSE),"")</f>
        <v/>
      </c>
      <c r="N2388" s="23" t="str">
        <f>IFERROR(VLOOKUP(U2388,'[2]Lista Willy'!$B$11:$D$14,3,FALSE),"")</f>
        <v>REC_11</v>
      </c>
      <c r="O2388" s="24"/>
      <c r="P2388" s="90">
        <v>72006</v>
      </c>
      <c r="Q2388" s="90" t="s">
        <v>540</v>
      </c>
      <c r="R2388" s="90" t="s">
        <v>2311</v>
      </c>
      <c r="S2388" s="90" t="s">
        <v>2311</v>
      </c>
      <c r="T2388" s="90" t="s">
        <v>2311</v>
      </c>
      <c r="U2388" s="90" t="s">
        <v>52</v>
      </c>
      <c r="V2388" s="94" t="s">
        <v>53</v>
      </c>
      <c r="W2388" s="90" t="s">
        <v>54</v>
      </c>
      <c r="X2388" s="90" t="s">
        <v>55</v>
      </c>
      <c r="Y2388" s="90" t="s">
        <v>2317</v>
      </c>
      <c r="Z2388" s="88">
        <v>9837725</v>
      </c>
      <c r="AA2388" s="120"/>
      <c r="AB2388" s="88"/>
      <c r="AC2388" s="88"/>
      <c r="AD2388" s="88"/>
      <c r="AE2388" s="120">
        <v>9837725</v>
      </c>
      <c r="AF2388" s="88"/>
      <c r="AG2388" s="89">
        <v>0</v>
      </c>
      <c r="AH2388" s="90" t="s">
        <v>567</v>
      </c>
      <c r="AI2388" s="90" t="s">
        <v>2313</v>
      </c>
      <c r="AJ2388" s="90" t="s">
        <v>2314</v>
      </c>
      <c r="AK2388" s="90" t="s">
        <v>59</v>
      </c>
      <c r="AL2388" s="90" t="s">
        <v>2315</v>
      </c>
      <c r="AM2388" s="90" t="s">
        <v>182</v>
      </c>
      <c r="AN2388" s="90" t="s">
        <v>2322</v>
      </c>
      <c r="AO2388" s="90"/>
      <c r="AP2388" s="90" t="s">
        <v>567</v>
      </c>
      <c r="AQ2388" s="90" t="s">
        <v>387</v>
      </c>
      <c r="AR2388" s="90" t="s">
        <v>2323</v>
      </c>
      <c r="AS2388" s="90" t="s">
        <v>60</v>
      </c>
      <c r="AT2388" s="90" t="s">
        <v>61</v>
      </c>
      <c r="AU2388" s="97" t="s">
        <v>62</v>
      </c>
      <c r="AV2388" s="98" t="s">
        <v>125</v>
      </c>
      <c r="AW2388" s="98" t="s">
        <v>126</v>
      </c>
      <c r="AX2388" s="97">
        <v>3202032</v>
      </c>
      <c r="AY2388" s="98" t="s">
        <v>127</v>
      </c>
      <c r="AZ2388" s="98" t="s">
        <v>128</v>
      </c>
      <c r="BA2388" s="24"/>
    </row>
    <row r="2389" spans="1:53" ht="84.75" customHeight="1">
      <c r="A2389" s="23" t="str">
        <f>+IFERROR(VLOOKUP(R2389,'[2]Listas niveles'!$D$2:$E$11,2,FALSE),"")</f>
        <v>DTOR</v>
      </c>
      <c r="B2389" s="23" t="str">
        <f>+IFERROR(VLOOKUP(AS2389,'[2]Listas anexo 1'!$A$7:$B$8,2,FALSE),"")</f>
        <v>ADMIN</v>
      </c>
      <c r="C2389" s="23" t="str">
        <f>+IFERROR(VLOOKUP(AT2389,'[2]Listas anexo 1'!$A$13:$B$15,2,FALSE),"")</f>
        <v>ADMINYCOOR</v>
      </c>
      <c r="D2389" s="23" t="str">
        <f>+IFERROR(VLOOKUP(AT2389,'[2]Listas anexo 1'!$A$13:$C$15,3,FALSE),"")</f>
        <v>CONTRIBUIR</v>
      </c>
      <c r="E2389" s="23" t="str">
        <f>+IFERROR(VLOOKUP(AT2389,'[2]Listas anexo 1'!$A$19:$B$21,2,FALSE),"")</f>
        <v>ADMINOB</v>
      </c>
      <c r="F2389" s="23" t="str">
        <f>+IFERROR(VLOOKUP(AV2389,'[2]Listas anexo 1'!$J$13:$K$21,2,FALSE),"")</f>
        <v>ADOBI</v>
      </c>
      <c r="G2389" s="23" t="str">
        <f>+IFERROR(VLOOKUP(AW2389,'[2]LISTAS ANEXO 1. 2'!$A$9:$B$38,2,FALSE),"")</f>
        <v>AI</v>
      </c>
      <c r="H2389" s="23" t="str">
        <f>+IFERROR(IF(C2389="ADMINYCOOR",VLOOKUP(AY2389,'[2]LISTAS ANEXO 1. 3'!$B$13:$C$42,2,FALSE),IF(C2389="TASAS",VLOOKUP(AY2389,'[2]LISTAS ANEXO 1. 3'!$B$43:$C$51,2,FALSE),IF(C2389="FORTALECIMIENTO",VLOOKUP(AY2389,'[2]LISTAS ANEXO 1. 3'!$B$52:$C$58,2,FALSE),""))),"")</f>
        <v>AA</v>
      </c>
      <c r="I2389" s="23" t="str">
        <f>+IFERROR(VLOOKUP(#REF!,'[2]LISTAS ANEXO 1. 4'!$B$74:$C$90,2,FALSE),"")</f>
        <v/>
      </c>
      <c r="J2389" s="23" t="str">
        <f>+IFERROR(VLOOKUP(X2389,[2]ORDINALES!$B$2:$C$5,2,FALSE),"")</f>
        <v>CTADOS</v>
      </c>
      <c r="K2389" s="23" t="str">
        <f>+IFERROR(VLOOKUP(#REF!,[2]REGION!$G$2:$I$1125,2,FALSE),"")</f>
        <v/>
      </c>
      <c r="L2389" s="23" t="str">
        <f>+IFERROR(VLOOKUP(AI2389,[2]REGION!$G$2:$I$1125,2,FALSE),"")</f>
        <v>META</v>
      </c>
      <c r="M2389" s="23" t="str">
        <f>+IFERROR(VLOOKUP(#REF!,[2]ORDINALES!$H$2:$I$382,2,FALSE),"")</f>
        <v/>
      </c>
      <c r="N2389" s="23" t="str">
        <f>IFERROR(VLOOKUP(U2389,'[2]Lista Willy'!$B$11:$D$14,3,FALSE),"")</f>
        <v>REC_21</v>
      </c>
      <c r="O2389" s="24"/>
      <c r="P2389" s="90">
        <v>72007</v>
      </c>
      <c r="Q2389" s="90" t="s">
        <v>540</v>
      </c>
      <c r="R2389" s="90" t="s">
        <v>2311</v>
      </c>
      <c r="S2389" s="90" t="s">
        <v>2311</v>
      </c>
      <c r="T2389" s="90" t="s">
        <v>2311</v>
      </c>
      <c r="U2389" s="90" t="s">
        <v>1028</v>
      </c>
      <c r="V2389" s="94" t="s">
        <v>154</v>
      </c>
      <c r="W2389" s="90" t="s">
        <v>54</v>
      </c>
      <c r="X2389" s="90" t="s">
        <v>55</v>
      </c>
      <c r="Y2389" s="90" t="s">
        <v>1642</v>
      </c>
      <c r="Z2389" s="88">
        <v>24000000</v>
      </c>
      <c r="AA2389" s="120"/>
      <c r="AB2389" s="88"/>
      <c r="AC2389" s="88"/>
      <c r="AD2389" s="88"/>
      <c r="AE2389" s="120">
        <v>24000000</v>
      </c>
      <c r="AF2389" s="88"/>
      <c r="AG2389" s="89">
        <v>0</v>
      </c>
      <c r="AH2389" s="90" t="s">
        <v>567</v>
      </c>
      <c r="AI2389" s="90" t="s">
        <v>2313</v>
      </c>
      <c r="AJ2389" s="90" t="s">
        <v>2314</v>
      </c>
      <c r="AK2389" s="90" t="s">
        <v>59</v>
      </c>
      <c r="AL2389" s="90" t="s">
        <v>2315</v>
      </c>
      <c r="AM2389" s="90"/>
      <c r="AN2389" s="90" t="s">
        <v>567</v>
      </c>
      <c r="AO2389" s="90"/>
      <c r="AP2389" s="90" t="s">
        <v>567</v>
      </c>
      <c r="AQ2389" s="90" t="s">
        <v>387</v>
      </c>
      <c r="AR2389" s="90" t="s">
        <v>2323</v>
      </c>
      <c r="AS2389" s="90" t="s">
        <v>60</v>
      </c>
      <c r="AT2389" s="90" t="s">
        <v>61</v>
      </c>
      <c r="AU2389" s="97" t="s">
        <v>62</v>
      </c>
      <c r="AV2389" s="98" t="s">
        <v>125</v>
      </c>
      <c r="AW2389" s="98" t="s">
        <v>126</v>
      </c>
      <c r="AX2389" s="97">
        <v>3202032</v>
      </c>
      <c r="AY2389" s="98" t="s">
        <v>127</v>
      </c>
      <c r="AZ2389" s="98" t="s">
        <v>128</v>
      </c>
      <c r="BA2389" s="24"/>
    </row>
    <row r="2390" spans="1:53" ht="84.75" customHeight="1">
      <c r="A2390" s="23" t="str">
        <f>+IFERROR(VLOOKUP(R2390,'[2]Listas niveles'!$D$2:$E$11,2,FALSE),"")</f>
        <v>DTOR</v>
      </c>
      <c r="B2390" s="23" t="str">
        <f>+IFERROR(VLOOKUP(AS2390,'[2]Listas anexo 1'!$A$7:$B$8,2,FALSE),"")</f>
        <v>ADMIN</v>
      </c>
      <c r="C2390" s="23" t="str">
        <f>+IFERROR(VLOOKUP(AT2390,'[2]Listas anexo 1'!$A$13:$B$15,2,FALSE),"")</f>
        <v>ADMINYCOOR</v>
      </c>
      <c r="D2390" s="23" t="str">
        <f>+IFERROR(VLOOKUP(AT2390,'[2]Listas anexo 1'!$A$13:$C$15,3,FALSE),"")</f>
        <v>CONTRIBUIR</v>
      </c>
      <c r="E2390" s="23" t="str">
        <f>+IFERROR(VLOOKUP(AT2390,'[2]Listas anexo 1'!$A$19:$B$21,2,FALSE),"")</f>
        <v>ADMINOB</v>
      </c>
      <c r="F2390" s="23" t="str">
        <f>+IFERROR(VLOOKUP(AV2390,'[2]Listas anexo 1'!$J$13:$K$21,2,FALSE),"")</f>
        <v>ADOBI</v>
      </c>
      <c r="G2390" s="23" t="str">
        <f>+IFERROR(VLOOKUP(AW2390,'[2]LISTAS ANEXO 1. 2'!$A$9:$B$38,2,FALSE),"")</f>
        <v>AI</v>
      </c>
      <c r="H2390" s="23" t="str">
        <f>+IFERROR(IF(C2390="ADMINYCOOR",VLOOKUP(AY2390,'[2]LISTAS ANEXO 1. 3'!$B$13:$C$42,2,FALSE),IF(C2390="TASAS",VLOOKUP(AY2390,'[2]LISTAS ANEXO 1. 3'!$B$43:$C$51,2,FALSE),IF(C2390="FORTALECIMIENTO",VLOOKUP(AY2390,'[2]LISTAS ANEXO 1. 3'!$B$52:$C$58,2,FALSE),""))),"")</f>
        <v>AA</v>
      </c>
      <c r="I2390" s="23" t="str">
        <f>+IFERROR(VLOOKUP(#REF!,'[2]LISTAS ANEXO 1. 4'!$B$74:$C$90,2,FALSE),"")</f>
        <v/>
      </c>
      <c r="J2390" s="23" t="str">
        <f>+IFERROR(VLOOKUP(X2390,[2]ORDINALES!$B$2:$C$5,2,FALSE),"")</f>
        <v>CTADOS</v>
      </c>
      <c r="K2390" s="23" t="str">
        <f>+IFERROR(VLOOKUP(#REF!,[2]REGION!$G$2:$I$1125,2,FALSE),"")</f>
        <v/>
      </c>
      <c r="L2390" s="23" t="str">
        <f>+IFERROR(VLOOKUP(AI2390,[2]REGION!$G$2:$I$1125,2,FALSE),"")</f>
        <v>META</v>
      </c>
      <c r="M2390" s="23" t="str">
        <f>+IFERROR(VLOOKUP(#REF!,[2]ORDINALES!$H$2:$I$382,2,FALSE),"")</f>
        <v/>
      </c>
      <c r="N2390" s="23" t="str">
        <f>IFERROR(VLOOKUP(U2390,'[2]Lista Willy'!$B$11:$D$14,3,FALSE),"")</f>
        <v>REC_11</v>
      </c>
      <c r="O2390" s="24"/>
      <c r="P2390" s="90">
        <v>72008</v>
      </c>
      <c r="Q2390" s="90" t="s">
        <v>540</v>
      </c>
      <c r="R2390" s="90" t="s">
        <v>2311</v>
      </c>
      <c r="S2390" s="90" t="s">
        <v>2311</v>
      </c>
      <c r="T2390" s="90" t="s">
        <v>2311</v>
      </c>
      <c r="U2390" s="90" t="s">
        <v>52</v>
      </c>
      <c r="V2390" s="94" t="s">
        <v>53</v>
      </c>
      <c r="W2390" s="90" t="s">
        <v>54</v>
      </c>
      <c r="X2390" s="90" t="s">
        <v>55</v>
      </c>
      <c r="Y2390" s="90" t="s">
        <v>2324</v>
      </c>
      <c r="Z2390" s="88">
        <v>158561522</v>
      </c>
      <c r="AA2390" s="120"/>
      <c r="AB2390" s="88"/>
      <c r="AC2390" s="88"/>
      <c r="AD2390" s="88"/>
      <c r="AE2390" s="120">
        <v>158561522</v>
      </c>
      <c r="AF2390" s="88"/>
      <c r="AG2390" s="89">
        <v>0</v>
      </c>
      <c r="AH2390" s="90" t="s">
        <v>567</v>
      </c>
      <c r="AI2390" s="90" t="s">
        <v>2313</v>
      </c>
      <c r="AJ2390" s="90" t="s">
        <v>2314</v>
      </c>
      <c r="AK2390" s="90" t="s">
        <v>59</v>
      </c>
      <c r="AL2390" s="90" t="s">
        <v>2315</v>
      </c>
      <c r="AM2390" s="90"/>
      <c r="AN2390" s="90" t="s">
        <v>567</v>
      </c>
      <c r="AO2390" s="90"/>
      <c r="AP2390" s="90" t="s">
        <v>567</v>
      </c>
      <c r="AQ2390" s="90" t="s">
        <v>387</v>
      </c>
      <c r="AR2390" s="90" t="s">
        <v>2323</v>
      </c>
      <c r="AS2390" s="90" t="s">
        <v>60</v>
      </c>
      <c r="AT2390" s="90" t="s">
        <v>61</v>
      </c>
      <c r="AU2390" s="97" t="s">
        <v>62</v>
      </c>
      <c r="AV2390" s="98" t="s">
        <v>125</v>
      </c>
      <c r="AW2390" s="98" t="s">
        <v>126</v>
      </c>
      <c r="AX2390" s="97">
        <v>3202032</v>
      </c>
      <c r="AY2390" s="98" t="s">
        <v>127</v>
      </c>
      <c r="AZ2390" s="98" t="s">
        <v>128</v>
      </c>
      <c r="BA2390" s="24"/>
    </row>
    <row r="2391" spans="1:53" ht="84.75" customHeight="1">
      <c r="A2391" s="23" t="str">
        <f>+IFERROR(VLOOKUP(R2391,'[2]Listas niveles'!$D$2:$E$11,2,FALSE),"")</f>
        <v>DTOR</v>
      </c>
      <c r="B2391" s="23" t="str">
        <f>+IFERROR(VLOOKUP(AS2391,'[2]Listas anexo 1'!$A$7:$B$8,2,FALSE),"")</f>
        <v>ADMIN</v>
      </c>
      <c r="C2391" s="23" t="str">
        <f>+IFERROR(VLOOKUP(AT2391,'[2]Listas anexo 1'!$A$13:$B$15,2,FALSE),"")</f>
        <v>ADMINYCOOR</v>
      </c>
      <c r="D2391" s="23" t="str">
        <f>+IFERROR(VLOOKUP(AT2391,'[2]Listas anexo 1'!$A$13:$C$15,3,FALSE),"")</f>
        <v>CONTRIBUIR</v>
      </c>
      <c r="E2391" s="23" t="str">
        <f>+IFERROR(VLOOKUP(AT2391,'[2]Listas anexo 1'!$A$19:$B$21,2,FALSE),"")</f>
        <v>ADMINOB</v>
      </c>
      <c r="F2391" s="23" t="str">
        <f>+IFERROR(VLOOKUP(AV2391,'[2]Listas anexo 1'!$J$13:$K$21,2,FALSE),"")</f>
        <v>ADOBI</v>
      </c>
      <c r="G2391" s="23" t="str">
        <f>+IFERROR(VLOOKUP(AW2391,'[2]LISTAS ANEXO 1. 2'!$A$9:$B$38,2,FALSE),"")</f>
        <v>AI</v>
      </c>
      <c r="H2391" s="23" t="str">
        <f>+IFERROR(IF(C2391="ADMINYCOOR",VLOOKUP(AY2391,'[2]LISTAS ANEXO 1. 3'!$B$13:$C$42,2,FALSE),IF(C2391="TASAS",VLOOKUP(AY2391,'[2]LISTAS ANEXO 1. 3'!$B$43:$C$51,2,FALSE),IF(C2391="FORTALECIMIENTO",VLOOKUP(AY2391,'[2]LISTAS ANEXO 1. 3'!$B$52:$C$58,2,FALSE),""))),"")</f>
        <v>AA</v>
      </c>
      <c r="I2391" s="23" t="str">
        <f>+IFERROR(VLOOKUP(#REF!,'[2]LISTAS ANEXO 1. 4'!$B$74:$C$90,2,FALSE),"")</f>
        <v/>
      </c>
      <c r="J2391" s="23" t="str">
        <f>+IFERROR(VLOOKUP(X2391,[2]ORDINALES!$B$2:$C$5,2,FALSE),"")</f>
        <v>CTADOS</v>
      </c>
      <c r="K2391" s="23" t="str">
        <f>+IFERROR(VLOOKUP(#REF!,[2]REGION!$G$2:$I$1125,2,FALSE),"")</f>
        <v/>
      </c>
      <c r="L2391" s="23" t="str">
        <f>+IFERROR(VLOOKUP(AI2391,[2]REGION!$G$2:$I$1125,2,FALSE),"")</f>
        <v>META</v>
      </c>
      <c r="M2391" s="23" t="str">
        <f>+IFERROR(VLOOKUP(#REF!,[2]ORDINALES!$H$2:$I$382,2,FALSE),"")</f>
        <v/>
      </c>
      <c r="N2391" s="23" t="str">
        <f>IFERROR(VLOOKUP(U2391,'[2]Lista Willy'!$B$11:$D$14,3,FALSE),"")</f>
        <v>REC_11</v>
      </c>
      <c r="O2391" s="24"/>
      <c r="P2391" s="90">
        <v>72009</v>
      </c>
      <c r="Q2391" s="90" t="s">
        <v>540</v>
      </c>
      <c r="R2391" s="90" t="s">
        <v>2311</v>
      </c>
      <c r="S2391" s="90" t="s">
        <v>2311</v>
      </c>
      <c r="T2391" s="90" t="s">
        <v>2311</v>
      </c>
      <c r="U2391" s="90" t="s">
        <v>52</v>
      </c>
      <c r="V2391" s="94" t="s">
        <v>53</v>
      </c>
      <c r="W2391" s="90" t="s">
        <v>54</v>
      </c>
      <c r="X2391" s="90" t="s">
        <v>55</v>
      </c>
      <c r="Y2391" s="90" t="s">
        <v>2325</v>
      </c>
      <c r="Z2391" s="88">
        <v>23000000</v>
      </c>
      <c r="AA2391" s="120"/>
      <c r="AB2391" s="88"/>
      <c r="AC2391" s="88"/>
      <c r="AD2391" s="88"/>
      <c r="AE2391" s="120">
        <v>23000000</v>
      </c>
      <c r="AF2391" s="88"/>
      <c r="AG2391" s="89">
        <v>0</v>
      </c>
      <c r="AH2391" s="90" t="s">
        <v>567</v>
      </c>
      <c r="AI2391" s="90" t="s">
        <v>2313</v>
      </c>
      <c r="AJ2391" s="90" t="s">
        <v>2314</v>
      </c>
      <c r="AK2391" s="90" t="s">
        <v>59</v>
      </c>
      <c r="AL2391" s="90" t="s">
        <v>2315</v>
      </c>
      <c r="AM2391" s="90"/>
      <c r="AN2391" s="90" t="s">
        <v>567</v>
      </c>
      <c r="AO2391" s="90"/>
      <c r="AP2391" s="90" t="s">
        <v>567</v>
      </c>
      <c r="AQ2391" s="90" t="s">
        <v>387</v>
      </c>
      <c r="AR2391" s="90" t="s">
        <v>2323</v>
      </c>
      <c r="AS2391" s="90" t="s">
        <v>60</v>
      </c>
      <c r="AT2391" s="90" t="s">
        <v>61</v>
      </c>
      <c r="AU2391" s="97" t="s">
        <v>62</v>
      </c>
      <c r="AV2391" s="98" t="s">
        <v>125</v>
      </c>
      <c r="AW2391" s="98" t="s">
        <v>126</v>
      </c>
      <c r="AX2391" s="97">
        <v>3202032</v>
      </c>
      <c r="AY2391" s="98" t="s">
        <v>127</v>
      </c>
      <c r="AZ2391" s="98" t="s">
        <v>128</v>
      </c>
      <c r="BA2391" s="24"/>
    </row>
    <row r="2392" spans="1:53" ht="84.75" customHeight="1">
      <c r="A2392" s="23" t="str">
        <f>+IFERROR(VLOOKUP(R2392,'[2]Listas niveles'!$D$2:$E$11,2,FALSE),"")</f>
        <v>DTOR</v>
      </c>
      <c r="B2392" s="23" t="str">
        <f>+IFERROR(VLOOKUP(AS2392,'[2]Listas anexo 1'!$A$7:$B$8,2,FALSE),"")</f>
        <v>ADMIN</v>
      </c>
      <c r="C2392" s="23" t="str">
        <f>+IFERROR(VLOOKUP(AT2392,'[2]Listas anexo 1'!$A$13:$B$15,2,FALSE),"")</f>
        <v>ADMINYCOOR</v>
      </c>
      <c r="D2392" s="23" t="str">
        <f>+IFERROR(VLOOKUP(AT2392,'[2]Listas anexo 1'!$A$13:$C$15,3,FALSE),"")</f>
        <v>CONTRIBUIR</v>
      </c>
      <c r="E2392" s="23" t="str">
        <f>+IFERROR(VLOOKUP(AT2392,'[2]Listas anexo 1'!$A$19:$B$21,2,FALSE),"")</f>
        <v>ADMINOB</v>
      </c>
      <c r="F2392" s="23" t="str">
        <f>+IFERROR(VLOOKUP(AV2392,'[2]Listas anexo 1'!$J$13:$K$21,2,FALSE),"")</f>
        <v>ADOBI</v>
      </c>
      <c r="G2392" s="23" t="str">
        <f>+IFERROR(VLOOKUP(AW2392,'[2]LISTAS ANEXO 1. 2'!$A$9:$B$38,2,FALSE),"")</f>
        <v>AI</v>
      </c>
      <c r="H2392" s="23" t="str">
        <f>+IFERROR(IF(C2392="ADMINYCOOR",VLOOKUP(AY2392,'[2]LISTAS ANEXO 1. 3'!$B$13:$C$42,2,FALSE),IF(C2392="TASAS",VLOOKUP(AY2392,'[2]LISTAS ANEXO 1. 3'!$B$43:$C$51,2,FALSE),IF(C2392="FORTALECIMIENTO",VLOOKUP(AY2392,'[2]LISTAS ANEXO 1. 3'!$B$52:$C$58,2,FALSE),""))),"")</f>
        <v>AA</v>
      </c>
      <c r="I2392" s="23" t="str">
        <f>+IFERROR(VLOOKUP(#REF!,'[2]LISTAS ANEXO 1. 4'!$B$74:$C$90,2,FALSE),"")</f>
        <v/>
      </c>
      <c r="J2392" s="23" t="str">
        <f>+IFERROR(VLOOKUP(X2392,[2]ORDINALES!$B$2:$C$5,2,FALSE),"")</f>
        <v>CTADOS</v>
      </c>
      <c r="K2392" s="23" t="str">
        <f>+IFERROR(VLOOKUP(#REF!,[2]REGION!$G$2:$I$1125,2,FALSE),"")</f>
        <v/>
      </c>
      <c r="L2392" s="23" t="str">
        <f>+IFERROR(VLOOKUP(AI2392,[2]REGION!$G$2:$I$1125,2,FALSE),"")</f>
        <v>META</v>
      </c>
      <c r="M2392" s="23" t="str">
        <f>+IFERROR(VLOOKUP(#REF!,[2]ORDINALES!$H$2:$I$382,2,FALSE),"")</f>
        <v/>
      </c>
      <c r="N2392" s="23" t="str">
        <f>IFERROR(VLOOKUP(U2392,'[2]Lista Willy'!$B$11:$D$14,3,FALSE),"")</f>
        <v>REC_11</v>
      </c>
      <c r="O2392" s="24"/>
      <c r="P2392" s="90">
        <v>72010</v>
      </c>
      <c r="Q2392" s="90" t="s">
        <v>540</v>
      </c>
      <c r="R2392" s="90" t="s">
        <v>2311</v>
      </c>
      <c r="S2392" s="90" t="s">
        <v>2311</v>
      </c>
      <c r="T2392" s="90" t="s">
        <v>2311</v>
      </c>
      <c r="U2392" s="90" t="s">
        <v>52</v>
      </c>
      <c r="V2392" s="94" t="s">
        <v>53</v>
      </c>
      <c r="W2392" s="90" t="s">
        <v>54</v>
      </c>
      <c r="X2392" s="90" t="s">
        <v>55</v>
      </c>
      <c r="Y2392" s="90" t="s">
        <v>2326</v>
      </c>
      <c r="Z2392" s="88">
        <v>48000000</v>
      </c>
      <c r="AA2392" s="120"/>
      <c r="AB2392" s="88"/>
      <c r="AC2392" s="88"/>
      <c r="AD2392" s="88"/>
      <c r="AE2392" s="120">
        <v>48000000</v>
      </c>
      <c r="AF2392" s="88"/>
      <c r="AG2392" s="89">
        <v>0</v>
      </c>
      <c r="AH2392" s="90" t="s">
        <v>567</v>
      </c>
      <c r="AI2392" s="90" t="s">
        <v>2313</v>
      </c>
      <c r="AJ2392" s="90" t="s">
        <v>2314</v>
      </c>
      <c r="AK2392" s="90" t="s">
        <v>59</v>
      </c>
      <c r="AL2392" s="90" t="s">
        <v>2315</v>
      </c>
      <c r="AM2392" s="90"/>
      <c r="AN2392" s="90" t="s">
        <v>567</v>
      </c>
      <c r="AO2392" s="90"/>
      <c r="AP2392" s="90" t="s">
        <v>567</v>
      </c>
      <c r="AQ2392" s="90" t="s">
        <v>387</v>
      </c>
      <c r="AR2392" s="90" t="s">
        <v>2323</v>
      </c>
      <c r="AS2392" s="90" t="s">
        <v>60</v>
      </c>
      <c r="AT2392" s="90" t="s">
        <v>61</v>
      </c>
      <c r="AU2392" s="97" t="s">
        <v>62</v>
      </c>
      <c r="AV2392" s="98" t="s">
        <v>125</v>
      </c>
      <c r="AW2392" s="98" t="s">
        <v>126</v>
      </c>
      <c r="AX2392" s="97">
        <v>3202032</v>
      </c>
      <c r="AY2392" s="98" t="s">
        <v>127</v>
      </c>
      <c r="AZ2392" s="98" t="s">
        <v>128</v>
      </c>
      <c r="BA2392" s="24"/>
    </row>
    <row r="2393" spans="1:53" ht="84.75" customHeight="1">
      <c r="A2393" s="23" t="str">
        <f>+IFERROR(VLOOKUP(R2393,'[2]Listas niveles'!$D$2:$E$11,2,FALSE),"")</f>
        <v>DTOR</v>
      </c>
      <c r="B2393" s="23" t="str">
        <f>+IFERROR(VLOOKUP(AS2393,'[2]Listas anexo 1'!$A$7:$B$8,2,FALSE),"")</f>
        <v>ADMIN</v>
      </c>
      <c r="C2393" s="23" t="str">
        <f>+IFERROR(VLOOKUP(AT2393,'[2]Listas anexo 1'!$A$13:$B$15,2,FALSE),"")</f>
        <v>ADMINYCOOR</v>
      </c>
      <c r="D2393" s="23" t="str">
        <f>+IFERROR(VLOOKUP(AT2393,'[2]Listas anexo 1'!$A$13:$C$15,3,FALSE),"")</f>
        <v>CONTRIBUIR</v>
      </c>
      <c r="E2393" s="23" t="str">
        <f>+IFERROR(VLOOKUP(AT2393,'[2]Listas anexo 1'!$A$19:$B$21,2,FALSE),"")</f>
        <v>ADMINOB</v>
      </c>
      <c r="F2393" s="23" t="str">
        <f>+IFERROR(VLOOKUP(AV2393,'[2]Listas anexo 1'!$J$13:$K$21,2,FALSE),"")</f>
        <v>ADOBI</v>
      </c>
      <c r="G2393" s="23" t="str">
        <f>+IFERROR(VLOOKUP(AW2393,'[2]LISTAS ANEXO 1. 2'!$A$9:$B$38,2,FALSE),"")</f>
        <v>AI</v>
      </c>
      <c r="H2393" s="23" t="str">
        <f>+IFERROR(IF(C2393="ADMINYCOOR",VLOOKUP(AY2393,'[2]LISTAS ANEXO 1. 3'!$B$13:$C$42,2,FALSE),IF(C2393="TASAS",VLOOKUP(AY2393,'[2]LISTAS ANEXO 1. 3'!$B$43:$C$51,2,FALSE),IF(C2393="FORTALECIMIENTO",VLOOKUP(AY2393,'[2]LISTAS ANEXO 1. 3'!$B$52:$C$58,2,FALSE),""))),"")</f>
        <v>AA</v>
      </c>
      <c r="I2393" s="23" t="str">
        <f>+IFERROR(VLOOKUP(#REF!,'[2]LISTAS ANEXO 1. 4'!$B$74:$C$90,2,FALSE),"")</f>
        <v/>
      </c>
      <c r="J2393" s="23" t="str">
        <f>+IFERROR(VLOOKUP(X2393,[2]ORDINALES!$B$2:$C$5,2,FALSE),"")</f>
        <v>CTADOS</v>
      </c>
      <c r="K2393" s="23" t="str">
        <f>+IFERROR(VLOOKUP(#REF!,[2]REGION!$G$2:$I$1125,2,FALSE),"")</f>
        <v/>
      </c>
      <c r="L2393" s="23" t="str">
        <f>+IFERROR(VLOOKUP(AI2393,[2]REGION!$G$2:$I$1125,2,FALSE),"")</f>
        <v>META</v>
      </c>
      <c r="M2393" s="23" t="str">
        <f>+IFERROR(VLOOKUP(#REF!,[2]ORDINALES!$H$2:$I$382,2,FALSE),"")</f>
        <v/>
      </c>
      <c r="N2393" s="23" t="str">
        <f>IFERROR(VLOOKUP(U2393,'[2]Lista Willy'!$B$11:$D$14,3,FALSE),"")</f>
        <v>REC_11</v>
      </c>
      <c r="O2393" s="24"/>
      <c r="P2393" s="90">
        <v>72011</v>
      </c>
      <c r="Q2393" s="90" t="s">
        <v>540</v>
      </c>
      <c r="R2393" s="90" t="s">
        <v>2311</v>
      </c>
      <c r="S2393" s="90" t="s">
        <v>2311</v>
      </c>
      <c r="T2393" s="90" t="s">
        <v>2311</v>
      </c>
      <c r="U2393" s="90" t="s">
        <v>52</v>
      </c>
      <c r="V2393" s="94" t="s">
        <v>53</v>
      </c>
      <c r="W2393" s="90" t="s">
        <v>54</v>
      </c>
      <c r="X2393" s="90" t="s">
        <v>55</v>
      </c>
      <c r="Y2393" s="90" t="s">
        <v>2327</v>
      </c>
      <c r="Z2393" s="88">
        <v>8240000</v>
      </c>
      <c r="AA2393" s="120"/>
      <c r="AB2393" s="88"/>
      <c r="AC2393" s="88"/>
      <c r="AD2393" s="88"/>
      <c r="AE2393" s="120">
        <v>8240000</v>
      </c>
      <c r="AF2393" s="88"/>
      <c r="AG2393" s="89">
        <v>0</v>
      </c>
      <c r="AH2393" s="90" t="s">
        <v>567</v>
      </c>
      <c r="AI2393" s="90" t="s">
        <v>2313</v>
      </c>
      <c r="AJ2393" s="90" t="s">
        <v>2314</v>
      </c>
      <c r="AK2393" s="90" t="s">
        <v>59</v>
      </c>
      <c r="AL2393" s="90" t="s">
        <v>2315</v>
      </c>
      <c r="AM2393" s="90"/>
      <c r="AN2393" s="90" t="s">
        <v>567</v>
      </c>
      <c r="AO2393" s="90"/>
      <c r="AP2393" s="90" t="s">
        <v>567</v>
      </c>
      <c r="AQ2393" s="90" t="s">
        <v>387</v>
      </c>
      <c r="AR2393" s="90" t="s">
        <v>2323</v>
      </c>
      <c r="AS2393" s="90" t="s">
        <v>60</v>
      </c>
      <c r="AT2393" s="90" t="s">
        <v>61</v>
      </c>
      <c r="AU2393" s="97" t="s">
        <v>62</v>
      </c>
      <c r="AV2393" s="98" t="s">
        <v>125</v>
      </c>
      <c r="AW2393" s="98" t="s">
        <v>126</v>
      </c>
      <c r="AX2393" s="97">
        <v>3202032</v>
      </c>
      <c r="AY2393" s="98" t="s">
        <v>127</v>
      </c>
      <c r="AZ2393" s="98" t="s">
        <v>128</v>
      </c>
      <c r="BA2393" s="24"/>
    </row>
    <row r="2394" spans="1:53" ht="84.75" customHeight="1">
      <c r="A2394" s="23" t="str">
        <f>+IFERROR(VLOOKUP(R2394,'[2]Listas niveles'!$D$2:$E$11,2,FALSE),"")</f>
        <v>DTOR</v>
      </c>
      <c r="B2394" s="23" t="str">
        <f>+IFERROR(VLOOKUP(AS2394,'[2]Listas anexo 1'!$A$7:$B$8,2,FALSE),"")</f>
        <v>ADMIN</v>
      </c>
      <c r="C2394" s="23" t="str">
        <f>+IFERROR(VLOOKUP(AT2394,'[2]Listas anexo 1'!$A$13:$B$15,2,FALSE),"")</f>
        <v>ADMINYCOOR</v>
      </c>
      <c r="D2394" s="23" t="str">
        <f>+IFERROR(VLOOKUP(AT2394,'[2]Listas anexo 1'!$A$13:$C$15,3,FALSE),"")</f>
        <v>CONTRIBUIR</v>
      </c>
      <c r="E2394" s="23" t="str">
        <f>+IFERROR(VLOOKUP(AT2394,'[2]Listas anexo 1'!$A$19:$B$21,2,FALSE),"")</f>
        <v>ADMINOB</v>
      </c>
      <c r="F2394" s="23" t="str">
        <f>+IFERROR(VLOOKUP(AV2394,'[2]Listas anexo 1'!$J$13:$K$21,2,FALSE),"")</f>
        <v>ADOBI</v>
      </c>
      <c r="G2394" s="23" t="str">
        <f>+IFERROR(VLOOKUP(AW2394,'[2]LISTAS ANEXO 1. 2'!$A$9:$B$38,2,FALSE),"")</f>
        <v>AI</v>
      </c>
      <c r="H2394" s="23" t="str">
        <f>+IFERROR(IF(C2394="ADMINYCOOR",VLOOKUP(AY2394,'[2]LISTAS ANEXO 1. 3'!$B$13:$C$42,2,FALSE),IF(C2394="TASAS",VLOOKUP(AY2394,'[2]LISTAS ANEXO 1. 3'!$B$43:$C$51,2,FALSE),IF(C2394="FORTALECIMIENTO",VLOOKUP(AY2394,'[2]LISTAS ANEXO 1. 3'!$B$52:$C$58,2,FALSE),""))),"")</f>
        <v>AA</v>
      </c>
      <c r="I2394" s="23" t="str">
        <f>+IFERROR(VLOOKUP(#REF!,'[2]LISTAS ANEXO 1. 4'!$B$74:$C$90,2,FALSE),"")</f>
        <v/>
      </c>
      <c r="J2394" s="23" t="str">
        <f>+IFERROR(VLOOKUP(X2394,[2]ORDINALES!$B$2:$C$5,2,FALSE),"")</f>
        <v>CTADOS</v>
      </c>
      <c r="K2394" s="23" t="str">
        <f>+IFERROR(VLOOKUP(#REF!,[2]REGION!$G$2:$I$1125,2,FALSE),"")</f>
        <v/>
      </c>
      <c r="L2394" s="23" t="str">
        <f>+IFERROR(VLOOKUP(AI2394,[2]REGION!$G$2:$I$1125,2,FALSE),"")</f>
        <v>META</v>
      </c>
      <c r="M2394" s="23" t="str">
        <f>+IFERROR(VLOOKUP(#REF!,[2]ORDINALES!$H$2:$I$382,2,FALSE),"")</f>
        <v/>
      </c>
      <c r="N2394" s="23" t="str">
        <f>IFERROR(VLOOKUP(U2394,'[2]Lista Willy'!$B$11:$D$14,3,FALSE),"")</f>
        <v>REC_11</v>
      </c>
      <c r="O2394" s="24"/>
      <c r="P2394" s="90">
        <v>72012</v>
      </c>
      <c r="Q2394" s="90" t="s">
        <v>540</v>
      </c>
      <c r="R2394" s="90" t="s">
        <v>2311</v>
      </c>
      <c r="S2394" s="90" t="s">
        <v>2311</v>
      </c>
      <c r="T2394" s="90" t="s">
        <v>2311</v>
      </c>
      <c r="U2394" s="90" t="s">
        <v>52</v>
      </c>
      <c r="V2394" s="94" t="s">
        <v>53</v>
      </c>
      <c r="W2394" s="90" t="s">
        <v>54</v>
      </c>
      <c r="X2394" s="90" t="s">
        <v>55</v>
      </c>
      <c r="Y2394" s="90" t="s">
        <v>2328</v>
      </c>
      <c r="Z2394" s="88">
        <v>105203589</v>
      </c>
      <c r="AA2394" s="120"/>
      <c r="AB2394" s="88">
        <v>38757295</v>
      </c>
      <c r="AC2394" s="88"/>
      <c r="AD2394" s="88"/>
      <c r="AE2394" s="120">
        <v>66446294</v>
      </c>
      <c r="AF2394" s="88"/>
      <c r="AG2394" s="89">
        <v>0</v>
      </c>
      <c r="AH2394" s="90" t="s">
        <v>567</v>
      </c>
      <c r="AI2394" s="90" t="s">
        <v>2313</v>
      </c>
      <c r="AJ2394" s="90" t="s">
        <v>2314</v>
      </c>
      <c r="AK2394" s="90" t="s">
        <v>59</v>
      </c>
      <c r="AL2394" s="90" t="s">
        <v>2315</v>
      </c>
      <c r="AM2394" s="90"/>
      <c r="AN2394" s="90" t="s">
        <v>567</v>
      </c>
      <c r="AO2394" s="90"/>
      <c r="AP2394" s="90" t="s">
        <v>567</v>
      </c>
      <c r="AQ2394" s="90" t="s">
        <v>387</v>
      </c>
      <c r="AR2394" s="90" t="s">
        <v>2323</v>
      </c>
      <c r="AS2394" s="90" t="s">
        <v>60</v>
      </c>
      <c r="AT2394" s="90" t="s">
        <v>61</v>
      </c>
      <c r="AU2394" s="97" t="s">
        <v>62</v>
      </c>
      <c r="AV2394" s="98" t="s">
        <v>125</v>
      </c>
      <c r="AW2394" s="98" t="s">
        <v>126</v>
      </c>
      <c r="AX2394" s="97">
        <v>3202032</v>
      </c>
      <c r="AY2394" s="98" t="s">
        <v>127</v>
      </c>
      <c r="AZ2394" s="98" t="s">
        <v>128</v>
      </c>
      <c r="BA2394" s="24"/>
    </row>
    <row r="2395" spans="1:53" ht="84.75" customHeight="1">
      <c r="A2395" s="23" t="str">
        <f>+IFERROR(VLOOKUP(R2395,'[2]Listas niveles'!$D$2:$E$11,2,FALSE),"")</f>
        <v>DTOR</v>
      </c>
      <c r="B2395" s="23" t="str">
        <f>+IFERROR(VLOOKUP(AS2395,'[2]Listas anexo 1'!$A$7:$B$8,2,FALSE),"")</f>
        <v>ADMIN</v>
      </c>
      <c r="C2395" s="23" t="str">
        <f>+IFERROR(VLOOKUP(AT2395,'[2]Listas anexo 1'!$A$13:$B$15,2,FALSE),"")</f>
        <v>ADMINYCOOR</v>
      </c>
      <c r="D2395" s="23" t="str">
        <f>+IFERROR(VLOOKUP(AT2395,'[2]Listas anexo 1'!$A$13:$C$15,3,FALSE),"")</f>
        <v>CONTRIBUIR</v>
      </c>
      <c r="E2395" s="23" t="str">
        <f>+IFERROR(VLOOKUP(AT2395,'[2]Listas anexo 1'!$A$19:$B$21,2,FALSE),"")</f>
        <v>ADMINOB</v>
      </c>
      <c r="F2395" s="23" t="str">
        <f>+IFERROR(VLOOKUP(AV2395,'[2]Listas anexo 1'!$J$13:$K$21,2,FALSE),"")</f>
        <v>ADOBI</v>
      </c>
      <c r="G2395" s="23" t="str">
        <f>+IFERROR(VLOOKUP(AW2395,'[2]LISTAS ANEXO 1. 2'!$A$9:$B$38,2,FALSE),"")</f>
        <v>AII</v>
      </c>
      <c r="H2395" s="23" t="str">
        <f>+IFERROR(IF(C2395="ADMINYCOOR",VLOOKUP(AY2395,'[2]LISTAS ANEXO 1. 3'!$B$13:$C$42,2,FALSE),IF(C2395="TASAS",VLOOKUP(AY2395,'[2]LISTAS ANEXO 1. 3'!$B$43:$C$51,2,FALSE),IF(C2395="FORTALECIMIENTO",VLOOKUP(AY2395,'[2]LISTAS ANEXO 1. 3'!$B$52:$C$58,2,FALSE),""))),"")</f>
        <v>CC</v>
      </c>
      <c r="I2395" s="23" t="str">
        <f>+IFERROR(VLOOKUP(#REF!,'[2]LISTAS ANEXO 1. 4'!$B$74:$C$90,2,FALSE),"")</f>
        <v/>
      </c>
      <c r="J2395" s="23" t="str">
        <f>+IFERROR(VLOOKUP(X2395,[2]ORDINALES!$B$2:$C$5,2,FALSE),"")</f>
        <v>CTADOS</v>
      </c>
      <c r="K2395" s="23" t="str">
        <f>+IFERROR(VLOOKUP(#REF!,[2]REGION!$G$2:$I$1125,2,FALSE),"")</f>
        <v/>
      </c>
      <c r="L2395" s="23" t="str">
        <f>+IFERROR(VLOOKUP(AI2395,[2]REGION!$G$2:$I$1125,2,FALSE),"")</f>
        <v>META</v>
      </c>
      <c r="M2395" s="23" t="str">
        <f>+IFERROR(VLOOKUP(#REF!,[2]ORDINALES!$H$2:$I$382,2,FALSE),"")</f>
        <v/>
      </c>
      <c r="N2395" s="23" t="str">
        <f>IFERROR(VLOOKUP(U2395,'[2]Lista Willy'!$B$11:$D$14,3,FALSE),"")</f>
        <v>REC_11</v>
      </c>
      <c r="O2395" s="24"/>
      <c r="P2395" s="90">
        <v>72013</v>
      </c>
      <c r="Q2395" s="90" t="s">
        <v>540</v>
      </c>
      <c r="R2395" s="90" t="s">
        <v>2311</v>
      </c>
      <c r="S2395" s="90" t="s">
        <v>2311</v>
      </c>
      <c r="T2395" s="90" t="s">
        <v>2311</v>
      </c>
      <c r="U2395" s="90" t="s">
        <v>52</v>
      </c>
      <c r="V2395" s="94" t="s">
        <v>53</v>
      </c>
      <c r="W2395" s="90" t="s">
        <v>54</v>
      </c>
      <c r="X2395" s="90" t="s">
        <v>55</v>
      </c>
      <c r="Y2395" s="90" t="s">
        <v>2329</v>
      </c>
      <c r="Z2395" s="88">
        <v>194928636</v>
      </c>
      <c r="AA2395" s="120"/>
      <c r="AB2395" s="88"/>
      <c r="AC2395" s="88"/>
      <c r="AD2395" s="88"/>
      <c r="AE2395" s="120">
        <v>194928636</v>
      </c>
      <c r="AF2395" s="88"/>
      <c r="AG2395" s="89">
        <v>0</v>
      </c>
      <c r="AH2395" s="90" t="s">
        <v>567</v>
      </c>
      <c r="AI2395" s="90" t="s">
        <v>2313</v>
      </c>
      <c r="AJ2395" s="90" t="s">
        <v>2314</v>
      </c>
      <c r="AK2395" s="90" t="s">
        <v>59</v>
      </c>
      <c r="AL2395" s="90" t="s">
        <v>2330</v>
      </c>
      <c r="AM2395" s="90" t="s">
        <v>182</v>
      </c>
      <c r="AN2395" s="90" t="s">
        <v>2322</v>
      </c>
      <c r="AO2395" s="90"/>
      <c r="AP2395" s="90" t="s">
        <v>567</v>
      </c>
      <c r="AQ2395" s="90" t="s">
        <v>387</v>
      </c>
      <c r="AR2395" s="90" t="s">
        <v>2331</v>
      </c>
      <c r="AS2395" s="90" t="s">
        <v>60</v>
      </c>
      <c r="AT2395" s="90" t="s">
        <v>61</v>
      </c>
      <c r="AU2395" s="97" t="s">
        <v>62</v>
      </c>
      <c r="AV2395" s="98" t="s">
        <v>125</v>
      </c>
      <c r="AW2395" s="98" t="s">
        <v>168</v>
      </c>
      <c r="AX2395" s="97">
        <v>3202031</v>
      </c>
      <c r="AY2395" s="98" t="s">
        <v>169</v>
      </c>
      <c r="AZ2395" s="98" t="s">
        <v>170</v>
      </c>
      <c r="BA2395" s="24"/>
    </row>
    <row r="2396" spans="1:53" ht="84.75" customHeight="1">
      <c r="A2396" s="23" t="str">
        <f>+IFERROR(VLOOKUP(R2396,'[2]Listas niveles'!$D$2:$E$11,2,FALSE),"")</f>
        <v>DTOR</v>
      </c>
      <c r="B2396" s="23" t="str">
        <f>+IFERROR(VLOOKUP(AS2396,'[2]Listas anexo 1'!$A$7:$B$8,2,FALSE),"")</f>
        <v>ADMIN</v>
      </c>
      <c r="C2396" s="23" t="str">
        <f>+IFERROR(VLOOKUP(AT2396,'[2]Listas anexo 1'!$A$13:$B$15,2,FALSE),"")</f>
        <v>ADMINYCOOR</v>
      </c>
      <c r="D2396" s="23" t="str">
        <f>+IFERROR(VLOOKUP(AT2396,'[2]Listas anexo 1'!$A$13:$C$15,3,FALSE),"")</f>
        <v>CONTRIBUIR</v>
      </c>
      <c r="E2396" s="23" t="str">
        <f>+IFERROR(VLOOKUP(AT2396,'[2]Listas anexo 1'!$A$19:$B$21,2,FALSE),"")</f>
        <v>ADMINOB</v>
      </c>
      <c r="F2396" s="23" t="str">
        <f>+IFERROR(VLOOKUP(AV2396,'[2]Listas anexo 1'!$J$13:$K$21,2,FALSE),"")</f>
        <v>ADOBI</v>
      </c>
      <c r="G2396" s="23" t="str">
        <f>+IFERROR(VLOOKUP(AW2396,'[2]LISTAS ANEXO 1. 2'!$A$9:$B$38,2,FALSE),"")</f>
        <v>AIII</v>
      </c>
      <c r="H2396" s="23" t="str">
        <f>+IFERROR(IF(C2396="ADMINYCOOR",VLOOKUP(AY2396,'[2]LISTAS ANEXO 1. 3'!$B$13:$C$42,2,FALSE),IF(C2396="TASAS",VLOOKUP(AY2396,'[2]LISTAS ANEXO 1. 3'!$B$43:$C$51,2,FALSE),IF(C2396="FORTALECIMIENTO",VLOOKUP(AY2396,'[2]LISTAS ANEXO 1. 3'!$B$52:$C$58,2,FALSE),""))),"")</f>
        <v>DD</v>
      </c>
      <c r="I2396" s="23" t="str">
        <f>+IFERROR(VLOOKUP(#REF!,'[2]LISTAS ANEXO 1. 4'!$B$74:$C$90,2,FALSE),"")</f>
        <v/>
      </c>
      <c r="J2396" s="23" t="str">
        <f>+IFERROR(VLOOKUP(X2396,[2]ORDINALES!$B$2:$C$5,2,FALSE),"")</f>
        <v>CTADOS</v>
      </c>
      <c r="K2396" s="23" t="str">
        <f>+IFERROR(VLOOKUP(#REF!,[2]REGION!$G$2:$I$1125,2,FALSE),"")</f>
        <v/>
      </c>
      <c r="L2396" s="23" t="str">
        <f>+IFERROR(VLOOKUP(AI2396,[2]REGION!$G$2:$I$1125,2,FALSE),"")</f>
        <v>META</v>
      </c>
      <c r="M2396" s="23" t="str">
        <f>+IFERROR(VLOOKUP(#REF!,[2]ORDINALES!$H$2:$I$382,2,FALSE),"")</f>
        <v/>
      </c>
      <c r="N2396" s="23" t="str">
        <f>IFERROR(VLOOKUP(U2396,'[2]Lista Willy'!$B$11:$D$14,3,FALSE),"")</f>
        <v>REC_11</v>
      </c>
      <c r="O2396" s="24"/>
      <c r="P2396" s="90">
        <v>72014</v>
      </c>
      <c r="Q2396" s="90" t="s">
        <v>540</v>
      </c>
      <c r="R2396" s="90" t="s">
        <v>2311</v>
      </c>
      <c r="S2396" s="90" t="s">
        <v>2311</v>
      </c>
      <c r="T2396" s="90" t="s">
        <v>2311</v>
      </c>
      <c r="U2396" s="90" t="s">
        <v>52</v>
      </c>
      <c r="V2396" s="94" t="s">
        <v>53</v>
      </c>
      <c r="W2396" s="90" t="s">
        <v>54</v>
      </c>
      <c r="X2396" s="90" t="s">
        <v>55</v>
      </c>
      <c r="Y2396" s="90" t="s">
        <v>2329</v>
      </c>
      <c r="Z2396" s="88">
        <v>188997314</v>
      </c>
      <c r="AA2396" s="120"/>
      <c r="AB2396" s="88"/>
      <c r="AC2396" s="88"/>
      <c r="AD2396" s="88"/>
      <c r="AE2396" s="120">
        <v>188997314</v>
      </c>
      <c r="AF2396" s="88"/>
      <c r="AG2396" s="89">
        <v>0</v>
      </c>
      <c r="AH2396" s="90" t="s">
        <v>567</v>
      </c>
      <c r="AI2396" s="90" t="s">
        <v>2313</v>
      </c>
      <c r="AJ2396" s="90" t="s">
        <v>2314</v>
      </c>
      <c r="AK2396" s="90" t="s">
        <v>59</v>
      </c>
      <c r="AL2396" s="90" t="s">
        <v>2330</v>
      </c>
      <c r="AM2396" s="90"/>
      <c r="AN2396" s="90" t="s">
        <v>567</v>
      </c>
      <c r="AO2396" s="90"/>
      <c r="AP2396" s="90" t="s">
        <v>567</v>
      </c>
      <c r="AQ2396" s="90" t="s">
        <v>387</v>
      </c>
      <c r="AR2396" s="90" t="s">
        <v>2323</v>
      </c>
      <c r="AS2396" s="90" t="s">
        <v>60</v>
      </c>
      <c r="AT2396" s="90" t="s">
        <v>61</v>
      </c>
      <c r="AU2396" s="97" t="s">
        <v>62</v>
      </c>
      <c r="AV2396" s="98" t="s">
        <v>125</v>
      </c>
      <c r="AW2396" s="98" t="s">
        <v>324</v>
      </c>
      <c r="AX2396" s="97">
        <v>3202005</v>
      </c>
      <c r="AY2396" s="98" t="s">
        <v>325</v>
      </c>
      <c r="AZ2396" s="98" t="s">
        <v>389</v>
      </c>
      <c r="BA2396" s="24"/>
    </row>
    <row r="2397" spans="1:53" ht="84.75" customHeight="1">
      <c r="A2397" s="23" t="str">
        <f>+IFERROR(VLOOKUP(R2397,'[2]Listas niveles'!$D$2:$E$11,2,FALSE),"")</f>
        <v>DTOR</v>
      </c>
      <c r="B2397" s="23" t="str">
        <f>+IFERROR(VLOOKUP(AS2397,'[2]Listas anexo 1'!$A$7:$B$8,2,FALSE),"")</f>
        <v>ADMIN</v>
      </c>
      <c r="C2397" s="23" t="str">
        <f>+IFERROR(VLOOKUP(AT2397,'[2]Listas anexo 1'!$A$13:$B$15,2,FALSE),"")</f>
        <v>ADMINYCOOR</v>
      </c>
      <c r="D2397" s="23" t="str">
        <f>+IFERROR(VLOOKUP(AT2397,'[2]Listas anexo 1'!$A$13:$C$15,3,FALSE),"")</f>
        <v>CONTRIBUIR</v>
      </c>
      <c r="E2397" s="23" t="str">
        <f>+IFERROR(VLOOKUP(AT2397,'[2]Listas anexo 1'!$A$19:$B$21,2,FALSE),"")</f>
        <v>ADMINOB</v>
      </c>
      <c r="F2397" s="23" t="str">
        <f>+IFERROR(VLOOKUP(AV2397,'[2]Listas anexo 1'!$J$13:$K$21,2,FALSE),"")</f>
        <v>ADOBI</v>
      </c>
      <c r="G2397" s="23" t="str">
        <f>+IFERROR(VLOOKUP(AW2397,'[2]LISTAS ANEXO 1. 2'!$A$9:$B$38,2,FALSE),"")</f>
        <v>AIII</v>
      </c>
      <c r="H2397" s="23" t="str">
        <f>+IFERROR(IF(C2397="ADMINYCOOR",VLOOKUP(AY2397,'[2]LISTAS ANEXO 1. 3'!$B$13:$C$42,2,FALSE),IF(C2397="TASAS",VLOOKUP(AY2397,'[2]LISTAS ANEXO 1. 3'!$B$43:$C$51,2,FALSE),IF(C2397="FORTALECIMIENTO",VLOOKUP(AY2397,'[2]LISTAS ANEXO 1. 3'!$B$52:$C$58,2,FALSE),""))),"")</f>
        <v>DD</v>
      </c>
      <c r="I2397" s="23" t="str">
        <f>+IFERROR(VLOOKUP(#REF!,'[2]LISTAS ANEXO 1. 4'!$B$74:$C$90,2,FALSE),"")</f>
        <v/>
      </c>
      <c r="J2397" s="23" t="str">
        <f>+IFERROR(VLOOKUP(X2397,[2]ORDINALES!$B$2:$C$5,2,FALSE),"")</f>
        <v>CTADOS</v>
      </c>
      <c r="K2397" s="23" t="str">
        <f>+IFERROR(VLOOKUP(#REF!,[2]REGION!$G$2:$I$1125,2,FALSE),"")</f>
        <v/>
      </c>
      <c r="L2397" s="23" t="str">
        <f>+IFERROR(VLOOKUP(AI2397,[2]REGION!$G$2:$I$1125,2,FALSE),"")</f>
        <v>META</v>
      </c>
      <c r="M2397" s="23" t="str">
        <f>+IFERROR(VLOOKUP(#REF!,[2]ORDINALES!$H$2:$I$382,2,FALSE),"")</f>
        <v/>
      </c>
      <c r="N2397" s="23" t="str">
        <f>IFERROR(VLOOKUP(U2397,'[2]Lista Willy'!$B$11:$D$14,3,FALSE),"")</f>
        <v>REC_11</v>
      </c>
      <c r="O2397" s="24"/>
      <c r="P2397" s="90">
        <v>72015</v>
      </c>
      <c r="Q2397" s="90" t="s">
        <v>540</v>
      </c>
      <c r="R2397" s="90" t="s">
        <v>2311</v>
      </c>
      <c r="S2397" s="90" t="s">
        <v>2311</v>
      </c>
      <c r="T2397" s="90" t="s">
        <v>2311</v>
      </c>
      <c r="U2397" s="90" t="s">
        <v>52</v>
      </c>
      <c r="V2397" s="94" t="s">
        <v>53</v>
      </c>
      <c r="W2397" s="90" t="s">
        <v>54</v>
      </c>
      <c r="X2397" s="90" t="s">
        <v>55</v>
      </c>
      <c r="Y2397" s="90" t="s">
        <v>2317</v>
      </c>
      <c r="Z2397" s="88">
        <v>9300000</v>
      </c>
      <c r="AA2397" s="120"/>
      <c r="AB2397" s="88"/>
      <c r="AC2397" s="88"/>
      <c r="AD2397" s="88"/>
      <c r="AE2397" s="120">
        <v>9300000</v>
      </c>
      <c r="AF2397" s="88"/>
      <c r="AG2397" s="89">
        <v>0</v>
      </c>
      <c r="AH2397" s="90" t="s">
        <v>567</v>
      </c>
      <c r="AI2397" s="90" t="s">
        <v>2313</v>
      </c>
      <c r="AJ2397" s="90" t="s">
        <v>2314</v>
      </c>
      <c r="AK2397" s="90" t="s">
        <v>59</v>
      </c>
      <c r="AL2397" s="90" t="s">
        <v>2330</v>
      </c>
      <c r="AM2397" s="90"/>
      <c r="AN2397" s="90" t="s">
        <v>567</v>
      </c>
      <c r="AO2397" s="90"/>
      <c r="AP2397" s="90" t="s">
        <v>567</v>
      </c>
      <c r="AQ2397" s="90" t="s">
        <v>387</v>
      </c>
      <c r="AR2397" s="90" t="s">
        <v>2323</v>
      </c>
      <c r="AS2397" s="90" t="s">
        <v>60</v>
      </c>
      <c r="AT2397" s="90" t="s">
        <v>61</v>
      </c>
      <c r="AU2397" s="97" t="s">
        <v>62</v>
      </c>
      <c r="AV2397" s="98" t="s">
        <v>125</v>
      </c>
      <c r="AW2397" s="98" t="s">
        <v>324</v>
      </c>
      <c r="AX2397" s="97">
        <v>3202005</v>
      </c>
      <c r="AY2397" s="98" t="s">
        <v>325</v>
      </c>
      <c r="AZ2397" s="98" t="s">
        <v>389</v>
      </c>
      <c r="BA2397" s="24"/>
    </row>
    <row r="2398" spans="1:53" ht="84.75" customHeight="1">
      <c r="A2398" s="23" t="str">
        <f>+IFERROR(VLOOKUP(R2398,'[2]Listas niveles'!$D$2:$E$11,2,FALSE),"")</f>
        <v>DTOR</v>
      </c>
      <c r="B2398" s="23" t="str">
        <f>+IFERROR(VLOOKUP(AS2398,'[2]Listas anexo 1'!$A$7:$B$8,2,FALSE),"")</f>
        <v>ADMIN</v>
      </c>
      <c r="C2398" s="23" t="str">
        <f>+IFERROR(VLOOKUP(AT2398,'[2]Listas anexo 1'!$A$13:$B$15,2,FALSE),"")</f>
        <v>ADMINYCOOR</v>
      </c>
      <c r="D2398" s="23" t="str">
        <f>+IFERROR(VLOOKUP(AT2398,'[2]Listas anexo 1'!$A$13:$C$15,3,FALSE),"")</f>
        <v>CONTRIBUIR</v>
      </c>
      <c r="E2398" s="23" t="str">
        <f>+IFERROR(VLOOKUP(AT2398,'[2]Listas anexo 1'!$A$19:$B$21,2,FALSE),"")</f>
        <v>ADMINOB</v>
      </c>
      <c r="F2398" s="23" t="str">
        <f>+IFERROR(VLOOKUP(AV2398,'[2]Listas anexo 1'!$J$13:$K$21,2,FALSE),"")</f>
        <v>ADOBI</v>
      </c>
      <c r="G2398" s="23" t="str">
        <f>+IFERROR(VLOOKUP(AW2398,'[2]LISTAS ANEXO 1. 2'!$A$9:$B$38,2,FALSE),"")</f>
        <v>AIII</v>
      </c>
      <c r="H2398" s="23" t="str">
        <f>+IFERROR(IF(C2398="ADMINYCOOR",VLOOKUP(AY2398,'[2]LISTAS ANEXO 1. 3'!$B$13:$C$42,2,FALSE),IF(C2398="TASAS",VLOOKUP(AY2398,'[2]LISTAS ANEXO 1. 3'!$B$43:$C$51,2,FALSE),IF(C2398="FORTALECIMIENTO",VLOOKUP(AY2398,'[2]LISTAS ANEXO 1. 3'!$B$52:$C$58,2,FALSE),""))),"")</f>
        <v>DD</v>
      </c>
      <c r="I2398" s="23" t="str">
        <f>+IFERROR(VLOOKUP(#REF!,'[2]LISTAS ANEXO 1. 4'!$B$74:$C$90,2,FALSE),"")</f>
        <v/>
      </c>
      <c r="J2398" s="23" t="str">
        <f>+IFERROR(VLOOKUP(X2398,[2]ORDINALES!$B$2:$C$5,2,FALSE),"")</f>
        <v>CTADOS</v>
      </c>
      <c r="K2398" s="23" t="str">
        <f>+IFERROR(VLOOKUP(#REF!,[2]REGION!$G$2:$I$1125,2,FALSE),"")</f>
        <v/>
      </c>
      <c r="L2398" s="23" t="str">
        <f>+IFERROR(VLOOKUP(AI2398,[2]REGION!$G$2:$I$1125,2,FALSE),"")</f>
        <v>META</v>
      </c>
      <c r="M2398" s="23" t="str">
        <f>+IFERROR(VLOOKUP(#REF!,[2]ORDINALES!$H$2:$I$382,2,FALSE),"")</f>
        <v/>
      </c>
      <c r="N2398" s="23" t="str">
        <f>IFERROR(VLOOKUP(U2398,'[2]Lista Willy'!$B$11:$D$14,3,FALSE),"")</f>
        <v>REC_11</v>
      </c>
      <c r="O2398" s="24"/>
      <c r="P2398" s="90">
        <v>72016</v>
      </c>
      <c r="Q2398" s="90" t="s">
        <v>540</v>
      </c>
      <c r="R2398" s="90" t="s">
        <v>2311</v>
      </c>
      <c r="S2398" s="90" t="s">
        <v>2311</v>
      </c>
      <c r="T2398" s="90" t="s">
        <v>2311</v>
      </c>
      <c r="U2398" s="90" t="s">
        <v>52</v>
      </c>
      <c r="V2398" s="94" t="s">
        <v>53</v>
      </c>
      <c r="W2398" s="90" t="s">
        <v>54</v>
      </c>
      <c r="X2398" s="90" t="s">
        <v>55</v>
      </c>
      <c r="Y2398" s="90" t="s">
        <v>2319</v>
      </c>
      <c r="Z2398" s="88">
        <v>18500000</v>
      </c>
      <c r="AA2398" s="120"/>
      <c r="AB2398" s="88"/>
      <c r="AC2398" s="88"/>
      <c r="AD2398" s="88"/>
      <c r="AE2398" s="120">
        <v>18500000</v>
      </c>
      <c r="AF2398" s="88"/>
      <c r="AG2398" s="89">
        <v>0</v>
      </c>
      <c r="AH2398" s="90" t="s">
        <v>567</v>
      </c>
      <c r="AI2398" s="90" t="s">
        <v>2313</v>
      </c>
      <c r="AJ2398" s="90" t="s">
        <v>2314</v>
      </c>
      <c r="AK2398" s="90" t="s">
        <v>59</v>
      </c>
      <c r="AL2398" s="90" t="s">
        <v>2330</v>
      </c>
      <c r="AM2398" s="90"/>
      <c r="AN2398" s="90" t="s">
        <v>567</v>
      </c>
      <c r="AO2398" s="90"/>
      <c r="AP2398" s="90" t="s">
        <v>567</v>
      </c>
      <c r="AQ2398" s="90" t="s">
        <v>387</v>
      </c>
      <c r="AR2398" s="90" t="s">
        <v>2323</v>
      </c>
      <c r="AS2398" s="90" t="s">
        <v>60</v>
      </c>
      <c r="AT2398" s="90" t="s">
        <v>61</v>
      </c>
      <c r="AU2398" s="97" t="s">
        <v>62</v>
      </c>
      <c r="AV2398" s="98" t="s">
        <v>125</v>
      </c>
      <c r="AW2398" s="98" t="s">
        <v>324</v>
      </c>
      <c r="AX2398" s="97">
        <v>3202005</v>
      </c>
      <c r="AY2398" s="98" t="s">
        <v>325</v>
      </c>
      <c r="AZ2398" s="98" t="s">
        <v>389</v>
      </c>
      <c r="BA2398" s="24"/>
    </row>
    <row r="2399" spans="1:53" ht="84.75" customHeight="1">
      <c r="A2399" s="23" t="str">
        <f>+IFERROR(VLOOKUP(R2399,'[2]Listas niveles'!$D$2:$E$11,2,FALSE),"")</f>
        <v>DTOR</v>
      </c>
      <c r="B2399" s="23" t="str">
        <f>+IFERROR(VLOOKUP(AS2399,'[2]Listas anexo 1'!$A$7:$B$8,2,FALSE),"")</f>
        <v>ADMIN</v>
      </c>
      <c r="C2399" s="23" t="str">
        <f>+IFERROR(VLOOKUP(AT2399,'[2]Listas anexo 1'!$A$13:$B$15,2,FALSE),"")</f>
        <v>ADMINYCOOR</v>
      </c>
      <c r="D2399" s="23" t="str">
        <f>+IFERROR(VLOOKUP(AT2399,'[2]Listas anexo 1'!$A$13:$C$15,3,FALSE),"")</f>
        <v>CONTRIBUIR</v>
      </c>
      <c r="E2399" s="23" t="str">
        <f>+IFERROR(VLOOKUP(AT2399,'[2]Listas anexo 1'!$A$19:$B$21,2,FALSE),"")</f>
        <v>ADMINOB</v>
      </c>
      <c r="F2399" s="23" t="str">
        <f>+IFERROR(VLOOKUP(AV2399,'[2]Listas anexo 1'!$J$13:$K$21,2,FALSE),"")</f>
        <v>ADOBIII</v>
      </c>
      <c r="G2399" s="23" t="str">
        <f>+IFERROR(VLOOKUP(AW2399,'[2]LISTAS ANEXO 1. 2'!$A$9:$B$38,2,FALSE),"")</f>
        <v>AX</v>
      </c>
      <c r="H2399" s="23" t="str">
        <f>+IFERROR(IF(C2399="ADMINYCOOR",VLOOKUP(AY2399,'[2]LISTAS ANEXO 1. 3'!$B$13:$C$42,2,FALSE),IF(C2399="TASAS",VLOOKUP(AY2399,'[2]LISTAS ANEXO 1. 3'!$B$43:$C$51,2,FALSE),IF(C2399="FORTALECIMIENTO",VLOOKUP(AY2399,'[2]LISTAS ANEXO 1. 3'!$B$52:$C$58,2,FALSE),""))),"")</f>
        <v>OO</v>
      </c>
      <c r="I2399" s="23" t="str">
        <f>+IFERROR(VLOOKUP(#REF!,'[2]LISTAS ANEXO 1. 4'!$B$74:$C$90,2,FALSE),"")</f>
        <v/>
      </c>
      <c r="J2399" s="23" t="str">
        <f>+IFERROR(VLOOKUP(X2399,[2]ORDINALES!$B$2:$C$5,2,FALSE),"")</f>
        <v>CTADOS</v>
      </c>
      <c r="K2399" s="23" t="str">
        <f>+IFERROR(VLOOKUP(#REF!,[2]REGION!$G$2:$I$1125,2,FALSE),"")</f>
        <v/>
      </c>
      <c r="L2399" s="23" t="str">
        <f>+IFERROR(VLOOKUP(AI2399,[2]REGION!$G$2:$I$1125,2,FALSE),"")</f>
        <v>META</v>
      </c>
      <c r="M2399" s="23" t="str">
        <f>+IFERROR(VLOOKUP(#REF!,[2]ORDINALES!$H$2:$I$382,2,FALSE),"")</f>
        <v/>
      </c>
      <c r="N2399" s="23" t="str">
        <f>IFERROR(VLOOKUP(U2399,'[2]Lista Willy'!$B$11:$D$14,3,FALSE),"")</f>
        <v>REC_21</v>
      </c>
      <c r="O2399" s="24"/>
      <c r="P2399" s="90">
        <v>72017</v>
      </c>
      <c r="Q2399" s="90" t="s">
        <v>540</v>
      </c>
      <c r="R2399" s="90" t="s">
        <v>2311</v>
      </c>
      <c r="S2399" s="90" t="s">
        <v>2311</v>
      </c>
      <c r="T2399" s="90" t="s">
        <v>2311</v>
      </c>
      <c r="U2399" s="90" t="s">
        <v>1028</v>
      </c>
      <c r="V2399" s="94" t="s">
        <v>154</v>
      </c>
      <c r="W2399" s="90" t="s">
        <v>54</v>
      </c>
      <c r="X2399" s="90" t="s">
        <v>55</v>
      </c>
      <c r="Y2399" s="90" t="s">
        <v>2317</v>
      </c>
      <c r="Z2399" s="88">
        <v>4963043</v>
      </c>
      <c r="AA2399" s="120"/>
      <c r="AB2399" s="88"/>
      <c r="AC2399" s="88"/>
      <c r="AD2399" s="88"/>
      <c r="AE2399" s="120">
        <v>4963043</v>
      </c>
      <c r="AF2399" s="88"/>
      <c r="AG2399" s="89">
        <v>0</v>
      </c>
      <c r="AH2399" s="90" t="s">
        <v>567</v>
      </c>
      <c r="AI2399" s="90" t="s">
        <v>2313</v>
      </c>
      <c r="AJ2399" s="90" t="s">
        <v>2314</v>
      </c>
      <c r="AK2399" s="90" t="s">
        <v>59</v>
      </c>
      <c r="AL2399" s="90" t="s">
        <v>2330</v>
      </c>
      <c r="AM2399" s="90"/>
      <c r="AN2399" s="90" t="s">
        <v>567</v>
      </c>
      <c r="AO2399" s="90"/>
      <c r="AP2399" s="90" t="s">
        <v>567</v>
      </c>
      <c r="AQ2399" s="90" t="s">
        <v>387</v>
      </c>
      <c r="AR2399" s="90" t="s">
        <v>2332</v>
      </c>
      <c r="AS2399" s="90" t="s">
        <v>60</v>
      </c>
      <c r="AT2399" s="90" t="s">
        <v>61</v>
      </c>
      <c r="AU2399" s="97" t="s">
        <v>62</v>
      </c>
      <c r="AV2399" s="98" t="s">
        <v>272</v>
      </c>
      <c r="AW2399" s="98" t="s">
        <v>335</v>
      </c>
      <c r="AX2399" s="97">
        <v>3202004</v>
      </c>
      <c r="AY2399" s="98" t="s">
        <v>336</v>
      </c>
      <c r="AZ2399" s="98" t="s">
        <v>426</v>
      </c>
      <c r="BA2399" s="24"/>
    </row>
    <row r="2400" spans="1:53" ht="84.75" customHeight="1">
      <c r="A2400" s="23" t="str">
        <f>+IFERROR(VLOOKUP(R2400,'[2]Listas niveles'!$D$2:$E$11,2,FALSE),"")</f>
        <v>DTOR</v>
      </c>
      <c r="B2400" s="23" t="str">
        <f>+IFERROR(VLOOKUP(AS2400,'[2]Listas anexo 1'!$A$7:$B$8,2,FALSE),"")</f>
        <v>ADMIN</v>
      </c>
      <c r="C2400" s="23" t="str">
        <f>+IFERROR(VLOOKUP(AT2400,'[2]Listas anexo 1'!$A$13:$B$15,2,FALSE),"")</f>
        <v>ADMINYCOOR</v>
      </c>
      <c r="D2400" s="23" t="str">
        <f>+IFERROR(VLOOKUP(AT2400,'[2]Listas anexo 1'!$A$13:$C$15,3,FALSE),"")</f>
        <v>CONTRIBUIR</v>
      </c>
      <c r="E2400" s="23" t="str">
        <f>+IFERROR(VLOOKUP(AT2400,'[2]Listas anexo 1'!$A$19:$B$21,2,FALSE),"")</f>
        <v>ADMINOB</v>
      </c>
      <c r="F2400" s="23" t="str">
        <f>+IFERROR(VLOOKUP(AV2400,'[2]Listas anexo 1'!$J$13:$K$21,2,FALSE),"")</f>
        <v>ADOBIII</v>
      </c>
      <c r="G2400" s="23" t="str">
        <f>+IFERROR(VLOOKUP(AW2400,'[2]LISTAS ANEXO 1. 2'!$A$9:$B$38,2,FALSE),"")</f>
        <v>AX</v>
      </c>
      <c r="H2400" s="23" t="str">
        <f>+IFERROR(IF(C2400="ADMINYCOOR",VLOOKUP(AY2400,'[2]LISTAS ANEXO 1. 3'!$B$13:$C$42,2,FALSE),IF(C2400="TASAS",VLOOKUP(AY2400,'[2]LISTAS ANEXO 1. 3'!$B$43:$C$51,2,FALSE),IF(C2400="FORTALECIMIENTO",VLOOKUP(AY2400,'[2]LISTAS ANEXO 1. 3'!$B$52:$C$58,2,FALSE),""))),"")</f>
        <v>OO</v>
      </c>
      <c r="I2400" s="23" t="str">
        <f>+IFERROR(VLOOKUP(#REF!,'[2]LISTAS ANEXO 1. 4'!$B$74:$C$90,2,FALSE),"")</f>
        <v/>
      </c>
      <c r="J2400" s="23" t="str">
        <f>+IFERROR(VLOOKUP(X2400,[2]ORDINALES!$B$2:$C$5,2,FALSE),"")</f>
        <v>CTADOS</v>
      </c>
      <c r="K2400" s="23" t="str">
        <f>+IFERROR(VLOOKUP(#REF!,[2]REGION!$G$2:$I$1125,2,FALSE),"")</f>
        <v/>
      </c>
      <c r="L2400" s="23" t="str">
        <f>+IFERROR(VLOOKUP(AI2400,[2]REGION!$G$2:$I$1125,2,FALSE),"")</f>
        <v>META</v>
      </c>
      <c r="M2400" s="23" t="str">
        <f>+IFERROR(VLOOKUP(#REF!,[2]ORDINALES!$H$2:$I$382,2,FALSE),"")</f>
        <v/>
      </c>
      <c r="N2400" s="23" t="str">
        <f>IFERROR(VLOOKUP(U2400,'[2]Lista Willy'!$B$11:$D$14,3,FALSE),"")</f>
        <v>REC_11</v>
      </c>
      <c r="O2400" s="24"/>
      <c r="P2400" s="90">
        <v>72018</v>
      </c>
      <c r="Q2400" s="90" t="s">
        <v>540</v>
      </c>
      <c r="R2400" s="90" t="s">
        <v>2311</v>
      </c>
      <c r="S2400" s="90" t="s">
        <v>2311</v>
      </c>
      <c r="T2400" s="90" t="s">
        <v>2311</v>
      </c>
      <c r="U2400" s="90" t="s">
        <v>52</v>
      </c>
      <c r="V2400" s="94" t="s">
        <v>53</v>
      </c>
      <c r="W2400" s="90" t="s">
        <v>54</v>
      </c>
      <c r="X2400" s="90" t="s">
        <v>55</v>
      </c>
      <c r="Y2400" s="90" t="s">
        <v>2333</v>
      </c>
      <c r="Z2400" s="88">
        <v>65000000</v>
      </c>
      <c r="AA2400" s="120"/>
      <c r="AB2400" s="88"/>
      <c r="AC2400" s="88"/>
      <c r="AD2400" s="88"/>
      <c r="AE2400" s="120">
        <v>65000000</v>
      </c>
      <c r="AF2400" s="88"/>
      <c r="AG2400" s="89">
        <v>0</v>
      </c>
      <c r="AH2400" s="90" t="s">
        <v>567</v>
      </c>
      <c r="AI2400" s="90" t="s">
        <v>2313</v>
      </c>
      <c r="AJ2400" s="90" t="s">
        <v>2314</v>
      </c>
      <c r="AK2400" s="90" t="s">
        <v>59</v>
      </c>
      <c r="AL2400" s="90" t="s">
        <v>2330</v>
      </c>
      <c r="AM2400" s="90"/>
      <c r="AN2400" s="90" t="s">
        <v>567</v>
      </c>
      <c r="AO2400" s="90"/>
      <c r="AP2400" s="90" t="s">
        <v>567</v>
      </c>
      <c r="AQ2400" s="90" t="s">
        <v>387</v>
      </c>
      <c r="AR2400" s="90" t="s">
        <v>2332</v>
      </c>
      <c r="AS2400" s="90" t="s">
        <v>60</v>
      </c>
      <c r="AT2400" s="90" t="s">
        <v>61</v>
      </c>
      <c r="AU2400" s="97" t="s">
        <v>62</v>
      </c>
      <c r="AV2400" s="98" t="s">
        <v>272</v>
      </c>
      <c r="AW2400" s="98" t="s">
        <v>335</v>
      </c>
      <c r="AX2400" s="97">
        <v>3202004</v>
      </c>
      <c r="AY2400" s="98" t="s">
        <v>336</v>
      </c>
      <c r="AZ2400" s="98" t="s">
        <v>426</v>
      </c>
      <c r="BA2400" s="24"/>
    </row>
    <row r="2401" spans="1:53" ht="84.75" customHeight="1">
      <c r="A2401" s="23" t="str">
        <f>+IFERROR(VLOOKUP(R2401,'[2]Listas niveles'!$D$2:$E$11,2,FALSE),"")</f>
        <v>DTOR</v>
      </c>
      <c r="B2401" s="23" t="str">
        <f>+IFERROR(VLOOKUP(AS2401,'[2]Listas anexo 1'!$A$7:$B$8,2,FALSE),"")</f>
        <v>ADMIN</v>
      </c>
      <c r="C2401" s="23" t="str">
        <f>+IFERROR(VLOOKUP(AT2401,'[2]Listas anexo 1'!$A$13:$B$15,2,FALSE),"")</f>
        <v>ADMINYCOOR</v>
      </c>
      <c r="D2401" s="23" t="str">
        <f>+IFERROR(VLOOKUP(AT2401,'[2]Listas anexo 1'!$A$13:$C$15,3,FALSE),"")</f>
        <v>CONTRIBUIR</v>
      </c>
      <c r="E2401" s="23" t="str">
        <f>+IFERROR(VLOOKUP(AT2401,'[2]Listas anexo 1'!$A$19:$B$21,2,FALSE),"")</f>
        <v>ADMINOB</v>
      </c>
      <c r="F2401" s="23" t="str">
        <f>+IFERROR(VLOOKUP(AV2401,'[2]Listas anexo 1'!$J$13:$K$21,2,FALSE),"")</f>
        <v>ADOBIII</v>
      </c>
      <c r="G2401" s="23" t="str">
        <f>+IFERROR(VLOOKUP(AW2401,'[2]LISTAS ANEXO 1. 2'!$A$9:$B$38,2,FALSE),"")</f>
        <v>AX</v>
      </c>
      <c r="H2401" s="23" t="str">
        <f>+IFERROR(IF(C2401="ADMINYCOOR",VLOOKUP(AY2401,'[2]LISTAS ANEXO 1. 3'!$B$13:$C$42,2,FALSE),IF(C2401="TASAS",VLOOKUP(AY2401,'[2]LISTAS ANEXO 1. 3'!$B$43:$C$51,2,FALSE),IF(C2401="FORTALECIMIENTO",VLOOKUP(AY2401,'[2]LISTAS ANEXO 1. 3'!$B$52:$C$58,2,FALSE),""))),"")</f>
        <v>OO</v>
      </c>
      <c r="I2401" s="23" t="str">
        <f>+IFERROR(VLOOKUP(#REF!,'[2]LISTAS ANEXO 1. 4'!$B$74:$C$90,2,FALSE),"")</f>
        <v/>
      </c>
      <c r="J2401" s="23" t="str">
        <f>+IFERROR(VLOOKUP(X2401,[2]ORDINALES!$B$2:$C$5,2,FALSE),"")</f>
        <v>CTADOS</v>
      </c>
      <c r="K2401" s="23" t="str">
        <f>+IFERROR(VLOOKUP(#REF!,[2]REGION!$G$2:$I$1125,2,FALSE),"")</f>
        <v/>
      </c>
      <c r="L2401" s="23" t="str">
        <f>+IFERROR(VLOOKUP(AI2401,[2]REGION!$G$2:$I$1125,2,FALSE),"")</f>
        <v>META</v>
      </c>
      <c r="M2401" s="23" t="str">
        <f>+IFERROR(VLOOKUP(#REF!,[2]ORDINALES!$H$2:$I$382,2,FALSE),"")</f>
        <v/>
      </c>
      <c r="N2401" s="23" t="str">
        <f>IFERROR(VLOOKUP(U2401,'[2]Lista Willy'!$B$11:$D$14,3,FALSE),"")</f>
        <v>REC_11</v>
      </c>
      <c r="O2401" s="24"/>
      <c r="P2401" s="90">
        <v>72019</v>
      </c>
      <c r="Q2401" s="90" t="s">
        <v>540</v>
      </c>
      <c r="R2401" s="90" t="s">
        <v>2311</v>
      </c>
      <c r="S2401" s="90" t="s">
        <v>2311</v>
      </c>
      <c r="T2401" s="90" t="s">
        <v>2311</v>
      </c>
      <c r="U2401" s="90" t="s">
        <v>52</v>
      </c>
      <c r="V2401" s="94" t="s">
        <v>53</v>
      </c>
      <c r="W2401" s="90" t="s">
        <v>54</v>
      </c>
      <c r="X2401" s="90" t="s">
        <v>55</v>
      </c>
      <c r="Y2401" s="90" t="s">
        <v>2334</v>
      </c>
      <c r="Z2401" s="88">
        <v>58776960</v>
      </c>
      <c r="AA2401" s="120"/>
      <c r="AB2401" s="88"/>
      <c r="AC2401" s="88"/>
      <c r="AD2401" s="88"/>
      <c r="AE2401" s="120">
        <v>58776960</v>
      </c>
      <c r="AF2401" s="88"/>
      <c r="AG2401" s="89">
        <v>0</v>
      </c>
      <c r="AH2401" s="90" t="s">
        <v>567</v>
      </c>
      <c r="AI2401" s="90" t="s">
        <v>2313</v>
      </c>
      <c r="AJ2401" s="90" t="s">
        <v>2314</v>
      </c>
      <c r="AK2401" s="90" t="s">
        <v>59</v>
      </c>
      <c r="AL2401" s="90" t="s">
        <v>2330</v>
      </c>
      <c r="AM2401" s="90"/>
      <c r="AN2401" s="90" t="s">
        <v>567</v>
      </c>
      <c r="AO2401" s="90"/>
      <c r="AP2401" s="90" t="s">
        <v>567</v>
      </c>
      <c r="AQ2401" s="90" t="s">
        <v>387</v>
      </c>
      <c r="AR2401" s="90" t="s">
        <v>2332</v>
      </c>
      <c r="AS2401" s="90" t="s">
        <v>60</v>
      </c>
      <c r="AT2401" s="90" t="s">
        <v>61</v>
      </c>
      <c r="AU2401" s="97" t="s">
        <v>62</v>
      </c>
      <c r="AV2401" s="98" t="s">
        <v>272</v>
      </c>
      <c r="AW2401" s="98" t="s">
        <v>335</v>
      </c>
      <c r="AX2401" s="97">
        <v>3202004</v>
      </c>
      <c r="AY2401" s="98" t="s">
        <v>336</v>
      </c>
      <c r="AZ2401" s="98" t="s">
        <v>426</v>
      </c>
      <c r="BA2401" s="24"/>
    </row>
    <row r="2402" spans="1:53" ht="84.75" customHeight="1">
      <c r="A2402" s="23" t="str">
        <f>+IFERROR(VLOOKUP(R2402,'[2]Listas niveles'!$D$2:$E$11,2,FALSE),"")</f>
        <v>DTOR</v>
      </c>
      <c r="B2402" s="23" t="str">
        <f>+IFERROR(VLOOKUP(AS2402,'[2]Listas anexo 1'!$A$7:$B$8,2,FALSE),"")</f>
        <v>ADMIN</v>
      </c>
      <c r="C2402" s="23" t="str">
        <f>+IFERROR(VLOOKUP(AT2402,'[2]Listas anexo 1'!$A$13:$B$15,2,FALSE),"")</f>
        <v>ADMINYCOOR</v>
      </c>
      <c r="D2402" s="23" t="str">
        <f>+IFERROR(VLOOKUP(AT2402,'[2]Listas anexo 1'!$A$13:$C$15,3,FALSE),"")</f>
        <v>CONTRIBUIR</v>
      </c>
      <c r="E2402" s="23" t="str">
        <f>+IFERROR(VLOOKUP(AT2402,'[2]Listas anexo 1'!$A$19:$B$21,2,FALSE),"")</f>
        <v>ADMINOB</v>
      </c>
      <c r="F2402" s="23" t="str">
        <f>+IFERROR(VLOOKUP(AV2402,'[2]Listas anexo 1'!$J$13:$K$21,2,FALSE),"")</f>
        <v>ADOBIV</v>
      </c>
      <c r="G2402" s="23" t="str">
        <f>+IFERROR(VLOOKUP(AW2402,'[2]LISTAS ANEXO 1. 2'!$A$9:$B$38,2,FALSE),"")</f>
        <v>AXVI</v>
      </c>
      <c r="H2402" s="23" t="str">
        <f>+IFERROR(IF(C2402="ADMINYCOOR",VLOOKUP(AY2402,'[2]LISTAS ANEXO 1. 3'!$B$13:$C$42,2,FALSE),IF(C2402="TASAS",VLOOKUP(AY2402,'[2]LISTAS ANEXO 1. 3'!$B$43:$C$51,2,FALSE),IF(C2402="FORTALECIMIENTO",VLOOKUP(AY2402,'[2]LISTAS ANEXO 1. 3'!$B$52:$C$58,2,FALSE),""))),"")</f>
        <v>CD</v>
      </c>
      <c r="I2402" s="23" t="str">
        <f>+IFERROR(VLOOKUP(#REF!,'[2]LISTAS ANEXO 1. 4'!$B$74:$C$90,2,FALSE),"")</f>
        <v/>
      </c>
      <c r="J2402" s="23" t="str">
        <f>+IFERROR(VLOOKUP(X2402,[2]ORDINALES!$B$2:$C$5,2,FALSE),"")</f>
        <v>CTADOS</v>
      </c>
      <c r="K2402" s="23" t="str">
        <f>+IFERROR(VLOOKUP(#REF!,[2]REGION!$G$2:$I$1125,2,FALSE),"")</f>
        <v/>
      </c>
      <c r="L2402" s="23" t="str">
        <f>+IFERROR(VLOOKUP(AI2402,[2]REGION!$G$2:$I$1125,2,FALSE),"")</f>
        <v>META</v>
      </c>
      <c r="M2402" s="23" t="str">
        <f>+IFERROR(VLOOKUP(#REF!,[2]ORDINALES!$H$2:$I$382,2,FALSE),"")</f>
        <v/>
      </c>
      <c r="N2402" s="23" t="str">
        <f>IFERROR(VLOOKUP(U2402,'[2]Lista Willy'!$B$11:$D$14,3,FALSE),"")</f>
        <v>REC_11</v>
      </c>
      <c r="O2402" s="24"/>
      <c r="P2402" s="90">
        <v>72020</v>
      </c>
      <c r="Q2402" s="90" t="s">
        <v>540</v>
      </c>
      <c r="R2402" s="90" t="s">
        <v>2311</v>
      </c>
      <c r="S2402" s="90" t="s">
        <v>2311</v>
      </c>
      <c r="T2402" s="90" t="s">
        <v>2311</v>
      </c>
      <c r="U2402" s="90" t="s">
        <v>52</v>
      </c>
      <c r="V2402" s="94" t="s">
        <v>53</v>
      </c>
      <c r="W2402" s="90" t="s">
        <v>54</v>
      </c>
      <c r="X2402" s="90" t="s">
        <v>55</v>
      </c>
      <c r="Y2402" s="90" t="s">
        <v>2334</v>
      </c>
      <c r="Z2402" s="88">
        <v>140384662</v>
      </c>
      <c r="AA2402" s="120"/>
      <c r="AB2402" s="88"/>
      <c r="AC2402" s="88"/>
      <c r="AD2402" s="88"/>
      <c r="AE2402" s="120">
        <v>140384662</v>
      </c>
      <c r="AF2402" s="88"/>
      <c r="AG2402" s="89">
        <v>0</v>
      </c>
      <c r="AH2402" s="90" t="s">
        <v>567</v>
      </c>
      <c r="AI2402" s="90" t="s">
        <v>2313</v>
      </c>
      <c r="AJ2402" s="90" t="s">
        <v>2314</v>
      </c>
      <c r="AK2402" s="90" t="s">
        <v>59</v>
      </c>
      <c r="AL2402" s="90" t="s">
        <v>2330</v>
      </c>
      <c r="AM2402" s="90"/>
      <c r="AN2402" s="90" t="s">
        <v>567</v>
      </c>
      <c r="AO2402" s="90"/>
      <c r="AP2402" s="90" t="s">
        <v>567</v>
      </c>
      <c r="AQ2402" s="90" t="s">
        <v>387</v>
      </c>
      <c r="AR2402" s="90" t="s">
        <v>2335</v>
      </c>
      <c r="AS2402" s="90" t="s">
        <v>60</v>
      </c>
      <c r="AT2402" s="90" t="s">
        <v>61</v>
      </c>
      <c r="AU2402" s="97" t="s">
        <v>62</v>
      </c>
      <c r="AV2402" s="98" t="s">
        <v>63</v>
      </c>
      <c r="AW2402" s="98" t="s">
        <v>64</v>
      </c>
      <c r="AX2402" s="97">
        <v>3202008</v>
      </c>
      <c r="AY2402" s="98" t="s">
        <v>65</v>
      </c>
      <c r="AZ2402" s="98" t="s">
        <v>379</v>
      </c>
      <c r="BA2402" s="24"/>
    </row>
    <row r="2403" spans="1:53" ht="84.75" customHeight="1">
      <c r="A2403" s="23" t="str">
        <f>+IFERROR(VLOOKUP(R2403,'[2]Listas niveles'!$D$2:$E$11,2,FALSE),"")</f>
        <v>DTOR</v>
      </c>
      <c r="B2403" s="23" t="str">
        <f>+IFERROR(VLOOKUP(AS2403,'[2]Listas anexo 1'!$A$7:$B$8,2,FALSE),"")</f>
        <v>ADMIN</v>
      </c>
      <c r="C2403" s="23" t="str">
        <f>+IFERROR(VLOOKUP(AT2403,'[2]Listas anexo 1'!$A$13:$B$15,2,FALSE),"")</f>
        <v>ADMINYCOOR</v>
      </c>
      <c r="D2403" s="23" t="str">
        <f>+IFERROR(VLOOKUP(AT2403,'[2]Listas anexo 1'!$A$13:$C$15,3,FALSE),"")</f>
        <v>CONTRIBUIR</v>
      </c>
      <c r="E2403" s="23" t="str">
        <f>+IFERROR(VLOOKUP(AT2403,'[2]Listas anexo 1'!$A$19:$B$21,2,FALSE),"")</f>
        <v>ADMINOB</v>
      </c>
      <c r="F2403" s="23" t="str">
        <f>+IFERROR(VLOOKUP(AV2403,'[2]Listas anexo 1'!$J$13:$K$21,2,FALSE),"")</f>
        <v>ADOBIV</v>
      </c>
      <c r="G2403" s="23" t="str">
        <f>+IFERROR(VLOOKUP(AW2403,'[2]LISTAS ANEXO 1. 2'!$A$9:$B$38,2,FALSE),"")</f>
        <v>AXVI</v>
      </c>
      <c r="H2403" s="23" t="str">
        <f>+IFERROR(IF(C2403="ADMINYCOOR",VLOOKUP(AY2403,'[2]LISTAS ANEXO 1. 3'!$B$13:$C$42,2,FALSE),IF(C2403="TASAS",VLOOKUP(AY2403,'[2]LISTAS ANEXO 1. 3'!$B$43:$C$51,2,FALSE),IF(C2403="FORTALECIMIENTO",VLOOKUP(AY2403,'[2]LISTAS ANEXO 1. 3'!$B$52:$C$58,2,FALSE),""))),"")</f>
        <v>CD</v>
      </c>
      <c r="I2403" s="23" t="str">
        <f>+IFERROR(VLOOKUP(#REF!,'[2]LISTAS ANEXO 1. 4'!$B$74:$C$90,2,FALSE),"")</f>
        <v/>
      </c>
      <c r="J2403" s="23" t="str">
        <f>+IFERROR(VLOOKUP(X2403,[2]ORDINALES!$B$2:$C$5,2,FALSE),"")</f>
        <v>CTADOS</v>
      </c>
      <c r="K2403" s="23" t="str">
        <f>+IFERROR(VLOOKUP(#REF!,[2]REGION!$G$2:$I$1125,2,FALSE),"")</f>
        <v/>
      </c>
      <c r="L2403" s="23" t="str">
        <f>+IFERROR(VLOOKUP(AI2403,[2]REGION!$G$2:$I$1125,2,FALSE),"")</f>
        <v>META</v>
      </c>
      <c r="M2403" s="23" t="str">
        <f>+IFERROR(VLOOKUP(#REF!,[2]ORDINALES!$H$2:$I$382,2,FALSE),"")</f>
        <v/>
      </c>
      <c r="N2403" s="23" t="str">
        <f>IFERROR(VLOOKUP(U2403,'[2]Lista Willy'!$B$11:$D$14,3,FALSE),"")</f>
        <v>REC_11</v>
      </c>
      <c r="O2403" s="24"/>
      <c r="P2403" s="90">
        <v>72021</v>
      </c>
      <c r="Q2403" s="90" t="s">
        <v>540</v>
      </c>
      <c r="R2403" s="90" t="s">
        <v>2311</v>
      </c>
      <c r="S2403" s="90" t="s">
        <v>2311</v>
      </c>
      <c r="T2403" s="90" t="s">
        <v>2311</v>
      </c>
      <c r="U2403" s="90" t="s">
        <v>52</v>
      </c>
      <c r="V2403" s="94" t="s">
        <v>53</v>
      </c>
      <c r="W2403" s="90" t="s">
        <v>54</v>
      </c>
      <c r="X2403" s="90" t="s">
        <v>55</v>
      </c>
      <c r="Y2403" s="90" t="s">
        <v>2317</v>
      </c>
      <c r="Z2403" s="88">
        <v>7896957</v>
      </c>
      <c r="AA2403" s="120"/>
      <c r="AB2403" s="88"/>
      <c r="AC2403" s="88"/>
      <c r="AD2403" s="88"/>
      <c r="AE2403" s="120">
        <v>7896957</v>
      </c>
      <c r="AF2403" s="88"/>
      <c r="AG2403" s="89">
        <v>0</v>
      </c>
      <c r="AH2403" s="90" t="s">
        <v>567</v>
      </c>
      <c r="AI2403" s="90" t="s">
        <v>2313</v>
      </c>
      <c r="AJ2403" s="90" t="s">
        <v>2314</v>
      </c>
      <c r="AK2403" s="90" t="s">
        <v>59</v>
      </c>
      <c r="AL2403" s="90" t="s">
        <v>2330</v>
      </c>
      <c r="AM2403" s="90"/>
      <c r="AN2403" s="90" t="s">
        <v>567</v>
      </c>
      <c r="AO2403" s="90"/>
      <c r="AP2403" s="90" t="s">
        <v>567</v>
      </c>
      <c r="AQ2403" s="90" t="s">
        <v>387</v>
      </c>
      <c r="AR2403" s="90" t="s">
        <v>2335</v>
      </c>
      <c r="AS2403" s="90" t="s">
        <v>60</v>
      </c>
      <c r="AT2403" s="90" t="s">
        <v>61</v>
      </c>
      <c r="AU2403" s="97" t="s">
        <v>62</v>
      </c>
      <c r="AV2403" s="98" t="s">
        <v>63</v>
      </c>
      <c r="AW2403" s="98" t="s">
        <v>64</v>
      </c>
      <c r="AX2403" s="97">
        <v>3202008</v>
      </c>
      <c r="AY2403" s="98" t="s">
        <v>65</v>
      </c>
      <c r="AZ2403" s="98" t="s">
        <v>379</v>
      </c>
      <c r="BA2403" s="24"/>
    </row>
    <row r="2404" spans="1:53" ht="84.75" customHeight="1">
      <c r="A2404" s="23" t="str">
        <f>+IFERROR(VLOOKUP(R2404,'[2]Listas niveles'!$D$2:$E$11,2,FALSE),"")</f>
        <v>DTOR</v>
      </c>
      <c r="B2404" s="23" t="str">
        <f>+IFERROR(VLOOKUP(AS2404,'[2]Listas anexo 1'!$A$7:$B$8,2,FALSE),"")</f>
        <v>ADMIN</v>
      </c>
      <c r="C2404" s="23" t="str">
        <f>+IFERROR(VLOOKUP(AT2404,'[2]Listas anexo 1'!$A$13:$B$15,2,FALSE),"")</f>
        <v>ADMINYCOOR</v>
      </c>
      <c r="D2404" s="23" t="str">
        <f>+IFERROR(VLOOKUP(AT2404,'[2]Listas anexo 1'!$A$13:$C$15,3,FALSE),"")</f>
        <v>CONTRIBUIR</v>
      </c>
      <c r="E2404" s="23" t="str">
        <f>+IFERROR(VLOOKUP(AT2404,'[2]Listas anexo 1'!$A$19:$B$21,2,FALSE),"")</f>
        <v>ADMINOB</v>
      </c>
      <c r="F2404" s="23" t="str">
        <f>+IFERROR(VLOOKUP(AV2404,'[2]Listas anexo 1'!$J$13:$K$21,2,FALSE),"")</f>
        <v>ADOBIV</v>
      </c>
      <c r="G2404" s="23" t="str">
        <f>+IFERROR(VLOOKUP(AW2404,'[2]LISTAS ANEXO 1. 2'!$A$9:$B$38,2,FALSE),"")</f>
        <v>AXVI</v>
      </c>
      <c r="H2404" s="23" t="str">
        <f>+IFERROR(IF(C2404="ADMINYCOOR",VLOOKUP(AY2404,'[2]LISTAS ANEXO 1. 3'!$B$13:$C$42,2,FALSE),IF(C2404="TASAS",VLOOKUP(AY2404,'[2]LISTAS ANEXO 1. 3'!$B$43:$C$51,2,FALSE),IF(C2404="FORTALECIMIENTO",VLOOKUP(AY2404,'[2]LISTAS ANEXO 1. 3'!$B$52:$C$58,2,FALSE),""))),"")</f>
        <v>CD</v>
      </c>
      <c r="I2404" s="23" t="str">
        <f>+IFERROR(VLOOKUP(#REF!,'[2]LISTAS ANEXO 1. 4'!$B$74:$C$90,2,FALSE),"")</f>
        <v/>
      </c>
      <c r="J2404" s="23" t="str">
        <f>+IFERROR(VLOOKUP(X2404,[2]ORDINALES!$B$2:$C$5,2,FALSE),"")</f>
        <v>CTADOS</v>
      </c>
      <c r="K2404" s="23" t="str">
        <f>+IFERROR(VLOOKUP(#REF!,[2]REGION!$G$2:$I$1125,2,FALSE),"")</f>
        <v/>
      </c>
      <c r="L2404" s="23" t="str">
        <f>+IFERROR(VLOOKUP(AI2404,[2]REGION!$G$2:$I$1125,2,FALSE),"")</f>
        <v>META</v>
      </c>
      <c r="M2404" s="23" t="str">
        <f>+IFERROR(VLOOKUP(#REF!,[2]ORDINALES!$H$2:$I$382,2,FALSE),"")</f>
        <v/>
      </c>
      <c r="N2404" s="23" t="str">
        <f>IFERROR(VLOOKUP(U2404,'[2]Lista Willy'!$B$11:$D$14,3,FALSE),"")</f>
        <v>REC_11</v>
      </c>
      <c r="O2404" s="24"/>
      <c r="P2404" s="90">
        <v>72022</v>
      </c>
      <c r="Q2404" s="90" t="s">
        <v>540</v>
      </c>
      <c r="R2404" s="90" t="s">
        <v>2311</v>
      </c>
      <c r="S2404" s="90" t="s">
        <v>2311</v>
      </c>
      <c r="T2404" s="90" t="s">
        <v>2311</v>
      </c>
      <c r="U2404" s="90" t="s">
        <v>52</v>
      </c>
      <c r="V2404" s="94" t="s">
        <v>53</v>
      </c>
      <c r="W2404" s="90" t="s">
        <v>54</v>
      </c>
      <c r="X2404" s="90" t="s">
        <v>55</v>
      </c>
      <c r="Y2404" s="90" t="s">
        <v>2336</v>
      </c>
      <c r="Z2404" s="88">
        <v>86665063</v>
      </c>
      <c r="AA2404" s="120"/>
      <c r="AB2404" s="88"/>
      <c r="AC2404" s="88"/>
      <c r="AD2404" s="88"/>
      <c r="AE2404" s="120">
        <v>86665063</v>
      </c>
      <c r="AF2404" s="88"/>
      <c r="AG2404" s="89">
        <v>0</v>
      </c>
      <c r="AH2404" s="90" t="s">
        <v>567</v>
      </c>
      <c r="AI2404" s="90" t="s">
        <v>2313</v>
      </c>
      <c r="AJ2404" s="90" t="s">
        <v>2314</v>
      </c>
      <c r="AK2404" s="90" t="s">
        <v>59</v>
      </c>
      <c r="AL2404" s="90" t="s">
        <v>2330</v>
      </c>
      <c r="AM2404" s="90"/>
      <c r="AN2404" s="90" t="s">
        <v>567</v>
      </c>
      <c r="AO2404" s="90"/>
      <c r="AP2404" s="90" t="s">
        <v>567</v>
      </c>
      <c r="AQ2404" s="90" t="s">
        <v>387</v>
      </c>
      <c r="AR2404" s="90" t="s">
        <v>2335</v>
      </c>
      <c r="AS2404" s="90" t="s">
        <v>60</v>
      </c>
      <c r="AT2404" s="90" t="s">
        <v>61</v>
      </c>
      <c r="AU2404" s="97" t="s">
        <v>62</v>
      </c>
      <c r="AV2404" s="98" t="s">
        <v>63</v>
      </c>
      <c r="AW2404" s="98" t="s">
        <v>64</v>
      </c>
      <c r="AX2404" s="97">
        <v>3202008</v>
      </c>
      <c r="AY2404" s="98" t="s">
        <v>65</v>
      </c>
      <c r="AZ2404" s="98" t="s">
        <v>379</v>
      </c>
      <c r="BA2404" s="24"/>
    </row>
    <row r="2405" spans="1:53" ht="84.75" customHeight="1">
      <c r="A2405" s="23" t="str">
        <f>+IFERROR(VLOOKUP(R2405,'[2]Listas niveles'!$D$2:$E$11,2,FALSE),"")</f>
        <v>DTOR</v>
      </c>
      <c r="B2405" s="23" t="str">
        <f>+IFERROR(VLOOKUP(AS2405,'[2]Listas anexo 1'!$A$7:$B$8,2,FALSE),"")</f>
        <v>ADMIN</v>
      </c>
      <c r="C2405" s="23" t="str">
        <f>+IFERROR(VLOOKUP(AT2405,'[2]Listas anexo 1'!$A$13:$B$15,2,FALSE),"")</f>
        <v>ADMINYCOOR</v>
      </c>
      <c r="D2405" s="23" t="str">
        <f>+IFERROR(VLOOKUP(AT2405,'[2]Listas anexo 1'!$A$13:$C$15,3,FALSE),"")</f>
        <v>CONTRIBUIR</v>
      </c>
      <c r="E2405" s="23" t="str">
        <f>+IFERROR(VLOOKUP(AT2405,'[2]Listas anexo 1'!$A$19:$B$21,2,FALSE),"")</f>
        <v>ADMINOB</v>
      </c>
      <c r="F2405" s="23" t="str">
        <f>+IFERROR(VLOOKUP(AV2405,'[2]Listas anexo 1'!$J$13:$K$21,2,FALSE),"")</f>
        <v>ADOBIV</v>
      </c>
      <c r="G2405" s="23" t="str">
        <f>+IFERROR(VLOOKUP(AW2405,'[2]LISTAS ANEXO 1. 2'!$A$9:$B$38,2,FALSE),"")</f>
        <v>AXVI</v>
      </c>
      <c r="H2405" s="23" t="str">
        <f>+IFERROR(IF(C2405="ADMINYCOOR",VLOOKUP(AY2405,'[2]LISTAS ANEXO 1. 3'!$B$13:$C$42,2,FALSE),IF(C2405="TASAS",VLOOKUP(AY2405,'[2]LISTAS ANEXO 1. 3'!$B$43:$C$51,2,FALSE),IF(C2405="FORTALECIMIENTO",VLOOKUP(AY2405,'[2]LISTAS ANEXO 1. 3'!$B$52:$C$58,2,FALSE),""))),"")</f>
        <v>CD</v>
      </c>
      <c r="I2405" s="23" t="str">
        <f>+IFERROR(VLOOKUP(#REF!,'[2]LISTAS ANEXO 1. 4'!$B$74:$C$90,2,FALSE),"")</f>
        <v/>
      </c>
      <c r="J2405" s="23" t="str">
        <f>+IFERROR(VLOOKUP(X2405,[2]ORDINALES!$B$2:$C$5,2,FALSE),"")</f>
        <v>CTADOS</v>
      </c>
      <c r="K2405" s="23" t="str">
        <f>+IFERROR(VLOOKUP(#REF!,[2]REGION!$G$2:$I$1125,2,FALSE),"")</f>
        <v/>
      </c>
      <c r="L2405" s="23" t="str">
        <f>+IFERROR(VLOOKUP(AI2405,[2]REGION!$G$2:$I$1125,2,FALSE),"")</f>
        <v>META</v>
      </c>
      <c r="M2405" s="23" t="str">
        <f>+IFERROR(VLOOKUP(#REF!,[2]ORDINALES!$H$2:$I$382,2,FALSE),"")</f>
        <v/>
      </c>
      <c r="N2405" s="23" t="str">
        <f>IFERROR(VLOOKUP(U2405,'[2]Lista Willy'!$B$11:$D$14,3,FALSE),"")</f>
        <v>REC_11</v>
      </c>
      <c r="O2405" s="24"/>
      <c r="P2405" s="90">
        <v>72023</v>
      </c>
      <c r="Q2405" s="90" t="s">
        <v>540</v>
      </c>
      <c r="R2405" s="90" t="s">
        <v>2311</v>
      </c>
      <c r="S2405" s="90" t="s">
        <v>2311</v>
      </c>
      <c r="T2405" s="90" t="s">
        <v>2311</v>
      </c>
      <c r="U2405" s="90" t="s">
        <v>52</v>
      </c>
      <c r="V2405" s="94" t="s">
        <v>53</v>
      </c>
      <c r="W2405" s="90" t="s">
        <v>54</v>
      </c>
      <c r="X2405" s="90" t="s">
        <v>55</v>
      </c>
      <c r="Y2405" s="90" t="s">
        <v>1785</v>
      </c>
      <c r="Z2405" s="88">
        <v>40000000</v>
      </c>
      <c r="AA2405" s="120"/>
      <c r="AB2405" s="88">
        <v>40000000</v>
      </c>
      <c r="AC2405" s="88"/>
      <c r="AD2405" s="88"/>
      <c r="AE2405" s="120">
        <v>0</v>
      </c>
      <c r="AF2405" s="88"/>
      <c r="AG2405" s="89">
        <v>0</v>
      </c>
      <c r="AH2405" s="90" t="s">
        <v>567</v>
      </c>
      <c r="AI2405" s="90" t="s">
        <v>2313</v>
      </c>
      <c r="AJ2405" s="90" t="s">
        <v>2314</v>
      </c>
      <c r="AK2405" s="90" t="s">
        <v>59</v>
      </c>
      <c r="AL2405" s="90" t="s">
        <v>2330</v>
      </c>
      <c r="AM2405" s="90"/>
      <c r="AN2405" s="90" t="s">
        <v>567</v>
      </c>
      <c r="AO2405" s="90"/>
      <c r="AP2405" s="90" t="s">
        <v>567</v>
      </c>
      <c r="AQ2405" s="90" t="s">
        <v>387</v>
      </c>
      <c r="AR2405" s="90" t="s">
        <v>2335</v>
      </c>
      <c r="AS2405" s="90" t="s">
        <v>60</v>
      </c>
      <c r="AT2405" s="90" t="s">
        <v>61</v>
      </c>
      <c r="AU2405" s="97" t="s">
        <v>62</v>
      </c>
      <c r="AV2405" s="98" t="s">
        <v>63</v>
      </c>
      <c r="AW2405" s="98" t="s">
        <v>64</v>
      </c>
      <c r="AX2405" s="97">
        <v>3202008</v>
      </c>
      <c r="AY2405" s="98" t="s">
        <v>65</v>
      </c>
      <c r="AZ2405" s="98" t="s">
        <v>379</v>
      </c>
      <c r="BA2405" s="24"/>
    </row>
    <row r="2406" spans="1:53" ht="84.75" customHeight="1">
      <c r="A2406" s="23" t="str">
        <f>+IFERROR(VLOOKUP(R2406,'[2]Listas niveles'!$D$2:$E$11,2,FALSE),"")</f>
        <v>DTOR</v>
      </c>
      <c r="B2406" s="23" t="str">
        <f>+IFERROR(VLOOKUP(AS2406,'[2]Listas anexo 1'!$A$7:$B$8,2,FALSE),"")</f>
        <v>FORTA</v>
      </c>
      <c r="C2406" s="23" t="str">
        <f>+IFERROR(VLOOKUP(AT2406,'[2]Listas anexo 1'!$A$13:$B$15,2,FALSE),"")</f>
        <v>FORTALECIMIENTO</v>
      </c>
      <c r="D2406" s="23" t="str">
        <f>+IFERROR(VLOOKUP(AT2406,'[2]Listas anexo 1'!$A$13:$C$15,3,FALSE),"")</f>
        <v>FORTALECER</v>
      </c>
      <c r="E2406" s="23" t="str">
        <f>+IFERROR(VLOOKUP(AT2406,'[2]Listas anexo 1'!$A$19:$B$21,2,FALSE),"")</f>
        <v>FORTOB</v>
      </c>
      <c r="F2406" s="23" t="str">
        <f>+IFERROR(VLOOKUP(AV2406,'[2]Listas anexo 1'!$J$13:$K$21,2,FALSE),"")</f>
        <v>FORTOBI</v>
      </c>
      <c r="G2406" s="23" t="str">
        <f>+IFERROR(VLOOKUP(AW2406,'[2]LISTAS ANEXO 1. 2'!$A$9:$B$38,2,FALSE),"")</f>
        <v>TI</v>
      </c>
      <c r="H2406" s="23" t="str">
        <f>+IFERROR(IF(C2406="ADMINYCOOR",VLOOKUP(AY2406,'[2]LISTAS ANEXO 1. 3'!$B$13:$C$42,2,FALSE),IF(C2406="TASAS",VLOOKUP(AY2406,'[2]LISTAS ANEXO 1. 3'!$B$43:$C$51,2,FALSE),IF(C2406="FORTALECIMIENTO",VLOOKUP(AY2406,'[2]LISTAS ANEXO 1. 3'!$B$52:$C$58,2,FALSE),""))),"")</f>
        <v>AAAA</v>
      </c>
      <c r="I2406" s="23" t="str">
        <f>+IFERROR(VLOOKUP(#REF!,'[2]LISTAS ANEXO 1. 4'!$B$74:$C$90,2,FALSE),"")</f>
        <v/>
      </c>
      <c r="J2406" s="23" t="str">
        <f>+IFERROR(VLOOKUP(X2406,[2]ORDINALES!$B$2:$C$5,2,FALSE),"")</f>
        <v>CTADOS</v>
      </c>
      <c r="K2406" s="23" t="str">
        <f>+IFERROR(VLOOKUP(#REF!,[2]REGION!$G$2:$I$1125,2,FALSE),"")</f>
        <v/>
      </c>
      <c r="L2406" s="23" t="str">
        <f>+IFERROR(VLOOKUP(AI2406,[2]REGION!$G$2:$I$1125,2,FALSE),"")</f>
        <v>META</v>
      </c>
      <c r="M2406" s="23" t="str">
        <f>+IFERROR(VLOOKUP(#REF!,[2]ORDINALES!$H$2:$I$382,2,FALSE),"")</f>
        <v/>
      </c>
      <c r="N2406" s="23" t="str">
        <f>IFERROR(VLOOKUP(U2406,'[2]Lista Willy'!$B$11:$D$14,3,FALSE),"")</f>
        <v>REC_11</v>
      </c>
      <c r="O2406" s="24"/>
      <c r="P2406" s="90">
        <v>72024</v>
      </c>
      <c r="Q2406" s="90" t="s">
        <v>540</v>
      </c>
      <c r="R2406" s="90" t="s">
        <v>2311</v>
      </c>
      <c r="S2406" s="90" t="s">
        <v>2311</v>
      </c>
      <c r="T2406" s="90" t="s">
        <v>2311</v>
      </c>
      <c r="U2406" s="90" t="s">
        <v>52</v>
      </c>
      <c r="V2406" s="94" t="s">
        <v>53</v>
      </c>
      <c r="W2406" s="90" t="s">
        <v>54</v>
      </c>
      <c r="X2406" s="90" t="s">
        <v>55</v>
      </c>
      <c r="Y2406" s="90" t="s">
        <v>2337</v>
      </c>
      <c r="Z2406" s="88">
        <v>74690821</v>
      </c>
      <c r="AA2406" s="120"/>
      <c r="AB2406" s="88"/>
      <c r="AC2406" s="88"/>
      <c r="AD2406" s="88"/>
      <c r="AE2406" s="120">
        <v>74690821</v>
      </c>
      <c r="AF2406" s="88">
        <v>56736000</v>
      </c>
      <c r="AG2406" s="89">
        <v>58710000</v>
      </c>
      <c r="AH2406" s="90" t="s">
        <v>2338</v>
      </c>
      <c r="AI2406" s="90" t="s">
        <v>2313</v>
      </c>
      <c r="AJ2406" s="90" t="s">
        <v>2314</v>
      </c>
      <c r="AK2406" s="90" t="s">
        <v>59</v>
      </c>
      <c r="AL2406" s="90" t="s">
        <v>2339</v>
      </c>
      <c r="AM2406" s="90"/>
      <c r="AN2406" s="90" t="s">
        <v>567</v>
      </c>
      <c r="AO2406" s="90"/>
      <c r="AP2406" s="90" t="s">
        <v>567</v>
      </c>
      <c r="AQ2406" s="90" t="s">
        <v>387</v>
      </c>
      <c r="AR2406" s="90" t="s">
        <v>2340</v>
      </c>
      <c r="AS2406" s="90" t="s">
        <v>73</v>
      </c>
      <c r="AT2406" s="90" t="s">
        <v>74</v>
      </c>
      <c r="AU2406" s="97" t="s">
        <v>75</v>
      </c>
      <c r="AV2406" s="98" t="s">
        <v>76</v>
      </c>
      <c r="AW2406" s="98" t="s">
        <v>210</v>
      </c>
      <c r="AX2406" s="97">
        <v>3299054</v>
      </c>
      <c r="AY2406" s="98" t="s">
        <v>211</v>
      </c>
      <c r="AZ2406" s="98" t="s">
        <v>308</v>
      </c>
      <c r="BA2406" s="24"/>
    </row>
    <row r="2407" spans="1:53" ht="84.75" customHeight="1">
      <c r="A2407" s="23" t="str">
        <f>+IFERROR(VLOOKUP(R2407,'[2]Listas niveles'!$D$2:$E$11,2,FALSE),"")</f>
        <v>DTOR</v>
      </c>
      <c r="B2407" s="23" t="str">
        <f>+IFERROR(VLOOKUP(AS2407,'[2]Listas anexo 1'!$A$7:$B$8,2,FALSE),"")</f>
        <v>FORTA</v>
      </c>
      <c r="C2407" s="23" t="str">
        <f>+IFERROR(VLOOKUP(AT2407,'[2]Listas anexo 1'!$A$13:$B$15,2,FALSE),"")</f>
        <v>FORTALECIMIENTO</v>
      </c>
      <c r="D2407" s="23" t="str">
        <f>+IFERROR(VLOOKUP(AT2407,'[2]Listas anexo 1'!$A$13:$C$15,3,FALSE),"")</f>
        <v>FORTALECER</v>
      </c>
      <c r="E2407" s="23" t="str">
        <f>+IFERROR(VLOOKUP(AT2407,'[2]Listas anexo 1'!$A$19:$B$21,2,FALSE),"")</f>
        <v>FORTOB</v>
      </c>
      <c r="F2407" s="23" t="str">
        <f>+IFERROR(VLOOKUP(AV2407,'[2]Listas anexo 1'!$J$13:$K$21,2,FALSE),"")</f>
        <v>FORTOBI</v>
      </c>
      <c r="G2407" s="23" t="str">
        <f>+IFERROR(VLOOKUP(AW2407,'[2]LISTAS ANEXO 1. 2'!$A$9:$B$38,2,FALSE),"")</f>
        <v>TII</v>
      </c>
      <c r="H2407" s="23" t="str">
        <f>+IFERROR(IF(C2407="ADMINYCOOR",VLOOKUP(AY2407,'[2]LISTAS ANEXO 1. 3'!$B$13:$C$42,2,FALSE),IF(C2407="TASAS",VLOOKUP(AY2407,'[2]LISTAS ANEXO 1. 3'!$B$43:$C$51,2,FALSE),IF(C2407="FORTALECIMIENTO",VLOOKUP(AY2407,'[2]LISTAS ANEXO 1. 3'!$B$52:$C$58,2,FALSE),""))),"")</f>
        <v>BBBB</v>
      </c>
      <c r="I2407" s="23" t="str">
        <f>+IFERROR(VLOOKUP(#REF!,'[2]LISTAS ANEXO 1. 4'!$B$74:$C$90,2,FALSE),"")</f>
        <v/>
      </c>
      <c r="J2407" s="23" t="str">
        <f>+IFERROR(VLOOKUP(X2407,[2]ORDINALES!$B$2:$C$5,2,FALSE),"")</f>
        <v>CTADOS</v>
      </c>
      <c r="K2407" s="23" t="str">
        <f>+IFERROR(VLOOKUP(#REF!,[2]REGION!$G$2:$I$1125,2,FALSE),"")</f>
        <v/>
      </c>
      <c r="L2407" s="23" t="str">
        <f>+IFERROR(VLOOKUP(AI2407,[2]REGION!$G$2:$I$1125,2,FALSE),"")</f>
        <v>META</v>
      </c>
      <c r="M2407" s="23" t="str">
        <f>+IFERROR(VLOOKUP(#REF!,[2]ORDINALES!$H$2:$I$382,2,FALSE),"")</f>
        <v/>
      </c>
      <c r="N2407" s="23" t="str">
        <f>IFERROR(VLOOKUP(U2407,'[2]Lista Willy'!$B$11:$D$14,3,FALSE),"")</f>
        <v>REC_11</v>
      </c>
      <c r="O2407" s="24"/>
      <c r="P2407" s="90">
        <v>72025</v>
      </c>
      <c r="Q2407" s="90" t="s">
        <v>540</v>
      </c>
      <c r="R2407" s="90" t="s">
        <v>2311</v>
      </c>
      <c r="S2407" s="90" t="s">
        <v>2311</v>
      </c>
      <c r="T2407" s="90" t="s">
        <v>2311</v>
      </c>
      <c r="U2407" s="90" t="s">
        <v>52</v>
      </c>
      <c r="V2407" s="94" t="s">
        <v>53</v>
      </c>
      <c r="W2407" s="90" t="s">
        <v>54</v>
      </c>
      <c r="X2407" s="90" t="s">
        <v>55</v>
      </c>
      <c r="Y2407" s="90" t="s">
        <v>2341</v>
      </c>
      <c r="Z2407" s="88">
        <v>74690821</v>
      </c>
      <c r="AA2407" s="120"/>
      <c r="AB2407" s="88"/>
      <c r="AC2407" s="88"/>
      <c r="AD2407" s="88"/>
      <c r="AE2407" s="120">
        <v>74690821</v>
      </c>
      <c r="AF2407" s="88">
        <v>56736000</v>
      </c>
      <c r="AG2407" s="89">
        <v>58710000</v>
      </c>
      <c r="AH2407" s="90" t="s">
        <v>2338</v>
      </c>
      <c r="AI2407" s="90" t="s">
        <v>2313</v>
      </c>
      <c r="AJ2407" s="90" t="s">
        <v>2314</v>
      </c>
      <c r="AK2407" s="90" t="s">
        <v>59</v>
      </c>
      <c r="AL2407" s="90" t="s">
        <v>2339</v>
      </c>
      <c r="AM2407" s="90"/>
      <c r="AN2407" s="90" t="s">
        <v>567</v>
      </c>
      <c r="AO2407" s="90"/>
      <c r="AP2407" s="90" t="s">
        <v>567</v>
      </c>
      <c r="AQ2407" s="90" t="s">
        <v>387</v>
      </c>
      <c r="AR2407" s="90" t="s">
        <v>2340</v>
      </c>
      <c r="AS2407" s="90" t="s">
        <v>73</v>
      </c>
      <c r="AT2407" s="90" t="s">
        <v>74</v>
      </c>
      <c r="AU2407" s="97" t="s">
        <v>75</v>
      </c>
      <c r="AV2407" s="98" t="s">
        <v>76</v>
      </c>
      <c r="AW2407" s="98" t="s">
        <v>77</v>
      </c>
      <c r="AX2407" s="97">
        <v>3299060</v>
      </c>
      <c r="AY2407" s="98" t="s">
        <v>78</v>
      </c>
      <c r="AZ2407" s="98" t="s">
        <v>201</v>
      </c>
      <c r="BA2407" s="24"/>
    </row>
    <row r="2408" spans="1:53" ht="84.75" customHeight="1">
      <c r="A2408" s="23" t="str">
        <f>+IFERROR(VLOOKUP(R2408,'[2]Listas niveles'!$D$2:$E$11,2,FALSE),"")</f>
        <v>DTOR</v>
      </c>
      <c r="B2408" s="23" t="str">
        <f>+IFERROR(VLOOKUP(AS2408,'[2]Listas anexo 1'!$A$7:$B$8,2,FALSE),"")</f>
        <v>ADMIN</v>
      </c>
      <c r="C2408" s="23" t="str">
        <f>+IFERROR(VLOOKUP(AT2408,'[2]Listas anexo 1'!$A$13:$B$15,2,FALSE),"")</f>
        <v>ADMINYCOOR</v>
      </c>
      <c r="D2408" s="23" t="str">
        <f>+IFERROR(VLOOKUP(AT2408,'[2]Listas anexo 1'!$A$13:$C$15,3,FALSE),"")</f>
        <v>CONTRIBUIR</v>
      </c>
      <c r="E2408" s="23" t="str">
        <f>+IFERROR(VLOOKUP(AT2408,'[2]Listas anexo 1'!$A$19:$B$21,2,FALSE),"")</f>
        <v>ADMINOB</v>
      </c>
      <c r="F2408" s="23" t="str">
        <f>+IFERROR(VLOOKUP(AV2408,'[2]Listas anexo 1'!$J$13:$K$21,2,FALSE),"")</f>
        <v>ADOBIV</v>
      </c>
      <c r="G2408" s="23" t="str">
        <f>+IFERROR(VLOOKUP(AW2408,'[2]LISTAS ANEXO 1. 2'!$A$9:$B$38,2,FALSE),"")</f>
        <v>AXVI</v>
      </c>
      <c r="H2408" s="23" t="str">
        <f>+IFERROR(IF(C2408="ADMINYCOOR",VLOOKUP(AY2408,'[2]LISTAS ANEXO 1. 3'!$B$13:$C$42,2,FALSE),IF(C2408="TASAS",VLOOKUP(AY2408,'[2]LISTAS ANEXO 1. 3'!$B$43:$C$51,2,FALSE),IF(C2408="FORTALECIMIENTO",VLOOKUP(AY2408,'[2]LISTAS ANEXO 1. 3'!$B$52:$C$58,2,FALSE),""))),"")</f>
        <v>CD</v>
      </c>
      <c r="I2408" s="23" t="str">
        <f>+IFERROR(VLOOKUP(#REF!,'[2]LISTAS ANEXO 1. 4'!$B$74:$C$90,2,FALSE),"")</f>
        <v/>
      </c>
      <c r="J2408" s="23" t="str">
        <f>+IFERROR(VLOOKUP(X2408,[2]ORDINALES!$B$2:$C$5,2,FALSE),"")</f>
        <v>CTADOS</v>
      </c>
      <c r="K2408" s="23" t="str">
        <f>+IFERROR(VLOOKUP(#REF!,[2]REGION!$G$2:$I$1125,2,FALSE),"")</f>
        <v/>
      </c>
      <c r="L2408" s="23" t="str">
        <f>+IFERROR(VLOOKUP(AI2408,[2]REGION!$G$2:$I$1125,2,FALSE),"")</f>
        <v>META</v>
      </c>
      <c r="M2408" s="23" t="str">
        <f>+IFERROR(VLOOKUP(#REF!,[2]ORDINALES!$H$2:$I$382,2,FALSE),"")</f>
        <v/>
      </c>
      <c r="N2408" s="23" t="str">
        <f>IFERROR(VLOOKUP(U2408,'[2]Lista Willy'!$B$11:$D$14,3,FALSE),"")</f>
        <v>REC_11</v>
      </c>
      <c r="O2408" s="24"/>
      <c r="P2408" s="90">
        <v>72026</v>
      </c>
      <c r="Q2408" s="90" t="s">
        <v>540</v>
      </c>
      <c r="R2408" s="90" t="s">
        <v>2311</v>
      </c>
      <c r="S2408" s="90" t="s">
        <v>2311</v>
      </c>
      <c r="T2408" s="90" t="s">
        <v>2311</v>
      </c>
      <c r="U2408" s="90" t="s">
        <v>52</v>
      </c>
      <c r="V2408" s="94" t="s">
        <v>53</v>
      </c>
      <c r="W2408" s="90" t="s">
        <v>54</v>
      </c>
      <c r="X2408" s="90" t="s">
        <v>55</v>
      </c>
      <c r="Y2408" s="90" t="s">
        <v>2342</v>
      </c>
      <c r="Z2408" s="88">
        <v>50000000</v>
      </c>
      <c r="AA2408" s="120"/>
      <c r="AB2408" s="88"/>
      <c r="AC2408" s="88"/>
      <c r="AD2408" s="88"/>
      <c r="AE2408" s="120">
        <v>50000000</v>
      </c>
      <c r="AF2408" s="88"/>
      <c r="AG2408" s="89">
        <v>0</v>
      </c>
      <c r="AH2408" s="90" t="s">
        <v>567</v>
      </c>
      <c r="AI2408" s="90" t="s">
        <v>2313</v>
      </c>
      <c r="AJ2408" s="90" t="s">
        <v>2314</v>
      </c>
      <c r="AK2408" s="90" t="s">
        <v>59</v>
      </c>
      <c r="AL2408" s="90" t="s">
        <v>2330</v>
      </c>
      <c r="AM2408" s="90"/>
      <c r="AN2408" s="90" t="s">
        <v>567</v>
      </c>
      <c r="AO2408" s="90"/>
      <c r="AP2408" s="90" t="s">
        <v>567</v>
      </c>
      <c r="AQ2408" s="90" t="s">
        <v>387</v>
      </c>
      <c r="AR2408" s="90" t="s">
        <v>2335</v>
      </c>
      <c r="AS2408" s="90" t="s">
        <v>60</v>
      </c>
      <c r="AT2408" s="90" t="s">
        <v>61</v>
      </c>
      <c r="AU2408" s="97" t="s">
        <v>62</v>
      </c>
      <c r="AV2408" s="98" t="s">
        <v>63</v>
      </c>
      <c r="AW2408" s="98" t="s">
        <v>64</v>
      </c>
      <c r="AX2408" s="97">
        <v>3202008</v>
      </c>
      <c r="AY2408" s="98" t="s">
        <v>65</v>
      </c>
      <c r="AZ2408" s="98" t="s">
        <v>379</v>
      </c>
      <c r="BA2408" s="24"/>
    </row>
    <row r="2409" spans="1:53" ht="84.75" customHeight="1">
      <c r="A2409" s="23" t="str">
        <f>+IFERROR(VLOOKUP(R2409,'[2]Listas niveles'!$D$2:$E$11,2,FALSE),"")</f>
        <v>DTOR</v>
      </c>
      <c r="B2409" s="23" t="str">
        <f>+IFERROR(VLOOKUP(AS2409,'[2]Listas anexo 1'!$A$7:$B$8,2,FALSE),"")</f>
        <v>ADMIN</v>
      </c>
      <c r="C2409" s="23" t="str">
        <f>+IFERROR(VLOOKUP(AT2409,'[2]Listas anexo 1'!$A$13:$B$15,2,FALSE),"")</f>
        <v>ADMINYCOOR</v>
      </c>
      <c r="D2409" s="23" t="str">
        <f>+IFERROR(VLOOKUP(AT2409,'[2]Listas anexo 1'!$A$13:$C$15,3,FALSE),"")</f>
        <v>CONTRIBUIR</v>
      </c>
      <c r="E2409" s="23" t="str">
        <f>+IFERROR(VLOOKUP(AT2409,'[2]Listas anexo 1'!$A$19:$B$21,2,FALSE),"")</f>
        <v>ADMINOB</v>
      </c>
      <c r="F2409" s="23" t="str">
        <f>+IFERROR(VLOOKUP(AV2409,'[2]Listas anexo 1'!$J$13:$K$21,2,FALSE),"")</f>
        <v>ADOBIV</v>
      </c>
      <c r="G2409" s="23" t="str">
        <f>+IFERROR(VLOOKUP(AW2409,'[2]LISTAS ANEXO 1. 2'!$A$9:$B$38,2,FALSE),"")</f>
        <v>AXVI</v>
      </c>
      <c r="H2409" s="23" t="str">
        <f>+IFERROR(IF(C2409="ADMINYCOOR",VLOOKUP(AY2409,'[2]LISTAS ANEXO 1. 3'!$B$13:$C$42,2,FALSE),IF(C2409="TASAS",VLOOKUP(AY2409,'[2]LISTAS ANEXO 1. 3'!$B$43:$C$51,2,FALSE),IF(C2409="FORTALECIMIENTO",VLOOKUP(AY2409,'[2]LISTAS ANEXO 1. 3'!$B$52:$C$58,2,FALSE),""))),"")</f>
        <v>CD</v>
      </c>
      <c r="I2409" s="23" t="str">
        <f>+IFERROR(VLOOKUP(#REF!,'[2]LISTAS ANEXO 1. 4'!$B$74:$C$90,2,FALSE),"")</f>
        <v/>
      </c>
      <c r="J2409" s="23" t="str">
        <f>+IFERROR(VLOOKUP(X2409,[2]ORDINALES!$B$2:$C$5,2,FALSE),"")</f>
        <v>CTADOS</v>
      </c>
      <c r="K2409" s="23" t="str">
        <f>+IFERROR(VLOOKUP(#REF!,[2]REGION!$G$2:$I$1125,2,FALSE),"")</f>
        <v/>
      </c>
      <c r="L2409" s="23" t="str">
        <f>+IFERROR(VLOOKUP(AI2409,[2]REGION!$G$2:$I$1125,2,FALSE),"")</f>
        <v>META</v>
      </c>
      <c r="M2409" s="23" t="str">
        <f>+IFERROR(VLOOKUP(#REF!,[2]ORDINALES!$H$2:$I$382,2,FALSE),"")</f>
        <v/>
      </c>
      <c r="N2409" s="23" t="str">
        <f>IFERROR(VLOOKUP(U2409,'[2]Lista Willy'!$B$11:$D$14,3,FALSE),"")</f>
        <v>REC_11</v>
      </c>
      <c r="O2409" s="24"/>
      <c r="P2409" s="90">
        <v>72027</v>
      </c>
      <c r="Q2409" s="90" t="s">
        <v>540</v>
      </c>
      <c r="R2409" s="90" t="s">
        <v>2311</v>
      </c>
      <c r="S2409" s="90" t="s">
        <v>2311</v>
      </c>
      <c r="T2409" s="90" t="s">
        <v>2311</v>
      </c>
      <c r="U2409" s="90" t="s">
        <v>52</v>
      </c>
      <c r="V2409" s="94" t="s">
        <v>53</v>
      </c>
      <c r="W2409" s="90" t="s">
        <v>54</v>
      </c>
      <c r="X2409" s="90" t="s">
        <v>55</v>
      </c>
      <c r="Y2409" s="90" t="s">
        <v>2343</v>
      </c>
      <c r="Z2409" s="88">
        <v>71443394</v>
      </c>
      <c r="AA2409" s="120"/>
      <c r="AB2409" s="88"/>
      <c r="AC2409" s="88"/>
      <c r="AD2409" s="88"/>
      <c r="AE2409" s="120">
        <v>71443394</v>
      </c>
      <c r="AF2409" s="88"/>
      <c r="AG2409" s="89">
        <v>0</v>
      </c>
      <c r="AH2409" s="90" t="s">
        <v>567</v>
      </c>
      <c r="AI2409" s="90" t="s">
        <v>2313</v>
      </c>
      <c r="AJ2409" s="90" t="s">
        <v>2314</v>
      </c>
      <c r="AK2409" s="90" t="s">
        <v>59</v>
      </c>
      <c r="AL2409" s="90" t="s">
        <v>2330</v>
      </c>
      <c r="AM2409" s="90"/>
      <c r="AN2409" s="90" t="s">
        <v>567</v>
      </c>
      <c r="AO2409" s="90"/>
      <c r="AP2409" s="90" t="s">
        <v>567</v>
      </c>
      <c r="AQ2409" s="90" t="s">
        <v>387</v>
      </c>
      <c r="AR2409" s="90" t="s">
        <v>2344</v>
      </c>
      <c r="AS2409" s="90" t="s">
        <v>60</v>
      </c>
      <c r="AT2409" s="90" t="s">
        <v>61</v>
      </c>
      <c r="AU2409" s="97" t="s">
        <v>62</v>
      </c>
      <c r="AV2409" s="98" t="s">
        <v>63</v>
      </c>
      <c r="AW2409" s="98" t="s">
        <v>64</v>
      </c>
      <c r="AX2409" s="97">
        <v>3202008</v>
      </c>
      <c r="AY2409" s="98" t="s">
        <v>65</v>
      </c>
      <c r="AZ2409" s="98" t="s">
        <v>433</v>
      </c>
      <c r="BA2409" s="24"/>
    </row>
    <row r="2410" spans="1:53" ht="84.75" customHeight="1">
      <c r="A2410" s="23" t="str">
        <f>+IFERROR(VLOOKUP(R2410,'[2]Listas niveles'!$D$2:$E$11,2,FALSE),"")</f>
        <v>DTOR</v>
      </c>
      <c r="B2410" s="23" t="str">
        <f>+IFERROR(VLOOKUP(AS2410,'[2]Listas anexo 1'!$A$7:$B$8,2,FALSE),"")</f>
        <v>FORTA</v>
      </c>
      <c r="C2410" s="23" t="str">
        <f>+IFERROR(VLOOKUP(AT2410,'[2]Listas anexo 1'!$A$13:$B$15,2,FALSE),"")</f>
        <v>FORTALECIMIENTO</v>
      </c>
      <c r="D2410" s="23" t="str">
        <f>+IFERROR(VLOOKUP(AT2410,'[2]Listas anexo 1'!$A$13:$C$15,3,FALSE),"")</f>
        <v>FORTALECER</v>
      </c>
      <c r="E2410" s="23" t="str">
        <f>+IFERROR(VLOOKUP(AT2410,'[2]Listas anexo 1'!$A$19:$B$21,2,FALSE),"")</f>
        <v>FORTOB</v>
      </c>
      <c r="F2410" s="23" t="str">
        <f>+IFERROR(VLOOKUP(AV2410,'[2]Listas anexo 1'!$J$13:$K$21,2,FALSE),"")</f>
        <v>FORTOBI</v>
      </c>
      <c r="G2410" s="23" t="str">
        <f>+IFERROR(VLOOKUP(AW2410,'[2]LISTAS ANEXO 1. 2'!$A$9:$B$38,2,FALSE),"")</f>
        <v>TI</v>
      </c>
      <c r="H2410" s="23" t="str">
        <f>+IFERROR(IF(C2410="ADMINYCOOR",VLOOKUP(AY2410,'[2]LISTAS ANEXO 1. 3'!$B$13:$C$42,2,FALSE),IF(C2410="TASAS",VLOOKUP(AY2410,'[2]LISTAS ANEXO 1. 3'!$B$43:$C$51,2,FALSE),IF(C2410="FORTALECIMIENTO",VLOOKUP(AY2410,'[2]LISTAS ANEXO 1. 3'!$B$52:$C$58,2,FALSE),""))),"")</f>
        <v>AAAA</v>
      </c>
      <c r="I2410" s="23" t="str">
        <f>+IFERROR(VLOOKUP(#REF!,'[2]LISTAS ANEXO 1. 4'!$B$74:$C$90,2,FALSE),"")</f>
        <v/>
      </c>
      <c r="J2410" s="23" t="str">
        <f>+IFERROR(VLOOKUP(X2410,[2]ORDINALES!$B$2:$C$5,2,FALSE),"")</f>
        <v>CTADOS</v>
      </c>
      <c r="K2410" s="23" t="str">
        <f>+IFERROR(VLOOKUP(#REF!,[2]REGION!$G$2:$I$1125,2,FALSE),"")</f>
        <v/>
      </c>
      <c r="L2410" s="23" t="str">
        <f>+IFERROR(VLOOKUP(AI2410,[2]REGION!$G$2:$I$1125,2,FALSE),"")</f>
        <v>META</v>
      </c>
      <c r="M2410" s="23" t="str">
        <f>+IFERROR(VLOOKUP(#REF!,[2]ORDINALES!$H$2:$I$382,2,FALSE),"")</f>
        <v/>
      </c>
      <c r="N2410" s="23" t="str">
        <f>IFERROR(VLOOKUP(U2410,'[2]Lista Willy'!$B$11:$D$14,3,FALSE),"")</f>
        <v>REC_11</v>
      </c>
      <c r="O2410" s="24"/>
      <c r="P2410" s="90">
        <v>72028</v>
      </c>
      <c r="Q2410" s="90" t="s">
        <v>540</v>
      </c>
      <c r="R2410" s="90" t="s">
        <v>2311</v>
      </c>
      <c r="S2410" s="90" t="s">
        <v>2311</v>
      </c>
      <c r="T2410" s="90" t="s">
        <v>2311</v>
      </c>
      <c r="U2410" s="90" t="s">
        <v>52</v>
      </c>
      <c r="V2410" s="94" t="s">
        <v>53</v>
      </c>
      <c r="W2410" s="90" t="s">
        <v>54</v>
      </c>
      <c r="X2410" s="90" t="s">
        <v>55</v>
      </c>
      <c r="Y2410" s="90" t="s">
        <v>2345</v>
      </c>
      <c r="Z2410" s="88">
        <v>136098050</v>
      </c>
      <c r="AA2410" s="120"/>
      <c r="AB2410" s="88"/>
      <c r="AC2410" s="88"/>
      <c r="AD2410" s="88"/>
      <c r="AE2410" s="120">
        <v>136098050</v>
      </c>
      <c r="AF2410" s="88"/>
      <c r="AG2410" s="89">
        <v>0</v>
      </c>
      <c r="AH2410" s="90" t="s">
        <v>567</v>
      </c>
      <c r="AI2410" s="90" t="s">
        <v>2313</v>
      </c>
      <c r="AJ2410" s="90" t="s">
        <v>2314</v>
      </c>
      <c r="AK2410" s="90" t="s">
        <v>59</v>
      </c>
      <c r="AL2410" s="90" t="s">
        <v>2339</v>
      </c>
      <c r="AM2410" s="90"/>
      <c r="AN2410" s="90" t="s">
        <v>567</v>
      </c>
      <c r="AO2410" s="90"/>
      <c r="AP2410" s="90" t="s">
        <v>567</v>
      </c>
      <c r="AQ2410" s="90" t="s">
        <v>387</v>
      </c>
      <c r="AR2410" s="90" t="s">
        <v>2340</v>
      </c>
      <c r="AS2410" s="90" t="s">
        <v>73</v>
      </c>
      <c r="AT2410" s="90" t="s">
        <v>74</v>
      </c>
      <c r="AU2410" s="97" t="s">
        <v>75</v>
      </c>
      <c r="AV2410" s="98" t="s">
        <v>76</v>
      </c>
      <c r="AW2410" s="98" t="s">
        <v>210</v>
      </c>
      <c r="AX2410" s="97">
        <v>3299054</v>
      </c>
      <c r="AY2410" s="98" t="s">
        <v>211</v>
      </c>
      <c r="AZ2410" s="98" t="s">
        <v>212</v>
      </c>
      <c r="BA2410" s="24"/>
    </row>
    <row r="2411" spans="1:53" ht="84.75" customHeight="1">
      <c r="A2411" s="23" t="str">
        <f>+IFERROR(VLOOKUP(R2411,'[2]Listas niveles'!$D$2:$E$11,2,FALSE),"")</f>
        <v>DTOR</v>
      </c>
      <c r="B2411" s="23" t="str">
        <f>+IFERROR(VLOOKUP(AS2411,'[2]Listas anexo 1'!$A$7:$B$8,2,FALSE),"")</f>
        <v>FORTA</v>
      </c>
      <c r="C2411" s="23" t="str">
        <f>+IFERROR(VLOOKUP(AT2411,'[2]Listas anexo 1'!$A$13:$B$15,2,FALSE),"")</f>
        <v>FORTALECIMIENTO</v>
      </c>
      <c r="D2411" s="23" t="str">
        <f>+IFERROR(VLOOKUP(AT2411,'[2]Listas anexo 1'!$A$13:$C$15,3,FALSE),"")</f>
        <v>FORTALECER</v>
      </c>
      <c r="E2411" s="23" t="str">
        <f>+IFERROR(VLOOKUP(AT2411,'[2]Listas anexo 1'!$A$19:$B$21,2,FALSE),"")</f>
        <v>FORTOB</v>
      </c>
      <c r="F2411" s="23" t="str">
        <f>+IFERROR(VLOOKUP(AV2411,'[2]Listas anexo 1'!$J$13:$K$21,2,FALSE),"")</f>
        <v>FORTOBI</v>
      </c>
      <c r="G2411" s="23" t="str">
        <f>+IFERROR(VLOOKUP(AW2411,'[2]LISTAS ANEXO 1. 2'!$A$9:$B$38,2,FALSE),"")</f>
        <v>TII</v>
      </c>
      <c r="H2411" s="23" t="str">
        <f>+IFERROR(IF(C2411="ADMINYCOOR",VLOOKUP(AY2411,'[2]LISTAS ANEXO 1. 3'!$B$13:$C$42,2,FALSE),IF(C2411="TASAS",VLOOKUP(AY2411,'[2]LISTAS ANEXO 1. 3'!$B$43:$C$51,2,FALSE),IF(C2411="FORTALECIMIENTO",VLOOKUP(AY2411,'[2]LISTAS ANEXO 1. 3'!$B$52:$C$58,2,FALSE),""))),"")</f>
        <v>BBBB</v>
      </c>
      <c r="I2411" s="23" t="str">
        <f>+IFERROR(VLOOKUP(#REF!,'[2]LISTAS ANEXO 1. 4'!$B$74:$C$90,2,FALSE),"")</f>
        <v/>
      </c>
      <c r="J2411" s="23" t="str">
        <f>+IFERROR(VLOOKUP(X2411,[2]ORDINALES!$B$2:$C$5,2,FALSE),"")</f>
        <v>CTADOS</v>
      </c>
      <c r="K2411" s="23" t="str">
        <f>+IFERROR(VLOOKUP(#REF!,[2]REGION!$G$2:$I$1125,2,FALSE),"")</f>
        <v/>
      </c>
      <c r="L2411" s="23" t="str">
        <f>+IFERROR(VLOOKUP(AI2411,[2]REGION!$G$2:$I$1125,2,FALSE),"")</f>
        <v>META</v>
      </c>
      <c r="M2411" s="23" t="str">
        <f>+IFERROR(VLOOKUP(#REF!,[2]ORDINALES!$H$2:$I$382,2,FALSE),"")</f>
        <v/>
      </c>
      <c r="N2411" s="23" t="str">
        <f>IFERROR(VLOOKUP(U2411,'[2]Lista Willy'!$B$11:$D$14,3,FALSE),"")</f>
        <v>REC_11</v>
      </c>
      <c r="O2411" s="24"/>
      <c r="P2411" s="90">
        <v>72029</v>
      </c>
      <c r="Q2411" s="90" t="s">
        <v>540</v>
      </c>
      <c r="R2411" s="90" t="s">
        <v>2311</v>
      </c>
      <c r="S2411" s="90" t="s">
        <v>2311</v>
      </c>
      <c r="T2411" s="90" t="s">
        <v>2311</v>
      </c>
      <c r="U2411" s="90" t="s">
        <v>52</v>
      </c>
      <c r="V2411" s="94" t="s">
        <v>53</v>
      </c>
      <c r="W2411" s="90" t="s">
        <v>54</v>
      </c>
      <c r="X2411" s="90" t="s">
        <v>55</v>
      </c>
      <c r="Y2411" s="90" t="s">
        <v>2346</v>
      </c>
      <c r="Z2411" s="88">
        <v>960546949</v>
      </c>
      <c r="AA2411" s="120"/>
      <c r="AB2411" s="88"/>
      <c r="AC2411" s="88"/>
      <c r="AD2411" s="88"/>
      <c r="AE2411" s="120">
        <v>960546949</v>
      </c>
      <c r="AF2411" s="88"/>
      <c r="AG2411" s="89">
        <v>0</v>
      </c>
      <c r="AH2411" s="90" t="s">
        <v>567</v>
      </c>
      <c r="AI2411" s="90" t="s">
        <v>2313</v>
      </c>
      <c r="AJ2411" s="90" t="s">
        <v>2314</v>
      </c>
      <c r="AK2411" s="90" t="s">
        <v>59</v>
      </c>
      <c r="AL2411" s="90" t="s">
        <v>2339</v>
      </c>
      <c r="AM2411" s="90"/>
      <c r="AN2411" s="90" t="s">
        <v>567</v>
      </c>
      <c r="AO2411" s="90"/>
      <c r="AP2411" s="90" t="s">
        <v>567</v>
      </c>
      <c r="AQ2411" s="90" t="s">
        <v>387</v>
      </c>
      <c r="AR2411" s="90" t="s">
        <v>2340</v>
      </c>
      <c r="AS2411" s="90" t="s">
        <v>73</v>
      </c>
      <c r="AT2411" s="90" t="s">
        <v>74</v>
      </c>
      <c r="AU2411" s="97" t="s">
        <v>75</v>
      </c>
      <c r="AV2411" s="98" t="s">
        <v>76</v>
      </c>
      <c r="AW2411" s="98" t="s">
        <v>77</v>
      </c>
      <c r="AX2411" s="97">
        <v>3299060</v>
      </c>
      <c r="AY2411" s="98" t="s">
        <v>78</v>
      </c>
      <c r="AZ2411" s="98" t="s">
        <v>201</v>
      </c>
      <c r="BA2411" s="24"/>
    </row>
    <row r="2412" spans="1:53" ht="84.75" customHeight="1">
      <c r="A2412" s="23" t="str">
        <f>+IFERROR(VLOOKUP(R2412,'[2]Listas niveles'!$D$2:$E$11,2,FALSE),"")</f>
        <v>DTOR</v>
      </c>
      <c r="B2412" s="23" t="str">
        <f>+IFERROR(VLOOKUP(AS2412,'[2]Listas anexo 1'!$A$7:$B$8,2,FALSE),"")</f>
        <v>FORTA</v>
      </c>
      <c r="C2412" s="23" t="str">
        <f>+IFERROR(VLOOKUP(AT2412,'[2]Listas anexo 1'!$A$13:$B$15,2,FALSE),"")</f>
        <v>FORTALECIMIENTO</v>
      </c>
      <c r="D2412" s="23" t="str">
        <f>+IFERROR(VLOOKUP(AT2412,'[2]Listas anexo 1'!$A$13:$C$15,3,FALSE),"")</f>
        <v>FORTALECER</v>
      </c>
      <c r="E2412" s="23" t="str">
        <f>+IFERROR(VLOOKUP(AT2412,'[2]Listas anexo 1'!$A$19:$B$21,2,FALSE),"")</f>
        <v>FORTOB</v>
      </c>
      <c r="F2412" s="23" t="str">
        <f>+IFERROR(VLOOKUP(AV2412,'[2]Listas anexo 1'!$J$13:$K$21,2,FALSE),"")</f>
        <v>FORTOBI</v>
      </c>
      <c r="G2412" s="23" t="str">
        <f>+IFERROR(VLOOKUP(AW2412,'[2]LISTAS ANEXO 1. 2'!$A$9:$B$38,2,FALSE),"")</f>
        <v>TII</v>
      </c>
      <c r="H2412" s="23" t="str">
        <f>+IFERROR(IF(C2412="ADMINYCOOR",VLOOKUP(AY2412,'[2]LISTAS ANEXO 1. 3'!$B$13:$C$42,2,FALSE),IF(C2412="TASAS",VLOOKUP(AY2412,'[2]LISTAS ANEXO 1. 3'!$B$43:$C$51,2,FALSE),IF(C2412="FORTALECIMIENTO",VLOOKUP(AY2412,'[2]LISTAS ANEXO 1. 3'!$B$52:$C$58,2,FALSE),""))),"")</f>
        <v>BBBB</v>
      </c>
      <c r="I2412" s="23" t="str">
        <f>+IFERROR(VLOOKUP(#REF!,'[2]LISTAS ANEXO 1. 4'!$B$74:$C$90,2,FALSE),"")</f>
        <v/>
      </c>
      <c r="J2412" s="23" t="str">
        <f>+IFERROR(VLOOKUP(X2412,[2]ORDINALES!$B$2:$C$5,2,FALSE),"")</f>
        <v>CTADOS</v>
      </c>
      <c r="K2412" s="23" t="str">
        <f>+IFERROR(VLOOKUP(#REF!,[2]REGION!$G$2:$I$1125,2,FALSE),"")</f>
        <v/>
      </c>
      <c r="L2412" s="23" t="str">
        <f>+IFERROR(VLOOKUP(AI2412,[2]REGION!$G$2:$I$1125,2,FALSE),"")</f>
        <v>META</v>
      </c>
      <c r="M2412" s="23" t="str">
        <f>+IFERROR(VLOOKUP(#REF!,[2]ORDINALES!$H$2:$I$382,2,FALSE),"")</f>
        <v/>
      </c>
      <c r="N2412" s="23" t="str">
        <f>IFERROR(VLOOKUP(U2412,'[2]Lista Willy'!$B$11:$D$14,3,FALSE),"")</f>
        <v>REC_11</v>
      </c>
      <c r="O2412" s="24"/>
      <c r="P2412" s="90">
        <v>72030</v>
      </c>
      <c r="Q2412" s="90" t="s">
        <v>540</v>
      </c>
      <c r="R2412" s="90" t="s">
        <v>2311</v>
      </c>
      <c r="S2412" s="90" t="s">
        <v>2311</v>
      </c>
      <c r="T2412" s="90" t="s">
        <v>2311</v>
      </c>
      <c r="U2412" s="90" t="s">
        <v>52</v>
      </c>
      <c r="V2412" s="94" t="s">
        <v>53</v>
      </c>
      <c r="W2412" s="90" t="s">
        <v>54</v>
      </c>
      <c r="X2412" s="90" t="s">
        <v>55</v>
      </c>
      <c r="Y2412" s="90" t="s">
        <v>2347</v>
      </c>
      <c r="Z2412" s="88">
        <v>57000000</v>
      </c>
      <c r="AA2412" s="120"/>
      <c r="AB2412" s="88"/>
      <c r="AC2412" s="88"/>
      <c r="AD2412" s="88"/>
      <c r="AE2412" s="120">
        <v>57000000</v>
      </c>
      <c r="AF2412" s="88"/>
      <c r="AG2412" s="89">
        <v>0</v>
      </c>
      <c r="AH2412" s="90" t="s">
        <v>567</v>
      </c>
      <c r="AI2412" s="90" t="s">
        <v>2313</v>
      </c>
      <c r="AJ2412" s="90" t="s">
        <v>2314</v>
      </c>
      <c r="AK2412" s="90" t="s">
        <v>59</v>
      </c>
      <c r="AL2412" s="90" t="s">
        <v>2339</v>
      </c>
      <c r="AM2412" s="90"/>
      <c r="AN2412" s="90" t="s">
        <v>567</v>
      </c>
      <c r="AO2412" s="90"/>
      <c r="AP2412" s="90" t="s">
        <v>567</v>
      </c>
      <c r="AQ2412" s="90" t="s">
        <v>387</v>
      </c>
      <c r="AR2412" s="90" t="s">
        <v>2340</v>
      </c>
      <c r="AS2412" s="90" t="s">
        <v>73</v>
      </c>
      <c r="AT2412" s="90" t="s">
        <v>74</v>
      </c>
      <c r="AU2412" s="97" t="s">
        <v>75</v>
      </c>
      <c r="AV2412" s="98" t="s">
        <v>76</v>
      </c>
      <c r="AW2412" s="98" t="s">
        <v>77</v>
      </c>
      <c r="AX2412" s="97">
        <v>3299060</v>
      </c>
      <c r="AY2412" s="98" t="s">
        <v>78</v>
      </c>
      <c r="AZ2412" s="98" t="s">
        <v>201</v>
      </c>
      <c r="BA2412" s="24"/>
    </row>
    <row r="2413" spans="1:53" ht="84.75" customHeight="1">
      <c r="A2413" s="23" t="str">
        <f>+IFERROR(VLOOKUP(R2413,'[2]Listas niveles'!$D$2:$E$11,2,FALSE),"")</f>
        <v>DTOR</v>
      </c>
      <c r="B2413" s="23" t="str">
        <f>+IFERROR(VLOOKUP(AS2413,'[2]Listas anexo 1'!$A$7:$B$8,2,FALSE),"")</f>
        <v>FORTA</v>
      </c>
      <c r="C2413" s="23" t="str">
        <f>+IFERROR(VLOOKUP(AT2413,'[2]Listas anexo 1'!$A$13:$B$15,2,FALSE),"")</f>
        <v>FORTALECIMIENTO</v>
      </c>
      <c r="D2413" s="23" t="str">
        <f>+IFERROR(VLOOKUP(AT2413,'[2]Listas anexo 1'!$A$13:$C$15,3,FALSE),"")</f>
        <v>FORTALECER</v>
      </c>
      <c r="E2413" s="23" t="str">
        <f>+IFERROR(VLOOKUP(AT2413,'[2]Listas anexo 1'!$A$19:$B$21,2,FALSE),"")</f>
        <v>FORTOB</v>
      </c>
      <c r="F2413" s="23" t="str">
        <f>+IFERROR(VLOOKUP(AV2413,'[2]Listas anexo 1'!$J$13:$K$21,2,FALSE),"")</f>
        <v>FORTOBI</v>
      </c>
      <c r="G2413" s="23" t="str">
        <f>+IFERROR(VLOOKUP(AW2413,'[2]LISTAS ANEXO 1. 2'!$A$9:$B$38,2,FALSE),"")</f>
        <v>TII</v>
      </c>
      <c r="H2413" s="23" t="str">
        <f>+IFERROR(IF(C2413="ADMINYCOOR",VLOOKUP(AY2413,'[2]LISTAS ANEXO 1. 3'!$B$13:$C$42,2,FALSE),IF(C2413="TASAS",VLOOKUP(AY2413,'[2]LISTAS ANEXO 1. 3'!$B$43:$C$51,2,FALSE),IF(C2413="FORTALECIMIENTO",VLOOKUP(AY2413,'[2]LISTAS ANEXO 1. 3'!$B$52:$C$58,2,FALSE),""))),"")</f>
        <v>BBBB</v>
      </c>
      <c r="I2413" s="23" t="str">
        <f>+IFERROR(VLOOKUP(#REF!,'[2]LISTAS ANEXO 1. 4'!$B$74:$C$90,2,FALSE),"")</f>
        <v/>
      </c>
      <c r="J2413" s="23" t="str">
        <f>+IFERROR(VLOOKUP(X2413,[2]ORDINALES!$B$2:$C$5,2,FALSE),"")</f>
        <v>CTADOS</v>
      </c>
      <c r="K2413" s="23" t="str">
        <f>+IFERROR(VLOOKUP(#REF!,[2]REGION!$G$2:$I$1125,2,FALSE),"")</f>
        <v/>
      </c>
      <c r="L2413" s="23" t="str">
        <f>+IFERROR(VLOOKUP(AI2413,[2]REGION!$G$2:$I$1125,2,FALSE),"")</f>
        <v>META</v>
      </c>
      <c r="M2413" s="23" t="str">
        <f>+IFERROR(VLOOKUP(#REF!,[2]ORDINALES!$H$2:$I$382,2,FALSE),"")</f>
        <v/>
      </c>
      <c r="N2413" s="23" t="str">
        <f>IFERROR(VLOOKUP(U2413,'[2]Lista Willy'!$B$11:$D$14,3,FALSE),"")</f>
        <v>REC_11</v>
      </c>
      <c r="O2413" s="24"/>
      <c r="P2413" s="90">
        <v>72031</v>
      </c>
      <c r="Q2413" s="90" t="s">
        <v>540</v>
      </c>
      <c r="R2413" s="90" t="s">
        <v>2311</v>
      </c>
      <c r="S2413" s="90" t="s">
        <v>2311</v>
      </c>
      <c r="T2413" s="90" t="s">
        <v>2311</v>
      </c>
      <c r="U2413" s="90" t="s">
        <v>52</v>
      </c>
      <c r="V2413" s="94" t="s">
        <v>53</v>
      </c>
      <c r="W2413" s="90" t="s">
        <v>54</v>
      </c>
      <c r="X2413" s="90" t="s">
        <v>55</v>
      </c>
      <c r="Y2413" s="90" t="s">
        <v>2348</v>
      </c>
      <c r="Z2413" s="88">
        <v>19000000</v>
      </c>
      <c r="AA2413" s="120"/>
      <c r="AB2413" s="88"/>
      <c r="AC2413" s="88"/>
      <c r="AD2413" s="88"/>
      <c r="AE2413" s="120">
        <v>19000000</v>
      </c>
      <c r="AF2413" s="88"/>
      <c r="AG2413" s="89">
        <v>0</v>
      </c>
      <c r="AH2413" s="90" t="s">
        <v>567</v>
      </c>
      <c r="AI2413" s="90" t="s">
        <v>2313</v>
      </c>
      <c r="AJ2413" s="90" t="s">
        <v>2314</v>
      </c>
      <c r="AK2413" s="90" t="s">
        <v>59</v>
      </c>
      <c r="AL2413" s="90" t="s">
        <v>2339</v>
      </c>
      <c r="AM2413" s="90"/>
      <c r="AN2413" s="90" t="s">
        <v>567</v>
      </c>
      <c r="AO2413" s="90"/>
      <c r="AP2413" s="90" t="s">
        <v>567</v>
      </c>
      <c r="AQ2413" s="90" t="s">
        <v>387</v>
      </c>
      <c r="AR2413" s="90" t="s">
        <v>2340</v>
      </c>
      <c r="AS2413" s="90" t="s">
        <v>73</v>
      </c>
      <c r="AT2413" s="90" t="s">
        <v>74</v>
      </c>
      <c r="AU2413" s="97" t="s">
        <v>75</v>
      </c>
      <c r="AV2413" s="98" t="s">
        <v>76</v>
      </c>
      <c r="AW2413" s="98" t="s">
        <v>77</v>
      </c>
      <c r="AX2413" s="97">
        <v>3299060</v>
      </c>
      <c r="AY2413" s="98" t="s">
        <v>78</v>
      </c>
      <c r="AZ2413" s="98" t="s">
        <v>201</v>
      </c>
      <c r="BA2413" s="24"/>
    </row>
    <row r="2414" spans="1:53" ht="84.75" customHeight="1">
      <c r="A2414" s="23" t="str">
        <f>+IFERROR(VLOOKUP(R2414,'[2]Listas niveles'!$D$2:$E$11,2,FALSE),"")</f>
        <v>DTOR</v>
      </c>
      <c r="B2414" s="23" t="str">
        <f>+IFERROR(VLOOKUP(AS2414,'[2]Listas anexo 1'!$A$7:$B$8,2,FALSE),"")</f>
        <v>FORTA</v>
      </c>
      <c r="C2414" s="23" t="str">
        <f>+IFERROR(VLOOKUP(AT2414,'[2]Listas anexo 1'!$A$13:$B$15,2,FALSE),"")</f>
        <v>FORTALECIMIENTO</v>
      </c>
      <c r="D2414" s="23" t="str">
        <f>+IFERROR(VLOOKUP(AT2414,'[2]Listas anexo 1'!$A$13:$C$15,3,FALSE),"")</f>
        <v>FORTALECER</v>
      </c>
      <c r="E2414" s="23" t="str">
        <f>+IFERROR(VLOOKUP(AT2414,'[2]Listas anexo 1'!$A$19:$B$21,2,FALSE),"")</f>
        <v>FORTOB</v>
      </c>
      <c r="F2414" s="23" t="str">
        <f>+IFERROR(VLOOKUP(AV2414,'[2]Listas anexo 1'!$J$13:$K$21,2,FALSE),"")</f>
        <v>FORTOBI</v>
      </c>
      <c r="G2414" s="23" t="str">
        <f>+IFERROR(VLOOKUP(AW2414,'[2]LISTAS ANEXO 1. 2'!$A$9:$B$38,2,FALSE),"")</f>
        <v>TII</v>
      </c>
      <c r="H2414" s="23" t="str">
        <f>+IFERROR(IF(C2414="ADMINYCOOR",VLOOKUP(AY2414,'[2]LISTAS ANEXO 1. 3'!$B$13:$C$42,2,FALSE),IF(C2414="TASAS",VLOOKUP(AY2414,'[2]LISTAS ANEXO 1. 3'!$B$43:$C$51,2,FALSE),IF(C2414="FORTALECIMIENTO",VLOOKUP(AY2414,'[2]LISTAS ANEXO 1. 3'!$B$52:$C$58,2,FALSE),""))),"")</f>
        <v>BBBB</v>
      </c>
      <c r="I2414" s="23" t="str">
        <f>+IFERROR(VLOOKUP(#REF!,'[2]LISTAS ANEXO 1. 4'!$B$74:$C$90,2,FALSE),"")</f>
        <v/>
      </c>
      <c r="J2414" s="23" t="str">
        <f>+IFERROR(VLOOKUP(X2414,[2]ORDINALES!$B$2:$C$5,2,FALSE),"")</f>
        <v>CTADOS</v>
      </c>
      <c r="K2414" s="23" t="str">
        <f>+IFERROR(VLOOKUP(#REF!,[2]REGION!$G$2:$I$1125,2,FALSE),"")</f>
        <v/>
      </c>
      <c r="L2414" s="23" t="str">
        <f>+IFERROR(VLOOKUP(AI2414,[2]REGION!$G$2:$I$1125,2,FALSE),"")</f>
        <v>META</v>
      </c>
      <c r="M2414" s="23" t="str">
        <f>+IFERROR(VLOOKUP(#REF!,[2]ORDINALES!$H$2:$I$382,2,FALSE),"")</f>
        <v/>
      </c>
      <c r="N2414" s="23" t="str">
        <f>IFERROR(VLOOKUP(U2414,'[2]Lista Willy'!$B$11:$D$14,3,FALSE),"")</f>
        <v>REC_11</v>
      </c>
      <c r="O2414" s="24"/>
      <c r="P2414" s="90">
        <v>72032</v>
      </c>
      <c r="Q2414" s="90" t="s">
        <v>540</v>
      </c>
      <c r="R2414" s="90" t="s">
        <v>2311</v>
      </c>
      <c r="S2414" s="90" t="s">
        <v>2311</v>
      </c>
      <c r="T2414" s="90" t="s">
        <v>2311</v>
      </c>
      <c r="U2414" s="90" t="s">
        <v>52</v>
      </c>
      <c r="V2414" s="94" t="s">
        <v>53</v>
      </c>
      <c r="W2414" s="90" t="s">
        <v>54</v>
      </c>
      <c r="X2414" s="90" t="s">
        <v>55</v>
      </c>
      <c r="Y2414" s="90" t="s">
        <v>2349</v>
      </c>
      <c r="Z2414" s="88">
        <v>34000000</v>
      </c>
      <c r="AA2414" s="120"/>
      <c r="AB2414" s="88"/>
      <c r="AC2414" s="88"/>
      <c r="AD2414" s="88"/>
      <c r="AE2414" s="120">
        <v>34000000</v>
      </c>
      <c r="AF2414" s="88"/>
      <c r="AG2414" s="89">
        <v>0</v>
      </c>
      <c r="AH2414" s="90" t="s">
        <v>567</v>
      </c>
      <c r="AI2414" s="90" t="s">
        <v>2313</v>
      </c>
      <c r="AJ2414" s="90" t="s">
        <v>2314</v>
      </c>
      <c r="AK2414" s="90" t="s">
        <v>59</v>
      </c>
      <c r="AL2414" s="90" t="s">
        <v>2339</v>
      </c>
      <c r="AM2414" s="90"/>
      <c r="AN2414" s="90" t="s">
        <v>567</v>
      </c>
      <c r="AO2414" s="90"/>
      <c r="AP2414" s="90" t="s">
        <v>567</v>
      </c>
      <c r="AQ2414" s="90" t="s">
        <v>387</v>
      </c>
      <c r="AR2414" s="90" t="s">
        <v>2340</v>
      </c>
      <c r="AS2414" s="90" t="s">
        <v>73</v>
      </c>
      <c r="AT2414" s="90" t="s">
        <v>74</v>
      </c>
      <c r="AU2414" s="97" t="s">
        <v>75</v>
      </c>
      <c r="AV2414" s="98" t="s">
        <v>76</v>
      </c>
      <c r="AW2414" s="98" t="s">
        <v>77</v>
      </c>
      <c r="AX2414" s="97">
        <v>3299060</v>
      </c>
      <c r="AY2414" s="98" t="s">
        <v>78</v>
      </c>
      <c r="AZ2414" s="98" t="s">
        <v>201</v>
      </c>
      <c r="BA2414" s="24"/>
    </row>
    <row r="2415" spans="1:53" ht="84.75" customHeight="1">
      <c r="A2415" s="23" t="str">
        <f>+IFERROR(VLOOKUP(R2415,'[2]Listas niveles'!$D$2:$E$11,2,FALSE),"")</f>
        <v>DTOR</v>
      </c>
      <c r="B2415" s="23" t="str">
        <f>+IFERROR(VLOOKUP(AS2415,'[2]Listas anexo 1'!$A$7:$B$8,2,FALSE),"")</f>
        <v>FORTA</v>
      </c>
      <c r="C2415" s="23" t="str">
        <f>+IFERROR(VLOOKUP(AT2415,'[2]Listas anexo 1'!$A$13:$B$15,2,FALSE),"")</f>
        <v>FORTALECIMIENTO</v>
      </c>
      <c r="D2415" s="23" t="str">
        <f>+IFERROR(VLOOKUP(AT2415,'[2]Listas anexo 1'!$A$13:$C$15,3,FALSE),"")</f>
        <v>FORTALECER</v>
      </c>
      <c r="E2415" s="23" t="str">
        <f>+IFERROR(VLOOKUP(AT2415,'[2]Listas anexo 1'!$A$19:$B$21,2,FALSE),"")</f>
        <v>FORTOB</v>
      </c>
      <c r="F2415" s="23" t="str">
        <f>+IFERROR(VLOOKUP(AV2415,'[2]Listas anexo 1'!$J$13:$K$21,2,FALSE),"")</f>
        <v>FORTOBI</v>
      </c>
      <c r="G2415" s="23" t="str">
        <f>+IFERROR(VLOOKUP(AW2415,'[2]LISTAS ANEXO 1. 2'!$A$9:$B$38,2,FALSE),"")</f>
        <v>TII</v>
      </c>
      <c r="H2415" s="23" t="str">
        <f>+IFERROR(IF(C2415="ADMINYCOOR",VLOOKUP(AY2415,'[2]LISTAS ANEXO 1. 3'!$B$13:$C$42,2,FALSE),IF(C2415="TASAS",VLOOKUP(AY2415,'[2]LISTAS ANEXO 1. 3'!$B$43:$C$51,2,FALSE),IF(C2415="FORTALECIMIENTO",VLOOKUP(AY2415,'[2]LISTAS ANEXO 1. 3'!$B$52:$C$58,2,FALSE),""))),"")</f>
        <v>BBBB</v>
      </c>
      <c r="I2415" s="23" t="str">
        <f>+IFERROR(VLOOKUP(#REF!,'[2]LISTAS ANEXO 1. 4'!$B$74:$C$90,2,FALSE),"")</f>
        <v/>
      </c>
      <c r="J2415" s="23" t="str">
        <f>+IFERROR(VLOOKUP(X2415,[2]ORDINALES!$B$2:$C$5,2,FALSE),"")</f>
        <v>CTADOS</v>
      </c>
      <c r="K2415" s="23" t="str">
        <f>+IFERROR(VLOOKUP(#REF!,[2]REGION!$G$2:$I$1125,2,FALSE),"")</f>
        <v/>
      </c>
      <c r="L2415" s="23" t="str">
        <f>+IFERROR(VLOOKUP(AI2415,[2]REGION!$G$2:$I$1125,2,FALSE),"")</f>
        <v>META</v>
      </c>
      <c r="M2415" s="23" t="str">
        <f>+IFERROR(VLOOKUP(#REF!,[2]ORDINALES!$H$2:$I$382,2,FALSE),"")</f>
        <v/>
      </c>
      <c r="N2415" s="23" t="str">
        <f>IFERROR(VLOOKUP(U2415,'[2]Lista Willy'!$B$11:$D$14,3,FALSE),"")</f>
        <v>REC_11</v>
      </c>
      <c r="O2415" s="24"/>
      <c r="P2415" s="90">
        <v>72033</v>
      </c>
      <c r="Q2415" s="90" t="s">
        <v>540</v>
      </c>
      <c r="R2415" s="90" t="s">
        <v>2311</v>
      </c>
      <c r="S2415" s="90" t="s">
        <v>2311</v>
      </c>
      <c r="T2415" s="90" t="s">
        <v>2311</v>
      </c>
      <c r="U2415" s="90" t="s">
        <v>52</v>
      </c>
      <c r="V2415" s="94" t="s">
        <v>53</v>
      </c>
      <c r="W2415" s="90" t="s">
        <v>54</v>
      </c>
      <c r="X2415" s="90" t="s">
        <v>55</v>
      </c>
      <c r="Y2415" s="90" t="s">
        <v>2350</v>
      </c>
      <c r="Z2415" s="88">
        <v>27000000</v>
      </c>
      <c r="AA2415" s="120"/>
      <c r="AB2415" s="88"/>
      <c r="AC2415" s="88"/>
      <c r="AD2415" s="88"/>
      <c r="AE2415" s="120">
        <v>27000000</v>
      </c>
      <c r="AF2415" s="88"/>
      <c r="AG2415" s="89">
        <v>0</v>
      </c>
      <c r="AH2415" s="90" t="s">
        <v>567</v>
      </c>
      <c r="AI2415" s="90" t="s">
        <v>2313</v>
      </c>
      <c r="AJ2415" s="90" t="s">
        <v>2314</v>
      </c>
      <c r="AK2415" s="90" t="s">
        <v>59</v>
      </c>
      <c r="AL2415" s="90" t="s">
        <v>2339</v>
      </c>
      <c r="AM2415" s="90"/>
      <c r="AN2415" s="90" t="s">
        <v>567</v>
      </c>
      <c r="AO2415" s="90"/>
      <c r="AP2415" s="90" t="s">
        <v>567</v>
      </c>
      <c r="AQ2415" s="90" t="s">
        <v>387</v>
      </c>
      <c r="AR2415" s="90" t="s">
        <v>2340</v>
      </c>
      <c r="AS2415" s="90" t="s">
        <v>73</v>
      </c>
      <c r="AT2415" s="90" t="s">
        <v>74</v>
      </c>
      <c r="AU2415" s="97" t="s">
        <v>75</v>
      </c>
      <c r="AV2415" s="98" t="s">
        <v>76</v>
      </c>
      <c r="AW2415" s="98" t="s">
        <v>77</v>
      </c>
      <c r="AX2415" s="97">
        <v>3299060</v>
      </c>
      <c r="AY2415" s="98" t="s">
        <v>78</v>
      </c>
      <c r="AZ2415" s="98" t="s">
        <v>201</v>
      </c>
      <c r="BA2415" s="24"/>
    </row>
    <row r="2416" spans="1:53" ht="84.75" customHeight="1">
      <c r="A2416" s="23" t="str">
        <f>+IFERROR(VLOOKUP(R2416,'[2]Listas niveles'!$D$2:$E$11,2,FALSE),"")</f>
        <v>DTOR</v>
      </c>
      <c r="B2416" s="23" t="str">
        <f>+IFERROR(VLOOKUP(AS2416,'[2]Listas anexo 1'!$A$7:$B$8,2,FALSE),"")</f>
        <v>FORTA</v>
      </c>
      <c r="C2416" s="23" t="str">
        <f>+IFERROR(VLOOKUP(AT2416,'[2]Listas anexo 1'!$A$13:$B$15,2,FALSE),"")</f>
        <v>FORTALECIMIENTO</v>
      </c>
      <c r="D2416" s="23" t="str">
        <f>+IFERROR(VLOOKUP(AT2416,'[2]Listas anexo 1'!$A$13:$C$15,3,FALSE),"")</f>
        <v>FORTALECER</v>
      </c>
      <c r="E2416" s="23" t="str">
        <f>+IFERROR(VLOOKUP(AT2416,'[2]Listas anexo 1'!$A$19:$B$21,2,FALSE),"")</f>
        <v>FORTOB</v>
      </c>
      <c r="F2416" s="23" t="str">
        <f>+IFERROR(VLOOKUP(AV2416,'[2]Listas anexo 1'!$J$13:$K$21,2,FALSE),"")</f>
        <v>FORTOBIII</v>
      </c>
      <c r="G2416" s="23" t="str">
        <f>+IFERROR(VLOOKUP(AW2416,'[2]LISTAS ANEXO 1. 2'!$A$9:$B$38,2,FALSE),"")</f>
        <v>TVII</v>
      </c>
      <c r="H2416" s="23" t="str">
        <f>+IFERROR(IF(C2416="ADMINYCOOR",VLOOKUP(AY2416,'[2]LISTAS ANEXO 1. 3'!$B$13:$C$42,2,FALSE),IF(C2416="TASAS",VLOOKUP(AY2416,'[2]LISTAS ANEXO 1. 3'!$B$43:$C$51,2,FALSE),IF(C2416="FORTALECIMIENTO",VLOOKUP(AY2416,'[2]LISTAS ANEXO 1. 3'!$B$52:$C$58,2,FALSE),""))),"")</f>
        <v>GGGG</v>
      </c>
      <c r="I2416" s="23" t="str">
        <f>+IFERROR(VLOOKUP(#REF!,'[2]LISTAS ANEXO 1. 4'!$B$74:$C$90,2,FALSE),"")</f>
        <v/>
      </c>
      <c r="J2416" s="23" t="str">
        <f>+IFERROR(VLOOKUP(X2416,[2]ORDINALES!$B$2:$C$5,2,FALSE),"")</f>
        <v>CTADOS</v>
      </c>
      <c r="K2416" s="23" t="str">
        <f>+IFERROR(VLOOKUP(#REF!,[2]REGION!$G$2:$I$1125,2,FALSE),"")</f>
        <v/>
      </c>
      <c r="L2416" s="23" t="str">
        <f>+IFERROR(VLOOKUP(AI2416,[2]REGION!$G$2:$I$1125,2,FALSE),"")</f>
        <v>META</v>
      </c>
      <c r="M2416" s="23" t="str">
        <f>+IFERROR(VLOOKUP(#REF!,[2]ORDINALES!$H$2:$I$382,2,FALSE),"")</f>
        <v/>
      </c>
      <c r="N2416" s="23" t="str">
        <f>IFERROR(VLOOKUP(U2416,'[2]Lista Willy'!$B$11:$D$14,3,FALSE),"")</f>
        <v>REC_11</v>
      </c>
      <c r="O2416" s="24"/>
      <c r="P2416" s="90">
        <v>72034</v>
      </c>
      <c r="Q2416" s="90" t="s">
        <v>540</v>
      </c>
      <c r="R2416" s="90" t="s">
        <v>2311</v>
      </c>
      <c r="S2416" s="90" t="s">
        <v>2311</v>
      </c>
      <c r="T2416" s="90" t="s">
        <v>2311</v>
      </c>
      <c r="U2416" s="90" t="s">
        <v>52</v>
      </c>
      <c r="V2416" s="94" t="s">
        <v>53</v>
      </c>
      <c r="W2416" s="90" t="s">
        <v>54</v>
      </c>
      <c r="X2416" s="90" t="s">
        <v>55</v>
      </c>
      <c r="Y2416" s="90" t="s">
        <v>2343</v>
      </c>
      <c r="Z2416" s="88">
        <v>47063885</v>
      </c>
      <c r="AA2416" s="120"/>
      <c r="AB2416" s="88"/>
      <c r="AC2416" s="88"/>
      <c r="AD2416" s="88"/>
      <c r="AE2416" s="120">
        <v>47063885</v>
      </c>
      <c r="AF2416" s="88"/>
      <c r="AG2416" s="89">
        <v>0</v>
      </c>
      <c r="AH2416" s="90" t="s">
        <v>567</v>
      </c>
      <c r="AI2416" s="90" t="s">
        <v>2313</v>
      </c>
      <c r="AJ2416" s="90" t="s">
        <v>2314</v>
      </c>
      <c r="AK2416" s="90" t="s">
        <v>59</v>
      </c>
      <c r="AL2416" s="90" t="s">
        <v>2339</v>
      </c>
      <c r="AM2416" s="90"/>
      <c r="AN2416" s="90" t="s">
        <v>567</v>
      </c>
      <c r="AO2416" s="90"/>
      <c r="AP2416" s="90" t="s">
        <v>567</v>
      </c>
      <c r="AQ2416" s="90" t="s">
        <v>387</v>
      </c>
      <c r="AR2416" s="90" t="s">
        <v>2340</v>
      </c>
      <c r="AS2416" s="90" t="s">
        <v>73</v>
      </c>
      <c r="AT2416" s="90" t="s">
        <v>74</v>
      </c>
      <c r="AU2416" s="97" t="s">
        <v>75</v>
      </c>
      <c r="AV2416" s="98" t="s">
        <v>109</v>
      </c>
      <c r="AW2416" s="98" t="s">
        <v>114</v>
      </c>
      <c r="AX2416" s="97">
        <v>3299063</v>
      </c>
      <c r="AY2416" s="98" t="s">
        <v>115</v>
      </c>
      <c r="AZ2416" s="98" t="s">
        <v>116</v>
      </c>
      <c r="BA2416" s="24"/>
    </row>
    <row r="2417" spans="1:53" ht="84.75" customHeight="1">
      <c r="A2417" s="23" t="str">
        <f>+IFERROR(VLOOKUP(R2417,'[2]Listas niveles'!$D$2:$E$11,2,FALSE),"")</f>
        <v>DTOR</v>
      </c>
      <c r="B2417" s="23" t="str">
        <f>+IFERROR(VLOOKUP(AS2417,'[2]Listas anexo 1'!$A$7:$B$8,2,FALSE),"")</f>
        <v>FORTA</v>
      </c>
      <c r="C2417" s="23" t="str">
        <f>+IFERROR(VLOOKUP(AT2417,'[2]Listas anexo 1'!$A$13:$B$15,2,FALSE),"")</f>
        <v>FORTALECIMIENTO</v>
      </c>
      <c r="D2417" s="23" t="str">
        <f>+IFERROR(VLOOKUP(AT2417,'[2]Listas anexo 1'!$A$13:$C$15,3,FALSE),"")</f>
        <v>FORTALECER</v>
      </c>
      <c r="E2417" s="23" t="str">
        <f>+IFERROR(VLOOKUP(AT2417,'[2]Listas anexo 1'!$A$19:$B$21,2,FALSE),"")</f>
        <v>FORTOB</v>
      </c>
      <c r="F2417" s="23" t="str">
        <f>+IFERROR(VLOOKUP(AV2417,'[2]Listas anexo 1'!$J$13:$K$21,2,FALSE),"")</f>
        <v>FORTOBIII</v>
      </c>
      <c r="G2417" s="23" t="str">
        <f>+IFERROR(VLOOKUP(AW2417,'[2]LISTAS ANEXO 1. 2'!$A$9:$B$38,2,FALSE),"")</f>
        <v>TVII</v>
      </c>
      <c r="H2417" s="23" t="str">
        <f>+IFERROR(IF(C2417="ADMINYCOOR",VLOOKUP(AY2417,'[2]LISTAS ANEXO 1. 3'!$B$13:$C$42,2,FALSE),IF(C2417="TASAS",VLOOKUP(AY2417,'[2]LISTAS ANEXO 1. 3'!$B$43:$C$51,2,FALSE),IF(C2417="FORTALECIMIENTO",VLOOKUP(AY2417,'[2]LISTAS ANEXO 1. 3'!$B$52:$C$58,2,FALSE),""))),"")</f>
        <v>GGGG</v>
      </c>
      <c r="I2417" s="23" t="str">
        <f>+IFERROR(VLOOKUP(#REF!,'[2]LISTAS ANEXO 1. 4'!$B$74:$C$90,2,FALSE),"")</f>
        <v/>
      </c>
      <c r="J2417" s="23" t="str">
        <f>+IFERROR(VLOOKUP(X2417,[2]ORDINALES!$B$2:$C$5,2,FALSE),"")</f>
        <v>CTADOS</v>
      </c>
      <c r="K2417" s="23" t="str">
        <f>+IFERROR(VLOOKUP(#REF!,[2]REGION!$G$2:$I$1125,2,FALSE),"")</f>
        <v/>
      </c>
      <c r="L2417" s="23" t="str">
        <f>+IFERROR(VLOOKUP(AI2417,[2]REGION!$G$2:$I$1125,2,FALSE),"")</f>
        <v>META</v>
      </c>
      <c r="M2417" s="23" t="str">
        <f>+IFERROR(VLOOKUP(#REF!,[2]ORDINALES!$H$2:$I$382,2,FALSE),"")</f>
        <v/>
      </c>
      <c r="N2417" s="23" t="str">
        <f>IFERROR(VLOOKUP(U2417,'[2]Lista Willy'!$B$11:$D$14,3,FALSE),"")</f>
        <v>REC_11</v>
      </c>
      <c r="O2417" s="24"/>
      <c r="P2417" s="90">
        <v>72035</v>
      </c>
      <c r="Q2417" s="90" t="s">
        <v>540</v>
      </c>
      <c r="R2417" s="90" t="s">
        <v>2311</v>
      </c>
      <c r="S2417" s="90" t="s">
        <v>2311</v>
      </c>
      <c r="T2417" s="90" t="s">
        <v>2311</v>
      </c>
      <c r="U2417" s="90" t="s">
        <v>52</v>
      </c>
      <c r="V2417" s="94" t="s">
        <v>53</v>
      </c>
      <c r="W2417" s="90" t="s">
        <v>54</v>
      </c>
      <c r="X2417" s="90" t="s">
        <v>55</v>
      </c>
      <c r="Y2417" s="90" t="s">
        <v>2351</v>
      </c>
      <c r="Z2417" s="88">
        <v>90000000</v>
      </c>
      <c r="AA2417" s="120"/>
      <c r="AB2417" s="88"/>
      <c r="AC2417" s="88"/>
      <c r="AD2417" s="88"/>
      <c r="AE2417" s="120">
        <v>90000000</v>
      </c>
      <c r="AF2417" s="88"/>
      <c r="AG2417" s="89">
        <v>0</v>
      </c>
      <c r="AH2417" s="90" t="s">
        <v>567</v>
      </c>
      <c r="AI2417" s="90" t="s">
        <v>2313</v>
      </c>
      <c r="AJ2417" s="90" t="s">
        <v>2314</v>
      </c>
      <c r="AK2417" s="90" t="s">
        <v>59</v>
      </c>
      <c r="AL2417" s="90" t="s">
        <v>2339</v>
      </c>
      <c r="AM2417" s="90"/>
      <c r="AN2417" s="90" t="s">
        <v>567</v>
      </c>
      <c r="AO2417" s="90"/>
      <c r="AP2417" s="90" t="s">
        <v>567</v>
      </c>
      <c r="AQ2417" s="90" t="s">
        <v>387</v>
      </c>
      <c r="AR2417" s="90" t="s">
        <v>2340</v>
      </c>
      <c r="AS2417" s="90" t="s">
        <v>73</v>
      </c>
      <c r="AT2417" s="90" t="s">
        <v>74</v>
      </c>
      <c r="AU2417" s="97" t="s">
        <v>75</v>
      </c>
      <c r="AV2417" s="98" t="s">
        <v>109</v>
      </c>
      <c r="AW2417" s="98" t="s">
        <v>114</v>
      </c>
      <c r="AX2417" s="97">
        <v>3299063</v>
      </c>
      <c r="AY2417" s="98" t="s">
        <v>115</v>
      </c>
      <c r="AZ2417" s="98" t="s">
        <v>116</v>
      </c>
      <c r="BA2417" s="24"/>
    </row>
    <row r="2418" spans="1:53" ht="84.75" customHeight="1">
      <c r="A2418" s="23" t="str">
        <f>+IFERROR(VLOOKUP(R2418,'[2]Listas niveles'!$D$2:$E$11,2,FALSE),"")</f>
        <v>DTOR</v>
      </c>
      <c r="B2418" s="23" t="str">
        <f>+IFERROR(VLOOKUP(AS2418,'[2]Listas anexo 1'!$A$7:$B$8,2,FALSE),"")</f>
        <v>FORTA</v>
      </c>
      <c r="C2418" s="23" t="str">
        <f>+IFERROR(VLOOKUP(AT2418,'[2]Listas anexo 1'!$A$13:$B$15,2,FALSE),"")</f>
        <v>FORTALECIMIENTO</v>
      </c>
      <c r="D2418" s="23" t="str">
        <f>+IFERROR(VLOOKUP(AT2418,'[2]Listas anexo 1'!$A$13:$C$15,3,FALSE),"")</f>
        <v>FORTALECER</v>
      </c>
      <c r="E2418" s="23" t="str">
        <f>+IFERROR(VLOOKUP(AT2418,'[2]Listas anexo 1'!$A$19:$B$21,2,FALSE),"")</f>
        <v>FORTOB</v>
      </c>
      <c r="F2418" s="23" t="str">
        <f>+IFERROR(VLOOKUP(AV2418,'[2]Listas anexo 1'!$J$13:$K$21,2,FALSE),"")</f>
        <v>FORTOBIII</v>
      </c>
      <c r="G2418" s="23" t="str">
        <f>+IFERROR(VLOOKUP(AW2418,'[2]LISTAS ANEXO 1. 2'!$A$9:$B$38,2,FALSE),"")</f>
        <v>TVII</v>
      </c>
      <c r="H2418" s="23" t="str">
        <f>+IFERROR(IF(C2418="ADMINYCOOR",VLOOKUP(AY2418,'[2]LISTAS ANEXO 1. 3'!$B$13:$C$42,2,FALSE),IF(C2418="TASAS",VLOOKUP(AY2418,'[2]LISTAS ANEXO 1. 3'!$B$43:$C$51,2,FALSE),IF(C2418="FORTALECIMIENTO",VLOOKUP(AY2418,'[2]LISTAS ANEXO 1. 3'!$B$52:$C$58,2,FALSE),""))),"")</f>
        <v>GGGG</v>
      </c>
      <c r="I2418" s="23" t="str">
        <f>+IFERROR(VLOOKUP(#REF!,'[2]LISTAS ANEXO 1. 4'!$B$74:$C$90,2,FALSE),"")</f>
        <v/>
      </c>
      <c r="J2418" s="23" t="str">
        <f>+IFERROR(VLOOKUP(X2418,[2]ORDINALES!$B$2:$C$5,2,FALSE),"")</f>
        <v>CTADOS</v>
      </c>
      <c r="K2418" s="23" t="str">
        <f>+IFERROR(VLOOKUP(#REF!,[2]REGION!$G$2:$I$1125,2,FALSE),"")</f>
        <v/>
      </c>
      <c r="L2418" s="23" t="str">
        <f>+IFERROR(VLOOKUP(AI2418,[2]REGION!$G$2:$I$1125,2,FALSE),"")</f>
        <v>META</v>
      </c>
      <c r="M2418" s="23" t="str">
        <f>+IFERROR(VLOOKUP(#REF!,[2]ORDINALES!$H$2:$I$382,2,FALSE),"")</f>
        <v/>
      </c>
      <c r="N2418" s="23" t="str">
        <f>IFERROR(VLOOKUP(U2418,'[2]Lista Willy'!$B$11:$D$14,3,FALSE),"")</f>
        <v>REC_11</v>
      </c>
      <c r="O2418" s="24"/>
      <c r="P2418" s="90">
        <v>72036</v>
      </c>
      <c r="Q2418" s="90" t="s">
        <v>540</v>
      </c>
      <c r="R2418" s="90" t="s">
        <v>2311</v>
      </c>
      <c r="S2418" s="90" t="s">
        <v>2311</v>
      </c>
      <c r="T2418" s="90" t="s">
        <v>2311</v>
      </c>
      <c r="U2418" s="90" t="s">
        <v>52</v>
      </c>
      <c r="V2418" s="94" t="s">
        <v>53</v>
      </c>
      <c r="W2418" s="90" t="s">
        <v>54</v>
      </c>
      <c r="X2418" s="90" t="s">
        <v>55</v>
      </c>
      <c r="Y2418" s="90" t="s">
        <v>2352</v>
      </c>
      <c r="Z2418" s="88">
        <v>21000000</v>
      </c>
      <c r="AA2418" s="120"/>
      <c r="AB2418" s="88"/>
      <c r="AC2418" s="88"/>
      <c r="AD2418" s="88"/>
      <c r="AE2418" s="120">
        <v>21000000</v>
      </c>
      <c r="AF2418" s="88"/>
      <c r="AG2418" s="89">
        <v>0</v>
      </c>
      <c r="AH2418" s="90" t="s">
        <v>567</v>
      </c>
      <c r="AI2418" s="90" t="s">
        <v>2313</v>
      </c>
      <c r="AJ2418" s="90" t="s">
        <v>2314</v>
      </c>
      <c r="AK2418" s="90" t="s">
        <v>59</v>
      </c>
      <c r="AL2418" s="90" t="s">
        <v>2339</v>
      </c>
      <c r="AM2418" s="90"/>
      <c r="AN2418" s="90" t="s">
        <v>567</v>
      </c>
      <c r="AO2418" s="90"/>
      <c r="AP2418" s="90" t="s">
        <v>567</v>
      </c>
      <c r="AQ2418" s="90" t="s">
        <v>387</v>
      </c>
      <c r="AR2418" s="90" t="s">
        <v>2340</v>
      </c>
      <c r="AS2418" s="90" t="s">
        <v>73</v>
      </c>
      <c r="AT2418" s="90" t="s">
        <v>74</v>
      </c>
      <c r="AU2418" s="97" t="s">
        <v>75</v>
      </c>
      <c r="AV2418" s="98" t="s">
        <v>109</v>
      </c>
      <c r="AW2418" s="98" t="s">
        <v>114</v>
      </c>
      <c r="AX2418" s="97">
        <v>3299063</v>
      </c>
      <c r="AY2418" s="98" t="s">
        <v>115</v>
      </c>
      <c r="AZ2418" s="98" t="s">
        <v>116</v>
      </c>
      <c r="BA2418" s="24"/>
    </row>
    <row r="2419" spans="1:53" ht="84.75" customHeight="1">
      <c r="A2419" s="23" t="str">
        <f>+IFERROR(VLOOKUP(R2419,'[2]Listas niveles'!$D$2:$E$11,2,FALSE),"")</f>
        <v>DTOR</v>
      </c>
      <c r="B2419" s="23" t="str">
        <f>+IFERROR(VLOOKUP(AS2419,'[2]Listas anexo 1'!$A$7:$B$8,2,FALSE),"")</f>
        <v>ADMIN</v>
      </c>
      <c r="C2419" s="23" t="str">
        <f>+IFERROR(VLOOKUP(AT2419,'[2]Listas anexo 1'!$A$13:$B$15,2,FALSE),"")</f>
        <v>ADMINYCOOR</v>
      </c>
      <c r="D2419" s="23" t="str">
        <f>+IFERROR(VLOOKUP(AT2419,'[2]Listas anexo 1'!$A$13:$C$15,3,FALSE),"")</f>
        <v>CONTRIBUIR</v>
      </c>
      <c r="E2419" s="23" t="str">
        <f>+IFERROR(VLOOKUP(AT2419,'[2]Listas anexo 1'!$A$19:$B$21,2,FALSE),"")</f>
        <v>ADMINOB</v>
      </c>
      <c r="F2419" s="23" t="str">
        <f>+IFERROR(VLOOKUP(AV2419,'[2]Listas anexo 1'!$J$13:$K$21,2,FALSE),"")</f>
        <v>ADOBI</v>
      </c>
      <c r="G2419" s="23" t="str">
        <f>+IFERROR(VLOOKUP(AW2419,'[2]LISTAS ANEXO 1. 2'!$A$9:$B$38,2,FALSE),"")</f>
        <v>AI</v>
      </c>
      <c r="H2419" s="23" t="str">
        <f>+IFERROR(IF(C2419="ADMINYCOOR",VLOOKUP(AY2419,'[2]LISTAS ANEXO 1. 3'!$B$13:$C$42,2,FALSE),IF(C2419="TASAS",VLOOKUP(AY2419,'[2]LISTAS ANEXO 1. 3'!$B$43:$C$51,2,FALSE),IF(C2419="FORTALECIMIENTO",VLOOKUP(AY2419,'[2]LISTAS ANEXO 1. 3'!$B$52:$C$58,2,FALSE),""))),"")</f>
        <v>AA</v>
      </c>
      <c r="I2419" s="23" t="str">
        <f>+IFERROR(VLOOKUP(#REF!,'[2]LISTAS ANEXO 1. 4'!$B$74:$C$90,2,FALSE),"")</f>
        <v/>
      </c>
      <c r="J2419" s="23" t="str">
        <f>+IFERROR(VLOOKUP(X2419,[2]ORDINALES!$B$2:$C$5,2,FALSE),"")</f>
        <v>CTADOS</v>
      </c>
      <c r="K2419" s="23" t="str">
        <f>+IFERROR(VLOOKUP(#REF!,[2]REGION!$G$2:$I$1125,2,FALSE),"")</f>
        <v/>
      </c>
      <c r="L2419" s="23" t="str">
        <f>+IFERROR(VLOOKUP(AI2419,[2]REGION!$G$2:$I$1125,2,FALSE),"")</f>
        <v>ARAUCA</v>
      </c>
      <c r="M2419" s="23" t="str">
        <f>+IFERROR(VLOOKUP(#REF!,[2]ORDINALES!$H$2:$I$382,2,FALSE),"")</f>
        <v/>
      </c>
      <c r="N2419" s="23" t="str">
        <f>IFERROR(VLOOKUP(U2419,'[2]Lista Willy'!$B$11:$D$14,3,FALSE),"")</f>
        <v>REC_11</v>
      </c>
      <c r="O2419" s="24"/>
      <c r="P2419" s="90">
        <v>73000</v>
      </c>
      <c r="Q2419" s="90" t="s">
        <v>540</v>
      </c>
      <c r="R2419" s="90" t="s">
        <v>2311</v>
      </c>
      <c r="S2419" s="90" t="s">
        <v>2353</v>
      </c>
      <c r="T2419" s="90" t="s">
        <v>2311</v>
      </c>
      <c r="U2419" s="90" t="s">
        <v>52</v>
      </c>
      <c r="V2419" s="94" t="s">
        <v>53</v>
      </c>
      <c r="W2419" s="90" t="s">
        <v>54</v>
      </c>
      <c r="X2419" s="90" t="s">
        <v>55</v>
      </c>
      <c r="Y2419" s="90" t="s">
        <v>2354</v>
      </c>
      <c r="Z2419" s="88">
        <v>18702409</v>
      </c>
      <c r="AA2419" s="120"/>
      <c r="AB2419" s="88"/>
      <c r="AC2419" s="88"/>
      <c r="AD2419" s="88"/>
      <c r="AE2419" s="120">
        <v>18702409</v>
      </c>
      <c r="AF2419" s="88"/>
      <c r="AG2419" s="89">
        <v>0</v>
      </c>
      <c r="AH2419" s="90" t="s">
        <v>567</v>
      </c>
      <c r="AI2419" s="90" t="s">
        <v>2355</v>
      </c>
      <c r="AJ2419" s="90" t="s">
        <v>2356</v>
      </c>
      <c r="AK2419" s="90" t="s">
        <v>59</v>
      </c>
      <c r="AL2419" s="90" t="s">
        <v>2330</v>
      </c>
      <c r="AM2419" s="90"/>
      <c r="AN2419" s="90" t="s">
        <v>567</v>
      </c>
      <c r="AO2419" s="90"/>
      <c r="AP2419" s="90" t="s">
        <v>567</v>
      </c>
      <c r="AQ2419" s="90" t="s">
        <v>387</v>
      </c>
      <c r="AR2419" s="90" t="s">
        <v>2357</v>
      </c>
      <c r="AS2419" s="90" t="s">
        <v>60</v>
      </c>
      <c r="AT2419" s="90" t="s">
        <v>61</v>
      </c>
      <c r="AU2419" s="97" t="s">
        <v>62</v>
      </c>
      <c r="AV2419" s="98" t="s">
        <v>125</v>
      </c>
      <c r="AW2419" s="98" t="s">
        <v>126</v>
      </c>
      <c r="AX2419" s="97">
        <v>3202032</v>
      </c>
      <c r="AY2419" s="98" t="s">
        <v>127</v>
      </c>
      <c r="AZ2419" s="98" t="s">
        <v>128</v>
      </c>
      <c r="BA2419" s="24"/>
    </row>
    <row r="2420" spans="1:53" ht="84.75" customHeight="1">
      <c r="A2420" s="23" t="str">
        <f>+IFERROR(VLOOKUP(R2420,'[2]Listas niveles'!$D$2:$E$11,2,FALSE),"")</f>
        <v>DTOR</v>
      </c>
      <c r="B2420" s="23" t="str">
        <f>+IFERROR(VLOOKUP(AS2420,'[2]Listas anexo 1'!$A$7:$B$8,2,FALSE),"")</f>
        <v>ADMIN</v>
      </c>
      <c r="C2420" s="23" t="str">
        <f>+IFERROR(VLOOKUP(AT2420,'[2]Listas anexo 1'!$A$13:$B$15,2,FALSE),"")</f>
        <v>ADMINYCOOR</v>
      </c>
      <c r="D2420" s="23" t="str">
        <f>+IFERROR(VLOOKUP(AT2420,'[2]Listas anexo 1'!$A$13:$C$15,3,FALSE),"")</f>
        <v>CONTRIBUIR</v>
      </c>
      <c r="E2420" s="23" t="str">
        <f>+IFERROR(VLOOKUP(AT2420,'[2]Listas anexo 1'!$A$19:$B$21,2,FALSE),"")</f>
        <v>ADMINOB</v>
      </c>
      <c r="F2420" s="23" t="str">
        <f>+IFERROR(VLOOKUP(AV2420,'[2]Listas anexo 1'!$J$13:$K$21,2,FALSE),"")</f>
        <v>ADOBI</v>
      </c>
      <c r="G2420" s="23" t="str">
        <f>+IFERROR(VLOOKUP(AW2420,'[2]LISTAS ANEXO 1. 2'!$A$9:$B$38,2,FALSE),"")</f>
        <v>AI</v>
      </c>
      <c r="H2420" s="23" t="str">
        <f>+IFERROR(IF(C2420="ADMINYCOOR",VLOOKUP(AY2420,'[2]LISTAS ANEXO 1. 3'!$B$13:$C$42,2,FALSE),IF(C2420="TASAS",VLOOKUP(AY2420,'[2]LISTAS ANEXO 1. 3'!$B$43:$C$51,2,FALSE),IF(C2420="FORTALECIMIENTO",VLOOKUP(AY2420,'[2]LISTAS ANEXO 1. 3'!$B$52:$C$58,2,FALSE),""))),"")</f>
        <v>AA</v>
      </c>
      <c r="I2420" s="23" t="str">
        <f>+IFERROR(VLOOKUP(#REF!,'[2]LISTAS ANEXO 1. 4'!$B$74:$C$90,2,FALSE),"")</f>
        <v/>
      </c>
      <c r="J2420" s="23" t="str">
        <f>+IFERROR(VLOOKUP(X2420,[2]ORDINALES!$B$2:$C$5,2,FALSE),"")</f>
        <v>CTADOS</v>
      </c>
      <c r="K2420" s="23" t="str">
        <f>+IFERROR(VLOOKUP(#REF!,[2]REGION!$G$2:$I$1125,2,FALSE),"")</f>
        <v/>
      </c>
      <c r="L2420" s="23" t="str">
        <f>+IFERROR(VLOOKUP(AI2420,[2]REGION!$G$2:$I$1125,2,FALSE),"")</f>
        <v>ARAUCA</v>
      </c>
      <c r="M2420" s="23" t="str">
        <f>+IFERROR(VLOOKUP(#REF!,[2]ORDINALES!$H$2:$I$382,2,FALSE),"")</f>
        <v/>
      </c>
      <c r="N2420" s="23" t="str">
        <f>IFERROR(VLOOKUP(U2420,'[2]Lista Willy'!$B$11:$D$14,3,FALSE),"")</f>
        <v>REC_11</v>
      </c>
      <c r="O2420" s="24"/>
      <c r="P2420" s="90">
        <v>73001</v>
      </c>
      <c r="Q2420" s="90" t="s">
        <v>540</v>
      </c>
      <c r="R2420" s="90" t="s">
        <v>2311</v>
      </c>
      <c r="S2420" s="90" t="s">
        <v>2353</v>
      </c>
      <c r="T2420" s="90" t="s">
        <v>2311</v>
      </c>
      <c r="U2420" s="90" t="s">
        <v>52</v>
      </c>
      <c r="V2420" s="94" t="s">
        <v>53</v>
      </c>
      <c r="W2420" s="90" t="s">
        <v>54</v>
      </c>
      <c r="X2420" s="90" t="s">
        <v>55</v>
      </c>
      <c r="Y2420" s="90" t="s">
        <v>2358</v>
      </c>
      <c r="Z2420" s="88">
        <v>42000000</v>
      </c>
      <c r="AA2420" s="120"/>
      <c r="AB2420" s="88"/>
      <c r="AC2420" s="88"/>
      <c r="AD2420" s="88"/>
      <c r="AE2420" s="120">
        <v>42000000</v>
      </c>
      <c r="AF2420" s="88"/>
      <c r="AG2420" s="89">
        <v>0</v>
      </c>
      <c r="AH2420" s="90" t="s">
        <v>567</v>
      </c>
      <c r="AI2420" s="90" t="s">
        <v>2355</v>
      </c>
      <c r="AJ2420" s="90" t="s">
        <v>2356</v>
      </c>
      <c r="AK2420" s="90" t="s">
        <v>59</v>
      </c>
      <c r="AL2420" s="90" t="s">
        <v>2330</v>
      </c>
      <c r="AM2420" s="90"/>
      <c r="AN2420" s="90" t="s">
        <v>567</v>
      </c>
      <c r="AO2420" s="90"/>
      <c r="AP2420" s="90" t="s">
        <v>567</v>
      </c>
      <c r="AQ2420" s="90" t="s">
        <v>387</v>
      </c>
      <c r="AR2420" s="90" t="s">
        <v>2357</v>
      </c>
      <c r="AS2420" s="90" t="s">
        <v>60</v>
      </c>
      <c r="AT2420" s="90" t="s">
        <v>61</v>
      </c>
      <c r="AU2420" s="97" t="s">
        <v>62</v>
      </c>
      <c r="AV2420" s="98" t="s">
        <v>125</v>
      </c>
      <c r="AW2420" s="98" t="s">
        <v>126</v>
      </c>
      <c r="AX2420" s="97">
        <v>3202032</v>
      </c>
      <c r="AY2420" s="98" t="s">
        <v>127</v>
      </c>
      <c r="AZ2420" s="98" t="s">
        <v>128</v>
      </c>
      <c r="BA2420" s="24"/>
    </row>
    <row r="2421" spans="1:53" ht="84.75" customHeight="1">
      <c r="A2421" s="23" t="str">
        <f>+IFERROR(VLOOKUP(R2421,'[2]Listas niveles'!$D$2:$E$11,2,FALSE),"")</f>
        <v>DTOR</v>
      </c>
      <c r="B2421" s="23" t="str">
        <f>+IFERROR(VLOOKUP(AS2421,'[2]Listas anexo 1'!$A$7:$B$8,2,FALSE),"")</f>
        <v>ADMIN</v>
      </c>
      <c r="C2421" s="23" t="str">
        <f>+IFERROR(VLOOKUP(AT2421,'[2]Listas anexo 1'!$A$13:$B$15,2,FALSE),"")</f>
        <v>ADMINYCOOR</v>
      </c>
      <c r="D2421" s="23" t="str">
        <f>+IFERROR(VLOOKUP(AT2421,'[2]Listas anexo 1'!$A$13:$C$15,3,FALSE),"")</f>
        <v>CONTRIBUIR</v>
      </c>
      <c r="E2421" s="23" t="str">
        <f>+IFERROR(VLOOKUP(AT2421,'[2]Listas anexo 1'!$A$19:$B$21,2,FALSE),"")</f>
        <v>ADMINOB</v>
      </c>
      <c r="F2421" s="23" t="str">
        <f>+IFERROR(VLOOKUP(AV2421,'[2]Listas anexo 1'!$J$13:$K$21,2,FALSE),"")</f>
        <v>ADOBI</v>
      </c>
      <c r="G2421" s="23" t="str">
        <f>+IFERROR(VLOOKUP(AW2421,'[2]LISTAS ANEXO 1. 2'!$A$9:$B$38,2,FALSE),"")</f>
        <v>AI</v>
      </c>
      <c r="H2421" s="23" t="str">
        <f>+IFERROR(IF(C2421="ADMINYCOOR",VLOOKUP(AY2421,'[2]LISTAS ANEXO 1. 3'!$B$13:$C$42,2,FALSE),IF(C2421="TASAS",VLOOKUP(AY2421,'[2]LISTAS ANEXO 1. 3'!$B$43:$C$51,2,FALSE),IF(C2421="FORTALECIMIENTO",VLOOKUP(AY2421,'[2]LISTAS ANEXO 1. 3'!$B$52:$C$58,2,FALSE),""))),"")</f>
        <v>AA</v>
      </c>
      <c r="I2421" s="23" t="str">
        <f>+IFERROR(VLOOKUP(#REF!,'[2]LISTAS ANEXO 1. 4'!$B$74:$C$90,2,FALSE),"")</f>
        <v/>
      </c>
      <c r="J2421" s="23" t="str">
        <f>+IFERROR(VLOOKUP(X2421,[2]ORDINALES!$B$2:$C$5,2,FALSE),"")</f>
        <v>CTADOS</v>
      </c>
      <c r="K2421" s="23" t="str">
        <f>+IFERROR(VLOOKUP(#REF!,[2]REGION!$G$2:$I$1125,2,FALSE),"")</f>
        <v/>
      </c>
      <c r="L2421" s="23" t="str">
        <f>+IFERROR(VLOOKUP(AI2421,[2]REGION!$G$2:$I$1125,2,FALSE),"")</f>
        <v>ARAUCA</v>
      </c>
      <c r="M2421" s="23" t="str">
        <f>+IFERROR(VLOOKUP(#REF!,[2]ORDINALES!$H$2:$I$382,2,FALSE),"")</f>
        <v/>
      </c>
      <c r="N2421" s="23" t="str">
        <f>IFERROR(VLOOKUP(U2421,'[2]Lista Willy'!$B$11:$D$14,3,FALSE),"")</f>
        <v>REC_11</v>
      </c>
      <c r="O2421" s="24"/>
      <c r="P2421" s="90">
        <v>73002</v>
      </c>
      <c r="Q2421" s="90" t="s">
        <v>540</v>
      </c>
      <c r="R2421" s="90" t="s">
        <v>2311</v>
      </c>
      <c r="S2421" s="90" t="s">
        <v>2353</v>
      </c>
      <c r="T2421" s="90" t="s">
        <v>2311</v>
      </c>
      <c r="U2421" s="90" t="s">
        <v>52</v>
      </c>
      <c r="V2421" s="94" t="s">
        <v>53</v>
      </c>
      <c r="W2421" s="90" t="s">
        <v>54</v>
      </c>
      <c r="X2421" s="90" t="s">
        <v>55</v>
      </c>
      <c r="Y2421" s="90" t="s">
        <v>2359</v>
      </c>
      <c r="Z2421" s="88">
        <v>6000000</v>
      </c>
      <c r="AA2421" s="120"/>
      <c r="AB2421" s="88"/>
      <c r="AC2421" s="88"/>
      <c r="AD2421" s="88"/>
      <c r="AE2421" s="120">
        <v>6000000</v>
      </c>
      <c r="AF2421" s="88"/>
      <c r="AG2421" s="89">
        <v>0</v>
      </c>
      <c r="AH2421" s="90" t="s">
        <v>567</v>
      </c>
      <c r="AI2421" s="90" t="s">
        <v>2355</v>
      </c>
      <c r="AJ2421" s="90" t="s">
        <v>2356</v>
      </c>
      <c r="AK2421" s="90" t="s">
        <v>59</v>
      </c>
      <c r="AL2421" s="90" t="s">
        <v>2330</v>
      </c>
      <c r="AM2421" s="90"/>
      <c r="AN2421" s="90" t="s">
        <v>567</v>
      </c>
      <c r="AO2421" s="90"/>
      <c r="AP2421" s="90" t="s">
        <v>567</v>
      </c>
      <c r="AQ2421" s="90" t="s">
        <v>387</v>
      </c>
      <c r="AR2421" s="90" t="s">
        <v>2357</v>
      </c>
      <c r="AS2421" s="90" t="s">
        <v>60</v>
      </c>
      <c r="AT2421" s="90" t="s">
        <v>61</v>
      </c>
      <c r="AU2421" s="97" t="s">
        <v>62</v>
      </c>
      <c r="AV2421" s="98" t="s">
        <v>125</v>
      </c>
      <c r="AW2421" s="98" t="s">
        <v>126</v>
      </c>
      <c r="AX2421" s="97">
        <v>3202032</v>
      </c>
      <c r="AY2421" s="98" t="s">
        <v>127</v>
      </c>
      <c r="AZ2421" s="98" t="s">
        <v>128</v>
      </c>
      <c r="BA2421" s="24"/>
    </row>
    <row r="2422" spans="1:53" ht="84.75" customHeight="1">
      <c r="A2422" s="23" t="str">
        <f>+IFERROR(VLOOKUP(R2422,'[2]Listas niveles'!$D$2:$E$11,2,FALSE),"")</f>
        <v>DTOR</v>
      </c>
      <c r="B2422" s="23" t="str">
        <f>+IFERROR(VLOOKUP(AS2422,'[2]Listas anexo 1'!$A$7:$B$8,2,FALSE),"")</f>
        <v>ADMIN</v>
      </c>
      <c r="C2422" s="23" t="str">
        <f>+IFERROR(VLOOKUP(AT2422,'[2]Listas anexo 1'!$A$13:$B$15,2,FALSE),"")</f>
        <v>ADMINYCOOR</v>
      </c>
      <c r="D2422" s="23" t="str">
        <f>+IFERROR(VLOOKUP(AT2422,'[2]Listas anexo 1'!$A$13:$C$15,3,FALSE),"")</f>
        <v>CONTRIBUIR</v>
      </c>
      <c r="E2422" s="23" t="str">
        <f>+IFERROR(VLOOKUP(AT2422,'[2]Listas anexo 1'!$A$19:$B$21,2,FALSE),"")</f>
        <v>ADMINOB</v>
      </c>
      <c r="F2422" s="23" t="str">
        <f>+IFERROR(VLOOKUP(AV2422,'[2]Listas anexo 1'!$J$13:$K$21,2,FALSE),"")</f>
        <v>ADOBI</v>
      </c>
      <c r="G2422" s="23" t="str">
        <f>+IFERROR(VLOOKUP(AW2422,'[2]LISTAS ANEXO 1. 2'!$A$9:$B$38,2,FALSE),"")</f>
        <v>AII</v>
      </c>
      <c r="H2422" s="23" t="str">
        <f>+IFERROR(IF(C2422="ADMINYCOOR",VLOOKUP(AY2422,'[2]LISTAS ANEXO 1. 3'!$B$13:$C$42,2,FALSE),IF(C2422="TASAS",VLOOKUP(AY2422,'[2]LISTAS ANEXO 1. 3'!$B$43:$C$51,2,FALSE),IF(C2422="FORTALECIMIENTO",VLOOKUP(AY2422,'[2]LISTAS ANEXO 1. 3'!$B$52:$C$58,2,FALSE),""))),"")</f>
        <v>CC</v>
      </c>
      <c r="I2422" s="23" t="str">
        <f>+IFERROR(VLOOKUP(#REF!,'[2]LISTAS ANEXO 1. 4'!$B$74:$C$90,2,FALSE),"")</f>
        <v/>
      </c>
      <c r="J2422" s="23" t="str">
        <f>+IFERROR(VLOOKUP(X2422,[2]ORDINALES!$B$2:$C$5,2,FALSE),"")</f>
        <v>CTADOS</v>
      </c>
      <c r="K2422" s="23" t="str">
        <f>+IFERROR(VLOOKUP(#REF!,[2]REGION!$G$2:$I$1125,2,FALSE),"")</f>
        <v/>
      </c>
      <c r="L2422" s="23" t="str">
        <f>+IFERROR(VLOOKUP(AI2422,[2]REGION!$G$2:$I$1125,2,FALSE),"")</f>
        <v>ARAUCA</v>
      </c>
      <c r="M2422" s="23" t="str">
        <f>+IFERROR(VLOOKUP(#REF!,[2]ORDINALES!$H$2:$I$382,2,FALSE),"")</f>
        <v/>
      </c>
      <c r="N2422" s="23" t="str">
        <f>IFERROR(VLOOKUP(U2422,'[2]Lista Willy'!$B$11:$D$14,3,FALSE),"")</f>
        <v>REC_11</v>
      </c>
      <c r="O2422" s="24"/>
      <c r="P2422" s="90">
        <v>73003</v>
      </c>
      <c r="Q2422" s="90" t="s">
        <v>540</v>
      </c>
      <c r="R2422" s="90" t="s">
        <v>2311</v>
      </c>
      <c r="S2422" s="90" t="s">
        <v>2353</v>
      </c>
      <c r="T2422" s="90" t="s">
        <v>2311</v>
      </c>
      <c r="U2422" s="90" t="s">
        <v>52</v>
      </c>
      <c r="V2422" s="94" t="s">
        <v>53</v>
      </c>
      <c r="W2422" s="90" t="s">
        <v>54</v>
      </c>
      <c r="X2422" s="90" t="s">
        <v>55</v>
      </c>
      <c r="Y2422" s="90" t="s">
        <v>2360</v>
      </c>
      <c r="Z2422" s="88">
        <v>128349106</v>
      </c>
      <c r="AA2422" s="120"/>
      <c r="AB2422" s="88"/>
      <c r="AC2422" s="88"/>
      <c r="AD2422" s="88"/>
      <c r="AE2422" s="120">
        <v>128349106</v>
      </c>
      <c r="AF2422" s="88"/>
      <c r="AG2422" s="89">
        <v>0</v>
      </c>
      <c r="AH2422" s="90" t="s">
        <v>567</v>
      </c>
      <c r="AI2422" s="90" t="s">
        <v>2355</v>
      </c>
      <c r="AJ2422" s="90" t="s">
        <v>2356</v>
      </c>
      <c r="AK2422" s="90" t="s">
        <v>59</v>
      </c>
      <c r="AL2422" s="90" t="s">
        <v>2330</v>
      </c>
      <c r="AM2422" s="90"/>
      <c r="AN2422" s="90" t="s">
        <v>567</v>
      </c>
      <c r="AO2422" s="90"/>
      <c r="AP2422" s="90" t="s">
        <v>567</v>
      </c>
      <c r="AQ2422" s="90" t="s">
        <v>387</v>
      </c>
      <c r="AR2422" s="90" t="s">
        <v>2331</v>
      </c>
      <c r="AS2422" s="90" t="s">
        <v>60</v>
      </c>
      <c r="AT2422" s="90" t="s">
        <v>61</v>
      </c>
      <c r="AU2422" s="97" t="s">
        <v>62</v>
      </c>
      <c r="AV2422" s="98" t="s">
        <v>125</v>
      </c>
      <c r="AW2422" s="98" t="s">
        <v>168</v>
      </c>
      <c r="AX2422" s="97">
        <v>3202031</v>
      </c>
      <c r="AY2422" s="98" t="s">
        <v>169</v>
      </c>
      <c r="AZ2422" s="98" t="s">
        <v>170</v>
      </c>
      <c r="BA2422" s="24"/>
    </row>
    <row r="2423" spans="1:53" ht="84.75" customHeight="1">
      <c r="A2423" s="23" t="str">
        <f>+IFERROR(VLOOKUP(R2423,'[2]Listas niveles'!$D$2:$E$11,2,FALSE),"")</f>
        <v>DTOR</v>
      </c>
      <c r="B2423" s="23" t="str">
        <f>+IFERROR(VLOOKUP(AS2423,'[2]Listas anexo 1'!$A$7:$B$8,2,FALSE),"")</f>
        <v>ADMIN</v>
      </c>
      <c r="C2423" s="23" t="str">
        <f>+IFERROR(VLOOKUP(AT2423,'[2]Listas anexo 1'!$A$13:$B$15,2,FALSE),"")</f>
        <v>ADMINYCOOR</v>
      </c>
      <c r="D2423" s="23" t="str">
        <f>+IFERROR(VLOOKUP(AT2423,'[2]Listas anexo 1'!$A$13:$C$15,3,FALSE),"")</f>
        <v>CONTRIBUIR</v>
      </c>
      <c r="E2423" s="23" t="str">
        <f>+IFERROR(VLOOKUP(AT2423,'[2]Listas anexo 1'!$A$19:$B$21,2,FALSE),"")</f>
        <v>ADMINOB</v>
      </c>
      <c r="F2423" s="23" t="str">
        <f>+IFERROR(VLOOKUP(AV2423,'[2]Listas anexo 1'!$J$13:$K$21,2,FALSE),"")</f>
        <v>ADOBI</v>
      </c>
      <c r="G2423" s="23" t="str">
        <f>+IFERROR(VLOOKUP(AW2423,'[2]LISTAS ANEXO 1. 2'!$A$9:$B$38,2,FALSE),"")</f>
        <v>AII</v>
      </c>
      <c r="H2423" s="23" t="str">
        <f>+IFERROR(IF(C2423="ADMINYCOOR",VLOOKUP(AY2423,'[2]LISTAS ANEXO 1. 3'!$B$13:$C$42,2,FALSE),IF(C2423="TASAS",VLOOKUP(AY2423,'[2]LISTAS ANEXO 1. 3'!$B$43:$C$51,2,FALSE),IF(C2423="FORTALECIMIENTO",VLOOKUP(AY2423,'[2]LISTAS ANEXO 1. 3'!$B$52:$C$58,2,FALSE),""))),"")</f>
        <v>CC</v>
      </c>
      <c r="I2423" s="23" t="str">
        <f>+IFERROR(VLOOKUP(#REF!,'[2]LISTAS ANEXO 1. 4'!$B$74:$C$90,2,FALSE),"")</f>
        <v/>
      </c>
      <c r="J2423" s="23" t="str">
        <f>+IFERROR(VLOOKUP(X2423,[2]ORDINALES!$B$2:$C$5,2,FALSE),"")</f>
        <v>CTADOS</v>
      </c>
      <c r="K2423" s="23" t="str">
        <f>+IFERROR(VLOOKUP(#REF!,[2]REGION!$G$2:$I$1125,2,FALSE),"")</f>
        <v/>
      </c>
      <c r="L2423" s="23" t="str">
        <f>+IFERROR(VLOOKUP(AI2423,[2]REGION!$G$2:$I$1125,2,FALSE),"")</f>
        <v>ARAUCA</v>
      </c>
      <c r="M2423" s="23" t="str">
        <f>+IFERROR(VLOOKUP(#REF!,[2]ORDINALES!$H$2:$I$382,2,FALSE),"")</f>
        <v/>
      </c>
      <c r="N2423" s="23" t="str">
        <f>IFERROR(VLOOKUP(U2423,'[2]Lista Willy'!$B$11:$D$14,3,FALSE),"")</f>
        <v>REC_11</v>
      </c>
      <c r="O2423" s="24"/>
      <c r="P2423" s="90">
        <v>73004</v>
      </c>
      <c r="Q2423" s="90" t="s">
        <v>540</v>
      </c>
      <c r="R2423" s="90" t="s">
        <v>2311</v>
      </c>
      <c r="S2423" s="90" t="s">
        <v>2353</v>
      </c>
      <c r="T2423" s="90" t="s">
        <v>2311</v>
      </c>
      <c r="U2423" s="90" t="s">
        <v>52</v>
      </c>
      <c r="V2423" s="94" t="s">
        <v>53</v>
      </c>
      <c r="W2423" s="90" t="s">
        <v>54</v>
      </c>
      <c r="X2423" s="90" t="s">
        <v>55</v>
      </c>
      <c r="Y2423" s="90" t="s">
        <v>2361</v>
      </c>
      <c r="Z2423" s="88">
        <v>2900000</v>
      </c>
      <c r="AA2423" s="120"/>
      <c r="AB2423" s="88"/>
      <c r="AC2423" s="88"/>
      <c r="AD2423" s="88"/>
      <c r="AE2423" s="120">
        <v>2900000</v>
      </c>
      <c r="AF2423" s="88"/>
      <c r="AG2423" s="89">
        <v>0</v>
      </c>
      <c r="AH2423" s="90" t="s">
        <v>567</v>
      </c>
      <c r="AI2423" s="90" t="s">
        <v>2355</v>
      </c>
      <c r="AJ2423" s="90" t="s">
        <v>2356</v>
      </c>
      <c r="AK2423" s="90" t="s">
        <v>59</v>
      </c>
      <c r="AL2423" s="90" t="s">
        <v>2330</v>
      </c>
      <c r="AM2423" s="90"/>
      <c r="AN2423" s="90" t="s">
        <v>567</v>
      </c>
      <c r="AO2423" s="90"/>
      <c r="AP2423" s="90" t="s">
        <v>567</v>
      </c>
      <c r="AQ2423" s="90" t="s">
        <v>387</v>
      </c>
      <c r="AR2423" s="90" t="s">
        <v>2331</v>
      </c>
      <c r="AS2423" s="90" t="s">
        <v>60</v>
      </c>
      <c r="AT2423" s="90" t="s">
        <v>61</v>
      </c>
      <c r="AU2423" s="97" t="s">
        <v>62</v>
      </c>
      <c r="AV2423" s="98" t="s">
        <v>125</v>
      </c>
      <c r="AW2423" s="98" t="s">
        <v>168</v>
      </c>
      <c r="AX2423" s="97">
        <v>3202031</v>
      </c>
      <c r="AY2423" s="98" t="s">
        <v>169</v>
      </c>
      <c r="AZ2423" s="98" t="s">
        <v>170</v>
      </c>
      <c r="BA2423" s="24"/>
    </row>
    <row r="2424" spans="1:53" ht="84.75" customHeight="1">
      <c r="A2424" s="23" t="str">
        <f>+IFERROR(VLOOKUP(R2424,'[2]Listas niveles'!$D$2:$E$11,2,FALSE),"")</f>
        <v>DTOR</v>
      </c>
      <c r="B2424" s="23" t="str">
        <f>+IFERROR(VLOOKUP(AS2424,'[2]Listas anexo 1'!$A$7:$B$8,2,FALSE),"")</f>
        <v>ADMIN</v>
      </c>
      <c r="C2424" s="23" t="str">
        <f>+IFERROR(VLOOKUP(AT2424,'[2]Listas anexo 1'!$A$13:$B$15,2,FALSE),"")</f>
        <v>ADMINYCOOR</v>
      </c>
      <c r="D2424" s="23" t="str">
        <f>+IFERROR(VLOOKUP(AT2424,'[2]Listas anexo 1'!$A$13:$C$15,3,FALSE),"")</f>
        <v>CONTRIBUIR</v>
      </c>
      <c r="E2424" s="23" t="str">
        <f>+IFERROR(VLOOKUP(AT2424,'[2]Listas anexo 1'!$A$19:$B$21,2,FALSE),"")</f>
        <v>ADMINOB</v>
      </c>
      <c r="F2424" s="23" t="str">
        <f>+IFERROR(VLOOKUP(AV2424,'[2]Listas anexo 1'!$J$13:$K$21,2,FALSE),"")</f>
        <v>ADOBI</v>
      </c>
      <c r="G2424" s="23" t="str">
        <f>+IFERROR(VLOOKUP(AW2424,'[2]LISTAS ANEXO 1. 2'!$A$9:$B$38,2,FALSE),"")</f>
        <v>AII</v>
      </c>
      <c r="H2424" s="23" t="str">
        <f>+IFERROR(IF(C2424="ADMINYCOOR",VLOOKUP(AY2424,'[2]LISTAS ANEXO 1. 3'!$B$13:$C$42,2,FALSE),IF(C2424="TASAS",VLOOKUP(AY2424,'[2]LISTAS ANEXO 1. 3'!$B$43:$C$51,2,FALSE),IF(C2424="FORTALECIMIENTO",VLOOKUP(AY2424,'[2]LISTAS ANEXO 1. 3'!$B$52:$C$58,2,FALSE),""))),"")</f>
        <v>CC</v>
      </c>
      <c r="I2424" s="23" t="str">
        <f>+IFERROR(VLOOKUP(#REF!,'[2]LISTAS ANEXO 1. 4'!$B$74:$C$90,2,FALSE),"")</f>
        <v/>
      </c>
      <c r="J2424" s="23" t="str">
        <f>+IFERROR(VLOOKUP(X2424,[2]ORDINALES!$B$2:$C$5,2,FALSE),"")</f>
        <v>CTATRES</v>
      </c>
      <c r="K2424" s="23" t="str">
        <f>+IFERROR(VLOOKUP(#REF!,[2]REGION!$G$2:$I$1125,2,FALSE),"")</f>
        <v/>
      </c>
      <c r="L2424" s="23" t="str">
        <f>+IFERROR(VLOOKUP(AI2424,[2]REGION!$G$2:$I$1125,2,FALSE),"")</f>
        <v>ARAUCA</v>
      </c>
      <c r="M2424" s="23" t="str">
        <f>+IFERROR(VLOOKUP(#REF!,[2]ORDINALES!$H$2:$I$382,2,FALSE),"")</f>
        <v/>
      </c>
      <c r="N2424" s="23" t="str">
        <f>IFERROR(VLOOKUP(U2424,'[2]Lista Willy'!$B$11:$D$14,3,FALSE),"")</f>
        <v>REC_11</v>
      </c>
      <c r="O2424" s="24"/>
      <c r="P2424" s="90">
        <v>73005</v>
      </c>
      <c r="Q2424" s="90" t="s">
        <v>540</v>
      </c>
      <c r="R2424" s="90" t="s">
        <v>2311</v>
      </c>
      <c r="S2424" s="90" t="s">
        <v>2353</v>
      </c>
      <c r="T2424" s="90" t="s">
        <v>2311</v>
      </c>
      <c r="U2424" s="90" t="s">
        <v>52</v>
      </c>
      <c r="V2424" s="94" t="s">
        <v>53</v>
      </c>
      <c r="W2424" s="90" t="s">
        <v>54</v>
      </c>
      <c r="X2424" s="90" t="s">
        <v>2362</v>
      </c>
      <c r="Y2424" s="90" t="s">
        <v>2363</v>
      </c>
      <c r="Z2424" s="88">
        <v>138520413</v>
      </c>
      <c r="AA2424" s="120"/>
      <c r="AB2424" s="88"/>
      <c r="AC2424" s="88"/>
      <c r="AD2424" s="88"/>
      <c r="AE2424" s="120">
        <v>138520413</v>
      </c>
      <c r="AF2424" s="88"/>
      <c r="AG2424" s="89">
        <v>0</v>
      </c>
      <c r="AH2424" s="90" t="s">
        <v>567</v>
      </c>
      <c r="AI2424" s="90" t="s">
        <v>2355</v>
      </c>
      <c r="AJ2424" s="90" t="s">
        <v>2356</v>
      </c>
      <c r="AK2424" s="90" t="s">
        <v>59</v>
      </c>
      <c r="AL2424" s="90" t="s">
        <v>2330</v>
      </c>
      <c r="AM2424" s="90"/>
      <c r="AN2424" s="90" t="s">
        <v>567</v>
      </c>
      <c r="AO2424" s="90"/>
      <c r="AP2424" s="90" t="s">
        <v>567</v>
      </c>
      <c r="AQ2424" s="90" t="s">
        <v>387</v>
      </c>
      <c r="AR2424" s="90" t="s">
        <v>2331</v>
      </c>
      <c r="AS2424" s="90" t="s">
        <v>60</v>
      </c>
      <c r="AT2424" s="90" t="s">
        <v>61</v>
      </c>
      <c r="AU2424" s="97" t="s">
        <v>62</v>
      </c>
      <c r="AV2424" s="98" t="s">
        <v>125</v>
      </c>
      <c r="AW2424" s="98" t="s">
        <v>168</v>
      </c>
      <c r="AX2424" s="97">
        <v>3202031</v>
      </c>
      <c r="AY2424" s="98" t="s">
        <v>169</v>
      </c>
      <c r="AZ2424" s="98" t="s">
        <v>170</v>
      </c>
      <c r="BA2424" s="24"/>
    </row>
    <row r="2425" spans="1:53" ht="84.75" customHeight="1">
      <c r="A2425" s="23" t="str">
        <f>+IFERROR(VLOOKUP(R2425,'[2]Listas niveles'!$D$2:$E$11,2,FALSE),"")</f>
        <v>DTOR</v>
      </c>
      <c r="B2425" s="23" t="str">
        <f>+IFERROR(VLOOKUP(AS2425,'[2]Listas anexo 1'!$A$7:$B$8,2,FALSE),"")</f>
        <v>ADMIN</v>
      </c>
      <c r="C2425" s="23" t="str">
        <f>+IFERROR(VLOOKUP(AT2425,'[2]Listas anexo 1'!$A$13:$B$15,2,FALSE),"")</f>
        <v>ADMINYCOOR</v>
      </c>
      <c r="D2425" s="23" t="str">
        <f>+IFERROR(VLOOKUP(AT2425,'[2]Listas anexo 1'!$A$13:$C$15,3,FALSE),"")</f>
        <v>CONTRIBUIR</v>
      </c>
      <c r="E2425" s="23" t="str">
        <f>+IFERROR(VLOOKUP(AT2425,'[2]Listas anexo 1'!$A$19:$B$21,2,FALSE),"")</f>
        <v>ADMINOB</v>
      </c>
      <c r="F2425" s="23" t="str">
        <f>+IFERROR(VLOOKUP(AV2425,'[2]Listas anexo 1'!$J$13:$K$21,2,FALSE),"")</f>
        <v>ADOBI</v>
      </c>
      <c r="G2425" s="23" t="str">
        <f>+IFERROR(VLOOKUP(AW2425,'[2]LISTAS ANEXO 1. 2'!$A$9:$B$38,2,FALSE),"")</f>
        <v>AIII</v>
      </c>
      <c r="H2425" s="23" t="str">
        <f>+IFERROR(IF(C2425="ADMINYCOOR",VLOOKUP(AY2425,'[2]LISTAS ANEXO 1. 3'!$B$13:$C$42,2,FALSE),IF(C2425="TASAS",VLOOKUP(AY2425,'[2]LISTAS ANEXO 1. 3'!$B$43:$C$51,2,FALSE),IF(C2425="FORTALECIMIENTO",VLOOKUP(AY2425,'[2]LISTAS ANEXO 1. 3'!$B$52:$C$58,2,FALSE),""))),"")</f>
        <v>DD</v>
      </c>
      <c r="I2425" s="23" t="str">
        <f>+IFERROR(VLOOKUP(#REF!,'[2]LISTAS ANEXO 1. 4'!$B$74:$C$90,2,FALSE),"")</f>
        <v/>
      </c>
      <c r="J2425" s="23" t="str">
        <f>+IFERROR(VLOOKUP(X2425,[2]ORDINALES!$B$2:$C$5,2,FALSE),"")</f>
        <v>CTADOS</v>
      </c>
      <c r="K2425" s="23" t="str">
        <f>+IFERROR(VLOOKUP(#REF!,[2]REGION!$G$2:$I$1125,2,FALSE),"")</f>
        <v/>
      </c>
      <c r="L2425" s="23" t="str">
        <f>+IFERROR(VLOOKUP(AI2425,[2]REGION!$G$2:$I$1125,2,FALSE),"")</f>
        <v>ARAUCA</v>
      </c>
      <c r="M2425" s="23" t="str">
        <f>+IFERROR(VLOOKUP(#REF!,[2]ORDINALES!$H$2:$I$382,2,FALSE),"")</f>
        <v/>
      </c>
      <c r="N2425" s="23" t="str">
        <f>IFERROR(VLOOKUP(U2425,'[2]Lista Willy'!$B$11:$D$14,3,FALSE),"")</f>
        <v>REC_11</v>
      </c>
      <c r="O2425" s="24"/>
      <c r="P2425" s="90">
        <v>73006</v>
      </c>
      <c r="Q2425" s="90" t="s">
        <v>540</v>
      </c>
      <c r="R2425" s="90" t="s">
        <v>2311</v>
      </c>
      <c r="S2425" s="90" t="s">
        <v>2353</v>
      </c>
      <c r="T2425" s="90" t="s">
        <v>2311</v>
      </c>
      <c r="U2425" s="90" t="s">
        <v>52</v>
      </c>
      <c r="V2425" s="94" t="s">
        <v>53</v>
      </c>
      <c r="W2425" s="90" t="s">
        <v>54</v>
      </c>
      <c r="X2425" s="90" t="s">
        <v>55</v>
      </c>
      <c r="Y2425" s="90" t="s">
        <v>2360</v>
      </c>
      <c r="Z2425" s="119">
        <v>232421222</v>
      </c>
      <c r="AA2425" s="120"/>
      <c r="AB2425" s="119"/>
      <c r="AC2425" s="119"/>
      <c r="AD2425" s="119"/>
      <c r="AE2425" s="120">
        <v>232421222</v>
      </c>
      <c r="AF2425" s="88"/>
      <c r="AG2425" s="89">
        <v>0</v>
      </c>
      <c r="AH2425" s="90" t="s">
        <v>567</v>
      </c>
      <c r="AI2425" s="90" t="s">
        <v>2355</v>
      </c>
      <c r="AJ2425" s="90" t="s">
        <v>2356</v>
      </c>
      <c r="AK2425" s="90" t="s">
        <v>59</v>
      </c>
      <c r="AL2425" s="90" t="s">
        <v>2330</v>
      </c>
      <c r="AM2425" s="90"/>
      <c r="AN2425" s="90" t="s">
        <v>567</v>
      </c>
      <c r="AO2425" s="90"/>
      <c r="AP2425" s="90" t="s">
        <v>567</v>
      </c>
      <c r="AQ2425" s="90" t="s">
        <v>387</v>
      </c>
      <c r="AR2425" s="90" t="s">
        <v>2357</v>
      </c>
      <c r="AS2425" s="90" t="s">
        <v>60</v>
      </c>
      <c r="AT2425" s="90" t="s">
        <v>61</v>
      </c>
      <c r="AU2425" s="97" t="s">
        <v>62</v>
      </c>
      <c r="AV2425" s="98" t="s">
        <v>125</v>
      </c>
      <c r="AW2425" s="98" t="s">
        <v>324</v>
      </c>
      <c r="AX2425" s="97">
        <v>3202005</v>
      </c>
      <c r="AY2425" s="98" t="s">
        <v>325</v>
      </c>
      <c r="AZ2425" s="98" t="s">
        <v>389</v>
      </c>
      <c r="BA2425" s="24"/>
    </row>
    <row r="2426" spans="1:53" ht="84.75" customHeight="1">
      <c r="A2426" s="23" t="str">
        <f>+IFERROR(VLOOKUP(R2426,'[2]Listas niveles'!$D$2:$E$11,2,FALSE),"")</f>
        <v>DTOR</v>
      </c>
      <c r="B2426" s="23" t="str">
        <f>+IFERROR(VLOOKUP(AS2426,'[2]Listas anexo 1'!$A$7:$B$8,2,FALSE),"")</f>
        <v>ADMIN</v>
      </c>
      <c r="C2426" s="23" t="str">
        <f>+IFERROR(VLOOKUP(AT2426,'[2]Listas anexo 1'!$A$13:$B$15,2,FALSE),"")</f>
        <v>ADMINYCOOR</v>
      </c>
      <c r="D2426" s="23" t="str">
        <f>+IFERROR(VLOOKUP(AT2426,'[2]Listas anexo 1'!$A$13:$C$15,3,FALSE),"")</f>
        <v>CONTRIBUIR</v>
      </c>
      <c r="E2426" s="23" t="str">
        <f>+IFERROR(VLOOKUP(AT2426,'[2]Listas anexo 1'!$A$19:$B$21,2,FALSE),"")</f>
        <v>ADMINOB</v>
      </c>
      <c r="F2426" s="23" t="str">
        <f>+IFERROR(VLOOKUP(AV2426,'[2]Listas anexo 1'!$J$13:$K$21,2,FALSE),"")</f>
        <v>ADOBI</v>
      </c>
      <c r="G2426" s="23" t="str">
        <f>+IFERROR(VLOOKUP(AW2426,'[2]LISTAS ANEXO 1. 2'!$A$9:$B$38,2,FALSE),"")</f>
        <v>AIII</v>
      </c>
      <c r="H2426" s="23" t="str">
        <f>+IFERROR(IF(C2426="ADMINYCOOR",VLOOKUP(AY2426,'[2]LISTAS ANEXO 1. 3'!$B$13:$C$42,2,FALSE),IF(C2426="TASAS",VLOOKUP(AY2426,'[2]LISTAS ANEXO 1. 3'!$B$43:$C$51,2,FALSE),IF(C2426="FORTALECIMIENTO",VLOOKUP(AY2426,'[2]LISTAS ANEXO 1. 3'!$B$52:$C$58,2,FALSE),""))),"")</f>
        <v>DD</v>
      </c>
      <c r="I2426" s="23" t="str">
        <f>+IFERROR(VLOOKUP(#REF!,'[2]LISTAS ANEXO 1. 4'!$B$74:$C$90,2,FALSE),"")</f>
        <v/>
      </c>
      <c r="J2426" s="23" t="str">
        <f>+IFERROR(VLOOKUP(X2426,[2]ORDINALES!$B$2:$C$5,2,FALSE),"")</f>
        <v>CTADOS</v>
      </c>
      <c r="K2426" s="23" t="str">
        <f>+IFERROR(VLOOKUP(#REF!,[2]REGION!$G$2:$I$1125,2,FALSE),"")</f>
        <v/>
      </c>
      <c r="L2426" s="23" t="str">
        <f>+IFERROR(VLOOKUP(AI2426,[2]REGION!$G$2:$I$1125,2,FALSE),"")</f>
        <v>ARAUCA</v>
      </c>
      <c r="M2426" s="23" t="str">
        <f>+IFERROR(VLOOKUP(#REF!,[2]ORDINALES!$H$2:$I$382,2,FALSE),"")</f>
        <v/>
      </c>
      <c r="N2426" s="23" t="str">
        <f>IFERROR(VLOOKUP(U2426,'[2]Lista Willy'!$B$11:$D$14,3,FALSE),"")</f>
        <v>REC_11</v>
      </c>
      <c r="O2426" s="24"/>
      <c r="P2426" s="90">
        <v>73007</v>
      </c>
      <c r="Q2426" s="90" t="s">
        <v>540</v>
      </c>
      <c r="R2426" s="90" t="s">
        <v>2311</v>
      </c>
      <c r="S2426" s="90" t="s">
        <v>2353</v>
      </c>
      <c r="T2426" s="90" t="s">
        <v>2311</v>
      </c>
      <c r="U2426" s="90" t="s">
        <v>52</v>
      </c>
      <c r="V2426" s="94" t="s">
        <v>53</v>
      </c>
      <c r="W2426" s="90" t="s">
        <v>54</v>
      </c>
      <c r="X2426" s="90" t="s">
        <v>55</v>
      </c>
      <c r="Y2426" s="90" t="s">
        <v>2364</v>
      </c>
      <c r="Z2426" s="88">
        <v>17500000</v>
      </c>
      <c r="AA2426" s="120"/>
      <c r="AB2426" s="88"/>
      <c r="AC2426" s="88"/>
      <c r="AD2426" s="88"/>
      <c r="AE2426" s="120">
        <v>17500000</v>
      </c>
      <c r="AF2426" s="88"/>
      <c r="AG2426" s="89">
        <v>0</v>
      </c>
      <c r="AH2426" s="90" t="s">
        <v>567</v>
      </c>
      <c r="AI2426" s="90" t="s">
        <v>2355</v>
      </c>
      <c r="AJ2426" s="90" t="s">
        <v>2356</v>
      </c>
      <c r="AK2426" s="90" t="s">
        <v>59</v>
      </c>
      <c r="AL2426" s="90" t="s">
        <v>2330</v>
      </c>
      <c r="AM2426" s="90"/>
      <c r="AN2426" s="90" t="s">
        <v>567</v>
      </c>
      <c r="AO2426" s="90"/>
      <c r="AP2426" s="90" t="s">
        <v>567</v>
      </c>
      <c r="AQ2426" s="90" t="s">
        <v>387</v>
      </c>
      <c r="AR2426" s="90" t="s">
        <v>2357</v>
      </c>
      <c r="AS2426" s="90" t="s">
        <v>60</v>
      </c>
      <c r="AT2426" s="90" t="s">
        <v>61</v>
      </c>
      <c r="AU2426" s="97" t="s">
        <v>62</v>
      </c>
      <c r="AV2426" s="98" t="s">
        <v>125</v>
      </c>
      <c r="AW2426" s="98" t="s">
        <v>324</v>
      </c>
      <c r="AX2426" s="97">
        <v>3202005</v>
      </c>
      <c r="AY2426" s="98" t="s">
        <v>325</v>
      </c>
      <c r="AZ2426" s="98" t="s">
        <v>389</v>
      </c>
      <c r="BA2426" s="24"/>
    </row>
    <row r="2427" spans="1:53" ht="84.75" customHeight="1">
      <c r="A2427" s="23" t="str">
        <f>+IFERROR(VLOOKUP(R2427,'[2]Listas niveles'!$D$2:$E$11,2,FALSE),"")</f>
        <v>DTOR</v>
      </c>
      <c r="B2427" s="23" t="str">
        <f>+IFERROR(VLOOKUP(AS2427,'[2]Listas anexo 1'!$A$7:$B$8,2,FALSE),"")</f>
        <v>ADMIN</v>
      </c>
      <c r="C2427" s="23" t="str">
        <f>+IFERROR(VLOOKUP(AT2427,'[2]Listas anexo 1'!$A$13:$B$15,2,FALSE),"")</f>
        <v>ADMINYCOOR</v>
      </c>
      <c r="D2427" s="23" t="str">
        <f>+IFERROR(VLOOKUP(AT2427,'[2]Listas anexo 1'!$A$13:$C$15,3,FALSE),"")</f>
        <v>CONTRIBUIR</v>
      </c>
      <c r="E2427" s="23" t="str">
        <f>+IFERROR(VLOOKUP(AT2427,'[2]Listas anexo 1'!$A$19:$B$21,2,FALSE),"")</f>
        <v>ADMINOB</v>
      </c>
      <c r="F2427" s="23" t="str">
        <f>+IFERROR(VLOOKUP(AV2427,'[2]Listas anexo 1'!$J$13:$K$21,2,FALSE),"")</f>
        <v>ADOBI</v>
      </c>
      <c r="G2427" s="23" t="str">
        <f>+IFERROR(VLOOKUP(AW2427,'[2]LISTAS ANEXO 1. 2'!$A$9:$B$38,2,FALSE),"")</f>
        <v>AI</v>
      </c>
      <c r="H2427" s="23" t="str">
        <f>+IFERROR(IF(C2427="ADMINYCOOR",VLOOKUP(AY2427,'[2]LISTAS ANEXO 1. 3'!$B$13:$C$42,2,FALSE),IF(C2427="TASAS",VLOOKUP(AY2427,'[2]LISTAS ANEXO 1. 3'!$B$43:$C$51,2,FALSE),IF(C2427="FORTALECIMIENTO",VLOOKUP(AY2427,'[2]LISTAS ANEXO 1. 3'!$B$52:$C$58,2,FALSE),""))),"")</f>
        <v>AA</v>
      </c>
      <c r="I2427" s="23" t="str">
        <f>+IFERROR(VLOOKUP(#REF!,'[2]LISTAS ANEXO 1. 4'!$B$74:$C$90,2,FALSE),"")</f>
        <v/>
      </c>
      <c r="J2427" s="23" t="str">
        <f>+IFERROR(VLOOKUP(X2427,[2]ORDINALES!$B$2:$C$5,2,FALSE),"")</f>
        <v>CTADOS</v>
      </c>
      <c r="K2427" s="23" t="str">
        <f>+IFERROR(VLOOKUP(#REF!,[2]REGION!$G$2:$I$1125,2,FALSE),"")</f>
        <v/>
      </c>
      <c r="L2427" s="23" t="str">
        <f>+IFERROR(VLOOKUP(AI2427,[2]REGION!$G$2:$I$1125,2,FALSE),"")</f>
        <v>ARAUCA</v>
      </c>
      <c r="M2427" s="23" t="str">
        <f>+IFERROR(VLOOKUP(#REF!,[2]ORDINALES!$H$2:$I$382,2,FALSE),"")</f>
        <v/>
      </c>
      <c r="N2427" s="23" t="str">
        <f>IFERROR(VLOOKUP(U2427,'[2]Lista Willy'!$B$11:$D$14,3,FALSE),"")</f>
        <v>REC_11</v>
      </c>
      <c r="O2427" s="24"/>
      <c r="P2427" s="90">
        <v>73008</v>
      </c>
      <c r="Q2427" s="90" t="s">
        <v>540</v>
      </c>
      <c r="R2427" s="90" t="s">
        <v>2311</v>
      </c>
      <c r="S2427" s="90" t="s">
        <v>2353</v>
      </c>
      <c r="T2427" s="90" t="s">
        <v>2311</v>
      </c>
      <c r="U2427" s="90" t="s">
        <v>52</v>
      </c>
      <c r="V2427" s="94" t="s">
        <v>53</v>
      </c>
      <c r="W2427" s="90" t="s">
        <v>54</v>
      </c>
      <c r="X2427" s="90" t="s">
        <v>55</v>
      </c>
      <c r="Y2427" s="90" t="s">
        <v>2365</v>
      </c>
      <c r="Z2427" s="88">
        <v>19552518</v>
      </c>
      <c r="AA2427" s="120"/>
      <c r="AB2427" s="88"/>
      <c r="AC2427" s="88"/>
      <c r="AD2427" s="88"/>
      <c r="AE2427" s="120">
        <v>19552518</v>
      </c>
      <c r="AF2427" s="88">
        <v>15920000</v>
      </c>
      <c r="AG2427" s="89">
        <v>16397600</v>
      </c>
      <c r="AH2427" s="90" t="s">
        <v>2366</v>
      </c>
      <c r="AI2427" s="90" t="s">
        <v>2355</v>
      </c>
      <c r="AJ2427" s="90" t="s">
        <v>2356</v>
      </c>
      <c r="AK2427" s="90" t="s">
        <v>59</v>
      </c>
      <c r="AL2427" s="90" t="s">
        <v>2339</v>
      </c>
      <c r="AM2427" s="90"/>
      <c r="AN2427" s="90" t="s">
        <v>567</v>
      </c>
      <c r="AO2427" s="90"/>
      <c r="AP2427" s="90" t="s">
        <v>567</v>
      </c>
      <c r="AQ2427" s="90" t="s">
        <v>387</v>
      </c>
      <c r="AR2427" s="90" t="s">
        <v>2323</v>
      </c>
      <c r="AS2427" s="90" t="s">
        <v>60</v>
      </c>
      <c r="AT2427" s="90" t="s">
        <v>61</v>
      </c>
      <c r="AU2427" s="97" t="s">
        <v>62</v>
      </c>
      <c r="AV2427" s="98" t="s">
        <v>125</v>
      </c>
      <c r="AW2427" s="98" t="s">
        <v>126</v>
      </c>
      <c r="AX2427" s="97">
        <v>3202032</v>
      </c>
      <c r="AY2427" s="98" t="s">
        <v>127</v>
      </c>
      <c r="AZ2427" s="98" t="s">
        <v>293</v>
      </c>
      <c r="BA2427" s="24"/>
    </row>
    <row r="2428" spans="1:53" ht="84.75" customHeight="1">
      <c r="A2428" s="23" t="str">
        <f>+IFERROR(VLOOKUP(R2428,'[2]Listas niveles'!$D$2:$E$11,2,FALSE),"")</f>
        <v>DTOR</v>
      </c>
      <c r="B2428" s="23" t="str">
        <f>+IFERROR(VLOOKUP(AS2428,'[2]Listas anexo 1'!$A$7:$B$8,2,FALSE),"")</f>
        <v>ADMIN</v>
      </c>
      <c r="C2428" s="23" t="str">
        <f>+IFERROR(VLOOKUP(AT2428,'[2]Listas anexo 1'!$A$13:$B$15,2,FALSE),"")</f>
        <v>ADMINYCOOR</v>
      </c>
      <c r="D2428" s="23" t="str">
        <f>+IFERROR(VLOOKUP(AT2428,'[2]Listas anexo 1'!$A$13:$C$15,3,FALSE),"")</f>
        <v>CONTRIBUIR</v>
      </c>
      <c r="E2428" s="23" t="str">
        <f>+IFERROR(VLOOKUP(AT2428,'[2]Listas anexo 1'!$A$19:$B$21,2,FALSE),"")</f>
        <v>ADMINOB</v>
      </c>
      <c r="F2428" s="23" t="str">
        <f>+IFERROR(VLOOKUP(AV2428,'[2]Listas anexo 1'!$J$13:$K$21,2,FALSE),"")</f>
        <v>ADOBI</v>
      </c>
      <c r="G2428" s="23" t="str">
        <f>+IFERROR(VLOOKUP(AW2428,'[2]LISTAS ANEXO 1. 2'!$A$9:$B$38,2,FALSE),"")</f>
        <v>AIII</v>
      </c>
      <c r="H2428" s="23" t="str">
        <f>+IFERROR(IF(C2428="ADMINYCOOR",VLOOKUP(AY2428,'[2]LISTAS ANEXO 1. 3'!$B$13:$C$42,2,FALSE),IF(C2428="TASAS",VLOOKUP(AY2428,'[2]LISTAS ANEXO 1. 3'!$B$43:$C$51,2,FALSE),IF(C2428="FORTALECIMIENTO",VLOOKUP(AY2428,'[2]LISTAS ANEXO 1. 3'!$B$52:$C$58,2,FALSE),""))),"")</f>
        <v>DD</v>
      </c>
      <c r="I2428" s="23" t="str">
        <f>+IFERROR(VLOOKUP(#REF!,'[2]LISTAS ANEXO 1. 4'!$B$74:$C$90,2,FALSE),"")</f>
        <v/>
      </c>
      <c r="J2428" s="23" t="str">
        <f>+IFERROR(VLOOKUP(X2428,[2]ORDINALES!$B$2:$C$5,2,FALSE),"")</f>
        <v>CTATRES</v>
      </c>
      <c r="K2428" s="23" t="str">
        <f>+IFERROR(VLOOKUP(#REF!,[2]REGION!$G$2:$I$1125,2,FALSE),"")</f>
        <v/>
      </c>
      <c r="L2428" s="23" t="str">
        <f>+IFERROR(VLOOKUP(AI2428,[2]REGION!$G$2:$I$1125,2,FALSE),"")</f>
        <v>ARAUCA</v>
      </c>
      <c r="M2428" s="23" t="str">
        <f>+IFERROR(VLOOKUP(#REF!,[2]ORDINALES!$H$2:$I$382,2,FALSE),"")</f>
        <v/>
      </c>
      <c r="N2428" s="23" t="str">
        <f>IFERROR(VLOOKUP(U2428,'[2]Lista Willy'!$B$11:$D$14,3,FALSE),"")</f>
        <v>REC_11</v>
      </c>
      <c r="O2428" s="24"/>
      <c r="P2428" s="90">
        <v>73009</v>
      </c>
      <c r="Q2428" s="90" t="s">
        <v>540</v>
      </c>
      <c r="R2428" s="90" t="s">
        <v>2311</v>
      </c>
      <c r="S2428" s="90" t="s">
        <v>2353</v>
      </c>
      <c r="T2428" s="90" t="s">
        <v>2311</v>
      </c>
      <c r="U2428" s="90" t="s">
        <v>52</v>
      </c>
      <c r="V2428" s="94" t="s">
        <v>53</v>
      </c>
      <c r="W2428" s="90" t="s">
        <v>54</v>
      </c>
      <c r="X2428" s="90" t="s">
        <v>2362</v>
      </c>
      <c r="Y2428" s="90" t="s">
        <v>2367</v>
      </c>
      <c r="Z2428" s="88">
        <v>278960000</v>
      </c>
      <c r="AA2428" s="120"/>
      <c r="AB2428" s="88"/>
      <c r="AC2428" s="88"/>
      <c r="AD2428" s="88"/>
      <c r="AE2428" s="120">
        <v>278960000</v>
      </c>
      <c r="AF2428" s="88"/>
      <c r="AG2428" s="89">
        <v>0</v>
      </c>
      <c r="AH2428" s="90" t="s">
        <v>567</v>
      </c>
      <c r="AI2428" s="90" t="s">
        <v>2355</v>
      </c>
      <c r="AJ2428" s="90" t="s">
        <v>2356</v>
      </c>
      <c r="AK2428" s="90" t="s">
        <v>59</v>
      </c>
      <c r="AL2428" s="90" t="s">
        <v>2330</v>
      </c>
      <c r="AM2428" s="90"/>
      <c r="AN2428" s="90" t="s">
        <v>567</v>
      </c>
      <c r="AO2428" s="90"/>
      <c r="AP2428" s="90" t="s">
        <v>567</v>
      </c>
      <c r="AQ2428" s="90" t="s">
        <v>387</v>
      </c>
      <c r="AR2428" s="90" t="s">
        <v>2357</v>
      </c>
      <c r="AS2428" s="90" t="s">
        <v>60</v>
      </c>
      <c r="AT2428" s="90" t="s">
        <v>61</v>
      </c>
      <c r="AU2428" s="97" t="s">
        <v>62</v>
      </c>
      <c r="AV2428" s="98" t="s">
        <v>125</v>
      </c>
      <c r="AW2428" s="98" t="s">
        <v>324</v>
      </c>
      <c r="AX2428" s="97">
        <v>3202005</v>
      </c>
      <c r="AY2428" s="98" t="s">
        <v>325</v>
      </c>
      <c r="AZ2428" s="98" t="s">
        <v>389</v>
      </c>
      <c r="BA2428" s="24"/>
    </row>
    <row r="2429" spans="1:53" ht="84.75" customHeight="1">
      <c r="A2429" s="23" t="str">
        <f>+IFERROR(VLOOKUP(R2429,'[2]Listas niveles'!$D$2:$E$11,2,FALSE),"")</f>
        <v>DTOR</v>
      </c>
      <c r="B2429" s="23" t="str">
        <f>+IFERROR(VLOOKUP(AS2429,'[2]Listas anexo 1'!$A$7:$B$8,2,FALSE),"")</f>
        <v>ADMIN</v>
      </c>
      <c r="C2429" s="23" t="str">
        <f>+IFERROR(VLOOKUP(AT2429,'[2]Listas anexo 1'!$A$13:$B$15,2,FALSE),"")</f>
        <v>ADMINYCOOR</v>
      </c>
      <c r="D2429" s="23" t="str">
        <f>+IFERROR(VLOOKUP(AT2429,'[2]Listas anexo 1'!$A$13:$C$15,3,FALSE),"")</f>
        <v>CONTRIBUIR</v>
      </c>
      <c r="E2429" s="23" t="str">
        <f>+IFERROR(VLOOKUP(AT2429,'[2]Listas anexo 1'!$A$19:$B$21,2,FALSE),"")</f>
        <v>ADMINOB</v>
      </c>
      <c r="F2429" s="23" t="str">
        <f>+IFERROR(VLOOKUP(AV2429,'[2]Listas anexo 1'!$J$13:$K$21,2,FALSE),"")</f>
        <v>ADOBI</v>
      </c>
      <c r="G2429" s="23" t="str">
        <f>+IFERROR(VLOOKUP(AW2429,'[2]LISTAS ANEXO 1. 2'!$A$9:$B$38,2,FALSE),"")</f>
        <v>AIII</v>
      </c>
      <c r="H2429" s="23" t="str">
        <f>+IFERROR(IF(C2429="ADMINYCOOR",VLOOKUP(AY2429,'[2]LISTAS ANEXO 1. 3'!$B$13:$C$42,2,FALSE),IF(C2429="TASAS",VLOOKUP(AY2429,'[2]LISTAS ANEXO 1. 3'!$B$43:$C$51,2,FALSE),IF(C2429="FORTALECIMIENTO",VLOOKUP(AY2429,'[2]LISTAS ANEXO 1. 3'!$B$52:$C$58,2,FALSE),""))),"")</f>
        <v>DD</v>
      </c>
      <c r="I2429" s="23" t="str">
        <f>+IFERROR(VLOOKUP(#REF!,'[2]LISTAS ANEXO 1. 4'!$B$74:$C$90,2,FALSE),"")</f>
        <v/>
      </c>
      <c r="J2429" s="23" t="str">
        <f>+IFERROR(VLOOKUP(X2429,[2]ORDINALES!$B$2:$C$5,2,FALSE),"")</f>
        <v>CTADOS</v>
      </c>
      <c r="K2429" s="23" t="str">
        <f>+IFERROR(VLOOKUP(#REF!,[2]REGION!$G$2:$I$1125,2,FALSE),"")</f>
        <v/>
      </c>
      <c r="L2429" s="23" t="str">
        <f>+IFERROR(VLOOKUP(AI2429,[2]REGION!$G$2:$I$1125,2,FALSE),"")</f>
        <v>ARAUCA</v>
      </c>
      <c r="M2429" s="23" t="str">
        <f>+IFERROR(VLOOKUP(#REF!,[2]ORDINALES!$H$2:$I$382,2,FALSE),"")</f>
        <v/>
      </c>
      <c r="N2429" s="23" t="str">
        <f>IFERROR(VLOOKUP(U2429,'[2]Lista Willy'!$B$11:$D$14,3,FALSE),"")</f>
        <v>REC_11</v>
      </c>
      <c r="O2429" s="24"/>
      <c r="P2429" s="90">
        <v>73010</v>
      </c>
      <c r="Q2429" s="90" t="s">
        <v>540</v>
      </c>
      <c r="R2429" s="90" t="s">
        <v>2311</v>
      </c>
      <c r="S2429" s="90" t="s">
        <v>2353</v>
      </c>
      <c r="T2429" s="90" t="s">
        <v>2311</v>
      </c>
      <c r="U2429" s="90" t="s">
        <v>52</v>
      </c>
      <c r="V2429" s="94" t="s">
        <v>53</v>
      </c>
      <c r="W2429" s="90" t="s">
        <v>54</v>
      </c>
      <c r="X2429" s="90" t="s">
        <v>55</v>
      </c>
      <c r="Y2429" s="90" t="s">
        <v>2368</v>
      </c>
      <c r="Z2429" s="88">
        <v>4706000</v>
      </c>
      <c r="AA2429" s="120"/>
      <c r="AB2429" s="88"/>
      <c r="AC2429" s="88"/>
      <c r="AD2429" s="88"/>
      <c r="AE2429" s="120">
        <v>4706000</v>
      </c>
      <c r="AF2429" s="88"/>
      <c r="AG2429" s="89">
        <v>0</v>
      </c>
      <c r="AH2429" s="90" t="s">
        <v>567</v>
      </c>
      <c r="AI2429" s="90" t="s">
        <v>2355</v>
      </c>
      <c r="AJ2429" s="90" t="s">
        <v>2356</v>
      </c>
      <c r="AK2429" s="90" t="s">
        <v>59</v>
      </c>
      <c r="AL2429" s="90" t="s">
        <v>2330</v>
      </c>
      <c r="AM2429" s="90"/>
      <c r="AN2429" s="90" t="s">
        <v>567</v>
      </c>
      <c r="AO2429" s="90"/>
      <c r="AP2429" s="90" t="s">
        <v>567</v>
      </c>
      <c r="AQ2429" s="90" t="s">
        <v>387</v>
      </c>
      <c r="AR2429" s="90" t="s">
        <v>2357</v>
      </c>
      <c r="AS2429" s="90" t="s">
        <v>60</v>
      </c>
      <c r="AT2429" s="90" t="s">
        <v>61</v>
      </c>
      <c r="AU2429" s="97" t="s">
        <v>62</v>
      </c>
      <c r="AV2429" s="98" t="s">
        <v>125</v>
      </c>
      <c r="AW2429" s="98" t="s">
        <v>324</v>
      </c>
      <c r="AX2429" s="97">
        <v>3202005</v>
      </c>
      <c r="AY2429" s="98" t="s">
        <v>325</v>
      </c>
      <c r="AZ2429" s="98" t="s">
        <v>389</v>
      </c>
      <c r="BA2429" s="24"/>
    </row>
    <row r="2430" spans="1:53" ht="84.75" customHeight="1">
      <c r="A2430" s="23" t="str">
        <f>+IFERROR(VLOOKUP(R2430,'[2]Listas niveles'!$D$2:$E$11,2,FALSE),"")</f>
        <v>DTOR</v>
      </c>
      <c r="B2430" s="23" t="str">
        <f>+IFERROR(VLOOKUP(AS2430,'[2]Listas anexo 1'!$A$7:$B$8,2,FALSE),"")</f>
        <v>ADMIN</v>
      </c>
      <c r="C2430" s="23" t="str">
        <f>+IFERROR(VLOOKUP(AT2430,'[2]Listas anexo 1'!$A$13:$B$15,2,FALSE),"")</f>
        <v>ADMINYCOOR</v>
      </c>
      <c r="D2430" s="23" t="str">
        <f>+IFERROR(VLOOKUP(AT2430,'[2]Listas anexo 1'!$A$13:$C$15,3,FALSE),"")</f>
        <v>CONTRIBUIR</v>
      </c>
      <c r="E2430" s="23" t="str">
        <f>+IFERROR(VLOOKUP(AT2430,'[2]Listas anexo 1'!$A$19:$B$21,2,FALSE),"")</f>
        <v>ADMINOB</v>
      </c>
      <c r="F2430" s="23" t="str">
        <f>+IFERROR(VLOOKUP(AV2430,'[2]Listas anexo 1'!$J$13:$K$21,2,FALSE),"")</f>
        <v>ADOBI</v>
      </c>
      <c r="G2430" s="23" t="str">
        <f>+IFERROR(VLOOKUP(AW2430,'[2]LISTAS ANEXO 1. 2'!$A$9:$B$38,2,FALSE),"")</f>
        <v>AIII</v>
      </c>
      <c r="H2430" s="23" t="str">
        <f>+IFERROR(IF(C2430="ADMINYCOOR",VLOOKUP(AY2430,'[2]LISTAS ANEXO 1. 3'!$B$13:$C$42,2,FALSE),IF(C2430="TASAS",VLOOKUP(AY2430,'[2]LISTAS ANEXO 1. 3'!$B$43:$C$51,2,FALSE),IF(C2430="FORTALECIMIENTO",VLOOKUP(AY2430,'[2]LISTAS ANEXO 1. 3'!$B$52:$C$58,2,FALSE),""))),"")</f>
        <v>DD</v>
      </c>
      <c r="I2430" s="23" t="str">
        <f>+IFERROR(VLOOKUP(#REF!,'[2]LISTAS ANEXO 1. 4'!$B$74:$C$90,2,FALSE),"")</f>
        <v/>
      </c>
      <c r="J2430" s="23" t="str">
        <f>+IFERROR(VLOOKUP(X2430,[2]ORDINALES!$B$2:$C$5,2,FALSE),"")</f>
        <v>CTADOS</v>
      </c>
      <c r="K2430" s="23" t="str">
        <f>+IFERROR(VLOOKUP(#REF!,[2]REGION!$G$2:$I$1125,2,FALSE),"")</f>
        <v/>
      </c>
      <c r="L2430" s="23" t="str">
        <f>+IFERROR(VLOOKUP(AI2430,[2]REGION!$G$2:$I$1125,2,FALSE),"")</f>
        <v>ARAUCA</v>
      </c>
      <c r="M2430" s="23" t="str">
        <f>+IFERROR(VLOOKUP(#REF!,[2]ORDINALES!$H$2:$I$382,2,FALSE),"")</f>
        <v/>
      </c>
      <c r="N2430" s="23" t="str">
        <f>IFERROR(VLOOKUP(U2430,'[2]Lista Willy'!$B$11:$D$14,3,FALSE),"")</f>
        <v>REC_21</v>
      </c>
      <c r="O2430" s="24"/>
      <c r="P2430" s="90">
        <v>73011</v>
      </c>
      <c r="Q2430" s="90" t="s">
        <v>540</v>
      </c>
      <c r="R2430" s="90" t="s">
        <v>2311</v>
      </c>
      <c r="S2430" s="90" t="s">
        <v>2353</v>
      </c>
      <c r="T2430" s="90" t="s">
        <v>2311</v>
      </c>
      <c r="U2430" s="90" t="s">
        <v>1028</v>
      </c>
      <c r="V2430" s="94" t="s">
        <v>154</v>
      </c>
      <c r="W2430" s="90" t="s">
        <v>54</v>
      </c>
      <c r="X2430" s="90" t="s">
        <v>55</v>
      </c>
      <c r="Y2430" s="90" t="s">
        <v>2319</v>
      </c>
      <c r="Z2430" s="88">
        <v>7000000</v>
      </c>
      <c r="AA2430" s="120"/>
      <c r="AB2430" s="88"/>
      <c r="AC2430" s="88"/>
      <c r="AD2430" s="88"/>
      <c r="AE2430" s="120">
        <v>7000000</v>
      </c>
      <c r="AF2430" s="88"/>
      <c r="AG2430" s="89">
        <v>0</v>
      </c>
      <c r="AH2430" s="90" t="s">
        <v>567</v>
      </c>
      <c r="AI2430" s="90" t="s">
        <v>2355</v>
      </c>
      <c r="AJ2430" s="90" t="s">
        <v>2356</v>
      </c>
      <c r="AK2430" s="90" t="s">
        <v>59</v>
      </c>
      <c r="AL2430" s="90" t="s">
        <v>2330</v>
      </c>
      <c r="AM2430" s="90"/>
      <c r="AN2430" s="90" t="s">
        <v>567</v>
      </c>
      <c r="AO2430" s="90"/>
      <c r="AP2430" s="90" t="s">
        <v>567</v>
      </c>
      <c r="AQ2430" s="90" t="s">
        <v>387</v>
      </c>
      <c r="AR2430" s="90" t="s">
        <v>2357</v>
      </c>
      <c r="AS2430" s="90" t="s">
        <v>60</v>
      </c>
      <c r="AT2430" s="90" t="s">
        <v>61</v>
      </c>
      <c r="AU2430" s="97" t="s">
        <v>62</v>
      </c>
      <c r="AV2430" s="98" t="s">
        <v>125</v>
      </c>
      <c r="AW2430" s="98" t="s">
        <v>324</v>
      </c>
      <c r="AX2430" s="97">
        <v>3202005</v>
      </c>
      <c r="AY2430" s="98" t="s">
        <v>325</v>
      </c>
      <c r="AZ2430" s="98" t="s">
        <v>389</v>
      </c>
      <c r="BA2430" s="24"/>
    </row>
    <row r="2431" spans="1:53" ht="84.75" customHeight="1">
      <c r="A2431" s="23" t="str">
        <f>+IFERROR(VLOOKUP(R2431,'[2]Listas niveles'!$D$2:$E$11,2,FALSE),"")</f>
        <v>DTOR</v>
      </c>
      <c r="B2431" s="23" t="str">
        <f>+IFERROR(VLOOKUP(AS2431,'[2]Listas anexo 1'!$A$7:$B$8,2,FALSE),"")</f>
        <v>ADMIN</v>
      </c>
      <c r="C2431" s="23" t="str">
        <f>+IFERROR(VLOOKUP(AT2431,'[2]Listas anexo 1'!$A$13:$B$15,2,FALSE),"")</f>
        <v>ADMINYCOOR</v>
      </c>
      <c r="D2431" s="23" t="str">
        <f>+IFERROR(VLOOKUP(AT2431,'[2]Listas anexo 1'!$A$13:$C$15,3,FALSE),"")</f>
        <v>CONTRIBUIR</v>
      </c>
      <c r="E2431" s="23" t="str">
        <f>+IFERROR(VLOOKUP(AT2431,'[2]Listas anexo 1'!$A$19:$B$21,2,FALSE),"")</f>
        <v>ADMINOB</v>
      </c>
      <c r="F2431" s="23" t="str">
        <f>+IFERROR(VLOOKUP(AV2431,'[2]Listas anexo 1'!$J$13:$K$21,2,FALSE),"")</f>
        <v>ADOBIII</v>
      </c>
      <c r="G2431" s="23" t="str">
        <f>+IFERROR(VLOOKUP(AW2431,'[2]LISTAS ANEXO 1. 2'!$A$9:$B$38,2,FALSE),"")</f>
        <v>AIX</v>
      </c>
      <c r="H2431" s="23" t="str">
        <f>+IFERROR(IF(C2431="ADMINYCOOR",VLOOKUP(AY2431,'[2]LISTAS ANEXO 1. 3'!$B$13:$C$42,2,FALSE),IF(C2431="TASAS",VLOOKUP(AY2431,'[2]LISTAS ANEXO 1. 3'!$B$43:$C$51,2,FALSE),IF(C2431="FORTALECIMIENTO",VLOOKUP(AY2431,'[2]LISTAS ANEXO 1. 3'!$B$52:$C$58,2,FALSE),""))),"")</f>
        <v>NN</v>
      </c>
      <c r="I2431" s="23" t="str">
        <f>+IFERROR(VLOOKUP(#REF!,'[2]LISTAS ANEXO 1. 4'!$B$74:$C$90,2,FALSE),"")</f>
        <v/>
      </c>
      <c r="J2431" s="23" t="str">
        <f>+IFERROR(VLOOKUP(X2431,[2]ORDINALES!$B$2:$C$5,2,FALSE),"")</f>
        <v>CTADOS</v>
      </c>
      <c r="K2431" s="23" t="str">
        <f>+IFERROR(VLOOKUP(#REF!,[2]REGION!$G$2:$I$1125,2,FALSE),"")</f>
        <v/>
      </c>
      <c r="L2431" s="23" t="str">
        <f>+IFERROR(VLOOKUP(AI2431,[2]REGION!$G$2:$I$1125,2,FALSE),"")</f>
        <v>ARAUCA</v>
      </c>
      <c r="M2431" s="23" t="str">
        <f>+IFERROR(VLOOKUP(#REF!,[2]ORDINALES!$H$2:$I$382,2,FALSE),"")</f>
        <v/>
      </c>
      <c r="N2431" s="23" t="str">
        <f>IFERROR(VLOOKUP(U2431,'[2]Lista Willy'!$B$11:$D$14,3,FALSE),"")</f>
        <v>REC_11</v>
      </c>
      <c r="O2431" s="24"/>
      <c r="P2431" s="90">
        <v>73012</v>
      </c>
      <c r="Q2431" s="90" t="s">
        <v>540</v>
      </c>
      <c r="R2431" s="90" t="s">
        <v>2311</v>
      </c>
      <c r="S2431" s="90" t="s">
        <v>2353</v>
      </c>
      <c r="T2431" s="90" t="s">
        <v>2311</v>
      </c>
      <c r="U2431" s="90" t="s">
        <v>52</v>
      </c>
      <c r="V2431" s="94" t="s">
        <v>53</v>
      </c>
      <c r="W2431" s="90" t="s">
        <v>54</v>
      </c>
      <c r="X2431" s="90" t="s">
        <v>55</v>
      </c>
      <c r="Y2431" s="90" t="s">
        <v>2318</v>
      </c>
      <c r="Z2431" s="88">
        <v>38895780</v>
      </c>
      <c r="AA2431" s="120"/>
      <c r="AB2431" s="88"/>
      <c r="AC2431" s="88"/>
      <c r="AD2431" s="88"/>
      <c r="AE2431" s="120">
        <v>38895780</v>
      </c>
      <c r="AF2431" s="88"/>
      <c r="AG2431" s="89">
        <v>0</v>
      </c>
      <c r="AH2431" s="90" t="s">
        <v>567</v>
      </c>
      <c r="AI2431" s="90" t="s">
        <v>2355</v>
      </c>
      <c r="AJ2431" s="90" t="s">
        <v>2356</v>
      </c>
      <c r="AK2431" s="90" t="s">
        <v>59</v>
      </c>
      <c r="AL2431" s="90" t="s">
        <v>2330</v>
      </c>
      <c r="AM2431" s="90"/>
      <c r="AN2431" s="90" t="s">
        <v>567</v>
      </c>
      <c r="AO2431" s="90"/>
      <c r="AP2431" s="90" t="s">
        <v>567</v>
      </c>
      <c r="AQ2431" s="90" t="s">
        <v>387</v>
      </c>
      <c r="AR2431" s="90" t="s">
        <v>2357</v>
      </c>
      <c r="AS2431" s="90" t="s">
        <v>60</v>
      </c>
      <c r="AT2431" s="90" t="s">
        <v>61</v>
      </c>
      <c r="AU2431" s="97" t="s">
        <v>62</v>
      </c>
      <c r="AV2431" s="98" t="s">
        <v>272</v>
      </c>
      <c r="AW2431" s="98" t="s">
        <v>413</v>
      </c>
      <c r="AX2431" s="97">
        <v>3202014</v>
      </c>
      <c r="AY2431" s="98" t="s">
        <v>418</v>
      </c>
      <c r="AZ2431" s="98" t="s">
        <v>415</v>
      </c>
      <c r="BA2431" s="24"/>
    </row>
    <row r="2432" spans="1:53" ht="84.75" customHeight="1">
      <c r="A2432" s="23" t="str">
        <f>+IFERROR(VLOOKUP(R2432,'[2]Listas niveles'!$D$2:$E$11,2,FALSE),"")</f>
        <v>DTOR</v>
      </c>
      <c r="B2432" s="23" t="str">
        <f>+IFERROR(VLOOKUP(AS2432,'[2]Listas anexo 1'!$A$7:$B$8,2,FALSE),"")</f>
        <v>ADMIN</v>
      </c>
      <c r="C2432" s="23" t="str">
        <f>+IFERROR(VLOOKUP(AT2432,'[2]Listas anexo 1'!$A$13:$B$15,2,FALSE),"")</f>
        <v>ADMINYCOOR</v>
      </c>
      <c r="D2432" s="23" t="str">
        <f>+IFERROR(VLOOKUP(AT2432,'[2]Listas anexo 1'!$A$13:$C$15,3,FALSE),"")</f>
        <v>CONTRIBUIR</v>
      </c>
      <c r="E2432" s="23" t="str">
        <f>+IFERROR(VLOOKUP(AT2432,'[2]Listas anexo 1'!$A$19:$B$21,2,FALSE),"")</f>
        <v>ADMINOB</v>
      </c>
      <c r="F2432" s="23" t="str">
        <f>+IFERROR(VLOOKUP(AV2432,'[2]Listas anexo 1'!$J$13:$K$21,2,FALSE),"")</f>
        <v>ADOBIV</v>
      </c>
      <c r="G2432" s="23" t="str">
        <f>+IFERROR(VLOOKUP(AW2432,'[2]LISTAS ANEXO 1. 2'!$A$9:$B$38,2,FALSE),"")</f>
        <v>AXVI</v>
      </c>
      <c r="H2432" s="23" t="str">
        <f>+IFERROR(IF(C2432="ADMINYCOOR",VLOOKUP(AY2432,'[2]LISTAS ANEXO 1. 3'!$B$13:$C$42,2,FALSE),IF(C2432="TASAS",VLOOKUP(AY2432,'[2]LISTAS ANEXO 1. 3'!$B$43:$C$51,2,FALSE),IF(C2432="FORTALECIMIENTO",VLOOKUP(AY2432,'[2]LISTAS ANEXO 1. 3'!$B$52:$C$58,2,FALSE),""))),"")</f>
        <v>CD</v>
      </c>
      <c r="I2432" s="23" t="str">
        <f>+IFERROR(VLOOKUP(#REF!,'[2]LISTAS ANEXO 1. 4'!$B$74:$C$90,2,FALSE),"")</f>
        <v/>
      </c>
      <c r="J2432" s="23" t="str">
        <f>+IFERROR(VLOOKUP(X2432,[2]ORDINALES!$B$2:$C$5,2,FALSE),"")</f>
        <v>CTADOS</v>
      </c>
      <c r="K2432" s="23" t="str">
        <f>+IFERROR(VLOOKUP(#REF!,[2]REGION!$G$2:$I$1125,2,FALSE),"")</f>
        <v/>
      </c>
      <c r="L2432" s="23" t="str">
        <f>+IFERROR(VLOOKUP(AI2432,[2]REGION!$G$2:$I$1125,2,FALSE),"")</f>
        <v>ARAUCA</v>
      </c>
      <c r="M2432" s="23" t="str">
        <f>+IFERROR(VLOOKUP(#REF!,[2]ORDINALES!$H$2:$I$382,2,FALSE),"")</f>
        <v/>
      </c>
      <c r="N2432" s="23" t="str">
        <f>IFERROR(VLOOKUP(U2432,'[2]Lista Willy'!$B$11:$D$14,3,FALSE),"")</f>
        <v>REC_21</v>
      </c>
      <c r="O2432" s="24"/>
      <c r="P2432" s="90">
        <v>73013</v>
      </c>
      <c r="Q2432" s="90" t="s">
        <v>540</v>
      </c>
      <c r="R2432" s="90" t="s">
        <v>2311</v>
      </c>
      <c r="S2432" s="90" t="s">
        <v>2353</v>
      </c>
      <c r="T2432" s="90" t="s">
        <v>2311</v>
      </c>
      <c r="U2432" s="90" t="s">
        <v>1028</v>
      </c>
      <c r="V2432" s="94" t="s">
        <v>154</v>
      </c>
      <c r="W2432" s="90" t="s">
        <v>54</v>
      </c>
      <c r="X2432" s="90" t="s">
        <v>55</v>
      </c>
      <c r="Y2432" s="90" t="s">
        <v>2369</v>
      </c>
      <c r="Z2432" s="88">
        <v>20000000</v>
      </c>
      <c r="AA2432" s="120"/>
      <c r="AB2432" s="88"/>
      <c r="AC2432" s="88"/>
      <c r="AD2432" s="88"/>
      <c r="AE2432" s="120">
        <v>20000000</v>
      </c>
      <c r="AF2432" s="88"/>
      <c r="AG2432" s="89">
        <v>0</v>
      </c>
      <c r="AH2432" s="90" t="s">
        <v>567</v>
      </c>
      <c r="AI2432" s="90" t="s">
        <v>2355</v>
      </c>
      <c r="AJ2432" s="90" t="s">
        <v>2356</v>
      </c>
      <c r="AK2432" s="90" t="s">
        <v>59</v>
      </c>
      <c r="AL2432" s="90" t="s">
        <v>2339</v>
      </c>
      <c r="AM2432" s="90"/>
      <c r="AN2432" s="90" t="s">
        <v>567</v>
      </c>
      <c r="AO2432" s="90"/>
      <c r="AP2432" s="90" t="s">
        <v>567</v>
      </c>
      <c r="AQ2432" s="90" t="s">
        <v>387</v>
      </c>
      <c r="AR2432" s="90" t="s">
        <v>2357</v>
      </c>
      <c r="AS2432" s="90" t="s">
        <v>60</v>
      </c>
      <c r="AT2432" s="90" t="s">
        <v>61</v>
      </c>
      <c r="AU2432" s="97" t="s">
        <v>62</v>
      </c>
      <c r="AV2432" s="98" t="s">
        <v>63</v>
      </c>
      <c r="AW2432" s="98" t="s">
        <v>64</v>
      </c>
      <c r="AX2432" s="97">
        <v>3202008</v>
      </c>
      <c r="AY2432" s="98" t="s">
        <v>65</v>
      </c>
      <c r="AZ2432" s="98" t="s">
        <v>433</v>
      </c>
      <c r="BA2432" s="24"/>
    </row>
    <row r="2433" spans="1:53" ht="84.75" customHeight="1">
      <c r="A2433" s="23" t="str">
        <f>+IFERROR(VLOOKUP(R2433,'[2]Listas niveles'!$D$2:$E$11,2,FALSE),"")</f>
        <v>DTOR</v>
      </c>
      <c r="B2433" s="23" t="str">
        <f>+IFERROR(VLOOKUP(AS2433,'[2]Listas anexo 1'!$A$7:$B$8,2,FALSE),"")</f>
        <v>ADMIN</v>
      </c>
      <c r="C2433" s="23" t="str">
        <f>+IFERROR(VLOOKUP(AT2433,'[2]Listas anexo 1'!$A$13:$B$15,2,FALSE),"")</f>
        <v>ADMINYCOOR</v>
      </c>
      <c r="D2433" s="23" t="str">
        <f>+IFERROR(VLOOKUP(AT2433,'[2]Listas anexo 1'!$A$13:$C$15,3,FALSE),"")</f>
        <v>CONTRIBUIR</v>
      </c>
      <c r="E2433" s="23" t="str">
        <f>+IFERROR(VLOOKUP(AT2433,'[2]Listas anexo 1'!$A$19:$B$21,2,FALSE),"")</f>
        <v>ADMINOB</v>
      </c>
      <c r="F2433" s="23" t="str">
        <f>+IFERROR(VLOOKUP(AV2433,'[2]Listas anexo 1'!$J$13:$K$21,2,FALSE),"")</f>
        <v>ADOBIV</v>
      </c>
      <c r="G2433" s="23" t="str">
        <f>+IFERROR(VLOOKUP(AW2433,'[2]LISTAS ANEXO 1. 2'!$A$9:$B$38,2,FALSE),"")</f>
        <v>AXVI</v>
      </c>
      <c r="H2433" s="23" t="str">
        <f>+IFERROR(IF(C2433="ADMINYCOOR",VLOOKUP(AY2433,'[2]LISTAS ANEXO 1. 3'!$B$13:$C$42,2,FALSE),IF(C2433="TASAS",VLOOKUP(AY2433,'[2]LISTAS ANEXO 1. 3'!$B$43:$C$51,2,FALSE),IF(C2433="FORTALECIMIENTO",VLOOKUP(AY2433,'[2]LISTAS ANEXO 1. 3'!$B$52:$C$58,2,FALSE),""))),"")</f>
        <v>CD</v>
      </c>
      <c r="I2433" s="23" t="str">
        <f>+IFERROR(VLOOKUP(#REF!,'[2]LISTAS ANEXO 1. 4'!$B$74:$C$90,2,FALSE),"")</f>
        <v/>
      </c>
      <c r="J2433" s="23" t="str">
        <f>+IFERROR(VLOOKUP(X2433,[2]ORDINALES!$B$2:$C$5,2,FALSE),"")</f>
        <v>CTADOS</v>
      </c>
      <c r="K2433" s="23" t="str">
        <f>+IFERROR(VLOOKUP(#REF!,[2]REGION!$G$2:$I$1125,2,FALSE),"")</f>
        <v/>
      </c>
      <c r="L2433" s="23" t="str">
        <f>+IFERROR(VLOOKUP(AI2433,[2]REGION!$G$2:$I$1125,2,FALSE),"")</f>
        <v>ARAUCA</v>
      </c>
      <c r="M2433" s="23" t="str">
        <f>+IFERROR(VLOOKUP(#REF!,[2]ORDINALES!$H$2:$I$382,2,FALSE),"")</f>
        <v/>
      </c>
      <c r="N2433" s="23" t="str">
        <f>IFERROR(VLOOKUP(U2433,'[2]Lista Willy'!$B$11:$D$14,3,FALSE),"")</f>
        <v>REC_11</v>
      </c>
      <c r="O2433" s="24"/>
      <c r="P2433" s="90">
        <v>73014</v>
      </c>
      <c r="Q2433" s="90" t="s">
        <v>540</v>
      </c>
      <c r="R2433" s="90" t="s">
        <v>2311</v>
      </c>
      <c r="S2433" s="90" t="s">
        <v>2353</v>
      </c>
      <c r="T2433" s="90" t="s">
        <v>2311</v>
      </c>
      <c r="U2433" s="90" t="s">
        <v>52</v>
      </c>
      <c r="V2433" s="94" t="s">
        <v>53</v>
      </c>
      <c r="W2433" s="90" t="s">
        <v>54</v>
      </c>
      <c r="X2433" s="90" t="s">
        <v>55</v>
      </c>
      <c r="Y2433" s="90" t="s">
        <v>2318</v>
      </c>
      <c r="Z2433" s="88">
        <v>57986247</v>
      </c>
      <c r="AA2433" s="120"/>
      <c r="AB2433" s="88"/>
      <c r="AC2433" s="88"/>
      <c r="AD2433" s="88"/>
      <c r="AE2433" s="120">
        <v>57986247</v>
      </c>
      <c r="AF2433" s="88"/>
      <c r="AG2433" s="89">
        <v>0</v>
      </c>
      <c r="AH2433" s="90" t="s">
        <v>567</v>
      </c>
      <c r="AI2433" s="90" t="s">
        <v>2355</v>
      </c>
      <c r="AJ2433" s="90" t="s">
        <v>2356</v>
      </c>
      <c r="AK2433" s="90" t="s">
        <v>59</v>
      </c>
      <c r="AL2433" s="90" t="s">
        <v>2339</v>
      </c>
      <c r="AM2433" s="90"/>
      <c r="AN2433" s="90" t="s">
        <v>567</v>
      </c>
      <c r="AO2433" s="90"/>
      <c r="AP2433" s="90" t="s">
        <v>567</v>
      </c>
      <c r="AQ2433" s="90" t="s">
        <v>387</v>
      </c>
      <c r="AR2433" s="90" t="s">
        <v>2357</v>
      </c>
      <c r="AS2433" s="90" t="s">
        <v>60</v>
      </c>
      <c r="AT2433" s="90" t="s">
        <v>61</v>
      </c>
      <c r="AU2433" s="97" t="s">
        <v>62</v>
      </c>
      <c r="AV2433" s="98" t="s">
        <v>63</v>
      </c>
      <c r="AW2433" s="98" t="s">
        <v>64</v>
      </c>
      <c r="AX2433" s="97">
        <v>3202008</v>
      </c>
      <c r="AY2433" s="98" t="s">
        <v>65</v>
      </c>
      <c r="AZ2433" s="98" t="s">
        <v>433</v>
      </c>
      <c r="BA2433" s="24"/>
    </row>
    <row r="2434" spans="1:53" ht="84.75" customHeight="1">
      <c r="A2434" s="23" t="str">
        <f>+IFERROR(VLOOKUP(R2434,'[2]Listas niveles'!$D$2:$E$11,2,FALSE),"")</f>
        <v>DTOR</v>
      </c>
      <c r="B2434" s="23" t="str">
        <f>+IFERROR(VLOOKUP(AS2434,'[2]Listas anexo 1'!$A$7:$B$8,2,FALSE),"")</f>
        <v>ADMIN</v>
      </c>
      <c r="C2434" s="23" t="str">
        <f>+IFERROR(VLOOKUP(AT2434,'[2]Listas anexo 1'!$A$13:$B$15,2,FALSE),"")</f>
        <v>TASAS</v>
      </c>
      <c r="D2434" s="23" t="str">
        <f>+IFERROR(VLOOKUP(AT2434,'[2]Listas anexo 1'!$A$13:$C$15,3,FALSE),"")</f>
        <v>AUMENTAR</v>
      </c>
      <c r="E2434" s="23" t="str">
        <f>+IFERROR(VLOOKUP(AT2434,'[2]Listas anexo 1'!$A$19:$B$21,2,FALSE),"")</f>
        <v>TASAOB</v>
      </c>
      <c r="F2434" s="23" t="str">
        <f>+IFERROR(VLOOKUP(AV2434,'[2]Listas anexo 1'!$J$13:$K$21,2,FALSE),"")</f>
        <v>TASASOBII</v>
      </c>
      <c r="G2434" s="23" t="str">
        <f>+IFERROR(VLOOKUP(AW2434,'[2]LISTAS ANEXO 1. 2'!$A$9:$B$38,2,FALSE),"")</f>
        <v>FVI</v>
      </c>
      <c r="H2434" s="23" t="str">
        <f>+IFERROR(IF(C2434="ADMINYCOOR",VLOOKUP(AY2434,'[2]LISTAS ANEXO 1. 3'!$B$13:$C$42,2,FALSE),IF(C2434="TASAS",VLOOKUP(AY2434,'[2]LISTAS ANEXO 1. 3'!$B$43:$C$51,2,FALSE),IF(C2434="FORTALECIMIENTO",VLOOKUP(AY2434,'[2]LISTAS ANEXO 1. 3'!$B$52:$C$58,2,FALSE),""))),"")</f>
        <v>GGG</v>
      </c>
      <c r="I2434" s="23" t="str">
        <f>+IFERROR(VLOOKUP(#REF!,'[2]LISTAS ANEXO 1. 4'!$B$74:$C$90,2,FALSE),"")</f>
        <v/>
      </c>
      <c r="J2434" s="23" t="str">
        <f>+IFERROR(VLOOKUP(X2434,[2]ORDINALES!$B$2:$C$5,2,FALSE),"")</f>
        <v>CTADOS</v>
      </c>
      <c r="K2434" s="23" t="str">
        <f>+IFERROR(VLOOKUP(#REF!,[2]REGION!$G$2:$I$1125,2,FALSE),"")</f>
        <v/>
      </c>
      <c r="L2434" s="23" t="str">
        <f>+IFERROR(VLOOKUP(AI2434,[2]REGION!$G$2:$I$1125,2,FALSE),"")</f>
        <v>CUNDI</v>
      </c>
      <c r="M2434" s="23" t="str">
        <f>+IFERROR(VLOOKUP(#REF!,[2]ORDINALES!$H$2:$I$382,2,FALSE),"")</f>
        <v/>
      </c>
      <c r="N2434" s="23" t="str">
        <f>IFERROR(VLOOKUP(U2434,'[2]Lista Willy'!$B$11:$D$14,3,FALSE),"")</f>
        <v>REC_21</v>
      </c>
      <c r="O2434" s="24"/>
      <c r="P2434" s="90">
        <v>74000</v>
      </c>
      <c r="Q2434" s="90" t="s">
        <v>540</v>
      </c>
      <c r="R2434" s="90" t="s">
        <v>2311</v>
      </c>
      <c r="S2434" s="90" t="s">
        <v>2370</v>
      </c>
      <c r="T2434" s="90" t="s">
        <v>2311</v>
      </c>
      <c r="U2434" s="90" t="s">
        <v>1028</v>
      </c>
      <c r="V2434" s="94" t="s">
        <v>154</v>
      </c>
      <c r="W2434" s="90" t="s">
        <v>54</v>
      </c>
      <c r="X2434" s="90" t="s">
        <v>55</v>
      </c>
      <c r="Y2434" s="90" t="s">
        <v>2371</v>
      </c>
      <c r="Z2434" s="88">
        <v>271501126</v>
      </c>
      <c r="AA2434" s="120"/>
      <c r="AB2434" s="88"/>
      <c r="AC2434" s="88"/>
      <c r="AD2434" s="88"/>
      <c r="AE2434" s="120">
        <v>271501126</v>
      </c>
      <c r="AF2434" s="88"/>
      <c r="AG2434" s="89">
        <v>0</v>
      </c>
      <c r="AH2434" s="90" t="s">
        <v>567</v>
      </c>
      <c r="AI2434" s="90" t="s">
        <v>2372</v>
      </c>
      <c r="AJ2434" s="90" t="s">
        <v>2373</v>
      </c>
      <c r="AK2434" s="90" t="s">
        <v>59</v>
      </c>
      <c r="AL2434" s="90" t="s">
        <v>2339</v>
      </c>
      <c r="AM2434" s="90"/>
      <c r="AN2434" s="90" t="s">
        <v>567</v>
      </c>
      <c r="AO2434" s="90"/>
      <c r="AP2434" s="90" t="s">
        <v>567</v>
      </c>
      <c r="AQ2434" s="90" t="s">
        <v>387</v>
      </c>
      <c r="AR2434" s="90" t="s">
        <v>2332</v>
      </c>
      <c r="AS2434" s="90" t="s">
        <v>60</v>
      </c>
      <c r="AT2434" s="90" t="s">
        <v>1123</v>
      </c>
      <c r="AU2434" s="97" t="s">
        <v>1124</v>
      </c>
      <c r="AV2434" s="98" t="s">
        <v>2374</v>
      </c>
      <c r="AW2434" s="98" t="s">
        <v>2375</v>
      </c>
      <c r="AX2434" s="97">
        <v>3202004</v>
      </c>
      <c r="AY2434" s="98" t="s">
        <v>2376</v>
      </c>
      <c r="AZ2434" s="98" t="s">
        <v>2377</v>
      </c>
      <c r="BA2434" s="24"/>
    </row>
    <row r="2435" spans="1:53" ht="84.75" customHeight="1">
      <c r="A2435" s="23" t="str">
        <f>+IFERROR(VLOOKUP(R2435,'[2]Listas niveles'!$D$2:$E$11,2,FALSE),"")</f>
        <v>DTOR</v>
      </c>
      <c r="B2435" s="23" t="str">
        <f>+IFERROR(VLOOKUP(AS2435,'[2]Listas anexo 1'!$A$7:$B$8,2,FALSE),"")</f>
        <v>ADMIN</v>
      </c>
      <c r="C2435" s="23" t="str">
        <f>+IFERROR(VLOOKUP(AT2435,'[2]Listas anexo 1'!$A$13:$B$15,2,FALSE),"")</f>
        <v>TASAS</v>
      </c>
      <c r="D2435" s="23" t="str">
        <f>+IFERROR(VLOOKUP(AT2435,'[2]Listas anexo 1'!$A$13:$C$15,3,FALSE),"")</f>
        <v>AUMENTAR</v>
      </c>
      <c r="E2435" s="23" t="str">
        <f>+IFERROR(VLOOKUP(AT2435,'[2]Listas anexo 1'!$A$19:$B$21,2,FALSE),"")</f>
        <v>TASAOB</v>
      </c>
      <c r="F2435" s="23" t="str">
        <f>+IFERROR(VLOOKUP(AV2435,'[2]Listas anexo 1'!$J$13:$K$21,2,FALSE),"")</f>
        <v>TASASOBII</v>
      </c>
      <c r="G2435" s="23" t="str">
        <f>+IFERROR(VLOOKUP(AW2435,'[2]LISTAS ANEXO 1. 2'!$A$9:$B$38,2,FALSE),"")</f>
        <v>FVI</v>
      </c>
      <c r="H2435" s="23" t="str">
        <f>+IFERROR(IF(C2435="ADMINYCOOR",VLOOKUP(AY2435,'[2]LISTAS ANEXO 1. 3'!$B$13:$C$42,2,FALSE),IF(C2435="TASAS",VLOOKUP(AY2435,'[2]LISTAS ANEXO 1. 3'!$B$43:$C$51,2,FALSE),IF(C2435="FORTALECIMIENTO",VLOOKUP(AY2435,'[2]LISTAS ANEXO 1. 3'!$B$52:$C$58,2,FALSE),""))),"")</f>
        <v>GGG</v>
      </c>
      <c r="I2435" s="23" t="str">
        <f>+IFERROR(VLOOKUP(#REF!,'[2]LISTAS ANEXO 1. 4'!$B$74:$C$90,2,FALSE),"")</f>
        <v/>
      </c>
      <c r="J2435" s="23" t="str">
        <f>+IFERROR(VLOOKUP(X2435,[2]ORDINALES!$B$2:$C$5,2,FALSE),"")</f>
        <v>CTADOS</v>
      </c>
      <c r="K2435" s="23" t="str">
        <f>+IFERROR(VLOOKUP(#REF!,[2]REGION!$G$2:$I$1125,2,FALSE),"")</f>
        <v/>
      </c>
      <c r="L2435" s="23" t="str">
        <f>+IFERROR(VLOOKUP(AI2435,[2]REGION!$G$2:$I$1125,2,FALSE),"")</f>
        <v>CUNDI</v>
      </c>
      <c r="M2435" s="23" t="str">
        <f>+IFERROR(VLOOKUP(#REF!,[2]ORDINALES!$H$2:$I$382,2,FALSE),"")</f>
        <v/>
      </c>
      <c r="N2435" s="23" t="str">
        <f>IFERROR(VLOOKUP(U2435,'[2]Lista Willy'!$B$11:$D$14,3,FALSE),"")</f>
        <v>REC_20</v>
      </c>
      <c r="O2435" s="24"/>
      <c r="P2435" s="90">
        <v>74001</v>
      </c>
      <c r="Q2435" s="90" t="s">
        <v>540</v>
      </c>
      <c r="R2435" s="90" t="s">
        <v>2311</v>
      </c>
      <c r="S2435" s="90" t="s">
        <v>2370</v>
      </c>
      <c r="T2435" s="90" t="s">
        <v>2311</v>
      </c>
      <c r="U2435" s="90" t="s">
        <v>153</v>
      </c>
      <c r="V2435" s="94" t="s">
        <v>154</v>
      </c>
      <c r="W2435" s="90" t="s">
        <v>54</v>
      </c>
      <c r="X2435" s="90" t="s">
        <v>55</v>
      </c>
      <c r="Y2435" s="90" t="s">
        <v>2378</v>
      </c>
      <c r="Z2435" s="88">
        <v>35000000</v>
      </c>
      <c r="AA2435" s="120"/>
      <c r="AB2435" s="88"/>
      <c r="AC2435" s="88"/>
      <c r="AD2435" s="88"/>
      <c r="AE2435" s="120">
        <v>35000000</v>
      </c>
      <c r="AF2435" s="88"/>
      <c r="AG2435" s="89">
        <v>0</v>
      </c>
      <c r="AH2435" s="90" t="s">
        <v>567</v>
      </c>
      <c r="AI2435" s="90" t="s">
        <v>2372</v>
      </c>
      <c r="AJ2435" s="90" t="s">
        <v>2373</v>
      </c>
      <c r="AK2435" s="90" t="s">
        <v>59</v>
      </c>
      <c r="AL2435" s="90" t="s">
        <v>2339</v>
      </c>
      <c r="AM2435" s="90"/>
      <c r="AN2435" s="90" t="s">
        <v>567</v>
      </c>
      <c r="AO2435" s="90"/>
      <c r="AP2435" s="90" t="s">
        <v>567</v>
      </c>
      <c r="AQ2435" s="90" t="s">
        <v>387</v>
      </c>
      <c r="AR2435" s="90" t="s">
        <v>2332</v>
      </c>
      <c r="AS2435" s="90" t="s">
        <v>60</v>
      </c>
      <c r="AT2435" s="90" t="s">
        <v>1123</v>
      </c>
      <c r="AU2435" s="97" t="s">
        <v>1124</v>
      </c>
      <c r="AV2435" s="98" t="s">
        <v>2374</v>
      </c>
      <c r="AW2435" s="98" t="s">
        <v>2375</v>
      </c>
      <c r="AX2435" s="97">
        <v>3202004</v>
      </c>
      <c r="AY2435" s="98" t="s">
        <v>2376</v>
      </c>
      <c r="AZ2435" s="98" t="s">
        <v>2377</v>
      </c>
      <c r="BA2435" s="24"/>
    </row>
    <row r="2436" spans="1:53" ht="84.75" customHeight="1">
      <c r="A2436" s="23" t="str">
        <f>+IFERROR(VLOOKUP(R2436,'[2]Listas niveles'!$D$2:$E$11,2,FALSE),"")</f>
        <v>DTOR</v>
      </c>
      <c r="B2436" s="23" t="str">
        <f>+IFERROR(VLOOKUP(AS2436,'[2]Listas anexo 1'!$A$7:$B$8,2,FALSE),"")</f>
        <v>ADMIN</v>
      </c>
      <c r="C2436" s="23" t="str">
        <f>+IFERROR(VLOOKUP(AT2436,'[2]Listas anexo 1'!$A$13:$B$15,2,FALSE),"")</f>
        <v>TASAS</v>
      </c>
      <c r="D2436" s="23" t="str">
        <f>+IFERROR(VLOOKUP(AT2436,'[2]Listas anexo 1'!$A$13:$C$15,3,FALSE),"")</f>
        <v>AUMENTAR</v>
      </c>
      <c r="E2436" s="23" t="str">
        <f>+IFERROR(VLOOKUP(AT2436,'[2]Listas anexo 1'!$A$19:$B$21,2,FALSE),"")</f>
        <v>TASAOB</v>
      </c>
      <c r="F2436" s="23" t="str">
        <f>+IFERROR(VLOOKUP(AV2436,'[2]Listas anexo 1'!$J$13:$K$21,2,FALSE),"")</f>
        <v>TASASOBII</v>
      </c>
      <c r="G2436" s="23" t="str">
        <f>+IFERROR(VLOOKUP(AW2436,'[2]LISTAS ANEXO 1. 2'!$A$9:$B$38,2,FALSE),"")</f>
        <v>FVI</v>
      </c>
      <c r="H2436" s="23" t="str">
        <f>+IFERROR(IF(C2436="ADMINYCOOR",VLOOKUP(AY2436,'[2]LISTAS ANEXO 1. 3'!$B$13:$C$42,2,FALSE),IF(C2436="TASAS",VLOOKUP(AY2436,'[2]LISTAS ANEXO 1. 3'!$B$43:$C$51,2,FALSE),IF(C2436="FORTALECIMIENTO",VLOOKUP(AY2436,'[2]LISTAS ANEXO 1. 3'!$B$52:$C$58,2,FALSE),""))),"")</f>
        <v>GGG</v>
      </c>
      <c r="I2436" s="23" t="str">
        <f>+IFERROR(VLOOKUP(#REF!,'[2]LISTAS ANEXO 1. 4'!$B$74:$C$90,2,FALSE),"")</f>
        <v/>
      </c>
      <c r="J2436" s="23" t="str">
        <f>+IFERROR(VLOOKUP(X2436,[2]ORDINALES!$B$2:$C$5,2,FALSE),"")</f>
        <v>CTADOS</v>
      </c>
      <c r="K2436" s="23" t="str">
        <f>+IFERROR(VLOOKUP(#REF!,[2]REGION!$G$2:$I$1125,2,FALSE),"")</f>
        <v/>
      </c>
      <c r="L2436" s="23" t="str">
        <f>+IFERROR(VLOOKUP(AI2436,[2]REGION!$G$2:$I$1125,2,FALSE),"")</f>
        <v>CUNDI</v>
      </c>
      <c r="M2436" s="23" t="str">
        <f>+IFERROR(VLOOKUP(#REF!,[2]ORDINALES!$H$2:$I$382,2,FALSE),"")</f>
        <v/>
      </c>
      <c r="N2436" s="23" t="str">
        <f>IFERROR(VLOOKUP(U2436,'[2]Lista Willy'!$B$11:$D$14,3,FALSE),"")</f>
        <v>REC_21</v>
      </c>
      <c r="O2436" s="24"/>
      <c r="P2436" s="90">
        <v>74002</v>
      </c>
      <c r="Q2436" s="90" t="s">
        <v>540</v>
      </c>
      <c r="R2436" s="90" t="s">
        <v>2311</v>
      </c>
      <c r="S2436" s="90" t="s">
        <v>2370</v>
      </c>
      <c r="T2436" s="90" t="s">
        <v>2311</v>
      </c>
      <c r="U2436" s="90" t="s">
        <v>1028</v>
      </c>
      <c r="V2436" s="94" t="s">
        <v>154</v>
      </c>
      <c r="W2436" s="90" t="s">
        <v>54</v>
      </c>
      <c r="X2436" s="90" t="s">
        <v>55</v>
      </c>
      <c r="Y2436" s="90" t="s">
        <v>2317</v>
      </c>
      <c r="Z2436" s="88">
        <v>8000000</v>
      </c>
      <c r="AA2436" s="120"/>
      <c r="AB2436" s="88"/>
      <c r="AC2436" s="88"/>
      <c r="AD2436" s="88"/>
      <c r="AE2436" s="120">
        <v>8000000</v>
      </c>
      <c r="AF2436" s="88"/>
      <c r="AG2436" s="89">
        <v>0</v>
      </c>
      <c r="AH2436" s="90" t="s">
        <v>567</v>
      </c>
      <c r="AI2436" s="90" t="s">
        <v>2372</v>
      </c>
      <c r="AJ2436" s="90" t="s">
        <v>2373</v>
      </c>
      <c r="AK2436" s="90" t="s">
        <v>59</v>
      </c>
      <c r="AL2436" s="90" t="s">
        <v>2339</v>
      </c>
      <c r="AM2436" s="90"/>
      <c r="AN2436" s="90" t="s">
        <v>567</v>
      </c>
      <c r="AO2436" s="90"/>
      <c r="AP2436" s="90" t="s">
        <v>567</v>
      </c>
      <c r="AQ2436" s="90" t="s">
        <v>387</v>
      </c>
      <c r="AR2436" s="90" t="s">
        <v>2332</v>
      </c>
      <c r="AS2436" s="90" t="s">
        <v>60</v>
      </c>
      <c r="AT2436" s="90" t="s">
        <v>1123</v>
      </c>
      <c r="AU2436" s="97" t="s">
        <v>1124</v>
      </c>
      <c r="AV2436" s="98" t="s">
        <v>2374</v>
      </c>
      <c r="AW2436" s="98" t="s">
        <v>2375</v>
      </c>
      <c r="AX2436" s="97">
        <v>3202004</v>
      </c>
      <c r="AY2436" s="98" t="s">
        <v>2376</v>
      </c>
      <c r="AZ2436" s="98" t="s">
        <v>2379</v>
      </c>
      <c r="BA2436" s="24"/>
    </row>
    <row r="2437" spans="1:53" ht="84.75" customHeight="1">
      <c r="A2437" s="23" t="str">
        <f>+IFERROR(VLOOKUP(R2437,'[2]Listas niveles'!$D$2:$E$11,2,FALSE),"")</f>
        <v>DTOR</v>
      </c>
      <c r="B2437" s="23" t="str">
        <f>+IFERROR(VLOOKUP(AS2437,'[2]Listas anexo 1'!$A$7:$B$8,2,FALSE),"")</f>
        <v>ADMIN</v>
      </c>
      <c r="C2437" s="23" t="str">
        <f>+IFERROR(VLOOKUP(AT2437,'[2]Listas anexo 1'!$A$13:$B$15,2,FALSE),"")</f>
        <v>TASAS</v>
      </c>
      <c r="D2437" s="23" t="str">
        <f>+IFERROR(VLOOKUP(AT2437,'[2]Listas anexo 1'!$A$13:$C$15,3,FALSE),"")</f>
        <v>AUMENTAR</v>
      </c>
      <c r="E2437" s="23" t="str">
        <f>+IFERROR(VLOOKUP(AT2437,'[2]Listas anexo 1'!$A$19:$B$21,2,FALSE),"")</f>
        <v>TASAOB</v>
      </c>
      <c r="F2437" s="23" t="str">
        <f>+IFERROR(VLOOKUP(AV2437,'[2]Listas anexo 1'!$J$13:$K$21,2,FALSE),"")</f>
        <v>TASASOBI</v>
      </c>
      <c r="G2437" s="23" t="str">
        <f>+IFERROR(VLOOKUP(AW2437,'[2]LISTAS ANEXO 1. 2'!$A$9:$B$38,2,FALSE),"")</f>
        <v>FI</v>
      </c>
      <c r="H2437" s="23" t="str">
        <f>+IFERROR(IF(C2437="ADMINYCOOR",VLOOKUP(AY2437,'[2]LISTAS ANEXO 1. 3'!$B$13:$C$42,2,FALSE),IF(C2437="TASAS",VLOOKUP(AY2437,'[2]LISTAS ANEXO 1. 3'!$B$43:$C$51,2,FALSE),IF(C2437="FORTALECIMIENTO",VLOOKUP(AY2437,'[2]LISTAS ANEXO 1. 3'!$B$52:$C$58,2,FALSE),""))),"")</f>
        <v>AAA</v>
      </c>
      <c r="I2437" s="23" t="str">
        <f>+IFERROR(VLOOKUP(#REF!,'[2]LISTAS ANEXO 1. 4'!$B$74:$C$90,2,FALSE),"")</f>
        <v/>
      </c>
      <c r="J2437" s="23" t="str">
        <f>+IFERROR(VLOOKUP(X2437,[2]ORDINALES!$B$2:$C$5,2,FALSE),"")</f>
        <v>CTADOS</v>
      </c>
      <c r="K2437" s="23" t="str">
        <f>+IFERROR(VLOOKUP(#REF!,[2]REGION!$G$2:$I$1125,2,FALSE),"")</f>
        <v/>
      </c>
      <c r="L2437" s="23" t="str">
        <f>+IFERROR(VLOOKUP(AI2437,[2]REGION!$G$2:$I$1125,2,FALSE),"")</f>
        <v>NACION</v>
      </c>
      <c r="M2437" s="23" t="str">
        <f>+IFERROR(VLOOKUP(#REF!,[2]ORDINALES!$H$2:$I$382,2,FALSE),"")</f>
        <v/>
      </c>
      <c r="N2437" s="23" t="str">
        <f>IFERROR(VLOOKUP(U2437,'[2]Lista Willy'!$B$11:$D$14,3,FALSE),"")</f>
        <v>REC_21</v>
      </c>
      <c r="O2437" s="24"/>
      <c r="P2437" s="90">
        <v>74003</v>
      </c>
      <c r="Q2437" s="90" t="s">
        <v>540</v>
      </c>
      <c r="R2437" s="90" t="s">
        <v>2311</v>
      </c>
      <c r="S2437" s="90" t="s">
        <v>2370</v>
      </c>
      <c r="T2437" s="90" t="s">
        <v>2311</v>
      </c>
      <c r="U2437" s="90" t="s">
        <v>1028</v>
      </c>
      <c r="V2437" s="94" t="s">
        <v>154</v>
      </c>
      <c r="W2437" s="90" t="s">
        <v>54</v>
      </c>
      <c r="X2437" s="90" t="s">
        <v>55</v>
      </c>
      <c r="Y2437" s="90" t="s">
        <v>2380</v>
      </c>
      <c r="Z2437" s="88">
        <v>475915262</v>
      </c>
      <c r="AA2437" s="120"/>
      <c r="AB2437" s="88"/>
      <c r="AC2437" s="88"/>
      <c r="AD2437" s="88"/>
      <c r="AE2437" s="120">
        <v>475915262</v>
      </c>
      <c r="AF2437" s="88"/>
      <c r="AG2437" s="89">
        <v>0</v>
      </c>
      <c r="AH2437" s="90" t="s">
        <v>567</v>
      </c>
      <c r="AI2437" s="90" t="s">
        <v>58</v>
      </c>
      <c r="AJ2437" s="90" t="s">
        <v>58</v>
      </c>
      <c r="AK2437" s="90" t="s">
        <v>59</v>
      </c>
      <c r="AL2437" s="90" t="s">
        <v>2339</v>
      </c>
      <c r="AM2437" s="90"/>
      <c r="AN2437" s="90" t="s">
        <v>567</v>
      </c>
      <c r="AO2437" s="90"/>
      <c r="AP2437" s="90" t="s">
        <v>567</v>
      </c>
      <c r="AQ2437" s="90" t="s">
        <v>387</v>
      </c>
      <c r="AR2437" s="90" t="s">
        <v>2323</v>
      </c>
      <c r="AS2437" s="90" t="s">
        <v>60</v>
      </c>
      <c r="AT2437" s="90" t="s">
        <v>1123</v>
      </c>
      <c r="AU2437" s="97" t="s">
        <v>1124</v>
      </c>
      <c r="AV2437" s="98" t="s">
        <v>1125</v>
      </c>
      <c r="AW2437" s="98" t="s">
        <v>1126</v>
      </c>
      <c r="AX2437" s="97" t="s">
        <v>1127</v>
      </c>
      <c r="AY2437" s="98" t="s">
        <v>1128</v>
      </c>
      <c r="AZ2437" s="98" t="s">
        <v>1129</v>
      </c>
      <c r="BA2437" s="24"/>
    </row>
    <row r="2438" spans="1:53" ht="84.75" customHeight="1">
      <c r="A2438" s="23" t="str">
        <f>+IFERROR(VLOOKUP(R2438,'[2]Listas niveles'!$D$2:$E$11,2,FALSE),"")</f>
        <v>DTOR</v>
      </c>
      <c r="B2438" s="23" t="str">
        <f>+IFERROR(VLOOKUP(AS2438,'[2]Listas anexo 1'!$A$7:$B$8,2,FALSE),"")</f>
        <v>ADMIN</v>
      </c>
      <c r="C2438" s="23" t="str">
        <f>+IFERROR(VLOOKUP(AT2438,'[2]Listas anexo 1'!$A$13:$B$15,2,FALSE),"")</f>
        <v>TASAS</v>
      </c>
      <c r="D2438" s="23" t="str">
        <f>+IFERROR(VLOOKUP(AT2438,'[2]Listas anexo 1'!$A$13:$C$15,3,FALSE),"")</f>
        <v>AUMENTAR</v>
      </c>
      <c r="E2438" s="23" t="str">
        <f>+IFERROR(VLOOKUP(AT2438,'[2]Listas anexo 1'!$A$19:$B$21,2,FALSE),"")</f>
        <v>TASAOB</v>
      </c>
      <c r="F2438" s="23" t="str">
        <f>+IFERROR(VLOOKUP(AV2438,'[2]Listas anexo 1'!$J$13:$K$21,2,FALSE),"")</f>
        <v>TASASOBI</v>
      </c>
      <c r="G2438" s="23" t="str">
        <f>+IFERROR(VLOOKUP(AW2438,'[2]LISTAS ANEXO 1. 2'!$A$9:$B$38,2,FALSE),"")</f>
        <v>FI</v>
      </c>
      <c r="H2438" s="23" t="str">
        <f>+IFERROR(IF(C2438="ADMINYCOOR",VLOOKUP(AY2438,'[2]LISTAS ANEXO 1. 3'!$B$13:$C$42,2,FALSE),IF(C2438="TASAS",VLOOKUP(AY2438,'[2]LISTAS ANEXO 1. 3'!$B$43:$C$51,2,FALSE),IF(C2438="FORTALECIMIENTO",VLOOKUP(AY2438,'[2]LISTAS ANEXO 1. 3'!$B$52:$C$58,2,FALSE),""))),"")</f>
        <v>AAA</v>
      </c>
      <c r="I2438" s="23" t="str">
        <f>+IFERROR(VLOOKUP(#REF!,'[2]LISTAS ANEXO 1. 4'!$B$74:$C$90,2,FALSE),"")</f>
        <v/>
      </c>
      <c r="J2438" s="23" t="str">
        <f>+IFERROR(VLOOKUP(X2438,[2]ORDINALES!$B$2:$C$5,2,FALSE),"")</f>
        <v>CTADOS</v>
      </c>
      <c r="K2438" s="23" t="str">
        <f>+IFERROR(VLOOKUP(#REF!,[2]REGION!$G$2:$I$1125,2,FALSE),"")</f>
        <v/>
      </c>
      <c r="L2438" s="23" t="str">
        <f>+IFERROR(VLOOKUP(AI2438,[2]REGION!$G$2:$I$1125,2,FALSE),"")</f>
        <v>NACION</v>
      </c>
      <c r="M2438" s="23" t="str">
        <f>+IFERROR(VLOOKUP(#REF!,[2]ORDINALES!$H$2:$I$382,2,FALSE),"")</f>
        <v/>
      </c>
      <c r="N2438" s="23" t="str">
        <f>IFERROR(VLOOKUP(U2438,'[2]Lista Willy'!$B$11:$D$14,3,FALSE),"")</f>
        <v>REC_21</v>
      </c>
      <c r="O2438" s="24"/>
      <c r="P2438" s="90">
        <v>74004</v>
      </c>
      <c r="Q2438" s="90" t="s">
        <v>540</v>
      </c>
      <c r="R2438" s="90" t="s">
        <v>2311</v>
      </c>
      <c r="S2438" s="90" t="s">
        <v>2370</v>
      </c>
      <c r="T2438" s="90" t="s">
        <v>2311</v>
      </c>
      <c r="U2438" s="90" t="s">
        <v>1028</v>
      </c>
      <c r="V2438" s="94" t="s">
        <v>154</v>
      </c>
      <c r="W2438" s="90" t="s">
        <v>54</v>
      </c>
      <c r="X2438" s="90" t="s">
        <v>55</v>
      </c>
      <c r="Y2438" s="90" t="s">
        <v>2317</v>
      </c>
      <c r="Z2438" s="88">
        <v>31200000</v>
      </c>
      <c r="AA2438" s="120"/>
      <c r="AB2438" s="88"/>
      <c r="AC2438" s="88"/>
      <c r="AD2438" s="88"/>
      <c r="AE2438" s="120">
        <v>31200000</v>
      </c>
      <c r="AF2438" s="88"/>
      <c r="AG2438" s="89">
        <v>0</v>
      </c>
      <c r="AH2438" s="90" t="s">
        <v>567</v>
      </c>
      <c r="AI2438" s="90" t="s">
        <v>58</v>
      </c>
      <c r="AJ2438" s="90" t="s">
        <v>58</v>
      </c>
      <c r="AK2438" s="90" t="s">
        <v>59</v>
      </c>
      <c r="AL2438" s="90" t="s">
        <v>2339</v>
      </c>
      <c r="AM2438" s="90"/>
      <c r="AN2438" s="90" t="s">
        <v>567</v>
      </c>
      <c r="AO2438" s="90"/>
      <c r="AP2438" s="90" t="s">
        <v>567</v>
      </c>
      <c r="AQ2438" s="90" t="s">
        <v>387</v>
      </c>
      <c r="AR2438" s="90" t="s">
        <v>2323</v>
      </c>
      <c r="AS2438" s="90" t="s">
        <v>60</v>
      </c>
      <c r="AT2438" s="90" t="s">
        <v>1123</v>
      </c>
      <c r="AU2438" s="97" t="s">
        <v>1124</v>
      </c>
      <c r="AV2438" s="98" t="s">
        <v>1125</v>
      </c>
      <c r="AW2438" s="98" t="s">
        <v>1126</v>
      </c>
      <c r="AX2438" s="97" t="s">
        <v>1127</v>
      </c>
      <c r="AY2438" s="98" t="s">
        <v>1128</v>
      </c>
      <c r="AZ2438" s="98" t="s">
        <v>1129</v>
      </c>
      <c r="BA2438" s="24"/>
    </row>
    <row r="2439" spans="1:53" ht="84.75" customHeight="1">
      <c r="A2439" s="23" t="str">
        <f>+IFERROR(VLOOKUP(R2439,'[2]Listas niveles'!$D$2:$E$11,2,FALSE),"")</f>
        <v>DTOR</v>
      </c>
      <c r="B2439" s="23" t="str">
        <f>+IFERROR(VLOOKUP(AS2439,'[2]Listas anexo 1'!$A$7:$B$8,2,FALSE),"")</f>
        <v>ADMIN</v>
      </c>
      <c r="C2439" s="23" t="str">
        <f>+IFERROR(VLOOKUP(AT2439,'[2]Listas anexo 1'!$A$13:$B$15,2,FALSE),"")</f>
        <v>TASAS</v>
      </c>
      <c r="D2439" s="23" t="str">
        <f>+IFERROR(VLOOKUP(AT2439,'[2]Listas anexo 1'!$A$13:$C$15,3,FALSE),"")</f>
        <v>AUMENTAR</v>
      </c>
      <c r="E2439" s="23" t="str">
        <f>+IFERROR(VLOOKUP(AT2439,'[2]Listas anexo 1'!$A$19:$B$21,2,FALSE),"")</f>
        <v>TASAOB</v>
      </c>
      <c r="F2439" s="23" t="str">
        <f>+IFERROR(VLOOKUP(AV2439,'[2]Listas anexo 1'!$J$13:$K$21,2,FALSE),"")</f>
        <v>TASASOBI</v>
      </c>
      <c r="G2439" s="23" t="str">
        <f>+IFERROR(VLOOKUP(AW2439,'[2]LISTAS ANEXO 1. 2'!$A$9:$B$38,2,FALSE),"")</f>
        <v>FI</v>
      </c>
      <c r="H2439" s="23" t="str">
        <f>+IFERROR(IF(C2439="ADMINYCOOR",VLOOKUP(AY2439,'[2]LISTAS ANEXO 1. 3'!$B$13:$C$42,2,FALSE),IF(C2439="TASAS",VLOOKUP(AY2439,'[2]LISTAS ANEXO 1. 3'!$B$43:$C$51,2,FALSE),IF(C2439="FORTALECIMIENTO",VLOOKUP(AY2439,'[2]LISTAS ANEXO 1. 3'!$B$52:$C$58,2,FALSE),""))),"")</f>
        <v>AAA</v>
      </c>
      <c r="I2439" s="23" t="str">
        <f>+IFERROR(VLOOKUP(#REF!,'[2]LISTAS ANEXO 1. 4'!$B$74:$C$90,2,FALSE),"")</f>
        <v/>
      </c>
      <c r="J2439" s="23" t="str">
        <f>+IFERROR(VLOOKUP(X2439,[2]ORDINALES!$B$2:$C$5,2,FALSE),"")</f>
        <v>CTADOS</v>
      </c>
      <c r="K2439" s="23" t="str">
        <f>+IFERROR(VLOOKUP(#REF!,[2]REGION!$G$2:$I$1125,2,FALSE),"")</f>
        <v/>
      </c>
      <c r="L2439" s="23" t="str">
        <f>+IFERROR(VLOOKUP(AI2439,[2]REGION!$G$2:$I$1125,2,FALSE),"")</f>
        <v>NACION</v>
      </c>
      <c r="M2439" s="23" t="str">
        <f>+IFERROR(VLOOKUP(#REF!,[2]ORDINALES!$H$2:$I$382,2,FALSE),"")</f>
        <v/>
      </c>
      <c r="N2439" s="23" t="str">
        <f>IFERROR(VLOOKUP(U2439,'[2]Lista Willy'!$B$11:$D$14,3,FALSE),"")</f>
        <v>REC_20</v>
      </c>
      <c r="O2439" s="24"/>
      <c r="P2439" s="90">
        <v>74005</v>
      </c>
      <c r="Q2439" s="90" t="s">
        <v>540</v>
      </c>
      <c r="R2439" s="90" t="s">
        <v>2311</v>
      </c>
      <c r="S2439" s="90" t="s">
        <v>2370</v>
      </c>
      <c r="T2439" s="90" t="s">
        <v>2311</v>
      </c>
      <c r="U2439" s="90" t="s">
        <v>153</v>
      </c>
      <c r="V2439" s="94" t="s">
        <v>154</v>
      </c>
      <c r="W2439" s="90" t="s">
        <v>54</v>
      </c>
      <c r="X2439" s="90" t="s">
        <v>55</v>
      </c>
      <c r="Y2439" s="90" t="s">
        <v>2381</v>
      </c>
      <c r="Z2439" s="88">
        <v>500000000</v>
      </c>
      <c r="AA2439" s="120"/>
      <c r="AB2439" s="88"/>
      <c r="AC2439" s="88"/>
      <c r="AD2439" s="88"/>
      <c r="AE2439" s="120">
        <v>500000000</v>
      </c>
      <c r="AF2439" s="88"/>
      <c r="AG2439" s="89">
        <v>0</v>
      </c>
      <c r="AH2439" s="90" t="s">
        <v>567</v>
      </c>
      <c r="AI2439" s="90" t="s">
        <v>58</v>
      </c>
      <c r="AJ2439" s="90" t="s">
        <v>58</v>
      </c>
      <c r="AK2439" s="90" t="s">
        <v>59</v>
      </c>
      <c r="AL2439" s="90" t="s">
        <v>2339</v>
      </c>
      <c r="AM2439" s="90"/>
      <c r="AN2439" s="90" t="s">
        <v>567</v>
      </c>
      <c r="AO2439" s="90"/>
      <c r="AP2439" s="90" t="s">
        <v>567</v>
      </c>
      <c r="AQ2439" s="90" t="s">
        <v>387</v>
      </c>
      <c r="AR2439" s="90" t="s">
        <v>2323</v>
      </c>
      <c r="AS2439" s="90" t="s">
        <v>60</v>
      </c>
      <c r="AT2439" s="90" t="s">
        <v>1123</v>
      </c>
      <c r="AU2439" s="97" t="s">
        <v>1124</v>
      </c>
      <c r="AV2439" s="98" t="s">
        <v>1125</v>
      </c>
      <c r="AW2439" s="98" t="s">
        <v>1126</v>
      </c>
      <c r="AX2439" s="97" t="s">
        <v>1127</v>
      </c>
      <c r="AY2439" s="98" t="s">
        <v>1128</v>
      </c>
      <c r="AZ2439" s="98" t="s">
        <v>1129</v>
      </c>
      <c r="BA2439" s="24"/>
    </row>
    <row r="2440" spans="1:53" ht="84.75" customHeight="1">
      <c r="A2440" s="23" t="str">
        <f>+IFERROR(VLOOKUP(R2440,'[2]Listas niveles'!$D$2:$E$11,2,FALSE),"")</f>
        <v>DTOR</v>
      </c>
      <c r="B2440" s="23" t="str">
        <f>+IFERROR(VLOOKUP(AS2440,'[2]Listas anexo 1'!$A$7:$B$8,2,FALSE),"")</f>
        <v>ADMIN</v>
      </c>
      <c r="C2440" s="23" t="str">
        <f>+IFERROR(VLOOKUP(AT2440,'[2]Listas anexo 1'!$A$13:$B$15,2,FALSE),"")</f>
        <v>TASAS</v>
      </c>
      <c r="D2440" s="23" t="str">
        <f>+IFERROR(VLOOKUP(AT2440,'[2]Listas anexo 1'!$A$13:$C$15,3,FALSE),"")</f>
        <v>AUMENTAR</v>
      </c>
      <c r="E2440" s="23" t="str">
        <f>+IFERROR(VLOOKUP(AT2440,'[2]Listas anexo 1'!$A$19:$B$21,2,FALSE),"")</f>
        <v>TASAOB</v>
      </c>
      <c r="F2440" s="23" t="str">
        <f>+IFERROR(VLOOKUP(AV2440,'[2]Listas anexo 1'!$J$13:$K$21,2,FALSE),"")</f>
        <v>TASASOBI</v>
      </c>
      <c r="G2440" s="23" t="str">
        <f>+IFERROR(VLOOKUP(AW2440,'[2]LISTAS ANEXO 1. 2'!$A$9:$B$38,2,FALSE),"")</f>
        <v>FI</v>
      </c>
      <c r="H2440" s="23" t="str">
        <f>+IFERROR(IF(C2440="ADMINYCOOR",VLOOKUP(AY2440,'[2]LISTAS ANEXO 1. 3'!$B$13:$C$42,2,FALSE),IF(C2440="TASAS",VLOOKUP(AY2440,'[2]LISTAS ANEXO 1. 3'!$B$43:$C$51,2,FALSE),IF(C2440="FORTALECIMIENTO",VLOOKUP(AY2440,'[2]LISTAS ANEXO 1. 3'!$B$52:$C$58,2,FALSE),""))),"")</f>
        <v>AAA</v>
      </c>
      <c r="I2440" s="23" t="str">
        <f>+IFERROR(VLOOKUP(#REF!,'[2]LISTAS ANEXO 1. 4'!$B$74:$C$90,2,FALSE),"")</f>
        <v/>
      </c>
      <c r="J2440" s="23" t="str">
        <f>+IFERROR(VLOOKUP(X2440,[2]ORDINALES!$B$2:$C$5,2,FALSE),"")</f>
        <v>CTADOS</v>
      </c>
      <c r="K2440" s="23" t="str">
        <f>+IFERROR(VLOOKUP(#REF!,[2]REGION!$G$2:$I$1125,2,FALSE),"")</f>
        <v/>
      </c>
      <c r="L2440" s="23" t="str">
        <f>+IFERROR(VLOOKUP(AI2440,[2]REGION!$G$2:$I$1125,2,FALSE),"")</f>
        <v>NACION</v>
      </c>
      <c r="M2440" s="23" t="str">
        <f>+IFERROR(VLOOKUP(#REF!,[2]ORDINALES!$H$2:$I$382,2,FALSE),"")</f>
        <v/>
      </c>
      <c r="N2440" s="23" t="str">
        <f>IFERROR(VLOOKUP(U2440,'[2]Lista Willy'!$B$11:$D$14,3,FALSE),"")</f>
        <v>REC_21</v>
      </c>
      <c r="O2440" s="24"/>
      <c r="P2440" s="90">
        <v>74006</v>
      </c>
      <c r="Q2440" s="90" t="s">
        <v>540</v>
      </c>
      <c r="R2440" s="90" t="s">
        <v>2311</v>
      </c>
      <c r="S2440" s="90" t="s">
        <v>2370</v>
      </c>
      <c r="T2440" s="90" t="s">
        <v>2311</v>
      </c>
      <c r="U2440" s="90" t="s">
        <v>1028</v>
      </c>
      <c r="V2440" s="94" t="s">
        <v>154</v>
      </c>
      <c r="W2440" s="90" t="s">
        <v>54</v>
      </c>
      <c r="X2440" s="90" t="s">
        <v>55</v>
      </c>
      <c r="Y2440" s="90" t="s">
        <v>2380</v>
      </c>
      <c r="Z2440" s="88">
        <v>179471084</v>
      </c>
      <c r="AA2440" s="120"/>
      <c r="AB2440" s="88"/>
      <c r="AC2440" s="88"/>
      <c r="AD2440" s="88"/>
      <c r="AE2440" s="120">
        <v>179471084</v>
      </c>
      <c r="AF2440" s="88"/>
      <c r="AG2440" s="89">
        <v>0</v>
      </c>
      <c r="AH2440" s="90" t="s">
        <v>567</v>
      </c>
      <c r="AI2440" s="90" t="s">
        <v>58</v>
      </c>
      <c r="AJ2440" s="90" t="s">
        <v>58</v>
      </c>
      <c r="AK2440" s="90" t="s">
        <v>59</v>
      </c>
      <c r="AL2440" s="90" t="s">
        <v>2339</v>
      </c>
      <c r="AM2440" s="90"/>
      <c r="AN2440" s="90" t="s">
        <v>567</v>
      </c>
      <c r="AO2440" s="90"/>
      <c r="AP2440" s="90" t="s">
        <v>567</v>
      </c>
      <c r="AQ2440" s="90" t="s">
        <v>387</v>
      </c>
      <c r="AR2440" s="90" t="s">
        <v>2323</v>
      </c>
      <c r="AS2440" s="90" t="s">
        <v>60</v>
      </c>
      <c r="AT2440" s="90" t="s">
        <v>1123</v>
      </c>
      <c r="AU2440" s="97" t="s">
        <v>1124</v>
      </c>
      <c r="AV2440" s="98" t="s">
        <v>1125</v>
      </c>
      <c r="AW2440" s="98" t="s">
        <v>1126</v>
      </c>
      <c r="AX2440" s="97" t="s">
        <v>1127</v>
      </c>
      <c r="AY2440" s="98" t="s">
        <v>1128</v>
      </c>
      <c r="AZ2440" s="98" t="s">
        <v>2382</v>
      </c>
      <c r="BA2440" s="24"/>
    </row>
    <row r="2441" spans="1:53" ht="84.75" customHeight="1">
      <c r="A2441" s="23" t="str">
        <f>+IFERROR(VLOOKUP(R2441,'[2]Listas niveles'!$D$2:$E$11,2,FALSE),"")</f>
        <v>DTOR</v>
      </c>
      <c r="B2441" s="23" t="str">
        <f>+IFERROR(VLOOKUP(AS2441,'[2]Listas anexo 1'!$A$7:$B$8,2,FALSE),"")</f>
        <v>ADMIN</v>
      </c>
      <c r="C2441" s="23" t="str">
        <f>+IFERROR(VLOOKUP(AT2441,'[2]Listas anexo 1'!$A$13:$B$15,2,FALSE),"")</f>
        <v>TASAS</v>
      </c>
      <c r="D2441" s="23" t="str">
        <f>+IFERROR(VLOOKUP(AT2441,'[2]Listas anexo 1'!$A$13:$C$15,3,FALSE),"")</f>
        <v>AUMENTAR</v>
      </c>
      <c r="E2441" s="23" t="str">
        <f>+IFERROR(VLOOKUP(AT2441,'[2]Listas anexo 1'!$A$19:$B$21,2,FALSE),"")</f>
        <v>TASAOB</v>
      </c>
      <c r="F2441" s="23" t="str">
        <f>+IFERROR(VLOOKUP(AV2441,'[2]Listas anexo 1'!$J$13:$K$21,2,FALSE),"")</f>
        <v>TASASOBI</v>
      </c>
      <c r="G2441" s="23" t="str">
        <f>+IFERROR(VLOOKUP(AW2441,'[2]LISTAS ANEXO 1. 2'!$A$9:$B$38,2,FALSE),"")</f>
        <v>FI</v>
      </c>
      <c r="H2441" s="23" t="str">
        <f>+IFERROR(IF(C2441="ADMINYCOOR",VLOOKUP(AY2441,'[2]LISTAS ANEXO 1. 3'!$B$13:$C$42,2,FALSE),IF(C2441="TASAS",VLOOKUP(AY2441,'[2]LISTAS ANEXO 1. 3'!$B$43:$C$51,2,FALSE),IF(C2441="FORTALECIMIENTO",VLOOKUP(AY2441,'[2]LISTAS ANEXO 1. 3'!$B$52:$C$58,2,FALSE),""))),"")</f>
        <v>AAA</v>
      </c>
      <c r="I2441" s="23" t="str">
        <f>+IFERROR(VLOOKUP(#REF!,'[2]LISTAS ANEXO 1. 4'!$B$74:$C$90,2,FALSE),"")</f>
        <v/>
      </c>
      <c r="J2441" s="23" t="str">
        <f>+IFERROR(VLOOKUP(X2441,[2]ORDINALES!$B$2:$C$5,2,FALSE),"")</f>
        <v>CTADOS</v>
      </c>
      <c r="K2441" s="23" t="str">
        <f>+IFERROR(VLOOKUP(#REF!,[2]REGION!$G$2:$I$1125,2,FALSE),"")</f>
        <v/>
      </c>
      <c r="L2441" s="23" t="str">
        <f>+IFERROR(VLOOKUP(AI2441,[2]REGION!$G$2:$I$1125,2,FALSE),"")</f>
        <v>NACION</v>
      </c>
      <c r="M2441" s="23" t="str">
        <f>+IFERROR(VLOOKUP(#REF!,[2]ORDINALES!$H$2:$I$382,2,FALSE),"")</f>
        <v/>
      </c>
      <c r="N2441" s="23" t="str">
        <f>IFERROR(VLOOKUP(U2441,'[2]Lista Willy'!$B$11:$D$14,3,FALSE),"")</f>
        <v>REC_20</v>
      </c>
      <c r="O2441" s="24"/>
      <c r="P2441" s="90">
        <v>74007</v>
      </c>
      <c r="Q2441" s="90" t="s">
        <v>540</v>
      </c>
      <c r="R2441" s="90" t="s">
        <v>2311</v>
      </c>
      <c r="S2441" s="90" t="s">
        <v>2370</v>
      </c>
      <c r="T2441" s="90" t="s">
        <v>2311</v>
      </c>
      <c r="U2441" s="90" t="s">
        <v>153</v>
      </c>
      <c r="V2441" s="94" t="s">
        <v>154</v>
      </c>
      <c r="W2441" s="90" t="s">
        <v>54</v>
      </c>
      <c r="X2441" s="90" t="s">
        <v>55</v>
      </c>
      <c r="Y2441" s="90" t="s">
        <v>2383</v>
      </c>
      <c r="Z2441" s="88">
        <v>50000000</v>
      </c>
      <c r="AA2441" s="120"/>
      <c r="AB2441" s="88"/>
      <c r="AC2441" s="88"/>
      <c r="AD2441" s="88"/>
      <c r="AE2441" s="120">
        <v>50000000</v>
      </c>
      <c r="AF2441" s="88"/>
      <c r="AG2441" s="89">
        <v>0</v>
      </c>
      <c r="AH2441" s="90" t="s">
        <v>567</v>
      </c>
      <c r="AI2441" s="90" t="s">
        <v>58</v>
      </c>
      <c r="AJ2441" s="90" t="s">
        <v>58</v>
      </c>
      <c r="AK2441" s="90" t="s">
        <v>59</v>
      </c>
      <c r="AL2441" s="90" t="s">
        <v>2339</v>
      </c>
      <c r="AM2441" s="90"/>
      <c r="AN2441" s="90" t="s">
        <v>567</v>
      </c>
      <c r="AO2441" s="90"/>
      <c r="AP2441" s="90" t="s">
        <v>567</v>
      </c>
      <c r="AQ2441" s="90" t="s">
        <v>387</v>
      </c>
      <c r="AR2441" s="90" t="s">
        <v>2323</v>
      </c>
      <c r="AS2441" s="90" t="s">
        <v>60</v>
      </c>
      <c r="AT2441" s="90" t="s">
        <v>1123</v>
      </c>
      <c r="AU2441" s="97" t="s">
        <v>1124</v>
      </c>
      <c r="AV2441" s="98" t="s">
        <v>1125</v>
      </c>
      <c r="AW2441" s="98" t="s">
        <v>1126</v>
      </c>
      <c r="AX2441" s="97" t="s">
        <v>1127</v>
      </c>
      <c r="AY2441" s="98" t="s">
        <v>1128</v>
      </c>
      <c r="AZ2441" s="98" t="s">
        <v>2382</v>
      </c>
      <c r="BA2441" s="24"/>
    </row>
    <row r="2442" spans="1:53" ht="84.75" customHeight="1">
      <c r="A2442" s="23" t="str">
        <f>+IFERROR(VLOOKUP(R2442,'[2]Listas niveles'!$D$2:$E$11,2,FALSE),"")</f>
        <v>DTOR</v>
      </c>
      <c r="B2442" s="23" t="str">
        <f>+IFERROR(VLOOKUP(AS2442,'[2]Listas anexo 1'!$A$7:$B$8,2,FALSE),"")</f>
        <v>ADMIN</v>
      </c>
      <c r="C2442" s="23" t="str">
        <f>+IFERROR(VLOOKUP(AT2442,'[2]Listas anexo 1'!$A$13:$B$15,2,FALSE),"")</f>
        <v>TASAS</v>
      </c>
      <c r="D2442" s="23" t="str">
        <f>+IFERROR(VLOOKUP(AT2442,'[2]Listas anexo 1'!$A$13:$C$15,3,FALSE),"")</f>
        <v>AUMENTAR</v>
      </c>
      <c r="E2442" s="23" t="str">
        <f>+IFERROR(VLOOKUP(AT2442,'[2]Listas anexo 1'!$A$19:$B$21,2,FALSE),"")</f>
        <v>TASAOB</v>
      </c>
      <c r="F2442" s="23" t="str">
        <f>+IFERROR(VLOOKUP(AV2442,'[2]Listas anexo 1'!$J$13:$K$21,2,FALSE),"")</f>
        <v>TASASOBI</v>
      </c>
      <c r="G2442" s="23" t="str">
        <f>+IFERROR(VLOOKUP(AW2442,'[2]LISTAS ANEXO 1. 2'!$A$9:$B$38,2,FALSE),"")</f>
        <v>FI</v>
      </c>
      <c r="H2442" s="23" t="str">
        <f>+IFERROR(IF(C2442="ADMINYCOOR",VLOOKUP(AY2442,'[2]LISTAS ANEXO 1. 3'!$B$13:$C$42,2,FALSE),IF(C2442="TASAS",VLOOKUP(AY2442,'[2]LISTAS ANEXO 1. 3'!$B$43:$C$51,2,FALSE),IF(C2442="FORTALECIMIENTO",VLOOKUP(AY2442,'[2]LISTAS ANEXO 1. 3'!$B$52:$C$58,2,FALSE),""))),"")</f>
        <v>AAA</v>
      </c>
      <c r="I2442" s="23" t="str">
        <f>+IFERROR(VLOOKUP(#REF!,'[2]LISTAS ANEXO 1. 4'!$B$74:$C$90,2,FALSE),"")</f>
        <v/>
      </c>
      <c r="J2442" s="23" t="str">
        <f>+IFERROR(VLOOKUP(X2442,[2]ORDINALES!$B$2:$C$5,2,FALSE),"")</f>
        <v>CTADOS</v>
      </c>
      <c r="K2442" s="23" t="str">
        <f>+IFERROR(VLOOKUP(#REF!,[2]REGION!$G$2:$I$1125,2,FALSE),"")</f>
        <v/>
      </c>
      <c r="L2442" s="23" t="str">
        <f>+IFERROR(VLOOKUP(AI2442,[2]REGION!$G$2:$I$1125,2,FALSE),"")</f>
        <v>NACION</v>
      </c>
      <c r="M2442" s="23" t="str">
        <f>+IFERROR(VLOOKUP(#REF!,[2]ORDINALES!$H$2:$I$382,2,FALSE),"")</f>
        <v/>
      </c>
      <c r="N2442" s="23" t="str">
        <f>IFERROR(VLOOKUP(U2442,'[2]Lista Willy'!$B$11:$D$14,3,FALSE),"")</f>
        <v>REC_21</v>
      </c>
      <c r="O2442" s="24"/>
      <c r="P2442" s="90">
        <v>74008</v>
      </c>
      <c r="Q2442" s="90" t="s">
        <v>540</v>
      </c>
      <c r="R2442" s="90" t="s">
        <v>2311</v>
      </c>
      <c r="S2442" s="90" t="s">
        <v>2370</v>
      </c>
      <c r="T2442" s="90" t="s">
        <v>2311</v>
      </c>
      <c r="U2442" s="90" t="s">
        <v>1028</v>
      </c>
      <c r="V2442" s="94" t="s">
        <v>154</v>
      </c>
      <c r="W2442" s="90" t="s">
        <v>54</v>
      </c>
      <c r="X2442" s="90" t="s">
        <v>55</v>
      </c>
      <c r="Y2442" s="90" t="s">
        <v>2380</v>
      </c>
      <c r="Z2442" s="88">
        <v>326264257</v>
      </c>
      <c r="AA2442" s="120"/>
      <c r="AB2442" s="88"/>
      <c r="AC2442" s="88"/>
      <c r="AD2442" s="88"/>
      <c r="AE2442" s="120">
        <v>326264257</v>
      </c>
      <c r="AF2442" s="88"/>
      <c r="AG2442" s="89">
        <v>0</v>
      </c>
      <c r="AH2442" s="90" t="s">
        <v>567</v>
      </c>
      <c r="AI2442" s="90" t="s">
        <v>58</v>
      </c>
      <c r="AJ2442" s="90" t="s">
        <v>58</v>
      </c>
      <c r="AK2442" s="90" t="s">
        <v>59</v>
      </c>
      <c r="AL2442" s="90" t="s">
        <v>2339</v>
      </c>
      <c r="AM2442" s="90"/>
      <c r="AN2442" s="90" t="s">
        <v>567</v>
      </c>
      <c r="AO2442" s="90"/>
      <c r="AP2442" s="90" t="s">
        <v>567</v>
      </c>
      <c r="AQ2442" s="90" t="s">
        <v>387</v>
      </c>
      <c r="AR2442" s="90" t="s">
        <v>2323</v>
      </c>
      <c r="AS2442" s="90" t="s">
        <v>60</v>
      </c>
      <c r="AT2442" s="90" t="s">
        <v>1123</v>
      </c>
      <c r="AU2442" s="97" t="s">
        <v>1124</v>
      </c>
      <c r="AV2442" s="98" t="s">
        <v>1125</v>
      </c>
      <c r="AW2442" s="98" t="s">
        <v>1126</v>
      </c>
      <c r="AX2442" s="97" t="s">
        <v>1127</v>
      </c>
      <c r="AY2442" s="98" t="s">
        <v>1128</v>
      </c>
      <c r="AZ2442" s="98" t="s">
        <v>2384</v>
      </c>
      <c r="BA2442" s="24"/>
    </row>
    <row r="2443" spans="1:53" ht="84.75" customHeight="1">
      <c r="A2443" s="23" t="str">
        <f>+IFERROR(VLOOKUP(R2443,'[2]Listas niveles'!$D$2:$E$11,2,FALSE),"")</f>
        <v>DTOR</v>
      </c>
      <c r="B2443" s="23" t="str">
        <f>+IFERROR(VLOOKUP(AS2443,'[2]Listas anexo 1'!$A$7:$B$8,2,FALSE),"")</f>
        <v>ADMIN</v>
      </c>
      <c r="C2443" s="23" t="str">
        <f>+IFERROR(VLOOKUP(AT2443,'[2]Listas anexo 1'!$A$13:$B$15,2,FALSE),"")</f>
        <v>TASAS</v>
      </c>
      <c r="D2443" s="23" t="str">
        <f>+IFERROR(VLOOKUP(AT2443,'[2]Listas anexo 1'!$A$13:$C$15,3,FALSE),"")</f>
        <v>AUMENTAR</v>
      </c>
      <c r="E2443" s="23" t="str">
        <f>+IFERROR(VLOOKUP(AT2443,'[2]Listas anexo 1'!$A$19:$B$21,2,FALSE),"")</f>
        <v>TASAOB</v>
      </c>
      <c r="F2443" s="23" t="str">
        <f>+IFERROR(VLOOKUP(AV2443,'[2]Listas anexo 1'!$J$13:$K$21,2,FALSE),"")</f>
        <v>TASASOBI</v>
      </c>
      <c r="G2443" s="23" t="str">
        <f>+IFERROR(VLOOKUP(AW2443,'[2]LISTAS ANEXO 1. 2'!$A$9:$B$38,2,FALSE),"")</f>
        <v>FI</v>
      </c>
      <c r="H2443" s="23" t="str">
        <f>+IFERROR(IF(C2443="ADMINYCOOR",VLOOKUP(AY2443,'[2]LISTAS ANEXO 1. 3'!$B$13:$C$42,2,FALSE),IF(C2443="TASAS",VLOOKUP(AY2443,'[2]LISTAS ANEXO 1. 3'!$B$43:$C$51,2,FALSE),IF(C2443="FORTALECIMIENTO",VLOOKUP(AY2443,'[2]LISTAS ANEXO 1. 3'!$B$52:$C$58,2,FALSE),""))),"")</f>
        <v>AAA</v>
      </c>
      <c r="I2443" s="23" t="str">
        <f>+IFERROR(VLOOKUP(#REF!,'[2]LISTAS ANEXO 1. 4'!$B$74:$C$90,2,FALSE),"")</f>
        <v/>
      </c>
      <c r="J2443" s="23" t="str">
        <f>+IFERROR(VLOOKUP(X2443,[2]ORDINALES!$B$2:$C$5,2,FALSE),"")</f>
        <v>CTADOS</v>
      </c>
      <c r="K2443" s="23" t="str">
        <f>+IFERROR(VLOOKUP(#REF!,[2]REGION!$G$2:$I$1125,2,FALSE),"")</f>
        <v/>
      </c>
      <c r="L2443" s="23" t="str">
        <f>+IFERROR(VLOOKUP(AI2443,[2]REGION!$G$2:$I$1125,2,FALSE),"")</f>
        <v>NACION</v>
      </c>
      <c r="M2443" s="23" t="str">
        <f>+IFERROR(VLOOKUP(#REF!,[2]ORDINALES!$H$2:$I$382,2,FALSE),"")</f>
        <v/>
      </c>
      <c r="N2443" s="23" t="str">
        <f>IFERROR(VLOOKUP(U2443,'[2]Lista Willy'!$B$11:$D$14,3,FALSE),"")</f>
        <v>REC_20</v>
      </c>
      <c r="O2443" s="24"/>
      <c r="P2443" s="90">
        <v>74009</v>
      </c>
      <c r="Q2443" s="90" t="s">
        <v>540</v>
      </c>
      <c r="R2443" s="90" t="s">
        <v>2311</v>
      </c>
      <c r="S2443" s="90" t="s">
        <v>2370</v>
      </c>
      <c r="T2443" s="90" t="s">
        <v>2311</v>
      </c>
      <c r="U2443" s="90" t="s">
        <v>153</v>
      </c>
      <c r="V2443" s="94" t="s">
        <v>154</v>
      </c>
      <c r="W2443" s="90" t="s">
        <v>54</v>
      </c>
      <c r="X2443" s="90" t="s">
        <v>55</v>
      </c>
      <c r="Y2443" s="90" t="s">
        <v>2385</v>
      </c>
      <c r="Z2443" s="88">
        <v>108539463</v>
      </c>
      <c r="AA2443" s="120"/>
      <c r="AB2443" s="88"/>
      <c r="AC2443" s="88"/>
      <c r="AD2443" s="88"/>
      <c r="AE2443" s="120">
        <v>108539463</v>
      </c>
      <c r="AF2443" s="88"/>
      <c r="AG2443" s="89">
        <v>0</v>
      </c>
      <c r="AH2443" s="90" t="s">
        <v>567</v>
      </c>
      <c r="AI2443" s="90" t="s">
        <v>58</v>
      </c>
      <c r="AJ2443" s="90" t="s">
        <v>58</v>
      </c>
      <c r="AK2443" s="90" t="s">
        <v>59</v>
      </c>
      <c r="AL2443" s="90" t="s">
        <v>2339</v>
      </c>
      <c r="AM2443" s="90"/>
      <c r="AN2443" s="90" t="s">
        <v>567</v>
      </c>
      <c r="AO2443" s="90"/>
      <c r="AP2443" s="90" t="s">
        <v>567</v>
      </c>
      <c r="AQ2443" s="90" t="s">
        <v>387</v>
      </c>
      <c r="AR2443" s="90" t="s">
        <v>2323</v>
      </c>
      <c r="AS2443" s="90" t="s">
        <v>60</v>
      </c>
      <c r="AT2443" s="90" t="s">
        <v>1123</v>
      </c>
      <c r="AU2443" s="97" t="s">
        <v>1124</v>
      </c>
      <c r="AV2443" s="98" t="s">
        <v>1125</v>
      </c>
      <c r="AW2443" s="98" t="s">
        <v>1126</v>
      </c>
      <c r="AX2443" s="97" t="s">
        <v>1127</v>
      </c>
      <c r="AY2443" s="98" t="s">
        <v>1128</v>
      </c>
      <c r="AZ2443" s="98" t="s">
        <v>2384</v>
      </c>
      <c r="BA2443" s="24"/>
    </row>
    <row r="2444" spans="1:53" ht="84.75" customHeight="1">
      <c r="A2444" s="23" t="str">
        <f>+IFERROR(VLOOKUP(R2444,'[2]Listas niveles'!$D$2:$E$11,2,FALSE),"")</f>
        <v>DTOR</v>
      </c>
      <c r="B2444" s="23" t="str">
        <f>+IFERROR(VLOOKUP(AS2444,'[2]Listas anexo 1'!$A$7:$B$8,2,FALSE),"")</f>
        <v>ADMIN</v>
      </c>
      <c r="C2444" s="23" t="str">
        <f>+IFERROR(VLOOKUP(AT2444,'[2]Listas anexo 1'!$A$13:$B$15,2,FALSE),"")</f>
        <v>TASAS</v>
      </c>
      <c r="D2444" s="23" t="str">
        <f>+IFERROR(VLOOKUP(AT2444,'[2]Listas anexo 1'!$A$13:$C$15,3,FALSE),"")</f>
        <v>AUMENTAR</v>
      </c>
      <c r="E2444" s="23" t="str">
        <f>+IFERROR(VLOOKUP(AT2444,'[2]Listas anexo 1'!$A$19:$B$21,2,FALSE),"")</f>
        <v>TASAOB</v>
      </c>
      <c r="F2444" s="23" t="str">
        <f>+IFERROR(VLOOKUP(AV2444,'[2]Listas anexo 1'!$J$13:$K$21,2,FALSE),"")</f>
        <v>TASASOBI</v>
      </c>
      <c r="G2444" s="23" t="str">
        <f>+IFERROR(VLOOKUP(AW2444,'[2]LISTAS ANEXO 1. 2'!$A$9:$B$38,2,FALSE),"")</f>
        <v>FI</v>
      </c>
      <c r="H2444" s="23" t="str">
        <f>+IFERROR(IF(C2444="ADMINYCOOR",VLOOKUP(AY2444,'[2]LISTAS ANEXO 1. 3'!$B$13:$C$42,2,FALSE),IF(C2444="TASAS",VLOOKUP(AY2444,'[2]LISTAS ANEXO 1. 3'!$B$43:$C$51,2,FALSE),IF(C2444="FORTALECIMIENTO",VLOOKUP(AY2444,'[2]LISTAS ANEXO 1. 3'!$B$52:$C$58,2,FALSE),""))),"")</f>
        <v>AAA</v>
      </c>
      <c r="I2444" s="23" t="str">
        <f>+IFERROR(VLOOKUP(#REF!,'[2]LISTAS ANEXO 1. 4'!$B$74:$C$90,2,FALSE),"")</f>
        <v/>
      </c>
      <c r="J2444" s="23" t="str">
        <f>+IFERROR(VLOOKUP(X2444,[2]ORDINALES!$B$2:$C$5,2,FALSE),"")</f>
        <v>CTADOS</v>
      </c>
      <c r="K2444" s="23" t="str">
        <f>+IFERROR(VLOOKUP(#REF!,[2]REGION!$G$2:$I$1125,2,FALSE),"")</f>
        <v/>
      </c>
      <c r="L2444" s="23" t="str">
        <f>+IFERROR(VLOOKUP(AI2444,[2]REGION!$G$2:$I$1125,2,FALSE),"")</f>
        <v>NACION</v>
      </c>
      <c r="M2444" s="23" t="str">
        <f>+IFERROR(VLOOKUP(#REF!,[2]ORDINALES!$H$2:$I$382,2,FALSE),"")</f>
        <v/>
      </c>
      <c r="N2444" s="23" t="str">
        <f>IFERROR(VLOOKUP(U2444,'[2]Lista Willy'!$B$11:$D$14,3,FALSE),"")</f>
        <v>REC_21</v>
      </c>
      <c r="O2444" s="24"/>
      <c r="P2444" s="90">
        <v>74010</v>
      </c>
      <c r="Q2444" s="90" t="s">
        <v>540</v>
      </c>
      <c r="R2444" s="90" t="s">
        <v>2311</v>
      </c>
      <c r="S2444" s="90" t="s">
        <v>2370</v>
      </c>
      <c r="T2444" s="90" t="s">
        <v>2311</v>
      </c>
      <c r="U2444" s="90" t="s">
        <v>1028</v>
      </c>
      <c r="V2444" s="94" t="s">
        <v>154</v>
      </c>
      <c r="W2444" s="90" t="s">
        <v>54</v>
      </c>
      <c r="X2444" s="90" t="s">
        <v>55</v>
      </c>
      <c r="Y2444" s="90" t="s">
        <v>2386</v>
      </c>
      <c r="Z2444" s="88">
        <v>192460537</v>
      </c>
      <c r="AA2444" s="120"/>
      <c r="AB2444" s="88"/>
      <c r="AC2444" s="88"/>
      <c r="AD2444" s="88"/>
      <c r="AE2444" s="120">
        <v>192460537</v>
      </c>
      <c r="AF2444" s="88"/>
      <c r="AG2444" s="89">
        <v>0</v>
      </c>
      <c r="AH2444" s="90" t="s">
        <v>567</v>
      </c>
      <c r="AI2444" s="90" t="s">
        <v>58</v>
      </c>
      <c r="AJ2444" s="90" t="s">
        <v>58</v>
      </c>
      <c r="AK2444" s="90" t="s">
        <v>59</v>
      </c>
      <c r="AL2444" s="90" t="s">
        <v>2339</v>
      </c>
      <c r="AM2444" s="90"/>
      <c r="AN2444" s="90" t="s">
        <v>567</v>
      </c>
      <c r="AO2444" s="90"/>
      <c r="AP2444" s="90" t="s">
        <v>567</v>
      </c>
      <c r="AQ2444" s="90" t="s">
        <v>387</v>
      </c>
      <c r="AR2444" s="90" t="s">
        <v>2323</v>
      </c>
      <c r="AS2444" s="90" t="s">
        <v>60</v>
      </c>
      <c r="AT2444" s="90" t="s">
        <v>1123</v>
      </c>
      <c r="AU2444" s="97" t="s">
        <v>1124</v>
      </c>
      <c r="AV2444" s="98" t="s">
        <v>1125</v>
      </c>
      <c r="AW2444" s="98" t="s">
        <v>1126</v>
      </c>
      <c r="AX2444" s="97" t="s">
        <v>1127</v>
      </c>
      <c r="AY2444" s="98" t="s">
        <v>1128</v>
      </c>
      <c r="AZ2444" s="98" t="s">
        <v>2384</v>
      </c>
      <c r="BA2444" s="24"/>
    </row>
    <row r="2445" spans="1:53" ht="84.75" customHeight="1">
      <c r="A2445" s="23" t="str">
        <f>+IFERROR(VLOOKUP(R2445,'[2]Listas niveles'!$D$2:$E$11,2,FALSE),"")</f>
        <v>DTOR</v>
      </c>
      <c r="B2445" s="23" t="str">
        <f>+IFERROR(VLOOKUP(AS2445,'[2]Listas anexo 1'!$A$7:$B$8,2,FALSE),"")</f>
        <v>ADMIN</v>
      </c>
      <c r="C2445" s="23" t="str">
        <f>+IFERROR(VLOOKUP(AT2445,'[2]Listas anexo 1'!$A$13:$B$15,2,FALSE),"")</f>
        <v>TASAS</v>
      </c>
      <c r="D2445" s="23" t="str">
        <f>+IFERROR(VLOOKUP(AT2445,'[2]Listas anexo 1'!$A$13:$C$15,3,FALSE),"")</f>
        <v>AUMENTAR</v>
      </c>
      <c r="E2445" s="23" t="str">
        <f>+IFERROR(VLOOKUP(AT2445,'[2]Listas anexo 1'!$A$19:$B$21,2,FALSE),"")</f>
        <v>TASAOB</v>
      </c>
      <c r="F2445" s="23" t="str">
        <f>+IFERROR(VLOOKUP(AV2445,'[2]Listas anexo 1'!$J$13:$K$21,2,FALSE),"")</f>
        <v>TASASOBI</v>
      </c>
      <c r="G2445" s="23" t="str">
        <f>+IFERROR(VLOOKUP(AW2445,'[2]LISTAS ANEXO 1. 2'!$A$9:$B$38,2,FALSE),"")</f>
        <v>FI</v>
      </c>
      <c r="H2445" s="23" t="str">
        <f>+IFERROR(IF(C2445="ADMINYCOOR",VLOOKUP(AY2445,'[2]LISTAS ANEXO 1. 3'!$B$13:$C$42,2,FALSE),IF(C2445="TASAS",VLOOKUP(AY2445,'[2]LISTAS ANEXO 1. 3'!$B$43:$C$51,2,FALSE),IF(C2445="FORTALECIMIENTO",VLOOKUP(AY2445,'[2]LISTAS ANEXO 1. 3'!$B$52:$C$58,2,FALSE),""))),"")</f>
        <v>AAA</v>
      </c>
      <c r="I2445" s="23" t="str">
        <f>+IFERROR(VLOOKUP(#REF!,'[2]LISTAS ANEXO 1. 4'!$B$74:$C$90,2,FALSE),"")</f>
        <v/>
      </c>
      <c r="J2445" s="23" t="str">
        <f>+IFERROR(VLOOKUP(X2445,[2]ORDINALES!$B$2:$C$5,2,FALSE),"")</f>
        <v>CTADOS</v>
      </c>
      <c r="K2445" s="23" t="str">
        <f>+IFERROR(VLOOKUP(#REF!,[2]REGION!$G$2:$I$1125,2,FALSE),"")</f>
        <v/>
      </c>
      <c r="L2445" s="23" t="str">
        <f>+IFERROR(VLOOKUP(AI2445,[2]REGION!$G$2:$I$1125,2,FALSE),"")</f>
        <v>NACION</v>
      </c>
      <c r="M2445" s="23" t="str">
        <f>+IFERROR(VLOOKUP(#REF!,[2]ORDINALES!$H$2:$I$382,2,FALSE),"")</f>
        <v/>
      </c>
      <c r="N2445" s="23" t="str">
        <f>IFERROR(VLOOKUP(U2445,'[2]Lista Willy'!$B$11:$D$14,3,FALSE),"")</f>
        <v>REC_20</v>
      </c>
      <c r="O2445" s="24"/>
      <c r="P2445" s="90">
        <v>74011</v>
      </c>
      <c r="Q2445" s="90" t="s">
        <v>540</v>
      </c>
      <c r="R2445" s="90" t="s">
        <v>2311</v>
      </c>
      <c r="S2445" s="90" t="s">
        <v>2370</v>
      </c>
      <c r="T2445" s="90" t="s">
        <v>2311</v>
      </c>
      <c r="U2445" s="90" t="s">
        <v>153</v>
      </c>
      <c r="V2445" s="94" t="s">
        <v>154</v>
      </c>
      <c r="W2445" s="90" t="s">
        <v>54</v>
      </c>
      <c r="X2445" s="90" t="s">
        <v>55</v>
      </c>
      <c r="Y2445" s="90" t="s">
        <v>2387</v>
      </c>
      <c r="Z2445" s="88">
        <v>120000000</v>
      </c>
      <c r="AA2445" s="120"/>
      <c r="AB2445" s="88"/>
      <c r="AC2445" s="88"/>
      <c r="AD2445" s="88"/>
      <c r="AE2445" s="120">
        <v>120000000</v>
      </c>
      <c r="AF2445" s="88"/>
      <c r="AG2445" s="89">
        <v>0</v>
      </c>
      <c r="AH2445" s="90" t="s">
        <v>567</v>
      </c>
      <c r="AI2445" s="90" t="s">
        <v>58</v>
      </c>
      <c r="AJ2445" s="90" t="s">
        <v>58</v>
      </c>
      <c r="AK2445" s="90" t="s">
        <v>59</v>
      </c>
      <c r="AL2445" s="90" t="s">
        <v>2339</v>
      </c>
      <c r="AM2445" s="90"/>
      <c r="AN2445" s="90" t="s">
        <v>567</v>
      </c>
      <c r="AO2445" s="90"/>
      <c r="AP2445" s="90" t="s">
        <v>567</v>
      </c>
      <c r="AQ2445" s="90" t="s">
        <v>387</v>
      </c>
      <c r="AR2445" s="90" t="s">
        <v>2323</v>
      </c>
      <c r="AS2445" s="90" t="s">
        <v>60</v>
      </c>
      <c r="AT2445" s="90" t="s">
        <v>1123</v>
      </c>
      <c r="AU2445" s="97" t="s">
        <v>1124</v>
      </c>
      <c r="AV2445" s="98" t="s">
        <v>1125</v>
      </c>
      <c r="AW2445" s="98" t="s">
        <v>1126</v>
      </c>
      <c r="AX2445" s="97" t="s">
        <v>1127</v>
      </c>
      <c r="AY2445" s="98" t="s">
        <v>1128</v>
      </c>
      <c r="AZ2445" s="98" t="s">
        <v>2384</v>
      </c>
      <c r="BA2445" s="24"/>
    </row>
    <row r="2446" spans="1:53" ht="84.75" customHeight="1">
      <c r="A2446" s="23" t="str">
        <f>+IFERROR(VLOOKUP(R2446,'[2]Listas niveles'!$D$2:$E$11,2,FALSE),"")</f>
        <v>DTOR</v>
      </c>
      <c r="B2446" s="23" t="str">
        <f>+IFERROR(VLOOKUP(AS2446,'[2]Listas anexo 1'!$A$7:$B$8,2,FALSE),"")</f>
        <v>ADMIN</v>
      </c>
      <c r="C2446" s="23" t="str">
        <f>+IFERROR(VLOOKUP(AT2446,'[2]Listas anexo 1'!$A$13:$B$15,2,FALSE),"")</f>
        <v>TASAS</v>
      </c>
      <c r="D2446" s="23" t="str">
        <f>+IFERROR(VLOOKUP(AT2446,'[2]Listas anexo 1'!$A$13:$C$15,3,FALSE),"")</f>
        <v>AUMENTAR</v>
      </c>
      <c r="E2446" s="23" t="str">
        <f>+IFERROR(VLOOKUP(AT2446,'[2]Listas anexo 1'!$A$19:$B$21,2,FALSE),"")</f>
        <v>TASAOB</v>
      </c>
      <c r="F2446" s="23" t="str">
        <f>+IFERROR(VLOOKUP(AV2446,'[2]Listas anexo 1'!$J$13:$K$21,2,FALSE),"")</f>
        <v>TASASOBI</v>
      </c>
      <c r="G2446" s="23" t="str">
        <f>+IFERROR(VLOOKUP(AW2446,'[2]LISTAS ANEXO 1. 2'!$A$9:$B$38,2,FALSE),"")</f>
        <v>FI</v>
      </c>
      <c r="H2446" s="23" t="str">
        <f>+IFERROR(IF(C2446="ADMINYCOOR",VLOOKUP(AY2446,'[2]LISTAS ANEXO 1. 3'!$B$13:$C$42,2,FALSE),IF(C2446="TASAS",VLOOKUP(AY2446,'[2]LISTAS ANEXO 1. 3'!$B$43:$C$51,2,FALSE),IF(C2446="FORTALECIMIENTO",VLOOKUP(AY2446,'[2]LISTAS ANEXO 1. 3'!$B$52:$C$58,2,FALSE),""))),"")</f>
        <v>BBB</v>
      </c>
      <c r="I2446" s="23" t="str">
        <f>+IFERROR(VLOOKUP(#REF!,'[2]LISTAS ANEXO 1. 4'!$B$74:$C$90,2,FALSE),"")</f>
        <v/>
      </c>
      <c r="J2446" s="23" t="str">
        <f>+IFERROR(VLOOKUP(X2446,[2]ORDINALES!$B$2:$C$5,2,FALSE),"")</f>
        <v>CTADOS</v>
      </c>
      <c r="K2446" s="23" t="str">
        <f>+IFERROR(VLOOKUP(#REF!,[2]REGION!$G$2:$I$1125,2,FALSE),"")</f>
        <v/>
      </c>
      <c r="L2446" s="23" t="str">
        <f>+IFERROR(VLOOKUP(AI2446,[2]REGION!$G$2:$I$1125,2,FALSE),"")</f>
        <v>NACION</v>
      </c>
      <c r="M2446" s="23" t="str">
        <f>+IFERROR(VLOOKUP(#REF!,[2]ORDINALES!$H$2:$I$382,2,FALSE),"")</f>
        <v/>
      </c>
      <c r="N2446" s="23" t="str">
        <f>IFERROR(VLOOKUP(U2446,'[2]Lista Willy'!$B$11:$D$14,3,FALSE),"")</f>
        <v>REC_21</v>
      </c>
      <c r="O2446" s="24"/>
      <c r="P2446" s="90">
        <v>74012</v>
      </c>
      <c r="Q2446" s="90" t="s">
        <v>540</v>
      </c>
      <c r="R2446" s="90" t="s">
        <v>2311</v>
      </c>
      <c r="S2446" s="90" t="s">
        <v>2370</v>
      </c>
      <c r="T2446" s="90" t="s">
        <v>2311</v>
      </c>
      <c r="U2446" s="90" t="s">
        <v>1028</v>
      </c>
      <c r="V2446" s="94" t="s">
        <v>154</v>
      </c>
      <c r="W2446" s="90" t="s">
        <v>54</v>
      </c>
      <c r="X2446" s="90" t="s">
        <v>55</v>
      </c>
      <c r="Y2446" s="90" t="s">
        <v>2388</v>
      </c>
      <c r="Z2446" s="88">
        <v>57986247</v>
      </c>
      <c r="AA2446" s="120"/>
      <c r="AB2446" s="88"/>
      <c r="AC2446" s="88"/>
      <c r="AD2446" s="88"/>
      <c r="AE2446" s="120">
        <v>57986247</v>
      </c>
      <c r="AF2446" s="88"/>
      <c r="AG2446" s="89">
        <v>0</v>
      </c>
      <c r="AH2446" s="90" t="s">
        <v>567</v>
      </c>
      <c r="AI2446" s="90" t="s">
        <v>58</v>
      </c>
      <c r="AJ2446" s="90" t="s">
        <v>58</v>
      </c>
      <c r="AK2446" s="90" t="s">
        <v>59</v>
      </c>
      <c r="AL2446" s="90" t="s">
        <v>2339</v>
      </c>
      <c r="AM2446" s="90"/>
      <c r="AN2446" s="90" t="s">
        <v>567</v>
      </c>
      <c r="AO2446" s="90"/>
      <c r="AP2446" s="90" t="s">
        <v>567</v>
      </c>
      <c r="AQ2446" s="90" t="s">
        <v>387</v>
      </c>
      <c r="AR2446" s="90" t="s">
        <v>2323</v>
      </c>
      <c r="AS2446" s="90" t="s">
        <v>60</v>
      </c>
      <c r="AT2446" s="90" t="s">
        <v>1123</v>
      </c>
      <c r="AU2446" s="97" t="s">
        <v>1124</v>
      </c>
      <c r="AV2446" s="98" t="s">
        <v>1125</v>
      </c>
      <c r="AW2446" s="98" t="s">
        <v>1126</v>
      </c>
      <c r="AX2446" s="97" t="s">
        <v>1127</v>
      </c>
      <c r="AY2446" s="98" t="s">
        <v>2389</v>
      </c>
      <c r="AZ2446" s="98" t="s">
        <v>2390</v>
      </c>
      <c r="BA2446" s="24"/>
    </row>
    <row r="2447" spans="1:53" ht="84.75" customHeight="1">
      <c r="A2447" s="23" t="str">
        <f>+IFERROR(VLOOKUP(R2447,'[2]Listas niveles'!$D$2:$E$11,2,FALSE),"")</f>
        <v>DTOR</v>
      </c>
      <c r="B2447" s="23" t="str">
        <f>+IFERROR(VLOOKUP(AS2447,'[2]Listas anexo 1'!$A$7:$B$8,2,FALSE),"")</f>
        <v>ADMIN</v>
      </c>
      <c r="C2447" s="23" t="str">
        <f>+IFERROR(VLOOKUP(AT2447,'[2]Listas anexo 1'!$A$13:$B$15,2,FALSE),"")</f>
        <v>TASAS</v>
      </c>
      <c r="D2447" s="23" t="str">
        <f>+IFERROR(VLOOKUP(AT2447,'[2]Listas anexo 1'!$A$13:$C$15,3,FALSE),"")</f>
        <v>AUMENTAR</v>
      </c>
      <c r="E2447" s="23" t="str">
        <f>+IFERROR(VLOOKUP(AT2447,'[2]Listas anexo 1'!$A$19:$B$21,2,FALSE),"")</f>
        <v>TASAOB</v>
      </c>
      <c r="F2447" s="23" t="str">
        <f>+IFERROR(VLOOKUP(AV2447,'[2]Listas anexo 1'!$J$13:$K$21,2,FALSE),"")</f>
        <v>TASASOBI</v>
      </c>
      <c r="G2447" s="23" t="str">
        <f>+IFERROR(VLOOKUP(AW2447,'[2]LISTAS ANEXO 1. 2'!$A$9:$B$38,2,FALSE),"")</f>
        <v>FI</v>
      </c>
      <c r="H2447" s="23" t="str">
        <f>+IFERROR(IF(C2447="ADMINYCOOR",VLOOKUP(AY2447,'[2]LISTAS ANEXO 1. 3'!$B$13:$C$42,2,FALSE),IF(C2447="TASAS",VLOOKUP(AY2447,'[2]LISTAS ANEXO 1. 3'!$B$43:$C$51,2,FALSE),IF(C2447="FORTALECIMIENTO",VLOOKUP(AY2447,'[2]LISTAS ANEXO 1. 3'!$B$52:$C$58,2,FALSE),""))),"")</f>
        <v>AAA</v>
      </c>
      <c r="I2447" s="23" t="str">
        <f>+IFERROR(VLOOKUP(#REF!,'[2]LISTAS ANEXO 1. 4'!$B$74:$C$90,2,FALSE),"")</f>
        <v/>
      </c>
      <c r="J2447" s="23" t="str">
        <f>+IFERROR(VLOOKUP(X2447,[2]ORDINALES!$B$2:$C$5,2,FALSE),"")</f>
        <v>CTADOS</v>
      </c>
      <c r="K2447" s="23" t="str">
        <f>+IFERROR(VLOOKUP(#REF!,[2]REGION!$G$2:$I$1125,2,FALSE),"")</f>
        <v/>
      </c>
      <c r="L2447" s="23" t="str">
        <f>+IFERROR(VLOOKUP(AI2447,[2]REGION!$G$2:$I$1125,2,FALSE),"")</f>
        <v>CUNDI</v>
      </c>
      <c r="M2447" s="23" t="str">
        <f>+IFERROR(VLOOKUP(#REF!,[2]ORDINALES!$H$2:$I$382,2,FALSE),"")</f>
        <v/>
      </c>
      <c r="N2447" s="23" t="str">
        <f>IFERROR(VLOOKUP(U2447,'[2]Lista Willy'!$B$11:$D$14,3,FALSE),"")</f>
        <v>REC_21</v>
      </c>
      <c r="O2447" s="24"/>
      <c r="P2447" s="90">
        <v>74013</v>
      </c>
      <c r="Q2447" s="90" t="s">
        <v>540</v>
      </c>
      <c r="R2447" s="90" t="s">
        <v>2311</v>
      </c>
      <c r="S2447" s="90" t="s">
        <v>2370</v>
      </c>
      <c r="T2447" s="90" t="s">
        <v>2311</v>
      </c>
      <c r="U2447" s="90" t="s">
        <v>1028</v>
      </c>
      <c r="V2447" s="94" t="s">
        <v>154</v>
      </c>
      <c r="W2447" s="90" t="s">
        <v>54</v>
      </c>
      <c r="X2447" s="90" t="s">
        <v>55</v>
      </c>
      <c r="Y2447" s="90" t="s">
        <v>2391</v>
      </c>
      <c r="Z2447" s="88">
        <v>66950000</v>
      </c>
      <c r="AA2447" s="120"/>
      <c r="AB2447" s="88"/>
      <c r="AC2447" s="88"/>
      <c r="AD2447" s="88"/>
      <c r="AE2447" s="120">
        <v>66950000</v>
      </c>
      <c r="AF2447" s="89">
        <v>66950000</v>
      </c>
      <c r="AG2447" s="89">
        <v>66950000</v>
      </c>
      <c r="AH2447" s="90" t="s">
        <v>2392</v>
      </c>
      <c r="AI2447" s="90" t="s">
        <v>2372</v>
      </c>
      <c r="AJ2447" s="90" t="s">
        <v>2373</v>
      </c>
      <c r="AK2447" s="90" t="s">
        <v>59</v>
      </c>
      <c r="AL2447" s="90" t="s">
        <v>2339</v>
      </c>
      <c r="AM2447" s="90"/>
      <c r="AN2447" s="90" t="s">
        <v>567</v>
      </c>
      <c r="AO2447" s="90"/>
      <c r="AP2447" s="90" t="s">
        <v>567</v>
      </c>
      <c r="AQ2447" s="90" t="s">
        <v>387</v>
      </c>
      <c r="AR2447" s="90" t="s">
        <v>2393</v>
      </c>
      <c r="AS2447" s="90" t="s">
        <v>60</v>
      </c>
      <c r="AT2447" s="90" t="s">
        <v>1123</v>
      </c>
      <c r="AU2447" s="97" t="s">
        <v>1124</v>
      </c>
      <c r="AV2447" s="98" t="s">
        <v>1125</v>
      </c>
      <c r="AW2447" s="98" t="s">
        <v>1126</v>
      </c>
      <c r="AX2447" s="97" t="s">
        <v>1127</v>
      </c>
      <c r="AY2447" s="98" t="s">
        <v>1128</v>
      </c>
      <c r="AZ2447" s="98" t="s">
        <v>1129</v>
      </c>
      <c r="BA2447" s="24"/>
    </row>
    <row r="2448" spans="1:53" ht="84.75" customHeight="1">
      <c r="A2448" s="23" t="str">
        <f>+IFERROR(VLOOKUP(R2448,'[2]Listas niveles'!$D$2:$E$11,2,FALSE),"")</f>
        <v>DTOR</v>
      </c>
      <c r="B2448" s="23" t="str">
        <f>+IFERROR(VLOOKUP(AS2448,'[2]Listas anexo 1'!$A$7:$B$8,2,FALSE),"")</f>
        <v>ADMIN</v>
      </c>
      <c r="C2448" s="23" t="str">
        <f>+IFERROR(VLOOKUP(AT2448,'[2]Listas anexo 1'!$A$13:$B$15,2,FALSE),"")</f>
        <v>TASAS</v>
      </c>
      <c r="D2448" s="23" t="str">
        <f>+IFERROR(VLOOKUP(AT2448,'[2]Listas anexo 1'!$A$13:$C$15,3,FALSE),"")</f>
        <v>AUMENTAR</v>
      </c>
      <c r="E2448" s="23" t="str">
        <f>+IFERROR(VLOOKUP(AT2448,'[2]Listas anexo 1'!$A$19:$B$21,2,FALSE),"")</f>
        <v>TASAOB</v>
      </c>
      <c r="F2448" s="23" t="str">
        <f>+IFERROR(VLOOKUP(AV2448,'[2]Listas anexo 1'!$J$13:$K$21,2,FALSE),"")</f>
        <v>TASASOBI</v>
      </c>
      <c r="G2448" s="23" t="str">
        <f>+IFERROR(VLOOKUP(AW2448,'[2]LISTAS ANEXO 1. 2'!$A$9:$B$38,2,FALSE),"")</f>
        <v>FI</v>
      </c>
      <c r="H2448" s="23" t="str">
        <f>+IFERROR(IF(C2448="ADMINYCOOR",VLOOKUP(AY2448,'[2]LISTAS ANEXO 1. 3'!$B$13:$C$42,2,FALSE),IF(C2448="TASAS",VLOOKUP(AY2448,'[2]LISTAS ANEXO 1. 3'!$B$43:$C$51,2,FALSE),IF(C2448="FORTALECIMIENTO",VLOOKUP(AY2448,'[2]LISTAS ANEXO 1. 3'!$B$52:$C$58,2,FALSE),""))),"")</f>
        <v>BBB</v>
      </c>
      <c r="I2448" s="23" t="str">
        <f>+IFERROR(VLOOKUP(#REF!,'[2]LISTAS ANEXO 1. 4'!$B$74:$C$90,2,FALSE),"")</f>
        <v/>
      </c>
      <c r="J2448" s="23" t="str">
        <f>+IFERROR(VLOOKUP(X2448,[2]ORDINALES!$B$2:$C$5,2,FALSE),"")</f>
        <v>CTADOS</v>
      </c>
      <c r="K2448" s="23" t="str">
        <f>+IFERROR(VLOOKUP(#REF!,[2]REGION!$G$2:$I$1125,2,FALSE),"")</f>
        <v/>
      </c>
      <c r="L2448" s="23" t="str">
        <f>+IFERROR(VLOOKUP(AI2448,[2]REGION!$G$2:$I$1125,2,FALSE),"")</f>
        <v>NACION</v>
      </c>
      <c r="M2448" s="23" t="str">
        <f>+IFERROR(VLOOKUP(#REF!,[2]ORDINALES!$H$2:$I$382,2,FALSE),"")</f>
        <v/>
      </c>
      <c r="N2448" s="23" t="str">
        <f>IFERROR(VLOOKUP(U2448,'[2]Lista Willy'!$B$11:$D$14,3,FALSE),"")</f>
        <v>REC_20</v>
      </c>
      <c r="O2448" s="24"/>
      <c r="P2448" s="90">
        <v>74014</v>
      </c>
      <c r="Q2448" s="90" t="s">
        <v>540</v>
      </c>
      <c r="R2448" s="90" t="s">
        <v>2311</v>
      </c>
      <c r="S2448" s="90" t="s">
        <v>2370</v>
      </c>
      <c r="T2448" s="90" t="s">
        <v>2311</v>
      </c>
      <c r="U2448" s="90" t="s">
        <v>153</v>
      </c>
      <c r="V2448" s="94" t="s">
        <v>154</v>
      </c>
      <c r="W2448" s="90" t="s">
        <v>54</v>
      </c>
      <c r="X2448" s="90" t="s">
        <v>55</v>
      </c>
      <c r="Y2448" s="90" t="s">
        <v>2394</v>
      </c>
      <c r="Z2448" s="88">
        <v>1000000000</v>
      </c>
      <c r="AA2448" s="120"/>
      <c r="AB2448" s="88"/>
      <c r="AC2448" s="88"/>
      <c r="AD2448" s="88"/>
      <c r="AE2448" s="120">
        <v>1000000000</v>
      </c>
      <c r="AF2448" s="88"/>
      <c r="AG2448" s="89">
        <v>0</v>
      </c>
      <c r="AH2448" s="90" t="s">
        <v>567</v>
      </c>
      <c r="AI2448" s="90" t="s">
        <v>58</v>
      </c>
      <c r="AJ2448" s="90" t="s">
        <v>58</v>
      </c>
      <c r="AK2448" s="90" t="s">
        <v>59</v>
      </c>
      <c r="AL2448" s="90" t="s">
        <v>2339</v>
      </c>
      <c r="AM2448" s="90"/>
      <c r="AN2448" s="90" t="s">
        <v>567</v>
      </c>
      <c r="AO2448" s="90"/>
      <c r="AP2448" s="90" t="s">
        <v>567</v>
      </c>
      <c r="AQ2448" s="90" t="s">
        <v>387</v>
      </c>
      <c r="AR2448" s="90" t="s">
        <v>2323</v>
      </c>
      <c r="AS2448" s="90" t="s">
        <v>60</v>
      </c>
      <c r="AT2448" s="90" t="s">
        <v>1123</v>
      </c>
      <c r="AU2448" s="97" t="s">
        <v>1124</v>
      </c>
      <c r="AV2448" s="98" t="s">
        <v>1125</v>
      </c>
      <c r="AW2448" s="98" t="s">
        <v>1126</v>
      </c>
      <c r="AX2448" s="97" t="s">
        <v>1127</v>
      </c>
      <c r="AY2448" s="98" t="s">
        <v>2389</v>
      </c>
      <c r="AZ2448" s="98" t="s">
        <v>2390</v>
      </c>
      <c r="BA2448" s="24"/>
    </row>
    <row r="2449" spans="1:53" ht="84.75" customHeight="1">
      <c r="A2449" s="23" t="str">
        <f>+IFERROR(VLOOKUP(R2449,'[2]Listas niveles'!$D$2:$E$11,2,FALSE),"")</f>
        <v>DTOR</v>
      </c>
      <c r="B2449" s="23" t="str">
        <f>+IFERROR(VLOOKUP(AS2449,'[2]Listas anexo 1'!$A$7:$B$8,2,FALSE),"")</f>
        <v>ADMIN</v>
      </c>
      <c r="C2449" s="23" t="str">
        <f>+IFERROR(VLOOKUP(AT2449,'[2]Listas anexo 1'!$A$13:$B$15,2,FALSE),"")</f>
        <v>TASAS</v>
      </c>
      <c r="D2449" s="23" t="str">
        <f>+IFERROR(VLOOKUP(AT2449,'[2]Listas anexo 1'!$A$13:$C$15,3,FALSE),"")</f>
        <v>AUMENTAR</v>
      </c>
      <c r="E2449" s="23" t="str">
        <f>+IFERROR(VLOOKUP(AT2449,'[2]Listas anexo 1'!$A$19:$B$21,2,FALSE),"")</f>
        <v>TASAOB</v>
      </c>
      <c r="F2449" s="23" t="str">
        <f>+IFERROR(VLOOKUP(AV2449,'[2]Listas anexo 1'!$J$13:$K$21,2,FALSE),"")</f>
        <v>TASASOBII</v>
      </c>
      <c r="G2449" s="23" t="str">
        <f>+IFERROR(VLOOKUP(AW2449,'[2]LISTAS ANEXO 1. 2'!$A$9:$B$38,2,FALSE),"")</f>
        <v>FVII</v>
      </c>
      <c r="H2449" s="23" t="str">
        <f>+IFERROR(IF(C2449="ADMINYCOOR",VLOOKUP(AY2449,'[2]LISTAS ANEXO 1. 3'!$B$13:$C$42,2,FALSE),IF(C2449="TASAS",VLOOKUP(AY2449,'[2]LISTAS ANEXO 1. 3'!$B$43:$C$51,2,FALSE),IF(C2449="FORTALECIMIENTO",VLOOKUP(AY2449,'[2]LISTAS ANEXO 1. 3'!$B$52:$C$58,2,FALSE),""))),"")</f>
        <v>HHH</v>
      </c>
      <c r="I2449" s="23" t="str">
        <f>+IFERROR(VLOOKUP(#REF!,'[2]LISTAS ANEXO 1. 4'!$B$74:$C$90,2,FALSE),"")</f>
        <v/>
      </c>
      <c r="J2449" s="23" t="str">
        <f>+IFERROR(VLOOKUP(X2449,[2]ORDINALES!$B$2:$C$5,2,FALSE),"")</f>
        <v>CTADOS</v>
      </c>
      <c r="K2449" s="23" t="str">
        <f>+IFERROR(VLOOKUP(#REF!,[2]REGION!$G$2:$I$1125,2,FALSE),"")</f>
        <v/>
      </c>
      <c r="L2449" s="23" t="str">
        <f>+IFERROR(VLOOKUP(AI2449,[2]REGION!$G$2:$I$1125,2,FALSE),"")</f>
        <v>CUNDI</v>
      </c>
      <c r="M2449" s="23" t="str">
        <f>+IFERROR(VLOOKUP(#REF!,[2]ORDINALES!$H$2:$I$382,2,FALSE),"")</f>
        <v/>
      </c>
      <c r="N2449" s="23" t="str">
        <f>IFERROR(VLOOKUP(U2449,'[2]Lista Willy'!$B$11:$D$14,3,FALSE),"")</f>
        <v>REC_21</v>
      </c>
      <c r="O2449" s="24"/>
      <c r="P2449" s="90">
        <v>74015</v>
      </c>
      <c r="Q2449" s="90" t="s">
        <v>540</v>
      </c>
      <c r="R2449" s="90" t="s">
        <v>2311</v>
      </c>
      <c r="S2449" s="90" t="s">
        <v>2370</v>
      </c>
      <c r="T2449" s="90" t="s">
        <v>2311</v>
      </c>
      <c r="U2449" s="90" t="s">
        <v>1028</v>
      </c>
      <c r="V2449" s="94" t="s">
        <v>154</v>
      </c>
      <c r="W2449" s="90" t="s">
        <v>54</v>
      </c>
      <c r="X2449" s="90" t="s">
        <v>55</v>
      </c>
      <c r="Y2449" s="90" t="s">
        <v>2388</v>
      </c>
      <c r="Z2449" s="88">
        <v>83397474</v>
      </c>
      <c r="AA2449" s="120"/>
      <c r="AB2449" s="88"/>
      <c r="AC2449" s="88"/>
      <c r="AD2449" s="88"/>
      <c r="AE2449" s="120">
        <v>83397474</v>
      </c>
      <c r="AF2449" s="88"/>
      <c r="AG2449" s="89">
        <v>0</v>
      </c>
      <c r="AH2449" s="90" t="s">
        <v>567</v>
      </c>
      <c r="AI2449" s="90" t="s">
        <v>2372</v>
      </c>
      <c r="AJ2449" s="90" t="s">
        <v>2373</v>
      </c>
      <c r="AK2449" s="90" t="s">
        <v>59</v>
      </c>
      <c r="AL2449" s="90" t="s">
        <v>2339</v>
      </c>
      <c r="AM2449" s="90"/>
      <c r="AN2449" s="90" t="s">
        <v>567</v>
      </c>
      <c r="AO2449" s="90"/>
      <c r="AP2449" s="90" t="s">
        <v>567</v>
      </c>
      <c r="AQ2449" s="90" t="s">
        <v>387</v>
      </c>
      <c r="AR2449" s="90" t="s">
        <v>2395</v>
      </c>
      <c r="AS2449" s="90" t="s">
        <v>60</v>
      </c>
      <c r="AT2449" s="90" t="s">
        <v>1123</v>
      </c>
      <c r="AU2449" s="97" t="s">
        <v>1124</v>
      </c>
      <c r="AV2449" s="98" t="s">
        <v>2374</v>
      </c>
      <c r="AW2449" s="98" t="s">
        <v>2396</v>
      </c>
      <c r="AX2449" s="97">
        <v>3202014</v>
      </c>
      <c r="AY2449" s="98" t="s">
        <v>2397</v>
      </c>
      <c r="AZ2449" s="98" t="s">
        <v>2398</v>
      </c>
      <c r="BA2449" s="24"/>
    </row>
    <row r="2450" spans="1:53" ht="84.75" customHeight="1">
      <c r="A2450" s="23" t="str">
        <f>+IFERROR(VLOOKUP(R2450,'[2]Listas niveles'!$D$2:$E$11,2,FALSE),"")</f>
        <v>DTOR</v>
      </c>
      <c r="B2450" s="23" t="str">
        <f>+IFERROR(VLOOKUP(AS2450,'[2]Listas anexo 1'!$A$7:$B$8,2,FALSE),"")</f>
        <v>ADMIN</v>
      </c>
      <c r="C2450" s="23" t="str">
        <f>+IFERROR(VLOOKUP(AT2450,'[2]Listas anexo 1'!$A$13:$B$15,2,FALSE),"")</f>
        <v>TASAS</v>
      </c>
      <c r="D2450" s="23" t="str">
        <f>+IFERROR(VLOOKUP(AT2450,'[2]Listas anexo 1'!$A$13:$C$15,3,FALSE),"")</f>
        <v>AUMENTAR</v>
      </c>
      <c r="E2450" s="23" t="str">
        <f>+IFERROR(VLOOKUP(AT2450,'[2]Listas anexo 1'!$A$19:$B$21,2,FALSE),"")</f>
        <v>TASAOB</v>
      </c>
      <c r="F2450" s="23" t="str">
        <f>+IFERROR(VLOOKUP(AV2450,'[2]Listas anexo 1'!$J$13:$K$21,2,FALSE),"")</f>
        <v>TASASOBI</v>
      </c>
      <c r="G2450" s="23" t="str">
        <f>+IFERROR(VLOOKUP(AW2450,'[2]LISTAS ANEXO 1. 2'!$A$9:$B$38,2,FALSE),"")</f>
        <v>FI</v>
      </c>
      <c r="H2450" s="23" t="str">
        <f>+IFERROR(IF(C2450="ADMINYCOOR",VLOOKUP(AY2450,'[2]LISTAS ANEXO 1. 3'!$B$13:$C$42,2,FALSE),IF(C2450="TASAS",VLOOKUP(AY2450,'[2]LISTAS ANEXO 1. 3'!$B$43:$C$51,2,FALSE),IF(C2450="FORTALECIMIENTO",VLOOKUP(AY2450,'[2]LISTAS ANEXO 1. 3'!$B$52:$C$58,2,FALSE),""))),"")</f>
        <v>AAA</v>
      </c>
      <c r="I2450" s="23" t="str">
        <f>+IFERROR(VLOOKUP(#REF!,'[2]LISTAS ANEXO 1. 4'!$B$74:$C$90,2,FALSE),"")</f>
        <v/>
      </c>
      <c r="J2450" s="23" t="str">
        <f>+IFERROR(VLOOKUP(X2450,[2]ORDINALES!$B$2:$C$5,2,FALSE),"")</f>
        <v>CTADOS</v>
      </c>
      <c r="K2450" s="23" t="str">
        <f>+IFERROR(VLOOKUP(#REF!,[2]REGION!$G$2:$I$1125,2,FALSE),"")</f>
        <v/>
      </c>
      <c r="L2450" s="23" t="str">
        <f>+IFERROR(VLOOKUP(AI2450,[2]REGION!$G$2:$I$1125,2,FALSE),"")</f>
        <v>CUNDI</v>
      </c>
      <c r="M2450" s="23" t="str">
        <f>+IFERROR(VLOOKUP(#REF!,[2]ORDINALES!$H$2:$I$382,2,FALSE),"")</f>
        <v/>
      </c>
      <c r="N2450" s="23" t="str">
        <f>IFERROR(VLOOKUP(U2450,'[2]Lista Willy'!$B$11:$D$14,3,FALSE),"")</f>
        <v>REC_21</v>
      </c>
      <c r="O2450" s="24"/>
      <c r="P2450" s="90">
        <v>74016</v>
      </c>
      <c r="Q2450" s="90" t="s">
        <v>540</v>
      </c>
      <c r="R2450" s="90" t="s">
        <v>2311</v>
      </c>
      <c r="S2450" s="90" t="s">
        <v>2370</v>
      </c>
      <c r="T2450" s="90" t="s">
        <v>2311</v>
      </c>
      <c r="U2450" s="90" t="s">
        <v>1028</v>
      </c>
      <c r="V2450" s="94" t="s">
        <v>154</v>
      </c>
      <c r="W2450" s="90" t="s">
        <v>54</v>
      </c>
      <c r="X2450" s="90" t="s">
        <v>55</v>
      </c>
      <c r="Y2450" s="90" t="s">
        <v>2399</v>
      </c>
      <c r="Z2450" s="88">
        <v>179151462</v>
      </c>
      <c r="AA2450" s="120"/>
      <c r="AB2450" s="88"/>
      <c r="AC2450" s="88"/>
      <c r="AD2450" s="88"/>
      <c r="AE2450" s="120">
        <v>179151462</v>
      </c>
      <c r="AF2450" s="88">
        <v>156520000</v>
      </c>
      <c r="AG2450" s="89">
        <v>161215600</v>
      </c>
      <c r="AH2450" s="90" t="s">
        <v>2392</v>
      </c>
      <c r="AI2450" s="90" t="s">
        <v>2372</v>
      </c>
      <c r="AJ2450" s="90" t="s">
        <v>2373</v>
      </c>
      <c r="AK2450" s="90" t="s">
        <v>59</v>
      </c>
      <c r="AL2450" s="90" t="s">
        <v>2339</v>
      </c>
      <c r="AM2450" s="90"/>
      <c r="AN2450" s="90" t="s">
        <v>567</v>
      </c>
      <c r="AO2450" s="90"/>
      <c r="AP2450" s="90" t="s">
        <v>567</v>
      </c>
      <c r="AQ2450" s="90" t="s">
        <v>387</v>
      </c>
      <c r="AR2450" s="90" t="s">
        <v>2323</v>
      </c>
      <c r="AS2450" s="90" t="s">
        <v>60</v>
      </c>
      <c r="AT2450" s="90" t="s">
        <v>1123</v>
      </c>
      <c r="AU2450" s="97" t="s">
        <v>1124</v>
      </c>
      <c r="AV2450" s="98" t="s">
        <v>1125</v>
      </c>
      <c r="AW2450" s="98" t="s">
        <v>1126</v>
      </c>
      <c r="AX2450" s="97" t="s">
        <v>1127</v>
      </c>
      <c r="AY2450" s="98" t="s">
        <v>1128</v>
      </c>
      <c r="AZ2450" s="98" t="s">
        <v>1129</v>
      </c>
      <c r="BA2450" s="24"/>
    </row>
    <row r="2451" spans="1:53" ht="84.75" customHeight="1">
      <c r="A2451" s="23" t="str">
        <f>+IFERROR(VLOOKUP(R2451,'[2]Listas niveles'!$D$2:$E$11,2,FALSE),"")</f>
        <v>DTOR</v>
      </c>
      <c r="B2451" s="23" t="str">
        <f>+IFERROR(VLOOKUP(AS2451,'[2]Listas anexo 1'!$A$7:$B$8,2,FALSE),"")</f>
        <v>ADMIN</v>
      </c>
      <c r="C2451" s="23" t="str">
        <f>+IFERROR(VLOOKUP(AT2451,'[2]Listas anexo 1'!$A$13:$B$15,2,FALSE),"")</f>
        <v>TASAS</v>
      </c>
      <c r="D2451" s="23" t="str">
        <f>+IFERROR(VLOOKUP(AT2451,'[2]Listas anexo 1'!$A$13:$C$15,3,FALSE),"")</f>
        <v>AUMENTAR</v>
      </c>
      <c r="E2451" s="23" t="str">
        <f>+IFERROR(VLOOKUP(AT2451,'[2]Listas anexo 1'!$A$19:$B$21,2,FALSE),"")</f>
        <v>TASAOB</v>
      </c>
      <c r="F2451" s="23" t="str">
        <f>+IFERROR(VLOOKUP(AV2451,'[2]Listas anexo 1'!$J$13:$K$21,2,FALSE),"")</f>
        <v>TASASOBII</v>
      </c>
      <c r="G2451" s="23" t="str">
        <f>+IFERROR(VLOOKUP(AW2451,'[2]LISTAS ANEXO 1. 2'!$A$9:$B$38,2,FALSE),"")</f>
        <v>FVII</v>
      </c>
      <c r="H2451" s="23" t="str">
        <f>+IFERROR(IF(C2451="ADMINYCOOR",VLOOKUP(AY2451,'[2]LISTAS ANEXO 1. 3'!$B$13:$C$42,2,FALSE),IF(C2451="TASAS",VLOOKUP(AY2451,'[2]LISTAS ANEXO 1. 3'!$B$43:$C$51,2,FALSE),IF(C2451="FORTALECIMIENTO",VLOOKUP(AY2451,'[2]LISTAS ANEXO 1. 3'!$B$52:$C$58,2,FALSE),""))),"")</f>
        <v>HHH</v>
      </c>
      <c r="I2451" s="23" t="str">
        <f>+IFERROR(VLOOKUP(#REF!,'[2]LISTAS ANEXO 1. 4'!$B$74:$C$90,2,FALSE),"")</f>
        <v/>
      </c>
      <c r="J2451" s="23" t="str">
        <f>+IFERROR(VLOOKUP(X2451,[2]ORDINALES!$B$2:$C$5,2,FALSE),"")</f>
        <v>CTADOS</v>
      </c>
      <c r="K2451" s="23" t="str">
        <f>+IFERROR(VLOOKUP(#REF!,[2]REGION!$G$2:$I$1125,2,FALSE),"")</f>
        <v/>
      </c>
      <c r="L2451" s="23" t="str">
        <f>+IFERROR(VLOOKUP(AI2451,[2]REGION!$G$2:$I$1125,2,FALSE),"")</f>
        <v>CUNDI</v>
      </c>
      <c r="M2451" s="23" t="str">
        <f>+IFERROR(VLOOKUP(#REF!,[2]ORDINALES!$H$2:$I$382,2,FALSE),"")</f>
        <v/>
      </c>
      <c r="N2451" s="23" t="str">
        <f>IFERROR(VLOOKUP(U2451,'[2]Lista Willy'!$B$11:$D$14,3,FALSE),"")</f>
        <v>REC_20</v>
      </c>
      <c r="O2451" s="24"/>
      <c r="P2451" s="90">
        <v>74017</v>
      </c>
      <c r="Q2451" s="90" t="s">
        <v>540</v>
      </c>
      <c r="R2451" s="90" t="s">
        <v>2311</v>
      </c>
      <c r="S2451" s="90" t="s">
        <v>2370</v>
      </c>
      <c r="T2451" s="90" t="s">
        <v>2311</v>
      </c>
      <c r="U2451" s="90" t="s">
        <v>153</v>
      </c>
      <c r="V2451" s="94" t="s">
        <v>154</v>
      </c>
      <c r="W2451" s="90" t="s">
        <v>54</v>
      </c>
      <c r="X2451" s="90" t="s">
        <v>55</v>
      </c>
      <c r="Y2451" s="90" t="s">
        <v>2400</v>
      </c>
      <c r="Z2451" s="88">
        <v>15000000</v>
      </c>
      <c r="AA2451" s="120"/>
      <c r="AB2451" s="88"/>
      <c r="AC2451" s="88"/>
      <c r="AD2451" s="88"/>
      <c r="AE2451" s="120">
        <v>15000000</v>
      </c>
      <c r="AF2451" s="88"/>
      <c r="AG2451" s="89">
        <v>0</v>
      </c>
      <c r="AH2451" s="90" t="s">
        <v>567</v>
      </c>
      <c r="AI2451" s="90" t="s">
        <v>2372</v>
      </c>
      <c r="AJ2451" s="90" t="s">
        <v>2373</v>
      </c>
      <c r="AK2451" s="90" t="s">
        <v>59</v>
      </c>
      <c r="AL2451" s="90" t="s">
        <v>2339</v>
      </c>
      <c r="AM2451" s="90"/>
      <c r="AN2451" s="90" t="s">
        <v>567</v>
      </c>
      <c r="AO2451" s="90"/>
      <c r="AP2451" s="90" t="s">
        <v>567</v>
      </c>
      <c r="AQ2451" s="90" t="s">
        <v>387</v>
      </c>
      <c r="AR2451" s="90" t="s">
        <v>2395</v>
      </c>
      <c r="AS2451" s="90" t="s">
        <v>60</v>
      </c>
      <c r="AT2451" s="90" t="s">
        <v>1123</v>
      </c>
      <c r="AU2451" s="97" t="s">
        <v>1124</v>
      </c>
      <c r="AV2451" s="98" t="s">
        <v>2374</v>
      </c>
      <c r="AW2451" s="98" t="s">
        <v>2396</v>
      </c>
      <c r="AX2451" s="97">
        <v>3202014</v>
      </c>
      <c r="AY2451" s="98" t="s">
        <v>2397</v>
      </c>
      <c r="AZ2451" s="98" t="s">
        <v>2398</v>
      </c>
      <c r="BA2451" s="24"/>
    </row>
    <row r="2452" spans="1:53" ht="84.75" customHeight="1">
      <c r="A2452" s="23" t="str">
        <f>+IFERROR(VLOOKUP(R2452,'[2]Listas niveles'!$D$2:$E$11,2,FALSE),"")</f>
        <v>DTOR</v>
      </c>
      <c r="B2452" s="23" t="str">
        <f>+IFERROR(VLOOKUP(AS2452,'[2]Listas anexo 1'!$A$7:$B$8,2,FALSE),"")</f>
        <v>ADMIN</v>
      </c>
      <c r="C2452" s="23" t="str">
        <f>+IFERROR(VLOOKUP(AT2452,'[2]Listas anexo 1'!$A$13:$B$15,2,FALSE),"")</f>
        <v>TASAS</v>
      </c>
      <c r="D2452" s="23" t="str">
        <f>+IFERROR(VLOOKUP(AT2452,'[2]Listas anexo 1'!$A$13:$C$15,3,FALSE),"")</f>
        <v>AUMENTAR</v>
      </c>
      <c r="E2452" s="23" t="str">
        <f>+IFERROR(VLOOKUP(AT2452,'[2]Listas anexo 1'!$A$19:$B$21,2,FALSE),"")</f>
        <v>TASAOB</v>
      </c>
      <c r="F2452" s="23" t="str">
        <f>+IFERROR(VLOOKUP(AV2452,'[2]Listas anexo 1'!$J$13:$K$21,2,FALSE),"")</f>
        <v>TASASOBII</v>
      </c>
      <c r="G2452" s="23" t="str">
        <f>+IFERROR(VLOOKUP(AW2452,'[2]LISTAS ANEXO 1. 2'!$A$9:$B$38,2,FALSE),"")</f>
        <v>FVII</v>
      </c>
      <c r="H2452" s="23" t="str">
        <f>+IFERROR(IF(C2452="ADMINYCOOR",VLOOKUP(AY2452,'[2]LISTAS ANEXO 1. 3'!$B$13:$C$42,2,FALSE),IF(C2452="TASAS",VLOOKUP(AY2452,'[2]LISTAS ANEXO 1. 3'!$B$43:$C$51,2,FALSE),IF(C2452="FORTALECIMIENTO",VLOOKUP(AY2452,'[2]LISTAS ANEXO 1. 3'!$B$52:$C$58,2,FALSE),""))),"")</f>
        <v>HHH</v>
      </c>
      <c r="I2452" s="23" t="str">
        <f>+IFERROR(VLOOKUP(#REF!,'[2]LISTAS ANEXO 1. 4'!$B$74:$C$90,2,FALSE),"")</f>
        <v/>
      </c>
      <c r="J2452" s="23" t="str">
        <f>+IFERROR(VLOOKUP(X2452,[2]ORDINALES!$B$2:$C$5,2,FALSE),"")</f>
        <v>CTADOS</v>
      </c>
      <c r="K2452" s="23" t="str">
        <f>+IFERROR(VLOOKUP(#REF!,[2]REGION!$G$2:$I$1125,2,FALSE),"")</f>
        <v/>
      </c>
      <c r="L2452" s="23" t="str">
        <f>+IFERROR(VLOOKUP(AI2452,[2]REGION!$G$2:$I$1125,2,FALSE),"")</f>
        <v>CUNDI</v>
      </c>
      <c r="M2452" s="23" t="str">
        <f>+IFERROR(VLOOKUP(#REF!,[2]ORDINALES!$H$2:$I$382,2,FALSE),"")</f>
        <v/>
      </c>
      <c r="N2452" s="23" t="str">
        <f>IFERROR(VLOOKUP(U2452,'[2]Lista Willy'!$B$11:$D$14,3,FALSE),"")</f>
        <v>REC_21</v>
      </c>
      <c r="O2452" s="24"/>
      <c r="P2452" s="90">
        <v>74018</v>
      </c>
      <c r="Q2452" s="90" t="s">
        <v>540</v>
      </c>
      <c r="R2452" s="90" t="s">
        <v>2311</v>
      </c>
      <c r="S2452" s="90" t="s">
        <v>2370</v>
      </c>
      <c r="T2452" s="90" t="s">
        <v>2311</v>
      </c>
      <c r="U2452" s="90" t="s">
        <v>1028</v>
      </c>
      <c r="V2452" s="94" t="s">
        <v>154</v>
      </c>
      <c r="W2452" s="90" t="s">
        <v>54</v>
      </c>
      <c r="X2452" s="90" t="s">
        <v>55</v>
      </c>
      <c r="Y2452" s="90" t="s">
        <v>2347</v>
      </c>
      <c r="Z2452" s="88">
        <v>3500000</v>
      </c>
      <c r="AA2452" s="120"/>
      <c r="AB2452" s="88"/>
      <c r="AC2452" s="88"/>
      <c r="AD2452" s="88"/>
      <c r="AE2452" s="120">
        <v>3500000</v>
      </c>
      <c r="AF2452" s="88"/>
      <c r="AG2452" s="89">
        <v>0</v>
      </c>
      <c r="AH2452" s="90" t="s">
        <v>567</v>
      </c>
      <c r="AI2452" s="90" t="s">
        <v>2372</v>
      </c>
      <c r="AJ2452" s="90" t="s">
        <v>2373</v>
      </c>
      <c r="AK2452" s="90" t="s">
        <v>59</v>
      </c>
      <c r="AL2452" s="90" t="s">
        <v>2339</v>
      </c>
      <c r="AM2452" s="90"/>
      <c r="AN2452" s="90" t="s">
        <v>567</v>
      </c>
      <c r="AO2452" s="90"/>
      <c r="AP2452" s="90" t="s">
        <v>567</v>
      </c>
      <c r="AQ2452" s="90" t="s">
        <v>387</v>
      </c>
      <c r="AR2452" s="90" t="s">
        <v>2395</v>
      </c>
      <c r="AS2452" s="90" t="s">
        <v>60</v>
      </c>
      <c r="AT2452" s="90" t="s">
        <v>1123</v>
      </c>
      <c r="AU2452" s="97" t="s">
        <v>1124</v>
      </c>
      <c r="AV2452" s="98" t="s">
        <v>2374</v>
      </c>
      <c r="AW2452" s="98" t="s">
        <v>2396</v>
      </c>
      <c r="AX2452" s="97">
        <v>3202014</v>
      </c>
      <c r="AY2452" s="98" t="s">
        <v>2397</v>
      </c>
      <c r="AZ2452" s="98" t="s">
        <v>2398</v>
      </c>
      <c r="BA2452" s="24"/>
    </row>
    <row r="2453" spans="1:53" ht="84.75" customHeight="1">
      <c r="A2453" s="23" t="str">
        <f>+IFERROR(VLOOKUP(R2453,'[2]Listas niveles'!$D$2:$E$11,2,FALSE),"")</f>
        <v>DTOR</v>
      </c>
      <c r="B2453" s="23" t="str">
        <f>+IFERROR(VLOOKUP(AS2453,'[2]Listas anexo 1'!$A$7:$B$8,2,FALSE),"")</f>
        <v>ADMIN</v>
      </c>
      <c r="C2453" s="23" t="str">
        <f>+IFERROR(VLOOKUP(AT2453,'[2]Listas anexo 1'!$A$13:$B$15,2,FALSE),"")</f>
        <v>TASAS</v>
      </c>
      <c r="D2453" s="23" t="str">
        <f>+IFERROR(VLOOKUP(AT2453,'[2]Listas anexo 1'!$A$13:$C$15,3,FALSE),"")</f>
        <v>AUMENTAR</v>
      </c>
      <c r="E2453" s="23" t="str">
        <f>+IFERROR(VLOOKUP(AT2453,'[2]Listas anexo 1'!$A$19:$B$21,2,FALSE),"")</f>
        <v>TASAOB</v>
      </c>
      <c r="F2453" s="23" t="str">
        <f>+IFERROR(VLOOKUP(AV2453,'[2]Listas anexo 1'!$J$13:$K$21,2,FALSE),"")</f>
        <v>TASASOBI</v>
      </c>
      <c r="G2453" s="23" t="str">
        <f>+IFERROR(VLOOKUP(AW2453,'[2]LISTAS ANEXO 1. 2'!$A$9:$B$38,2,FALSE),"")</f>
        <v>FIII</v>
      </c>
      <c r="H2453" s="23" t="str">
        <f>+IFERROR(IF(C2453="ADMINYCOOR",VLOOKUP(AY2453,'[2]LISTAS ANEXO 1. 3'!$B$13:$C$42,2,FALSE),IF(C2453="TASAS",VLOOKUP(AY2453,'[2]LISTAS ANEXO 1. 3'!$B$43:$C$51,2,FALSE),IF(C2453="FORTALECIMIENTO",VLOOKUP(AY2453,'[2]LISTAS ANEXO 1. 3'!$B$52:$C$58,2,FALSE),""))),"")</f>
        <v>DDD</v>
      </c>
      <c r="I2453" s="23" t="str">
        <f>+IFERROR(VLOOKUP(#REF!,'[2]LISTAS ANEXO 1. 4'!$B$74:$C$90,2,FALSE),"")</f>
        <v/>
      </c>
      <c r="J2453" s="23" t="str">
        <f>+IFERROR(VLOOKUP(X2453,[2]ORDINALES!$B$2:$C$5,2,FALSE),"")</f>
        <v>CTADOS</v>
      </c>
      <c r="K2453" s="23" t="str">
        <f>+IFERROR(VLOOKUP(#REF!,[2]REGION!$G$2:$I$1125,2,FALSE),"")</f>
        <v/>
      </c>
      <c r="L2453" s="23" t="str">
        <f>+IFERROR(VLOOKUP(AI2453,[2]REGION!$G$2:$I$1125,2,FALSE),"")</f>
        <v>CUNDI</v>
      </c>
      <c r="M2453" s="23" t="str">
        <f>+IFERROR(VLOOKUP(#REF!,[2]ORDINALES!$H$2:$I$382,2,FALSE),"")</f>
        <v/>
      </c>
      <c r="N2453" s="23" t="str">
        <f>IFERROR(VLOOKUP(U2453,'[2]Lista Willy'!$B$11:$D$14,3,FALSE),"")</f>
        <v>REC_21</v>
      </c>
      <c r="O2453" s="24"/>
      <c r="P2453" s="90">
        <v>74019</v>
      </c>
      <c r="Q2453" s="90" t="s">
        <v>540</v>
      </c>
      <c r="R2453" s="90" t="s">
        <v>2311</v>
      </c>
      <c r="S2453" s="90" t="s">
        <v>2370</v>
      </c>
      <c r="T2453" s="90" t="s">
        <v>2311</v>
      </c>
      <c r="U2453" s="90" t="s">
        <v>1028</v>
      </c>
      <c r="V2453" s="94" t="s">
        <v>154</v>
      </c>
      <c r="W2453" s="90" t="s">
        <v>54</v>
      </c>
      <c r="X2453" s="90" t="s">
        <v>55</v>
      </c>
      <c r="Y2453" s="90" t="s">
        <v>2388</v>
      </c>
      <c r="Z2453" s="88">
        <v>271169665</v>
      </c>
      <c r="AA2453" s="120"/>
      <c r="AB2453" s="88"/>
      <c r="AC2453" s="88"/>
      <c r="AD2453" s="88"/>
      <c r="AE2453" s="120">
        <v>271169665</v>
      </c>
      <c r="AF2453" s="88"/>
      <c r="AG2453" s="89">
        <v>0</v>
      </c>
      <c r="AH2453" s="90" t="s">
        <v>567</v>
      </c>
      <c r="AI2453" s="90" t="s">
        <v>2372</v>
      </c>
      <c r="AJ2453" s="90" t="s">
        <v>2373</v>
      </c>
      <c r="AK2453" s="90" t="s">
        <v>59</v>
      </c>
      <c r="AL2453" s="90" t="s">
        <v>2339</v>
      </c>
      <c r="AM2453" s="90"/>
      <c r="AN2453" s="90" t="s">
        <v>567</v>
      </c>
      <c r="AO2453" s="90"/>
      <c r="AP2453" s="90" t="s">
        <v>567</v>
      </c>
      <c r="AQ2453" s="90" t="s">
        <v>387</v>
      </c>
      <c r="AR2453" s="90" t="s">
        <v>2395</v>
      </c>
      <c r="AS2453" s="90" t="s">
        <v>60</v>
      </c>
      <c r="AT2453" s="90" t="s">
        <v>1123</v>
      </c>
      <c r="AU2453" s="97" t="s">
        <v>1124</v>
      </c>
      <c r="AV2453" s="98" t="s">
        <v>1125</v>
      </c>
      <c r="AW2453" s="98" t="s">
        <v>2401</v>
      </c>
      <c r="AX2453" s="97" t="s">
        <v>2752</v>
      </c>
      <c r="AY2453" s="98" t="s">
        <v>2402</v>
      </c>
      <c r="AZ2453" s="98" t="s">
        <v>2403</v>
      </c>
      <c r="BA2453" s="24"/>
    </row>
    <row r="2454" spans="1:53" ht="84.75" customHeight="1">
      <c r="A2454" s="23" t="str">
        <f>+IFERROR(VLOOKUP(R2454,'[2]Listas niveles'!$D$2:$E$11,2,FALSE),"")</f>
        <v>DTOR</v>
      </c>
      <c r="B2454" s="23" t="str">
        <f>+IFERROR(VLOOKUP(AS2454,'[2]Listas anexo 1'!$A$7:$B$8,2,FALSE),"")</f>
        <v>ADMIN</v>
      </c>
      <c r="C2454" s="23" t="str">
        <f>+IFERROR(VLOOKUP(AT2454,'[2]Listas anexo 1'!$A$13:$B$15,2,FALSE),"")</f>
        <v>TASAS</v>
      </c>
      <c r="D2454" s="23" t="str">
        <f>+IFERROR(VLOOKUP(AT2454,'[2]Listas anexo 1'!$A$13:$C$15,3,FALSE),"")</f>
        <v>AUMENTAR</v>
      </c>
      <c r="E2454" s="23" t="str">
        <f>+IFERROR(VLOOKUP(AT2454,'[2]Listas anexo 1'!$A$19:$B$21,2,FALSE),"")</f>
        <v>TASAOB</v>
      </c>
      <c r="F2454" s="23" t="str">
        <f>+IFERROR(VLOOKUP(AV2454,'[2]Listas anexo 1'!$J$13:$K$21,2,FALSE),"")</f>
        <v>TASASOBI</v>
      </c>
      <c r="G2454" s="23" t="str">
        <f>+IFERROR(VLOOKUP(AW2454,'[2]LISTAS ANEXO 1. 2'!$A$9:$B$38,2,FALSE),"")</f>
        <v>FIII</v>
      </c>
      <c r="H2454" s="23" t="str">
        <f>+IFERROR(IF(C2454="ADMINYCOOR",VLOOKUP(AY2454,'[2]LISTAS ANEXO 1. 3'!$B$13:$C$42,2,FALSE),IF(C2454="TASAS",VLOOKUP(AY2454,'[2]LISTAS ANEXO 1. 3'!$B$43:$C$51,2,FALSE),IF(C2454="FORTALECIMIENTO",VLOOKUP(AY2454,'[2]LISTAS ANEXO 1. 3'!$B$52:$C$58,2,FALSE),""))),"")</f>
        <v>DDD</v>
      </c>
      <c r="I2454" s="23" t="str">
        <f>+IFERROR(VLOOKUP(#REF!,'[2]LISTAS ANEXO 1. 4'!$B$74:$C$90,2,FALSE),"")</f>
        <v/>
      </c>
      <c r="J2454" s="23" t="str">
        <f>+IFERROR(VLOOKUP(X2454,[2]ORDINALES!$B$2:$C$5,2,FALSE),"")</f>
        <v>CTADOS</v>
      </c>
      <c r="K2454" s="23" t="str">
        <f>+IFERROR(VLOOKUP(#REF!,[2]REGION!$G$2:$I$1125,2,FALSE),"")</f>
        <v/>
      </c>
      <c r="L2454" s="23" t="str">
        <f>+IFERROR(VLOOKUP(AI2454,[2]REGION!$G$2:$I$1125,2,FALSE),"")</f>
        <v>CUNDI</v>
      </c>
      <c r="M2454" s="23" t="str">
        <f>+IFERROR(VLOOKUP(#REF!,[2]ORDINALES!$H$2:$I$382,2,FALSE),"")</f>
        <v/>
      </c>
      <c r="N2454" s="23" t="str">
        <f>IFERROR(VLOOKUP(U2454,'[2]Lista Willy'!$B$11:$D$14,3,FALSE),"")</f>
        <v>REC_20</v>
      </c>
      <c r="O2454" s="24"/>
      <c r="P2454" s="90">
        <v>74020</v>
      </c>
      <c r="Q2454" s="90" t="s">
        <v>540</v>
      </c>
      <c r="R2454" s="90" t="s">
        <v>2311</v>
      </c>
      <c r="S2454" s="90" t="s">
        <v>2370</v>
      </c>
      <c r="T2454" s="90" t="s">
        <v>2311</v>
      </c>
      <c r="U2454" s="90" t="s">
        <v>153</v>
      </c>
      <c r="V2454" s="94" t="s">
        <v>154</v>
      </c>
      <c r="W2454" s="90" t="s">
        <v>54</v>
      </c>
      <c r="X2454" s="90" t="s">
        <v>55</v>
      </c>
      <c r="Y2454" s="90" t="s">
        <v>2404</v>
      </c>
      <c r="Z2454" s="88">
        <v>50000000</v>
      </c>
      <c r="AA2454" s="120"/>
      <c r="AB2454" s="88"/>
      <c r="AC2454" s="88"/>
      <c r="AD2454" s="88"/>
      <c r="AE2454" s="120">
        <v>50000000</v>
      </c>
      <c r="AF2454" s="88"/>
      <c r="AG2454" s="89">
        <v>0</v>
      </c>
      <c r="AH2454" s="90" t="s">
        <v>567</v>
      </c>
      <c r="AI2454" s="90" t="s">
        <v>2372</v>
      </c>
      <c r="AJ2454" s="90" t="s">
        <v>2373</v>
      </c>
      <c r="AK2454" s="90" t="s">
        <v>59</v>
      </c>
      <c r="AL2454" s="90" t="s">
        <v>2339</v>
      </c>
      <c r="AM2454" s="90"/>
      <c r="AN2454" s="90" t="s">
        <v>567</v>
      </c>
      <c r="AO2454" s="90"/>
      <c r="AP2454" s="90" t="s">
        <v>567</v>
      </c>
      <c r="AQ2454" s="90" t="s">
        <v>387</v>
      </c>
      <c r="AR2454" s="90" t="s">
        <v>2395</v>
      </c>
      <c r="AS2454" s="90" t="s">
        <v>60</v>
      </c>
      <c r="AT2454" s="90" t="s">
        <v>1123</v>
      </c>
      <c r="AU2454" s="97" t="s">
        <v>1124</v>
      </c>
      <c r="AV2454" s="98" t="s">
        <v>1125</v>
      </c>
      <c r="AW2454" s="98" t="s">
        <v>2401</v>
      </c>
      <c r="AX2454" s="97" t="s">
        <v>2752</v>
      </c>
      <c r="AY2454" s="98" t="s">
        <v>2402</v>
      </c>
      <c r="AZ2454" s="98" t="s">
        <v>2405</v>
      </c>
      <c r="BA2454" s="24"/>
    </row>
    <row r="2455" spans="1:53" ht="84.75" customHeight="1">
      <c r="A2455" s="23" t="str">
        <f>+IFERROR(VLOOKUP(R2455,'[2]Listas niveles'!$D$2:$E$11,2,FALSE),"")</f>
        <v>DTOR</v>
      </c>
      <c r="B2455" s="23" t="str">
        <f>+IFERROR(VLOOKUP(AS2455,'[2]Listas anexo 1'!$A$7:$B$8,2,FALSE),"")</f>
        <v>ADMIN</v>
      </c>
      <c r="C2455" s="23" t="str">
        <f>+IFERROR(VLOOKUP(AT2455,'[2]Listas anexo 1'!$A$13:$B$15,2,FALSE),"")</f>
        <v>TASAS</v>
      </c>
      <c r="D2455" s="23" t="str">
        <f>+IFERROR(VLOOKUP(AT2455,'[2]Listas anexo 1'!$A$13:$C$15,3,FALSE),"")</f>
        <v>AUMENTAR</v>
      </c>
      <c r="E2455" s="23" t="str">
        <f>+IFERROR(VLOOKUP(AT2455,'[2]Listas anexo 1'!$A$19:$B$21,2,FALSE),"")</f>
        <v>TASAOB</v>
      </c>
      <c r="F2455" s="23" t="str">
        <f>+IFERROR(VLOOKUP(AV2455,'[2]Listas anexo 1'!$J$13:$K$21,2,FALSE),"")</f>
        <v>TASASOBI</v>
      </c>
      <c r="G2455" s="23" t="str">
        <f>+IFERROR(VLOOKUP(AW2455,'[2]LISTAS ANEXO 1. 2'!$A$9:$B$38,2,FALSE),"")</f>
        <v>FIV</v>
      </c>
      <c r="H2455" s="23" t="str">
        <f>+IFERROR(IF(C2455="ADMINYCOOR",VLOOKUP(AY2455,'[2]LISTAS ANEXO 1. 3'!$B$13:$C$42,2,FALSE),IF(C2455="TASAS",VLOOKUP(AY2455,'[2]LISTAS ANEXO 1. 3'!$B$43:$C$51,2,FALSE),IF(C2455="FORTALECIMIENTO",VLOOKUP(AY2455,'[2]LISTAS ANEXO 1. 3'!$B$52:$C$58,2,FALSE),""))),"")</f>
        <v>EEE</v>
      </c>
      <c r="I2455" s="23" t="str">
        <f>+IFERROR(VLOOKUP(#REF!,'[2]LISTAS ANEXO 1. 4'!$B$74:$C$90,2,FALSE),"")</f>
        <v/>
      </c>
      <c r="J2455" s="23" t="str">
        <f>+IFERROR(VLOOKUP(X2455,[2]ORDINALES!$B$2:$C$5,2,FALSE),"")</f>
        <v>CTADOS</v>
      </c>
      <c r="K2455" s="23" t="str">
        <f>+IFERROR(VLOOKUP(#REF!,[2]REGION!$G$2:$I$1125,2,FALSE),"")</f>
        <v/>
      </c>
      <c r="L2455" s="23" t="str">
        <f>+IFERROR(VLOOKUP(AI2455,[2]REGION!$G$2:$I$1125,2,FALSE),"")</f>
        <v>CUNDI</v>
      </c>
      <c r="M2455" s="23" t="str">
        <f>+IFERROR(VLOOKUP(#REF!,[2]ORDINALES!$H$2:$I$382,2,FALSE),"")</f>
        <v/>
      </c>
      <c r="N2455" s="23" t="str">
        <f>IFERROR(VLOOKUP(U2455,'[2]Lista Willy'!$B$11:$D$14,3,FALSE),"")</f>
        <v>REC_21</v>
      </c>
      <c r="O2455" s="24"/>
      <c r="P2455" s="90">
        <v>74022</v>
      </c>
      <c r="Q2455" s="90" t="s">
        <v>540</v>
      </c>
      <c r="R2455" s="90" t="s">
        <v>2311</v>
      </c>
      <c r="S2455" s="90" t="s">
        <v>2370</v>
      </c>
      <c r="T2455" s="90" t="s">
        <v>2311</v>
      </c>
      <c r="U2455" s="90" t="s">
        <v>1028</v>
      </c>
      <c r="V2455" s="94" t="s">
        <v>154</v>
      </c>
      <c r="W2455" s="90" t="s">
        <v>54</v>
      </c>
      <c r="X2455" s="90" t="s">
        <v>55</v>
      </c>
      <c r="Y2455" s="90" t="s">
        <v>2388</v>
      </c>
      <c r="Z2455" s="88">
        <v>552421349</v>
      </c>
      <c r="AA2455" s="120"/>
      <c r="AB2455" s="88"/>
      <c r="AC2455" s="88"/>
      <c r="AD2455" s="88"/>
      <c r="AE2455" s="120">
        <v>552421349</v>
      </c>
      <c r="AF2455" s="88"/>
      <c r="AG2455" s="89">
        <v>0</v>
      </c>
      <c r="AH2455" s="90" t="s">
        <v>567</v>
      </c>
      <c r="AI2455" s="90" t="s">
        <v>2372</v>
      </c>
      <c r="AJ2455" s="90" t="s">
        <v>2373</v>
      </c>
      <c r="AK2455" s="90" t="s">
        <v>59</v>
      </c>
      <c r="AL2455" s="90" t="s">
        <v>2339</v>
      </c>
      <c r="AM2455" s="90"/>
      <c r="AN2455" s="90" t="s">
        <v>567</v>
      </c>
      <c r="AO2455" s="90"/>
      <c r="AP2455" s="90" t="s">
        <v>567</v>
      </c>
      <c r="AQ2455" s="90" t="s">
        <v>387</v>
      </c>
      <c r="AR2455" s="90" t="s">
        <v>2393</v>
      </c>
      <c r="AS2455" s="90" t="s">
        <v>60</v>
      </c>
      <c r="AT2455" s="90" t="s">
        <v>1123</v>
      </c>
      <c r="AU2455" s="97" t="s">
        <v>1124</v>
      </c>
      <c r="AV2455" s="98" t="s">
        <v>1125</v>
      </c>
      <c r="AW2455" s="98" t="s">
        <v>2406</v>
      </c>
      <c r="AX2455" s="97" t="s">
        <v>2753</v>
      </c>
      <c r="AY2455" s="98" t="s">
        <v>2407</v>
      </c>
      <c r="AZ2455" s="98" t="s">
        <v>2408</v>
      </c>
      <c r="BA2455" s="24"/>
    </row>
    <row r="2456" spans="1:53" ht="84.75" customHeight="1">
      <c r="A2456" s="23" t="str">
        <f>+IFERROR(VLOOKUP(R2456,'[2]Listas niveles'!$D$2:$E$11,2,FALSE),"")</f>
        <v>DTOR</v>
      </c>
      <c r="B2456" s="23" t="str">
        <f>+IFERROR(VLOOKUP(AS2456,'[2]Listas anexo 1'!$A$7:$B$8,2,FALSE),"")</f>
        <v>ADMIN</v>
      </c>
      <c r="C2456" s="23" t="str">
        <f>+IFERROR(VLOOKUP(AT2456,'[2]Listas anexo 1'!$A$13:$B$15,2,FALSE),"")</f>
        <v>TASAS</v>
      </c>
      <c r="D2456" s="23" t="str">
        <f>+IFERROR(VLOOKUP(AT2456,'[2]Listas anexo 1'!$A$13:$C$15,3,FALSE),"")</f>
        <v>AUMENTAR</v>
      </c>
      <c r="E2456" s="23" t="str">
        <f>+IFERROR(VLOOKUP(AT2456,'[2]Listas anexo 1'!$A$19:$B$21,2,FALSE),"")</f>
        <v>TASAOB</v>
      </c>
      <c r="F2456" s="23" t="str">
        <f>+IFERROR(VLOOKUP(AV2456,'[2]Listas anexo 1'!$J$13:$K$21,2,FALSE),"")</f>
        <v>TASASOBI</v>
      </c>
      <c r="G2456" s="23" t="str">
        <f>+IFERROR(VLOOKUP(AW2456,'[2]LISTAS ANEXO 1. 2'!$A$9:$B$38,2,FALSE),"")</f>
        <v>FIV</v>
      </c>
      <c r="H2456" s="23" t="str">
        <f>+IFERROR(IF(C2456="ADMINYCOOR",VLOOKUP(AY2456,'[2]LISTAS ANEXO 1. 3'!$B$13:$C$42,2,FALSE),IF(C2456="TASAS",VLOOKUP(AY2456,'[2]LISTAS ANEXO 1. 3'!$B$43:$C$51,2,FALSE),IF(C2456="FORTALECIMIENTO",VLOOKUP(AY2456,'[2]LISTAS ANEXO 1. 3'!$B$52:$C$58,2,FALSE),""))),"")</f>
        <v>EEE</v>
      </c>
      <c r="I2456" s="23" t="str">
        <f>+IFERROR(VLOOKUP(#REF!,'[2]LISTAS ANEXO 1. 4'!$B$74:$C$90,2,FALSE),"")</f>
        <v/>
      </c>
      <c r="J2456" s="23" t="str">
        <f>+IFERROR(VLOOKUP(X2456,[2]ORDINALES!$B$2:$C$5,2,FALSE),"")</f>
        <v>CTADOS</v>
      </c>
      <c r="K2456" s="23" t="str">
        <f>+IFERROR(VLOOKUP(#REF!,[2]REGION!$G$2:$I$1125,2,FALSE),"")</f>
        <v/>
      </c>
      <c r="L2456" s="23" t="str">
        <f>+IFERROR(VLOOKUP(AI2456,[2]REGION!$G$2:$I$1125,2,FALSE),"")</f>
        <v>CUNDI</v>
      </c>
      <c r="M2456" s="23" t="str">
        <f>+IFERROR(VLOOKUP(#REF!,[2]ORDINALES!$H$2:$I$382,2,FALSE),"")</f>
        <v/>
      </c>
      <c r="N2456" s="23" t="str">
        <f>IFERROR(VLOOKUP(U2456,'[2]Lista Willy'!$B$11:$D$14,3,FALSE),"")</f>
        <v>REC_21</v>
      </c>
      <c r="O2456" s="24"/>
      <c r="P2456" s="90">
        <v>74023</v>
      </c>
      <c r="Q2456" s="90" t="s">
        <v>540</v>
      </c>
      <c r="R2456" s="90" t="s">
        <v>2311</v>
      </c>
      <c r="S2456" s="90" t="s">
        <v>2370</v>
      </c>
      <c r="T2456" s="90" t="s">
        <v>2311</v>
      </c>
      <c r="U2456" s="90" t="s">
        <v>1028</v>
      </c>
      <c r="V2456" s="94" t="s">
        <v>154</v>
      </c>
      <c r="W2456" s="90" t="s">
        <v>54</v>
      </c>
      <c r="X2456" s="90" t="s">
        <v>55</v>
      </c>
      <c r="Y2456" s="90" t="s">
        <v>2317</v>
      </c>
      <c r="Z2456" s="88">
        <v>9500000</v>
      </c>
      <c r="AA2456" s="120"/>
      <c r="AB2456" s="88"/>
      <c r="AC2456" s="88"/>
      <c r="AD2456" s="88"/>
      <c r="AE2456" s="120">
        <v>9500000</v>
      </c>
      <c r="AF2456" s="88"/>
      <c r="AG2456" s="89">
        <v>0</v>
      </c>
      <c r="AH2456" s="90" t="s">
        <v>567</v>
      </c>
      <c r="AI2456" s="90" t="s">
        <v>2372</v>
      </c>
      <c r="AJ2456" s="90" t="s">
        <v>2373</v>
      </c>
      <c r="AK2456" s="90" t="s">
        <v>59</v>
      </c>
      <c r="AL2456" s="90" t="s">
        <v>2339</v>
      </c>
      <c r="AM2456" s="90"/>
      <c r="AN2456" s="90" t="s">
        <v>567</v>
      </c>
      <c r="AO2456" s="90"/>
      <c r="AP2456" s="90" t="s">
        <v>567</v>
      </c>
      <c r="AQ2456" s="90" t="s">
        <v>387</v>
      </c>
      <c r="AR2456" s="90" t="s">
        <v>2393</v>
      </c>
      <c r="AS2456" s="90" t="s">
        <v>60</v>
      </c>
      <c r="AT2456" s="90" t="s">
        <v>1123</v>
      </c>
      <c r="AU2456" s="97" t="s">
        <v>1124</v>
      </c>
      <c r="AV2456" s="98" t="s">
        <v>1125</v>
      </c>
      <c r="AW2456" s="98" t="s">
        <v>2406</v>
      </c>
      <c r="AX2456" s="97" t="s">
        <v>2753</v>
      </c>
      <c r="AY2456" s="98" t="s">
        <v>2407</v>
      </c>
      <c r="AZ2456" s="98" t="s">
        <v>2408</v>
      </c>
      <c r="BA2456" s="24"/>
    </row>
    <row r="2457" spans="1:53" ht="84.75" customHeight="1">
      <c r="A2457" s="23" t="str">
        <f>+IFERROR(VLOOKUP(R2457,'[2]Listas niveles'!$D$2:$E$11,2,FALSE),"")</f>
        <v>DTOR</v>
      </c>
      <c r="B2457" s="23" t="str">
        <f>+IFERROR(VLOOKUP(AS2457,'[2]Listas anexo 1'!$A$7:$B$8,2,FALSE),"")</f>
        <v>ADMIN</v>
      </c>
      <c r="C2457" s="23" t="str">
        <f>+IFERROR(VLOOKUP(AT2457,'[2]Listas anexo 1'!$A$13:$B$15,2,FALSE),"")</f>
        <v>TASAS</v>
      </c>
      <c r="D2457" s="23" t="str">
        <f>+IFERROR(VLOOKUP(AT2457,'[2]Listas anexo 1'!$A$13:$C$15,3,FALSE),"")</f>
        <v>AUMENTAR</v>
      </c>
      <c r="E2457" s="23" t="str">
        <f>+IFERROR(VLOOKUP(AT2457,'[2]Listas anexo 1'!$A$19:$B$21,2,FALSE),"")</f>
        <v>TASAOB</v>
      </c>
      <c r="F2457" s="23" t="str">
        <f>+IFERROR(VLOOKUP(AV2457,'[2]Listas anexo 1'!$J$13:$K$21,2,FALSE),"")</f>
        <v>TASASOBI</v>
      </c>
      <c r="G2457" s="23" t="str">
        <f>+IFERROR(VLOOKUP(AW2457,'[2]LISTAS ANEXO 1. 2'!$A$9:$B$38,2,FALSE),"")</f>
        <v>FIV</v>
      </c>
      <c r="H2457" s="23" t="str">
        <f>+IFERROR(IF(C2457="ADMINYCOOR",VLOOKUP(AY2457,'[2]LISTAS ANEXO 1. 3'!$B$13:$C$42,2,FALSE),IF(C2457="TASAS",VLOOKUP(AY2457,'[2]LISTAS ANEXO 1. 3'!$B$43:$C$51,2,FALSE),IF(C2457="FORTALECIMIENTO",VLOOKUP(AY2457,'[2]LISTAS ANEXO 1. 3'!$B$52:$C$58,2,FALSE),""))),"")</f>
        <v>EEE</v>
      </c>
      <c r="I2457" s="23" t="str">
        <f>+IFERROR(VLOOKUP(#REF!,'[2]LISTAS ANEXO 1. 4'!$B$74:$C$90,2,FALSE),"")</f>
        <v/>
      </c>
      <c r="J2457" s="23" t="str">
        <f>+IFERROR(VLOOKUP(X2457,[2]ORDINALES!$B$2:$C$5,2,FALSE),"")</f>
        <v>CTADOS</v>
      </c>
      <c r="K2457" s="23" t="str">
        <f>+IFERROR(VLOOKUP(#REF!,[2]REGION!$G$2:$I$1125,2,FALSE),"")</f>
        <v/>
      </c>
      <c r="L2457" s="23" t="str">
        <f>+IFERROR(VLOOKUP(AI2457,[2]REGION!$G$2:$I$1125,2,FALSE),"")</f>
        <v>CUNDI</v>
      </c>
      <c r="M2457" s="23" t="str">
        <f>+IFERROR(VLOOKUP(#REF!,[2]ORDINALES!$H$2:$I$382,2,FALSE),"")</f>
        <v/>
      </c>
      <c r="N2457" s="23" t="str">
        <f>IFERROR(VLOOKUP(U2457,'[2]Lista Willy'!$B$11:$D$14,3,FALSE),"")</f>
        <v>REC_21</v>
      </c>
      <c r="O2457" s="24"/>
      <c r="P2457" s="90">
        <v>74024</v>
      </c>
      <c r="Q2457" s="90" t="s">
        <v>540</v>
      </c>
      <c r="R2457" s="90" t="s">
        <v>2311</v>
      </c>
      <c r="S2457" s="90" t="s">
        <v>2370</v>
      </c>
      <c r="T2457" s="90" t="s">
        <v>2311</v>
      </c>
      <c r="U2457" s="90" t="s">
        <v>1028</v>
      </c>
      <c r="V2457" s="94" t="s">
        <v>154</v>
      </c>
      <c r="W2457" s="90" t="s">
        <v>54</v>
      </c>
      <c r="X2457" s="90" t="s">
        <v>55</v>
      </c>
      <c r="Y2457" s="90" t="s">
        <v>2409</v>
      </c>
      <c r="Z2457" s="88">
        <v>190447199</v>
      </c>
      <c r="AA2457" s="120"/>
      <c r="AB2457" s="88"/>
      <c r="AC2457" s="88"/>
      <c r="AD2457" s="88"/>
      <c r="AE2457" s="120">
        <v>190447199</v>
      </c>
      <c r="AF2457" s="88">
        <v>155400000</v>
      </c>
      <c r="AG2457" s="89">
        <v>168837600</v>
      </c>
      <c r="AH2457" s="90" t="s">
        <v>2392</v>
      </c>
      <c r="AI2457" s="90" t="s">
        <v>2372</v>
      </c>
      <c r="AJ2457" s="90" t="s">
        <v>2373</v>
      </c>
      <c r="AK2457" s="90" t="s">
        <v>59</v>
      </c>
      <c r="AL2457" s="90" t="s">
        <v>2339</v>
      </c>
      <c r="AM2457" s="90"/>
      <c r="AN2457" s="90" t="s">
        <v>567</v>
      </c>
      <c r="AO2457" s="90"/>
      <c r="AP2457" s="90" t="s">
        <v>567</v>
      </c>
      <c r="AQ2457" s="90" t="s">
        <v>387</v>
      </c>
      <c r="AR2457" s="90" t="s">
        <v>2393</v>
      </c>
      <c r="AS2457" s="90" t="s">
        <v>60</v>
      </c>
      <c r="AT2457" s="90" t="s">
        <v>1123</v>
      </c>
      <c r="AU2457" s="97" t="s">
        <v>1124</v>
      </c>
      <c r="AV2457" s="98" t="s">
        <v>1125</v>
      </c>
      <c r="AW2457" s="98" t="s">
        <v>2406</v>
      </c>
      <c r="AX2457" s="97" t="s">
        <v>2753</v>
      </c>
      <c r="AY2457" s="98" t="s">
        <v>2407</v>
      </c>
      <c r="AZ2457" s="98" t="s">
        <v>2408</v>
      </c>
      <c r="BA2457" s="24"/>
    </row>
    <row r="2458" spans="1:53" ht="84.75" customHeight="1">
      <c r="A2458" s="23" t="str">
        <f>+IFERROR(VLOOKUP(R2458,'[2]Listas niveles'!$D$2:$E$11,2,FALSE),"")</f>
        <v>DTOR</v>
      </c>
      <c r="B2458" s="23" t="str">
        <f>+IFERROR(VLOOKUP(AS2458,'[2]Listas anexo 1'!$A$7:$B$8,2,FALSE),"")</f>
        <v>ADMIN</v>
      </c>
      <c r="C2458" s="23" t="str">
        <f>+IFERROR(VLOOKUP(AT2458,'[2]Listas anexo 1'!$A$13:$B$15,2,FALSE),"")</f>
        <v>TASAS</v>
      </c>
      <c r="D2458" s="23" t="str">
        <f>+IFERROR(VLOOKUP(AT2458,'[2]Listas anexo 1'!$A$13:$C$15,3,FALSE),"")</f>
        <v>AUMENTAR</v>
      </c>
      <c r="E2458" s="23" t="str">
        <f>+IFERROR(VLOOKUP(AT2458,'[2]Listas anexo 1'!$A$19:$B$21,2,FALSE),"")</f>
        <v>TASAOB</v>
      </c>
      <c r="F2458" s="23" t="str">
        <f>+IFERROR(VLOOKUP(AV2458,'[2]Listas anexo 1'!$J$13:$K$21,2,FALSE),"")</f>
        <v>TASASOBI</v>
      </c>
      <c r="G2458" s="23" t="str">
        <f>+IFERROR(VLOOKUP(AW2458,'[2]LISTAS ANEXO 1. 2'!$A$9:$B$38,2,FALSE),"")</f>
        <v>FIV</v>
      </c>
      <c r="H2458" s="23" t="str">
        <f>+IFERROR(IF(C2458="ADMINYCOOR",VLOOKUP(AY2458,'[2]LISTAS ANEXO 1. 3'!$B$13:$C$42,2,FALSE),IF(C2458="TASAS",VLOOKUP(AY2458,'[2]LISTAS ANEXO 1. 3'!$B$43:$C$51,2,FALSE),IF(C2458="FORTALECIMIENTO",VLOOKUP(AY2458,'[2]LISTAS ANEXO 1. 3'!$B$52:$C$58,2,FALSE),""))),"")</f>
        <v>EEE</v>
      </c>
      <c r="I2458" s="23" t="str">
        <f>+IFERROR(VLOOKUP(#REF!,'[2]LISTAS ANEXO 1. 4'!$B$74:$C$90,2,FALSE),"")</f>
        <v/>
      </c>
      <c r="J2458" s="23" t="str">
        <f>+IFERROR(VLOOKUP(X2458,[2]ORDINALES!$B$2:$C$5,2,FALSE),"")</f>
        <v>CTADOS</v>
      </c>
      <c r="K2458" s="23" t="str">
        <f>+IFERROR(VLOOKUP(#REF!,[2]REGION!$G$2:$I$1125,2,FALSE),"")</f>
        <v/>
      </c>
      <c r="L2458" s="23" t="str">
        <f>+IFERROR(VLOOKUP(AI2458,[2]REGION!$G$2:$I$1125,2,FALSE),"")</f>
        <v>CUNDI</v>
      </c>
      <c r="M2458" s="23" t="str">
        <f>+IFERROR(VLOOKUP(#REF!,[2]ORDINALES!$H$2:$I$382,2,FALSE),"")</f>
        <v/>
      </c>
      <c r="N2458" s="23" t="str">
        <f>IFERROR(VLOOKUP(U2458,'[2]Lista Willy'!$B$11:$D$14,3,FALSE),"")</f>
        <v>REC_21</v>
      </c>
      <c r="O2458" s="24"/>
      <c r="P2458" s="90">
        <v>74025</v>
      </c>
      <c r="Q2458" s="90" t="s">
        <v>540</v>
      </c>
      <c r="R2458" s="90" t="s">
        <v>2311</v>
      </c>
      <c r="S2458" s="90" t="s">
        <v>2370</v>
      </c>
      <c r="T2458" s="90" t="s">
        <v>2311</v>
      </c>
      <c r="U2458" s="90" t="s">
        <v>1028</v>
      </c>
      <c r="V2458" s="94" t="s">
        <v>154</v>
      </c>
      <c r="W2458" s="90" t="s">
        <v>54</v>
      </c>
      <c r="X2458" s="90" t="s">
        <v>55</v>
      </c>
      <c r="Y2458" s="90" t="s">
        <v>2410</v>
      </c>
      <c r="Z2458" s="88">
        <v>17258213</v>
      </c>
      <c r="AA2458" s="120"/>
      <c r="AB2458" s="88"/>
      <c r="AC2458" s="88"/>
      <c r="AD2458" s="88"/>
      <c r="AE2458" s="120">
        <v>17258213</v>
      </c>
      <c r="AF2458" s="88"/>
      <c r="AG2458" s="89">
        <v>0</v>
      </c>
      <c r="AH2458" s="90" t="s">
        <v>567</v>
      </c>
      <c r="AI2458" s="90" t="s">
        <v>2372</v>
      </c>
      <c r="AJ2458" s="90" t="s">
        <v>2373</v>
      </c>
      <c r="AK2458" s="90" t="s">
        <v>59</v>
      </c>
      <c r="AL2458" s="90" t="s">
        <v>2339</v>
      </c>
      <c r="AM2458" s="90"/>
      <c r="AN2458" s="90" t="s">
        <v>567</v>
      </c>
      <c r="AO2458" s="90"/>
      <c r="AP2458" s="90" t="s">
        <v>567</v>
      </c>
      <c r="AQ2458" s="90" t="s">
        <v>387</v>
      </c>
      <c r="AR2458" s="90" t="s">
        <v>2393</v>
      </c>
      <c r="AS2458" s="90" t="s">
        <v>60</v>
      </c>
      <c r="AT2458" s="90" t="s">
        <v>1123</v>
      </c>
      <c r="AU2458" s="97" t="s">
        <v>1124</v>
      </c>
      <c r="AV2458" s="98" t="s">
        <v>1125</v>
      </c>
      <c r="AW2458" s="98" t="s">
        <v>2406</v>
      </c>
      <c r="AX2458" s="97" t="s">
        <v>2753</v>
      </c>
      <c r="AY2458" s="98" t="s">
        <v>2407</v>
      </c>
      <c r="AZ2458" s="98" t="s">
        <v>2408</v>
      </c>
      <c r="BA2458" s="24"/>
    </row>
    <row r="2459" spans="1:53" ht="84.75" customHeight="1">
      <c r="A2459" s="23" t="str">
        <f>+IFERROR(VLOOKUP(R2459,'[2]Listas niveles'!$D$2:$E$11,2,FALSE),"")</f>
        <v>DTOR</v>
      </c>
      <c r="B2459" s="23" t="str">
        <f>+IFERROR(VLOOKUP(AS2459,'[2]Listas anexo 1'!$A$7:$B$8,2,FALSE),"")</f>
        <v>ADMIN</v>
      </c>
      <c r="C2459" s="23" t="str">
        <f>+IFERROR(VLOOKUP(AT2459,'[2]Listas anexo 1'!$A$13:$B$15,2,FALSE),"")</f>
        <v>TASAS</v>
      </c>
      <c r="D2459" s="23" t="str">
        <f>+IFERROR(VLOOKUP(AT2459,'[2]Listas anexo 1'!$A$13:$C$15,3,FALSE),"")</f>
        <v>AUMENTAR</v>
      </c>
      <c r="E2459" s="23" t="str">
        <f>+IFERROR(VLOOKUP(AT2459,'[2]Listas anexo 1'!$A$19:$B$21,2,FALSE),"")</f>
        <v>TASAOB</v>
      </c>
      <c r="F2459" s="23" t="str">
        <f>+IFERROR(VLOOKUP(AV2459,'[2]Listas anexo 1'!$J$13:$K$21,2,FALSE),"")</f>
        <v>TASASOBI</v>
      </c>
      <c r="G2459" s="23" t="str">
        <f>+IFERROR(VLOOKUP(AW2459,'[2]LISTAS ANEXO 1. 2'!$A$9:$B$38,2,FALSE),"")</f>
        <v>FIV</v>
      </c>
      <c r="H2459" s="23" t="str">
        <f>+IFERROR(IF(C2459="ADMINYCOOR",VLOOKUP(AY2459,'[2]LISTAS ANEXO 1. 3'!$B$13:$C$42,2,FALSE),IF(C2459="TASAS",VLOOKUP(AY2459,'[2]LISTAS ANEXO 1. 3'!$B$43:$C$51,2,FALSE),IF(C2459="FORTALECIMIENTO",VLOOKUP(AY2459,'[2]LISTAS ANEXO 1. 3'!$B$52:$C$58,2,FALSE),""))),"")</f>
        <v>EEE</v>
      </c>
      <c r="I2459" s="23" t="str">
        <f>+IFERROR(VLOOKUP(#REF!,'[2]LISTAS ANEXO 1. 4'!$B$74:$C$90,2,FALSE),"")</f>
        <v/>
      </c>
      <c r="J2459" s="23" t="str">
        <f>+IFERROR(VLOOKUP(X2459,[2]ORDINALES!$B$2:$C$5,2,FALSE),"")</f>
        <v>CTADOS</v>
      </c>
      <c r="K2459" s="23" t="str">
        <f>+IFERROR(VLOOKUP(#REF!,[2]REGION!$G$2:$I$1125,2,FALSE),"")</f>
        <v/>
      </c>
      <c r="L2459" s="23" t="str">
        <f>+IFERROR(VLOOKUP(AI2459,[2]REGION!$G$2:$I$1125,2,FALSE),"")</f>
        <v>CUNDI</v>
      </c>
      <c r="M2459" s="23" t="str">
        <f>+IFERROR(VLOOKUP(#REF!,[2]ORDINALES!$H$2:$I$382,2,FALSE),"")</f>
        <v/>
      </c>
      <c r="N2459" s="23" t="str">
        <f>IFERROR(VLOOKUP(U2459,'[2]Lista Willy'!$B$11:$D$14,3,FALSE),"")</f>
        <v>REC_20</v>
      </c>
      <c r="O2459" s="24"/>
      <c r="P2459" s="90">
        <v>74026</v>
      </c>
      <c r="Q2459" s="90" t="s">
        <v>540</v>
      </c>
      <c r="R2459" s="90" t="s">
        <v>2311</v>
      </c>
      <c r="S2459" s="90" t="s">
        <v>2370</v>
      </c>
      <c r="T2459" s="90" t="s">
        <v>2311</v>
      </c>
      <c r="U2459" s="90" t="s">
        <v>153</v>
      </c>
      <c r="V2459" s="94" t="s">
        <v>154</v>
      </c>
      <c r="W2459" s="90" t="s">
        <v>54</v>
      </c>
      <c r="X2459" s="90" t="s">
        <v>55</v>
      </c>
      <c r="Y2459" s="90" t="s">
        <v>2411</v>
      </c>
      <c r="Z2459" s="88">
        <v>15000000</v>
      </c>
      <c r="AA2459" s="120"/>
      <c r="AB2459" s="88"/>
      <c r="AC2459" s="88"/>
      <c r="AD2459" s="88"/>
      <c r="AE2459" s="120">
        <v>15000000</v>
      </c>
      <c r="AF2459" s="88"/>
      <c r="AG2459" s="89">
        <v>0</v>
      </c>
      <c r="AH2459" s="90" t="s">
        <v>567</v>
      </c>
      <c r="AI2459" s="90" t="s">
        <v>2372</v>
      </c>
      <c r="AJ2459" s="90" t="s">
        <v>2373</v>
      </c>
      <c r="AK2459" s="90" t="s">
        <v>59</v>
      </c>
      <c r="AL2459" s="90" t="s">
        <v>2339</v>
      </c>
      <c r="AM2459" s="90"/>
      <c r="AN2459" s="90" t="s">
        <v>567</v>
      </c>
      <c r="AO2459" s="90"/>
      <c r="AP2459" s="90" t="s">
        <v>567</v>
      </c>
      <c r="AQ2459" s="90" t="s">
        <v>387</v>
      </c>
      <c r="AR2459" s="90" t="s">
        <v>2393</v>
      </c>
      <c r="AS2459" s="90" t="s">
        <v>60</v>
      </c>
      <c r="AT2459" s="90" t="s">
        <v>1123</v>
      </c>
      <c r="AU2459" s="97" t="s">
        <v>1124</v>
      </c>
      <c r="AV2459" s="98" t="s">
        <v>1125</v>
      </c>
      <c r="AW2459" s="98" t="s">
        <v>2406</v>
      </c>
      <c r="AX2459" s="97" t="s">
        <v>2753</v>
      </c>
      <c r="AY2459" s="98" t="s">
        <v>2407</v>
      </c>
      <c r="AZ2459" s="98" t="s">
        <v>2408</v>
      </c>
      <c r="BA2459" s="24"/>
    </row>
    <row r="2460" spans="1:53" ht="84.75" customHeight="1">
      <c r="A2460" s="23" t="str">
        <f>+IFERROR(VLOOKUP(R2460,'[2]Listas niveles'!$D$2:$E$11,2,FALSE),"")</f>
        <v>DTOR</v>
      </c>
      <c r="B2460" s="23" t="str">
        <f>+IFERROR(VLOOKUP(AS2460,'[2]Listas anexo 1'!$A$7:$B$8,2,FALSE),"")</f>
        <v>ADMIN</v>
      </c>
      <c r="C2460" s="23" t="str">
        <f>+IFERROR(VLOOKUP(AT2460,'[2]Listas anexo 1'!$A$13:$B$15,2,FALSE),"")</f>
        <v>TASAS</v>
      </c>
      <c r="D2460" s="23" t="str">
        <f>+IFERROR(VLOOKUP(AT2460,'[2]Listas anexo 1'!$A$13:$C$15,3,FALSE),"")</f>
        <v>AUMENTAR</v>
      </c>
      <c r="E2460" s="23" t="str">
        <f>+IFERROR(VLOOKUP(AT2460,'[2]Listas anexo 1'!$A$19:$B$21,2,FALSE),"")</f>
        <v>TASAOB</v>
      </c>
      <c r="F2460" s="23" t="str">
        <f>+IFERROR(VLOOKUP(AV2460,'[2]Listas anexo 1'!$J$13:$K$21,2,FALSE),"")</f>
        <v>TASASOBI</v>
      </c>
      <c r="G2460" s="23" t="str">
        <f>+IFERROR(VLOOKUP(AW2460,'[2]LISTAS ANEXO 1. 2'!$A$9:$B$38,2,FALSE),"")</f>
        <v>FIV</v>
      </c>
      <c r="H2460" s="23" t="str">
        <f>+IFERROR(IF(C2460="ADMINYCOOR",VLOOKUP(AY2460,'[2]LISTAS ANEXO 1. 3'!$B$13:$C$42,2,FALSE),IF(C2460="TASAS",VLOOKUP(AY2460,'[2]LISTAS ANEXO 1. 3'!$B$43:$C$51,2,FALSE),IF(C2460="FORTALECIMIENTO",VLOOKUP(AY2460,'[2]LISTAS ANEXO 1. 3'!$B$52:$C$58,2,FALSE),""))),"")</f>
        <v>EEE</v>
      </c>
      <c r="I2460" s="23" t="str">
        <f>+IFERROR(VLOOKUP(#REF!,'[2]LISTAS ANEXO 1. 4'!$B$74:$C$90,2,FALSE),"")</f>
        <v/>
      </c>
      <c r="J2460" s="23" t="str">
        <f>+IFERROR(VLOOKUP(X2460,[2]ORDINALES!$B$2:$C$5,2,FALSE),"")</f>
        <v>CTADOS</v>
      </c>
      <c r="K2460" s="23" t="str">
        <f>+IFERROR(VLOOKUP(#REF!,[2]REGION!$G$2:$I$1125,2,FALSE),"")</f>
        <v/>
      </c>
      <c r="L2460" s="23" t="str">
        <f>+IFERROR(VLOOKUP(AI2460,[2]REGION!$G$2:$I$1125,2,FALSE),"")</f>
        <v>CUNDI</v>
      </c>
      <c r="M2460" s="23" t="str">
        <f>+IFERROR(VLOOKUP(#REF!,[2]ORDINALES!$H$2:$I$382,2,FALSE),"")</f>
        <v/>
      </c>
      <c r="N2460" s="23" t="str">
        <f>IFERROR(VLOOKUP(U2460,'[2]Lista Willy'!$B$11:$D$14,3,FALSE),"")</f>
        <v>REC_21</v>
      </c>
      <c r="O2460" s="24"/>
      <c r="P2460" s="90">
        <v>74027</v>
      </c>
      <c r="Q2460" s="90" t="s">
        <v>540</v>
      </c>
      <c r="R2460" s="90" t="s">
        <v>2311</v>
      </c>
      <c r="S2460" s="90" t="s">
        <v>2370</v>
      </c>
      <c r="T2460" s="90" t="s">
        <v>2311</v>
      </c>
      <c r="U2460" s="90" t="s">
        <v>1028</v>
      </c>
      <c r="V2460" s="94" t="s">
        <v>154</v>
      </c>
      <c r="W2460" s="90" t="s">
        <v>54</v>
      </c>
      <c r="X2460" s="90" t="s">
        <v>55</v>
      </c>
      <c r="Y2460" s="90" t="s">
        <v>2412</v>
      </c>
      <c r="Z2460" s="88">
        <v>4275425753</v>
      </c>
      <c r="AA2460" s="120"/>
      <c r="AB2460" s="88"/>
      <c r="AC2460" s="88"/>
      <c r="AD2460" s="88"/>
      <c r="AE2460" s="120">
        <v>4275425753</v>
      </c>
      <c r="AF2460" s="88"/>
      <c r="AG2460" s="89">
        <v>0</v>
      </c>
      <c r="AH2460" s="90" t="s">
        <v>567</v>
      </c>
      <c r="AI2460" s="90" t="s">
        <v>2372</v>
      </c>
      <c r="AJ2460" s="90" t="s">
        <v>2373</v>
      </c>
      <c r="AK2460" s="90" t="s">
        <v>59</v>
      </c>
      <c r="AL2460" s="90" t="s">
        <v>2339</v>
      </c>
      <c r="AM2460" s="90"/>
      <c r="AN2460" s="90" t="s">
        <v>567</v>
      </c>
      <c r="AO2460" s="90"/>
      <c r="AP2460" s="90" t="s">
        <v>567</v>
      </c>
      <c r="AQ2460" s="90" t="s">
        <v>387</v>
      </c>
      <c r="AR2460" s="90" t="s">
        <v>2393</v>
      </c>
      <c r="AS2460" s="90" t="s">
        <v>60</v>
      </c>
      <c r="AT2460" s="90" t="s">
        <v>1123</v>
      </c>
      <c r="AU2460" s="97" t="s">
        <v>1124</v>
      </c>
      <c r="AV2460" s="98" t="s">
        <v>1125</v>
      </c>
      <c r="AW2460" s="98" t="s">
        <v>2406</v>
      </c>
      <c r="AX2460" s="97" t="s">
        <v>2753</v>
      </c>
      <c r="AY2460" s="98" t="s">
        <v>2407</v>
      </c>
      <c r="AZ2460" s="98" t="s">
        <v>2408</v>
      </c>
      <c r="BA2460" s="24"/>
    </row>
    <row r="2461" spans="1:53" ht="84.75" customHeight="1">
      <c r="A2461" s="23" t="str">
        <f>+IFERROR(VLOOKUP(R2461,'[2]Listas niveles'!$D$2:$E$11,2,FALSE),"")</f>
        <v>DTOR</v>
      </c>
      <c r="B2461" s="23" t="str">
        <f>+IFERROR(VLOOKUP(AS2461,'[2]Listas anexo 1'!$A$7:$B$8,2,FALSE),"")</f>
        <v>ADMIN</v>
      </c>
      <c r="C2461" s="23" t="str">
        <f>+IFERROR(VLOOKUP(AT2461,'[2]Listas anexo 1'!$A$13:$B$15,2,FALSE),"")</f>
        <v>TASAS</v>
      </c>
      <c r="D2461" s="23" t="str">
        <f>+IFERROR(VLOOKUP(AT2461,'[2]Listas anexo 1'!$A$13:$C$15,3,FALSE),"")</f>
        <v>AUMENTAR</v>
      </c>
      <c r="E2461" s="23" t="str">
        <f>+IFERROR(VLOOKUP(AT2461,'[2]Listas anexo 1'!$A$19:$B$21,2,FALSE),"")</f>
        <v>TASAOB</v>
      </c>
      <c r="F2461" s="23" t="str">
        <f>+IFERROR(VLOOKUP(AV2461,'[2]Listas anexo 1'!$J$13:$K$21,2,FALSE),"")</f>
        <v>TASASOBI</v>
      </c>
      <c r="G2461" s="23" t="str">
        <f>+IFERROR(VLOOKUP(AW2461,'[2]LISTAS ANEXO 1. 2'!$A$9:$B$38,2,FALSE),"")</f>
        <v>FIV</v>
      </c>
      <c r="H2461" s="23" t="str">
        <f>+IFERROR(IF(C2461="ADMINYCOOR",VLOOKUP(AY2461,'[2]LISTAS ANEXO 1. 3'!$B$13:$C$42,2,FALSE),IF(C2461="TASAS",VLOOKUP(AY2461,'[2]LISTAS ANEXO 1. 3'!$B$43:$C$51,2,FALSE),IF(C2461="FORTALECIMIENTO",VLOOKUP(AY2461,'[2]LISTAS ANEXO 1. 3'!$B$52:$C$58,2,FALSE),""))),"")</f>
        <v>EEE</v>
      </c>
      <c r="I2461" s="23" t="str">
        <f>+IFERROR(VLOOKUP(#REF!,'[2]LISTAS ANEXO 1. 4'!$B$74:$C$90,2,FALSE),"")</f>
        <v/>
      </c>
      <c r="J2461" s="23" t="str">
        <f>+IFERROR(VLOOKUP(X2461,[2]ORDINALES!$B$2:$C$5,2,FALSE),"")</f>
        <v>CTADOS</v>
      </c>
      <c r="K2461" s="23" t="str">
        <f>+IFERROR(VLOOKUP(#REF!,[2]REGION!$G$2:$I$1125,2,FALSE),"")</f>
        <v/>
      </c>
      <c r="L2461" s="23" t="str">
        <f>+IFERROR(VLOOKUP(AI2461,[2]REGION!$G$2:$I$1125,2,FALSE),"")</f>
        <v>CUNDI</v>
      </c>
      <c r="M2461" s="23" t="str">
        <f>+IFERROR(VLOOKUP(#REF!,[2]ORDINALES!$H$2:$I$382,2,FALSE),"")</f>
        <v/>
      </c>
      <c r="N2461" s="23" t="str">
        <f>IFERROR(VLOOKUP(U2461,'[2]Lista Willy'!$B$11:$D$14,3,FALSE),"")</f>
        <v>REC_20</v>
      </c>
      <c r="O2461" s="24"/>
      <c r="P2461" s="90">
        <v>74028</v>
      </c>
      <c r="Q2461" s="90" t="s">
        <v>540</v>
      </c>
      <c r="R2461" s="90" t="s">
        <v>2311</v>
      </c>
      <c r="S2461" s="90" t="s">
        <v>2370</v>
      </c>
      <c r="T2461" s="90" t="s">
        <v>2311</v>
      </c>
      <c r="U2461" s="90" t="s">
        <v>153</v>
      </c>
      <c r="V2461" s="94" t="s">
        <v>154</v>
      </c>
      <c r="W2461" s="90" t="s">
        <v>54</v>
      </c>
      <c r="X2461" s="90" t="s">
        <v>55</v>
      </c>
      <c r="Y2461" s="90" t="s">
        <v>2413</v>
      </c>
      <c r="Z2461" s="88">
        <v>840000000</v>
      </c>
      <c r="AA2461" s="120"/>
      <c r="AB2461" s="88"/>
      <c r="AC2461" s="88"/>
      <c r="AD2461" s="88"/>
      <c r="AE2461" s="120">
        <v>840000000</v>
      </c>
      <c r="AF2461" s="88"/>
      <c r="AG2461" s="89">
        <v>0</v>
      </c>
      <c r="AH2461" s="90" t="s">
        <v>567</v>
      </c>
      <c r="AI2461" s="90" t="s">
        <v>2372</v>
      </c>
      <c r="AJ2461" s="90" t="s">
        <v>2373</v>
      </c>
      <c r="AK2461" s="90" t="s">
        <v>59</v>
      </c>
      <c r="AL2461" s="90" t="s">
        <v>2339</v>
      </c>
      <c r="AM2461" s="90"/>
      <c r="AN2461" s="90" t="s">
        <v>567</v>
      </c>
      <c r="AO2461" s="90"/>
      <c r="AP2461" s="90" t="s">
        <v>567</v>
      </c>
      <c r="AQ2461" s="90" t="s">
        <v>387</v>
      </c>
      <c r="AR2461" s="90" t="s">
        <v>2393</v>
      </c>
      <c r="AS2461" s="90" t="s">
        <v>60</v>
      </c>
      <c r="AT2461" s="90" t="s">
        <v>1123</v>
      </c>
      <c r="AU2461" s="97" t="s">
        <v>1124</v>
      </c>
      <c r="AV2461" s="98" t="s">
        <v>1125</v>
      </c>
      <c r="AW2461" s="98" t="s">
        <v>2406</v>
      </c>
      <c r="AX2461" s="97" t="s">
        <v>2753</v>
      </c>
      <c r="AY2461" s="98" t="s">
        <v>2407</v>
      </c>
      <c r="AZ2461" s="98" t="s">
        <v>2408</v>
      </c>
      <c r="BA2461" s="24"/>
    </row>
    <row r="2462" spans="1:53" ht="84.75" customHeight="1">
      <c r="A2462" s="23" t="str">
        <f>+IFERROR(VLOOKUP(R2462,'[2]Listas niveles'!$D$2:$E$11,2,FALSE),"")</f>
        <v>DTOR</v>
      </c>
      <c r="B2462" s="23" t="str">
        <f>+IFERROR(VLOOKUP(AS2462,'[2]Listas anexo 1'!$A$7:$B$8,2,FALSE),"")</f>
        <v>ADMIN</v>
      </c>
      <c r="C2462" s="23" t="str">
        <f>+IFERROR(VLOOKUP(AT2462,'[2]Listas anexo 1'!$A$13:$B$15,2,FALSE),"")</f>
        <v>TASAS</v>
      </c>
      <c r="D2462" s="23" t="str">
        <f>+IFERROR(VLOOKUP(AT2462,'[2]Listas anexo 1'!$A$13:$C$15,3,FALSE),"")</f>
        <v>AUMENTAR</v>
      </c>
      <c r="E2462" s="23" t="str">
        <f>+IFERROR(VLOOKUP(AT2462,'[2]Listas anexo 1'!$A$19:$B$21,2,FALSE),"")</f>
        <v>TASAOB</v>
      </c>
      <c r="F2462" s="23" t="str">
        <f>+IFERROR(VLOOKUP(AV2462,'[2]Listas anexo 1'!$J$13:$K$21,2,FALSE),"")</f>
        <v>TASASOBI</v>
      </c>
      <c r="G2462" s="23" t="str">
        <f>+IFERROR(VLOOKUP(AW2462,'[2]LISTAS ANEXO 1. 2'!$A$9:$B$38,2,FALSE),"")</f>
        <v>FIV</v>
      </c>
      <c r="H2462" s="23" t="str">
        <f>+IFERROR(IF(C2462="ADMINYCOOR",VLOOKUP(AY2462,'[2]LISTAS ANEXO 1. 3'!$B$13:$C$42,2,FALSE),IF(C2462="TASAS",VLOOKUP(AY2462,'[2]LISTAS ANEXO 1. 3'!$B$43:$C$51,2,FALSE),IF(C2462="FORTALECIMIENTO",VLOOKUP(AY2462,'[2]LISTAS ANEXO 1. 3'!$B$52:$C$58,2,FALSE),""))),"")</f>
        <v>EEE</v>
      </c>
      <c r="I2462" s="23" t="str">
        <f>+IFERROR(VLOOKUP(#REF!,'[2]LISTAS ANEXO 1. 4'!$B$74:$C$90,2,FALSE),"")</f>
        <v/>
      </c>
      <c r="J2462" s="23" t="str">
        <f>+IFERROR(VLOOKUP(X2462,[2]ORDINALES!$B$2:$C$5,2,FALSE),"")</f>
        <v>CTADOS</v>
      </c>
      <c r="K2462" s="23" t="str">
        <f>+IFERROR(VLOOKUP(#REF!,[2]REGION!$G$2:$I$1125,2,FALSE),"")</f>
        <v/>
      </c>
      <c r="L2462" s="23" t="str">
        <f>+IFERROR(VLOOKUP(AI2462,[2]REGION!$G$2:$I$1125,2,FALSE),"")</f>
        <v>CUNDI</v>
      </c>
      <c r="M2462" s="23" t="str">
        <f>+IFERROR(VLOOKUP(#REF!,[2]ORDINALES!$H$2:$I$382,2,FALSE),"")</f>
        <v/>
      </c>
      <c r="N2462" s="23" t="str">
        <f>IFERROR(VLOOKUP(U2462,'[2]Lista Willy'!$B$11:$D$14,3,FALSE),"")</f>
        <v>REC_20</v>
      </c>
      <c r="O2462" s="24"/>
      <c r="P2462" s="90">
        <v>74029</v>
      </c>
      <c r="Q2462" s="90" t="s">
        <v>540</v>
      </c>
      <c r="R2462" s="90" t="s">
        <v>2311</v>
      </c>
      <c r="S2462" s="90" t="s">
        <v>2370</v>
      </c>
      <c r="T2462" s="90" t="s">
        <v>2311</v>
      </c>
      <c r="U2462" s="90" t="s">
        <v>153</v>
      </c>
      <c r="V2462" s="94" t="s">
        <v>154</v>
      </c>
      <c r="W2462" s="90" t="s">
        <v>54</v>
      </c>
      <c r="X2462" s="90" t="s">
        <v>55</v>
      </c>
      <c r="Y2462" s="90" t="s">
        <v>2414</v>
      </c>
      <c r="Z2462" s="88">
        <v>63657398</v>
      </c>
      <c r="AA2462" s="120"/>
      <c r="AB2462" s="88"/>
      <c r="AC2462" s="88"/>
      <c r="AD2462" s="88"/>
      <c r="AE2462" s="120">
        <v>63657398</v>
      </c>
      <c r="AF2462" s="88"/>
      <c r="AG2462" s="89">
        <v>0</v>
      </c>
      <c r="AH2462" s="90" t="s">
        <v>567</v>
      </c>
      <c r="AI2462" s="90" t="s">
        <v>2372</v>
      </c>
      <c r="AJ2462" s="90" t="s">
        <v>2373</v>
      </c>
      <c r="AK2462" s="90" t="s">
        <v>59</v>
      </c>
      <c r="AL2462" s="90" t="s">
        <v>2339</v>
      </c>
      <c r="AM2462" s="90"/>
      <c r="AN2462" s="90" t="s">
        <v>567</v>
      </c>
      <c r="AO2462" s="90"/>
      <c r="AP2462" s="90" t="s">
        <v>567</v>
      </c>
      <c r="AQ2462" s="90" t="s">
        <v>387</v>
      </c>
      <c r="AR2462" s="90" t="s">
        <v>2393</v>
      </c>
      <c r="AS2462" s="90" t="s">
        <v>60</v>
      </c>
      <c r="AT2462" s="90" t="s">
        <v>1123</v>
      </c>
      <c r="AU2462" s="97" t="s">
        <v>1124</v>
      </c>
      <c r="AV2462" s="98" t="s">
        <v>1125</v>
      </c>
      <c r="AW2462" s="98" t="s">
        <v>2406</v>
      </c>
      <c r="AX2462" s="97" t="s">
        <v>2753</v>
      </c>
      <c r="AY2462" s="98" t="s">
        <v>2407</v>
      </c>
      <c r="AZ2462" s="98" t="s">
        <v>2408</v>
      </c>
      <c r="BA2462" s="24"/>
    </row>
    <row r="2463" spans="1:53" ht="84.75" customHeight="1">
      <c r="A2463" s="23" t="str">
        <f>+IFERROR(VLOOKUP(R2463,'[2]Listas niveles'!$D$2:$E$11,2,FALSE),"")</f>
        <v>DTOR</v>
      </c>
      <c r="B2463" s="23" t="str">
        <f>+IFERROR(VLOOKUP(AS2463,'[2]Listas anexo 1'!$A$7:$B$8,2,FALSE),"")</f>
        <v>ADMIN</v>
      </c>
      <c r="C2463" s="23" t="str">
        <f>+IFERROR(VLOOKUP(AT2463,'[2]Listas anexo 1'!$A$13:$B$15,2,FALSE),"")</f>
        <v>TASAS</v>
      </c>
      <c r="D2463" s="23" t="str">
        <f>+IFERROR(VLOOKUP(AT2463,'[2]Listas anexo 1'!$A$13:$C$15,3,FALSE),"")</f>
        <v>AUMENTAR</v>
      </c>
      <c r="E2463" s="23" t="str">
        <f>+IFERROR(VLOOKUP(AT2463,'[2]Listas anexo 1'!$A$19:$B$21,2,FALSE),"")</f>
        <v>TASAOB</v>
      </c>
      <c r="F2463" s="23" t="str">
        <f>+IFERROR(VLOOKUP(AV2463,'[2]Listas anexo 1'!$J$13:$K$21,2,FALSE),"")</f>
        <v>TASASOBI</v>
      </c>
      <c r="G2463" s="23" t="str">
        <f>+IFERROR(VLOOKUP(AW2463,'[2]LISTAS ANEXO 1. 2'!$A$9:$B$38,2,FALSE),"")</f>
        <v>FIV</v>
      </c>
      <c r="H2463" s="23" t="str">
        <f>+IFERROR(IF(C2463="ADMINYCOOR",VLOOKUP(AY2463,'[2]LISTAS ANEXO 1. 3'!$B$13:$C$42,2,FALSE),IF(C2463="TASAS",VLOOKUP(AY2463,'[2]LISTAS ANEXO 1. 3'!$B$43:$C$51,2,FALSE),IF(C2463="FORTALECIMIENTO",VLOOKUP(AY2463,'[2]LISTAS ANEXO 1. 3'!$B$52:$C$58,2,FALSE),""))),"")</f>
        <v>EEE</v>
      </c>
      <c r="I2463" s="23" t="str">
        <f>+IFERROR(VLOOKUP(#REF!,'[2]LISTAS ANEXO 1. 4'!$B$74:$C$90,2,FALSE),"")</f>
        <v/>
      </c>
      <c r="J2463" s="23" t="str">
        <f>+IFERROR(VLOOKUP(X2463,[2]ORDINALES!$B$2:$C$5,2,FALSE),"")</f>
        <v>CTADOS</v>
      </c>
      <c r="K2463" s="23" t="str">
        <f>+IFERROR(VLOOKUP(#REF!,[2]REGION!$G$2:$I$1125,2,FALSE),"")</f>
        <v/>
      </c>
      <c r="L2463" s="23" t="str">
        <f>+IFERROR(VLOOKUP(AI2463,[2]REGION!$G$2:$I$1125,2,FALSE),"")</f>
        <v>CUNDI</v>
      </c>
      <c r="M2463" s="23" t="str">
        <f>+IFERROR(VLOOKUP(#REF!,[2]ORDINALES!$H$2:$I$382,2,FALSE),"")</f>
        <v/>
      </c>
      <c r="N2463" s="23" t="str">
        <f>IFERROR(VLOOKUP(U2463,'[2]Lista Willy'!$B$11:$D$14,3,FALSE),"")</f>
        <v>REC_20</v>
      </c>
      <c r="O2463" s="24"/>
      <c r="P2463" s="90">
        <v>74030</v>
      </c>
      <c r="Q2463" s="90" t="s">
        <v>540</v>
      </c>
      <c r="R2463" s="90" t="s">
        <v>2311</v>
      </c>
      <c r="S2463" s="90" t="s">
        <v>2370</v>
      </c>
      <c r="T2463" s="90" t="s">
        <v>2311</v>
      </c>
      <c r="U2463" s="90" t="s">
        <v>153</v>
      </c>
      <c r="V2463" s="94" t="s">
        <v>154</v>
      </c>
      <c r="W2463" s="90" t="s">
        <v>54</v>
      </c>
      <c r="X2463" s="90" t="s">
        <v>55</v>
      </c>
      <c r="Y2463" s="90" t="s">
        <v>2415</v>
      </c>
      <c r="Z2463" s="88">
        <v>1835400059</v>
      </c>
      <c r="AA2463" s="120"/>
      <c r="AB2463" s="88"/>
      <c r="AC2463" s="88"/>
      <c r="AD2463" s="88"/>
      <c r="AE2463" s="120">
        <v>1835400059</v>
      </c>
      <c r="AF2463" s="88"/>
      <c r="AG2463" s="89">
        <v>0</v>
      </c>
      <c r="AH2463" s="90" t="s">
        <v>567</v>
      </c>
      <c r="AI2463" s="90" t="s">
        <v>2372</v>
      </c>
      <c r="AJ2463" s="90" t="s">
        <v>2416</v>
      </c>
      <c r="AK2463" s="90" t="s">
        <v>59</v>
      </c>
      <c r="AL2463" s="90" t="s">
        <v>2339</v>
      </c>
      <c r="AM2463" s="90"/>
      <c r="AN2463" s="90" t="s">
        <v>567</v>
      </c>
      <c r="AO2463" s="90"/>
      <c r="AP2463" s="90" t="s">
        <v>567</v>
      </c>
      <c r="AQ2463" s="90" t="s">
        <v>387</v>
      </c>
      <c r="AR2463" s="90" t="s">
        <v>2393</v>
      </c>
      <c r="AS2463" s="90" t="s">
        <v>60</v>
      </c>
      <c r="AT2463" s="90" t="s">
        <v>1123</v>
      </c>
      <c r="AU2463" s="97" t="s">
        <v>1124</v>
      </c>
      <c r="AV2463" s="98" t="s">
        <v>1125</v>
      </c>
      <c r="AW2463" s="98" t="s">
        <v>2406</v>
      </c>
      <c r="AX2463" s="97" t="s">
        <v>2753</v>
      </c>
      <c r="AY2463" s="98" t="s">
        <v>2407</v>
      </c>
      <c r="AZ2463" s="98" t="s">
        <v>2408</v>
      </c>
      <c r="BA2463" s="24"/>
    </row>
    <row r="2464" spans="1:53" ht="84.75" customHeight="1">
      <c r="A2464" s="23" t="str">
        <f>+IFERROR(VLOOKUP(R2464,'[2]Listas niveles'!$D$2:$E$11,2,FALSE),"")</f>
        <v>DTOR</v>
      </c>
      <c r="B2464" s="23" t="str">
        <f>+IFERROR(VLOOKUP(AS2464,'[2]Listas anexo 1'!$A$7:$B$8,2,FALSE),"")</f>
        <v>ADMIN</v>
      </c>
      <c r="C2464" s="23" t="str">
        <f>+IFERROR(VLOOKUP(AT2464,'[2]Listas anexo 1'!$A$13:$B$15,2,FALSE),"")</f>
        <v>TASAS</v>
      </c>
      <c r="D2464" s="23" t="str">
        <f>+IFERROR(VLOOKUP(AT2464,'[2]Listas anexo 1'!$A$13:$C$15,3,FALSE),"")</f>
        <v>AUMENTAR</v>
      </c>
      <c r="E2464" s="23" t="str">
        <f>+IFERROR(VLOOKUP(AT2464,'[2]Listas anexo 1'!$A$19:$B$21,2,FALSE),"")</f>
        <v>TASAOB</v>
      </c>
      <c r="F2464" s="23" t="str">
        <f>+IFERROR(VLOOKUP(AV2464,'[2]Listas anexo 1'!$J$13:$K$21,2,FALSE),"")</f>
        <v>TASASOBI</v>
      </c>
      <c r="G2464" s="23" t="str">
        <f>+IFERROR(VLOOKUP(AW2464,'[2]LISTAS ANEXO 1. 2'!$A$9:$B$38,2,FALSE),"")</f>
        <v>FV</v>
      </c>
      <c r="H2464" s="23" t="str">
        <f>+IFERROR(IF(C2464="ADMINYCOOR",VLOOKUP(AY2464,'[2]LISTAS ANEXO 1. 3'!$B$13:$C$42,2,FALSE),IF(C2464="TASAS",VLOOKUP(AY2464,'[2]LISTAS ANEXO 1. 3'!$B$43:$C$51,2,FALSE),IF(C2464="FORTALECIMIENTO",VLOOKUP(AY2464,'[2]LISTAS ANEXO 1. 3'!$B$52:$C$58,2,FALSE),""))),"")</f>
        <v>FFF</v>
      </c>
      <c r="I2464" s="23" t="str">
        <f>+IFERROR(VLOOKUP(#REF!,'[2]LISTAS ANEXO 1. 4'!$B$74:$C$90,2,FALSE),"")</f>
        <v/>
      </c>
      <c r="J2464" s="23" t="str">
        <f>+IFERROR(VLOOKUP(X2464,[2]ORDINALES!$B$2:$C$5,2,FALSE),"")</f>
        <v>CTADOS</v>
      </c>
      <c r="K2464" s="23" t="str">
        <f>+IFERROR(VLOOKUP(#REF!,[2]REGION!$G$2:$I$1125,2,FALSE),"")</f>
        <v/>
      </c>
      <c r="L2464" s="23" t="str">
        <f>+IFERROR(VLOOKUP(AI2464,[2]REGION!$G$2:$I$1125,2,FALSE),"")</f>
        <v>CUNDI</v>
      </c>
      <c r="M2464" s="23" t="str">
        <f>+IFERROR(VLOOKUP(#REF!,[2]ORDINALES!$H$2:$I$382,2,FALSE),"")</f>
        <v/>
      </c>
      <c r="N2464" s="23" t="str">
        <f>IFERROR(VLOOKUP(U2464,'[2]Lista Willy'!$B$11:$D$14,3,FALSE),"")</f>
        <v>REC_21</v>
      </c>
      <c r="O2464" s="24"/>
      <c r="P2464" s="90">
        <v>74031</v>
      </c>
      <c r="Q2464" s="90" t="s">
        <v>540</v>
      </c>
      <c r="R2464" s="90" t="s">
        <v>2311</v>
      </c>
      <c r="S2464" s="90" t="s">
        <v>2370</v>
      </c>
      <c r="T2464" s="90" t="s">
        <v>2311</v>
      </c>
      <c r="U2464" s="90" t="s">
        <v>1028</v>
      </c>
      <c r="V2464" s="94" t="s">
        <v>154</v>
      </c>
      <c r="W2464" s="90" t="s">
        <v>54</v>
      </c>
      <c r="X2464" s="90" t="s">
        <v>55</v>
      </c>
      <c r="Y2464" s="90" t="s">
        <v>2388</v>
      </c>
      <c r="Z2464" s="88">
        <v>309344767</v>
      </c>
      <c r="AA2464" s="120"/>
      <c r="AB2464" s="88"/>
      <c r="AC2464" s="88"/>
      <c r="AD2464" s="88"/>
      <c r="AE2464" s="120">
        <v>309344767</v>
      </c>
      <c r="AF2464" s="88"/>
      <c r="AG2464" s="89">
        <v>0</v>
      </c>
      <c r="AH2464" s="90" t="s">
        <v>567</v>
      </c>
      <c r="AI2464" s="90" t="s">
        <v>2372</v>
      </c>
      <c r="AJ2464" s="90" t="s">
        <v>2373</v>
      </c>
      <c r="AK2464" s="90" t="s">
        <v>59</v>
      </c>
      <c r="AL2464" s="90" t="s">
        <v>2339</v>
      </c>
      <c r="AM2464" s="90"/>
      <c r="AN2464" s="90" t="s">
        <v>567</v>
      </c>
      <c r="AO2464" s="90"/>
      <c r="AP2464" s="90" t="s">
        <v>567</v>
      </c>
      <c r="AQ2464" s="90" t="s">
        <v>387</v>
      </c>
      <c r="AR2464" s="90" t="s">
        <v>2417</v>
      </c>
      <c r="AS2464" s="90" t="s">
        <v>60</v>
      </c>
      <c r="AT2464" s="90" t="s">
        <v>1123</v>
      </c>
      <c r="AU2464" s="97" t="s">
        <v>1124</v>
      </c>
      <c r="AV2464" s="98" t="s">
        <v>1125</v>
      </c>
      <c r="AW2464" s="98" t="s">
        <v>2418</v>
      </c>
      <c r="AX2464" s="97" t="s">
        <v>2754</v>
      </c>
      <c r="AY2464" s="98" t="s">
        <v>2419</v>
      </c>
      <c r="AZ2464" s="98" t="s">
        <v>2420</v>
      </c>
      <c r="BA2464" s="24"/>
    </row>
    <row r="2465" spans="1:53" ht="84.75" customHeight="1">
      <c r="A2465" s="23" t="str">
        <f>+IFERROR(VLOOKUP(R2465,'[2]Listas niveles'!$D$2:$E$11,2,FALSE),"")</f>
        <v>DTOR</v>
      </c>
      <c r="B2465" s="23" t="str">
        <f>+IFERROR(VLOOKUP(AS2465,'[2]Listas anexo 1'!$A$7:$B$8,2,FALSE),"")</f>
        <v>ADMIN</v>
      </c>
      <c r="C2465" s="23" t="str">
        <f>+IFERROR(VLOOKUP(AT2465,'[2]Listas anexo 1'!$A$13:$B$15,2,FALSE),"")</f>
        <v>TASAS</v>
      </c>
      <c r="D2465" s="23" t="str">
        <f>+IFERROR(VLOOKUP(AT2465,'[2]Listas anexo 1'!$A$13:$C$15,3,FALSE),"")</f>
        <v>AUMENTAR</v>
      </c>
      <c r="E2465" s="23" t="str">
        <f>+IFERROR(VLOOKUP(AT2465,'[2]Listas anexo 1'!$A$19:$B$21,2,FALSE),"")</f>
        <v>TASAOB</v>
      </c>
      <c r="F2465" s="23" t="str">
        <f>+IFERROR(VLOOKUP(AV2465,'[2]Listas anexo 1'!$J$13:$K$21,2,FALSE),"")</f>
        <v>TASASOBI</v>
      </c>
      <c r="G2465" s="23" t="str">
        <f>+IFERROR(VLOOKUP(AW2465,'[2]LISTAS ANEXO 1. 2'!$A$9:$B$38,2,FALSE),"")</f>
        <v>FIV</v>
      </c>
      <c r="H2465" s="23" t="str">
        <f>+IFERROR(IF(C2465="ADMINYCOOR",VLOOKUP(AY2465,'[2]LISTAS ANEXO 1. 3'!$B$13:$C$42,2,FALSE),IF(C2465="TASAS",VLOOKUP(AY2465,'[2]LISTAS ANEXO 1. 3'!$B$43:$C$51,2,FALSE),IF(C2465="FORTALECIMIENTO",VLOOKUP(AY2465,'[2]LISTAS ANEXO 1. 3'!$B$52:$C$58,2,FALSE),""))),"")</f>
        <v>EEE</v>
      </c>
      <c r="I2465" s="23" t="str">
        <f>+IFERROR(VLOOKUP(#REF!,'[2]LISTAS ANEXO 1. 4'!$B$74:$C$90,2,FALSE),"")</f>
        <v/>
      </c>
      <c r="J2465" s="23" t="str">
        <f>+IFERROR(VLOOKUP(X2465,[2]ORDINALES!$B$2:$C$5,2,FALSE),"")</f>
        <v>CTADOS</v>
      </c>
      <c r="K2465" s="23" t="str">
        <f>+IFERROR(VLOOKUP(#REF!,[2]REGION!$G$2:$I$1125,2,FALSE),"")</f>
        <v/>
      </c>
      <c r="L2465" s="23" t="str">
        <f>+IFERROR(VLOOKUP(AI2465,[2]REGION!$G$2:$I$1125,2,FALSE),"")</f>
        <v>CUNDI</v>
      </c>
      <c r="M2465" s="23" t="str">
        <f>+IFERROR(VLOOKUP(#REF!,[2]ORDINALES!$H$2:$I$382,2,FALSE),"")</f>
        <v/>
      </c>
      <c r="N2465" s="23" t="str">
        <f>IFERROR(VLOOKUP(U2465,'[2]Lista Willy'!$B$11:$D$14,3,FALSE),"")</f>
        <v>REC_21</v>
      </c>
      <c r="O2465" s="24"/>
      <c r="P2465" s="90">
        <v>74032</v>
      </c>
      <c r="Q2465" s="90" t="s">
        <v>540</v>
      </c>
      <c r="R2465" s="90" t="s">
        <v>2311</v>
      </c>
      <c r="S2465" s="90" t="s">
        <v>2370</v>
      </c>
      <c r="T2465" s="90" t="s">
        <v>2311</v>
      </c>
      <c r="U2465" s="90" t="s">
        <v>1028</v>
      </c>
      <c r="V2465" s="94" t="s">
        <v>154</v>
      </c>
      <c r="W2465" s="90" t="s">
        <v>54</v>
      </c>
      <c r="X2465" s="90" t="s">
        <v>55</v>
      </c>
      <c r="Y2465" s="90" t="s">
        <v>2421</v>
      </c>
      <c r="Z2465" s="88">
        <v>80000000</v>
      </c>
      <c r="AA2465" s="120"/>
      <c r="AB2465" s="88"/>
      <c r="AC2465" s="88"/>
      <c r="AD2465" s="88"/>
      <c r="AE2465" s="120">
        <v>80000000</v>
      </c>
      <c r="AF2465" s="88">
        <v>31000000</v>
      </c>
      <c r="AG2465" s="88">
        <v>72100000</v>
      </c>
      <c r="AH2465" s="90" t="s">
        <v>2392</v>
      </c>
      <c r="AI2465" s="90" t="s">
        <v>2372</v>
      </c>
      <c r="AJ2465" s="90" t="s">
        <v>2373</v>
      </c>
      <c r="AK2465" s="90" t="s">
        <v>59</v>
      </c>
      <c r="AL2465" s="90" t="s">
        <v>2339</v>
      </c>
      <c r="AM2465" s="90"/>
      <c r="AN2465" s="90" t="s">
        <v>567</v>
      </c>
      <c r="AO2465" s="90"/>
      <c r="AP2465" s="90" t="s">
        <v>567</v>
      </c>
      <c r="AQ2465" s="90" t="s">
        <v>387</v>
      </c>
      <c r="AR2465" s="90" t="s">
        <v>2393</v>
      </c>
      <c r="AS2465" s="90" t="s">
        <v>60</v>
      </c>
      <c r="AT2465" s="90" t="s">
        <v>1123</v>
      </c>
      <c r="AU2465" s="97" t="s">
        <v>1124</v>
      </c>
      <c r="AV2465" s="98" t="s">
        <v>1125</v>
      </c>
      <c r="AW2465" s="98" t="s">
        <v>2406</v>
      </c>
      <c r="AX2465" s="97" t="s">
        <v>2753</v>
      </c>
      <c r="AY2465" s="98" t="s">
        <v>2407</v>
      </c>
      <c r="AZ2465" s="98" t="s">
        <v>2408</v>
      </c>
      <c r="BA2465" s="24"/>
    </row>
    <row r="2466" spans="1:53" ht="84.75" customHeight="1">
      <c r="A2466" s="23" t="str">
        <f>+IFERROR(VLOOKUP(R2466,'[2]Listas niveles'!$D$2:$E$11,2,FALSE),"")</f>
        <v>DTOR</v>
      </c>
      <c r="B2466" s="23" t="str">
        <f>+IFERROR(VLOOKUP(AS2466,'[2]Listas anexo 1'!$A$7:$B$8,2,FALSE),"")</f>
        <v>ADMIN</v>
      </c>
      <c r="C2466" s="23" t="str">
        <f>+IFERROR(VLOOKUP(AT2466,'[2]Listas anexo 1'!$A$13:$B$15,2,FALSE),"")</f>
        <v>TASAS</v>
      </c>
      <c r="D2466" s="23" t="str">
        <f>+IFERROR(VLOOKUP(AT2466,'[2]Listas anexo 1'!$A$13:$C$15,3,FALSE),"")</f>
        <v>AUMENTAR</v>
      </c>
      <c r="E2466" s="23" t="str">
        <f>+IFERROR(VLOOKUP(AT2466,'[2]Listas anexo 1'!$A$19:$B$21,2,FALSE),"")</f>
        <v>TASAOB</v>
      </c>
      <c r="F2466" s="23" t="str">
        <f>+IFERROR(VLOOKUP(AV2466,'[2]Listas anexo 1'!$J$13:$K$21,2,FALSE),"")</f>
        <v>TASASOBI</v>
      </c>
      <c r="G2466" s="23" t="str">
        <f>+IFERROR(VLOOKUP(AW2466,'[2]LISTAS ANEXO 1. 2'!$A$9:$B$38,2,FALSE),"")</f>
        <v>FV</v>
      </c>
      <c r="H2466" s="23" t="str">
        <f>+IFERROR(IF(C2466="ADMINYCOOR",VLOOKUP(AY2466,'[2]LISTAS ANEXO 1. 3'!$B$13:$C$42,2,FALSE),IF(C2466="TASAS",VLOOKUP(AY2466,'[2]LISTAS ANEXO 1. 3'!$B$43:$C$51,2,FALSE),IF(C2466="FORTALECIMIENTO",VLOOKUP(AY2466,'[2]LISTAS ANEXO 1. 3'!$B$52:$C$58,2,FALSE),""))),"")</f>
        <v>FFF</v>
      </c>
      <c r="I2466" s="23" t="str">
        <f>+IFERROR(VLOOKUP(#REF!,'[2]LISTAS ANEXO 1. 4'!$B$74:$C$90,2,FALSE),"")</f>
        <v/>
      </c>
      <c r="J2466" s="23" t="str">
        <f>+IFERROR(VLOOKUP(X2466,[2]ORDINALES!$B$2:$C$5,2,FALSE),"")</f>
        <v>CTADOS</v>
      </c>
      <c r="K2466" s="23" t="str">
        <f>+IFERROR(VLOOKUP(#REF!,[2]REGION!$G$2:$I$1125,2,FALSE),"")</f>
        <v/>
      </c>
      <c r="L2466" s="23" t="str">
        <f>+IFERROR(VLOOKUP(AI2466,[2]REGION!$G$2:$I$1125,2,FALSE),"")</f>
        <v>CUNDI</v>
      </c>
      <c r="M2466" s="23" t="str">
        <f>+IFERROR(VLOOKUP(#REF!,[2]ORDINALES!$H$2:$I$382,2,FALSE),"")</f>
        <v/>
      </c>
      <c r="N2466" s="23" t="str">
        <f>IFERROR(VLOOKUP(U2466,'[2]Lista Willy'!$B$11:$D$14,3,FALSE),"")</f>
        <v>REC_21</v>
      </c>
      <c r="O2466" s="24"/>
      <c r="P2466" s="90">
        <v>74033</v>
      </c>
      <c r="Q2466" s="90" t="s">
        <v>540</v>
      </c>
      <c r="R2466" s="90" t="s">
        <v>2311</v>
      </c>
      <c r="S2466" s="90" t="s">
        <v>2370</v>
      </c>
      <c r="T2466" s="90" t="s">
        <v>2311</v>
      </c>
      <c r="U2466" s="90" t="s">
        <v>1028</v>
      </c>
      <c r="V2466" s="94" t="s">
        <v>154</v>
      </c>
      <c r="W2466" s="90" t="s">
        <v>54</v>
      </c>
      <c r="X2466" s="90" t="s">
        <v>55</v>
      </c>
      <c r="Y2466" s="90" t="s">
        <v>2317</v>
      </c>
      <c r="Z2466" s="88">
        <v>8000000</v>
      </c>
      <c r="AA2466" s="120"/>
      <c r="AB2466" s="88"/>
      <c r="AC2466" s="88"/>
      <c r="AD2466" s="88"/>
      <c r="AE2466" s="120">
        <v>8000000</v>
      </c>
      <c r="AF2466" s="88"/>
      <c r="AG2466" s="89">
        <v>0</v>
      </c>
      <c r="AH2466" s="90" t="s">
        <v>567</v>
      </c>
      <c r="AI2466" s="90" t="s">
        <v>2372</v>
      </c>
      <c r="AJ2466" s="90" t="s">
        <v>2373</v>
      </c>
      <c r="AK2466" s="90" t="s">
        <v>59</v>
      </c>
      <c r="AL2466" s="90" t="s">
        <v>2339</v>
      </c>
      <c r="AM2466" s="90"/>
      <c r="AN2466" s="90" t="s">
        <v>567</v>
      </c>
      <c r="AO2466" s="90"/>
      <c r="AP2466" s="90" t="s">
        <v>567</v>
      </c>
      <c r="AQ2466" s="90" t="s">
        <v>387</v>
      </c>
      <c r="AR2466" s="90" t="s">
        <v>2417</v>
      </c>
      <c r="AS2466" s="90" t="s">
        <v>60</v>
      </c>
      <c r="AT2466" s="90" t="s">
        <v>1123</v>
      </c>
      <c r="AU2466" s="97" t="s">
        <v>1124</v>
      </c>
      <c r="AV2466" s="98" t="s">
        <v>1125</v>
      </c>
      <c r="AW2466" s="98" t="s">
        <v>2418</v>
      </c>
      <c r="AX2466" s="97" t="s">
        <v>2754</v>
      </c>
      <c r="AY2466" s="98" t="s">
        <v>2419</v>
      </c>
      <c r="AZ2466" s="98" t="s">
        <v>2420</v>
      </c>
      <c r="BA2466" s="24"/>
    </row>
    <row r="2467" spans="1:53" ht="84.75" customHeight="1">
      <c r="A2467" s="23" t="str">
        <f>+IFERROR(VLOOKUP(R2467,'[2]Listas niveles'!$D$2:$E$11,2,FALSE),"")</f>
        <v>DTOR</v>
      </c>
      <c r="B2467" s="23" t="str">
        <f>+IFERROR(VLOOKUP(AS2467,'[2]Listas anexo 1'!$A$7:$B$8,2,FALSE),"")</f>
        <v>ADMIN</v>
      </c>
      <c r="C2467" s="23" t="str">
        <f>+IFERROR(VLOOKUP(AT2467,'[2]Listas anexo 1'!$A$13:$B$15,2,FALSE),"")</f>
        <v>TASAS</v>
      </c>
      <c r="D2467" s="23" t="str">
        <f>+IFERROR(VLOOKUP(AT2467,'[2]Listas anexo 1'!$A$13:$C$15,3,FALSE),"")</f>
        <v>AUMENTAR</v>
      </c>
      <c r="E2467" s="23" t="str">
        <f>+IFERROR(VLOOKUP(AT2467,'[2]Listas anexo 1'!$A$19:$B$21,2,FALSE),"")</f>
        <v>TASAOB</v>
      </c>
      <c r="F2467" s="23" t="str">
        <f>+IFERROR(VLOOKUP(AV2467,'[2]Listas anexo 1'!$J$13:$K$21,2,FALSE),"")</f>
        <v>TASASOBI</v>
      </c>
      <c r="G2467" s="23" t="str">
        <f>+IFERROR(VLOOKUP(AW2467,'[2]LISTAS ANEXO 1. 2'!$A$9:$B$38,2,FALSE),"")</f>
        <v>FI</v>
      </c>
      <c r="H2467" s="23" t="str">
        <f>+IFERROR(IF(C2467="ADMINYCOOR",VLOOKUP(AY2467,'[2]LISTAS ANEXO 1. 3'!$B$13:$C$42,2,FALSE),IF(C2467="TASAS",VLOOKUP(AY2467,'[2]LISTAS ANEXO 1. 3'!$B$43:$C$51,2,FALSE),IF(C2467="FORTALECIMIENTO",VLOOKUP(AY2467,'[2]LISTAS ANEXO 1. 3'!$B$52:$C$58,2,FALSE),""))),"")</f>
        <v>AAA</v>
      </c>
      <c r="I2467" s="23" t="str">
        <f>+IFERROR(VLOOKUP(#REF!,'[2]LISTAS ANEXO 1. 4'!$B$74:$C$90,2,FALSE),"")</f>
        <v/>
      </c>
      <c r="J2467" s="23" t="str">
        <f>+IFERROR(VLOOKUP(X2467,[2]ORDINALES!$B$2:$C$5,2,FALSE),"")</f>
        <v>CTADOS</v>
      </c>
      <c r="K2467" s="23" t="str">
        <f>+IFERROR(VLOOKUP(#REF!,[2]REGION!$G$2:$I$1125,2,FALSE),"")</f>
        <v/>
      </c>
      <c r="L2467" s="23" t="str">
        <f>+IFERROR(VLOOKUP(AI2467,[2]REGION!$G$2:$I$1125,2,FALSE),"")</f>
        <v>CUNDI</v>
      </c>
      <c r="M2467" s="23" t="str">
        <f>+IFERROR(VLOOKUP(#REF!,[2]ORDINALES!$H$2:$I$382,2,FALSE),"")</f>
        <v/>
      </c>
      <c r="N2467" s="23" t="str">
        <f>IFERROR(VLOOKUP(U2467,'[2]Lista Willy'!$B$11:$D$14,3,FALSE),"")</f>
        <v>REC_21</v>
      </c>
      <c r="O2467" s="24"/>
      <c r="P2467" s="90">
        <v>74034</v>
      </c>
      <c r="Q2467" s="90" t="s">
        <v>540</v>
      </c>
      <c r="R2467" s="90" t="s">
        <v>2311</v>
      </c>
      <c r="S2467" s="90" t="s">
        <v>2370</v>
      </c>
      <c r="T2467" s="90" t="s">
        <v>2311</v>
      </c>
      <c r="U2467" s="90" t="s">
        <v>1028</v>
      </c>
      <c r="V2467" s="94" t="s">
        <v>154</v>
      </c>
      <c r="W2467" s="90" t="s">
        <v>54</v>
      </c>
      <c r="X2467" s="90" t="s">
        <v>55</v>
      </c>
      <c r="Y2467" s="90" t="s">
        <v>2422</v>
      </c>
      <c r="Z2467" s="88">
        <v>92741787</v>
      </c>
      <c r="AA2467" s="120"/>
      <c r="AB2467" s="88"/>
      <c r="AC2467" s="88"/>
      <c r="AD2467" s="88"/>
      <c r="AE2467" s="120">
        <v>92741787</v>
      </c>
      <c r="AF2467" s="88">
        <v>74201770</v>
      </c>
      <c r="AG2467" s="89">
        <v>92741787</v>
      </c>
      <c r="AH2467" s="90" t="s">
        <v>2392</v>
      </c>
      <c r="AI2467" s="90" t="s">
        <v>2372</v>
      </c>
      <c r="AJ2467" s="90" t="s">
        <v>2373</v>
      </c>
      <c r="AK2467" s="90" t="s">
        <v>59</v>
      </c>
      <c r="AL2467" s="90" t="s">
        <v>2339</v>
      </c>
      <c r="AM2467" s="90"/>
      <c r="AN2467" s="90" t="s">
        <v>567</v>
      </c>
      <c r="AO2467" s="90"/>
      <c r="AP2467" s="90" t="s">
        <v>567</v>
      </c>
      <c r="AQ2467" s="90" t="s">
        <v>387</v>
      </c>
      <c r="AR2467" s="90" t="s">
        <v>2323</v>
      </c>
      <c r="AS2467" s="90" t="s">
        <v>60</v>
      </c>
      <c r="AT2467" s="90" t="s">
        <v>1123</v>
      </c>
      <c r="AU2467" s="97" t="s">
        <v>1124</v>
      </c>
      <c r="AV2467" s="98" t="s">
        <v>1125</v>
      </c>
      <c r="AW2467" s="98" t="s">
        <v>1126</v>
      </c>
      <c r="AX2467" s="97" t="s">
        <v>1127</v>
      </c>
      <c r="AY2467" s="98" t="s">
        <v>1128</v>
      </c>
      <c r="AZ2467" s="98" t="s">
        <v>1129</v>
      </c>
      <c r="BA2467" s="24"/>
    </row>
    <row r="2468" spans="1:53" ht="84.75" customHeight="1">
      <c r="A2468" s="23" t="str">
        <f>+IFERROR(VLOOKUP(R2468,'[2]Listas niveles'!$D$2:$E$11,2,FALSE),"")</f>
        <v>DTOR</v>
      </c>
      <c r="B2468" s="23" t="str">
        <f>+IFERROR(VLOOKUP(AS2468,'[2]Listas anexo 1'!$A$7:$B$8,2,FALSE),"")</f>
        <v>ADMIN</v>
      </c>
      <c r="C2468" s="23" t="str">
        <f>+IFERROR(VLOOKUP(AT2468,'[2]Listas anexo 1'!$A$13:$B$15,2,FALSE),"")</f>
        <v>TASAS</v>
      </c>
      <c r="D2468" s="23" t="str">
        <f>+IFERROR(VLOOKUP(AT2468,'[2]Listas anexo 1'!$A$13:$C$15,3,FALSE),"")</f>
        <v>AUMENTAR</v>
      </c>
      <c r="E2468" s="23" t="str">
        <f>+IFERROR(VLOOKUP(AT2468,'[2]Listas anexo 1'!$A$19:$B$21,2,FALSE),"")</f>
        <v>TASAOB</v>
      </c>
      <c r="F2468" s="23" t="str">
        <f>+IFERROR(VLOOKUP(AV2468,'[2]Listas anexo 1'!$J$13:$K$21,2,FALSE),"")</f>
        <v>TASASOBI</v>
      </c>
      <c r="G2468" s="23" t="str">
        <f>+IFERROR(VLOOKUP(AW2468,'[2]LISTAS ANEXO 1. 2'!$A$9:$B$38,2,FALSE),"")</f>
        <v>FV</v>
      </c>
      <c r="H2468" s="23" t="str">
        <f>+IFERROR(IF(C2468="ADMINYCOOR",VLOOKUP(AY2468,'[2]LISTAS ANEXO 1. 3'!$B$13:$C$42,2,FALSE),IF(C2468="TASAS",VLOOKUP(AY2468,'[2]LISTAS ANEXO 1. 3'!$B$43:$C$51,2,FALSE),IF(C2468="FORTALECIMIENTO",VLOOKUP(AY2468,'[2]LISTAS ANEXO 1. 3'!$B$52:$C$58,2,FALSE),""))),"")</f>
        <v>FFI</v>
      </c>
      <c r="I2468" s="23" t="str">
        <f>+IFERROR(VLOOKUP(#REF!,'[2]LISTAS ANEXO 1. 4'!$B$74:$C$90,2,FALSE),"")</f>
        <v/>
      </c>
      <c r="J2468" s="23" t="str">
        <f>+IFERROR(VLOOKUP(X2468,[2]ORDINALES!$B$2:$C$5,2,FALSE),"")</f>
        <v>CTADOS</v>
      </c>
      <c r="K2468" s="23" t="str">
        <f>+IFERROR(VLOOKUP(#REF!,[2]REGION!$G$2:$I$1125,2,FALSE),"")</f>
        <v/>
      </c>
      <c r="L2468" s="23" t="str">
        <f>+IFERROR(VLOOKUP(AI2468,[2]REGION!$G$2:$I$1125,2,FALSE),"")</f>
        <v>CUNDI</v>
      </c>
      <c r="M2468" s="23" t="str">
        <f>+IFERROR(VLOOKUP(#REF!,[2]ORDINALES!$H$2:$I$382,2,FALSE),"")</f>
        <v/>
      </c>
      <c r="N2468" s="23" t="str">
        <f>IFERROR(VLOOKUP(U2468,'[2]Lista Willy'!$B$11:$D$14,3,FALSE),"")</f>
        <v>REC_20</v>
      </c>
      <c r="O2468" s="24"/>
      <c r="P2468" s="90">
        <v>74035</v>
      </c>
      <c r="Q2468" s="90" t="s">
        <v>540</v>
      </c>
      <c r="R2468" s="90" t="s">
        <v>2311</v>
      </c>
      <c r="S2468" s="90" t="s">
        <v>2370</v>
      </c>
      <c r="T2468" s="90" t="s">
        <v>2311</v>
      </c>
      <c r="U2468" s="90" t="s">
        <v>153</v>
      </c>
      <c r="V2468" s="94" t="s">
        <v>154</v>
      </c>
      <c r="W2468" s="90" t="s">
        <v>54</v>
      </c>
      <c r="X2468" s="90" t="s">
        <v>55</v>
      </c>
      <c r="Y2468" s="90" t="s">
        <v>2423</v>
      </c>
      <c r="Z2468" s="88">
        <v>100000000</v>
      </c>
      <c r="AA2468" s="120"/>
      <c r="AB2468" s="88"/>
      <c r="AC2468" s="88"/>
      <c r="AD2468" s="88"/>
      <c r="AE2468" s="120">
        <v>100000000</v>
      </c>
      <c r="AF2468" s="88"/>
      <c r="AG2468" s="89">
        <v>0</v>
      </c>
      <c r="AH2468" s="90" t="s">
        <v>567</v>
      </c>
      <c r="AI2468" s="90" t="s">
        <v>2372</v>
      </c>
      <c r="AJ2468" s="90" t="s">
        <v>2373</v>
      </c>
      <c r="AK2468" s="90" t="s">
        <v>59</v>
      </c>
      <c r="AL2468" s="90" t="s">
        <v>2339</v>
      </c>
      <c r="AM2468" s="90"/>
      <c r="AN2468" s="90" t="s">
        <v>567</v>
      </c>
      <c r="AO2468" s="90"/>
      <c r="AP2468" s="90" t="s">
        <v>567</v>
      </c>
      <c r="AQ2468" s="90" t="s">
        <v>387</v>
      </c>
      <c r="AR2468" s="90" t="s">
        <v>2417</v>
      </c>
      <c r="AS2468" s="90" t="s">
        <v>60</v>
      </c>
      <c r="AT2468" s="90" t="s">
        <v>1123</v>
      </c>
      <c r="AU2468" s="97" t="s">
        <v>1124</v>
      </c>
      <c r="AV2468" s="98" t="s">
        <v>1125</v>
      </c>
      <c r="AW2468" s="98" t="s">
        <v>2418</v>
      </c>
      <c r="AX2468" s="97" t="s">
        <v>2754</v>
      </c>
      <c r="AY2468" s="98" t="s">
        <v>2424</v>
      </c>
      <c r="AZ2468" s="98" t="s">
        <v>2425</v>
      </c>
      <c r="BA2468" s="24"/>
    </row>
    <row r="2469" spans="1:53" ht="84.75" customHeight="1">
      <c r="A2469" s="23" t="str">
        <f>+IFERROR(VLOOKUP(R2469,'[2]Listas niveles'!$D$2:$E$11,2,FALSE),"")</f>
        <v>DTOR</v>
      </c>
      <c r="B2469" s="23" t="str">
        <f>+IFERROR(VLOOKUP(AS2469,'[2]Listas anexo 1'!$A$7:$B$8,2,FALSE),"")</f>
        <v>ADMIN</v>
      </c>
      <c r="C2469" s="23" t="str">
        <f>+IFERROR(VLOOKUP(AT2469,'[2]Listas anexo 1'!$A$13:$B$15,2,FALSE),"")</f>
        <v>TASAS</v>
      </c>
      <c r="D2469" s="23" t="str">
        <f>+IFERROR(VLOOKUP(AT2469,'[2]Listas anexo 1'!$A$13:$C$15,3,FALSE),"")</f>
        <v>AUMENTAR</v>
      </c>
      <c r="E2469" s="23" t="str">
        <f>+IFERROR(VLOOKUP(AT2469,'[2]Listas anexo 1'!$A$19:$B$21,2,FALSE),"")</f>
        <v>TASAOB</v>
      </c>
      <c r="F2469" s="23" t="str">
        <f>+IFERROR(VLOOKUP(AV2469,'[2]Listas anexo 1'!$J$13:$K$21,2,FALSE),"")</f>
        <v>TASASOBI</v>
      </c>
      <c r="G2469" s="23" t="str">
        <f>+IFERROR(VLOOKUP(AW2469,'[2]LISTAS ANEXO 1. 2'!$A$9:$B$38,2,FALSE),"")</f>
        <v>FV</v>
      </c>
      <c r="H2469" s="23" t="str">
        <f>+IFERROR(IF(C2469="ADMINYCOOR",VLOOKUP(AY2469,'[2]LISTAS ANEXO 1. 3'!$B$13:$C$42,2,FALSE),IF(C2469="TASAS",VLOOKUP(AY2469,'[2]LISTAS ANEXO 1. 3'!$B$43:$C$51,2,FALSE),IF(C2469="FORTALECIMIENTO",VLOOKUP(AY2469,'[2]LISTAS ANEXO 1. 3'!$B$52:$C$58,2,FALSE),""))),"")</f>
        <v>FFI</v>
      </c>
      <c r="I2469" s="23" t="str">
        <f>+IFERROR(VLOOKUP(#REF!,'[2]LISTAS ANEXO 1. 4'!$B$74:$C$90,2,FALSE),"")</f>
        <v/>
      </c>
      <c r="J2469" s="23" t="str">
        <f>+IFERROR(VLOOKUP(X2469,[2]ORDINALES!$B$2:$C$5,2,FALSE),"")</f>
        <v>CTADOS</v>
      </c>
      <c r="K2469" s="23" t="str">
        <f>+IFERROR(VLOOKUP(#REF!,[2]REGION!$G$2:$I$1125,2,FALSE),"")</f>
        <v/>
      </c>
      <c r="L2469" s="23" t="str">
        <f>+IFERROR(VLOOKUP(AI2469,[2]REGION!$G$2:$I$1125,2,FALSE),"")</f>
        <v>CUNDI</v>
      </c>
      <c r="M2469" s="23" t="str">
        <f>+IFERROR(VLOOKUP(#REF!,[2]ORDINALES!$H$2:$I$382,2,FALSE),"")</f>
        <v/>
      </c>
      <c r="N2469" s="23" t="str">
        <f>IFERROR(VLOOKUP(U2469,'[2]Lista Willy'!$B$11:$D$14,3,FALSE),"")</f>
        <v>REC_20</v>
      </c>
      <c r="O2469" s="24"/>
      <c r="P2469" s="90">
        <v>74036</v>
      </c>
      <c r="Q2469" s="90" t="s">
        <v>540</v>
      </c>
      <c r="R2469" s="90" t="s">
        <v>2311</v>
      </c>
      <c r="S2469" s="90" t="s">
        <v>2370</v>
      </c>
      <c r="T2469" s="90" t="s">
        <v>2311</v>
      </c>
      <c r="U2469" s="90" t="s">
        <v>153</v>
      </c>
      <c r="V2469" s="94" t="s">
        <v>154</v>
      </c>
      <c r="W2469" s="90" t="s">
        <v>54</v>
      </c>
      <c r="X2469" s="90" t="s">
        <v>55</v>
      </c>
      <c r="Y2469" s="90" t="s">
        <v>2426</v>
      </c>
      <c r="Z2469" s="88">
        <v>1100000000</v>
      </c>
      <c r="AA2469" s="120"/>
      <c r="AB2469" s="88"/>
      <c r="AC2469" s="88"/>
      <c r="AD2469" s="88"/>
      <c r="AE2469" s="120">
        <v>1100000000</v>
      </c>
      <c r="AF2469" s="88"/>
      <c r="AG2469" s="89">
        <v>0</v>
      </c>
      <c r="AH2469" s="90" t="s">
        <v>567</v>
      </c>
      <c r="AI2469" s="90" t="s">
        <v>2372</v>
      </c>
      <c r="AJ2469" s="90" t="s">
        <v>2373</v>
      </c>
      <c r="AK2469" s="90" t="s">
        <v>59</v>
      </c>
      <c r="AL2469" s="90" t="s">
        <v>2339</v>
      </c>
      <c r="AM2469" s="90"/>
      <c r="AN2469" s="90" t="s">
        <v>567</v>
      </c>
      <c r="AO2469" s="90"/>
      <c r="AP2469" s="90" t="s">
        <v>567</v>
      </c>
      <c r="AQ2469" s="90" t="s">
        <v>387</v>
      </c>
      <c r="AR2469" s="90" t="s">
        <v>2417</v>
      </c>
      <c r="AS2469" s="90" t="s">
        <v>60</v>
      </c>
      <c r="AT2469" s="90" t="s">
        <v>1123</v>
      </c>
      <c r="AU2469" s="97" t="s">
        <v>1124</v>
      </c>
      <c r="AV2469" s="98" t="s">
        <v>1125</v>
      </c>
      <c r="AW2469" s="98" t="s">
        <v>2418</v>
      </c>
      <c r="AX2469" s="97" t="s">
        <v>2754</v>
      </c>
      <c r="AY2469" s="98" t="s">
        <v>2424</v>
      </c>
      <c r="AZ2469" s="98" t="s">
        <v>2425</v>
      </c>
      <c r="BA2469" s="24"/>
    </row>
    <row r="2470" spans="1:53" ht="84.75" customHeight="1">
      <c r="A2470" s="23" t="str">
        <f>+IFERROR(VLOOKUP(R2470,'[2]Listas niveles'!$D$2:$E$11,2,FALSE),"")</f>
        <v>DTOR</v>
      </c>
      <c r="B2470" s="23" t="str">
        <f>+IFERROR(VLOOKUP(AS2470,'[2]Listas anexo 1'!$A$7:$B$8,2,FALSE),"")</f>
        <v>ADMIN</v>
      </c>
      <c r="C2470" s="23" t="str">
        <f>+IFERROR(VLOOKUP(AT2470,'[2]Listas anexo 1'!$A$13:$B$15,2,FALSE),"")</f>
        <v>TASAS</v>
      </c>
      <c r="D2470" s="23" t="str">
        <f>+IFERROR(VLOOKUP(AT2470,'[2]Listas anexo 1'!$A$13:$C$15,3,FALSE),"")</f>
        <v>AUMENTAR</v>
      </c>
      <c r="E2470" s="23" t="str">
        <f>+IFERROR(VLOOKUP(AT2470,'[2]Listas anexo 1'!$A$19:$B$21,2,FALSE),"")</f>
        <v>TASAOB</v>
      </c>
      <c r="F2470" s="23" t="str">
        <f>+IFERROR(VLOOKUP(AV2470,'[2]Listas anexo 1'!$J$13:$K$21,2,FALSE),"")</f>
        <v>TASASOBI</v>
      </c>
      <c r="G2470" s="23" t="str">
        <f>+IFERROR(VLOOKUP(AW2470,'[2]LISTAS ANEXO 1. 2'!$A$9:$B$38,2,FALSE),"")</f>
        <v>FV</v>
      </c>
      <c r="H2470" s="23" t="str">
        <f>+IFERROR(IF(C2470="ADMINYCOOR",VLOOKUP(AY2470,'[2]LISTAS ANEXO 1. 3'!$B$13:$C$42,2,FALSE),IF(C2470="TASAS",VLOOKUP(AY2470,'[2]LISTAS ANEXO 1. 3'!$B$43:$C$51,2,FALSE),IF(C2470="FORTALECIMIENTO",VLOOKUP(AY2470,'[2]LISTAS ANEXO 1. 3'!$B$52:$C$58,2,FALSE),""))),"")</f>
        <v>FFI</v>
      </c>
      <c r="I2470" s="23" t="str">
        <f>+IFERROR(VLOOKUP(#REF!,'[2]LISTAS ANEXO 1. 4'!$B$74:$C$90,2,FALSE),"")</f>
        <v/>
      </c>
      <c r="J2470" s="23" t="str">
        <f>+IFERROR(VLOOKUP(X2470,[2]ORDINALES!$B$2:$C$5,2,FALSE),"")</f>
        <v>CTADOS</v>
      </c>
      <c r="K2470" s="23" t="str">
        <f>+IFERROR(VLOOKUP(#REF!,[2]REGION!$G$2:$I$1125,2,FALSE),"")</f>
        <v/>
      </c>
      <c r="L2470" s="23" t="str">
        <f>+IFERROR(VLOOKUP(AI2470,[2]REGION!$G$2:$I$1125,2,FALSE),"")</f>
        <v>CUNDI</v>
      </c>
      <c r="M2470" s="23" t="str">
        <f>+IFERROR(VLOOKUP(#REF!,[2]ORDINALES!$H$2:$I$382,2,FALSE),"")</f>
        <v/>
      </c>
      <c r="N2470" s="23" t="str">
        <f>IFERROR(VLOOKUP(U2470,'[2]Lista Willy'!$B$11:$D$14,3,FALSE),"")</f>
        <v>REC_20</v>
      </c>
      <c r="O2470" s="24"/>
      <c r="P2470" s="90">
        <v>74037</v>
      </c>
      <c r="Q2470" s="90" t="s">
        <v>540</v>
      </c>
      <c r="R2470" s="90" t="s">
        <v>2311</v>
      </c>
      <c r="S2470" s="90" t="s">
        <v>2370</v>
      </c>
      <c r="T2470" s="90" t="s">
        <v>2311</v>
      </c>
      <c r="U2470" s="90" t="s">
        <v>153</v>
      </c>
      <c r="V2470" s="94" t="s">
        <v>154</v>
      </c>
      <c r="W2470" s="90" t="s">
        <v>54</v>
      </c>
      <c r="X2470" s="90" t="s">
        <v>55</v>
      </c>
      <c r="Y2470" s="90" t="s">
        <v>2427</v>
      </c>
      <c r="Z2470" s="88">
        <v>15000000</v>
      </c>
      <c r="AA2470" s="120"/>
      <c r="AB2470" s="88"/>
      <c r="AC2470" s="88"/>
      <c r="AD2470" s="88"/>
      <c r="AE2470" s="120">
        <v>15000000</v>
      </c>
      <c r="AF2470" s="88"/>
      <c r="AG2470" s="89">
        <v>0</v>
      </c>
      <c r="AH2470" s="90" t="s">
        <v>567</v>
      </c>
      <c r="AI2470" s="90" t="s">
        <v>2372</v>
      </c>
      <c r="AJ2470" s="90" t="s">
        <v>2373</v>
      </c>
      <c r="AK2470" s="90" t="s">
        <v>59</v>
      </c>
      <c r="AL2470" s="90" t="s">
        <v>2339</v>
      </c>
      <c r="AM2470" s="90"/>
      <c r="AN2470" s="90" t="s">
        <v>567</v>
      </c>
      <c r="AO2470" s="90"/>
      <c r="AP2470" s="90" t="s">
        <v>567</v>
      </c>
      <c r="AQ2470" s="90" t="s">
        <v>387</v>
      </c>
      <c r="AR2470" s="90" t="s">
        <v>2417</v>
      </c>
      <c r="AS2470" s="90" t="s">
        <v>60</v>
      </c>
      <c r="AT2470" s="90" t="s">
        <v>1123</v>
      </c>
      <c r="AU2470" s="97" t="s">
        <v>1124</v>
      </c>
      <c r="AV2470" s="98" t="s">
        <v>1125</v>
      </c>
      <c r="AW2470" s="98" t="s">
        <v>2418</v>
      </c>
      <c r="AX2470" s="97" t="s">
        <v>2754</v>
      </c>
      <c r="AY2470" s="98" t="s">
        <v>2424</v>
      </c>
      <c r="AZ2470" s="98" t="s">
        <v>2425</v>
      </c>
      <c r="BA2470" s="24"/>
    </row>
    <row r="2471" spans="1:53" ht="84.75" customHeight="1">
      <c r="A2471" s="23" t="str">
        <f>+IFERROR(VLOOKUP(R2471,'[2]Listas niveles'!$D$2:$E$11,2,FALSE),"")</f>
        <v>DTOR</v>
      </c>
      <c r="B2471" s="23" t="str">
        <f>+IFERROR(VLOOKUP(AS2471,'[2]Listas anexo 1'!$A$7:$B$8,2,FALSE),"")</f>
        <v>ADMIN</v>
      </c>
      <c r="C2471" s="23" t="str">
        <f>+IFERROR(VLOOKUP(AT2471,'[2]Listas anexo 1'!$A$13:$B$15,2,FALSE),"")</f>
        <v>TASAS</v>
      </c>
      <c r="D2471" s="23" t="str">
        <f>+IFERROR(VLOOKUP(AT2471,'[2]Listas anexo 1'!$A$13:$C$15,3,FALSE),"")</f>
        <v>AUMENTAR</v>
      </c>
      <c r="E2471" s="23" t="str">
        <f>+IFERROR(VLOOKUP(AT2471,'[2]Listas anexo 1'!$A$19:$B$21,2,FALSE),"")</f>
        <v>TASAOB</v>
      </c>
      <c r="F2471" s="23" t="str">
        <f>+IFERROR(VLOOKUP(AV2471,'[2]Listas anexo 1'!$J$13:$K$21,2,FALSE),"")</f>
        <v>TASASOBI</v>
      </c>
      <c r="G2471" s="23" t="str">
        <f>+IFERROR(VLOOKUP(AW2471,'[2]LISTAS ANEXO 1. 2'!$A$9:$B$38,2,FALSE),"")</f>
        <v>FII</v>
      </c>
      <c r="H2471" s="23" t="str">
        <f>+IFERROR(IF(C2471="ADMINYCOOR",VLOOKUP(AY2471,'[2]LISTAS ANEXO 1. 3'!$B$13:$C$42,2,FALSE),IF(C2471="TASAS",VLOOKUP(AY2471,'[2]LISTAS ANEXO 1. 3'!$B$43:$C$51,2,FALSE),IF(C2471="FORTALECIMIENTO",VLOOKUP(AY2471,'[2]LISTAS ANEXO 1. 3'!$B$52:$C$58,2,FALSE),""))),"")</f>
        <v>CCC</v>
      </c>
      <c r="I2471" s="23" t="str">
        <f>+IFERROR(VLOOKUP(#REF!,'[2]LISTAS ANEXO 1. 4'!$B$74:$C$90,2,FALSE),"")</f>
        <v/>
      </c>
      <c r="J2471" s="23" t="str">
        <f>+IFERROR(VLOOKUP(X2471,[2]ORDINALES!$B$2:$C$5,2,FALSE),"")</f>
        <v>CTADOS</v>
      </c>
      <c r="K2471" s="23" t="str">
        <f>+IFERROR(VLOOKUP(#REF!,[2]REGION!$G$2:$I$1125,2,FALSE),"")</f>
        <v/>
      </c>
      <c r="L2471" s="23" t="str">
        <f>+IFERROR(VLOOKUP(AI2471,[2]REGION!$G$2:$I$1125,2,FALSE),"")</f>
        <v>CUNDI</v>
      </c>
      <c r="M2471" s="23" t="str">
        <f>+IFERROR(VLOOKUP(#REF!,[2]ORDINALES!$H$2:$I$382,2,FALSE),"")</f>
        <v/>
      </c>
      <c r="N2471" s="23" t="str">
        <f>IFERROR(VLOOKUP(U2471,'[2]Lista Willy'!$B$11:$D$14,3,FALSE),"")</f>
        <v>REC_20</v>
      </c>
      <c r="O2471" s="24"/>
      <c r="P2471" s="90">
        <v>74038</v>
      </c>
      <c r="Q2471" s="90" t="s">
        <v>540</v>
      </c>
      <c r="R2471" s="90" t="s">
        <v>2311</v>
      </c>
      <c r="S2471" s="90" t="s">
        <v>2370</v>
      </c>
      <c r="T2471" s="90" t="s">
        <v>2311</v>
      </c>
      <c r="U2471" s="90" t="s">
        <v>153</v>
      </c>
      <c r="V2471" s="94" t="s">
        <v>154</v>
      </c>
      <c r="W2471" s="90" t="s">
        <v>54</v>
      </c>
      <c r="X2471" s="90" t="s">
        <v>55</v>
      </c>
      <c r="Y2471" s="90" t="s">
        <v>2411</v>
      </c>
      <c r="Z2471" s="88">
        <v>20000000</v>
      </c>
      <c r="AA2471" s="120"/>
      <c r="AB2471" s="88"/>
      <c r="AC2471" s="88"/>
      <c r="AD2471" s="88"/>
      <c r="AE2471" s="120">
        <v>20000000</v>
      </c>
      <c r="AF2471" s="88"/>
      <c r="AG2471" s="89">
        <v>0</v>
      </c>
      <c r="AH2471" s="90" t="s">
        <v>567</v>
      </c>
      <c r="AI2471" s="90" t="s">
        <v>2372</v>
      </c>
      <c r="AJ2471" s="90" t="s">
        <v>2373</v>
      </c>
      <c r="AK2471" s="90" t="s">
        <v>59</v>
      </c>
      <c r="AL2471" s="90" t="s">
        <v>2339</v>
      </c>
      <c r="AM2471" s="90"/>
      <c r="AN2471" s="90" t="s">
        <v>567</v>
      </c>
      <c r="AO2471" s="90"/>
      <c r="AP2471" s="90" t="s">
        <v>567</v>
      </c>
      <c r="AQ2471" s="90" t="s">
        <v>387</v>
      </c>
      <c r="AR2471" s="90" t="s">
        <v>2331</v>
      </c>
      <c r="AS2471" s="90" t="s">
        <v>60</v>
      </c>
      <c r="AT2471" s="90" t="s">
        <v>1123</v>
      </c>
      <c r="AU2471" s="97" t="s">
        <v>1124</v>
      </c>
      <c r="AV2471" s="98" t="s">
        <v>1125</v>
      </c>
      <c r="AW2471" s="98" t="s">
        <v>2428</v>
      </c>
      <c r="AX2471" s="97" t="s">
        <v>2755</v>
      </c>
      <c r="AY2471" s="98" t="s">
        <v>2429</v>
      </c>
      <c r="AZ2471" s="98" t="s">
        <v>2430</v>
      </c>
      <c r="BA2471" s="24"/>
    </row>
    <row r="2472" spans="1:53" ht="84.75" customHeight="1">
      <c r="A2472" s="23" t="str">
        <f>+IFERROR(VLOOKUP(R2472,'[2]Listas niveles'!$D$2:$E$11,2,FALSE),"")</f>
        <v>DTOR</v>
      </c>
      <c r="B2472" s="23" t="str">
        <f>+IFERROR(VLOOKUP(AS2472,'[2]Listas anexo 1'!$A$7:$B$8,2,FALSE),"")</f>
        <v>ADMIN</v>
      </c>
      <c r="C2472" s="23" t="str">
        <f>+IFERROR(VLOOKUP(AT2472,'[2]Listas anexo 1'!$A$13:$B$15,2,FALSE),"")</f>
        <v>TASAS</v>
      </c>
      <c r="D2472" s="23" t="str">
        <f>+IFERROR(VLOOKUP(AT2472,'[2]Listas anexo 1'!$A$13:$C$15,3,FALSE),"")</f>
        <v>AUMENTAR</v>
      </c>
      <c r="E2472" s="23" t="str">
        <f>+IFERROR(VLOOKUP(AT2472,'[2]Listas anexo 1'!$A$19:$B$21,2,FALSE),"")</f>
        <v>TASAOB</v>
      </c>
      <c r="F2472" s="23" t="str">
        <f>+IFERROR(VLOOKUP(AV2472,'[2]Listas anexo 1'!$J$13:$K$21,2,FALSE),"")</f>
        <v>TASASOBI</v>
      </c>
      <c r="G2472" s="23" t="str">
        <f>+IFERROR(VLOOKUP(AW2472,'[2]LISTAS ANEXO 1. 2'!$A$9:$B$38,2,FALSE),"")</f>
        <v>FII</v>
      </c>
      <c r="H2472" s="23" t="str">
        <f>+IFERROR(IF(C2472="ADMINYCOOR",VLOOKUP(AY2472,'[2]LISTAS ANEXO 1. 3'!$B$13:$C$42,2,FALSE),IF(C2472="TASAS",VLOOKUP(AY2472,'[2]LISTAS ANEXO 1. 3'!$B$43:$C$51,2,FALSE),IF(C2472="FORTALECIMIENTO",VLOOKUP(AY2472,'[2]LISTAS ANEXO 1. 3'!$B$52:$C$58,2,FALSE),""))),"")</f>
        <v>CCC</v>
      </c>
      <c r="I2472" s="23" t="str">
        <f>+IFERROR(VLOOKUP(#REF!,'[2]LISTAS ANEXO 1. 4'!$B$74:$C$90,2,FALSE),"")</f>
        <v/>
      </c>
      <c r="J2472" s="23" t="str">
        <f>+IFERROR(VLOOKUP(X2472,[2]ORDINALES!$B$2:$C$5,2,FALSE),"")</f>
        <v>CTADOS</v>
      </c>
      <c r="K2472" s="23" t="str">
        <f>+IFERROR(VLOOKUP(#REF!,[2]REGION!$G$2:$I$1125,2,FALSE),"")</f>
        <v/>
      </c>
      <c r="L2472" s="23" t="str">
        <f>+IFERROR(VLOOKUP(AI2472,[2]REGION!$G$2:$I$1125,2,FALSE),"")</f>
        <v>CUNDI</v>
      </c>
      <c r="M2472" s="23" t="str">
        <f>+IFERROR(VLOOKUP(#REF!,[2]ORDINALES!$H$2:$I$382,2,FALSE),"")</f>
        <v/>
      </c>
      <c r="N2472" s="23" t="str">
        <f>IFERROR(VLOOKUP(U2472,'[2]Lista Willy'!$B$11:$D$14,3,FALSE),"")</f>
        <v>REC_21</v>
      </c>
      <c r="O2472" s="24"/>
      <c r="P2472" s="90">
        <v>74039</v>
      </c>
      <c r="Q2472" s="90" t="s">
        <v>540</v>
      </c>
      <c r="R2472" s="90" t="s">
        <v>2311</v>
      </c>
      <c r="S2472" s="90" t="s">
        <v>2370</v>
      </c>
      <c r="T2472" s="90" t="s">
        <v>2311</v>
      </c>
      <c r="U2472" s="90" t="s">
        <v>1028</v>
      </c>
      <c r="V2472" s="94" t="s">
        <v>154</v>
      </c>
      <c r="W2472" s="90" t="s">
        <v>54</v>
      </c>
      <c r="X2472" s="90" t="s">
        <v>55</v>
      </c>
      <c r="Y2472" s="90" t="s">
        <v>2347</v>
      </c>
      <c r="Z2472" s="88">
        <v>5000000</v>
      </c>
      <c r="AA2472" s="120"/>
      <c r="AB2472" s="88"/>
      <c r="AC2472" s="88"/>
      <c r="AD2472" s="88"/>
      <c r="AE2472" s="120">
        <v>5000000</v>
      </c>
      <c r="AF2472" s="88"/>
      <c r="AG2472" s="89">
        <v>0</v>
      </c>
      <c r="AH2472" s="90" t="s">
        <v>567</v>
      </c>
      <c r="AI2472" s="90" t="s">
        <v>2372</v>
      </c>
      <c r="AJ2472" s="90" t="s">
        <v>2373</v>
      </c>
      <c r="AK2472" s="90" t="s">
        <v>59</v>
      </c>
      <c r="AL2472" s="90" t="s">
        <v>2339</v>
      </c>
      <c r="AM2472" s="90"/>
      <c r="AN2472" s="90" t="s">
        <v>567</v>
      </c>
      <c r="AO2472" s="90"/>
      <c r="AP2472" s="90" t="s">
        <v>567</v>
      </c>
      <c r="AQ2472" s="90" t="s">
        <v>387</v>
      </c>
      <c r="AR2472" s="90" t="s">
        <v>2331</v>
      </c>
      <c r="AS2472" s="90" t="s">
        <v>60</v>
      </c>
      <c r="AT2472" s="90" t="s">
        <v>1123</v>
      </c>
      <c r="AU2472" s="97" t="s">
        <v>1124</v>
      </c>
      <c r="AV2472" s="98" t="s">
        <v>1125</v>
      </c>
      <c r="AW2472" s="98" t="s">
        <v>2428</v>
      </c>
      <c r="AX2472" s="97" t="s">
        <v>2755</v>
      </c>
      <c r="AY2472" s="98" t="s">
        <v>2429</v>
      </c>
      <c r="AZ2472" s="98" t="s">
        <v>2430</v>
      </c>
      <c r="BA2472" s="24"/>
    </row>
    <row r="2473" spans="1:53" ht="84.75" customHeight="1">
      <c r="A2473" s="23" t="str">
        <f>+IFERROR(VLOOKUP(R2473,'[2]Listas niveles'!$D$2:$E$11,2,FALSE),"")</f>
        <v>DTOR</v>
      </c>
      <c r="B2473" s="23" t="str">
        <f>+IFERROR(VLOOKUP(AS2473,'[2]Listas anexo 1'!$A$7:$B$8,2,FALSE),"")</f>
        <v>ADMIN</v>
      </c>
      <c r="C2473" s="23" t="str">
        <f>+IFERROR(VLOOKUP(AT2473,'[2]Listas anexo 1'!$A$13:$B$15,2,FALSE),"")</f>
        <v>TASAS</v>
      </c>
      <c r="D2473" s="23" t="str">
        <f>+IFERROR(VLOOKUP(AT2473,'[2]Listas anexo 1'!$A$13:$C$15,3,FALSE),"")</f>
        <v>AUMENTAR</v>
      </c>
      <c r="E2473" s="23" t="str">
        <f>+IFERROR(VLOOKUP(AT2473,'[2]Listas anexo 1'!$A$19:$B$21,2,FALSE),"")</f>
        <v>TASAOB</v>
      </c>
      <c r="F2473" s="23" t="str">
        <f>+IFERROR(VLOOKUP(AV2473,'[2]Listas anexo 1'!$J$13:$K$21,2,FALSE),"")</f>
        <v>TASASOBI</v>
      </c>
      <c r="G2473" s="23" t="str">
        <f>+IFERROR(VLOOKUP(AW2473,'[2]LISTAS ANEXO 1. 2'!$A$9:$B$38,2,FALSE),"")</f>
        <v>FII</v>
      </c>
      <c r="H2473" s="23" t="str">
        <f>+IFERROR(IF(C2473="ADMINYCOOR",VLOOKUP(AY2473,'[2]LISTAS ANEXO 1. 3'!$B$13:$C$42,2,FALSE),IF(C2473="TASAS",VLOOKUP(AY2473,'[2]LISTAS ANEXO 1. 3'!$B$43:$C$51,2,FALSE),IF(C2473="FORTALECIMIENTO",VLOOKUP(AY2473,'[2]LISTAS ANEXO 1. 3'!$B$52:$C$58,2,FALSE),""))),"")</f>
        <v>CCC</v>
      </c>
      <c r="I2473" s="23" t="str">
        <f>+IFERROR(VLOOKUP(#REF!,'[2]LISTAS ANEXO 1. 4'!$B$74:$C$90,2,FALSE),"")</f>
        <v/>
      </c>
      <c r="J2473" s="23" t="str">
        <f>+IFERROR(VLOOKUP(X2473,[2]ORDINALES!$B$2:$C$5,2,FALSE),"")</f>
        <v>CTATRES</v>
      </c>
      <c r="K2473" s="23" t="str">
        <f>+IFERROR(VLOOKUP(#REF!,[2]REGION!$G$2:$I$1125,2,FALSE),"")</f>
        <v/>
      </c>
      <c r="L2473" s="23" t="str">
        <f>+IFERROR(VLOOKUP(AI2473,[2]REGION!$G$2:$I$1125,2,FALSE),"")</f>
        <v>CUNDI</v>
      </c>
      <c r="M2473" s="23" t="str">
        <f>+IFERROR(VLOOKUP(#REF!,[2]ORDINALES!$H$2:$I$382,2,FALSE),"")</f>
        <v/>
      </c>
      <c r="N2473" s="23" t="str">
        <f>IFERROR(VLOOKUP(U2473,'[2]Lista Willy'!$B$11:$D$14,3,FALSE),"")</f>
        <v>REC_20</v>
      </c>
      <c r="O2473" s="24"/>
      <c r="P2473" s="90">
        <v>74040</v>
      </c>
      <c r="Q2473" s="90" t="s">
        <v>540</v>
      </c>
      <c r="R2473" s="90" t="s">
        <v>2311</v>
      </c>
      <c r="S2473" s="90" t="s">
        <v>2370</v>
      </c>
      <c r="T2473" s="90" t="s">
        <v>2311</v>
      </c>
      <c r="U2473" s="90" t="s">
        <v>153</v>
      </c>
      <c r="V2473" s="94" t="s">
        <v>154</v>
      </c>
      <c r="W2473" s="90" t="s">
        <v>54</v>
      </c>
      <c r="X2473" s="90" t="s">
        <v>2362</v>
      </c>
      <c r="Y2473" s="90" t="s">
        <v>2431</v>
      </c>
      <c r="Z2473" s="88">
        <v>2197706158</v>
      </c>
      <c r="AA2473" s="120"/>
      <c r="AB2473" s="88"/>
      <c r="AC2473" s="88"/>
      <c r="AD2473" s="88"/>
      <c r="AE2473" s="120">
        <v>2197706158</v>
      </c>
      <c r="AF2473" s="88"/>
      <c r="AG2473" s="89">
        <v>0</v>
      </c>
      <c r="AH2473" s="90" t="s">
        <v>567</v>
      </c>
      <c r="AI2473" s="90" t="s">
        <v>2372</v>
      </c>
      <c r="AJ2473" s="90" t="s">
        <v>2373</v>
      </c>
      <c r="AK2473" s="90" t="s">
        <v>59</v>
      </c>
      <c r="AL2473" s="90" t="s">
        <v>2339</v>
      </c>
      <c r="AM2473" s="90"/>
      <c r="AN2473" s="90" t="s">
        <v>567</v>
      </c>
      <c r="AO2473" s="90"/>
      <c r="AP2473" s="90" t="s">
        <v>567</v>
      </c>
      <c r="AQ2473" s="90" t="s">
        <v>387</v>
      </c>
      <c r="AR2473" s="90" t="s">
        <v>2331</v>
      </c>
      <c r="AS2473" s="90" t="s">
        <v>60</v>
      </c>
      <c r="AT2473" s="90" t="s">
        <v>1123</v>
      </c>
      <c r="AU2473" s="97" t="s">
        <v>1124</v>
      </c>
      <c r="AV2473" s="98" t="s">
        <v>1125</v>
      </c>
      <c r="AW2473" s="98" t="s">
        <v>2428</v>
      </c>
      <c r="AX2473" s="97" t="s">
        <v>2755</v>
      </c>
      <c r="AY2473" s="98" t="s">
        <v>2429</v>
      </c>
      <c r="AZ2473" s="98" t="s">
        <v>2430</v>
      </c>
      <c r="BA2473" s="24"/>
    </row>
    <row r="2474" spans="1:53" ht="84.75" customHeight="1">
      <c r="A2474" s="23" t="str">
        <f>+IFERROR(VLOOKUP(R2474,'[2]Listas niveles'!$D$2:$E$11,2,FALSE),"")</f>
        <v>DTOR</v>
      </c>
      <c r="B2474" s="23" t="str">
        <f>+IFERROR(VLOOKUP(AS2474,'[2]Listas anexo 1'!$A$7:$B$8,2,FALSE),"")</f>
        <v>ADMIN</v>
      </c>
      <c r="C2474" s="23" t="str">
        <f>+IFERROR(VLOOKUP(AT2474,'[2]Listas anexo 1'!$A$13:$B$15,2,FALSE),"")</f>
        <v>ADMINYCOOR</v>
      </c>
      <c r="D2474" s="23" t="str">
        <f>+IFERROR(VLOOKUP(AT2474,'[2]Listas anexo 1'!$A$13:$C$15,3,FALSE),"")</f>
        <v>CONTRIBUIR</v>
      </c>
      <c r="E2474" s="23" t="str">
        <f>+IFERROR(VLOOKUP(AT2474,'[2]Listas anexo 1'!$A$19:$B$21,2,FALSE),"")</f>
        <v>ADMINOB</v>
      </c>
      <c r="F2474" s="23" t="str">
        <f>+IFERROR(VLOOKUP(AV2474,'[2]Listas anexo 1'!$J$13:$K$21,2,FALSE),"")</f>
        <v>ADOBIV</v>
      </c>
      <c r="G2474" s="23" t="str">
        <f>+IFERROR(VLOOKUP(AW2474,'[2]LISTAS ANEXO 1. 2'!$A$9:$B$38,2,FALSE),"")</f>
        <v>AXI</v>
      </c>
      <c r="H2474" s="23" t="str">
        <f>+IFERROR(IF(C2474="ADMINYCOOR",VLOOKUP(AY2474,'[2]LISTAS ANEXO 1. 3'!$B$13:$C$42,2,FALSE),IF(C2474="TASAS",VLOOKUP(AY2474,'[2]LISTAS ANEXO 1. 3'!$B$43:$C$51,2,FALSE),IF(C2474="FORTALECIMIENTO",VLOOKUP(AY2474,'[2]LISTAS ANEXO 1. 3'!$B$52:$C$58,2,FALSE),""))),"")</f>
        <v>PP</v>
      </c>
      <c r="I2474" s="23" t="str">
        <f>+IFERROR(VLOOKUP(#REF!,'[2]LISTAS ANEXO 1. 4'!$B$74:$C$90,2,FALSE),"")</f>
        <v/>
      </c>
      <c r="J2474" s="23" t="str">
        <f>+IFERROR(VLOOKUP(X2474,[2]ORDINALES!$B$2:$C$5,2,FALSE),"")</f>
        <v>CTADOS</v>
      </c>
      <c r="K2474" s="23" t="str">
        <f>+IFERROR(VLOOKUP(#REF!,[2]REGION!$G$2:$I$1125,2,FALSE),"")</f>
        <v/>
      </c>
      <c r="L2474" s="23" t="str">
        <f>+IFERROR(VLOOKUP(AI2474,[2]REGION!$G$2:$I$1125,2,FALSE),"")</f>
        <v>CAQUETA</v>
      </c>
      <c r="M2474" s="23" t="str">
        <f>+IFERROR(VLOOKUP(#REF!,[2]ORDINALES!$H$2:$I$382,2,FALSE),"")</f>
        <v/>
      </c>
      <c r="N2474" s="23" t="str">
        <f>IFERROR(VLOOKUP(U2474,'[2]Lista Willy'!$B$11:$D$14,3,FALSE),"")</f>
        <v>REC_21</v>
      </c>
      <c r="O2474" s="24"/>
      <c r="P2474" s="90">
        <v>75000</v>
      </c>
      <c r="Q2474" s="90" t="s">
        <v>540</v>
      </c>
      <c r="R2474" s="90" t="s">
        <v>2311</v>
      </c>
      <c r="S2474" s="90" t="s">
        <v>2432</v>
      </c>
      <c r="T2474" s="90" t="s">
        <v>2311</v>
      </c>
      <c r="U2474" s="90" t="s">
        <v>1028</v>
      </c>
      <c r="V2474" s="94" t="s">
        <v>154</v>
      </c>
      <c r="W2474" s="90" t="s">
        <v>54</v>
      </c>
      <c r="X2474" s="90" t="s">
        <v>55</v>
      </c>
      <c r="Y2474" s="90" t="s">
        <v>2433</v>
      </c>
      <c r="Z2474" s="88">
        <v>5000000</v>
      </c>
      <c r="AA2474" s="120"/>
      <c r="AB2474" s="88"/>
      <c r="AC2474" s="88"/>
      <c r="AD2474" s="88"/>
      <c r="AE2474" s="120">
        <v>5000000</v>
      </c>
      <c r="AF2474" s="88"/>
      <c r="AG2474" s="89">
        <v>0</v>
      </c>
      <c r="AH2474" s="90" t="s">
        <v>567</v>
      </c>
      <c r="AI2474" s="90" t="s">
        <v>2434</v>
      </c>
      <c r="AJ2474" s="90" t="s">
        <v>2435</v>
      </c>
      <c r="AK2474" s="90" t="s">
        <v>59</v>
      </c>
      <c r="AL2474" s="90" t="s">
        <v>2330</v>
      </c>
      <c r="AM2474" s="90"/>
      <c r="AN2474" s="90" t="s">
        <v>567</v>
      </c>
      <c r="AO2474" s="90"/>
      <c r="AP2474" s="90" t="s">
        <v>567</v>
      </c>
      <c r="AQ2474" s="90" t="s">
        <v>387</v>
      </c>
      <c r="AR2474" s="90" t="s">
        <v>2357</v>
      </c>
      <c r="AS2474" s="90" t="s">
        <v>60</v>
      </c>
      <c r="AT2474" s="90" t="s">
        <v>61</v>
      </c>
      <c r="AU2474" s="97" t="s">
        <v>62</v>
      </c>
      <c r="AV2474" s="98" t="s">
        <v>63</v>
      </c>
      <c r="AW2474" s="98" t="s">
        <v>442</v>
      </c>
      <c r="AX2474" s="97">
        <v>3202002</v>
      </c>
      <c r="AY2474" s="98" t="s">
        <v>211</v>
      </c>
      <c r="AZ2474" s="98" t="s">
        <v>447</v>
      </c>
      <c r="BA2474" s="24"/>
    </row>
    <row r="2475" spans="1:53" ht="84.75" customHeight="1">
      <c r="A2475" s="23" t="str">
        <f>+IFERROR(VLOOKUP(R2475,'[2]Listas niveles'!$D$2:$E$11,2,FALSE),"")</f>
        <v>DTOR</v>
      </c>
      <c r="B2475" s="23" t="str">
        <f>+IFERROR(VLOOKUP(AS2475,'[2]Listas anexo 1'!$A$7:$B$8,2,FALSE),"")</f>
        <v>ADMIN</v>
      </c>
      <c r="C2475" s="23" t="str">
        <f>+IFERROR(VLOOKUP(AT2475,'[2]Listas anexo 1'!$A$13:$B$15,2,FALSE),"")</f>
        <v>ADMINYCOOR</v>
      </c>
      <c r="D2475" s="23" t="str">
        <f>+IFERROR(VLOOKUP(AT2475,'[2]Listas anexo 1'!$A$13:$C$15,3,FALSE),"")</f>
        <v>CONTRIBUIR</v>
      </c>
      <c r="E2475" s="23" t="str">
        <f>+IFERROR(VLOOKUP(AT2475,'[2]Listas anexo 1'!$A$19:$B$21,2,FALSE),"")</f>
        <v>ADMINOB</v>
      </c>
      <c r="F2475" s="23" t="str">
        <f>+IFERROR(VLOOKUP(AV2475,'[2]Listas anexo 1'!$J$13:$K$21,2,FALSE),"")</f>
        <v>ADOBIII</v>
      </c>
      <c r="G2475" s="23" t="str">
        <f>+IFERROR(VLOOKUP(AW2475,'[2]LISTAS ANEXO 1. 2'!$A$9:$B$38,2,FALSE),"")</f>
        <v>AVI</v>
      </c>
      <c r="H2475" s="23" t="str">
        <f>+IFERROR(IF(C2475="ADMINYCOOR",VLOOKUP(AY2475,'[2]LISTAS ANEXO 1. 3'!$B$13:$C$42,2,FALSE),IF(C2475="TASAS",VLOOKUP(AY2475,'[2]LISTAS ANEXO 1. 3'!$B$43:$C$51,2,FALSE),IF(C2475="FORTALECIMIENTO",VLOOKUP(AY2475,'[2]LISTAS ANEXO 1. 3'!$B$52:$C$58,2,FALSE),""))),"")</f>
        <v>HH</v>
      </c>
      <c r="I2475" s="23" t="str">
        <f>+IFERROR(VLOOKUP(#REF!,'[2]LISTAS ANEXO 1. 4'!$B$74:$C$90,2,FALSE),"")</f>
        <v/>
      </c>
      <c r="J2475" s="23" t="str">
        <f>+IFERROR(VLOOKUP(X2475,[2]ORDINALES!$B$2:$C$5,2,FALSE),"")</f>
        <v>CTADOS</v>
      </c>
      <c r="K2475" s="23" t="str">
        <f>+IFERROR(VLOOKUP(#REF!,[2]REGION!$G$2:$I$1125,2,FALSE),"")</f>
        <v/>
      </c>
      <c r="L2475" s="23" t="str">
        <f>+IFERROR(VLOOKUP(AI2475,[2]REGION!$G$2:$I$1125,2,FALSE),"")</f>
        <v>CAQUETA</v>
      </c>
      <c r="M2475" s="23" t="str">
        <f>+IFERROR(VLOOKUP(#REF!,[2]ORDINALES!$H$2:$I$382,2,FALSE),"")</f>
        <v/>
      </c>
      <c r="N2475" s="23" t="str">
        <f>IFERROR(VLOOKUP(U2475,'[2]Lista Willy'!$B$11:$D$14,3,FALSE),"")</f>
        <v>REC_11</v>
      </c>
      <c r="O2475" s="24"/>
      <c r="P2475" s="90">
        <v>75001</v>
      </c>
      <c r="Q2475" s="90" t="s">
        <v>540</v>
      </c>
      <c r="R2475" s="90" t="s">
        <v>2311</v>
      </c>
      <c r="S2475" s="90" t="s">
        <v>2432</v>
      </c>
      <c r="T2475" s="90" t="s">
        <v>2311</v>
      </c>
      <c r="U2475" s="90" t="s">
        <v>52</v>
      </c>
      <c r="V2475" s="94" t="s">
        <v>53</v>
      </c>
      <c r="W2475" s="90" t="s">
        <v>54</v>
      </c>
      <c r="X2475" s="90" t="s">
        <v>55</v>
      </c>
      <c r="Y2475" s="90" t="s">
        <v>2436</v>
      </c>
      <c r="Z2475" s="88">
        <v>30027008</v>
      </c>
      <c r="AA2475" s="120"/>
      <c r="AB2475" s="88"/>
      <c r="AC2475" s="88"/>
      <c r="AD2475" s="88"/>
      <c r="AE2475" s="120">
        <v>30027008</v>
      </c>
      <c r="AF2475" s="88"/>
      <c r="AG2475" s="89">
        <v>0</v>
      </c>
      <c r="AH2475" s="90" t="s">
        <v>567</v>
      </c>
      <c r="AI2475" s="90" t="s">
        <v>2434</v>
      </c>
      <c r="AJ2475" s="90" t="s">
        <v>2435</v>
      </c>
      <c r="AK2475" s="90" t="s">
        <v>59</v>
      </c>
      <c r="AL2475" s="90" t="s">
        <v>2330</v>
      </c>
      <c r="AM2475" s="90"/>
      <c r="AN2475" s="90" t="s">
        <v>567</v>
      </c>
      <c r="AO2475" s="90"/>
      <c r="AP2475" s="90" t="s">
        <v>567</v>
      </c>
      <c r="AQ2475" s="90" t="s">
        <v>387</v>
      </c>
      <c r="AR2475" s="90" t="s">
        <v>2357</v>
      </c>
      <c r="AS2475" s="90" t="s">
        <v>60</v>
      </c>
      <c r="AT2475" s="90" t="s">
        <v>61</v>
      </c>
      <c r="AU2475" s="97" t="s">
        <v>62</v>
      </c>
      <c r="AV2475" s="98" t="s">
        <v>272</v>
      </c>
      <c r="AW2475" s="98" t="s">
        <v>273</v>
      </c>
      <c r="AX2475" s="97">
        <v>3202010</v>
      </c>
      <c r="AY2475" s="98" t="s">
        <v>274</v>
      </c>
      <c r="AZ2475" s="98" t="s">
        <v>405</v>
      </c>
      <c r="BA2475" s="24"/>
    </row>
    <row r="2476" spans="1:53" ht="84.75" customHeight="1">
      <c r="A2476" s="23" t="str">
        <f>+IFERROR(VLOOKUP(R2476,'[2]Listas niveles'!$D$2:$E$11,2,FALSE),"")</f>
        <v>DTOR</v>
      </c>
      <c r="B2476" s="23" t="str">
        <f>+IFERROR(VLOOKUP(AS2476,'[2]Listas anexo 1'!$A$7:$B$8,2,FALSE),"")</f>
        <v>ADMIN</v>
      </c>
      <c r="C2476" s="23" t="str">
        <f>+IFERROR(VLOOKUP(AT2476,'[2]Listas anexo 1'!$A$13:$B$15,2,FALSE),"")</f>
        <v>ADMINYCOOR</v>
      </c>
      <c r="D2476" s="23" t="str">
        <f>+IFERROR(VLOOKUP(AT2476,'[2]Listas anexo 1'!$A$13:$C$15,3,FALSE),"")</f>
        <v>CONTRIBUIR</v>
      </c>
      <c r="E2476" s="23" t="str">
        <f>+IFERROR(VLOOKUP(AT2476,'[2]Listas anexo 1'!$A$19:$B$21,2,FALSE),"")</f>
        <v>ADMINOB</v>
      </c>
      <c r="F2476" s="23" t="str">
        <f>+IFERROR(VLOOKUP(AV2476,'[2]Listas anexo 1'!$J$13:$K$21,2,FALSE),"")</f>
        <v>ADOBI</v>
      </c>
      <c r="G2476" s="23" t="str">
        <f>+IFERROR(VLOOKUP(AW2476,'[2]LISTAS ANEXO 1. 2'!$A$9:$B$38,2,FALSE),"")</f>
        <v>AI</v>
      </c>
      <c r="H2476" s="23" t="str">
        <f>+IFERROR(IF(C2476="ADMINYCOOR",VLOOKUP(AY2476,'[2]LISTAS ANEXO 1. 3'!$B$13:$C$42,2,FALSE),IF(C2476="TASAS",VLOOKUP(AY2476,'[2]LISTAS ANEXO 1. 3'!$B$43:$C$51,2,FALSE),IF(C2476="FORTALECIMIENTO",VLOOKUP(AY2476,'[2]LISTAS ANEXO 1. 3'!$B$52:$C$58,2,FALSE),""))),"")</f>
        <v>AA</v>
      </c>
      <c r="I2476" s="23" t="str">
        <f>+IFERROR(VLOOKUP(#REF!,'[2]LISTAS ANEXO 1. 4'!$B$74:$C$90,2,FALSE),"")</f>
        <v/>
      </c>
      <c r="J2476" s="23" t="str">
        <f>+IFERROR(VLOOKUP(X2476,[2]ORDINALES!$B$2:$C$5,2,FALSE),"")</f>
        <v>CTADOS</v>
      </c>
      <c r="K2476" s="23" t="str">
        <f>+IFERROR(VLOOKUP(#REF!,[2]REGION!$G$2:$I$1125,2,FALSE),"")</f>
        <v/>
      </c>
      <c r="L2476" s="23" t="str">
        <f>+IFERROR(VLOOKUP(AI2476,[2]REGION!$G$2:$I$1125,2,FALSE),"")</f>
        <v>CAQUETA</v>
      </c>
      <c r="M2476" s="23" t="str">
        <f>+IFERROR(VLOOKUP(#REF!,[2]ORDINALES!$H$2:$I$382,2,FALSE),"")</f>
        <v/>
      </c>
      <c r="N2476" s="23" t="str">
        <f>IFERROR(VLOOKUP(U2476,'[2]Lista Willy'!$B$11:$D$14,3,FALSE),"")</f>
        <v>REC_11</v>
      </c>
      <c r="O2476" s="24"/>
      <c r="P2476" s="90">
        <v>75002</v>
      </c>
      <c r="Q2476" s="90" t="s">
        <v>540</v>
      </c>
      <c r="R2476" s="90" t="s">
        <v>2311</v>
      </c>
      <c r="S2476" s="90" t="s">
        <v>2432</v>
      </c>
      <c r="T2476" s="90" t="s">
        <v>2311</v>
      </c>
      <c r="U2476" s="90" t="s">
        <v>52</v>
      </c>
      <c r="V2476" s="94" t="s">
        <v>53</v>
      </c>
      <c r="W2476" s="90" t="s">
        <v>54</v>
      </c>
      <c r="X2476" s="90" t="s">
        <v>55</v>
      </c>
      <c r="Y2476" s="90" t="s">
        <v>2437</v>
      </c>
      <c r="Z2476" s="88">
        <v>47831509</v>
      </c>
      <c r="AA2476" s="120"/>
      <c r="AB2476" s="88"/>
      <c r="AC2476" s="88"/>
      <c r="AD2476" s="88"/>
      <c r="AE2476" s="120">
        <v>47831509</v>
      </c>
      <c r="AF2476" s="88"/>
      <c r="AG2476" s="89">
        <v>0</v>
      </c>
      <c r="AH2476" s="90" t="s">
        <v>567</v>
      </c>
      <c r="AI2476" s="90" t="s">
        <v>2434</v>
      </c>
      <c r="AJ2476" s="90" t="s">
        <v>2435</v>
      </c>
      <c r="AK2476" s="90" t="s">
        <v>59</v>
      </c>
      <c r="AL2476" s="90" t="s">
        <v>2330</v>
      </c>
      <c r="AM2476" s="90"/>
      <c r="AN2476" s="90" t="s">
        <v>567</v>
      </c>
      <c r="AO2476" s="90"/>
      <c r="AP2476" s="90" t="s">
        <v>567</v>
      </c>
      <c r="AQ2476" s="90" t="s">
        <v>387</v>
      </c>
      <c r="AR2476" s="90" t="s">
        <v>2357</v>
      </c>
      <c r="AS2476" s="90" t="s">
        <v>60</v>
      </c>
      <c r="AT2476" s="90" t="s">
        <v>61</v>
      </c>
      <c r="AU2476" s="97" t="s">
        <v>62</v>
      </c>
      <c r="AV2476" s="98" t="s">
        <v>125</v>
      </c>
      <c r="AW2476" s="98" t="s">
        <v>126</v>
      </c>
      <c r="AX2476" s="97">
        <v>3202032</v>
      </c>
      <c r="AY2476" s="98" t="s">
        <v>127</v>
      </c>
      <c r="AZ2476" s="98" t="s">
        <v>128</v>
      </c>
      <c r="BA2476" s="24"/>
    </row>
    <row r="2477" spans="1:53" ht="84.75" customHeight="1">
      <c r="A2477" s="23" t="str">
        <f>+IFERROR(VLOOKUP(R2477,'[2]Listas niveles'!$D$2:$E$11,2,FALSE),"")</f>
        <v>DTOR</v>
      </c>
      <c r="B2477" s="23" t="str">
        <f>+IFERROR(VLOOKUP(AS2477,'[2]Listas anexo 1'!$A$7:$B$8,2,FALSE),"")</f>
        <v>ADMIN</v>
      </c>
      <c r="C2477" s="23" t="str">
        <f>+IFERROR(VLOOKUP(AT2477,'[2]Listas anexo 1'!$A$13:$B$15,2,FALSE),"")</f>
        <v>ADMINYCOOR</v>
      </c>
      <c r="D2477" s="23" t="str">
        <f>+IFERROR(VLOOKUP(AT2477,'[2]Listas anexo 1'!$A$13:$C$15,3,FALSE),"")</f>
        <v>CONTRIBUIR</v>
      </c>
      <c r="E2477" s="23" t="str">
        <f>+IFERROR(VLOOKUP(AT2477,'[2]Listas anexo 1'!$A$19:$B$21,2,FALSE),"")</f>
        <v>ADMINOB</v>
      </c>
      <c r="F2477" s="23" t="str">
        <f>+IFERROR(VLOOKUP(AV2477,'[2]Listas anexo 1'!$J$13:$K$21,2,FALSE),"")</f>
        <v>ADOBI</v>
      </c>
      <c r="G2477" s="23" t="str">
        <f>+IFERROR(VLOOKUP(AW2477,'[2]LISTAS ANEXO 1. 2'!$A$9:$B$38,2,FALSE),"")</f>
        <v>AI</v>
      </c>
      <c r="H2477" s="23" t="str">
        <f>+IFERROR(IF(C2477="ADMINYCOOR",VLOOKUP(AY2477,'[2]LISTAS ANEXO 1. 3'!$B$13:$C$42,2,FALSE),IF(C2477="TASAS",VLOOKUP(AY2477,'[2]LISTAS ANEXO 1. 3'!$B$43:$C$51,2,FALSE),IF(C2477="FORTALECIMIENTO",VLOOKUP(AY2477,'[2]LISTAS ANEXO 1. 3'!$B$52:$C$58,2,FALSE),""))),"")</f>
        <v>AA</v>
      </c>
      <c r="I2477" s="23" t="str">
        <f>+IFERROR(VLOOKUP(#REF!,'[2]LISTAS ANEXO 1. 4'!$B$74:$C$90,2,FALSE),"")</f>
        <v/>
      </c>
      <c r="J2477" s="23" t="str">
        <f>+IFERROR(VLOOKUP(X2477,[2]ORDINALES!$B$2:$C$5,2,FALSE),"")</f>
        <v>CTADOS</v>
      </c>
      <c r="K2477" s="23" t="str">
        <f>+IFERROR(VLOOKUP(#REF!,[2]REGION!$G$2:$I$1125,2,FALSE),"")</f>
        <v/>
      </c>
      <c r="L2477" s="23" t="str">
        <f>+IFERROR(VLOOKUP(AI2477,[2]REGION!$G$2:$I$1125,2,FALSE),"")</f>
        <v>CAQUETA</v>
      </c>
      <c r="M2477" s="23" t="str">
        <f>+IFERROR(VLOOKUP(#REF!,[2]ORDINALES!$H$2:$I$382,2,FALSE),"")</f>
        <v/>
      </c>
      <c r="N2477" s="23" t="str">
        <f>IFERROR(VLOOKUP(U2477,'[2]Lista Willy'!$B$11:$D$14,3,FALSE),"")</f>
        <v>REC_11</v>
      </c>
      <c r="O2477" s="24"/>
      <c r="P2477" s="90">
        <v>75003</v>
      </c>
      <c r="Q2477" s="90" t="s">
        <v>540</v>
      </c>
      <c r="R2477" s="90" t="s">
        <v>2311</v>
      </c>
      <c r="S2477" s="90" t="s">
        <v>2432</v>
      </c>
      <c r="T2477" s="90" t="s">
        <v>2311</v>
      </c>
      <c r="U2477" s="90" t="s">
        <v>52</v>
      </c>
      <c r="V2477" s="94" t="s">
        <v>53</v>
      </c>
      <c r="W2477" s="90" t="s">
        <v>54</v>
      </c>
      <c r="X2477" s="90" t="s">
        <v>55</v>
      </c>
      <c r="Y2477" s="90" t="s">
        <v>2317</v>
      </c>
      <c r="Z2477" s="88">
        <v>5500000</v>
      </c>
      <c r="AA2477" s="120"/>
      <c r="AB2477" s="88"/>
      <c r="AC2477" s="88"/>
      <c r="AD2477" s="88"/>
      <c r="AE2477" s="120">
        <v>5500000</v>
      </c>
      <c r="AF2477" s="88"/>
      <c r="AG2477" s="89">
        <v>0</v>
      </c>
      <c r="AH2477" s="90" t="s">
        <v>567</v>
      </c>
      <c r="AI2477" s="90" t="s">
        <v>2434</v>
      </c>
      <c r="AJ2477" s="90" t="s">
        <v>2435</v>
      </c>
      <c r="AK2477" s="90" t="s">
        <v>59</v>
      </c>
      <c r="AL2477" s="90" t="s">
        <v>2330</v>
      </c>
      <c r="AM2477" s="90"/>
      <c r="AN2477" s="90" t="s">
        <v>567</v>
      </c>
      <c r="AO2477" s="90"/>
      <c r="AP2477" s="90" t="s">
        <v>567</v>
      </c>
      <c r="AQ2477" s="90" t="s">
        <v>387</v>
      </c>
      <c r="AR2477" s="90" t="s">
        <v>2357</v>
      </c>
      <c r="AS2477" s="90" t="s">
        <v>60</v>
      </c>
      <c r="AT2477" s="90" t="s">
        <v>61</v>
      </c>
      <c r="AU2477" s="97" t="s">
        <v>62</v>
      </c>
      <c r="AV2477" s="98" t="s">
        <v>125</v>
      </c>
      <c r="AW2477" s="98" t="s">
        <v>126</v>
      </c>
      <c r="AX2477" s="97">
        <v>3202032</v>
      </c>
      <c r="AY2477" s="98" t="s">
        <v>127</v>
      </c>
      <c r="AZ2477" s="98" t="s">
        <v>128</v>
      </c>
      <c r="BA2477" s="24"/>
    </row>
    <row r="2478" spans="1:53" ht="84.75" customHeight="1">
      <c r="A2478" s="23" t="str">
        <f>+IFERROR(VLOOKUP(R2478,'[2]Listas niveles'!$D$2:$E$11,2,FALSE),"")</f>
        <v>DTOR</v>
      </c>
      <c r="B2478" s="23" t="str">
        <f>+IFERROR(VLOOKUP(AS2478,'[2]Listas anexo 1'!$A$7:$B$8,2,FALSE),"")</f>
        <v>ADMIN</v>
      </c>
      <c r="C2478" s="23" t="str">
        <f>+IFERROR(VLOOKUP(AT2478,'[2]Listas anexo 1'!$A$13:$B$15,2,FALSE),"")</f>
        <v>ADMINYCOOR</v>
      </c>
      <c r="D2478" s="23" t="str">
        <f>+IFERROR(VLOOKUP(AT2478,'[2]Listas anexo 1'!$A$13:$C$15,3,FALSE),"")</f>
        <v>CONTRIBUIR</v>
      </c>
      <c r="E2478" s="23" t="str">
        <f>+IFERROR(VLOOKUP(AT2478,'[2]Listas anexo 1'!$A$19:$B$21,2,FALSE),"")</f>
        <v>ADMINOB</v>
      </c>
      <c r="F2478" s="23" t="str">
        <f>+IFERROR(VLOOKUP(AV2478,'[2]Listas anexo 1'!$J$13:$K$21,2,FALSE),"")</f>
        <v>ADOBI</v>
      </c>
      <c r="G2478" s="23" t="str">
        <f>+IFERROR(VLOOKUP(AW2478,'[2]LISTAS ANEXO 1. 2'!$A$9:$B$38,2,FALSE),"")</f>
        <v>AI</v>
      </c>
      <c r="H2478" s="23" t="str">
        <f>+IFERROR(IF(C2478="ADMINYCOOR",VLOOKUP(AY2478,'[2]LISTAS ANEXO 1. 3'!$B$13:$C$42,2,FALSE),IF(C2478="TASAS",VLOOKUP(AY2478,'[2]LISTAS ANEXO 1. 3'!$B$43:$C$51,2,FALSE),IF(C2478="FORTALECIMIENTO",VLOOKUP(AY2478,'[2]LISTAS ANEXO 1. 3'!$B$52:$C$58,2,FALSE),""))),"")</f>
        <v>AA</v>
      </c>
      <c r="I2478" s="23" t="str">
        <f>+IFERROR(VLOOKUP(#REF!,'[2]LISTAS ANEXO 1. 4'!$B$74:$C$90,2,FALSE),"")</f>
        <v/>
      </c>
      <c r="J2478" s="23" t="str">
        <f>+IFERROR(VLOOKUP(X2478,[2]ORDINALES!$B$2:$C$5,2,FALSE),"")</f>
        <v>CTADOS</v>
      </c>
      <c r="K2478" s="23" t="str">
        <f>+IFERROR(VLOOKUP(#REF!,[2]REGION!$G$2:$I$1125,2,FALSE),"")</f>
        <v/>
      </c>
      <c r="L2478" s="23" t="str">
        <f>+IFERROR(VLOOKUP(AI2478,[2]REGION!$G$2:$I$1125,2,FALSE),"")</f>
        <v>CAQUETA</v>
      </c>
      <c r="M2478" s="23" t="str">
        <f>+IFERROR(VLOOKUP(#REF!,[2]ORDINALES!$H$2:$I$382,2,FALSE),"")</f>
        <v/>
      </c>
      <c r="N2478" s="23" t="str">
        <f>IFERROR(VLOOKUP(U2478,'[2]Lista Willy'!$B$11:$D$14,3,FALSE),"")</f>
        <v>REC_11</v>
      </c>
      <c r="O2478" s="24"/>
      <c r="P2478" s="90">
        <v>75004</v>
      </c>
      <c r="Q2478" s="90" t="s">
        <v>540</v>
      </c>
      <c r="R2478" s="90" t="s">
        <v>2311</v>
      </c>
      <c r="S2478" s="90" t="s">
        <v>2432</v>
      </c>
      <c r="T2478" s="90" t="s">
        <v>2311</v>
      </c>
      <c r="U2478" s="90" t="s">
        <v>52</v>
      </c>
      <c r="V2478" s="94" t="s">
        <v>53</v>
      </c>
      <c r="W2478" s="90" t="s">
        <v>54</v>
      </c>
      <c r="X2478" s="90" t="s">
        <v>55</v>
      </c>
      <c r="Y2478" s="90" t="s">
        <v>2438</v>
      </c>
      <c r="Z2478" s="88">
        <v>13000000</v>
      </c>
      <c r="AA2478" s="120"/>
      <c r="AB2478" s="88"/>
      <c r="AC2478" s="88"/>
      <c r="AD2478" s="88"/>
      <c r="AE2478" s="120">
        <v>13000000</v>
      </c>
      <c r="AF2478" s="88"/>
      <c r="AG2478" s="89">
        <v>0</v>
      </c>
      <c r="AH2478" s="90" t="s">
        <v>567</v>
      </c>
      <c r="AI2478" s="90" t="s">
        <v>2434</v>
      </c>
      <c r="AJ2478" s="90" t="s">
        <v>2435</v>
      </c>
      <c r="AK2478" s="90" t="s">
        <v>59</v>
      </c>
      <c r="AL2478" s="90" t="s">
        <v>2330</v>
      </c>
      <c r="AM2478" s="90"/>
      <c r="AN2478" s="90" t="s">
        <v>567</v>
      </c>
      <c r="AO2478" s="90"/>
      <c r="AP2478" s="90" t="s">
        <v>567</v>
      </c>
      <c r="AQ2478" s="90" t="s">
        <v>387</v>
      </c>
      <c r="AR2478" s="90" t="s">
        <v>2357</v>
      </c>
      <c r="AS2478" s="90" t="s">
        <v>60</v>
      </c>
      <c r="AT2478" s="90" t="s">
        <v>61</v>
      </c>
      <c r="AU2478" s="97" t="s">
        <v>62</v>
      </c>
      <c r="AV2478" s="98" t="s">
        <v>125</v>
      </c>
      <c r="AW2478" s="98" t="s">
        <v>126</v>
      </c>
      <c r="AX2478" s="97">
        <v>3202032</v>
      </c>
      <c r="AY2478" s="98" t="s">
        <v>127</v>
      </c>
      <c r="AZ2478" s="98" t="s">
        <v>128</v>
      </c>
      <c r="BA2478" s="24"/>
    </row>
    <row r="2479" spans="1:53" ht="84.75" customHeight="1">
      <c r="A2479" s="23" t="str">
        <f>+IFERROR(VLOOKUP(R2479,'[2]Listas niveles'!$D$2:$E$11,2,FALSE),"")</f>
        <v>DTOR</v>
      </c>
      <c r="B2479" s="23" t="str">
        <f>+IFERROR(VLOOKUP(AS2479,'[2]Listas anexo 1'!$A$7:$B$8,2,FALSE),"")</f>
        <v>ADMIN</v>
      </c>
      <c r="C2479" s="23" t="str">
        <f>+IFERROR(VLOOKUP(AT2479,'[2]Listas anexo 1'!$A$13:$B$15,2,FALSE),"")</f>
        <v>ADMINYCOOR</v>
      </c>
      <c r="D2479" s="23" t="str">
        <f>+IFERROR(VLOOKUP(AT2479,'[2]Listas anexo 1'!$A$13:$C$15,3,FALSE),"")</f>
        <v>CONTRIBUIR</v>
      </c>
      <c r="E2479" s="23" t="str">
        <f>+IFERROR(VLOOKUP(AT2479,'[2]Listas anexo 1'!$A$19:$B$21,2,FALSE),"")</f>
        <v>ADMINOB</v>
      </c>
      <c r="F2479" s="23" t="str">
        <f>+IFERROR(VLOOKUP(AV2479,'[2]Listas anexo 1'!$J$13:$K$21,2,FALSE),"")</f>
        <v>ADOBI</v>
      </c>
      <c r="G2479" s="23" t="str">
        <f>+IFERROR(VLOOKUP(AW2479,'[2]LISTAS ANEXO 1. 2'!$A$9:$B$38,2,FALSE),"")</f>
        <v>AI</v>
      </c>
      <c r="H2479" s="23" t="str">
        <f>+IFERROR(IF(C2479="ADMINYCOOR",VLOOKUP(AY2479,'[2]LISTAS ANEXO 1. 3'!$B$13:$C$42,2,FALSE),IF(C2479="TASAS",VLOOKUP(AY2479,'[2]LISTAS ANEXO 1. 3'!$B$43:$C$51,2,FALSE),IF(C2479="FORTALECIMIENTO",VLOOKUP(AY2479,'[2]LISTAS ANEXO 1. 3'!$B$52:$C$58,2,FALSE),""))),"")</f>
        <v>AA</v>
      </c>
      <c r="I2479" s="23" t="str">
        <f>+IFERROR(VLOOKUP(#REF!,'[2]LISTAS ANEXO 1. 4'!$B$74:$C$90,2,FALSE),"")</f>
        <v/>
      </c>
      <c r="J2479" s="23" t="str">
        <f>+IFERROR(VLOOKUP(X2479,[2]ORDINALES!$B$2:$C$5,2,FALSE),"")</f>
        <v>CTADOS</v>
      </c>
      <c r="K2479" s="23" t="str">
        <f>+IFERROR(VLOOKUP(#REF!,[2]REGION!$G$2:$I$1125,2,FALSE),"")</f>
        <v/>
      </c>
      <c r="L2479" s="23" t="str">
        <f>+IFERROR(VLOOKUP(AI2479,[2]REGION!$G$2:$I$1125,2,FALSE),"")</f>
        <v>CAQUETA</v>
      </c>
      <c r="M2479" s="23" t="str">
        <f>+IFERROR(VLOOKUP(#REF!,[2]ORDINALES!$H$2:$I$382,2,FALSE),"")</f>
        <v/>
      </c>
      <c r="N2479" s="23" t="str">
        <f>IFERROR(VLOOKUP(U2479,'[2]Lista Willy'!$B$11:$D$14,3,FALSE),"")</f>
        <v>REC_11</v>
      </c>
      <c r="O2479" s="24"/>
      <c r="P2479" s="90">
        <v>75005</v>
      </c>
      <c r="Q2479" s="90" t="s">
        <v>540</v>
      </c>
      <c r="R2479" s="90" t="s">
        <v>2311</v>
      </c>
      <c r="S2479" s="90" t="s">
        <v>2432</v>
      </c>
      <c r="T2479" s="90" t="s">
        <v>2311</v>
      </c>
      <c r="U2479" s="90" t="s">
        <v>52</v>
      </c>
      <c r="V2479" s="94" t="s">
        <v>53</v>
      </c>
      <c r="W2479" s="90" t="s">
        <v>54</v>
      </c>
      <c r="X2479" s="90" t="s">
        <v>55</v>
      </c>
      <c r="Y2479" s="90" t="s">
        <v>1490</v>
      </c>
      <c r="Z2479" s="88">
        <v>21554275</v>
      </c>
      <c r="AA2479" s="120"/>
      <c r="AB2479" s="88"/>
      <c r="AC2479" s="88"/>
      <c r="AD2479" s="88"/>
      <c r="AE2479" s="120">
        <v>21554275</v>
      </c>
      <c r="AF2479" s="88"/>
      <c r="AG2479" s="89">
        <v>0</v>
      </c>
      <c r="AH2479" s="90" t="s">
        <v>567</v>
      </c>
      <c r="AI2479" s="90" t="s">
        <v>2434</v>
      </c>
      <c r="AJ2479" s="90" t="s">
        <v>2435</v>
      </c>
      <c r="AK2479" s="90" t="s">
        <v>59</v>
      </c>
      <c r="AL2479" s="90" t="s">
        <v>2330</v>
      </c>
      <c r="AM2479" s="90"/>
      <c r="AN2479" s="90" t="s">
        <v>567</v>
      </c>
      <c r="AO2479" s="90"/>
      <c r="AP2479" s="90" t="s">
        <v>567</v>
      </c>
      <c r="AQ2479" s="90" t="s">
        <v>387</v>
      </c>
      <c r="AR2479" s="90" t="s">
        <v>2357</v>
      </c>
      <c r="AS2479" s="90" t="s">
        <v>60</v>
      </c>
      <c r="AT2479" s="90" t="s">
        <v>61</v>
      </c>
      <c r="AU2479" s="97" t="s">
        <v>62</v>
      </c>
      <c r="AV2479" s="98" t="s">
        <v>125</v>
      </c>
      <c r="AW2479" s="98" t="s">
        <v>126</v>
      </c>
      <c r="AX2479" s="97">
        <v>3202032</v>
      </c>
      <c r="AY2479" s="98" t="s">
        <v>127</v>
      </c>
      <c r="AZ2479" s="98" t="s">
        <v>128</v>
      </c>
      <c r="BA2479" s="24"/>
    </row>
    <row r="2480" spans="1:53" ht="84.75" customHeight="1">
      <c r="A2480" s="23" t="str">
        <f>+IFERROR(VLOOKUP(R2480,'[2]Listas niveles'!$D$2:$E$11,2,FALSE),"")</f>
        <v>DTOR</v>
      </c>
      <c r="B2480" s="23" t="str">
        <f>+IFERROR(VLOOKUP(AS2480,'[2]Listas anexo 1'!$A$7:$B$8,2,FALSE),"")</f>
        <v>ADMIN</v>
      </c>
      <c r="C2480" s="23" t="str">
        <f>+IFERROR(VLOOKUP(AT2480,'[2]Listas anexo 1'!$A$13:$B$15,2,FALSE),"")</f>
        <v>ADMINYCOOR</v>
      </c>
      <c r="D2480" s="23" t="str">
        <f>+IFERROR(VLOOKUP(AT2480,'[2]Listas anexo 1'!$A$13:$C$15,3,FALSE),"")</f>
        <v>CONTRIBUIR</v>
      </c>
      <c r="E2480" s="23" t="str">
        <f>+IFERROR(VLOOKUP(AT2480,'[2]Listas anexo 1'!$A$19:$B$21,2,FALSE),"")</f>
        <v>ADMINOB</v>
      </c>
      <c r="F2480" s="23" t="str">
        <f>+IFERROR(VLOOKUP(AV2480,'[2]Listas anexo 1'!$J$13:$K$21,2,FALSE),"")</f>
        <v>ADOBI</v>
      </c>
      <c r="G2480" s="23" t="str">
        <f>+IFERROR(VLOOKUP(AW2480,'[2]LISTAS ANEXO 1. 2'!$A$9:$B$38,2,FALSE),"")</f>
        <v>AII</v>
      </c>
      <c r="H2480" s="23" t="str">
        <f>+IFERROR(IF(C2480="ADMINYCOOR",VLOOKUP(AY2480,'[2]LISTAS ANEXO 1. 3'!$B$13:$C$42,2,FALSE),IF(C2480="TASAS",VLOOKUP(AY2480,'[2]LISTAS ANEXO 1. 3'!$B$43:$C$51,2,FALSE),IF(C2480="FORTALECIMIENTO",VLOOKUP(AY2480,'[2]LISTAS ANEXO 1. 3'!$B$52:$C$58,2,FALSE),""))),"")</f>
        <v>CC</v>
      </c>
      <c r="I2480" s="23" t="str">
        <f>+IFERROR(VLOOKUP(#REF!,'[2]LISTAS ANEXO 1. 4'!$B$74:$C$90,2,FALSE),"")</f>
        <v/>
      </c>
      <c r="J2480" s="23" t="str">
        <f>+IFERROR(VLOOKUP(X2480,[2]ORDINALES!$B$2:$C$5,2,FALSE),"")</f>
        <v>CTADOS</v>
      </c>
      <c r="K2480" s="23" t="str">
        <f>+IFERROR(VLOOKUP(#REF!,[2]REGION!$G$2:$I$1125,2,FALSE),"")</f>
        <v/>
      </c>
      <c r="L2480" s="23" t="str">
        <f>+IFERROR(VLOOKUP(AI2480,[2]REGION!$G$2:$I$1125,2,FALSE),"")</f>
        <v>CAQUETA</v>
      </c>
      <c r="M2480" s="23" t="str">
        <f>+IFERROR(VLOOKUP(#REF!,[2]ORDINALES!$H$2:$I$382,2,FALSE),"")</f>
        <v/>
      </c>
      <c r="N2480" s="23" t="str">
        <f>IFERROR(VLOOKUP(U2480,'[2]Lista Willy'!$B$11:$D$14,3,FALSE),"")</f>
        <v>REC_11</v>
      </c>
      <c r="O2480" s="24"/>
      <c r="P2480" s="90">
        <v>75006</v>
      </c>
      <c r="Q2480" s="90" t="s">
        <v>540</v>
      </c>
      <c r="R2480" s="90" t="s">
        <v>2311</v>
      </c>
      <c r="S2480" s="90" t="s">
        <v>2432</v>
      </c>
      <c r="T2480" s="90" t="s">
        <v>2311</v>
      </c>
      <c r="U2480" s="90" t="s">
        <v>52</v>
      </c>
      <c r="V2480" s="94" t="s">
        <v>53</v>
      </c>
      <c r="W2480" s="90" t="s">
        <v>54</v>
      </c>
      <c r="X2480" s="90" t="s">
        <v>55</v>
      </c>
      <c r="Y2480" s="90" t="s">
        <v>2439</v>
      </c>
      <c r="Z2480" s="88">
        <v>219307638</v>
      </c>
      <c r="AA2480" s="120"/>
      <c r="AB2480" s="88"/>
      <c r="AC2480" s="88"/>
      <c r="AD2480" s="88"/>
      <c r="AE2480" s="120">
        <v>219307638</v>
      </c>
      <c r="AF2480" s="88"/>
      <c r="AG2480" s="89">
        <v>0</v>
      </c>
      <c r="AH2480" s="90" t="s">
        <v>567</v>
      </c>
      <c r="AI2480" s="90" t="s">
        <v>2434</v>
      </c>
      <c r="AJ2480" s="90" t="s">
        <v>2435</v>
      </c>
      <c r="AK2480" s="90" t="s">
        <v>59</v>
      </c>
      <c r="AL2480" s="90" t="s">
        <v>2330</v>
      </c>
      <c r="AM2480" s="90"/>
      <c r="AN2480" s="90" t="s">
        <v>567</v>
      </c>
      <c r="AO2480" s="90"/>
      <c r="AP2480" s="90" t="s">
        <v>567</v>
      </c>
      <c r="AQ2480" s="90" t="s">
        <v>387</v>
      </c>
      <c r="AR2480" s="90" t="s">
        <v>2357</v>
      </c>
      <c r="AS2480" s="90" t="s">
        <v>60</v>
      </c>
      <c r="AT2480" s="90" t="s">
        <v>61</v>
      </c>
      <c r="AU2480" s="97" t="s">
        <v>62</v>
      </c>
      <c r="AV2480" s="98" t="s">
        <v>125</v>
      </c>
      <c r="AW2480" s="98" t="s">
        <v>168</v>
      </c>
      <c r="AX2480" s="97">
        <v>3202031</v>
      </c>
      <c r="AY2480" s="98" t="s">
        <v>169</v>
      </c>
      <c r="AZ2480" s="98" t="s">
        <v>170</v>
      </c>
      <c r="BA2480" s="24"/>
    </row>
    <row r="2481" spans="1:53" ht="84.75" customHeight="1">
      <c r="A2481" s="23" t="str">
        <f>+IFERROR(VLOOKUP(R2481,'[2]Listas niveles'!$D$2:$E$11,2,FALSE),"")</f>
        <v>DTOR</v>
      </c>
      <c r="B2481" s="23" t="str">
        <f>+IFERROR(VLOOKUP(AS2481,'[2]Listas anexo 1'!$A$7:$B$8,2,FALSE),"")</f>
        <v>ADMIN</v>
      </c>
      <c r="C2481" s="23" t="str">
        <f>+IFERROR(VLOOKUP(AT2481,'[2]Listas anexo 1'!$A$13:$B$15,2,FALSE),"")</f>
        <v>ADMINYCOOR</v>
      </c>
      <c r="D2481" s="23" t="str">
        <f>+IFERROR(VLOOKUP(AT2481,'[2]Listas anexo 1'!$A$13:$C$15,3,FALSE),"")</f>
        <v>CONTRIBUIR</v>
      </c>
      <c r="E2481" s="23" t="str">
        <f>+IFERROR(VLOOKUP(AT2481,'[2]Listas anexo 1'!$A$19:$B$21,2,FALSE),"")</f>
        <v>ADMINOB</v>
      </c>
      <c r="F2481" s="23" t="str">
        <f>+IFERROR(VLOOKUP(AV2481,'[2]Listas anexo 1'!$J$13:$K$21,2,FALSE),"")</f>
        <v>ADOBI</v>
      </c>
      <c r="G2481" s="23" t="str">
        <f>+IFERROR(VLOOKUP(AW2481,'[2]LISTAS ANEXO 1. 2'!$A$9:$B$38,2,FALSE),"")</f>
        <v>AII</v>
      </c>
      <c r="H2481" s="23" t="str">
        <f>+IFERROR(IF(C2481="ADMINYCOOR",VLOOKUP(AY2481,'[2]LISTAS ANEXO 1. 3'!$B$13:$C$42,2,FALSE),IF(C2481="TASAS",VLOOKUP(AY2481,'[2]LISTAS ANEXO 1. 3'!$B$43:$C$51,2,FALSE),IF(C2481="FORTALECIMIENTO",VLOOKUP(AY2481,'[2]LISTAS ANEXO 1. 3'!$B$52:$C$58,2,FALSE),""))),"")</f>
        <v>CC</v>
      </c>
      <c r="I2481" s="23" t="str">
        <f>+IFERROR(VLOOKUP(#REF!,'[2]LISTAS ANEXO 1. 4'!$B$74:$C$90,2,FALSE),"")</f>
        <v/>
      </c>
      <c r="J2481" s="23" t="str">
        <f>+IFERROR(VLOOKUP(X2481,[2]ORDINALES!$B$2:$C$5,2,FALSE),"")</f>
        <v>CTADOS</v>
      </c>
      <c r="K2481" s="23" t="str">
        <f>+IFERROR(VLOOKUP(#REF!,[2]REGION!$G$2:$I$1125,2,FALSE),"")</f>
        <v/>
      </c>
      <c r="L2481" s="23" t="str">
        <f>+IFERROR(VLOOKUP(AI2481,[2]REGION!$G$2:$I$1125,2,FALSE),"")</f>
        <v>CAQUETA</v>
      </c>
      <c r="M2481" s="23" t="str">
        <f>+IFERROR(VLOOKUP(#REF!,[2]ORDINALES!$H$2:$I$382,2,FALSE),"")</f>
        <v/>
      </c>
      <c r="N2481" s="23" t="str">
        <f>IFERROR(VLOOKUP(U2481,'[2]Lista Willy'!$B$11:$D$14,3,FALSE),"")</f>
        <v>REC_11</v>
      </c>
      <c r="O2481" s="24"/>
      <c r="P2481" s="90">
        <v>75007</v>
      </c>
      <c r="Q2481" s="90" t="s">
        <v>540</v>
      </c>
      <c r="R2481" s="90" t="s">
        <v>2311</v>
      </c>
      <c r="S2481" s="90" t="s">
        <v>2432</v>
      </c>
      <c r="T2481" s="90" t="s">
        <v>2311</v>
      </c>
      <c r="U2481" s="90" t="s">
        <v>52</v>
      </c>
      <c r="V2481" s="94" t="s">
        <v>53</v>
      </c>
      <c r="W2481" s="90" t="s">
        <v>54</v>
      </c>
      <c r="X2481" s="90" t="s">
        <v>55</v>
      </c>
      <c r="Y2481" s="90" t="s">
        <v>2317</v>
      </c>
      <c r="Z2481" s="88">
        <v>5000000</v>
      </c>
      <c r="AA2481" s="120"/>
      <c r="AB2481" s="88"/>
      <c r="AC2481" s="88"/>
      <c r="AD2481" s="88"/>
      <c r="AE2481" s="120">
        <v>5000000</v>
      </c>
      <c r="AF2481" s="88"/>
      <c r="AG2481" s="89">
        <v>0</v>
      </c>
      <c r="AH2481" s="90" t="s">
        <v>567</v>
      </c>
      <c r="AI2481" s="90" t="s">
        <v>2434</v>
      </c>
      <c r="AJ2481" s="90" t="s">
        <v>2435</v>
      </c>
      <c r="AK2481" s="90" t="s">
        <v>59</v>
      </c>
      <c r="AL2481" s="90" t="s">
        <v>2330</v>
      </c>
      <c r="AM2481" s="90"/>
      <c r="AN2481" s="90" t="s">
        <v>567</v>
      </c>
      <c r="AO2481" s="90"/>
      <c r="AP2481" s="90" t="s">
        <v>567</v>
      </c>
      <c r="AQ2481" s="90" t="s">
        <v>387</v>
      </c>
      <c r="AR2481" s="90" t="s">
        <v>2357</v>
      </c>
      <c r="AS2481" s="90" t="s">
        <v>60</v>
      </c>
      <c r="AT2481" s="90" t="s">
        <v>61</v>
      </c>
      <c r="AU2481" s="97" t="s">
        <v>62</v>
      </c>
      <c r="AV2481" s="98" t="s">
        <v>125</v>
      </c>
      <c r="AW2481" s="98" t="s">
        <v>168</v>
      </c>
      <c r="AX2481" s="97">
        <v>3202031</v>
      </c>
      <c r="AY2481" s="98" t="s">
        <v>169</v>
      </c>
      <c r="AZ2481" s="98" t="s">
        <v>170</v>
      </c>
      <c r="BA2481" s="24"/>
    </row>
    <row r="2482" spans="1:53" ht="84.75" customHeight="1">
      <c r="A2482" s="23" t="str">
        <f>+IFERROR(VLOOKUP(R2482,'[2]Listas niveles'!$D$2:$E$11,2,FALSE),"")</f>
        <v>DTOR</v>
      </c>
      <c r="B2482" s="23" t="str">
        <f>+IFERROR(VLOOKUP(AS2482,'[2]Listas anexo 1'!$A$7:$B$8,2,FALSE),"")</f>
        <v>ADMIN</v>
      </c>
      <c r="C2482" s="23" t="str">
        <f>+IFERROR(VLOOKUP(AT2482,'[2]Listas anexo 1'!$A$13:$B$15,2,FALSE),"")</f>
        <v>ADMINYCOOR</v>
      </c>
      <c r="D2482" s="23" t="str">
        <f>+IFERROR(VLOOKUP(AT2482,'[2]Listas anexo 1'!$A$13:$C$15,3,FALSE),"")</f>
        <v>CONTRIBUIR</v>
      </c>
      <c r="E2482" s="23" t="str">
        <f>+IFERROR(VLOOKUP(AT2482,'[2]Listas anexo 1'!$A$19:$B$21,2,FALSE),"")</f>
        <v>ADMINOB</v>
      </c>
      <c r="F2482" s="23" t="str">
        <f>+IFERROR(VLOOKUP(AV2482,'[2]Listas anexo 1'!$J$13:$K$21,2,FALSE),"")</f>
        <v>ADOBI</v>
      </c>
      <c r="G2482" s="23" t="str">
        <f>+IFERROR(VLOOKUP(AW2482,'[2]LISTAS ANEXO 1. 2'!$A$9:$B$38,2,FALSE),"")</f>
        <v>AII</v>
      </c>
      <c r="H2482" s="23" t="str">
        <f>+IFERROR(IF(C2482="ADMINYCOOR",VLOOKUP(AY2482,'[2]LISTAS ANEXO 1. 3'!$B$13:$C$42,2,FALSE),IF(C2482="TASAS",VLOOKUP(AY2482,'[2]LISTAS ANEXO 1. 3'!$B$43:$C$51,2,FALSE),IF(C2482="FORTALECIMIENTO",VLOOKUP(AY2482,'[2]LISTAS ANEXO 1. 3'!$B$52:$C$58,2,FALSE),""))),"")</f>
        <v>CC</v>
      </c>
      <c r="I2482" s="23" t="str">
        <f>+IFERROR(VLOOKUP(#REF!,'[2]LISTAS ANEXO 1. 4'!$B$74:$C$90,2,FALSE),"")</f>
        <v/>
      </c>
      <c r="J2482" s="23" t="str">
        <f>+IFERROR(VLOOKUP(X2482,[2]ORDINALES!$B$2:$C$5,2,FALSE),"")</f>
        <v>CTADOS</v>
      </c>
      <c r="K2482" s="23" t="str">
        <f>+IFERROR(VLOOKUP(#REF!,[2]REGION!$G$2:$I$1125,2,FALSE),"")</f>
        <v/>
      </c>
      <c r="L2482" s="23" t="str">
        <f>+IFERROR(VLOOKUP(AI2482,[2]REGION!$G$2:$I$1125,2,FALSE),"")</f>
        <v>CAQUETA</v>
      </c>
      <c r="M2482" s="23" t="str">
        <f>+IFERROR(VLOOKUP(#REF!,[2]ORDINALES!$H$2:$I$382,2,FALSE),"")</f>
        <v/>
      </c>
      <c r="N2482" s="23" t="str">
        <f>IFERROR(VLOOKUP(U2482,'[2]Lista Willy'!$B$11:$D$14,3,FALSE),"")</f>
        <v>REC_21</v>
      </c>
      <c r="O2482" s="24"/>
      <c r="P2482" s="90">
        <v>75008</v>
      </c>
      <c r="Q2482" s="90" t="s">
        <v>540</v>
      </c>
      <c r="R2482" s="90" t="s">
        <v>2311</v>
      </c>
      <c r="S2482" s="90" t="s">
        <v>2432</v>
      </c>
      <c r="T2482" s="90" t="s">
        <v>2311</v>
      </c>
      <c r="U2482" s="90" t="s">
        <v>1028</v>
      </c>
      <c r="V2482" s="94" t="s">
        <v>154</v>
      </c>
      <c r="W2482" s="90" t="s">
        <v>54</v>
      </c>
      <c r="X2482" s="90" t="s">
        <v>55</v>
      </c>
      <c r="Y2482" s="90" t="s">
        <v>2411</v>
      </c>
      <c r="Z2482" s="88">
        <v>5000000</v>
      </c>
      <c r="AA2482" s="120"/>
      <c r="AB2482" s="88"/>
      <c r="AC2482" s="88"/>
      <c r="AD2482" s="88"/>
      <c r="AE2482" s="120">
        <v>5000000</v>
      </c>
      <c r="AF2482" s="88"/>
      <c r="AG2482" s="89">
        <v>0</v>
      </c>
      <c r="AH2482" s="90" t="s">
        <v>567</v>
      </c>
      <c r="AI2482" s="90" t="s">
        <v>2434</v>
      </c>
      <c r="AJ2482" s="90" t="s">
        <v>2435</v>
      </c>
      <c r="AK2482" s="90" t="s">
        <v>59</v>
      </c>
      <c r="AL2482" s="90" t="s">
        <v>2330</v>
      </c>
      <c r="AM2482" s="90"/>
      <c r="AN2482" s="90" t="s">
        <v>567</v>
      </c>
      <c r="AO2482" s="90"/>
      <c r="AP2482" s="90" t="s">
        <v>567</v>
      </c>
      <c r="AQ2482" s="90" t="s">
        <v>387</v>
      </c>
      <c r="AR2482" s="90" t="s">
        <v>2357</v>
      </c>
      <c r="AS2482" s="90" t="s">
        <v>60</v>
      </c>
      <c r="AT2482" s="90" t="s">
        <v>61</v>
      </c>
      <c r="AU2482" s="97" t="s">
        <v>62</v>
      </c>
      <c r="AV2482" s="98" t="s">
        <v>125</v>
      </c>
      <c r="AW2482" s="98" t="s">
        <v>168</v>
      </c>
      <c r="AX2482" s="97">
        <v>3202031</v>
      </c>
      <c r="AY2482" s="98" t="s">
        <v>169</v>
      </c>
      <c r="AZ2482" s="98" t="s">
        <v>170</v>
      </c>
      <c r="BA2482" s="24"/>
    </row>
    <row r="2483" spans="1:53" ht="84.75" customHeight="1">
      <c r="A2483" s="23" t="str">
        <f>+IFERROR(VLOOKUP(R2483,'[2]Listas niveles'!$D$2:$E$11,2,FALSE),"")</f>
        <v>DTOR</v>
      </c>
      <c r="B2483" s="23" t="str">
        <f>+IFERROR(VLOOKUP(AS2483,'[2]Listas anexo 1'!$A$7:$B$8,2,FALSE),"")</f>
        <v>ADMIN</v>
      </c>
      <c r="C2483" s="23" t="str">
        <f>+IFERROR(VLOOKUP(AT2483,'[2]Listas anexo 1'!$A$13:$B$15,2,FALSE),"")</f>
        <v>ADMINYCOOR</v>
      </c>
      <c r="D2483" s="23" t="str">
        <f>+IFERROR(VLOOKUP(AT2483,'[2]Listas anexo 1'!$A$13:$C$15,3,FALSE),"")</f>
        <v>CONTRIBUIR</v>
      </c>
      <c r="E2483" s="23" t="str">
        <f>+IFERROR(VLOOKUP(AT2483,'[2]Listas anexo 1'!$A$19:$B$21,2,FALSE),"")</f>
        <v>ADMINOB</v>
      </c>
      <c r="F2483" s="23" t="str">
        <f>+IFERROR(VLOOKUP(AV2483,'[2]Listas anexo 1'!$J$13:$K$21,2,FALSE),"")</f>
        <v>ADOBI</v>
      </c>
      <c r="G2483" s="23" t="str">
        <f>+IFERROR(VLOOKUP(AW2483,'[2]LISTAS ANEXO 1. 2'!$A$9:$B$38,2,FALSE),"")</f>
        <v>AII</v>
      </c>
      <c r="H2483" s="23" t="str">
        <f>+IFERROR(IF(C2483="ADMINYCOOR",VLOOKUP(AY2483,'[2]LISTAS ANEXO 1. 3'!$B$13:$C$42,2,FALSE),IF(C2483="TASAS",VLOOKUP(AY2483,'[2]LISTAS ANEXO 1. 3'!$B$43:$C$51,2,FALSE),IF(C2483="FORTALECIMIENTO",VLOOKUP(AY2483,'[2]LISTAS ANEXO 1. 3'!$B$52:$C$58,2,FALSE),""))),"")</f>
        <v>CC</v>
      </c>
      <c r="I2483" s="23" t="str">
        <f>+IFERROR(VLOOKUP(#REF!,'[2]LISTAS ANEXO 1. 4'!$B$74:$C$90,2,FALSE),"")</f>
        <v/>
      </c>
      <c r="J2483" s="23" t="str">
        <f>+IFERROR(VLOOKUP(X2483,[2]ORDINALES!$B$2:$C$5,2,FALSE),"")</f>
        <v>CTADOS</v>
      </c>
      <c r="K2483" s="23" t="str">
        <f>+IFERROR(VLOOKUP(#REF!,[2]REGION!$G$2:$I$1125,2,FALSE),"")</f>
        <v/>
      </c>
      <c r="L2483" s="23" t="str">
        <f>+IFERROR(VLOOKUP(AI2483,[2]REGION!$G$2:$I$1125,2,FALSE),"")</f>
        <v>CAQUETA</v>
      </c>
      <c r="M2483" s="23" t="str">
        <f>+IFERROR(VLOOKUP(#REF!,[2]ORDINALES!$H$2:$I$382,2,FALSE),"")</f>
        <v/>
      </c>
      <c r="N2483" s="23" t="str">
        <f>IFERROR(VLOOKUP(U2483,'[2]Lista Willy'!$B$11:$D$14,3,FALSE),"")</f>
        <v>REC_11</v>
      </c>
      <c r="O2483" s="24"/>
      <c r="P2483" s="90">
        <v>75009</v>
      </c>
      <c r="Q2483" s="90" t="s">
        <v>540</v>
      </c>
      <c r="R2483" s="90" t="s">
        <v>2311</v>
      </c>
      <c r="S2483" s="90" t="s">
        <v>2432</v>
      </c>
      <c r="T2483" s="90" t="s">
        <v>2311</v>
      </c>
      <c r="U2483" s="90" t="s">
        <v>52</v>
      </c>
      <c r="V2483" s="94" t="s">
        <v>53</v>
      </c>
      <c r="W2483" s="90" t="s">
        <v>54</v>
      </c>
      <c r="X2483" s="90" t="s">
        <v>55</v>
      </c>
      <c r="Y2483" s="90" t="s">
        <v>2440</v>
      </c>
      <c r="Z2483" s="88">
        <v>2000000</v>
      </c>
      <c r="AA2483" s="120"/>
      <c r="AB2483" s="88"/>
      <c r="AC2483" s="88"/>
      <c r="AD2483" s="88"/>
      <c r="AE2483" s="120">
        <v>2000000</v>
      </c>
      <c r="AF2483" s="88"/>
      <c r="AG2483" s="89">
        <v>0</v>
      </c>
      <c r="AH2483" s="90" t="s">
        <v>567</v>
      </c>
      <c r="AI2483" s="90" t="s">
        <v>2434</v>
      </c>
      <c r="AJ2483" s="90" t="s">
        <v>2435</v>
      </c>
      <c r="AK2483" s="90" t="s">
        <v>59</v>
      </c>
      <c r="AL2483" s="90" t="s">
        <v>2330</v>
      </c>
      <c r="AM2483" s="90"/>
      <c r="AN2483" s="90" t="s">
        <v>567</v>
      </c>
      <c r="AO2483" s="90"/>
      <c r="AP2483" s="90" t="s">
        <v>567</v>
      </c>
      <c r="AQ2483" s="90" t="s">
        <v>387</v>
      </c>
      <c r="AR2483" s="90" t="s">
        <v>2357</v>
      </c>
      <c r="AS2483" s="90" t="s">
        <v>60</v>
      </c>
      <c r="AT2483" s="90" t="s">
        <v>61</v>
      </c>
      <c r="AU2483" s="97" t="s">
        <v>62</v>
      </c>
      <c r="AV2483" s="98" t="s">
        <v>125</v>
      </c>
      <c r="AW2483" s="98" t="s">
        <v>168</v>
      </c>
      <c r="AX2483" s="97">
        <v>3202031</v>
      </c>
      <c r="AY2483" s="98" t="s">
        <v>169</v>
      </c>
      <c r="AZ2483" s="98" t="s">
        <v>170</v>
      </c>
      <c r="BA2483" s="24"/>
    </row>
    <row r="2484" spans="1:53" ht="84.75" customHeight="1">
      <c r="A2484" s="23" t="str">
        <f>+IFERROR(VLOOKUP(R2484,'[2]Listas niveles'!$D$2:$E$11,2,FALSE),"")</f>
        <v>DTOR</v>
      </c>
      <c r="B2484" s="23" t="str">
        <f>+IFERROR(VLOOKUP(AS2484,'[2]Listas anexo 1'!$A$7:$B$8,2,FALSE),"")</f>
        <v>ADMIN</v>
      </c>
      <c r="C2484" s="23" t="str">
        <f>+IFERROR(VLOOKUP(AT2484,'[2]Listas anexo 1'!$A$13:$B$15,2,FALSE),"")</f>
        <v>ADMINYCOOR</v>
      </c>
      <c r="D2484" s="23" t="str">
        <f>+IFERROR(VLOOKUP(AT2484,'[2]Listas anexo 1'!$A$13:$C$15,3,FALSE),"")</f>
        <v>CONTRIBUIR</v>
      </c>
      <c r="E2484" s="23" t="str">
        <f>+IFERROR(VLOOKUP(AT2484,'[2]Listas anexo 1'!$A$19:$B$21,2,FALSE),"")</f>
        <v>ADMINOB</v>
      </c>
      <c r="F2484" s="23" t="str">
        <f>+IFERROR(VLOOKUP(AV2484,'[2]Listas anexo 1'!$J$13:$K$21,2,FALSE),"")</f>
        <v>ADOBI</v>
      </c>
      <c r="G2484" s="23" t="str">
        <f>+IFERROR(VLOOKUP(AW2484,'[2]LISTAS ANEXO 1. 2'!$A$9:$B$38,2,FALSE),"")</f>
        <v>AIII</v>
      </c>
      <c r="H2484" s="23" t="str">
        <f>+IFERROR(IF(C2484="ADMINYCOOR",VLOOKUP(AY2484,'[2]LISTAS ANEXO 1. 3'!$B$13:$C$42,2,FALSE),IF(C2484="TASAS",VLOOKUP(AY2484,'[2]LISTAS ANEXO 1. 3'!$B$43:$C$51,2,FALSE),IF(C2484="FORTALECIMIENTO",VLOOKUP(AY2484,'[2]LISTAS ANEXO 1. 3'!$B$52:$C$58,2,FALSE),""))),"")</f>
        <v>DD</v>
      </c>
      <c r="I2484" s="23" t="str">
        <f>+IFERROR(VLOOKUP(#REF!,'[2]LISTAS ANEXO 1. 4'!$B$74:$C$90,2,FALSE),"")</f>
        <v/>
      </c>
      <c r="J2484" s="23" t="str">
        <f>+IFERROR(VLOOKUP(X2484,[2]ORDINALES!$B$2:$C$5,2,FALSE),"")</f>
        <v>CTADOS</v>
      </c>
      <c r="K2484" s="23" t="str">
        <f>+IFERROR(VLOOKUP(#REF!,[2]REGION!$G$2:$I$1125,2,FALSE),"")</f>
        <v/>
      </c>
      <c r="L2484" s="23" t="str">
        <f>+IFERROR(VLOOKUP(AI2484,[2]REGION!$G$2:$I$1125,2,FALSE),"")</f>
        <v>CAQUETA</v>
      </c>
      <c r="M2484" s="23" t="str">
        <f>+IFERROR(VLOOKUP(#REF!,[2]ORDINALES!$H$2:$I$382,2,FALSE),"")</f>
        <v/>
      </c>
      <c r="N2484" s="23" t="str">
        <f>IFERROR(VLOOKUP(U2484,'[2]Lista Willy'!$B$11:$D$14,3,FALSE),"")</f>
        <v>REC_11</v>
      </c>
      <c r="O2484" s="24"/>
      <c r="P2484" s="90">
        <v>75010</v>
      </c>
      <c r="Q2484" s="90" t="s">
        <v>540</v>
      </c>
      <c r="R2484" s="90" t="s">
        <v>2311</v>
      </c>
      <c r="S2484" s="90" t="s">
        <v>2432</v>
      </c>
      <c r="T2484" s="90" t="s">
        <v>2311</v>
      </c>
      <c r="U2484" s="90" t="s">
        <v>52</v>
      </c>
      <c r="V2484" s="94" t="s">
        <v>53</v>
      </c>
      <c r="W2484" s="90" t="s">
        <v>54</v>
      </c>
      <c r="X2484" s="90" t="s">
        <v>55</v>
      </c>
      <c r="Y2484" s="90" t="s">
        <v>2441</v>
      </c>
      <c r="Z2484" s="119">
        <v>64009099</v>
      </c>
      <c r="AA2484" s="120"/>
      <c r="AB2484" s="119"/>
      <c r="AC2484" s="119"/>
      <c r="AD2484" s="119"/>
      <c r="AE2484" s="120">
        <v>64009099</v>
      </c>
      <c r="AF2484" s="88"/>
      <c r="AG2484" s="89">
        <v>0</v>
      </c>
      <c r="AH2484" s="90" t="s">
        <v>567</v>
      </c>
      <c r="AI2484" s="90" t="s">
        <v>2434</v>
      </c>
      <c r="AJ2484" s="90" t="s">
        <v>2435</v>
      </c>
      <c r="AK2484" s="90" t="s">
        <v>59</v>
      </c>
      <c r="AL2484" s="90" t="s">
        <v>2330</v>
      </c>
      <c r="AM2484" s="90"/>
      <c r="AN2484" s="90" t="s">
        <v>567</v>
      </c>
      <c r="AO2484" s="90"/>
      <c r="AP2484" s="90" t="s">
        <v>567</v>
      </c>
      <c r="AQ2484" s="90" t="s">
        <v>387</v>
      </c>
      <c r="AR2484" s="90" t="s">
        <v>2357</v>
      </c>
      <c r="AS2484" s="90" t="s">
        <v>60</v>
      </c>
      <c r="AT2484" s="90" t="s">
        <v>61</v>
      </c>
      <c r="AU2484" s="97" t="s">
        <v>62</v>
      </c>
      <c r="AV2484" s="98" t="s">
        <v>125</v>
      </c>
      <c r="AW2484" s="98" t="s">
        <v>324</v>
      </c>
      <c r="AX2484" s="97">
        <v>3202005</v>
      </c>
      <c r="AY2484" s="98" t="s">
        <v>325</v>
      </c>
      <c r="AZ2484" s="98" t="s">
        <v>389</v>
      </c>
      <c r="BA2484" s="24"/>
    </row>
    <row r="2485" spans="1:53" ht="84.75" customHeight="1">
      <c r="A2485" s="23" t="str">
        <f>+IFERROR(VLOOKUP(R2485,'[2]Listas niveles'!$D$2:$E$11,2,FALSE),"")</f>
        <v>DTOR</v>
      </c>
      <c r="B2485" s="23" t="str">
        <f>+IFERROR(VLOOKUP(AS2485,'[2]Listas anexo 1'!$A$7:$B$8,2,FALSE),"")</f>
        <v>ADMIN</v>
      </c>
      <c r="C2485" s="23" t="str">
        <f>+IFERROR(VLOOKUP(AT2485,'[2]Listas anexo 1'!$A$13:$B$15,2,FALSE),"")</f>
        <v>ADMINYCOOR</v>
      </c>
      <c r="D2485" s="23" t="str">
        <f>+IFERROR(VLOOKUP(AT2485,'[2]Listas anexo 1'!$A$13:$C$15,3,FALSE),"")</f>
        <v>CONTRIBUIR</v>
      </c>
      <c r="E2485" s="23" t="str">
        <f>+IFERROR(VLOOKUP(AT2485,'[2]Listas anexo 1'!$A$19:$B$21,2,FALSE),"")</f>
        <v>ADMINOB</v>
      </c>
      <c r="F2485" s="23" t="str">
        <f>+IFERROR(VLOOKUP(AV2485,'[2]Listas anexo 1'!$J$13:$K$21,2,FALSE),"")</f>
        <v>ADOBI</v>
      </c>
      <c r="G2485" s="23" t="str">
        <f>+IFERROR(VLOOKUP(AW2485,'[2]LISTAS ANEXO 1. 2'!$A$9:$B$38,2,FALSE),"")</f>
        <v>AIII</v>
      </c>
      <c r="H2485" s="23" t="str">
        <f>+IFERROR(IF(C2485="ADMINYCOOR",VLOOKUP(AY2485,'[2]LISTAS ANEXO 1. 3'!$B$13:$C$42,2,FALSE),IF(C2485="TASAS",VLOOKUP(AY2485,'[2]LISTAS ANEXO 1. 3'!$B$43:$C$51,2,FALSE),IF(C2485="FORTALECIMIENTO",VLOOKUP(AY2485,'[2]LISTAS ANEXO 1. 3'!$B$52:$C$58,2,FALSE),""))),"")</f>
        <v>DD</v>
      </c>
      <c r="I2485" s="23" t="str">
        <f>+IFERROR(VLOOKUP(#REF!,'[2]LISTAS ANEXO 1. 4'!$B$74:$C$90,2,FALSE),"")</f>
        <v/>
      </c>
      <c r="J2485" s="23" t="str">
        <f>+IFERROR(VLOOKUP(X2485,[2]ORDINALES!$B$2:$C$5,2,FALSE),"")</f>
        <v>CTADOS</v>
      </c>
      <c r="K2485" s="23" t="str">
        <f>+IFERROR(VLOOKUP(#REF!,[2]REGION!$G$2:$I$1125,2,FALSE),"")</f>
        <v/>
      </c>
      <c r="L2485" s="23" t="str">
        <f>+IFERROR(VLOOKUP(AI2485,[2]REGION!$G$2:$I$1125,2,FALSE),"")</f>
        <v>CAQUETA</v>
      </c>
      <c r="M2485" s="23" t="str">
        <f>+IFERROR(VLOOKUP(#REF!,[2]ORDINALES!$H$2:$I$382,2,FALSE),"")</f>
        <v/>
      </c>
      <c r="N2485" s="23" t="str">
        <f>IFERROR(VLOOKUP(U2485,'[2]Lista Willy'!$B$11:$D$14,3,FALSE),"")</f>
        <v>REC_20</v>
      </c>
      <c r="O2485" s="24"/>
      <c r="P2485" s="90">
        <v>75011</v>
      </c>
      <c r="Q2485" s="90" t="s">
        <v>540</v>
      </c>
      <c r="R2485" s="90" t="s">
        <v>2311</v>
      </c>
      <c r="S2485" s="90" t="s">
        <v>2432</v>
      </c>
      <c r="T2485" s="90" t="s">
        <v>2311</v>
      </c>
      <c r="U2485" s="90" t="s">
        <v>153</v>
      </c>
      <c r="V2485" s="94" t="s">
        <v>154</v>
      </c>
      <c r="W2485" s="90" t="s">
        <v>54</v>
      </c>
      <c r="X2485" s="90" t="s">
        <v>55</v>
      </c>
      <c r="Y2485" s="90" t="s">
        <v>2431</v>
      </c>
      <c r="Z2485" s="88">
        <v>360000000</v>
      </c>
      <c r="AA2485" s="120"/>
      <c r="AB2485" s="88"/>
      <c r="AC2485" s="88"/>
      <c r="AD2485" s="88"/>
      <c r="AE2485" s="120">
        <v>360000000</v>
      </c>
      <c r="AF2485" s="88"/>
      <c r="AG2485" s="89">
        <v>0</v>
      </c>
      <c r="AH2485" s="90" t="s">
        <v>567</v>
      </c>
      <c r="AI2485" s="90" t="s">
        <v>2434</v>
      </c>
      <c r="AJ2485" s="90" t="s">
        <v>2435</v>
      </c>
      <c r="AK2485" s="90" t="s">
        <v>59</v>
      </c>
      <c r="AL2485" s="90" t="s">
        <v>2330</v>
      </c>
      <c r="AM2485" s="90"/>
      <c r="AN2485" s="90" t="s">
        <v>567</v>
      </c>
      <c r="AO2485" s="90"/>
      <c r="AP2485" s="90" t="s">
        <v>567</v>
      </c>
      <c r="AQ2485" s="90" t="s">
        <v>387</v>
      </c>
      <c r="AR2485" s="90" t="s">
        <v>2357</v>
      </c>
      <c r="AS2485" s="90" t="s">
        <v>60</v>
      </c>
      <c r="AT2485" s="90" t="s">
        <v>61</v>
      </c>
      <c r="AU2485" s="97" t="s">
        <v>62</v>
      </c>
      <c r="AV2485" s="98" t="s">
        <v>125</v>
      </c>
      <c r="AW2485" s="98" t="s">
        <v>324</v>
      </c>
      <c r="AX2485" s="97">
        <v>3202005</v>
      </c>
      <c r="AY2485" s="98" t="s">
        <v>325</v>
      </c>
      <c r="AZ2485" s="98" t="s">
        <v>389</v>
      </c>
      <c r="BA2485" s="24"/>
    </row>
    <row r="2486" spans="1:53" ht="84.75" customHeight="1">
      <c r="A2486" s="23" t="str">
        <f>+IFERROR(VLOOKUP(R2486,'[2]Listas niveles'!$D$2:$E$11,2,FALSE),"")</f>
        <v>DTOR</v>
      </c>
      <c r="B2486" s="23" t="str">
        <f>+IFERROR(VLOOKUP(AS2486,'[2]Listas anexo 1'!$A$7:$B$8,2,FALSE),"")</f>
        <v>ADMIN</v>
      </c>
      <c r="C2486" s="23" t="str">
        <f>+IFERROR(VLOOKUP(AT2486,'[2]Listas anexo 1'!$A$13:$B$15,2,FALSE),"")</f>
        <v>ADMINYCOOR</v>
      </c>
      <c r="D2486" s="23" t="str">
        <f>+IFERROR(VLOOKUP(AT2486,'[2]Listas anexo 1'!$A$13:$C$15,3,FALSE),"")</f>
        <v>CONTRIBUIR</v>
      </c>
      <c r="E2486" s="23" t="str">
        <f>+IFERROR(VLOOKUP(AT2486,'[2]Listas anexo 1'!$A$19:$B$21,2,FALSE),"")</f>
        <v>ADMINOB</v>
      </c>
      <c r="F2486" s="23" t="str">
        <f>+IFERROR(VLOOKUP(AV2486,'[2]Listas anexo 1'!$J$13:$K$21,2,FALSE),"")</f>
        <v>ADOBI</v>
      </c>
      <c r="G2486" s="23" t="str">
        <f>+IFERROR(VLOOKUP(AW2486,'[2]LISTAS ANEXO 1. 2'!$A$9:$B$38,2,FALSE),"")</f>
        <v>AIII</v>
      </c>
      <c r="H2486" s="23" t="str">
        <f>+IFERROR(IF(C2486="ADMINYCOOR",VLOOKUP(AY2486,'[2]LISTAS ANEXO 1. 3'!$B$13:$C$42,2,FALSE),IF(C2486="TASAS",VLOOKUP(AY2486,'[2]LISTAS ANEXO 1. 3'!$B$43:$C$51,2,FALSE),IF(C2486="FORTALECIMIENTO",VLOOKUP(AY2486,'[2]LISTAS ANEXO 1. 3'!$B$52:$C$58,2,FALSE),""))),"")</f>
        <v>DD</v>
      </c>
      <c r="I2486" s="23" t="str">
        <f>+IFERROR(VLOOKUP(#REF!,'[2]LISTAS ANEXO 1. 4'!$B$74:$C$90,2,FALSE),"")</f>
        <v/>
      </c>
      <c r="J2486" s="23" t="str">
        <f>+IFERROR(VLOOKUP(X2486,[2]ORDINALES!$B$2:$C$5,2,FALSE),"")</f>
        <v>CTADOS</v>
      </c>
      <c r="K2486" s="23" t="str">
        <f>+IFERROR(VLOOKUP(#REF!,[2]REGION!$G$2:$I$1125,2,FALSE),"")</f>
        <v/>
      </c>
      <c r="L2486" s="23" t="str">
        <f>+IFERROR(VLOOKUP(AI2486,[2]REGION!$G$2:$I$1125,2,FALSE),"")</f>
        <v>CAQUETA</v>
      </c>
      <c r="M2486" s="23" t="str">
        <f>+IFERROR(VLOOKUP(#REF!,[2]ORDINALES!$H$2:$I$382,2,FALSE),"")</f>
        <v/>
      </c>
      <c r="N2486" s="23" t="str">
        <f>IFERROR(VLOOKUP(U2486,'[2]Lista Willy'!$B$11:$D$14,3,FALSE),"")</f>
        <v>REC_11</v>
      </c>
      <c r="O2486" s="24"/>
      <c r="P2486" s="90">
        <v>75012</v>
      </c>
      <c r="Q2486" s="90" t="s">
        <v>540</v>
      </c>
      <c r="R2486" s="90" t="s">
        <v>2311</v>
      </c>
      <c r="S2486" s="90" t="s">
        <v>2432</v>
      </c>
      <c r="T2486" s="90" t="s">
        <v>2311</v>
      </c>
      <c r="U2486" s="90" t="s">
        <v>52</v>
      </c>
      <c r="V2486" s="94" t="s">
        <v>53</v>
      </c>
      <c r="W2486" s="90" t="s">
        <v>54</v>
      </c>
      <c r="X2486" s="90" t="s">
        <v>55</v>
      </c>
      <c r="Y2486" s="90" t="s">
        <v>2442</v>
      </c>
      <c r="Z2486" s="88">
        <v>50000000</v>
      </c>
      <c r="AA2486" s="120"/>
      <c r="AB2486" s="88"/>
      <c r="AC2486" s="88"/>
      <c r="AD2486" s="88"/>
      <c r="AE2486" s="120">
        <v>50000000</v>
      </c>
      <c r="AF2486" s="88"/>
      <c r="AG2486" s="89">
        <v>0</v>
      </c>
      <c r="AH2486" s="90" t="s">
        <v>567</v>
      </c>
      <c r="AI2486" s="90" t="s">
        <v>2434</v>
      </c>
      <c r="AJ2486" s="90" t="s">
        <v>2435</v>
      </c>
      <c r="AK2486" s="90" t="s">
        <v>59</v>
      </c>
      <c r="AL2486" s="90" t="s">
        <v>2330</v>
      </c>
      <c r="AM2486" s="90"/>
      <c r="AN2486" s="90" t="s">
        <v>567</v>
      </c>
      <c r="AO2486" s="90"/>
      <c r="AP2486" s="90" t="s">
        <v>567</v>
      </c>
      <c r="AQ2486" s="90" t="s">
        <v>387</v>
      </c>
      <c r="AR2486" s="90" t="s">
        <v>2357</v>
      </c>
      <c r="AS2486" s="90" t="s">
        <v>60</v>
      </c>
      <c r="AT2486" s="90" t="s">
        <v>61</v>
      </c>
      <c r="AU2486" s="97" t="s">
        <v>62</v>
      </c>
      <c r="AV2486" s="98" t="s">
        <v>125</v>
      </c>
      <c r="AW2486" s="98" t="s">
        <v>324</v>
      </c>
      <c r="AX2486" s="97">
        <v>3202005</v>
      </c>
      <c r="AY2486" s="98" t="s">
        <v>325</v>
      </c>
      <c r="AZ2486" s="98" t="s">
        <v>389</v>
      </c>
      <c r="BA2486" s="24"/>
    </row>
    <row r="2487" spans="1:53" ht="84.75" customHeight="1">
      <c r="A2487" s="23" t="str">
        <f>+IFERROR(VLOOKUP(R2487,'[2]Listas niveles'!$D$2:$E$11,2,FALSE),"")</f>
        <v>DTOR</v>
      </c>
      <c r="B2487" s="23" t="str">
        <f>+IFERROR(VLOOKUP(AS2487,'[2]Listas anexo 1'!$A$7:$B$8,2,FALSE),"")</f>
        <v>ADMIN</v>
      </c>
      <c r="C2487" s="23" t="str">
        <f>+IFERROR(VLOOKUP(AT2487,'[2]Listas anexo 1'!$A$13:$B$15,2,FALSE),"")</f>
        <v>ADMINYCOOR</v>
      </c>
      <c r="D2487" s="23" t="str">
        <f>+IFERROR(VLOOKUP(AT2487,'[2]Listas anexo 1'!$A$13:$C$15,3,FALSE),"")</f>
        <v>CONTRIBUIR</v>
      </c>
      <c r="E2487" s="23" t="str">
        <f>+IFERROR(VLOOKUP(AT2487,'[2]Listas anexo 1'!$A$19:$B$21,2,FALSE),"")</f>
        <v>ADMINOB</v>
      </c>
      <c r="F2487" s="23" t="str">
        <f>+IFERROR(VLOOKUP(AV2487,'[2]Listas anexo 1'!$J$13:$K$21,2,FALSE),"")</f>
        <v>ADOBI</v>
      </c>
      <c r="G2487" s="23" t="str">
        <f>+IFERROR(VLOOKUP(AW2487,'[2]LISTAS ANEXO 1. 2'!$A$9:$B$38,2,FALSE),"")</f>
        <v>AIII</v>
      </c>
      <c r="H2487" s="23" t="str">
        <f>+IFERROR(IF(C2487="ADMINYCOOR",VLOOKUP(AY2487,'[2]LISTAS ANEXO 1. 3'!$B$13:$C$42,2,FALSE),IF(C2487="TASAS",VLOOKUP(AY2487,'[2]LISTAS ANEXO 1. 3'!$B$43:$C$51,2,FALSE),IF(C2487="FORTALECIMIENTO",VLOOKUP(AY2487,'[2]LISTAS ANEXO 1. 3'!$B$52:$C$58,2,FALSE),""))),"")</f>
        <v>DD</v>
      </c>
      <c r="I2487" s="23" t="str">
        <f>+IFERROR(VLOOKUP(#REF!,'[2]LISTAS ANEXO 1. 4'!$B$74:$C$90,2,FALSE),"")</f>
        <v/>
      </c>
      <c r="J2487" s="23" t="str">
        <f>+IFERROR(VLOOKUP(X2487,[2]ORDINALES!$B$2:$C$5,2,FALSE),"")</f>
        <v>CTADOS</v>
      </c>
      <c r="K2487" s="23" t="str">
        <f>+IFERROR(VLOOKUP(#REF!,[2]REGION!$G$2:$I$1125,2,FALSE),"")</f>
        <v/>
      </c>
      <c r="L2487" s="23" t="str">
        <f>+IFERROR(VLOOKUP(AI2487,[2]REGION!$G$2:$I$1125,2,FALSE),"")</f>
        <v>CAQUETA</v>
      </c>
      <c r="M2487" s="23" t="str">
        <f>+IFERROR(VLOOKUP(#REF!,[2]ORDINALES!$H$2:$I$382,2,FALSE),"")</f>
        <v/>
      </c>
      <c r="N2487" s="23" t="str">
        <f>IFERROR(VLOOKUP(U2487,'[2]Lista Willy'!$B$11:$D$14,3,FALSE),"")</f>
        <v>REC_11</v>
      </c>
      <c r="O2487" s="24"/>
      <c r="P2487" s="90">
        <v>75013</v>
      </c>
      <c r="Q2487" s="90" t="s">
        <v>540</v>
      </c>
      <c r="R2487" s="90" t="s">
        <v>2311</v>
      </c>
      <c r="S2487" s="90" t="s">
        <v>2432</v>
      </c>
      <c r="T2487" s="90" t="s">
        <v>2311</v>
      </c>
      <c r="U2487" s="90" t="s">
        <v>52</v>
      </c>
      <c r="V2487" s="94" t="s">
        <v>53</v>
      </c>
      <c r="W2487" s="90" t="s">
        <v>54</v>
      </c>
      <c r="X2487" s="90" t="s">
        <v>55</v>
      </c>
      <c r="Y2487" s="90" t="s">
        <v>2317</v>
      </c>
      <c r="Z2487" s="88">
        <v>5000000</v>
      </c>
      <c r="AA2487" s="120"/>
      <c r="AB2487" s="88"/>
      <c r="AC2487" s="88"/>
      <c r="AD2487" s="88"/>
      <c r="AE2487" s="120">
        <v>5000000</v>
      </c>
      <c r="AF2487" s="88"/>
      <c r="AG2487" s="89">
        <v>0</v>
      </c>
      <c r="AH2487" s="90" t="s">
        <v>567</v>
      </c>
      <c r="AI2487" s="90" t="s">
        <v>2434</v>
      </c>
      <c r="AJ2487" s="90" t="s">
        <v>2435</v>
      </c>
      <c r="AK2487" s="90" t="s">
        <v>59</v>
      </c>
      <c r="AL2487" s="90" t="s">
        <v>2330</v>
      </c>
      <c r="AM2487" s="90"/>
      <c r="AN2487" s="90" t="s">
        <v>567</v>
      </c>
      <c r="AO2487" s="90"/>
      <c r="AP2487" s="90" t="s">
        <v>567</v>
      </c>
      <c r="AQ2487" s="90" t="s">
        <v>387</v>
      </c>
      <c r="AR2487" s="90" t="s">
        <v>2357</v>
      </c>
      <c r="AS2487" s="90" t="s">
        <v>60</v>
      </c>
      <c r="AT2487" s="90" t="s">
        <v>61</v>
      </c>
      <c r="AU2487" s="97" t="s">
        <v>62</v>
      </c>
      <c r="AV2487" s="98" t="s">
        <v>125</v>
      </c>
      <c r="AW2487" s="98" t="s">
        <v>324</v>
      </c>
      <c r="AX2487" s="97">
        <v>3202005</v>
      </c>
      <c r="AY2487" s="98" t="s">
        <v>325</v>
      </c>
      <c r="AZ2487" s="98" t="s">
        <v>389</v>
      </c>
      <c r="BA2487" s="24"/>
    </row>
    <row r="2488" spans="1:53" ht="84.75" customHeight="1">
      <c r="A2488" s="23" t="str">
        <f>+IFERROR(VLOOKUP(R2488,'[2]Listas niveles'!$D$2:$E$11,2,FALSE),"")</f>
        <v>DTOR</v>
      </c>
      <c r="B2488" s="23" t="str">
        <f>+IFERROR(VLOOKUP(AS2488,'[2]Listas anexo 1'!$A$7:$B$8,2,FALSE),"")</f>
        <v>ADMIN</v>
      </c>
      <c r="C2488" s="23" t="str">
        <f>+IFERROR(VLOOKUP(AT2488,'[2]Listas anexo 1'!$A$13:$B$15,2,FALSE),"")</f>
        <v>ADMINYCOOR</v>
      </c>
      <c r="D2488" s="23" t="str">
        <f>+IFERROR(VLOOKUP(AT2488,'[2]Listas anexo 1'!$A$13:$C$15,3,FALSE),"")</f>
        <v>CONTRIBUIR</v>
      </c>
      <c r="E2488" s="23" t="str">
        <f>+IFERROR(VLOOKUP(AT2488,'[2]Listas anexo 1'!$A$19:$B$21,2,FALSE),"")</f>
        <v>ADMINOB</v>
      </c>
      <c r="F2488" s="23" t="str">
        <f>+IFERROR(VLOOKUP(AV2488,'[2]Listas anexo 1'!$J$13:$K$21,2,FALSE),"")</f>
        <v>ADOBIII</v>
      </c>
      <c r="G2488" s="23" t="str">
        <f>+IFERROR(VLOOKUP(AW2488,'[2]LISTAS ANEXO 1. 2'!$A$9:$B$38,2,FALSE),"")</f>
        <v>AIX</v>
      </c>
      <c r="H2488" s="23" t="str">
        <f>+IFERROR(IF(C2488="ADMINYCOOR",VLOOKUP(AY2488,'[2]LISTAS ANEXO 1. 3'!$B$13:$C$42,2,FALSE),IF(C2488="TASAS",VLOOKUP(AY2488,'[2]LISTAS ANEXO 1. 3'!$B$43:$C$51,2,FALSE),IF(C2488="FORTALECIMIENTO",VLOOKUP(AY2488,'[2]LISTAS ANEXO 1. 3'!$B$52:$C$58,2,FALSE),""))),"")</f>
        <v>NN</v>
      </c>
      <c r="I2488" s="23" t="str">
        <f>+IFERROR(VLOOKUP(#REF!,'[2]LISTAS ANEXO 1. 4'!$B$74:$C$90,2,FALSE),"")</f>
        <v/>
      </c>
      <c r="J2488" s="23" t="str">
        <f>+IFERROR(VLOOKUP(X2488,[2]ORDINALES!$B$2:$C$5,2,FALSE),"")</f>
        <v>CTADOS</v>
      </c>
      <c r="K2488" s="23" t="str">
        <f>+IFERROR(VLOOKUP(#REF!,[2]REGION!$G$2:$I$1125,2,FALSE),"")</f>
        <v/>
      </c>
      <c r="L2488" s="23" t="str">
        <f>+IFERROR(VLOOKUP(AI2488,[2]REGION!$G$2:$I$1125,2,FALSE),"")</f>
        <v>CAQUETA</v>
      </c>
      <c r="M2488" s="23" t="str">
        <f>+IFERROR(VLOOKUP(#REF!,[2]ORDINALES!$H$2:$I$382,2,FALSE),"")</f>
        <v/>
      </c>
      <c r="N2488" s="23" t="str">
        <f>IFERROR(VLOOKUP(U2488,'[2]Lista Willy'!$B$11:$D$14,3,FALSE),"")</f>
        <v>REC_11</v>
      </c>
      <c r="O2488" s="24"/>
      <c r="P2488" s="90">
        <v>75014</v>
      </c>
      <c r="Q2488" s="90" t="s">
        <v>540</v>
      </c>
      <c r="R2488" s="90" t="s">
        <v>2311</v>
      </c>
      <c r="S2488" s="90" t="s">
        <v>2432</v>
      </c>
      <c r="T2488" s="90" t="s">
        <v>2311</v>
      </c>
      <c r="U2488" s="90" t="s">
        <v>52</v>
      </c>
      <c r="V2488" s="94" t="s">
        <v>53</v>
      </c>
      <c r="W2488" s="90" t="s">
        <v>54</v>
      </c>
      <c r="X2488" s="90" t="s">
        <v>55</v>
      </c>
      <c r="Y2488" s="90" t="s">
        <v>2334</v>
      </c>
      <c r="Z2488" s="88">
        <v>38895780</v>
      </c>
      <c r="AA2488" s="120"/>
      <c r="AB2488" s="88"/>
      <c r="AC2488" s="88"/>
      <c r="AD2488" s="88"/>
      <c r="AE2488" s="120">
        <v>38895780</v>
      </c>
      <c r="AF2488" s="88"/>
      <c r="AG2488" s="89">
        <v>0</v>
      </c>
      <c r="AH2488" s="90" t="s">
        <v>567</v>
      </c>
      <c r="AI2488" s="90" t="s">
        <v>2434</v>
      </c>
      <c r="AJ2488" s="90" t="s">
        <v>2435</v>
      </c>
      <c r="AK2488" s="90" t="s">
        <v>59</v>
      </c>
      <c r="AL2488" s="90" t="s">
        <v>2330</v>
      </c>
      <c r="AM2488" s="90"/>
      <c r="AN2488" s="90" t="s">
        <v>567</v>
      </c>
      <c r="AO2488" s="90"/>
      <c r="AP2488" s="90" t="s">
        <v>567</v>
      </c>
      <c r="AQ2488" s="90" t="s">
        <v>387</v>
      </c>
      <c r="AR2488" s="90" t="s">
        <v>2357</v>
      </c>
      <c r="AS2488" s="90" t="s">
        <v>60</v>
      </c>
      <c r="AT2488" s="90" t="s">
        <v>61</v>
      </c>
      <c r="AU2488" s="97" t="s">
        <v>62</v>
      </c>
      <c r="AV2488" s="98" t="s">
        <v>272</v>
      </c>
      <c r="AW2488" s="98" t="s">
        <v>413</v>
      </c>
      <c r="AX2488" s="97">
        <v>3202014</v>
      </c>
      <c r="AY2488" s="98" t="s">
        <v>418</v>
      </c>
      <c r="AZ2488" s="98" t="s">
        <v>415</v>
      </c>
      <c r="BA2488" s="24"/>
    </row>
    <row r="2489" spans="1:53" ht="84.75" customHeight="1">
      <c r="A2489" s="23" t="str">
        <f>+IFERROR(VLOOKUP(R2489,'[2]Listas niveles'!$D$2:$E$11,2,FALSE),"")</f>
        <v>DTOR</v>
      </c>
      <c r="B2489" s="23" t="str">
        <f>+IFERROR(VLOOKUP(AS2489,'[2]Listas anexo 1'!$A$7:$B$8,2,FALSE),"")</f>
        <v>ADMIN</v>
      </c>
      <c r="C2489" s="23" t="str">
        <f>+IFERROR(VLOOKUP(AT2489,'[2]Listas anexo 1'!$A$13:$B$15,2,FALSE),"")</f>
        <v>ADMINYCOOR</v>
      </c>
      <c r="D2489" s="23" t="str">
        <f>+IFERROR(VLOOKUP(AT2489,'[2]Listas anexo 1'!$A$13:$C$15,3,FALSE),"")</f>
        <v>CONTRIBUIR</v>
      </c>
      <c r="E2489" s="23" t="str">
        <f>+IFERROR(VLOOKUP(AT2489,'[2]Listas anexo 1'!$A$19:$B$21,2,FALSE),"")</f>
        <v>ADMINOB</v>
      </c>
      <c r="F2489" s="23" t="str">
        <f>+IFERROR(VLOOKUP(AV2489,'[2]Listas anexo 1'!$J$13:$K$21,2,FALSE),"")</f>
        <v>ADOBIII</v>
      </c>
      <c r="G2489" s="23" t="str">
        <f>+IFERROR(VLOOKUP(AW2489,'[2]LISTAS ANEXO 1. 2'!$A$9:$B$38,2,FALSE),"")</f>
        <v>AX</v>
      </c>
      <c r="H2489" s="23" t="str">
        <f>+IFERROR(IF(C2489="ADMINYCOOR",VLOOKUP(AY2489,'[2]LISTAS ANEXO 1. 3'!$B$13:$C$42,2,FALSE),IF(C2489="TASAS",VLOOKUP(AY2489,'[2]LISTAS ANEXO 1. 3'!$B$43:$C$51,2,FALSE),IF(C2489="FORTALECIMIENTO",VLOOKUP(AY2489,'[2]LISTAS ANEXO 1. 3'!$B$52:$C$58,2,FALSE),""))),"")</f>
        <v>OO</v>
      </c>
      <c r="I2489" s="23" t="str">
        <f>+IFERROR(VLOOKUP(#REF!,'[2]LISTAS ANEXO 1. 4'!$B$74:$C$90,2,FALSE),"")</f>
        <v/>
      </c>
      <c r="J2489" s="23" t="str">
        <f>+IFERROR(VLOOKUP(X2489,[2]ORDINALES!$B$2:$C$5,2,FALSE),"")</f>
        <v>CTADOS</v>
      </c>
      <c r="K2489" s="23" t="str">
        <f>+IFERROR(VLOOKUP(#REF!,[2]REGION!$G$2:$I$1125,2,FALSE),"")</f>
        <v/>
      </c>
      <c r="L2489" s="23" t="str">
        <f>+IFERROR(VLOOKUP(AI2489,[2]REGION!$G$2:$I$1125,2,FALSE),"")</f>
        <v>CAQUETA</v>
      </c>
      <c r="M2489" s="23" t="str">
        <f>+IFERROR(VLOOKUP(#REF!,[2]ORDINALES!$H$2:$I$382,2,FALSE),"")</f>
        <v/>
      </c>
      <c r="N2489" s="23" t="str">
        <f>IFERROR(VLOOKUP(U2489,'[2]Lista Willy'!$B$11:$D$14,3,FALSE),"")</f>
        <v>REC_11</v>
      </c>
      <c r="O2489" s="24"/>
      <c r="P2489" s="90">
        <v>75015</v>
      </c>
      <c r="Q2489" s="90" t="s">
        <v>540</v>
      </c>
      <c r="R2489" s="90" t="s">
        <v>2311</v>
      </c>
      <c r="S2489" s="90" t="s">
        <v>2432</v>
      </c>
      <c r="T2489" s="90" t="s">
        <v>2311</v>
      </c>
      <c r="U2489" s="90" t="s">
        <v>52</v>
      </c>
      <c r="V2489" s="94" t="s">
        <v>53</v>
      </c>
      <c r="W2489" s="90" t="s">
        <v>54</v>
      </c>
      <c r="X2489" s="90" t="s">
        <v>55</v>
      </c>
      <c r="Y2489" s="90" t="s">
        <v>2334</v>
      </c>
      <c r="Z2489" s="88">
        <v>42785358</v>
      </c>
      <c r="AA2489" s="120"/>
      <c r="AB2489" s="88"/>
      <c r="AC2489" s="88"/>
      <c r="AD2489" s="88"/>
      <c r="AE2489" s="120">
        <v>42785358</v>
      </c>
      <c r="AF2489" s="88"/>
      <c r="AG2489" s="89">
        <v>0</v>
      </c>
      <c r="AH2489" s="90" t="s">
        <v>567</v>
      </c>
      <c r="AI2489" s="90" t="s">
        <v>2434</v>
      </c>
      <c r="AJ2489" s="90" t="s">
        <v>2435</v>
      </c>
      <c r="AK2489" s="90" t="s">
        <v>59</v>
      </c>
      <c r="AL2489" s="90" t="s">
        <v>2330</v>
      </c>
      <c r="AM2489" s="90"/>
      <c r="AN2489" s="90" t="s">
        <v>567</v>
      </c>
      <c r="AO2489" s="90"/>
      <c r="AP2489" s="90" t="s">
        <v>567</v>
      </c>
      <c r="AQ2489" s="90" t="s">
        <v>387</v>
      </c>
      <c r="AR2489" s="90" t="s">
        <v>2357</v>
      </c>
      <c r="AS2489" s="90" t="s">
        <v>60</v>
      </c>
      <c r="AT2489" s="90" t="s">
        <v>61</v>
      </c>
      <c r="AU2489" s="97" t="s">
        <v>62</v>
      </c>
      <c r="AV2489" s="98" t="s">
        <v>272</v>
      </c>
      <c r="AW2489" s="98" t="s">
        <v>335</v>
      </c>
      <c r="AX2489" s="97">
        <v>3202004</v>
      </c>
      <c r="AY2489" s="98" t="s">
        <v>336</v>
      </c>
      <c r="AZ2489" s="98" t="s">
        <v>337</v>
      </c>
      <c r="BA2489" s="24"/>
    </row>
    <row r="2490" spans="1:53" ht="84.75" customHeight="1">
      <c r="A2490" s="23" t="str">
        <f>+IFERROR(VLOOKUP(R2490,'[2]Listas niveles'!$D$2:$E$11,2,FALSE),"")</f>
        <v>DTOR</v>
      </c>
      <c r="B2490" s="23" t="str">
        <f>+IFERROR(VLOOKUP(AS2490,'[2]Listas anexo 1'!$A$7:$B$8,2,FALSE),"")</f>
        <v>ADMIN</v>
      </c>
      <c r="C2490" s="23" t="str">
        <f>+IFERROR(VLOOKUP(AT2490,'[2]Listas anexo 1'!$A$13:$B$15,2,FALSE),"")</f>
        <v>ADMINYCOOR</v>
      </c>
      <c r="D2490" s="23" t="str">
        <f>+IFERROR(VLOOKUP(AT2490,'[2]Listas anexo 1'!$A$13:$C$15,3,FALSE),"")</f>
        <v>CONTRIBUIR</v>
      </c>
      <c r="E2490" s="23" t="str">
        <f>+IFERROR(VLOOKUP(AT2490,'[2]Listas anexo 1'!$A$19:$B$21,2,FALSE),"")</f>
        <v>ADMINOB</v>
      </c>
      <c r="F2490" s="23" t="str">
        <f>+IFERROR(VLOOKUP(AV2490,'[2]Listas anexo 1'!$J$13:$K$21,2,FALSE),"")</f>
        <v>ADOBIII</v>
      </c>
      <c r="G2490" s="23" t="str">
        <f>+IFERROR(VLOOKUP(AW2490,'[2]LISTAS ANEXO 1. 2'!$A$9:$B$38,2,FALSE),"")</f>
        <v>AX</v>
      </c>
      <c r="H2490" s="23" t="str">
        <f>+IFERROR(IF(C2490="ADMINYCOOR",VLOOKUP(AY2490,'[2]LISTAS ANEXO 1. 3'!$B$13:$C$42,2,FALSE),IF(C2490="TASAS",VLOOKUP(AY2490,'[2]LISTAS ANEXO 1. 3'!$B$43:$C$51,2,FALSE),IF(C2490="FORTALECIMIENTO",VLOOKUP(AY2490,'[2]LISTAS ANEXO 1. 3'!$B$52:$C$58,2,FALSE),""))),"")</f>
        <v>OO</v>
      </c>
      <c r="I2490" s="23" t="str">
        <f>+IFERROR(VLOOKUP(#REF!,'[2]LISTAS ANEXO 1. 4'!$B$74:$C$90,2,FALSE),"")</f>
        <v/>
      </c>
      <c r="J2490" s="23" t="str">
        <f>+IFERROR(VLOOKUP(X2490,[2]ORDINALES!$B$2:$C$5,2,FALSE),"")</f>
        <v>CTADOS</v>
      </c>
      <c r="K2490" s="23" t="str">
        <f>+IFERROR(VLOOKUP(#REF!,[2]REGION!$G$2:$I$1125,2,FALSE),"")</f>
        <v/>
      </c>
      <c r="L2490" s="23" t="str">
        <f>+IFERROR(VLOOKUP(AI2490,[2]REGION!$G$2:$I$1125,2,FALSE),"")</f>
        <v>CAQUETA</v>
      </c>
      <c r="M2490" s="23" t="str">
        <f>+IFERROR(VLOOKUP(#REF!,[2]ORDINALES!$H$2:$I$382,2,FALSE),"")</f>
        <v/>
      </c>
      <c r="N2490" s="23" t="str">
        <f>IFERROR(VLOOKUP(U2490,'[2]Lista Willy'!$B$11:$D$14,3,FALSE),"")</f>
        <v>REC_21</v>
      </c>
      <c r="O2490" s="24"/>
      <c r="P2490" s="90">
        <v>75016</v>
      </c>
      <c r="Q2490" s="90" t="s">
        <v>540</v>
      </c>
      <c r="R2490" s="90" t="s">
        <v>2311</v>
      </c>
      <c r="S2490" s="90" t="s">
        <v>2432</v>
      </c>
      <c r="T2490" s="90" t="s">
        <v>2311</v>
      </c>
      <c r="U2490" s="90" t="s">
        <v>1028</v>
      </c>
      <c r="V2490" s="94" t="s">
        <v>154</v>
      </c>
      <c r="W2490" s="90" t="s">
        <v>54</v>
      </c>
      <c r="X2490" s="90" t="s">
        <v>55</v>
      </c>
      <c r="Y2490" s="90" t="s">
        <v>1642</v>
      </c>
      <c r="Z2490" s="88">
        <v>10000000</v>
      </c>
      <c r="AA2490" s="120"/>
      <c r="AB2490" s="88"/>
      <c r="AC2490" s="88"/>
      <c r="AD2490" s="88"/>
      <c r="AE2490" s="120">
        <v>10000000</v>
      </c>
      <c r="AF2490" s="88"/>
      <c r="AG2490" s="89">
        <v>0</v>
      </c>
      <c r="AH2490" s="90" t="s">
        <v>567</v>
      </c>
      <c r="AI2490" s="90" t="s">
        <v>2434</v>
      </c>
      <c r="AJ2490" s="90" t="s">
        <v>2435</v>
      </c>
      <c r="AK2490" s="90" t="s">
        <v>59</v>
      </c>
      <c r="AL2490" s="90" t="s">
        <v>2330</v>
      </c>
      <c r="AM2490" s="90"/>
      <c r="AN2490" s="90" t="s">
        <v>567</v>
      </c>
      <c r="AO2490" s="90"/>
      <c r="AP2490" s="90" t="s">
        <v>567</v>
      </c>
      <c r="AQ2490" s="90" t="s">
        <v>387</v>
      </c>
      <c r="AR2490" s="90" t="s">
        <v>2357</v>
      </c>
      <c r="AS2490" s="90" t="s">
        <v>60</v>
      </c>
      <c r="AT2490" s="90" t="s">
        <v>61</v>
      </c>
      <c r="AU2490" s="97" t="s">
        <v>62</v>
      </c>
      <c r="AV2490" s="98" t="s">
        <v>272</v>
      </c>
      <c r="AW2490" s="98" t="s">
        <v>335</v>
      </c>
      <c r="AX2490" s="97">
        <v>3202004</v>
      </c>
      <c r="AY2490" s="98" t="s">
        <v>336</v>
      </c>
      <c r="AZ2490" s="98" t="s">
        <v>337</v>
      </c>
      <c r="BA2490" s="24"/>
    </row>
    <row r="2491" spans="1:53" ht="84.75" customHeight="1">
      <c r="A2491" s="23" t="str">
        <f>+IFERROR(VLOOKUP(R2491,'[2]Listas niveles'!$D$2:$E$11,2,FALSE),"")</f>
        <v>DTOR</v>
      </c>
      <c r="B2491" s="23" t="str">
        <f>+IFERROR(VLOOKUP(AS2491,'[2]Listas anexo 1'!$A$7:$B$8,2,FALSE),"")</f>
        <v>ADMIN</v>
      </c>
      <c r="C2491" s="23" t="str">
        <f>+IFERROR(VLOOKUP(AT2491,'[2]Listas anexo 1'!$A$13:$B$15,2,FALSE),"")</f>
        <v>ADMINYCOOR</v>
      </c>
      <c r="D2491" s="23" t="str">
        <f>+IFERROR(VLOOKUP(AT2491,'[2]Listas anexo 1'!$A$13:$C$15,3,FALSE),"")</f>
        <v>CONTRIBUIR</v>
      </c>
      <c r="E2491" s="23" t="str">
        <f>+IFERROR(VLOOKUP(AT2491,'[2]Listas anexo 1'!$A$19:$B$21,2,FALSE),"")</f>
        <v>ADMINOB</v>
      </c>
      <c r="F2491" s="23" t="str">
        <f>+IFERROR(VLOOKUP(AV2491,'[2]Listas anexo 1'!$J$13:$K$21,2,FALSE),"")</f>
        <v>ADOBIV</v>
      </c>
      <c r="G2491" s="23" t="str">
        <f>+IFERROR(VLOOKUP(AW2491,'[2]LISTAS ANEXO 1. 2'!$A$9:$B$38,2,FALSE),"")</f>
        <v>AXV</v>
      </c>
      <c r="H2491" s="23" t="str">
        <f>+IFERROR(IF(C2491="ADMINYCOOR",VLOOKUP(AY2491,'[2]LISTAS ANEXO 1. 3'!$B$13:$C$42,2,FALSE),IF(C2491="TASAS",VLOOKUP(AY2491,'[2]LISTAS ANEXO 1. 3'!$B$43:$C$51,2,FALSE),IF(C2491="FORTALECIMIENTO",VLOOKUP(AY2491,'[2]LISTAS ANEXO 1. 3'!$B$52:$C$58,2,FALSE),""))),"")</f>
        <v>BC</v>
      </c>
      <c r="I2491" s="23" t="str">
        <f>+IFERROR(VLOOKUP(#REF!,'[2]LISTAS ANEXO 1. 4'!$B$74:$C$90,2,FALSE),"")</f>
        <v/>
      </c>
      <c r="J2491" s="23" t="str">
        <f>+IFERROR(VLOOKUP(X2491,[2]ORDINALES!$B$2:$C$5,2,FALSE),"")</f>
        <v>CTADOS</v>
      </c>
      <c r="K2491" s="23" t="str">
        <f>+IFERROR(VLOOKUP(#REF!,[2]REGION!$G$2:$I$1125,2,FALSE),"")</f>
        <v/>
      </c>
      <c r="L2491" s="23" t="str">
        <f>+IFERROR(VLOOKUP(AI2491,[2]REGION!$G$2:$I$1125,2,FALSE),"")</f>
        <v>CAQUETA</v>
      </c>
      <c r="M2491" s="23" t="str">
        <f>+IFERROR(VLOOKUP(#REF!,[2]ORDINALES!$H$2:$I$382,2,FALSE),"")</f>
        <v/>
      </c>
      <c r="N2491" s="23" t="str">
        <f>IFERROR(VLOOKUP(U2491,'[2]Lista Willy'!$B$11:$D$14,3,FALSE),"")</f>
        <v>REC_11</v>
      </c>
      <c r="O2491" s="24"/>
      <c r="P2491" s="90">
        <v>75017</v>
      </c>
      <c r="Q2491" s="90" t="s">
        <v>540</v>
      </c>
      <c r="R2491" s="90" t="s">
        <v>2311</v>
      </c>
      <c r="S2491" s="90" t="s">
        <v>2432</v>
      </c>
      <c r="T2491" s="90" t="s">
        <v>2311</v>
      </c>
      <c r="U2491" s="90" t="s">
        <v>52</v>
      </c>
      <c r="V2491" s="94" t="s">
        <v>53</v>
      </c>
      <c r="W2491" s="90" t="s">
        <v>54</v>
      </c>
      <c r="X2491" s="90" t="s">
        <v>55</v>
      </c>
      <c r="Y2491" s="90" t="s">
        <v>2443</v>
      </c>
      <c r="Z2491" s="88">
        <v>219394027</v>
      </c>
      <c r="AA2491" s="120"/>
      <c r="AB2491" s="88"/>
      <c r="AC2491" s="88"/>
      <c r="AD2491" s="88"/>
      <c r="AE2491" s="120">
        <v>219394027</v>
      </c>
      <c r="AF2491" s="88"/>
      <c r="AG2491" s="89">
        <v>0</v>
      </c>
      <c r="AH2491" s="90" t="s">
        <v>567</v>
      </c>
      <c r="AI2491" s="90" t="s">
        <v>2434</v>
      </c>
      <c r="AJ2491" s="90" t="s">
        <v>2435</v>
      </c>
      <c r="AK2491" s="90" t="s">
        <v>59</v>
      </c>
      <c r="AL2491" s="90" t="s">
        <v>2330</v>
      </c>
      <c r="AM2491" s="90"/>
      <c r="AN2491" s="90" t="s">
        <v>567</v>
      </c>
      <c r="AO2491" s="90"/>
      <c r="AP2491" s="90" t="s">
        <v>567</v>
      </c>
      <c r="AQ2491" s="90" t="s">
        <v>387</v>
      </c>
      <c r="AR2491" s="90" t="s">
        <v>2357</v>
      </c>
      <c r="AS2491" s="90" t="s">
        <v>60</v>
      </c>
      <c r="AT2491" s="90" t="s">
        <v>61</v>
      </c>
      <c r="AU2491" s="97" t="s">
        <v>62</v>
      </c>
      <c r="AV2491" s="98" t="s">
        <v>63</v>
      </c>
      <c r="AW2491" s="98" t="s">
        <v>288</v>
      </c>
      <c r="AX2491" s="97">
        <v>3202036</v>
      </c>
      <c r="AY2491" s="98" t="s">
        <v>289</v>
      </c>
      <c r="AZ2491" s="98" t="s">
        <v>290</v>
      </c>
      <c r="BA2491" s="24"/>
    </row>
    <row r="2492" spans="1:53" ht="84.75" customHeight="1">
      <c r="A2492" s="23" t="str">
        <f>+IFERROR(VLOOKUP(R2492,'[2]Listas niveles'!$D$2:$E$11,2,FALSE),"")</f>
        <v>DTOR</v>
      </c>
      <c r="B2492" s="23" t="str">
        <f>+IFERROR(VLOOKUP(AS2492,'[2]Listas anexo 1'!$A$7:$B$8,2,FALSE),"")</f>
        <v>ADMIN</v>
      </c>
      <c r="C2492" s="23" t="str">
        <f>+IFERROR(VLOOKUP(AT2492,'[2]Listas anexo 1'!$A$13:$B$15,2,FALSE),"")</f>
        <v>ADMINYCOOR</v>
      </c>
      <c r="D2492" s="23" t="str">
        <f>+IFERROR(VLOOKUP(AT2492,'[2]Listas anexo 1'!$A$13:$C$15,3,FALSE),"")</f>
        <v>CONTRIBUIR</v>
      </c>
      <c r="E2492" s="23" t="str">
        <f>+IFERROR(VLOOKUP(AT2492,'[2]Listas anexo 1'!$A$19:$B$21,2,FALSE),"")</f>
        <v>ADMINOB</v>
      </c>
      <c r="F2492" s="23" t="str">
        <f>+IFERROR(VLOOKUP(AV2492,'[2]Listas anexo 1'!$J$13:$K$21,2,FALSE),"")</f>
        <v>ADOBIV</v>
      </c>
      <c r="G2492" s="23" t="str">
        <f>+IFERROR(VLOOKUP(AW2492,'[2]LISTAS ANEXO 1. 2'!$A$9:$B$38,2,FALSE),"")</f>
        <v>AXI</v>
      </c>
      <c r="H2492" s="23" t="str">
        <f>+IFERROR(IF(C2492="ADMINYCOOR",VLOOKUP(AY2492,'[2]LISTAS ANEXO 1. 3'!$B$13:$C$42,2,FALSE),IF(C2492="TASAS",VLOOKUP(AY2492,'[2]LISTAS ANEXO 1. 3'!$B$43:$C$51,2,FALSE),IF(C2492="FORTALECIMIENTO",VLOOKUP(AY2492,'[2]LISTAS ANEXO 1. 3'!$B$52:$C$58,2,FALSE),""))),"")</f>
        <v>PP</v>
      </c>
      <c r="I2492" s="23" t="str">
        <f>+IFERROR(VLOOKUP(#REF!,'[2]LISTAS ANEXO 1. 4'!$B$74:$C$90,2,FALSE),"")</f>
        <v/>
      </c>
      <c r="J2492" s="23" t="str">
        <f>+IFERROR(VLOOKUP(X2492,[2]ORDINALES!$B$2:$C$5,2,FALSE),"")</f>
        <v>CTADOS</v>
      </c>
      <c r="K2492" s="23" t="str">
        <f>+IFERROR(VLOOKUP(#REF!,[2]REGION!$G$2:$I$1125,2,FALSE),"")</f>
        <v/>
      </c>
      <c r="L2492" s="23" t="str">
        <f>+IFERROR(VLOOKUP(AI2492,[2]REGION!$G$2:$I$1125,2,FALSE),"")</f>
        <v>META</v>
      </c>
      <c r="M2492" s="23" t="str">
        <f>+IFERROR(VLOOKUP(#REF!,[2]ORDINALES!$H$2:$I$382,2,FALSE),"")</f>
        <v/>
      </c>
      <c r="N2492" s="23" t="str">
        <f>IFERROR(VLOOKUP(U2492,'[2]Lista Willy'!$B$11:$D$14,3,FALSE),"")</f>
        <v>REC_11</v>
      </c>
      <c r="O2492" s="24"/>
      <c r="P2492" s="90">
        <v>76000</v>
      </c>
      <c r="Q2492" s="90" t="s">
        <v>540</v>
      </c>
      <c r="R2492" s="90" t="s">
        <v>2311</v>
      </c>
      <c r="S2492" s="90" t="s">
        <v>2444</v>
      </c>
      <c r="T2492" s="90" t="s">
        <v>2311</v>
      </c>
      <c r="U2492" s="90" t="s">
        <v>52</v>
      </c>
      <c r="V2492" s="94" t="s">
        <v>53</v>
      </c>
      <c r="W2492" s="90" t="s">
        <v>54</v>
      </c>
      <c r="X2492" s="90" t="s">
        <v>55</v>
      </c>
      <c r="Y2492" s="90" t="s">
        <v>2445</v>
      </c>
      <c r="Z2492" s="88">
        <v>57986247</v>
      </c>
      <c r="AA2492" s="120"/>
      <c r="AB2492" s="88"/>
      <c r="AC2492" s="88"/>
      <c r="AD2492" s="88"/>
      <c r="AE2492" s="120">
        <v>57986247</v>
      </c>
      <c r="AF2492" s="88"/>
      <c r="AG2492" s="89">
        <v>0</v>
      </c>
      <c r="AH2492" s="90" t="s">
        <v>567</v>
      </c>
      <c r="AI2492" s="90" t="s">
        <v>2313</v>
      </c>
      <c r="AJ2492" s="90" t="s">
        <v>2446</v>
      </c>
      <c r="AK2492" s="90" t="s">
        <v>59</v>
      </c>
      <c r="AL2492" s="90" t="s">
        <v>2330</v>
      </c>
      <c r="AM2492" s="90"/>
      <c r="AN2492" s="90" t="s">
        <v>567</v>
      </c>
      <c r="AO2492" s="90"/>
      <c r="AP2492" s="90" t="s">
        <v>567</v>
      </c>
      <c r="AQ2492" s="90" t="s">
        <v>387</v>
      </c>
      <c r="AR2492" s="90" t="s">
        <v>2357</v>
      </c>
      <c r="AS2492" s="90" t="s">
        <v>60</v>
      </c>
      <c r="AT2492" s="90" t="s">
        <v>61</v>
      </c>
      <c r="AU2492" s="97" t="s">
        <v>62</v>
      </c>
      <c r="AV2492" s="98" t="s">
        <v>63</v>
      </c>
      <c r="AW2492" s="98" t="s">
        <v>442</v>
      </c>
      <c r="AX2492" s="97">
        <v>3202002</v>
      </c>
      <c r="AY2492" s="98" t="s">
        <v>211</v>
      </c>
      <c r="AZ2492" s="98" t="s">
        <v>447</v>
      </c>
      <c r="BA2492" s="24"/>
    </row>
    <row r="2493" spans="1:53" ht="84.75" customHeight="1">
      <c r="A2493" s="23" t="str">
        <f>+IFERROR(VLOOKUP(R2493,'[2]Listas niveles'!$D$2:$E$11,2,FALSE),"")</f>
        <v>DTOR</v>
      </c>
      <c r="B2493" s="23" t="str">
        <f>+IFERROR(VLOOKUP(AS2493,'[2]Listas anexo 1'!$A$7:$B$8,2,FALSE),"")</f>
        <v>ADMIN</v>
      </c>
      <c r="C2493" s="23" t="str">
        <f>+IFERROR(VLOOKUP(AT2493,'[2]Listas anexo 1'!$A$13:$B$15,2,FALSE),"")</f>
        <v>ADMINYCOOR</v>
      </c>
      <c r="D2493" s="23" t="str">
        <f>+IFERROR(VLOOKUP(AT2493,'[2]Listas anexo 1'!$A$13:$C$15,3,FALSE),"")</f>
        <v>CONTRIBUIR</v>
      </c>
      <c r="E2493" s="23" t="str">
        <f>+IFERROR(VLOOKUP(AT2493,'[2]Listas anexo 1'!$A$19:$B$21,2,FALSE),"")</f>
        <v>ADMINOB</v>
      </c>
      <c r="F2493" s="23" t="str">
        <f>+IFERROR(VLOOKUP(AV2493,'[2]Listas anexo 1'!$J$13:$K$21,2,FALSE),"")</f>
        <v>ADOBIII</v>
      </c>
      <c r="G2493" s="23" t="str">
        <f>+IFERROR(VLOOKUP(AW2493,'[2]LISTAS ANEXO 1. 2'!$A$9:$B$38,2,FALSE),"")</f>
        <v>AVI</v>
      </c>
      <c r="H2493" s="23" t="str">
        <f>+IFERROR(IF(C2493="ADMINYCOOR",VLOOKUP(AY2493,'[2]LISTAS ANEXO 1. 3'!$B$13:$C$42,2,FALSE),IF(C2493="TASAS",VLOOKUP(AY2493,'[2]LISTAS ANEXO 1. 3'!$B$43:$C$51,2,FALSE),IF(C2493="FORTALECIMIENTO",VLOOKUP(AY2493,'[2]LISTAS ANEXO 1. 3'!$B$52:$C$58,2,FALSE),""))),"")</f>
        <v>HH</v>
      </c>
      <c r="I2493" s="23" t="str">
        <f>+IFERROR(VLOOKUP(#REF!,'[2]LISTAS ANEXO 1. 4'!$B$74:$C$90,2,FALSE),"")</f>
        <v/>
      </c>
      <c r="J2493" s="23" t="str">
        <f>+IFERROR(VLOOKUP(X2493,[2]ORDINALES!$B$2:$C$5,2,FALSE),"")</f>
        <v>CTADOS</v>
      </c>
      <c r="K2493" s="23" t="str">
        <f>+IFERROR(VLOOKUP(#REF!,[2]REGION!$G$2:$I$1125,2,FALSE),"")</f>
        <v/>
      </c>
      <c r="L2493" s="23" t="str">
        <f>+IFERROR(VLOOKUP(AI2493,[2]REGION!$G$2:$I$1125,2,FALSE),"")</f>
        <v>META</v>
      </c>
      <c r="M2493" s="23" t="str">
        <f>+IFERROR(VLOOKUP(#REF!,[2]ORDINALES!$H$2:$I$382,2,FALSE),"")</f>
        <v/>
      </c>
      <c r="N2493" s="23" t="str">
        <f>IFERROR(VLOOKUP(U2493,'[2]Lista Willy'!$B$11:$D$14,3,FALSE),"")</f>
        <v>REC_11</v>
      </c>
      <c r="O2493" s="24"/>
      <c r="P2493" s="90">
        <v>76001</v>
      </c>
      <c r="Q2493" s="90" t="s">
        <v>540</v>
      </c>
      <c r="R2493" s="90" t="s">
        <v>2311</v>
      </c>
      <c r="S2493" s="90" t="s">
        <v>2444</v>
      </c>
      <c r="T2493" s="90" t="s">
        <v>2311</v>
      </c>
      <c r="U2493" s="90" t="s">
        <v>52</v>
      </c>
      <c r="V2493" s="94" t="s">
        <v>53</v>
      </c>
      <c r="W2493" s="90" t="s">
        <v>54</v>
      </c>
      <c r="X2493" s="90" t="s">
        <v>55</v>
      </c>
      <c r="Y2493" s="90" t="s">
        <v>2447</v>
      </c>
      <c r="Z2493" s="88">
        <v>182767629</v>
      </c>
      <c r="AA2493" s="120"/>
      <c r="AB2493" s="88"/>
      <c r="AC2493" s="88"/>
      <c r="AD2493" s="88"/>
      <c r="AE2493" s="120">
        <v>182767629</v>
      </c>
      <c r="AF2493" s="88"/>
      <c r="AG2493" s="89">
        <v>0</v>
      </c>
      <c r="AH2493" s="90" t="s">
        <v>567</v>
      </c>
      <c r="AI2493" s="90" t="s">
        <v>2313</v>
      </c>
      <c r="AJ2493" s="90" t="s">
        <v>2446</v>
      </c>
      <c r="AK2493" s="90" t="s">
        <v>59</v>
      </c>
      <c r="AL2493" s="90" t="s">
        <v>2330</v>
      </c>
      <c r="AM2493" s="90" t="s">
        <v>182</v>
      </c>
      <c r="AN2493" s="90" t="s">
        <v>2322</v>
      </c>
      <c r="AO2493" s="90"/>
      <c r="AP2493" s="90" t="s">
        <v>567</v>
      </c>
      <c r="AQ2493" s="90" t="s">
        <v>387</v>
      </c>
      <c r="AR2493" s="90" t="s">
        <v>2357</v>
      </c>
      <c r="AS2493" s="90" t="s">
        <v>60</v>
      </c>
      <c r="AT2493" s="90" t="s">
        <v>61</v>
      </c>
      <c r="AU2493" s="97" t="s">
        <v>62</v>
      </c>
      <c r="AV2493" s="98" t="s">
        <v>272</v>
      </c>
      <c r="AW2493" s="98" t="s">
        <v>273</v>
      </c>
      <c r="AX2493" s="97">
        <v>3202010</v>
      </c>
      <c r="AY2493" s="98" t="s">
        <v>274</v>
      </c>
      <c r="AZ2493" s="98" t="s">
        <v>407</v>
      </c>
      <c r="BA2493" s="24"/>
    </row>
    <row r="2494" spans="1:53" ht="84.75" customHeight="1">
      <c r="A2494" s="23" t="str">
        <f>+IFERROR(VLOOKUP(R2494,'[2]Listas niveles'!$D$2:$E$11,2,FALSE),"")</f>
        <v>DTOR</v>
      </c>
      <c r="B2494" s="23" t="str">
        <f>+IFERROR(VLOOKUP(AS2494,'[2]Listas anexo 1'!$A$7:$B$8,2,FALSE),"")</f>
        <v>ADMIN</v>
      </c>
      <c r="C2494" s="23" t="str">
        <f>+IFERROR(VLOOKUP(AT2494,'[2]Listas anexo 1'!$A$13:$B$15,2,FALSE),"")</f>
        <v>ADMINYCOOR</v>
      </c>
      <c r="D2494" s="23" t="str">
        <f>+IFERROR(VLOOKUP(AT2494,'[2]Listas anexo 1'!$A$13:$C$15,3,FALSE),"")</f>
        <v>CONTRIBUIR</v>
      </c>
      <c r="E2494" s="23" t="str">
        <f>+IFERROR(VLOOKUP(AT2494,'[2]Listas anexo 1'!$A$19:$B$21,2,FALSE),"")</f>
        <v>ADMINOB</v>
      </c>
      <c r="F2494" s="23" t="str">
        <f>+IFERROR(VLOOKUP(AV2494,'[2]Listas anexo 1'!$J$13:$K$21,2,FALSE),"")</f>
        <v>ADOBIII</v>
      </c>
      <c r="G2494" s="23" t="str">
        <f>+IFERROR(VLOOKUP(AW2494,'[2]LISTAS ANEXO 1. 2'!$A$9:$B$38,2,FALSE),"")</f>
        <v>AVI</v>
      </c>
      <c r="H2494" s="23" t="str">
        <f>+IFERROR(IF(C2494="ADMINYCOOR",VLOOKUP(AY2494,'[2]LISTAS ANEXO 1. 3'!$B$13:$C$42,2,FALSE),IF(C2494="TASAS",VLOOKUP(AY2494,'[2]LISTAS ANEXO 1. 3'!$B$43:$C$51,2,FALSE),IF(C2494="FORTALECIMIENTO",VLOOKUP(AY2494,'[2]LISTAS ANEXO 1. 3'!$B$52:$C$58,2,FALSE),""))),"")</f>
        <v>HH</v>
      </c>
      <c r="I2494" s="23" t="str">
        <f>+IFERROR(VLOOKUP(#REF!,'[2]LISTAS ANEXO 1. 4'!$B$74:$C$90,2,FALSE),"")</f>
        <v/>
      </c>
      <c r="J2494" s="23" t="str">
        <f>+IFERROR(VLOOKUP(X2494,[2]ORDINALES!$B$2:$C$5,2,FALSE),"")</f>
        <v>CTADOS</v>
      </c>
      <c r="K2494" s="23" t="str">
        <f>+IFERROR(VLOOKUP(#REF!,[2]REGION!$G$2:$I$1125,2,FALSE),"")</f>
        <v/>
      </c>
      <c r="L2494" s="23" t="str">
        <f>+IFERROR(VLOOKUP(AI2494,[2]REGION!$G$2:$I$1125,2,FALSE),"")</f>
        <v>META</v>
      </c>
      <c r="M2494" s="23" t="str">
        <f>+IFERROR(VLOOKUP(#REF!,[2]ORDINALES!$H$2:$I$382,2,FALSE),"")</f>
        <v/>
      </c>
      <c r="N2494" s="23" t="str">
        <f>IFERROR(VLOOKUP(U2494,'[2]Lista Willy'!$B$11:$D$14,3,FALSE),"")</f>
        <v>REC_11</v>
      </c>
      <c r="O2494" s="24"/>
      <c r="P2494" s="90">
        <v>76002</v>
      </c>
      <c r="Q2494" s="90" t="s">
        <v>540</v>
      </c>
      <c r="R2494" s="90" t="s">
        <v>2311</v>
      </c>
      <c r="S2494" s="90" t="s">
        <v>2444</v>
      </c>
      <c r="T2494" s="90" t="s">
        <v>2311</v>
      </c>
      <c r="U2494" s="90" t="s">
        <v>52</v>
      </c>
      <c r="V2494" s="94" t="s">
        <v>53</v>
      </c>
      <c r="W2494" s="90" t="s">
        <v>54</v>
      </c>
      <c r="X2494" s="90" t="s">
        <v>55</v>
      </c>
      <c r="Y2494" s="90" t="s">
        <v>2347</v>
      </c>
      <c r="Z2494" s="88">
        <v>6000000</v>
      </c>
      <c r="AA2494" s="120"/>
      <c r="AB2494" s="88"/>
      <c r="AC2494" s="88"/>
      <c r="AD2494" s="88"/>
      <c r="AE2494" s="120">
        <v>6000000</v>
      </c>
      <c r="AF2494" s="88"/>
      <c r="AG2494" s="89">
        <v>0</v>
      </c>
      <c r="AH2494" s="90" t="s">
        <v>567</v>
      </c>
      <c r="AI2494" s="90" t="s">
        <v>2313</v>
      </c>
      <c r="AJ2494" s="90" t="s">
        <v>2446</v>
      </c>
      <c r="AK2494" s="90" t="s">
        <v>59</v>
      </c>
      <c r="AL2494" s="90" t="s">
        <v>2330</v>
      </c>
      <c r="AM2494" s="90" t="s">
        <v>182</v>
      </c>
      <c r="AN2494" s="90" t="s">
        <v>2322</v>
      </c>
      <c r="AO2494" s="90"/>
      <c r="AP2494" s="90" t="s">
        <v>567</v>
      </c>
      <c r="AQ2494" s="90" t="s">
        <v>387</v>
      </c>
      <c r="AR2494" s="90" t="s">
        <v>2357</v>
      </c>
      <c r="AS2494" s="90" t="s">
        <v>60</v>
      </c>
      <c r="AT2494" s="90" t="s">
        <v>61</v>
      </c>
      <c r="AU2494" s="97" t="s">
        <v>62</v>
      </c>
      <c r="AV2494" s="98" t="s">
        <v>272</v>
      </c>
      <c r="AW2494" s="98" t="s">
        <v>273</v>
      </c>
      <c r="AX2494" s="97">
        <v>3202010</v>
      </c>
      <c r="AY2494" s="98" t="s">
        <v>274</v>
      </c>
      <c r="AZ2494" s="98" t="s">
        <v>407</v>
      </c>
      <c r="BA2494" s="24"/>
    </row>
    <row r="2495" spans="1:53" ht="84.75" customHeight="1">
      <c r="A2495" s="23" t="str">
        <f>+IFERROR(VLOOKUP(R2495,'[2]Listas niveles'!$D$2:$E$11,2,FALSE),"")</f>
        <v>DTOR</v>
      </c>
      <c r="B2495" s="23" t="str">
        <f>+IFERROR(VLOOKUP(AS2495,'[2]Listas anexo 1'!$A$7:$B$8,2,FALSE),"")</f>
        <v>ADMIN</v>
      </c>
      <c r="C2495" s="23" t="str">
        <f>+IFERROR(VLOOKUP(AT2495,'[2]Listas anexo 1'!$A$13:$B$15,2,FALSE),"")</f>
        <v>ADMINYCOOR</v>
      </c>
      <c r="D2495" s="23" t="str">
        <f>+IFERROR(VLOOKUP(AT2495,'[2]Listas anexo 1'!$A$13:$C$15,3,FALSE),"")</f>
        <v>CONTRIBUIR</v>
      </c>
      <c r="E2495" s="23" t="str">
        <f>+IFERROR(VLOOKUP(AT2495,'[2]Listas anexo 1'!$A$19:$B$21,2,FALSE),"")</f>
        <v>ADMINOB</v>
      </c>
      <c r="F2495" s="23" t="str">
        <f>+IFERROR(VLOOKUP(AV2495,'[2]Listas anexo 1'!$J$13:$K$21,2,FALSE),"")</f>
        <v>ADOBIII</v>
      </c>
      <c r="G2495" s="23" t="str">
        <f>+IFERROR(VLOOKUP(AW2495,'[2]LISTAS ANEXO 1. 2'!$A$9:$B$38,2,FALSE),"")</f>
        <v>AVI</v>
      </c>
      <c r="H2495" s="23" t="str">
        <f>+IFERROR(IF(C2495="ADMINYCOOR",VLOOKUP(AY2495,'[2]LISTAS ANEXO 1. 3'!$B$13:$C$42,2,FALSE),IF(C2495="TASAS",VLOOKUP(AY2495,'[2]LISTAS ANEXO 1. 3'!$B$43:$C$51,2,FALSE),IF(C2495="FORTALECIMIENTO",VLOOKUP(AY2495,'[2]LISTAS ANEXO 1. 3'!$B$52:$C$58,2,FALSE),""))),"")</f>
        <v>HH</v>
      </c>
      <c r="I2495" s="23" t="str">
        <f>+IFERROR(VLOOKUP(#REF!,'[2]LISTAS ANEXO 1. 4'!$B$74:$C$90,2,FALSE),"")</f>
        <v/>
      </c>
      <c r="J2495" s="23" t="str">
        <f>+IFERROR(VLOOKUP(X2495,[2]ORDINALES!$B$2:$C$5,2,FALSE),"")</f>
        <v>CTADOS</v>
      </c>
      <c r="K2495" s="23" t="str">
        <f>+IFERROR(VLOOKUP(#REF!,[2]REGION!$G$2:$I$1125,2,FALSE),"")</f>
        <v/>
      </c>
      <c r="L2495" s="23" t="str">
        <f>+IFERROR(VLOOKUP(AI2495,[2]REGION!$G$2:$I$1125,2,FALSE),"")</f>
        <v>META</v>
      </c>
      <c r="M2495" s="23" t="str">
        <f>+IFERROR(VLOOKUP(#REF!,[2]ORDINALES!$H$2:$I$382,2,FALSE),"")</f>
        <v/>
      </c>
      <c r="N2495" s="23" t="str">
        <f>IFERROR(VLOOKUP(U2495,'[2]Lista Willy'!$B$11:$D$14,3,FALSE),"")</f>
        <v>REC_21</v>
      </c>
      <c r="O2495" s="24"/>
      <c r="P2495" s="90">
        <v>76003</v>
      </c>
      <c r="Q2495" s="90" t="s">
        <v>540</v>
      </c>
      <c r="R2495" s="90" t="s">
        <v>2311</v>
      </c>
      <c r="S2495" s="90" t="s">
        <v>2444</v>
      </c>
      <c r="T2495" s="90" t="s">
        <v>2311</v>
      </c>
      <c r="U2495" s="90" t="s">
        <v>1028</v>
      </c>
      <c r="V2495" s="94" t="s">
        <v>154</v>
      </c>
      <c r="W2495" s="90" t="s">
        <v>54</v>
      </c>
      <c r="X2495" s="90" t="s">
        <v>55</v>
      </c>
      <c r="Y2495" s="90" t="s">
        <v>2411</v>
      </c>
      <c r="Z2495" s="88">
        <v>10000000</v>
      </c>
      <c r="AA2495" s="120"/>
      <c r="AB2495" s="88"/>
      <c r="AC2495" s="88"/>
      <c r="AD2495" s="88"/>
      <c r="AE2495" s="120">
        <v>10000000</v>
      </c>
      <c r="AF2495" s="88"/>
      <c r="AG2495" s="89">
        <v>0</v>
      </c>
      <c r="AH2495" s="90" t="s">
        <v>567</v>
      </c>
      <c r="AI2495" s="90" t="s">
        <v>2313</v>
      </c>
      <c r="AJ2495" s="90" t="s">
        <v>2446</v>
      </c>
      <c r="AK2495" s="90" t="s">
        <v>59</v>
      </c>
      <c r="AL2495" s="90" t="s">
        <v>2330</v>
      </c>
      <c r="AM2495" s="90" t="s">
        <v>182</v>
      </c>
      <c r="AN2495" s="90" t="s">
        <v>2322</v>
      </c>
      <c r="AO2495" s="90"/>
      <c r="AP2495" s="90" t="s">
        <v>567</v>
      </c>
      <c r="AQ2495" s="90" t="s">
        <v>387</v>
      </c>
      <c r="AR2495" s="90" t="s">
        <v>2357</v>
      </c>
      <c r="AS2495" s="90" t="s">
        <v>60</v>
      </c>
      <c r="AT2495" s="90" t="s">
        <v>61</v>
      </c>
      <c r="AU2495" s="97" t="s">
        <v>62</v>
      </c>
      <c r="AV2495" s="98" t="s">
        <v>272</v>
      </c>
      <c r="AW2495" s="98" t="s">
        <v>273</v>
      </c>
      <c r="AX2495" s="97">
        <v>3202010</v>
      </c>
      <c r="AY2495" s="98" t="s">
        <v>274</v>
      </c>
      <c r="AZ2495" s="98" t="s">
        <v>407</v>
      </c>
      <c r="BA2495" s="24"/>
    </row>
    <row r="2496" spans="1:53" ht="84.75" customHeight="1">
      <c r="A2496" s="23" t="str">
        <f>+IFERROR(VLOOKUP(R2496,'[2]Listas niveles'!$D$2:$E$11,2,FALSE),"")</f>
        <v>DTOR</v>
      </c>
      <c r="B2496" s="23" t="str">
        <f>+IFERROR(VLOOKUP(AS2496,'[2]Listas anexo 1'!$A$7:$B$8,2,FALSE),"")</f>
        <v>ADMIN</v>
      </c>
      <c r="C2496" s="23" t="str">
        <f>+IFERROR(VLOOKUP(AT2496,'[2]Listas anexo 1'!$A$13:$B$15,2,FALSE),"")</f>
        <v>ADMINYCOOR</v>
      </c>
      <c r="D2496" s="23" t="str">
        <f>+IFERROR(VLOOKUP(AT2496,'[2]Listas anexo 1'!$A$13:$C$15,3,FALSE),"")</f>
        <v>CONTRIBUIR</v>
      </c>
      <c r="E2496" s="23" t="str">
        <f>+IFERROR(VLOOKUP(AT2496,'[2]Listas anexo 1'!$A$19:$B$21,2,FALSE),"")</f>
        <v>ADMINOB</v>
      </c>
      <c r="F2496" s="23" t="str">
        <f>+IFERROR(VLOOKUP(AV2496,'[2]Listas anexo 1'!$J$13:$K$21,2,FALSE),"")</f>
        <v>ADOBI</v>
      </c>
      <c r="G2496" s="23" t="str">
        <f>+IFERROR(VLOOKUP(AW2496,'[2]LISTAS ANEXO 1. 2'!$A$9:$B$38,2,FALSE),"")</f>
        <v>AI</v>
      </c>
      <c r="H2496" s="23" t="str">
        <f>+IFERROR(IF(C2496="ADMINYCOOR",VLOOKUP(AY2496,'[2]LISTAS ANEXO 1. 3'!$B$13:$C$42,2,FALSE),IF(C2496="TASAS",VLOOKUP(AY2496,'[2]LISTAS ANEXO 1. 3'!$B$43:$C$51,2,FALSE),IF(C2496="FORTALECIMIENTO",VLOOKUP(AY2496,'[2]LISTAS ANEXO 1. 3'!$B$52:$C$58,2,FALSE),""))),"")</f>
        <v>AA</v>
      </c>
      <c r="I2496" s="23" t="str">
        <f>+IFERROR(VLOOKUP(#REF!,'[2]LISTAS ANEXO 1. 4'!$B$74:$C$90,2,FALSE),"")</f>
        <v/>
      </c>
      <c r="J2496" s="23" t="str">
        <f>+IFERROR(VLOOKUP(X2496,[2]ORDINALES!$B$2:$C$5,2,FALSE),"")</f>
        <v>CTADOS</v>
      </c>
      <c r="K2496" s="23" t="str">
        <f>+IFERROR(VLOOKUP(#REF!,[2]REGION!$G$2:$I$1125,2,FALSE),"")</f>
        <v/>
      </c>
      <c r="L2496" s="23" t="str">
        <f>+IFERROR(VLOOKUP(AI2496,[2]REGION!$G$2:$I$1125,2,FALSE),"")</f>
        <v>META</v>
      </c>
      <c r="M2496" s="23" t="str">
        <f>+IFERROR(VLOOKUP(#REF!,[2]ORDINALES!$H$2:$I$382,2,FALSE),"")</f>
        <v/>
      </c>
      <c r="N2496" s="23" t="str">
        <f>IFERROR(VLOOKUP(U2496,'[2]Lista Willy'!$B$11:$D$14,3,FALSE),"")</f>
        <v>REC_11</v>
      </c>
      <c r="O2496" s="24"/>
      <c r="P2496" s="90">
        <v>76004</v>
      </c>
      <c r="Q2496" s="90" t="s">
        <v>540</v>
      </c>
      <c r="R2496" s="90" t="s">
        <v>2311</v>
      </c>
      <c r="S2496" s="90" t="s">
        <v>2444</v>
      </c>
      <c r="T2496" s="90" t="s">
        <v>2311</v>
      </c>
      <c r="U2496" s="90" t="s">
        <v>52</v>
      </c>
      <c r="V2496" s="94" t="s">
        <v>53</v>
      </c>
      <c r="W2496" s="90" t="s">
        <v>54</v>
      </c>
      <c r="X2496" s="90" t="s">
        <v>55</v>
      </c>
      <c r="Y2496" s="90" t="s">
        <v>2448</v>
      </c>
      <c r="Z2496" s="88">
        <v>47000000</v>
      </c>
      <c r="AA2496" s="120"/>
      <c r="AB2496" s="88"/>
      <c r="AC2496" s="88"/>
      <c r="AD2496" s="88"/>
      <c r="AE2496" s="120">
        <v>47000000</v>
      </c>
      <c r="AF2496" s="88"/>
      <c r="AG2496" s="89">
        <v>0</v>
      </c>
      <c r="AH2496" s="90" t="s">
        <v>567</v>
      </c>
      <c r="AI2496" s="90" t="s">
        <v>2313</v>
      </c>
      <c r="AJ2496" s="90" t="s">
        <v>2449</v>
      </c>
      <c r="AK2496" s="90" t="s">
        <v>59</v>
      </c>
      <c r="AL2496" s="90" t="s">
        <v>2330</v>
      </c>
      <c r="AM2496" s="90"/>
      <c r="AN2496" s="90" t="s">
        <v>567</v>
      </c>
      <c r="AO2496" s="90"/>
      <c r="AP2496" s="90" t="s">
        <v>567</v>
      </c>
      <c r="AQ2496" s="90" t="s">
        <v>387</v>
      </c>
      <c r="AR2496" s="90" t="s">
        <v>2357</v>
      </c>
      <c r="AS2496" s="90" t="s">
        <v>60</v>
      </c>
      <c r="AT2496" s="90" t="s">
        <v>61</v>
      </c>
      <c r="AU2496" s="97" t="s">
        <v>62</v>
      </c>
      <c r="AV2496" s="98" t="s">
        <v>125</v>
      </c>
      <c r="AW2496" s="98" t="s">
        <v>126</v>
      </c>
      <c r="AX2496" s="97">
        <v>3202032</v>
      </c>
      <c r="AY2496" s="98" t="s">
        <v>127</v>
      </c>
      <c r="AZ2496" s="98" t="s">
        <v>128</v>
      </c>
      <c r="BA2496" s="24"/>
    </row>
    <row r="2497" spans="1:53" ht="84.75" customHeight="1">
      <c r="A2497" s="23" t="str">
        <f>+IFERROR(VLOOKUP(R2497,'[2]Listas niveles'!$D$2:$E$11,2,FALSE),"")</f>
        <v>DTOR</v>
      </c>
      <c r="B2497" s="23" t="str">
        <f>+IFERROR(VLOOKUP(AS2497,'[2]Listas anexo 1'!$A$7:$B$8,2,FALSE),"")</f>
        <v>ADMIN</v>
      </c>
      <c r="C2497" s="23" t="str">
        <f>+IFERROR(VLOOKUP(AT2497,'[2]Listas anexo 1'!$A$13:$B$15,2,FALSE),"")</f>
        <v>ADMINYCOOR</v>
      </c>
      <c r="D2497" s="23" t="str">
        <f>+IFERROR(VLOOKUP(AT2497,'[2]Listas anexo 1'!$A$13:$C$15,3,FALSE),"")</f>
        <v>CONTRIBUIR</v>
      </c>
      <c r="E2497" s="23" t="str">
        <f>+IFERROR(VLOOKUP(AT2497,'[2]Listas anexo 1'!$A$19:$B$21,2,FALSE),"")</f>
        <v>ADMINOB</v>
      </c>
      <c r="F2497" s="23" t="str">
        <f>+IFERROR(VLOOKUP(AV2497,'[2]Listas anexo 1'!$J$13:$K$21,2,FALSE),"")</f>
        <v>ADOBI</v>
      </c>
      <c r="G2497" s="23" t="str">
        <f>+IFERROR(VLOOKUP(AW2497,'[2]LISTAS ANEXO 1. 2'!$A$9:$B$38,2,FALSE),"")</f>
        <v>AI</v>
      </c>
      <c r="H2497" s="23" t="str">
        <f>+IFERROR(IF(C2497="ADMINYCOOR",VLOOKUP(AY2497,'[2]LISTAS ANEXO 1. 3'!$B$13:$C$42,2,FALSE),IF(C2497="TASAS",VLOOKUP(AY2497,'[2]LISTAS ANEXO 1. 3'!$B$43:$C$51,2,FALSE),IF(C2497="FORTALECIMIENTO",VLOOKUP(AY2497,'[2]LISTAS ANEXO 1. 3'!$B$52:$C$58,2,FALSE),""))),"")</f>
        <v>AA</v>
      </c>
      <c r="I2497" s="23" t="str">
        <f>+IFERROR(VLOOKUP(#REF!,'[2]LISTAS ANEXO 1. 4'!$B$74:$C$90,2,FALSE),"")</f>
        <v/>
      </c>
      <c r="J2497" s="23" t="str">
        <f>+IFERROR(VLOOKUP(X2497,[2]ORDINALES!$B$2:$C$5,2,FALSE),"")</f>
        <v>CTADOS</v>
      </c>
      <c r="K2497" s="23" t="str">
        <f>+IFERROR(VLOOKUP(#REF!,[2]REGION!$G$2:$I$1125,2,FALSE),"")</f>
        <v/>
      </c>
      <c r="L2497" s="23" t="str">
        <f>+IFERROR(VLOOKUP(AI2497,[2]REGION!$G$2:$I$1125,2,FALSE),"")</f>
        <v>META</v>
      </c>
      <c r="M2497" s="23" t="str">
        <f>+IFERROR(VLOOKUP(#REF!,[2]ORDINALES!$H$2:$I$382,2,FALSE),"")</f>
        <v/>
      </c>
      <c r="N2497" s="23" t="str">
        <f>IFERROR(VLOOKUP(U2497,'[2]Lista Willy'!$B$11:$D$14,3,FALSE),"")</f>
        <v>REC_21</v>
      </c>
      <c r="O2497" s="24"/>
      <c r="P2497" s="90">
        <v>76005</v>
      </c>
      <c r="Q2497" s="90" t="s">
        <v>540</v>
      </c>
      <c r="R2497" s="90" t="s">
        <v>2311</v>
      </c>
      <c r="S2497" s="90" t="s">
        <v>2444</v>
      </c>
      <c r="T2497" s="90" t="s">
        <v>2311</v>
      </c>
      <c r="U2497" s="90" t="s">
        <v>1028</v>
      </c>
      <c r="V2497" s="94" t="s">
        <v>154</v>
      </c>
      <c r="W2497" s="90" t="s">
        <v>54</v>
      </c>
      <c r="X2497" s="90" t="s">
        <v>55</v>
      </c>
      <c r="Y2497" s="90" t="s">
        <v>2450</v>
      </c>
      <c r="Z2497" s="88">
        <v>10000000</v>
      </c>
      <c r="AA2497" s="120"/>
      <c r="AB2497" s="88"/>
      <c r="AC2497" s="88"/>
      <c r="AD2497" s="88"/>
      <c r="AE2497" s="120">
        <v>10000000</v>
      </c>
      <c r="AF2497" s="88"/>
      <c r="AG2497" s="89">
        <v>0</v>
      </c>
      <c r="AH2497" s="90" t="s">
        <v>567</v>
      </c>
      <c r="AI2497" s="90" t="s">
        <v>2313</v>
      </c>
      <c r="AJ2497" s="90" t="s">
        <v>2449</v>
      </c>
      <c r="AK2497" s="90" t="s">
        <v>59</v>
      </c>
      <c r="AL2497" s="90" t="s">
        <v>2330</v>
      </c>
      <c r="AM2497" s="90"/>
      <c r="AN2497" s="90" t="s">
        <v>567</v>
      </c>
      <c r="AO2497" s="90"/>
      <c r="AP2497" s="90" t="s">
        <v>567</v>
      </c>
      <c r="AQ2497" s="90" t="s">
        <v>387</v>
      </c>
      <c r="AR2497" s="90" t="s">
        <v>2357</v>
      </c>
      <c r="AS2497" s="90" t="s">
        <v>60</v>
      </c>
      <c r="AT2497" s="90" t="s">
        <v>61</v>
      </c>
      <c r="AU2497" s="97" t="s">
        <v>62</v>
      </c>
      <c r="AV2497" s="98" t="s">
        <v>125</v>
      </c>
      <c r="AW2497" s="98" t="s">
        <v>126</v>
      </c>
      <c r="AX2497" s="97">
        <v>3202032</v>
      </c>
      <c r="AY2497" s="98" t="s">
        <v>127</v>
      </c>
      <c r="AZ2497" s="98" t="s">
        <v>128</v>
      </c>
      <c r="BA2497" s="24"/>
    </row>
    <row r="2498" spans="1:53" ht="84.75" customHeight="1">
      <c r="A2498" s="23" t="str">
        <f>+IFERROR(VLOOKUP(R2498,'[2]Listas niveles'!$D$2:$E$11,2,FALSE),"")</f>
        <v>DTOR</v>
      </c>
      <c r="B2498" s="23" t="str">
        <f>+IFERROR(VLOOKUP(AS2498,'[2]Listas anexo 1'!$A$7:$B$8,2,FALSE),"")</f>
        <v>ADMIN</v>
      </c>
      <c r="C2498" s="23" t="str">
        <f>+IFERROR(VLOOKUP(AT2498,'[2]Listas anexo 1'!$A$13:$B$15,2,FALSE),"")</f>
        <v>ADMINYCOOR</v>
      </c>
      <c r="D2498" s="23" t="str">
        <f>+IFERROR(VLOOKUP(AT2498,'[2]Listas anexo 1'!$A$13:$C$15,3,FALSE),"")</f>
        <v>CONTRIBUIR</v>
      </c>
      <c r="E2498" s="23" t="str">
        <f>+IFERROR(VLOOKUP(AT2498,'[2]Listas anexo 1'!$A$19:$B$21,2,FALSE),"")</f>
        <v>ADMINOB</v>
      </c>
      <c r="F2498" s="23" t="str">
        <f>+IFERROR(VLOOKUP(AV2498,'[2]Listas anexo 1'!$J$13:$K$21,2,FALSE),"")</f>
        <v>ADOBI</v>
      </c>
      <c r="G2498" s="23" t="str">
        <f>+IFERROR(VLOOKUP(AW2498,'[2]LISTAS ANEXO 1. 2'!$A$9:$B$38,2,FALSE),"")</f>
        <v>AI</v>
      </c>
      <c r="H2498" s="23" t="str">
        <f>+IFERROR(IF(C2498="ADMINYCOOR",VLOOKUP(AY2498,'[2]LISTAS ANEXO 1. 3'!$B$13:$C$42,2,FALSE),IF(C2498="TASAS",VLOOKUP(AY2498,'[2]LISTAS ANEXO 1. 3'!$B$43:$C$51,2,FALSE),IF(C2498="FORTALECIMIENTO",VLOOKUP(AY2498,'[2]LISTAS ANEXO 1. 3'!$B$52:$C$58,2,FALSE),""))),"")</f>
        <v>AA</v>
      </c>
      <c r="I2498" s="23" t="str">
        <f>+IFERROR(VLOOKUP(#REF!,'[2]LISTAS ANEXO 1. 4'!$B$74:$C$90,2,FALSE),"")</f>
        <v/>
      </c>
      <c r="J2498" s="23" t="str">
        <f>+IFERROR(VLOOKUP(X2498,[2]ORDINALES!$B$2:$C$5,2,FALSE),"")</f>
        <v>CTADOS</v>
      </c>
      <c r="K2498" s="23" t="str">
        <f>+IFERROR(VLOOKUP(#REF!,[2]REGION!$G$2:$I$1125,2,FALSE),"")</f>
        <v/>
      </c>
      <c r="L2498" s="23" t="str">
        <f>+IFERROR(VLOOKUP(AI2498,[2]REGION!$G$2:$I$1125,2,FALSE),"")</f>
        <v>META</v>
      </c>
      <c r="M2498" s="23" t="str">
        <f>+IFERROR(VLOOKUP(#REF!,[2]ORDINALES!$H$2:$I$382,2,FALSE),"")</f>
        <v/>
      </c>
      <c r="N2498" s="23" t="str">
        <f>IFERROR(VLOOKUP(U2498,'[2]Lista Willy'!$B$11:$D$14,3,FALSE),"")</f>
        <v>REC_11</v>
      </c>
      <c r="O2498" s="24"/>
      <c r="P2498" s="90">
        <v>76006</v>
      </c>
      <c r="Q2498" s="90" t="s">
        <v>540</v>
      </c>
      <c r="R2498" s="90" t="s">
        <v>2311</v>
      </c>
      <c r="S2498" s="90" t="s">
        <v>2444</v>
      </c>
      <c r="T2498" s="90" t="s">
        <v>2311</v>
      </c>
      <c r="U2498" s="90" t="s">
        <v>52</v>
      </c>
      <c r="V2498" s="94" t="s">
        <v>53</v>
      </c>
      <c r="W2498" s="90" t="s">
        <v>54</v>
      </c>
      <c r="X2498" s="90" t="s">
        <v>55</v>
      </c>
      <c r="Y2498" s="90" t="s">
        <v>2317</v>
      </c>
      <c r="Z2498" s="88">
        <v>11000000</v>
      </c>
      <c r="AA2498" s="120"/>
      <c r="AB2498" s="88"/>
      <c r="AC2498" s="88"/>
      <c r="AD2498" s="88"/>
      <c r="AE2498" s="120">
        <v>11000000</v>
      </c>
      <c r="AF2498" s="88"/>
      <c r="AG2498" s="89">
        <v>0</v>
      </c>
      <c r="AH2498" s="90" t="s">
        <v>567</v>
      </c>
      <c r="AI2498" s="90" t="s">
        <v>2313</v>
      </c>
      <c r="AJ2498" s="90" t="s">
        <v>2446</v>
      </c>
      <c r="AK2498" s="90" t="s">
        <v>59</v>
      </c>
      <c r="AL2498" s="90" t="s">
        <v>2330</v>
      </c>
      <c r="AM2498" s="90" t="s">
        <v>182</v>
      </c>
      <c r="AN2498" s="90" t="s">
        <v>2322</v>
      </c>
      <c r="AO2498" s="90"/>
      <c r="AP2498" s="90" t="s">
        <v>567</v>
      </c>
      <c r="AQ2498" s="90" t="s">
        <v>387</v>
      </c>
      <c r="AR2498" s="90" t="s">
        <v>2357</v>
      </c>
      <c r="AS2498" s="90" t="s">
        <v>60</v>
      </c>
      <c r="AT2498" s="90" t="s">
        <v>61</v>
      </c>
      <c r="AU2498" s="97" t="s">
        <v>62</v>
      </c>
      <c r="AV2498" s="98" t="s">
        <v>125</v>
      </c>
      <c r="AW2498" s="98" t="s">
        <v>126</v>
      </c>
      <c r="AX2498" s="97">
        <v>3202032</v>
      </c>
      <c r="AY2498" s="98" t="s">
        <v>127</v>
      </c>
      <c r="AZ2498" s="98" t="s">
        <v>128</v>
      </c>
      <c r="BA2498" s="24"/>
    </row>
    <row r="2499" spans="1:53" ht="84.75" customHeight="1">
      <c r="A2499" s="23" t="str">
        <f>+IFERROR(VLOOKUP(R2499,'[2]Listas niveles'!$D$2:$E$11,2,FALSE),"")</f>
        <v>DTOR</v>
      </c>
      <c r="B2499" s="23" t="str">
        <f>+IFERROR(VLOOKUP(AS2499,'[2]Listas anexo 1'!$A$7:$B$8,2,FALSE),"")</f>
        <v>ADMIN</v>
      </c>
      <c r="C2499" s="23" t="str">
        <f>+IFERROR(VLOOKUP(AT2499,'[2]Listas anexo 1'!$A$13:$B$15,2,FALSE),"")</f>
        <v>ADMINYCOOR</v>
      </c>
      <c r="D2499" s="23" t="str">
        <f>+IFERROR(VLOOKUP(AT2499,'[2]Listas anexo 1'!$A$13:$C$15,3,FALSE),"")</f>
        <v>CONTRIBUIR</v>
      </c>
      <c r="E2499" s="23" t="str">
        <f>+IFERROR(VLOOKUP(AT2499,'[2]Listas anexo 1'!$A$19:$B$21,2,FALSE),"")</f>
        <v>ADMINOB</v>
      </c>
      <c r="F2499" s="23" t="str">
        <f>+IFERROR(VLOOKUP(AV2499,'[2]Listas anexo 1'!$J$13:$K$21,2,FALSE),"")</f>
        <v>ADOBI</v>
      </c>
      <c r="G2499" s="23" t="str">
        <f>+IFERROR(VLOOKUP(AW2499,'[2]LISTAS ANEXO 1. 2'!$A$9:$B$38,2,FALSE),"")</f>
        <v>AII</v>
      </c>
      <c r="H2499" s="23" t="str">
        <f>+IFERROR(IF(C2499="ADMINYCOOR",VLOOKUP(AY2499,'[2]LISTAS ANEXO 1. 3'!$B$13:$C$42,2,FALSE),IF(C2499="TASAS",VLOOKUP(AY2499,'[2]LISTAS ANEXO 1. 3'!$B$43:$C$51,2,FALSE),IF(C2499="FORTALECIMIENTO",VLOOKUP(AY2499,'[2]LISTAS ANEXO 1. 3'!$B$52:$C$58,2,FALSE),""))),"")</f>
        <v>CC</v>
      </c>
      <c r="I2499" s="23" t="str">
        <f>+IFERROR(VLOOKUP(#REF!,'[2]LISTAS ANEXO 1. 4'!$B$74:$C$90,2,FALSE),"")</f>
        <v/>
      </c>
      <c r="J2499" s="23" t="str">
        <f>+IFERROR(VLOOKUP(X2499,[2]ORDINALES!$B$2:$C$5,2,FALSE),"")</f>
        <v>CTADOS</v>
      </c>
      <c r="K2499" s="23" t="str">
        <f>+IFERROR(VLOOKUP(#REF!,[2]REGION!$G$2:$I$1125,2,FALSE),"")</f>
        <v/>
      </c>
      <c r="L2499" s="23" t="str">
        <f>+IFERROR(VLOOKUP(AI2499,[2]REGION!$G$2:$I$1125,2,FALSE),"")</f>
        <v>META</v>
      </c>
      <c r="M2499" s="23" t="str">
        <f>+IFERROR(VLOOKUP(#REF!,[2]ORDINALES!$H$2:$I$382,2,FALSE),"")</f>
        <v/>
      </c>
      <c r="N2499" s="23" t="str">
        <f>IFERROR(VLOOKUP(U2499,'[2]Lista Willy'!$B$11:$D$14,3,FALSE),"")</f>
        <v>REC_11</v>
      </c>
      <c r="O2499" s="24"/>
      <c r="P2499" s="90">
        <v>76007</v>
      </c>
      <c r="Q2499" s="90" t="s">
        <v>540</v>
      </c>
      <c r="R2499" s="90" t="s">
        <v>2311</v>
      </c>
      <c r="S2499" s="90" t="s">
        <v>2444</v>
      </c>
      <c r="T2499" s="90" t="s">
        <v>2311</v>
      </c>
      <c r="U2499" s="90" t="s">
        <v>52</v>
      </c>
      <c r="V2499" s="94" t="s">
        <v>53</v>
      </c>
      <c r="W2499" s="90" t="s">
        <v>54</v>
      </c>
      <c r="X2499" s="90" t="s">
        <v>55</v>
      </c>
      <c r="Y2499" s="90" t="s">
        <v>2451</v>
      </c>
      <c r="Z2499" s="88">
        <v>121989184</v>
      </c>
      <c r="AA2499" s="120"/>
      <c r="AB2499" s="88"/>
      <c r="AC2499" s="88"/>
      <c r="AD2499" s="88"/>
      <c r="AE2499" s="120">
        <v>121989184</v>
      </c>
      <c r="AF2499" s="88"/>
      <c r="AG2499" s="89">
        <v>0</v>
      </c>
      <c r="AH2499" s="90" t="s">
        <v>567</v>
      </c>
      <c r="AI2499" s="90" t="s">
        <v>2313</v>
      </c>
      <c r="AJ2499" s="90" t="s">
        <v>2446</v>
      </c>
      <c r="AK2499" s="90" t="s">
        <v>59</v>
      </c>
      <c r="AL2499" s="90" t="s">
        <v>2330</v>
      </c>
      <c r="AM2499" s="90" t="s">
        <v>182</v>
      </c>
      <c r="AN2499" s="90" t="s">
        <v>2322</v>
      </c>
      <c r="AO2499" s="90"/>
      <c r="AP2499" s="90" t="s">
        <v>567</v>
      </c>
      <c r="AQ2499" s="90" t="s">
        <v>387</v>
      </c>
      <c r="AR2499" s="90" t="s">
        <v>2357</v>
      </c>
      <c r="AS2499" s="90" t="s">
        <v>60</v>
      </c>
      <c r="AT2499" s="90" t="s">
        <v>61</v>
      </c>
      <c r="AU2499" s="97" t="s">
        <v>62</v>
      </c>
      <c r="AV2499" s="98" t="s">
        <v>125</v>
      </c>
      <c r="AW2499" s="98" t="s">
        <v>168</v>
      </c>
      <c r="AX2499" s="97">
        <v>3202031</v>
      </c>
      <c r="AY2499" s="98" t="s">
        <v>169</v>
      </c>
      <c r="AZ2499" s="98" t="s">
        <v>170</v>
      </c>
      <c r="BA2499" s="24"/>
    </row>
    <row r="2500" spans="1:53" ht="84.75" customHeight="1">
      <c r="A2500" s="23" t="str">
        <f>+IFERROR(VLOOKUP(R2500,'[2]Listas niveles'!$D$2:$E$11,2,FALSE),"")</f>
        <v>DTOR</v>
      </c>
      <c r="B2500" s="23" t="str">
        <f>+IFERROR(VLOOKUP(AS2500,'[2]Listas anexo 1'!$A$7:$B$8,2,FALSE),"")</f>
        <v>ADMIN</v>
      </c>
      <c r="C2500" s="23" t="str">
        <f>+IFERROR(VLOOKUP(AT2500,'[2]Listas anexo 1'!$A$13:$B$15,2,FALSE),"")</f>
        <v>ADMINYCOOR</v>
      </c>
      <c r="D2500" s="23" t="str">
        <f>+IFERROR(VLOOKUP(AT2500,'[2]Listas anexo 1'!$A$13:$C$15,3,FALSE),"")</f>
        <v>CONTRIBUIR</v>
      </c>
      <c r="E2500" s="23" t="str">
        <f>+IFERROR(VLOOKUP(AT2500,'[2]Listas anexo 1'!$A$19:$B$21,2,FALSE),"")</f>
        <v>ADMINOB</v>
      </c>
      <c r="F2500" s="23" t="str">
        <f>+IFERROR(VLOOKUP(AV2500,'[2]Listas anexo 1'!$J$13:$K$21,2,FALSE),"")</f>
        <v>ADOBI</v>
      </c>
      <c r="G2500" s="23" t="str">
        <f>+IFERROR(VLOOKUP(AW2500,'[2]LISTAS ANEXO 1. 2'!$A$9:$B$38,2,FALSE),"")</f>
        <v>AII</v>
      </c>
      <c r="H2500" s="23" t="str">
        <f>+IFERROR(IF(C2500="ADMINYCOOR",VLOOKUP(AY2500,'[2]LISTAS ANEXO 1. 3'!$B$13:$C$42,2,FALSE),IF(C2500="TASAS",VLOOKUP(AY2500,'[2]LISTAS ANEXO 1. 3'!$B$43:$C$51,2,FALSE),IF(C2500="FORTALECIMIENTO",VLOOKUP(AY2500,'[2]LISTAS ANEXO 1. 3'!$B$52:$C$58,2,FALSE),""))),"")</f>
        <v>CC</v>
      </c>
      <c r="I2500" s="23" t="str">
        <f>+IFERROR(VLOOKUP(#REF!,'[2]LISTAS ANEXO 1. 4'!$B$74:$C$90,2,FALSE),"")</f>
        <v/>
      </c>
      <c r="J2500" s="23" t="str">
        <f>+IFERROR(VLOOKUP(X2500,[2]ORDINALES!$B$2:$C$5,2,FALSE),"")</f>
        <v>CTADOS</v>
      </c>
      <c r="K2500" s="23" t="str">
        <f>+IFERROR(VLOOKUP(#REF!,[2]REGION!$G$2:$I$1125,2,FALSE),"")</f>
        <v/>
      </c>
      <c r="L2500" s="23" t="str">
        <f>+IFERROR(VLOOKUP(AI2500,[2]REGION!$G$2:$I$1125,2,FALSE),"")</f>
        <v>META</v>
      </c>
      <c r="M2500" s="23" t="str">
        <f>+IFERROR(VLOOKUP(#REF!,[2]ORDINALES!$H$2:$I$382,2,FALSE),"")</f>
        <v/>
      </c>
      <c r="N2500" s="23" t="str">
        <f>IFERROR(VLOOKUP(U2500,'[2]Lista Willy'!$B$11:$D$14,3,FALSE),"")</f>
        <v>REC_21</v>
      </c>
      <c r="O2500" s="24"/>
      <c r="P2500" s="90">
        <v>76008</v>
      </c>
      <c r="Q2500" s="90" t="s">
        <v>540</v>
      </c>
      <c r="R2500" s="90" t="s">
        <v>2311</v>
      </c>
      <c r="S2500" s="90" t="s">
        <v>2444</v>
      </c>
      <c r="T2500" s="90" t="s">
        <v>2311</v>
      </c>
      <c r="U2500" s="90" t="s">
        <v>1028</v>
      </c>
      <c r="V2500" s="94" t="s">
        <v>154</v>
      </c>
      <c r="W2500" s="90" t="s">
        <v>54</v>
      </c>
      <c r="X2500" s="90" t="s">
        <v>55</v>
      </c>
      <c r="Y2500" s="90" t="s">
        <v>2400</v>
      </c>
      <c r="Z2500" s="88">
        <v>5000000</v>
      </c>
      <c r="AA2500" s="120"/>
      <c r="AB2500" s="88"/>
      <c r="AC2500" s="88"/>
      <c r="AD2500" s="88"/>
      <c r="AE2500" s="120">
        <v>5000000</v>
      </c>
      <c r="AF2500" s="88"/>
      <c r="AG2500" s="89">
        <v>0</v>
      </c>
      <c r="AH2500" s="90" t="s">
        <v>567</v>
      </c>
      <c r="AI2500" s="90" t="s">
        <v>2313</v>
      </c>
      <c r="AJ2500" s="90" t="s">
        <v>2446</v>
      </c>
      <c r="AK2500" s="90" t="s">
        <v>59</v>
      </c>
      <c r="AL2500" s="90" t="s">
        <v>2330</v>
      </c>
      <c r="AM2500" s="90" t="s">
        <v>182</v>
      </c>
      <c r="AN2500" s="90" t="s">
        <v>2322</v>
      </c>
      <c r="AO2500" s="90"/>
      <c r="AP2500" s="90" t="s">
        <v>567</v>
      </c>
      <c r="AQ2500" s="90" t="s">
        <v>387</v>
      </c>
      <c r="AR2500" s="90" t="s">
        <v>2357</v>
      </c>
      <c r="AS2500" s="90" t="s">
        <v>60</v>
      </c>
      <c r="AT2500" s="90" t="s">
        <v>61</v>
      </c>
      <c r="AU2500" s="97" t="s">
        <v>62</v>
      </c>
      <c r="AV2500" s="98" t="s">
        <v>125</v>
      </c>
      <c r="AW2500" s="98" t="s">
        <v>168</v>
      </c>
      <c r="AX2500" s="97">
        <v>3202031</v>
      </c>
      <c r="AY2500" s="98" t="s">
        <v>169</v>
      </c>
      <c r="AZ2500" s="98" t="s">
        <v>170</v>
      </c>
      <c r="BA2500" s="24"/>
    </row>
    <row r="2501" spans="1:53" ht="84.75" customHeight="1">
      <c r="A2501" s="23" t="str">
        <f>+IFERROR(VLOOKUP(R2501,'[2]Listas niveles'!$D$2:$E$11,2,FALSE),"")</f>
        <v>DTOR</v>
      </c>
      <c r="B2501" s="23" t="str">
        <f>+IFERROR(VLOOKUP(AS2501,'[2]Listas anexo 1'!$A$7:$B$8,2,FALSE),"")</f>
        <v>ADMIN</v>
      </c>
      <c r="C2501" s="23" t="str">
        <f>+IFERROR(VLOOKUP(AT2501,'[2]Listas anexo 1'!$A$13:$B$15,2,FALSE),"")</f>
        <v>ADMINYCOOR</v>
      </c>
      <c r="D2501" s="23" t="str">
        <f>+IFERROR(VLOOKUP(AT2501,'[2]Listas anexo 1'!$A$13:$C$15,3,FALSE),"")</f>
        <v>CONTRIBUIR</v>
      </c>
      <c r="E2501" s="23" t="str">
        <f>+IFERROR(VLOOKUP(AT2501,'[2]Listas anexo 1'!$A$19:$B$21,2,FALSE),"")</f>
        <v>ADMINOB</v>
      </c>
      <c r="F2501" s="23" t="str">
        <f>+IFERROR(VLOOKUP(AV2501,'[2]Listas anexo 1'!$J$13:$K$21,2,FALSE),"")</f>
        <v>ADOBI</v>
      </c>
      <c r="G2501" s="23" t="str">
        <f>+IFERROR(VLOOKUP(AW2501,'[2]LISTAS ANEXO 1. 2'!$A$9:$B$38,2,FALSE),"")</f>
        <v>AII</v>
      </c>
      <c r="H2501" s="23" t="str">
        <f>+IFERROR(IF(C2501="ADMINYCOOR",VLOOKUP(AY2501,'[2]LISTAS ANEXO 1. 3'!$B$13:$C$42,2,FALSE),IF(C2501="TASAS",VLOOKUP(AY2501,'[2]LISTAS ANEXO 1. 3'!$B$43:$C$51,2,FALSE),IF(C2501="FORTALECIMIENTO",VLOOKUP(AY2501,'[2]LISTAS ANEXO 1. 3'!$B$52:$C$58,2,FALSE),""))),"")</f>
        <v>CC</v>
      </c>
      <c r="I2501" s="23" t="str">
        <f>+IFERROR(VLOOKUP(#REF!,'[2]LISTAS ANEXO 1. 4'!$B$74:$C$90,2,FALSE),"")</f>
        <v/>
      </c>
      <c r="J2501" s="23" t="str">
        <f>+IFERROR(VLOOKUP(X2501,[2]ORDINALES!$B$2:$C$5,2,FALSE),"")</f>
        <v>CTATRES</v>
      </c>
      <c r="K2501" s="23" t="str">
        <f>+IFERROR(VLOOKUP(#REF!,[2]REGION!$G$2:$I$1125,2,FALSE),"")</f>
        <v/>
      </c>
      <c r="L2501" s="23" t="str">
        <f>+IFERROR(VLOOKUP(AI2501,[2]REGION!$G$2:$I$1125,2,FALSE),"")</f>
        <v>META</v>
      </c>
      <c r="M2501" s="23" t="str">
        <f>+IFERROR(VLOOKUP(#REF!,[2]ORDINALES!$H$2:$I$382,2,FALSE),"")</f>
        <v/>
      </c>
      <c r="N2501" s="23" t="str">
        <f>IFERROR(VLOOKUP(U2501,'[2]Lista Willy'!$B$11:$D$14,3,FALSE),"")</f>
        <v>REC_20</v>
      </c>
      <c r="O2501" s="24"/>
      <c r="P2501" s="90">
        <v>76009</v>
      </c>
      <c r="Q2501" s="90" t="s">
        <v>540</v>
      </c>
      <c r="R2501" s="90" t="s">
        <v>2311</v>
      </c>
      <c r="S2501" s="90" t="s">
        <v>2444</v>
      </c>
      <c r="T2501" s="90" t="s">
        <v>2311</v>
      </c>
      <c r="U2501" s="90" t="s">
        <v>153</v>
      </c>
      <c r="V2501" s="94" t="s">
        <v>154</v>
      </c>
      <c r="W2501" s="90" t="s">
        <v>54</v>
      </c>
      <c r="X2501" s="90" t="s">
        <v>2362</v>
      </c>
      <c r="Y2501" s="90" t="s">
        <v>2431</v>
      </c>
      <c r="Z2501" s="88">
        <v>420000000</v>
      </c>
      <c r="AA2501" s="120"/>
      <c r="AB2501" s="88"/>
      <c r="AC2501" s="88"/>
      <c r="AD2501" s="88"/>
      <c r="AE2501" s="120">
        <v>420000000</v>
      </c>
      <c r="AF2501" s="88"/>
      <c r="AG2501" s="89">
        <v>0</v>
      </c>
      <c r="AH2501" s="90" t="s">
        <v>567</v>
      </c>
      <c r="AI2501" s="90" t="s">
        <v>2313</v>
      </c>
      <c r="AJ2501" s="90" t="s">
        <v>2446</v>
      </c>
      <c r="AK2501" s="90" t="s">
        <v>59</v>
      </c>
      <c r="AL2501" s="90" t="s">
        <v>2330</v>
      </c>
      <c r="AM2501" s="90" t="s">
        <v>182</v>
      </c>
      <c r="AN2501" s="90" t="s">
        <v>2322</v>
      </c>
      <c r="AO2501" s="90"/>
      <c r="AP2501" s="90" t="s">
        <v>567</v>
      </c>
      <c r="AQ2501" s="90" t="s">
        <v>387</v>
      </c>
      <c r="AR2501" s="90" t="s">
        <v>2357</v>
      </c>
      <c r="AS2501" s="90" t="s">
        <v>60</v>
      </c>
      <c r="AT2501" s="90" t="s">
        <v>61</v>
      </c>
      <c r="AU2501" s="97" t="s">
        <v>62</v>
      </c>
      <c r="AV2501" s="98" t="s">
        <v>125</v>
      </c>
      <c r="AW2501" s="98" t="s">
        <v>168</v>
      </c>
      <c r="AX2501" s="97">
        <v>3202031</v>
      </c>
      <c r="AY2501" s="98" t="s">
        <v>169</v>
      </c>
      <c r="AZ2501" s="98" t="s">
        <v>170</v>
      </c>
      <c r="BA2501" s="24"/>
    </row>
    <row r="2502" spans="1:53" ht="84.75" customHeight="1">
      <c r="A2502" s="23" t="str">
        <f>+IFERROR(VLOOKUP(R2502,'[2]Listas niveles'!$D$2:$E$11,2,FALSE),"")</f>
        <v>DTOR</v>
      </c>
      <c r="B2502" s="23" t="str">
        <f>+IFERROR(VLOOKUP(AS2502,'[2]Listas anexo 1'!$A$7:$B$8,2,FALSE),"")</f>
        <v>ADMIN</v>
      </c>
      <c r="C2502" s="23" t="str">
        <f>+IFERROR(VLOOKUP(AT2502,'[2]Listas anexo 1'!$A$13:$B$15,2,FALSE),"")</f>
        <v>ADMINYCOOR</v>
      </c>
      <c r="D2502" s="23" t="str">
        <f>+IFERROR(VLOOKUP(AT2502,'[2]Listas anexo 1'!$A$13:$C$15,3,FALSE),"")</f>
        <v>CONTRIBUIR</v>
      </c>
      <c r="E2502" s="23" t="str">
        <f>+IFERROR(VLOOKUP(AT2502,'[2]Listas anexo 1'!$A$19:$B$21,2,FALSE),"")</f>
        <v>ADMINOB</v>
      </c>
      <c r="F2502" s="23" t="str">
        <f>+IFERROR(VLOOKUP(AV2502,'[2]Listas anexo 1'!$J$13:$K$21,2,FALSE),"")</f>
        <v>ADOBI</v>
      </c>
      <c r="G2502" s="23" t="str">
        <f>+IFERROR(VLOOKUP(AW2502,'[2]LISTAS ANEXO 1. 2'!$A$9:$B$38,2,FALSE),"")</f>
        <v>AII</v>
      </c>
      <c r="H2502" s="23" t="str">
        <f>+IFERROR(IF(C2502="ADMINYCOOR",VLOOKUP(AY2502,'[2]LISTAS ANEXO 1. 3'!$B$13:$C$42,2,FALSE),IF(C2502="TASAS",VLOOKUP(AY2502,'[2]LISTAS ANEXO 1. 3'!$B$43:$C$51,2,FALSE),IF(C2502="FORTALECIMIENTO",VLOOKUP(AY2502,'[2]LISTAS ANEXO 1. 3'!$B$52:$C$58,2,FALSE),""))),"")</f>
        <v>CC</v>
      </c>
      <c r="I2502" s="23" t="str">
        <f>+IFERROR(VLOOKUP(#REF!,'[2]LISTAS ANEXO 1. 4'!$B$74:$C$90,2,FALSE),"")</f>
        <v/>
      </c>
      <c r="J2502" s="23" t="str">
        <f>+IFERROR(VLOOKUP(X2502,[2]ORDINALES!$B$2:$C$5,2,FALSE),"")</f>
        <v>CTATRES</v>
      </c>
      <c r="K2502" s="23" t="str">
        <f>+IFERROR(VLOOKUP(#REF!,[2]REGION!$G$2:$I$1125,2,FALSE),"")</f>
        <v/>
      </c>
      <c r="L2502" s="23" t="str">
        <f>+IFERROR(VLOOKUP(AI2502,[2]REGION!$G$2:$I$1125,2,FALSE),"")</f>
        <v>META</v>
      </c>
      <c r="M2502" s="23" t="str">
        <f>+IFERROR(VLOOKUP(#REF!,[2]ORDINALES!$H$2:$I$382,2,FALSE),"")</f>
        <v/>
      </c>
      <c r="N2502" s="23" t="str">
        <f>IFERROR(VLOOKUP(U2502,'[2]Lista Willy'!$B$11:$D$14,3,FALSE),"")</f>
        <v>REC_11</v>
      </c>
      <c r="O2502" s="24"/>
      <c r="P2502" s="90">
        <v>76010</v>
      </c>
      <c r="Q2502" s="90" t="s">
        <v>540</v>
      </c>
      <c r="R2502" s="90" t="s">
        <v>2311</v>
      </c>
      <c r="S2502" s="90" t="s">
        <v>2444</v>
      </c>
      <c r="T2502" s="90" t="s">
        <v>2311</v>
      </c>
      <c r="U2502" s="90" t="s">
        <v>52</v>
      </c>
      <c r="V2502" s="94" t="s">
        <v>53</v>
      </c>
      <c r="W2502" s="90" t="s">
        <v>54</v>
      </c>
      <c r="X2502" s="90" t="s">
        <v>2362</v>
      </c>
      <c r="Y2502" s="90" t="s">
        <v>2319</v>
      </c>
      <c r="Z2502" s="88">
        <v>12500000</v>
      </c>
      <c r="AA2502" s="120"/>
      <c r="AB2502" s="88"/>
      <c r="AC2502" s="88"/>
      <c r="AD2502" s="88"/>
      <c r="AE2502" s="120">
        <v>12500000</v>
      </c>
      <c r="AF2502" s="88"/>
      <c r="AG2502" s="89">
        <v>0</v>
      </c>
      <c r="AH2502" s="90" t="s">
        <v>567</v>
      </c>
      <c r="AI2502" s="90" t="s">
        <v>2313</v>
      </c>
      <c r="AJ2502" s="90" t="s">
        <v>2446</v>
      </c>
      <c r="AK2502" s="90" t="s">
        <v>59</v>
      </c>
      <c r="AL2502" s="90" t="s">
        <v>2330</v>
      </c>
      <c r="AM2502" s="90" t="s">
        <v>182</v>
      </c>
      <c r="AN2502" s="90" t="s">
        <v>2322</v>
      </c>
      <c r="AO2502" s="90"/>
      <c r="AP2502" s="90" t="s">
        <v>567</v>
      </c>
      <c r="AQ2502" s="90" t="s">
        <v>387</v>
      </c>
      <c r="AR2502" s="90" t="s">
        <v>2357</v>
      </c>
      <c r="AS2502" s="90" t="s">
        <v>60</v>
      </c>
      <c r="AT2502" s="90" t="s">
        <v>61</v>
      </c>
      <c r="AU2502" s="97" t="s">
        <v>62</v>
      </c>
      <c r="AV2502" s="98" t="s">
        <v>125</v>
      </c>
      <c r="AW2502" s="98" t="s">
        <v>168</v>
      </c>
      <c r="AX2502" s="97">
        <v>3202031</v>
      </c>
      <c r="AY2502" s="98" t="s">
        <v>169</v>
      </c>
      <c r="AZ2502" s="98" t="s">
        <v>170</v>
      </c>
      <c r="BA2502" s="24"/>
    </row>
    <row r="2503" spans="1:53" ht="84.75" customHeight="1">
      <c r="A2503" s="23" t="str">
        <f>+IFERROR(VLOOKUP(R2503,'[2]Listas niveles'!$D$2:$E$11,2,FALSE),"")</f>
        <v>DTOR</v>
      </c>
      <c r="B2503" s="23" t="str">
        <f>+IFERROR(VLOOKUP(AS2503,'[2]Listas anexo 1'!$A$7:$B$8,2,FALSE),"")</f>
        <v>ADMIN</v>
      </c>
      <c r="C2503" s="23" t="str">
        <f>+IFERROR(VLOOKUP(AT2503,'[2]Listas anexo 1'!$A$13:$B$15,2,FALSE),"")</f>
        <v>ADMINYCOOR</v>
      </c>
      <c r="D2503" s="23" t="str">
        <f>+IFERROR(VLOOKUP(AT2503,'[2]Listas anexo 1'!$A$13:$C$15,3,FALSE),"")</f>
        <v>CONTRIBUIR</v>
      </c>
      <c r="E2503" s="23" t="str">
        <f>+IFERROR(VLOOKUP(AT2503,'[2]Listas anexo 1'!$A$19:$B$21,2,FALSE),"")</f>
        <v>ADMINOB</v>
      </c>
      <c r="F2503" s="23" t="str">
        <f>+IFERROR(VLOOKUP(AV2503,'[2]Listas anexo 1'!$J$13:$K$21,2,FALSE),"")</f>
        <v>ADOBI</v>
      </c>
      <c r="G2503" s="23" t="str">
        <f>+IFERROR(VLOOKUP(AW2503,'[2]LISTAS ANEXO 1. 2'!$A$9:$B$38,2,FALSE),"")</f>
        <v>AIII</v>
      </c>
      <c r="H2503" s="23" t="str">
        <f>+IFERROR(IF(C2503="ADMINYCOOR",VLOOKUP(AY2503,'[2]LISTAS ANEXO 1. 3'!$B$13:$C$42,2,FALSE),IF(C2503="TASAS",VLOOKUP(AY2503,'[2]LISTAS ANEXO 1. 3'!$B$43:$C$51,2,FALSE),IF(C2503="FORTALECIMIENTO",VLOOKUP(AY2503,'[2]LISTAS ANEXO 1. 3'!$B$52:$C$58,2,FALSE),""))),"")</f>
        <v>DD</v>
      </c>
      <c r="I2503" s="23" t="str">
        <f>+IFERROR(VLOOKUP(#REF!,'[2]LISTAS ANEXO 1. 4'!$B$74:$C$90,2,FALSE),"")</f>
        <v/>
      </c>
      <c r="J2503" s="23" t="str">
        <f>+IFERROR(VLOOKUP(X2503,[2]ORDINALES!$B$2:$C$5,2,FALSE),"")</f>
        <v>CTADOS</v>
      </c>
      <c r="K2503" s="23" t="str">
        <f>+IFERROR(VLOOKUP(#REF!,[2]REGION!$G$2:$I$1125,2,FALSE),"")</f>
        <v/>
      </c>
      <c r="L2503" s="23" t="str">
        <f>+IFERROR(VLOOKUP(AI2503,[2]REGION!$G$2:$I$1125,2,FALSE),"")</f>
        <v>META</v>
      </c>
      <c r="M2503" s="23" t="str">
        <f>+IFERROR(VLOOKUP(#REF!,[2]ORDINALES!$H$2:$I$382,2,FALSE),"")</f>
        <v/>
      </c>
      <c r="N2503" s="23" t="str">
        <f>IFERROR(VLOOKUP(U2503,'[2]Lista Willy'!$B$11:$D$14,3,FALSE),"")</f>
        <v>REC_11</v>
      </c>
      <c r="O2503" s="24"/>
      <c r="P2503" s="90">
        <v>76011</v>
      </c>
      <c r="Q2503" s="90" t="s">
        <v>540</v>
      </c>
      <c r="R2503" s="90" t="s">
        <v>2311</v>
      </c>
      <c r="S2503" s="90" t="s">
        <v>2444</v>
      </c>
      <c r="T2503" s="90" t="s">
        <v>2311</v>
      </c>
      <c r="U2503" s="90" t="s">
        <v>52</v>
      </c>
      <c r="V2503" s="94" t="s">
        <v>53</v>
      </c>
      <c r="W2503" s="90" t="s">
        <v>54</v>
      </c>
      <c r="X2503" s="90" t="s">
        <v>55</v>
      </c>
      <c r="Y2503" s="90" t="s">
        <v>2452</v>
      </c>
      <c r="Z2503" s="88">
        <v>108112829</v>
      </c>
      <c r="AA2503" s="120"/>
      <c r="AB2503" s="88"/>
      <c r="AC2503" s="88"/>
      <c r="AD2503" s="88"/>
      <c r="AE2503" s="120">
        <v>108112829</v>
      </c>
      <c r="AF2503" s="88"/>
      <c r="AG2503" s="89">
        <v>0</v>
      </c>
      <c r="AH2503" s="90" t="s">
        <v>567</v>
      </c>
      <c r="AI2503" s="90" t="s">
        <v>2313</v>
      </c>
      <c r="AJ2503" s="90" t="s">
        <v>2446</v>
      </c>
      <c r="AK2503" s="90" t="s">
        <v>59</v>
      </c>
      <c r="AL2503" s="90" t="s">
        <v>2330</v>
      </c>
      <c r="AM2503" s="90" t="s">
        <v>182</v>
      </c>
      <c r="AN2503" s="90" t="s">
        <v>2322</v>
      </c>
      <c r="AO2503" s="90"/>
      <c r="AP2503" s="90" t="s">
        <v>567</v>
      </c>
      <c r="AQ2503" s="90" t="s">
        <v>387</v>
      </c>
      <c r="AR2503" s="90" t="s">
        <v>2357</v>
      </c>
      <c r="AS2503" s="90" t="s">
        <v>60</v>
      </c>
      <c r="AT2503" s="90" t="s">
        <v>61</v>
      </c>
      <c r="AU2503" s="97" t="s">
        <v>62</v>
      </c>
      <c r="AV2503" s="98" t="s">
        <v>125</v>
      </c>
      <c r="AW2503" s="98" t="s">
        <v>324</v>
      </c>
      <c r="AX2503" s="97">
        <v>3202005</v>
      </c>
      <c r="AY2503" s="98" t="s">
        <v>325</v>
      </c>
      <c r="AZ2503" s="98" t="s">
        <v>389</v>
      </c>
      <c r="BA2503" s="24"/>
    </row>
    <row r="2504" spans="1:53" ht="84.75" customHeight="1">
      <c r="A2504" s="23" t="str">
        <f>+IFERROR(VLOOKUP(R2504,'[2]Listas niveles'!$D$2:$E$11,2,FALSE),"")</f>
        <v>DTOR</v>
      </c>
      <c r="B2504" s="23" t="str">
        <f>+IFERROR(VLOOKUP(AS2504,'[2]Listas anexo 1'!$A$7:$B$8,2,FALSE),"")</f>
        <v>ADMIN</v>
      </c>
      <c r="C2504" s="23" t="str">
        <f>+IFERROR(VLOOKUP(AT2504,'[2]Listas anexo 1'!$A$13:$B$15,2,FALSE),"")</f>
        <v>ADMINYCOOR</v>
      </c>
      <c r="D2504" s="23" t="str">
        <f>+IFERROR(VLOOKUP(AT2504,'[2]Listas anexo 1'!$A$13:$C$15,3,FALSE),"")</f>
        <v>CONTRIBUIR</v>
      </c>
      <c r="E2504" s="23" t="str">
        <f>+IFERROR(VLOOKUP(AT2504,'[2]Listas anexo 1'!$A$19:$B$21,2,FALSE),"")</f>
        <v>ADMINOB</v>
      </c>
      <c r="F2504" s="23" t="str">
        <f>+IFERROR(VLOOKUP(AV2504,'[2]Listas anexo 1'!$J$13:$K$21,2,FALSE),"")</f>
        <v>ADOBI</v>
      </c>
      <c r="G2504" s="23" t="str">
        <f>+IFERROR(VLOOKUP(AW2504,'[2]LISTAS ANEXO 1. 2'!$A$9:$B$38,2,FALSE),"")</f>
        <v>AIII</v>
      </c>
      <c r="H2504" s="23" t="str">
        <f>+IFERROR(IF(C2504="ADMINYCOOR",VLOOKUP(AY2504,'[2]LISTAS ANEXO 1. 3'!$B$13:$C$42,2,FALSE),IF(C2504="TASAS",VLOOKUP(AY2504,'[2]LISTAS ANEXO 1. 3'!$B$43:$C$51,2,FALSE),IF(C2504="FORTALECIMIENTO",VLOOKUP(AY2504,'[2]LISTAS ANEXO 1. 3'!$B$52:$C$58,2,FALSE),""))),"")</f>
        <v>DD</v>
      </c>
      <c r="I2504" s="23" t="str">
        <f>+IFERROR(VLOOKUP(#REF!,'[2]LISTAS ANEXO 1. 4'!$B$74:$C$90,2,FALSE),"")</f>
        <v/>
      </c>
      <c r="J2504" s="23" t="str">
        <f>+IFERROR(VLOOKUP(X2504,[2]ORDINALES!$B$2:$C$5,2,FALSE),"")</f>
        <v>CTADOS</v>
      </c>
      <c r="K2504" s="23" t="str">
        <f>+IFERROR(VLOOKUP(#REF!,[2]REGION!$G$2:$I$1125,2,FALSE),"")</f>
        <v/>
      </c>
      <c r="L2504" s="23" t="str">
        <f>+IFERROR(VLOOKUP(AI2504,[2]REGION!$G$2:$I$1125,2,FALSE),"")</f>
        <v>META</v>
      </c>
      <c r="M2504" s="23" t="str">
        <f>+IFERROR(VLOOKUP(#REF!,[2]ORDINALES!$H$2:$I$382,2,FALSE),"")</f>
        <v/>
      </c>
      <c r="N2504" s="23" t="str">
        <f>IFERROR(VLOOKUP(U2504,'[2]Lista Willy'!$B$11:$D$14,3,FALSE),"")</f>
        <v>REC_11</v>
      </c>
      <c r="O2504" s="24"/>
      <c r="P2504" s="90">
        <v>76012</v>
      </c>
      <c r="Q2504" s="90" t="s">
        <v>540</v>
      </c>
      <c r="R2504" s="90" t="s">
        <v>2311</v>
      </c>
      <c r="S2504" s="90" t="s">
        <v>2444</v>
      </c>
      <c r="T2504" s="90" t="s">
        <v>2311</v>
      </c>
      <c r="U2504" s="90" t="s">
        <v>52</v>
      </c>
      <c r="V2504" s="94" t="s">
        <v>53</v>
      </c>
      <c r="W2504" s="90" t="s">
        <v>54</v>
      </c>
      <c r="X2504" s="90" t="s">
        <v>55</v>
      </c>
      <c r="Y2504" s="90" t="s">
        <v>2317</v>
      </c>
      <c r="Z2504" s="88">
        <v>6000000</v>
      </c>
      <c r="AA2504" s="120"/>
      <c r="AB2504" s="88"/>
      <c r="AC2504" s="88"/>
      <c r="AD2504" s="88"/>
      <c r="AE2504" s="120">
        <v>6000000</v>
      </c>
      <c r="AF2504" s="88"/>
      <c r="AG2504" s="89">
        <v>0</v>
      </c>
      <c r="AH2504" s="90" t="s">
        <v>567</v>
      </c>
      <c r="AI2504" s="90" t="s">
        <v>2313</v>
      </c>
      <c r="AJ2504" s="90" t="s">
        <v>2446</v>
      </c>
      <c r="AK2504" s="90" t="s">
        <v>59</v>
      </c>
      <c r="AL2504" s="90" t="s">
        <v>2330</v>
      </c>
      <c r="AM2504" s="90" t="s">
        <v>182</v>
      </c>
      <c r="AN2504" s="90" t="s">
        <v>2322</v>
      </c>
      <c r="AO2504" s="90"/>
      <c r="AP2504" s="90" t="s">
        <v>567</v>
      </c>
      <c r="AQ2504" s="90" t="s">
        <v>387</v>
      </c>
      <c r="AR2504" s="90" t="s">
        <v>2357</v>
      </c>
      <c r="AS2504" s="90" t="s">
        <v>60</v>
      </c>
      <c r="AT2504" s="90" t="s">
        <v>61</v>
      </c>
      <c r="AU2504" s="97" t="s">
        <v>62</v>
      </c>
      <c r="AV2504" s="98" t="s">
        <v>125</v>
      </c>
      <c r="AW2504" s="98" t="s">
        <v>324</v>
      </c>
      <c r="AX2504" s="97">
        <v>3202005</v>
      </c>
      <c r="AY2504" s="98" t="s">
        <v>325</v>
      </c>
      <c r="AZ2504" s="98" t="s">
        <v>389</v>
      </c>
      <c r="BA2504" s="24"/>
    </row>
    <row r="2505" spans="1:53" ht="84.75" customHeight="1">
      <c r="A2505" s="23" t="str">
        <f>+IFERROR(VLOOKUP(R2505,'[2]Listas niveles'!$D$2:$E$11,2,FALSE),"")</f>
        <v>DTOR</v>
      </c>
      <c r="B2505" s="23" t="str">
        <f>+IFERROR(VLOOKUP(AS2505,'[2]Listas anexo 1'!$A$7:$B$8,2,FALSE),"")</f>
        <v>ADMIN</v>
      </c>
      <c r="C2505" s="23" t="str">
        <f>+IFERROR(VLOOKUP(AT2505,'[2]Listas anexo 1'!$A$13:$B$15,2,FALSE),"")</f>
        <v>ADMINYCOOR</v>
      </c>
      <c r="D2505" s="23" t="str">
        <f>+IFERROR(VLOOKUP(AT2505,'[2]Listas anexo 1'!$A$13:$C$15,3,FALSE),"")</f>
        <v>CONTRIBUIR</v>
      </c>
      <c r="E2505" s="23" t="str">
        <f>+IFERROR(VLOOKUP(AT2505,'[2]Listas anexo 1'!$A$19:$B$21,2,FALSE),"")</f>
        <v>ADMINOB</v>
      </c>
      <c r="F2505" s="23" t="str">
        <f>+IFERROR(VLOOKUP(AV2505,'[2]Listas anexo 1'!$J$13:$K$21,2,FALSE),"")</f>
        <v>ADOBI</v>
      </c>
      <c r="G2505" s="23" t="str">
        <f>+IFERROR(VLOOKUP(AW2505,'[2]LISTAS ANEXO 1. 2'!$A$9:$B$38,2,FALSE),"")</f>
        <v>AIII</v>
      </c>
      <c r="H2505" s="23" t="str">
        <f>+IFERROR(IF(C2505="ADMINYCOOR",VLOOKUP(AY2505,'[2]LISTAS ANEXO 1. 3'!$B$13:$C$42,2,FALSE),IF(C2505="TASAS",VLOOKUP(AY2505,'[2]LISTAS ANEXO 1. 3'!$B$43:$C$51,2,FALSE),IF(C2505="FORTALECIMIENTO",VLOOKUP(AY2505,'[2]LISTAS ANEXO 1. 3'!$B$52:$C$58,2,FALSE),""))),"")</f>
        <v>DD</v>
      </c>
      <c r="I2505" s="23" t="str">
        <f>+IFERROR(VLOOKUP(#REF!,'[2]LISTAS ANEXO 1. 4'!$B$74:$C$90,2,FALSE),"")</f>
        <v/>
      </c>
      <c r="J2505" s="23" t="str">
        <f>+IFERROR(VLOOKUP(X2505,[2]ORDINALES!$B$2:$C$5,2,FALSE),"")</f>
        <v>CTATRES</v>
      </c>
      <c r="K2505" s="23" t="str">
        <f>+IFERROR(VLOOKUP(#REF!,[2]REGION!$G$2:$I$1125,2,FALSE),"")</f>
        <v/>
      </c>
      <c r="L2505" s="23" t="str">
        <f>+IFERROR(VLOOKUP(AI2505,[2]REGION!$G$2:$I$1125,2,FALSE),"")</f>
        <v>META</v>
      </c>
      <c r="M2505" s="23" t="str">
        <f>+IFERROR(VLOOKUP(#REF!,[2]ORDINALES!$H$2:$I$382,2,FALSE),"")</f>
        <v/>
      </c>
      <c r="N2505" s="23" t="str">
        <f>IFERROR(VLOOKUP(U2505,'[2]Lista Willy'!$B$11:$D$14,3,FALSE),"")</f>
        <v>REC_11</v>
      </c>
      <c r="O2505" s="24"/>
      <c r="P2505" s="90">
        <v>76013</v>
      </c>
      <c r="Q2505" s="90" t="s">
        <v>540</v>
      </c>
      <c r="R2505" s="90" t="s">
        <v>2311</v>
      </c>
      <c r="S2505" s="90" t="s">
        <v>2444</v>
      </c>
      <c r="T2505" s="90" t="s">
        <v>2311</v>
      </c>
      <c r="U2505" s="90" t="s">
        <v>52</v>
      </c>
      <c r="V2505" s="94" t="s">
        <v>53</v>
      </c>
      <c r="W2505" s="90" t="s">
        <v>54</v>
      </c>
      <c r="X2505" s="90" t="s">
        <v>2362</v>
      </c>
      <c r="Y2505" s="90" t="s">
        <v>2453</v>
      </c>
      <c r="Z2505" s="88">
        <v>60401694</v>
      </c>
      <c r="AA2505" s="120"/>
      <c r="AB2505" s="88"/>
      <c r="AC2505" s="88"/>
      <c r="AD2505" s="88"/>
      <c r="AE2505" s="120">
        <v>60401694</v>
      </c>
      <c r="AF2505" s="88"/>
      <c r="AG2505" s="89">
        <v>0</v>
      </c>
      <c r="AH2505" s="90" t="s">
        <v>567</v>
      </c>
      <c r="AI2505" s="90" t="s">
        <v>2313</v>
      </c>
      <c r="AJ2505" s="90" t="s">
        <v>2446</v>
      </c>
      <c r="AK2505" s="90" t="s">
        <v>59</v>
      </c>
      <c r="AL2505" s="90" t="s">
        <v>2330</v>
      </c>
      <c r="AM2505" s="90" t="s">
        <v>182</v>
      </c>
      <c r="AN2505" s="90" t="s">
        <v>2322</v>
      </c>
      <c r="AO2505" s="90"/>
      <c r="AP2505" s="90" t="s">
        <v>567</v>
      </c>
      <c r="AQ2505" s="90" t="s">
        <v>387</v>
      </c>
      <c r="AR2505" s="90" t="s">
        <v>2357</v>
      </c>
      <c r="AS2505" s="90" t="s">
        <v>60</v>
      </c>
      <c r="AT2505" s="90" t="s">
        <v>61</v>
      </c>
      <c r="AU2505" s="97" t="s">
        <v>62</v>
      </c>
      <c r="AV2505" s="98" t="s">
        <v>125</v>
      </c>
      <c r="AW2505" s="98" t="s">
        <v>324</v>
      </c>
      <c r="AX2505" s="97">
        <v>3202005</v>
      </c>
      <c r="AY2505" s="98" t="s">
        <v>325</v>
      </c>
      <c r="AZ2505" s="98" t="s">
        <v>389</v>
      </c>
      <c r="BA2505" s="24"/>
    </row>
    <row r="2506" spans="1:53" ht="84.75" customHeight="1">
      <c r="A2506" s="23" t="str">
        <f>+IFERROR(VLOOKUP(R2506,'[2]Listas niveles'!$D$2:$E$11,2,FALSE),"")</f>
        <v>DTOR</v>
      </c>
      <c r="B2506" s="23" t="str">
        <f>+IFERROR(VLOOKUP(AS2506,'[2]Listas anexo 1'!$A$7:$B$8,2,FALSE),"")</f>
        <v>ADMIN</v>
      </c>
      <c r="C2506" s="23" t="str">
        <f>+IFERROR(VLOOKUP(AT2506,'[2]Listas anexo 1'!$A$13:$B$15,2,FALSE),"")</f>
        <v>ADMINYCOOR</v>
      </c>
      <c r="D2506" s="23" t="str">
        <f>+IFERROR(VLOOKUP(AT2506,'[2]Listas anexo 1'!$A$13:$C$15,3,FALSE),"")</f>
        <v>CONTRIBUIR</v>
      </c>
      <c r="E2506" s="23" t="str">
        <f>+IFERROR(VLOOKUP(AT2506,'[2]Listas anexo 1'!$A$19:$B$21,2,FALSE),"")</f>
        <v>ADMINOB</v>
      </c>
      <c r="F2506" s="23" t="str">
        <f>+IFERROR(VLOOKUP(AV2506,'[2]Listas anexo 1'!$J$13:$K$21,2,FALSE),"")</f>
        <v>ADOBIII</v>
      </c>
      <c r="G2506" s="23" t="str">
        <f>+IFERROR(VLOOKUP(AW2506,'[2]LISTAS ANEXO 1. 2'!$A$9:$B$38,2,FALSE),"")</f>
        <v>AIX</v>
      </c>
      <c r="H2506" s="23" t="str">
        <f>+IFERROR(IF(C2506="ADMINYCOOR",VLOOKUP(AY2506,'[2]LISTAS ANEXO 1. 3'!$B$13:$C$42,2,FALSE),IF(C2506="TASAS",VLOOKUP(AY2506,'[2]LISTAS ANEXO 1. 3'!$B$43:$C$51,2,FALSE),IF(C2506="FORTALECIMIENTO",VLOOKUP(AY2506,'[2]LISTAS ANEXO 1. 3'!$B$52:$C$58,2,FALSE),""))),"")</f>
        <v>NN</v>
      </c>
      <c r="I2506" s="23" t="str">
        <f>+IFERROR(VLOOKUP(#REF!,'[2]LISTAS ANEXO 1. 4'!$B$74:$C$90,2,FALSE),"")</f>
        <v/>
      </c>
      <c r="J2506" s="23" t="str">
        <f>+IFERROR(VLOOKUP(X2506,[2]ORDINALES!$B$2:$C$5,2,FALSE),"")</f>
        <v>CTATRES</v>
      </c>
      <c r="K2506" s="23" t="str">
        <f>+IFERROR(VLOOKUP(#REF!,[2]REGION!$G$2:$I$1125,2,FALSE),"")</f>
        <v/>
      </c>
      <c r="L2506" s="23" t="str">
        <f>+IFERROR(VLOOKUP(AI2506,[2]REGION!$G$2:$I$1125,2,FALSE),"")</f>
        <v>META</v>
      </c>
      <c r="M2506" s="23" t="str">
        <f>+IFERROR(VLOOKUP(#REF!,[2]ORDINALES!$H$2:$I$382,2,FALSE),"")</f>
        <v/>
      </c>
      <c r="N2506" s="23" t="str">
        <f>IFERROR(VLOOKUP(U2506,'[2]Lista Willy'!$B$11:$D$14,3,FALSE),"")</f>
        <v>REC_11</v>
      </c>
      <c r="O2506" s="24"/>
      <c r="P2506" s="90">
        <v>76014</v>
      </c>
      <c r="Q2506" s="90" t="s">
        <v>540</v>
      </c>
      <c r="R2506" s="90" t="s">
        <v>2311</v>
      </c>
      <c r="S2506" s="90" t="s">
        <v>2444</v>
      </c>
      <c r="T2506" s="90" t="s">
        <v>2311</v>
      </c>
      <c r="U2506" s="90" t="s">
        <v>52</v>
      </c>
      <c r="V2506" s="94" t="s">
        <v>53</v>
      </c>
      <c r="W2506" s="90" t="s">
        <v>54</v>
      </c>
      <c r="X2506" s="90" t="s">
        <v>2362</v>
      </c>
      <c r="Y2506" s="90" t="s">
        <v>2454</v>
      </c>
      <c r="Z2506" s="88">
        <v>30027008</v>
      </c>
      <c r="AA2506" s="120"/>
      <c r="AB2506" s="88"/>
      <c r="AC2506" s="88"/>
      <c r="AD2506" s="88"/>
      <c r="AE2506" s="120">
        <v>30027008</v>
      </c>
      <c r="AF2506" s="88"/>
      <c r="AG2506" s="89">
        <v>0</v>
      </c>
      <c r="AH2506" s="90" t="s">
        <v>567</v>
      </c>
      <c r="AI2506" s="90" t="s">
        <v>2313</v>
      </c>
      <c r="AJ2506" s="90" t="s">
        <v>2446</v>
      </c>
      <c r="AK2506" s="90" t="s">
        <v>59</v>
      </c>
      <c r="AL2506" s="90" t="s">
        <v>2330</v>
      </c>
      <c r="AM2506" s="90" t="s">
        <v>182</v>
      </c>
      <c r="AN2506" s="90" t="s">
        <v>2322</v>
      </c>
      <c r="AO2506" s="90"/>
      <c r="AP2506" s="90" t="s">
        <v>567</v>
      </c>
      <c r="AQ2506" s="90" t="s">
        <v>387</v>
      </c>
      <c r="AR2506" s="90" t="s">
        <v>2357</v>
      </c>
      <c r="AS2506" s="90" t="s">
        <v>60</v>
      </c>
      <c r="AT2506" s="90" t="s">
        <v>61</v>
      </c>
      <c r="AU2506" s="97" t="s">
        <v>62</v>
      </c>
      <c r="AV2506" s="98" t="s">
        <v>272</v>
      </c>
      <c r="AW2506" s="98" t="s">
        <v>413</v>
      </c>
      <c r="AX2506" s="97">
        <v>3202014</v>
      </c>
      <c r="AY2506" s="98" t="s">
        <v>418</v>
      </c>
      <c r="AZ2506" s="98" t="s">
        <v>415</v>
      </c>
      <c r="BA2506" s="24"/>
    </row>
    <row r="2507" spans="1:53" ht="84.75" customHeight="1">
      <c r="A2507" s="23" t="str">
        <f>+IFERROR(VLOOKUP(R2507,'[2]Listas niveles'!$D$2:$E$11,2,FALSE),"")</f>
        <v>DTOR</v>
      </c>
      <c r="B2507" s="23" t="str">
        <f>+IFERROR(VLOOKUP(AS2507,'[2]Listas anexo 1'!$A$7:$B$8,2,FALSE),"")</f>
        <v>ADMIN</v>
      </c>
      <c r="C2507" s="23" t="str">
        <f>+IFERROR(VLOOKUP(AT2507,'[2]Listas anexo 1'!$A$13:$B$15,2,FALSE),"")</f>
        <v>ADMINYCOOR</v>
      </c>
      <c r="D2507" s="23" t="str">
        <f>+IFERROR(VLOOKUP(AT2507,'[2]Listas anexo 1'!$A$13:$C$15,3,FALSE),"")</f>
        <v>CONTRIBUIR</v>
      </c>
      <c r="E2507" s="23" t="str">
        <f>+IFERROR(VLOOKUP(AT2507,'[2]Listas anexo 1'!$A$19:$B$21,2,FALSE),"")</f>
        <v>ADMINOB</v>
      </c>
      <c r="F2507" s="23" t="str">
        <f>+IFERROR(VLOOKUP(AV2507,'[2]Listas anexo 1'!$J$13:$K$21,2,FALSE),"")</f>
        <v>ADOBIII</v>
      </c>
      <c r="G2507" s="23" t="str">
        <f>+IFERROR(VLOOKUP(AW2507,'[2]LISTAS ANEXO 1. 2'!$A$9:$B$38,2,FALSE),"")</f>
        <v>AX</v>
      </c>
      <c r="H2507" s="23" t="str">
        <f>+IFERROR(IF(C2507="ADMINYCOOR",VLOOKUP(AY2507,'[2]LISTAS ANEXO 1. 3'!$B$13:$C$42,2,FALSE),IF(C2507="TASAS",VLOOKUP(AY2507,'[2]LISTAS ANEXO 1. 3'!$B$43:$C$51,2,FALSE),IF(C2507="FORTALECIMIENTO",VLOOKUP(AY2507,'[2]LISTAS ANEXO 1. 3'!$B$52:$C$58,2,FALSE),""))),"")</f>
        <v>OO</v>
      </c>
      <c r="I2507" s="23" t="str">
        <f>+IFERROR(VLOOKUP(#REF!,'[2]LISTAS ANEXO 1. 4'!$B$74:$C$90,2,FALSE),"")</f>
        <v/>
      </c>
      <c r="J2507" s="23" t="str">
        <f>+IFERROR(VLOOKUP(X2507,[2]ORDINALES!$B$2:$C$5,2,FALSE),"")</f>
        <v>CTATRES</v>
      </c>
      <c r="K2507" s="23" t="str">
        <f>+IFERROR(VLOOKUP(#REF!,[2]REGION!$G$2:$I$1125,2,FALSE),"")</f>
        <v/>
      </c>
      <c r="L2507" s="23" t="str">
        <f>+IFERROR(VLOOKUP(AI2507,[2]REGION!$G$2:$I$1125,2,FALSE),"")</f>
        <v>META</v>
      </c>
      <c r="M2507" s="23" t="str">
        <f>+IFERROR(VLOOKUP(#REF!,[2]ORDINALES!$H$2:$I$382,2,FALSE),"")</f>
        <v/>
      </c>
      <c r="N2507" s="23" t="str">
        <f>IFERROR(VLOOKUP(U2507,'[2]Lista Willy'!$B$11:$D$14,3,FALSE),"")</f>
        <v>REC_11</v>
      </c>
      <c r="O2507" s="24"/>
      <c r="P2507" s="90">
        <v>76015</v>
      </c>
      <c r="Q2507" s="90" t="s">
        <v>540</v>
      </c>
      <c r="R2507" s="90" t="s">
        <v>2311</v>
      </c>
      <c r="S2507" s="90" t="s">
        <v>2444</v>
      </c>
      <c r="T2507" s="90" t="s">
        <v>2311</v>
      </c>
      <c r="U2507" s="90" t="s">
        <v>52</v>
      </c>
      <c r="V2507" s="94" t="s">
        <v>53</v>
      </c>
      <c r="W2507" s="90" t="s">
        <v>54</v>
      </c>
      <c r="X2507" s="90" t="s">
        <v>2362</v>
      </c>
      <c r="Y2507" s="90" t="s">
        <v>2455</v>
      </c>
      <c r="Z2507" s="88">
        <v>60054016</v>
      </c>
      <c r="AA2507" s="120"/>
      <c r="AB2507" s="88"/>
      <c r="AC2507" s="88"/>
      <c r="AD2507" s="88"/>
      <c r="AE2507" s="120">
        <v>60054016</v>
      </c>
      <c r="AF2507" s="88"/>
      <c r="AG2507" s="89">
        <v>0</v>
      </c>
      <c r="AH2507" s="90" t="s">
        <v>567</v>
      </c>
      <c r="AI2507" s="90" t="s">
        <v>2313</v>
      </c>
      <c r="AJ2507" s="90" t="s">
        <v>2320</v>
      </c>
      <c r="AK2507" s="90" t="s">
        <v>59</v>
      </c>
      <c r="AL2507" s="90" t="s">
        <v>2330</v>
      </c>
      <c r="AM2507" s="90"/>
      <c r="AN2507" s="90" t="s">
        <v>567</v>
      </c>
      <c r="AO2507" s="90"/>
      <c r="AP2507" s="90" t="s">
        <v>567</v>
      </c>
      <c r="AQ2507" s="90" t="s">
        <v>387</v>
      </c>
      <c r="AR2507" s="90" t="s">
        <v>2357</v>
      </c>
      <c r="AS2507" s="90" t="s">
        <v>60</v>
      </c>
      <c r="AT2507" s="90" t="s">
        <v>61</v>
      </c>
      <c r="AU2507" s="97" t="s">
        <v>62</v>
      </c>
      <c r="AV2507" s="98" t="s">
        <v>272</v>
      </c>
      <c r="AW2507" s="98" t="s">
        <v>335</v>
      </c>
      <c r="AX2507" s="97">
        <v>3202004</v>
      </c>
      <c r="AY2507" s="98" t="s">
        <v>336</v>
      </c>
      <c r="AZ2507" s="98" t="s">
        <v>337</v>
      </c>
      <c r="BA2507" s="24"/>
    </row>
    <row r="2508" spans="1:53" ht="84.75" customHeight="1">
      <c r="A2508" s="23" t="str">
        <f>+IFERROR(VLOOKUP(R2508,'[2]Listas niveles'!$D$2:$E$11,2,FALSE),"")</f>
        <v>DTOR</v>
      </c>
      <c r="B2508" s="23" t="str">
        <f>+IFERROR(VLOOKUP(AS2508,'[2]Listas anexo 1'!$A$7:$B$8,2,FALSE),"")</f>
        <v>ADMIN</v>
      </c>
      <c r="C2508" s="23" t="str">
        <f>+IFERROR(VLOOKUP(AT2508,'[2]Listas anexo 1'!$A$13:$B$15,2,FALSE),"")</f>
        <v>ADMINYCOOR</v>
      </c>
      <c r="D2508" s="23" t="str">
        <f>+IFERROR(VLOOKUP(AT2508,'[2]Listas anexo 1'!$A$13:$C$15,3,FALSE),"")</f>
        <v>CONTRIBUIR</v>
      </c>
      <c r="E2508" s="23" t="str">
        <f>+IFERROR(VLOOKUP(AT2508,'[2]Listas anexo 1'!$A$19:$B$21,2,FALSE),"")</f>
        <v>ADMINOB</v>
      </c>
      <c r="F2508" s="23" t="str">
        <f>+IFERROR(VLOOKUP(AV2508,'[2]Listas anexo 1'!$J$13:$K$21,2,FALSE),"")</f>
        <v>ADOBI</v>
      </c>
      <c r="G2508" s="23" t="str">
        <f>+IFERROR(VLOOKUP(AW2508,'[2]LISTAS ANEXO 1. 2'!$A$9:$B$38,2,FALSE),"")</f>
        <v>AI</v>
      </c>
      <c r="H2508" s="23" t="str">
        <f>+IFERROR(IF(C2508="ADMINYCOOR",VLOOKUP(AY2508,'[2]LISTAS ANEXO 1. 3'!$B$13:$C$42,2,FALSE),IF(C2508="TASAS",VLOOKUP(AY2508,'[2]LISTAS ANEXO 1. 3'!$B$43:$C$51,2,FALSE),IF(C2508="FORTALECIMIENTO",VLOOKUP(AY2508,'[2]LISTAS ANEXO 1. 3'!$B$52:$C$58,2,FALSE),""))),"")</f>
        <v>AA</v>
      </c>
      <c r="I2508" s="23" t="str">
        <f>+IFERROR(VLOOKUP(#REF!,'[2]LISTAS ANEXO 1. 4'!$B$74:$C$90,2,FALSE),"")</f>
        <v/>
      </c>
      <c r="J2508" s="23" t="str">
        <f>+IFERROR(VLOOKUP(X2508,[2]ORDINALES!$B$2:$C$5,2,FALSE),"")</f>
        <v>CTADOS</v>
      </c>
      <c r="K2508" s="23" t="str">
        <f>+IFERROR(VLOOKUP(#REF!,[2]REGION!$G$2:$I$1125,2,FALSE),"")</f>
        <v/>
      </c>
      <c r="L2508" s="23" t="str">
        <f>+IFERROR(VLOOKUP(AI2508,[2]REGION!$G$2:$I$1125,2,FALSE),"")</f>
        <v>META</v>
      </c>
      <c r="M2508" s="23" t="str">
        <f>+IFERROR(VLOOKUP(#REF!,[2]ORDINALES!$H$2:$I$382,2,FALSE),"")</f>
        <v/>
      </c>
      <c r="N2508" s="23" t="str">
        <f>IFERROR(VLOOKUP(U2508,'[2]Lista Willy'!$B$11:$D$14,3,FALSE),"")</f>
        <v>REC_11</v>
      </c>
      <c r="O2508" s="24"/>
      <c r="P2508" s="90">
        <v>76017</v>
      </c>
      <c r="Q2508" s="90" t="s">
        <v>540</v>
      </c>
      <c r="R2508" s="90" t="s">
        <v>2311</v>
      </c>
      <c r="S2508" s="90" t="s">
        <v>2444</v>
      </c>
      <c r="T2508" s="90" t="s">
        <v>2311</v>
      </c>
      <c r="U2508" s="90" t="s">
        <v>52</v>
      </c>
      <c r="V2508" s="94" t="s">
        <v>53</v>
      </c>
      <c r="W2508" s="90" t="s">
        <v>54</v>
      </c>
      <c r="X2508" s="90" t="s">
        <v>55</v>
      </c>
      <c r="Y2508" s="90" t="s">
        <v>2456</v>
      </c>
      <c r="Z2508" s="88">
        <v>62783744</v>
      </c>
      <c r="AA2508" s="120"/>
      <c r="AB2508" s="88"/>
      <c r="AC2508" s="88"/>
      <c r="AD2508" s="88"/>
      <c r="AE2508" s="120">
        <v>62783744</v>
      </c>
      <c r="AF2508" s="88">
        <v>56240000</v>
      </c>
      <c r="AG2508" s="88">
        <v>57927200</v>
      </c>
      <c r="AH2508" s="90" t="s">
        <v>2366</v>
      </c>
      <c r="AI2508" s="90" t="s">
        <v>2313</v>
      </c>
      <c r="AJ2508" s="90" t="s">
        <v>2446</v>
      </c>
      <c r="AK2508" s="90" t="s">
        <v>59</v>
      </c>
      <c r="AL2508" s="90" t="s">
        <v>2330</v>
      </c>
      <c r="AM2508" s="90" t="s">
        <v>182</v>
      </c>
      <c r="AN2508" s="90" t="s">
        <v>2322</v>
      </c>
      <c r="AO2508" s="90"/>
      <c r="AP2508" s="90" t="s">
        <v>567</v>
      </c>
      <c r="AQ2508" s="90" t="s">
        <v>387</v>
      </c>
      <c r="AR2508" s="90" t="s">
        <v>2357</v>
      </c>
      <c r="AS2508" s="90" t="s">
        <v>60</v>
      </c>
      <c r="AT2508" s="90" t="s">
        <v>61</v>
      </c>
      <c r="AU2508" s="97" t="s">
        <v>62</v>
      </c>
      <c r="AV2508" s="98" t="s">
        <v>125</v>
      </c>
      <c r="AW2508" s="98" t="s">
        <v>126</v>
      </c>
      <c r="AX2508" s="97">
        <v>3202032</v>
      </c>
      <c r="AY2508" s="98" t="s">
        <v>127</v>
      </c>
      <c r="AZ2508" s="98" t="s">
        <v>293</v>
      </c>
      <c r="BA2508" s="24"/>
    </row>
    <row r="2509" spans="1:53" ht="84.75" customHeight="1">
      <c r="A2509" s="23" t="str">
        <f>+IFERROR(VLOOKUP(R2509,'[2]Listas niveles'!$D$2:$E$11,2,FALSE),"")</f>
        <v>DTOR</v>
      </c>
      <c r="B2509" s="23" t="str">
        <f>+IFERROR(VLOOKUP(AS2509,'[2]Listas anexo 1'!$A$7:$B$8,2,FALSE),"")</f>
        <v>ADMIN</v>
      </c>
      <c r="C2509" s="23" t="str">
        <f>+IFERROR(VLOOKUP(AT2509,'[2]Listas anexo 1'!$A$13:$B$15,2,FALSE),"")</f>
        <v>ADMINYCOOR</v>
      </c>
      <c r="D2509" s="23" t="str">
        <f>+IFERROR(VLOOKUP(AT2509,'[2]Listas anexo 1'!$A$13:$C$15,3,FALSE),"")</f>
        <v>CONTRIBUIR</v>
      </c>
      <c r="E2509" s="23" t="str">
        <f>+IFERROR(VLOOKUP(AT2509,'[2]Listas anexo 1'!$A$19:$B$21,2,FALSE),"")</f>
        <v>ADMINOB</v>
      </c>
      <c r="F2509" s="23" t="str">
        <f>+IFERROR(VLOOKUP(AV2509,'[2]Listas anexo 1'!$J$13:$K$21,2,FALSE),"")</f>
        <v>ADOBI</v>
      </c>
      <c r="G2509" s="23" t="str">
        <f>+IFERROR(VLOOKUP(AW2509,'[2]LISTAS ANEXO 1. 2'!$A$9:$B$38,2,FALSE),"")</f>
        <v>AI</v>
      </c>
      <c r="H2509" s="23" t="str">
        <f>+IFERROR(IF(C2509="ADMINYCOOR",VLOOKUP(AY2509,'[2]LISTAS ANEXO 1. 3'!$B$13:$C$42,2,FALSE),IF(C2509="TASAS",VLOOKUP(AY2509,'[2]LISTAS ANEXO 1. 3'!$B$43:$C$51,2,FALSE),IF(C2509="FORTALECIMIENTO",VLOOKUP(AY2509,'[2]LISTAS ANEXO 1. 3'!$B$52:$C$58,2,FALSE),""))),"")</f>
        <v>AA</v>
      </c>
      <c r="I2509" s="23" t="str">
        <f>+IFERROR(VLOOKUP(#REF!,'[2]LISTAS ANEXO 1. 4'!$B$74:$C$90,2,FALSE),"")</f>
        <v/>
      </c>
      <c r="J2509" s="23" t="str">
        <f>+IFERROR(VLOOKUP(X2509,[2]ORDINALES!$B$2:$C$5,2,FALSE),"")</f>
        <v>CTADOS</v>
      </c>
      <c r="K2509" s="23" t="str">
        <f>+IFERROR(VLOOKUP(#REF!,[2]REGION!$G$2:$I$1125,2,FALSE),"")</f>
        <v/>
      </c>
      <c r="L2509" s="23" t="str">
        <f>+IFERROR(VLOOKUP(AI2509,[2]REGION!$G$2:$I$1125,2,FALSE),"")</f>
        <v>META</v>
      </c>
      <c r="M2509" s="23" t="str">
        <f>+IFERROR(VLOOKUP(#REF!,[2]ORDINALES!$H$2:$I$382,2,FALSE),"")</f>
        <v/>
      </c>
      <c r="N2509" s="23" t="str">
        <f>IFERROR(VLOOKUP(U2509,'[2]Lista Willy'!$B$11:$D$14,3,FALSE),"")</f>
        <v>REC_11</v>
      </c>
      <c r="O2509" s="24"/>
      <c r="P2509" s="90">
        <v>76018</v>
      </c>
      <c r="Q2509" s="90" t="s">
        <v>540</v>
      </c>
      <c r="R2509" s="90" t="s">
        <v>2311</v>
      </c>
      <c r="S2509" s="90" t="s">
        <v>2444</v>
      </c>
      <c r="T2509" s="90" t="s">
        <v>2311</v>
      </c>
      <c r="U2509" s="90" t="s">
        <v>52</v>
      </c>
      <c r="V2509" s="94" t="s">
        <v>53</v>
      </c>
      <c r="W2509" s="90" t="s">
        <v>54</v>
      </c>
      <c r="X2509" s="90" t="s">
        <v>55</v>
      </c>
      <c r="Y2509" s="90" t="s">
        <v>2457</v>
      </c>
      <c r="Z2509" s="88">
        <v>19552518</v>
      </c>
      <c r="AA2509" s="120"/>
      <c r="AB2509" s="88"/>
      <c r="AC2509" s="88"/>
      <c r="AD2509" s="88"/>
      <c r="AE2509" s="120">
        <v>19552518</v>
      </c>
      <c r="AF2509" s="88">
        <v>14120000</v>
      </c>
      <c r="AG2509" s="89">
        <v>14543600</v>
      </c>
      <c r="AH2509" s="90" t="s">
        <v>2366</v>
      </c>
      <c r="AI2509" s="90" t="s">
        <v>2313</v>
      </c>
      <c r="AJ2509" s="90" t="s">
        <v>2446</v>
      </c>
      <c r="AK2509" s="90" t="s">
        <v>59</v>
      </c>
      <c r="AL2509" s="90" t="s">
        <v>2330</v>
      </c>
      <c r="AM2509" s="90" t="s">
        <v>182</v>
      </c>
      <c r="AN2509" s="90" t="s">
        <v>2322</v>
      </c>
      <c r="AO2509" s="90"/>
      <c r="AP2509" s="90" t="s">
        <v>57</v>
      </c>
      <c r="AQ2509" s="90"/>
      <c r="AR2509" s="90" t="s">
        <v>57</v>
      </c>
      <c r="AS2509" s="90" t="s">
        <v>60</v>
      </c>
      <c r="AT2509" s="90" t="s">
        <v>61</v>
      </c>
      <c r="AU2509" s="97" t="s">
        <v>62</v>
      </c>
      <c r="AV2509" s="98" t="s">
        <v>125</v>
      </c>
      <c r="AW2509" s="98" t="s">
        <v>126</v>
      </c>
      <c r="AX2509" s="97">
        <v>3202032</v>
      </c>
      <c r="AY2509" s="98" t="s">
        <v>127</v>
      </c>
      <c r="AZ2509" s="98" t="s">
        <v>293</v>
      </c>
      <c r="BA2509" s="24"/>
    </row>
    <row r="2510" spans="1:53" ht="84.75" customHeight="1">
      <c r="A2510" s="23" t="str">
        <f>+IFERROR(VLOOKUP(R2510,'[2]Listas niveles'!$D$2:$E$11,2,FALSE),"")</f>
        <v>DTOR</v>
      </c>
      <c r="B2510" s="23" t="str">
        <f>+IFERROR(VLOOKUP(AS2510,'[2]Listas anexo 1'!$A$7:$B$8,2,FALSE),"")</f>
        <v>ADMIN</v>
      </c>
      <c r="C2510" s="23" t="str">
        <f>+IFERROR(VLOOKUP(AT2510,'[2]Listas anexo 1'!$A$13:$B$15,2,FALSE),"")</f>
        <v>ADMINYCOOR</v>
      </c>
      <c r="D2510" s="23" t="str">
        <f>+IFERROR(VLOOKUP(AT2510,'[2]Listas anexo 1'!$A$13:$C$15,3,FALSE),"")</f>
        <v>CONTRIBUIR</v>
      </c>
      <c r="E2510" s="23" t="str">
        <f>+IFERROR(VLOOKUP(AT2510,'[2]Listas anexo 1'!$A$19:$B$21,2,FALSE),"")</f>
        <v>ADMINOB</v>
      </c>
      <c r="F2510" s="23" t="str">
        <f>+IFERROR(VLOOKUP(AV2510,'[2]Listas anexo 1'!$J$13:$K$21,2,FALSE),"")</f>
        <v>ADOBIV</v>
      </c>
      <c r="G2510" s="23" t="str">
        <f>+IFERROR(VLOOKUP(AW2510,'[2]LISTAS ANEXO 1. 2'!$A$9:$B$38,2,FALSE),"")</f>
        <v>AXI</v>
      </c>
      <c r="H2510" s="23" t="str">
        <f>+IFERROR(IF(C2510="ADMINYCOOR",VLOOKUP(AY2510,'[2]LISTAS ANEXO 1. 3'!$B$13:$C$42,2,FALSE),IF(C2510="TASAS",VLOOKUP(AY2510,'[2]LISTAS ANEXO 1. 3'!$B$43:$C$51,2,FALSE),IF(C2510="FORTALECIMIENTO",VLOOKUP(AY2510,'[2]LISTAS ANEXO 1. 3'!$B$52:$C$58,2,FALSE),""))),"")</f>
        <v>PP</v>
      </c>
      <c r="I2510" s="23" t="str">
        <f>+IFERROR(VLOOKUP(#REF!,'[2]LISTAS ANEXO 1. 4'!$B$74:$C$90,2,FALSE),"")</f>
        <v/>
      </c>
      <c r="J2510" s="23" t="str">
        <f>+IFERROR(VLOOKUP(X2510,[2]ORDINALES!$B$2:$C$5,2,FALSE),"")</f>
        <v>CTADOS</v>
      </c>
      <c r="K2510" s="23" t="str">
        <f>+IFERROR(VLOOKUP(#REF!,[2]REGION!$G$2:$I$1125,2,FALSE),"")</f>
        <v/>
      </c>
      <c r="L2510" s="23" t="str">
        <f>+IFERROR(VLOOKUP(AI2510,[2]REGION!$G$2:$I$1125,2,FALSE),"")</f>
        <v>NACION</v>
      </c>
      <c r="M2510" s="23" t="str">
        <f>+IFERROR(VLOOKUP(#REF!,[2]ORDINALES!$H$2:$I$382,2,FALSE),"")</f>
        <v/>
      </c>
      <c r="N2510" s="23" t="str">
        <f>IFERROR(VLOOKUP(U2510,'[2]Lista Willy'!$B$11:$D$14,3,FALSE),"")</f>
        <v>REC_11</v>
      </c>
      <c r="O2510" s="24"/>
      <c r="P2510" s="90">
        <v>77000</v>
      </c>
      <c r="Q2510" s="90" t="s">
        <v>540</v>
      </c>
      <c r="R2510" s="90" t="s">
        <v>2311</v>
      </c>
      <c r="S2510" s="90" t="s">
        <v>2458</v>
      </c>
      <c r="T2510" s="90" t="s">
        <v>2311</v>
      </c>
      <c r="U2510" s="90" t="s">
        <v>52</v>
      </c>
      <c r="V2510" s="94" t="s">
        <v>53</v>
      </c>
      <c r="W2510" s="90" t="s">
        <v>54</v>
      </c>
      <c r="X2510" s="90" t="s">
        <v>55</v>
      </c>
      <c r="Y2510" s="90" t="s">
        <v>2334</v>
      </c>
      <c r="Z2510" s="88">
        <v>52005602</v>
      </c>
      <c r="AA2510" s="120"/>
      <c r="AB2510" s="88"/>
      <c r="AC2510" s="88"/>
      <c r="AD2510" s="88"/>
      <c r="AE2510" s="120">
        <v>52005602</v>
      </c>
      <c r="AF2510" s="88"/>
      <c r="AG2510" s="89">
        <v>0</v>
      </c>
      <c r="AH2510" s="90" t="s">
        <v>567</v>
      </c>
      <c r="AI2510" s="90" t="s">
        <v>58</v>
      </c>
      <c r="AJ2510" s="90" t="s">
        <v>58</v>
      </c>
      <c r="AK2510" s="90" t="s">
        <v>59</v>
      </c>
      <c r="AL2510" s="90" t="s">
        <v>2330</v>
      </c>
      <c r="AM2510" s="90"/>
      <c r="AN2510" s="90" t="s">
        <v>567</v>
      </c>
      <c r="AO2510" s="90"/>
      <c r="AP2510" s="90" t="s">
        <v>567</v>
      </c>
      <c r="AQ2510" s="90" t="s">
        <v>387</v>
      </c>
      <c r="AR2510" s="90" t="s">
        <v>2357</v>
      </c>
      <c r="AS2510" s="90" t="s">
        <v>60</v>
      </c>
      <c r="AT2510" s="90" t="s">
        <v>61</v>
      </c>
      <c r="AU2510" s="97" t="s">
        <v>62</v>
      </c>
      <c r="AV2510" s="98" t="s">
        <v>63</v>
      </c>
      <c r="AW2510" s="98" t="s">
        <v>442</v>
      </c>
      <c r="AX2510" s="97">
        <v>3202002</v>
      </c>
      <c r="AY2510" s="98" t="s">
        <v>211</v>
      </c>
      <c r="AZ2510" s="98" t="s">
        <v>447</v>
      </c>
      <c r="BA2510" s="24"/>
    </row>
    <row r="2511" spans="1:53" ht="84.75" customHeight="1">
      <c r="A2511" s="23" t="str">
        <f>+IFERROR(VLOOKUP(R2511,'[2]Listas niveles'!$D$2:$E$11,2,FALSE),"")</f>
        <v>DTOR</v>
      </c>
      <c r="B2511" s="23" t="str">
        <f>+IFERROR(VLOOKUP(AS2511,'[2]Listas anexo 1'!$A$7:$B$8,2,FALSE),"")</f>
        <v>ADMIN</v>
      </c>
      <c r="C2511" s="23" t="str">
        <f>+IFERROR(VLOOKUP(AT2511,'[2]Listas anexo 1'!$A$13:$B$15,2,FALSE),"")</f>
        <v>ADMINYCOOR</v>
      </c>
      <c r="D2511" s="23" t="str">
        <f>+IFERROR(VLOOKUP(AT2511,'[2]Listas anexo 1'!$A$13:$C$15,3,FALSE),"")</f>
        <v>CONTRIBUIR</v>
      </c>
      <c r="E2511" s="23" t="str">
        <f>+IFERROR(VLOOKUP(AT2511,'[2]Listas anexo 1'!$A$19:$B$21,2,FALSE),"")</f>
        <v>ADMINOB</v>
      </c>
      <c r="F2511" s="23" t="str">
        <f>+IFERROR(VLOOKUP(AV2511,'[2]Listas anexo 1'!$J$13:$K$21,2,FALSE),"")</f>
        <v>ADOBIV</v>
      </c>
      <c r="G2511" s="23" t="str">
        <f>+IFERROR(VLOOKUP(AW2511,'[2]LISTAS ANEXO 1. 2'!$A$9:$B$38,2,FALSE),"")</f>
        <v>AXI</v>
      </c>
      <c r="H2511" s="23" t="str">
        <f>+IFERROR(IF(C2511="ADMINYCOOR",VLOOKUP(AY2511,'[2]LISTAS ANEXO 1. 3'!$B$13:$C$42,2,FALSE),IF(C2511="TASAS",VLOOKUP(AY2511,'[2]LISTAS ANEXO 1. 3'!$B$43:$C$51,2,FALSE),IF(C2511="FORTALECIMIENTO",VLOOKUP(AY2511,'[2]LISTAS ANEXO 1. 3'!$B$52:$C$58,2,FALSE),""))),"")</f>
        <v>PP</v>
      </c>
      <c r="I2511" s="23" t="str">
        <f>+IFERROR(VLOOKUP(#REF!,'[2]LISTAS ANEXO 1. 4'!$B$74:$C$90,2,FALSE),"")</f>
        <v/>
      </c>
      <c r="J2511" s="23" t="str">
        <f>+IFERROR(VLOOKUP(X2511,[2]ORDINALES!$B$2:$C$5,2,FALSE),"")</f>
        <v>CTADOS</v>
      </c>
      <c r="K2511" s="23" t="str">
        <f>+IFERROR(VLOOKUP(#REF!,[2]REGION!$G$2:$I$1125,2,FALSE),"")</f>
        <v/>
      </c>
      <c r="L2511" s="23" t="str">
        <f>+IFERROR(VLOOKUP(AI2511,[2]REGION!$G$2:$I$1125,2,FALSE),"")</f>
        <v>NACION</v>
      </c>
      <c r="M2511" s="23" t="str">
        <f>+IFERROR(VLOOKUP(#REF!,[2]ORDINALES!$H$2:$I$382,2,FALSE),"")</f>
        <v/>
      </c>
      <c r="N2511" s="23" t="str">
        <f>IFERROR(VLOOKUP(U2511,'[2]Lista Willy'!$B$11:$D$14,3,FALSE),"")</f>
        <v>REC_11</v>
      </c>
      <c r="O2511" s="24"/>
      <c r="P2511" s="90">
        <v>77002</v>
      </c>
      <c r="Q2511" s="90" t="s">
        <v>540</v>
      </c>
      <c r="R2511" s="90" t="s">
        <v>2311</v>
      </c>
      <c r="S2511" s="90" t="s">
        <v>2458</v>
      </c>
      <c r="T2511" s="90" t="s">
        <v>2311</v>
      </c>
      <c r="U2511" s="90" t="s">
        <v>52</v>
      </c>
      <c r="V2511" s="94" t="s">
        <v>53</v>
      </c>
      <c r="W2511" s="90" t="s">
        <v>54</v>
      </c>
      <c r="X2511" s="90" t="s">
        <v>55</v>
      </c>
      <c r="Y2511" s="90" t="s">
        <v>2361</v>
      </c>
      <c r="Z2511" s="88">
        <v>11000000</v>
      </c>
      <c r="AA2511" s="120"/>
      <c r="AB2511" s="88"/>
      <c r="AC2511" s="88"/>
      <c r="AD2511" s="88"/>
      <c r="AE2511" s="120">
        <v>11000000</v>
      </c>
      <c r="AF2511" s="88"/>
      <c r="AG2511" s="89">
        <v>0</v>
      </c>
      <c r="AH2511" s="90" t="s">
        <v>567</v>
      </c>
      <c r="AI2511" s="90" t="s">
        <v>58</v>
      </c>
      <c r="AJ2511" s="90" t="s">
        <v>58</v>
      </c>
      <c r="AK2511" s="90" t="s">
        <v>59</v>
      </c>
      <c r="AL2511" s="90" t="s">
        <v>2330</v>
      </c>
      <c r="AM2511" s="90"/>
      <c r="AN2511" s="90" t="s">
        <v>567</v>
      </c>
      <c r="AO2511" s="90"/>
      <c r="AP2511" s="90" t="s">
        <v>567</v>
      </c>
      <c r="AQ2511" s="90" t="s">
        <v>387</v>
      </c>
      <c r="AR2511" s="90" t="s">
        <v>2357</v>
      </c>
      <c r="AS2511" s="90" t="s">
        <v>60</v>
      </c>
      <c r="AT2511" s="90" t="s">
        <v>61</v>
      </c>
      <c r="AU2511" s="97" t="s">
        <v>62</v>
      </c>
      <c r="AV2511" s="98" t="s">
        <v>63</v>
      </c>
      <c r="AW2511" s="98" t="s">
        <v>442</v>
      </c>
      <c r="AX2511" s="97">
        <v>3202002</v>
      </c>
      <c r="AY2511" s="98" t="s">
        <v>211</v>
      </c>
      <c r="AZ2511" s="98" t="s">
        <v>447</v>
      </c>
      <c r="BA2511" s="24"/>
    </row>
    <row r="2512" spans="1:53" ht="84.75" customHeight="1">
      <c r="A2512" s="23" t="str">
        <f>+IFERROR(VLOOKUP(R2512,'[2]Listas niveles'!$D$2:$E$11,2,FALSE),"")</f>
        <v>DTOR</v>
      </c>
      <c r="B2512" s="23" t="str">
        <f>+IFERROR(VLOOKUP(AS2512,'[2]Listas anexo 1'!$A$7:$B$8,2,FALSE),"")</f>
        <v>ADMIN</v>
      </c>
      <c r="C2512" s="23" t="str">
        <f>+IFERROR(VLOOKUP(AT2512,'[2]Listas anexo 1'!$A$13:$B$15,2,FALSE),"")</f>
        <v>ADMINYCOOR</v>
      </c>
      <c r="D2512" s="23" t="str">
        <f>+IFERROR(VLOOKUP(AT2512,'[2]Listas anexo 1'!$A$13:$C$15,3,FALSE),"")</f>
        <v>CONTRIBUIR</v>
      </c>
      <c r="E2512" s="23" t="str">
        <f>+IFERROR(VLOOKUP(AT2512,'[2]Listas anexo 1'!$A$19:$B$21,2,FALSE),"")</f>
        <v>ADMINOB</v>
      </c>
      <c r="F2512" s="23" t="str">
        <f>+IFERROR(VLOOKUP(AV2512,'[2]Listas anexo 1'!$J$13:$K$21,2,FALSE),"")</f>
        <v>ADOBIV</v>
      </c>
      <c r="G2512" s="23" t="str">
        <f>+IFERROR(VLOOKUP(AW2512,'[2]LISTAS ANEXO 1. 2'!$A$9:$B$38,2,FALSE),"")</f>
        <v>AXI</v>
      </c>
      <c r="H2512" s="23" t="str">
        <f>+IFERROR(IF(C2512="ADMINYCOOR",VLOOKUP(AY2512,'[2]LISTAS ANEXO 1. 3'!$B$13:$C$42,2,FALSE),IF(C2512="TASAS",VLOOKUP(AY2512,'[2]LISTAS ANEXO 1. 3'!$B$43:$C$51,2,FALSE),IF(C2512="FORTALECIMIENTO",VLOOKUP(AY2512,'[2]LISTAS ANEXO 1. 3'!$B$52:$C$58,2,FALSE),""))),"")</f>
        <v>PP</v>
      </c>
      <c r="I2512" s="23" t="str">
        <f>+IFERROR(VLOOKUP(#REF!,'[2]LISTAS ANEXO 1. 4'!$B$74:$C$90,2,FALSE),"")</f>
        <v/>
      </c>
      <c r="J2512" s="23" t="str">
        <f>+IFERROR(VLOOKUP(X2512,[2]ORDINALES!$B$2:$C$5,2,FALSE),"")</f>
        <v>CTADOS</v>
      </c>
      <c r="K2512" s="23" t="str">
        <f>+IFERROR(VLOOKUP(#REF!,[2]REGION!$G$2:$I$1125,2,FALSE),"")</f>
        <v/>
      </c>
      <c r="L2512" s="23" t="str">
        <f>+IFERROR(VLOOKUP(AI2512,[2]REGION!$G$2:$I$1125,2,FALSE),"")</f>
        <v>NACION</v>
      </c>
      <c r="M2512" s="23" t="str">
        <f>+IFERROR(VLOOKUP(#REF!,[2]ORDINALES!$H$2:$I$382,2,FALSE),"")</f>
        <v/>
      </c>
      <c r="N2512" s="23" t="str">
        <f>IFERROR(VLOOKUP(U2512,'[2]Lista Willy'!$B$11:$D$14,3,FALSE),"")</f>
        <v>REC_21</v>
      </c>
      <c r="O2512" s="24"/>
      <c r="P2512" s="90">
        <v>77003</v>
      </c>
      <c r="Q2512" s="90" t="s">
        <v>540</v>
      </c>
      <c r="R2512" s="90" t="s">
        <v>2311</v>
      </c>
      <c r="S2512" s="90" t="s">
        <v>2458</v>
      </c>
      <c r="T2512" s="90" t="s">
        <v>2311</v>
      </c>
      <c r="U2512" s="90" t="s">
        <v>1028</v>
      </c>
      <c r="V2512" s="94" t="s">
        <v>154</v>
      </c>
      <c r="W2512" s="90" t="s">
        <v>54</v>
      </c>
      <c r="X2512" s="90" t="s">
        <v>55</v>
      </c>
      <c r="Y2512" s="90" t="s">
        <v>2459</v>
      </c>
      <c r="Z2512" s="88">
        <v>10000000</v>
      </c>
      <c r="AA2512" s="120"/>
      <c r="AB2512" s="88"/>
      <c r="AC2512" s="88"/>
      <c r="AD2512" s="88"/>
      <c r="AE2512" s="120">
        <v>10000000</v>
      </c>
      <c r="AF2512" s="88"/>
      <c r="AG2512" s="89">
        <v>0</v>
      </c>
      <c r="AH2512" s="90" t="s">
        <v>567</v>
      </c>
      <c r="AI2512" s="90" t="s">
        <v>58</v>
      </c>
      <c r="AJ2512" s="90" t="s">
        <v>58</v>
      </c>
      <c r="AK2512" s="90" t="s">
        <v>59</v>
      </c>
      <c r="AL2512" s="90" t="s">
        <v>2330</v>
      </c>
      <c r="AM2512" s="90"/>
      <c r="AN2512" s="90" t="s">
        <v>567</v>
      </c>
      <c r="AO2512" s="90"/>
      <c r="AP2512" s="90" t="s">
        <v>567</v>
      </c>
      <c r="AQ2512" s="90" t="s">
        <v>387</v>
      </c>
      <c r="AR2512" s="90" t="s">
        <v>2357</v>
      </c>
      <c r="AS2512" s="90" t="s">
        <v>60</v>
      </c>
      <c r="AT2512" s="90" t="s">
        <v>61</v>
      </c>
      <c r="AU2512" s="97" t="s">
        <v>62</v>
      </c>
      <c r="AV2512" s="98" t="s">
        <v>63</v>
      </c>
      <c r="AW2512" s="98" t="s">
        <v>442</v>
      </c>
      <c r="AX2512" s="97">
        <v>3202002</v>
      </c>
      <c r="AY2512" s="98" t="s">
        <v>211</v>
      </c>
      <c r="AZ2512" s="98" t="s">
        <v>447</v>
      </c>
      <c r="BA2512" s="24"/>
    </row>
    <row r="2513" spans="1:53" ht="84.75" customHeight="1">
      <c r="A2513" s="23" t="str">
        <f>+IFERROR(VLOOKUP(R2513,'[2]Listas niveles'!$D$2:$E$11,2,FALSE),"")</f>
        <v>DTOR</v>
      </c>
      <c r="B2513" s="23" t="str">
        <f>+IFERROR(VLOOKUP(AS2513,'[2]Listas anexo 1'!$A$7:$B$8,2,FALSE),"")</f>
        <v>ADMIN</v>
      </c>
      <c r="C2513" s="23" t="str">
        <f>+IFERROR(VLOOKUP(AT2513,'[2]Listas anexo 1'!$A$13:$B$15,2,FALSE),"")</f>
        <v>ADMINYCOOR</v>
      </c>
      <c r="D2513" s="23" t="str">
        <f>+IFERROR(VLOOKUP(AT2513,'[2]Listas anexo 1'!$A$13:$C$15,3,FALSE),"")</f>
        <v>CONTRIBUIR</v>
      </c>
      <c r="E2513" s="23" t="str">
        <f>+IFERROR(VLOOKUP(AT2513,'[2]Listas anexo 1'!$A$19:$B$21,2,FALSE),"")</f>
        <v>ADMINOB</v>
      </c>
      <c r="F2513" s="23" t="str">
        <f>+IFERROR(VLOOKUP(AV2513,'[2]Listas anexo 1'!$J$13:$K$21,2,FALSE),"")</f>
        <v>ADOBI</v>
      </c>
      <c r="G2513" s="23" t="str">
        <f>+IFERROR(VLOOKUP(AW2513,'[2]LISTAS ANEXO 1. 2'!$A$9:$B$38,2,FALSE),"")</f>
        <v>AI</v>
      </c>
      <c r="H2513" s="23" t="str">
        <f>+IFERROR(IF(C2513="ADMINYCOOR",VLOOKUP(AY2513,'[2]LISTAS ANEXO 1. 3'!$B$13:$C$42,2,FALSE),IF(C2513="TASAS",VLOOKUP(AY2513,'[2]LISTAS ANEXO 1. 3'!$B$43:$C$51,2,FALSE),IF(C2513="FORTALECIMIENTO",VLOOKUP(AY2513,'[2]LISTAS ANEXO 1. 3'!$B$52:$C$58,2,FALSE),""))),"")</f>
        <v>AA</v>
      </c>
      <c r="I2513" s="23" t="str">
        <f>+IFERROR(VLOOKUP(#REF!,'[2]LISTAS ANEXO 1. 4'!$B$74:$C$90,2,FALSE),"")</f>
        <v/>
      </c>
      <c r="J2513" s="23" t="str">
        <f>+IFERROR(VLOOKUP(X2513,[2]ORDINALES!$B$2:$C$5,2,FALSE),"")</f>
        <v>CTADOS</v>
      </c>
      <c r="K2513" s="23" t="str">
        <f>+IFERROR(VLOOKUP(#REF!,[2]REGION!$G$2:$I$1125,2,FALSE),"")</f>
        <v/>
      </c>
      <c r="L2513" s="23" t="str">
        <f>+IFERROR(VLOOKUP(AI2513,[2]REGION!$G$2:$I$1125,2,FALSE),"")</f>
        <v>NACION</v>
      </c>
      <c r="M2513" s="23" t="str">
        <f>+IFERROR(VLOOKUP(#REF!,[2]ORDINALES!$H$2:$I$382,2,FALSE),"")</f>
        <v/>
      </c>
      <c r="N2513" s="23" t="str">
        <f>IFERROR(VLOOKUP(U2513,'[2]Lista Willy'!$B$11:$D$14,3,FALSE),"")</f>
        <v>REC_11</v>
      </c>
      <c r="O2513" s="24"/>
      <c r="P2513" s="90">
        <v>77004</v>
      </c>
      <c r="Q2513" s="90" t="s">
        <v>540</v>
      </c>
      <c r="R2513" s="90" t="s">
        <v>2311</v>
      </c>
      <c r="S2513" s="90" t="s">
        <v>2458</v>
      </c>
      <c r="T2513" s="90" t="s">
        <v>2311</v>
      </c>
      <c r="U2513" s="90" t="s">
        <v>52</v>
      </c>
      <c r="V2513" s="94" t="s">
        <v>53</v>
      </c>
      <c r="W2513" s="90" t="s">
        <v>54</v>
      </c>
      <c r="X2513" s="90" t="s">
        <v>55</v>
      </c>
      <c r="Y2513" s="90" t="s">
        <v>2460</v>
      </c>
      <c r="Z2513" s="119">
        <v>183530193</v>
      </c>
      <c r="AA2513" s="120"/>
      <c r="AB2513" s="119"/>
      <c r="AC2513" s="119"/>
      <c r="AD2513" s="119"/>
      <c r="AE2513" s="120">
        <v>183530193</v>
      </c>
      <c r="AF2513" s="88"/>
      <c r="AG2513" s="89">
        <v>0</v>
      </c>
      <c r="AH2513" s="90" t="s">
        <v>567</v>
      </c>
      <c r="AI2513" s="90" t="s">
        <v>58</v>
      </c>
      <c r="AJ2513" s="90" t="s">
        <v>58</v>
      </c>
      <c r="AK2513" s="90" t="s">
        <v>59</v>
      </c>
      <c r="AL2513" s="90" t="s">
        <v>2330</v>
      </c>
      <c r="AM2513" s="90"/>
      <c r="AN2513" s="90" t="s">
        <v>567</v>
      </c>
      <c r="AO2513" s="90"/>
      <c r="AP2513" s="90" t="s">
        <v>567</v>
      </c>
      <c r="AQ2513" s="90" t="s">
        <v>387</v>
      </c>
      <c r="AR2513" s="90" t="s">
        <v>2357</v>
      </c>
      <c r="AS2513" s="90" t="s">
        <v>60</v>
      </c>
      <c r="AT2513" s="90" t="s">
        <v>61</v>
      </c>
      <c r="AU2513" s="97" t="s">
        <v>62</v>
      </c>
      <c r="AV2513" s="98" t="s">
        <v>125</v>
      </c>
      <c r="AW2513" s="98" t="s">
        <v>126</v>
      </c>
      <c r="AX2513" s="97">
        <v>3202032</v>
      </c>
      <c r="AY2513" s="98" t="s">
        <v>127</v>
      </c>
      <c r="AZ2513" s="98" t="s">
        <v>128</v>
      </c>
      <c r="BA2513" s="24"/>
    </row>
    <row r="2514" spans="1:53" ht="84.75" customHeight="1">
      <c r="A2514" s="23" t="str">
        <f>+IFERROR(VLOOKUP(R2514,'[2]Listas niveles'!$D$2:$E$11,2,FALSE),"")</f>
        <v>DTOR</v>
      </c>
      <c r="B2514" s="23" t="str">
        <f>+IFERROR(VLOOKUP(AS2514,'[2]Listas anexo 1'!$A$7:$B$8,2,FALSE),"")</f>
        <v>ADMIN</v>
      </c>
      <c r="C2514" s="23" t="str">
        <f>+IFERROR(VLOOKUP(AT2514,'[2]Listas anexo 1'!$A$13:$B$15,2,FALSE),"")</f>
        <v>ADMINYCOOR</v>
      </c>
      <c r="D2514" s="23" t="str">
        <f>+IFERROR(VLOOKUP(AT2514,'[2]Listas anexo 1'!$A$13:$C$15,3,FALSE),"")</f>
        <v>CONTRIBUIR</v>
      </c>
      <c r="E2514" s="23" t="str">
        <f>+IFERROR(VLOOKUP(AT2514,'[2]Listas anexo 1'!$A$19:$B$21,2,FALSE),"")</f>
        <v>ADMINOB</v>
      </c>
      <c r="F2514" s="23" t="str">
        <f>+IFERROR(VLOOKUP(AV2514,'[2]Listas anexo 1'!$J$13:$K$21,2,FALSE),"")</f>
        <v>ADOBI</v>
      </c>
      <c r="G2514" s="23" t="str">
        <f>+IFERROR(VLOOKUP(AW2514,'[2]LISTAS ANEXO 1. 2'!$A$9:$B$38,2,FALSE),"")</f>
        <v>AI</v>
      </c>
      <c r="H2514" s="23" t="str">
        <f>+IFERROR(IF(C2514="ADMINYCOOR",VLOOKUP(AY2514,'[2]LISTAS ANEXO 1. 3'!$B$13:$C$42,2,FALSE),IF(C2514="TASAS",VLOOKUP(AY2514,'[2]LISTAS ANEXO 1. 3'!$B$43:$C$51,2,FALSE),IF(C2514="FORTALECIMIENTO",VLOOKUP(AY2514,'[2]LISTAS ANEXO 1. 3'!$B$52:$C$58,2,FALSE),""))),"")</f>
        <v>AA</v>
      </c>
      <c r="I2514" s="23" t="str">
        <f>+IFERROR(VLOOKUP(#REF!,'[2]LISTAS ANEXO 1. 4'!$B$74:$C$90,2,FALSE),"")</f>
        <v/>
      </c>
      <c r="J2514" s="23" t="str">
        <f>+IFERROR(VLOOKUP(X2514,[2]ORDINALES!$B$2:$C$5,2,FALSE),"")</f>
        <v>CTADOS</v>
      </c>
      <c r="K2514" s="23" t="str">
        <f>+IFERROR(VLOOKUP(#REF!,[2]REGION!$G$2:$I$1125,2,FALSE),"")</f>
        <v/>
      </c>
      <c r="L2514" s="23" t="str">
        <f>+IFERROR(VLOOKUP(AI2514,[2]REGION!$G$2:$I$1125,2,FALSE),"")</f>
        <v>NACION</v>
      </c>
      <c r="M2514" s="23" t="str">
        <f>+IFERROR(VLOOKUP(#REF!,[2]ORDINALES!$H$2:$I$382,2,FALSE),"")</f>
        <v/>
      </c>
      <c r="N2514" s="23" t="str">
        <f>IFERROR(VLOOKUP(U2514,'[2]Lista Willy'!$B$11:$D$14,3,FALSE),"")</f>
        <v>REC_11</v>
      </c>
      <c r="O2514" s="24"/>
      <c r="P2514" s="90">
        <v>77005</v>
      </c>
      <c r="Q2514" s="90" t="s">
        <v>540</v>
      </c>
      <c r="R2514" s="90" t="s">
        <v>2311</v>
      </c>
      <c r="S2514" s="90" t="s">
        <v>2458</v>
      </c>
      <c r="T2514" s="90" t="s">
        <v>2311</v>
      </c>
      <c r="U2514" s="90" t="s">
        <v>52</v>
      </c>
      <c r="V2514" s="94" t="s">
        <v>53</v>
      </c>
      <c r="W2514" s="90" t="s">
        <v>54</v>
      </c>
      <c r="X2514" s="90" t="s">
        <v>55</v>
      </c>
      <c r="Y2514" s="90" t="s">
        <v>2461</v>
      </c>
      <c r="Z2514" s="88">
        <v>13000000</v>
      </c>
      <c r="AA2514" s="120"/>
      <c r="AB2514" s="88"/>
      <c r="AC2514" s="88"/>
      <c r="AD2514" s="88"/>
      <c r="AE2514" s="120">
        <v>13000000</v>
      </c>
      <c r="AF2514" s="88"/>
      <c r="AG2514" s="89">
        <v>0</v>
      </c>
      <c r="AH2514" s="90" t="s">
        <v>567</v>
      </c>
      <c r="AI2514" s="90" t="s">
        <v>58</v>
      </c>
      <c r="AJ2514" s="90" t="s">
        <v>58</v>
      </c>
      <c r="AK2514" s="90" t="s">
        <v>59</v>
      </c>
      <c r="AL2514" s="90" t="s">
        <v>2330</v>
      </c>
      <c r="AM2514" s="90"/>
      <c r="AN2514" s="90" t="s">
        <v>567</v>
      </c>
      <c r="AO2514" s="90"/>
      <c r="AP2514" s="90" t="s">
        <v>567</v>
      </c>
      <c r="AQ2514" s="90" t="s">
        <v>387</v>
      </c>
      <c r="AR2514" s="90" t="s">
        <v>2357</v>
      </c>
      <c r="AS2514" s="90" t="s">
        <v>60</v>
      </c>
      <c r="AT2514" s="90" t="s">
        <v>61</v>
      </c>
      <c r="AU2514" s="97" t="s">
        <v>62</v>
      </c>
      <c r="AV2514" s="98" t="s">
        <v>125</v>
      </c>
      <c r="AW2514" s="98" t="s">
        <v>126</v>
      </c>
      <c r="AX2514" s="97">
        <v>3202032</v>
      </c>
      <c r="AY2514" s="98" t="s">
        <v>127</v>
      </c>
      <c r="AZ2514" s="98" t="s">
        <v>128</v>
      </c>
      <c r="BA2514" s="24"/>
    </row>
    <row r="2515" spans="1:53" ht="84.75" customHeight="1">
      <c r="A2515" s="23" t="str">
        <f>+IFERROR(VLOOKUP(R2515,'[2]Listas niveles'!$D$2:$E$11,2,FALSE),"")</f>
        <v>DTOR</v>
      </c>
      <c r="B2515" s="23" t="str">
        <f>+IFERROR(VLOOKUP(AS2515,'[2]Listas anexo 1'!$A$7:$B$8,2,FALSE),"")</f>
        <v>ADMIN</v>
      </c>
      <c r="C2515" s="23" t="str">
        <f>+IFERROR(VLOOKUP(AT2515,'[2]Listas anexo 1'!$A$13:$B$15,2,FALSE),"")</f>
        <v>ADMINYCOOR</v>
      </c>
      <c r="D2515" s="23" t="str">
        <f>+IFERROR(VLOOKUP(AT2515,'[2]Listas anexo 1'!$A$13:$C$15,3,FALSE),"")</f>
        <v>CONTRIBUIR</v>
      </c>
      <c r="E2515" s="23" t="str">
        <f>+IFERROR(VLOOKUP(AT2515,'[2]Listas anexo 1'!$A$19:$B$21,2,FALSE),"")</f>
        <v>ADMINOB</v>
      </c>
      <c r="F2515" s="23" t="str">
        <f>+IFERROR(VLOOKUP(AV2515,'[2]Listas anexo 1'!$J$13:$K$21,2,FALSE),"")</f>
        <v>ADOBI</v>
      </c>
      <c r="G2515" s="23" t="str">
        <f>+IFERROR(VLOOKUP(AW2515,'[2]LISTAS ANEXO 1. 2'!$A$9:$B$38,2,FALSE),"")</f>
        <v>AI</v>
      </c>
      <c r="H2515" s="23" t="str">
        <f>+IFERROR(IF(C2515="ADMINYCOOR",VLOOKUP(AY2515,'[2]LISTAS ANEXO 1. 3'!$B$13:$C$42,2,FALSE),IF(C2515="TASAS",VLOOKUP(AY2515,'[2]LISTAS ANEXO 1. 3'!$B$43:$C$51,2,FALSE),IF(C2515="FORTALECIMIENTO",VLOOKUP(AY2515,'[2]LISTAS ANEXO 1. 3'!$B$52:$C$58,2,FALSE),""))),"")</f>
        <v>AA</v>
      </c>
      <c r="I2515" s="23" t="str">
        <f>+IFERROR(VLOOKUP(#REF!,'[2]LISTAS ANEXO 1. 4'!$B$74:$C$90,2,FALSE),"")</f>
        <v/>
      </c>
      <c r="J2515" s="23" t="str">
        <f>+IFERROR(VLOOKUP(X2515,[2]ORDINALES!$B$2:$C$5,2,FALSE),"")</f>
        <v>CTADOS</v>
      </c>
      <c r="K2515" s="23" t="str">
        <f>+IFERROR(VLOOKUP(#REF!,[2]REGION!$G$2:$I$1125,2,FALSE),"")</f>
        <v/>
      </c>
      <c r="L2515" s="23" t="str">
        <f>+IFERROR(VLOOKUP(AI2515,[2]REGION!$G$2:$I$1125,2,FALSE),"")</f>
        <v>NACION</v>
      </c>
      <c r="M2515" s="23" t="str">
        <f>+IFERROR(VLOOKUP(#REF!,[2]ORDINALES!$H$2:$I$382,2,FALSE),"")</f>
        <v/>
      </c>
      <c r="N2515" s="23" t="str">
        <f>IFERROR(VLOOKUP(U2515,'[2]Lista Willy'!$B$11:$D$14,3,FALSE),"")</f>
        <v>REC_11</v>
      </c>
      <c r="O2515" s="24"/>
      <c r="P2515" s="90">
        <v>77006</v>
      </c>
      <c r="Q2515" s="90" t="s">
        <v>540</v>
      </c>
      <c r="R2515" s="90" t="s">
        <v>2311</v>
      </c>
      <c r="S2515" s="90" t="s">
        <v>2458</v>
      </c>
      <c r="T2515" s="90" t="s">
        <v>2311</v>
      </c>
      <c r="U2515" s="90" t="s">
        <v>52</v>
      </c>
      <c r="V2515" s="94" t="s">
        <v>53</v>
      </c>
      <c r="W2515" s="90" t="s">
        <v>54</v>
      </c>
      <c r="X2515" s="90" t="s">
        <v>55</v>
      </c>
      <c r="Y2515" s="90" t="s">
        <v>2462</v>
      </c>
      <c r="Z2515" s="88">
        <v>16000000</v>
      </c>
      <c r="AA2515" s="120"/>
      <c r="AB2515" s="88"/>
      <c r="AC2515" s="88"/>
      <c r="AD2515" s="88"/>
      <c r="AE2515" s="120">
        <v>16000000</v>
      </c>
      <c r="AF2515" s="88"/>
      <c r="AG2515" s="89">
        <v>0</v>
      </c>
      <c r="AH2515" s="90" t="s">
        <v>567</v>
      </c>
      <c r="AI2515" s="90" t="s">
        <v>58</v>
      </c>
      <c r="AJ2515" s="90" t="s">
        <v>58</v>
      </c>
      <c r="AK2515" s="90" t="s">
        <v>59</v>
      </c>
      <c r="AL2515" s="90" t="s">
        <v>2330</v>
      </c>
      <c r="AM2515" s="90"/>
      <c r="AN2515" s="90" t="s">
        <v>567</v>
      </c>
      <c r="AO2515" s="90"/>
      <c r="AP2515" s="90" t="s">
        <v>567</v>
      </c>
      <c r="AQ2515" s="90" t="s">
        <v>387</v>
      </c>
      <c r="AR2515" s="90" t="s">
        <v>2357</v>
      </c>
      <c r="AS2515" s="90" t="s">
        <v>60</v>
      </c>
      <c r="AT2515" s="90" t="s">
        <v>61</v>
      </c>
      <c r="AU2515" s="97" t="s">
        <v>62</v>
      </c>
      <c r="AV2515" s="98" t="s">
        <v>125</v>
      </c>
      <c r="AW2515" s="98" t="s">
        <v>126</v>
      </c>
      <c r="AX2515" s="97">
        <v>3202032</v>
      </c>
      <c r="AY2515" s="98" t="s">
        <v>127</v>
      </c>
      <c r="AZ2515" s="98" t="s">
        <v>128</v>
      </c>
      <c r="BA2515" s="24"/>
    </row>
    <row r="2516" spans="1:53" ht="84.75" customHeight="1">
      <c r="A2516" s="23" t="str">
        <f>+IFERROR(VLOOKUP(R2516,'[2]Listas niveles'!$D$2:$E$11,2,FALSE),"")</f>
        <v>DTOR</v>
      </c>
      <c r="B2516" s="23" t="str">
        <f>+IFERROR(VLOOKUP(AS2516,'[2]Listas anexo 1'!$A$7:$B$8,2,FALSE),"")</f>
        <v>ADMIN</v>
      </c>
      <c r="C2516" s="23" t="str">
        <f>+IFERROR(VLOOKUP(AT2516,'[2]Listas anexo 1'!$A$13:$B$15,2,FALSE),"")</f>
        <v>ADMINYCOOR</v>
      </c>
      <c r="D2516" s="23" t="str">
        <f>+IFERROR(VLOOKUP(AT2516,'[2]Listas anexo 1'!$A$13:$C$15,3,FALSE),"")</f>
        <v>CONTRIBUIR</v>
      </c>
      <c r="E2516" s="23" t="str">
        <f>+IFERROR(VLOOKUP(AT2516,'[2]Listas anexo 1'!$A$19:$B$21,2,FALSE),"")</f>
        <v>ADMINOB</v>
      </c>
      <c r="F2516" s="23" t="str">
        <f>+IFERROR(VLOOKUP(AV2516,'[2]Listas anexo 1'!$J$13:$K$21,2,FALSE),"")</f>
        <v>ADOBI</v>
      </c>
      <c r="G2516" s="23" t="str">
        <f>+IFERROR(VLOOKUP(AW2516,'[2]LISTAS ANEXO 1. 2'!$A$9:$B$38,2,FALSE),"")</f>
        <v>AI</v>
      </c>
      <c r="H2516" s="23" t="str">
        <f>+IFERROR(IF(C2516="ADMINYCOOR",VLOOKUP(AY2516,'[2]LISTAS ANEXO 1. 3'!$B$13:$C$42,2,FALSE),IF(C2516="TASAS",VLOOKUP(AY2516,'[2]LISTAS ANEXO 1. 3'!$B$43:$C$51,2,FALSE),IF(C2516="FORTALECIMIENTO",VLOOKUP(AY2516,'[2]LISTAS ANEXO 1. 3'!$B$52:$C$58,2,FALSE),""))),"")</f>
        <v>AA</v>
      </c>
      <c r="I2516" s="23" t="str">
        <f>+IFERROR(VLOOKUP(#REF!,'[2]LISTAS ANEXO 1. 4'!$B$74:$C$90,2,FALSE),"")</f>
        <v/>
      </c>
      <c r="J2516" s="23" t="str">
        <f>+IFERROR(VLOOKUP(X2516,[2]ORDINALES!$B$2:$C$5,2,FALSE),"")</f>
        <v>CTADOS</v>
      </c>
      <c r="K2516" s="23" t="str">
        <f>+IFERROR(VLOOKUP(#REF!,[2]REGION!$G$2:$I$1125,2,FALSE),"")</f>
        <v/>
      </c>
      <c r="L2516" s="23" t="str">
        <f>+IFERROR(VLOOKUP(AI2516,[2]REGION!$G$2:$I$1125,2,FALSE),"")</f>
        <v>NACION</v>
      </c>
      <c r="M2516" s="23" t="str">
        <f>+IFERROR(VLOOKUP(#REF!,[2]ORDINALES!$H$2:$I$382,2,FALSE),"")</f>
        <v/>
      </c>
      <c r="N2516" s="23" t="str">
        <f>IFERROR(VLOOKUP(U2516,'[2]Lista Willy'!$B$11:$D$14,3,FALSE),"")</f>
        <v>REC_11</v>
      </c>
      <c r="O2516" s="24"/>
      <c r="P2516" s="90">
        <v>77007</v>
      </c>
      <c r="Q2516" s="90" t="s">
        <v>540</v>
      </c>
      <c r="R2516" s="90" t="s">
        <v>2311</v>
      </c>
      <c r="S2516" s="90" t="s">
        <v>2458</v>
      </c>
      <c r="T2516" s="90" t="s">
        <v>2311</v>
      </c>
      <c r="U2516" s="90" t="s">
        <v>52</v>
      </c>
      <c r="V2516" s="94" t="s">
        <v>53</v>
      </c>
      <c r="W2516" s="90" t="s">
        <v>54</v>
      </c>
      <c r="X2516" s="90" t="s">
        <v>55</v>
      </c>
      <c r="Y2516" s="90" t="s">
        <v>2463</v>
      </c>
      <c r="Z2516" s="88">
        <v>30602213</v>
      </c>
      <c r="AA2516" s="120"/>
      <c r="AB2516" s="88"/>
      <c r="AC2516" s="88"/>
      <c r="AD2516" s="88"/>
      <c r="AE2516" s="120">
        <v>30602213</v>
      </c>
      <c r="AF2516" s="88"/>
      <c r="AG2516" s="89">
        <v>0</v>
      </c>
      <c r="AH2516" s="90" t="s">
        <v>567</v>
      </c>
      <c r="AI2516" s="90" t="s">
        <v>58</v>
      </c>
      <c r="AJ2516" s="90" t="s">
        <v>58</v>
      </c>
      <c r="AK2516" s="90" t="s">
        <v>59</v>
      </c>
      <c r="AL2516" s="90" t="s">
        <v>2330</v>
      </c>
      <c r="AM2516" s="90"/>
      <c r="AN2516" s="90" t="s">
        <v>567</v>
      </c>
      <c r="AO2516" s="90"/>
      <c r="AP2516" s="90" t="s">
        <v>567</v>
      </c>
      <c r="AQ2516" s="90" t="s">
        <v>387</v>
      </c>
      <c r="AR2516" s="90" t="s">
        <v>2357</v>
      </c>
      <c r="AS2516" s="90" t="s">
        <v>60</v>
      </c>
      <c r="AT2516" s="90" t="s">
        <v>61</v>
      </c>
      <c r="AU2516" s="97" t="s">
        <v>62</v>
      </c>
      <c r="AV2516" s="98" t="s">
        <v>125</v>
      </c>
      <c r="AW2516" s="98" t="s">
        <v>126</v>
      </c>
      <c r="AX2516" s="97">
        <v>3202032</v>
      </c>
      <c r="AY2516" s="98" t="s">
        <v>127</v>
      </c>
      <c r="AZ2516" s="98" t="s">
        <v>128</v>
      </c>
      <c r="BA2516" s="24"/>
    </row>
    <row r="2517" spans="1:53" ht="84.75" customHeight="1">
      <c r="A2517" s="23" t="str">
        <f>+IFERROR(VLOOKUP(R2517,'[2]Listas niveles'!$D$2:$E$11,2,FALSE),"")</f>
        <v>DTOR</v>
      </c>
      <c r="B2517" s="23" t="str">
        <f>+IFERROR(VLOOKUP(AS2517,'[2]Listas anexo 1'!$A$7:$B$8,2,FALSE),"")</f>
        <v>ADMIN</v>
      </c>
      <c r="C2517" s="23" t="str">
        <f>+IFERROR(VLOOKUP(AT2517,'[2]Listas anexo 1'!$A$13:$B$15,2,FALSE),"")</f>
        <v>ADMINYCOOR</v>
      </c>
      <c r="D2517" s="23" t="str">
        <f>+IFERROR(VLOOKUP(AT2517,'[2]Listas anexo 1'!$A$13:$C$15,3,FALSE),"")</f>
        <v>CONTRIBUIR</v>
      </c>
      <c r="E2517" s="23" t="str">
        <f>+IFERROR(VLOOKUP(AT2517,'[2]Listas anexo 1'!$A$19:$B$21,2,FALSE),"")</f>
        <v>ADMINOB</v>
      </c>
      <c r="F2517" s="23" t="str">
        <f>+IFERROR(VLOOKUP(AV2517,'[2]Listas anexo 1'!$J$13:$K$21,2,FALSE),"")</f>
        <v>ADOBI</v>
      </c>
      <c r="G2517" s="23" t="str">
        <f>+IFERROR(VLOOKUP(AW2517,'[2]LISTAS ANEXO 1. 2'!$A$9:$B$38,2,FALSE),"")</f>
        <v>AII</v>
      </c>
      <c r="H2517" s="23" t="str">
        <f>+IFERROR(IF(C2517="ADMINYCOOR",VLOOKUP(AY2517,'[2]LISTAS ANEXO 1. 3'!$B$13:$C$42,2,FALSE),IF(C2517="TASAS",VLOOKUP(AY2517,'[2]LISTAS ANEXO 1. 3'!$B$43:$C$51,2,FALSE),IF(C2517="FORTALECIMIENTO",VLOOKUP(AY2517,'[2]LISTAS ANEXO 1. 3'!$B$52:$C$58,2,FALSE),""))),"")</f>
        <v>CC</v>
      </c>
      <c r="I2517" s="23" t="str">
        <f>+IFERROR(VLOOKUP(#REF!,'[2]LISTAS ANEXO 1. 4'!$B$74:$C$90,2,FALSE),"")</f>
        <v/>
      </c>
      <c r="J2517" s="23" t="str">
        <f>+IFERROR(VLOOKUP(X2517,[2]ORDINALES!$B$2:$C$5,2,FALSE),"")</f>
        <v>CTADOS</v>
      </c>
      <c r="K2517" s="23" t="str">
        <f>+IFERROR(VLOOKUP(#REF!,[2]REGION!$G$2:$I$1125,2,FALSE),"")</f>
        <v/>
      </c>
      <c r="L2517" s="23" t="str">
        <f>+IFERROR(VLOOKUP(AI2517,[2]REGION!$G$2:$I$1125,2,FALSE),"")</f>
        <v>NACION</v>
      </c>
      <c r="M2517" s="23" t="str">
        <f>+IFERROR(VLOOKUP(#REF!,[2]ORDINALES!$H$2:$I$382,2,FALSE),"")</f>
        <v/>
      </c>
      <c r="N2517" s="23" t="str">
        <f>IFERROR(VLOOKUP(U2517,'[2]Lista Willy'!$B$11:$D$14,3,FALSE),"")</f>
        <v>REC_11</v>
      </c>
      <c r="O2517" s="24"/>
      <c r="P2517" s="90">
        <v>77008</v>
      </c>
      <c r="Q2517" s="90" t="s">
        <v>540</v>
      </c>
      <c r="R2517" s="90" t="s">
        <v>2311</v>
      </c>
      <c r="S2517" s="90" t="s">
        <v>2458</v>
      </c>
      <c r="T2517" s="90" t="s">
        <v>2311</v>
      </c>
      <c r="U2517" s="90" t="s">
        <v>52</v>
      </c>
      <c r="V2517" s="94" t="s">
        <v>53</v>
      </c>
      <c r="W2517" s="90" t="s">
        <v>54</v>
      </c>
      <c r="X2517" s="90" t="s">
        <v>55</v>
      </c>
      <c r="Y2517" s="90" t="s">
        <v>2464</v>
      </c>
      <c r="Z2517" s="119">
        <v>90901382</v>
      </c>
      <c r="AA2517" s="120"/>
      <c r="AB2517" s="119"/>
      <c r="AC2517" s="119"/>
      <c r="AD2517" s="119"/>
      <c r="AE2517" s="120">
        <v>90901382</v>
      </c>
      <c r="AF2517" s="88"/>
      <c r="AG2517" s="89">
        <v>0</v>
      </c>
      <c r="AH2517" s="90" t="s">
        <v>567</v>
      </c>
      <c r="AI2517" s="90" t="s">
        <v>58</v>
      </c>
      <c r="AJ2517" s="90" t="s">
        <v>58</v>
      </c>
      <c r="AK2517" s="90" t="s">
        <v>59</v>
      </c>
      <c r="AL2517" s="90" t="s">
        <v>2330</v>
      </c>
      <c r="AM2517" s="90"/>
      <c r="AN2517" s="90" t="s">
        <v>567</v>
      </c>
      <c r="AO2517" s="90"/>
      <c r="AP2517" s="90" t="s">
        <v>567</v>
      </c>
      <c r="AQ2517" s="90" t="s">
        <v>387</v>
      </c>
      <c r="AR2517" s="90" t="s">
        <v>2357</v>
      </c>
      <c r="AS2517" s="90" t="s">
        <v>60</v>
      </c>
      <c r="AT2517" s="90" t="s">
        <v>61</v>
      </c>
      <c r="AU2517" s="97" t="s">
        <v>62</v>
      </c>
      <c r="AV2517" s="98" t="s">
        <v>125</v>
      </c>
      <c r="AW2517" s="98" t="s">
        <v>168</v>
      </c>
      <c r="AX2517" s="97">
        <v>3202031</v>
      </c>
      <c r="AY2517" s="98" t="s">
        <v>169</v>
      </c>
      <c r="AZ2517" s="98" t="s">
        <v>549</v>
      </c>
      <c r="BA2517" s="24"/>
    </row>
    <row r="2518" spans="1:53" ht="84.75" customHeight="1">
      <c r="A2518" s="23" t="str">
        <f>+IFERROR(VLOOKUP(R2518,'[2]Listas niveles'!$D$2:$E$11,2,FALSE),"")</f>
        <v>DTOR</v>
      </c>
      <c r="B2518" s="23" t="str">
        <f>+IFERROR(VLOOKUP(AS2518,'[2]Listas anexo 1'!$A$7:$B$8,2,FALSE),"")</f>
        <v>ADMIN</v>
      </c>
      <c r="C2518" s="23" t="str">
        <f>+IFERROR(VLOOKUP(AT2518,'[2]Listas anexo 1'!$A$13:$B$15,2,FALSE),"")</f>
        <v>ADMINYCOOR</v>
      </c>
      <c r="D2518" s="23" t="str">
        <f>+IFERROR(VLOOKUP(AT2518,'[2]Listas anexo 1'!$A$13:$C$15,3,FALSE),"")</f>
        <v>CONTRIBUIR</v>
      </c>
      <c r="E2518" s="23" t="str">
        <f>+IFERROR(VLOOKUP(AT2518,'[2]Listas anexo 1'!$A$19:$B$21,2,FALSE),"")</f>
        <v>ADMINOB</v>
      </c>
      <c r="F2518" s="23" t="str">
        <f>+IFERROR(VLOOKUP(AV2518,'[2]Listas anexo 1'!$J$13:$K$21,2,FALSE),"")</f>
        <v>ADOBI</v>
      </c>
      <c r="G2518" s="23" t="str">
        <f>+IFERROR(VLOOKUP(AW2518,'[2]LISTAS ANEXO 1. 2'!$A$9:$B$38,2,FALSE),"")</f>
        <v>AII</v>
      </c>
      <c r="H2518" s="23" t="str">
        <f>+IFERROR(IF(C2518="ADMINYCOOR",VLOOKUP(AY2518,'[2]LISTAS ANEXO 1. 3'!$B$13:$C$42,2,FALSE),IF(C2518="TASAS",VLOOKUP(AY2518,'[2]LISTAS ANEXO 1. 3'!$B$43:$C$51,2,FALSE),IF(C2518="FORTALECIMIENTO",VLOOKUP(AY2518,'[2]LISTAS ANEXO 1. 3'!$B$52:$C$58,2,FALSE),""))),"")</f>
        <v>CC</v>
      </c>
      <c r="I2518" s="23" t="str">
        <f>+IFERROR(VLOOKUP(#REF!,'[2]LISTAS ANEXO 1. 4'!$B$74:$C$90,2,FALSE),"")</f>
        <v/>
      </c>
      <c r="J2518" s="23" t="str">
        <f>+IFERROR(VLOOKUP(X2518,[2]ORDINALES!$B$2:$C$5,2,FALSE),"")</f>
        <v>CTADOS</v>
      </c>
      <c r="K2518" s="23" t="str">
        <f>+IFERROR(VLOOKUP(#REF!,[2]REGION!$G$2:$I$1125,2,FALSE),"")</f>
        <v/>
      </c>
      <c r="L2518" s="23" t="str">
        <f>+IFERROR(VLOOKUP(AI2518,[2]REGION!$G$2:$I$1125,2,FALSE),"")</f>
        <v>NACION</v>
      </c>
      <c r="M2518" s="23" t="str">
        <f>+IFERROR(VLOOKUP(#REF!,[2]ORDINALES!$H$2:$I$382,2,FALSE),"")</f>
        <v/>
      </c>
      <c r="N2518" s="23" t="str">
        <f>IFERROR(VLOOKUP(U2518,'[2]Lista Willy'!$B$11:$D$14,3,FALSE),"")</f>
        <v>REC_11</v>
      </c>
      <c r="O2518" s="24"/>
      <c r="P2518" s="90">
        <v>77009</v>
      </c>
      <c r="Q2518" s="90" t="s">
        <v>540</v>
      </c>
      <c r="R2518" s="90" t="s">
        <v>2311</v>
      </c>
      <c r="S2518" s="90" t="s">
        <v>2458</v>
      </c>
      <c r="T2518" s="90" t="s">
        <v>2311</v>
      </c>
      <c r="U2518" s="90" t="s">
        <v>52</v>
      </c>
      <c r="V2518" s="94" t="s">
        <v>53</v>
      </c>
      <c r="W2518" s="90" t="s">
        <v>54</v>
      </c>
      <c r="X2518" s="90" t="s">
        <v>55</v>
      </c>
      <c r="Y2518" s="90" t="s">
        <v>2461</v>
      </c>
      <c r="Z2518" s="88">
        <v>7000000</v>
      </c>
      <c r="AA2518" s="120"/>
      <c r="AB2518" s="88"/>
      <c r="AC2518" s="88"/>
      <c r="AD2518" s="88"/>
      <c r="AE2518" s="120">
        <v>7000000</v>
      </c>
      <c r="AF2518" s="88"/>
      <c r="AG2518" s="89">
        <v>0</v>
      </c>
      <c r="AH2518" s="90" t="s">
        <v>567</v>
      </c>
      <c r="AI2518" s="90" t="s">
        <v>58</v>
      </c>
      <c r="AJ2518" s="90" t="s">
        <v>58</v>
      </c>
      <c r="AK2518" s="90" t="s">
        <v>59</v>
      </c>
      <c r="AL2518" s="90" t="s">
        <v>2330</v>
      </c>
      <c r="AM2518" s="90"/>
      <c r="AN2518" s="90" t="s">
        <v>567</v>
      </c>
      <c r="AO2518" s="90"/>
      <c r="AP2518" s="90" t="s">
        <v>567</v>
      </c>
      <c r="AQ2518" s="90" t="s">
        <v>387</v>
      </c>
      <c r="AR2518" s="90" t="s">
        <v>2357</v>
      </c>
      <c r="AS2518" s="90" t="s">
        <v>60</v>
      </c>
      <c r="AT2518" s="90" t="s">
        <v>61</v>
      </c>
      <c r="AU2518" s="97" t="s">
        <v>62</v>
      </c>
      <c r="AV2518" s="98" t="s">
        <v>125</v>
      </c>
      <c r="AW2518" s="98" t="s">
        <v>168</v>
      </c>
      <c r="AX2518" s="97">
        <v>3202031</v>
      </c>
      <c r="AY2518" s="98" t="s">
        <v>169</v>
      </c>
      <c r="AZ2518" s="98" t="s">
        <v>549</v>
      </c>
      <c r="BA2518" s="24"/>
    </row>
    <row r="2519" spans="1:53" ht="84.75" customHeight="1">
      <c r="A2519" s="23" t="str">
        <f>+IFERROR(VLOOKUP(R2519,'[2]Listas niveles'!$D$2:$E$11,2,FALSE),"")</f>
        <v>DTOR</v>
      </c>
      <c r="B2519" s="23" t="str">
        <f>+IFERROR(VLOOKUP(AS2519,'[2]Listas anexo 1'!$A$7:$B$8,2,FALSE),"")</f>
        <v>ADMIN</v>
      </c>
      <c r="C2519" s="23" t="str">
        <f>+IFERROR(VLOOKUP(AT2519,'[2]Listas anexo 1'!$A$13:$B$15,2,FALSE),"")</f>
        <v>ADMINYCOOR</v>
      </c>
      <c r="D2519" s="23" t="str">
        <f>+IFERROR(VLOOKUP(AT2519,'[2]Listas anexo 1'!$A$13:$C$15,3,FALSE),"")</f>
        <v>CONTRIBUIR</v>
      </c>
      <c r="E2519" s="23" t="str">
        <f>+IFERROR(VLOOKUP(AT2519,'[2]Listas anexo 1'!$A$19:$B$21,2,FALSE),"")</f>
        <v>ADMINOB</v>
      </c>
      <c r="F2519" s="23" t="str">
        <f>+IFERROR(VLOOKUP(AV2519,'[2]Listas anexo 1'!$J$13:$K$21,2,FALSE),"")</f>
        <v>ADOBI</v>
      </c>
      <c r="G2519" s="23" t="str">
        <f>+IFERROR(VLOOKUP(AW2519,'[2]LISTAS ANEXO 1. 2'!$A$9:$B$38,2,FALSE),"")</f>
        <v>AII</v>
      </c>
      <c r="H2519" s="23" t="str">
        <f>+IFERROR(IF(C2519="ADMINYCOOR",VLOOKUP(AY2519,'[2]LISTAS ANEXO 1. 3'!$B$13:$C$42,2,FALSE),IF(C2519="TASAS",VLOOKUP(AY2519,'[2]LISTAS ANEXO 1. 3'!$B$43:$C$51,2,FALSE),IF(C2519="FORTALECIMIENTO",VLOOKUP(AY2519,'[2]LISTAS ANEXO 1. 3'!$B$52:$C$58,2,FALSE),""))),"")</f>
        <v>CC</v>
      </c>
      <c r="I2519" s="23" t="str">
        <f>+IFERROR(VLOOKUP(#REF!,'[2]LISTAS ANEXO 1. 4'!$B$74:$C$90,2,FALSE),"")</f>
        <v/>
      </c>
      <c r="J2519" s="23" t="str">
        <f>+IFERROR(VLOOKUP(X2519,[2]ORDINALES!$B$2:$C$5,2,FALSE),"")</f>
        <v>CTATRES</v>
      </c>
      <c r="K2519" s="23" t="str">
        <f>+IFERROR(VLOOKUP(#REF!,[2]REGION!$G$2:$I$1125,2,FALSE),"")</f>
        <v/>
      </c>
      <c r="L2519" s="23" t="str">
        <f>+IFERROR(VLOOKUP(AI2519,[2]REGION!$G$2:$I$1125,2,FALSE),"")</f>
        <v>NACION</v>
      </c>
      <c r="M2519" s="23" t="str">
        <f>+IFERROR(VLOOKUP(#REF!,[2]ORDINALES!$H$2:$I$382,2,FALSE),"")</f>
        <v/>
      </c>
      <c r="N2519" s="23" t="str">
        <f>IFERROR(VLOOKUP(U2519,'[2]Lista Willy'!$B$11:$D$14,3,FALSE),"")</f>
        <v>REC_20</v>
      </c>
      <c r="O2519" s="24"/>
      <c r="P2519" s="90">
        <v>77010</v>
      </c>
      <c r="Q2519" s="90" t="s">
        <v>540</v>
      </c>
      <c r="R2519" s="90" t="s">
        <v>2311</v>
      </c>
      <c r="S2519" s="90" t="s">
        <v>2458</v>
      </c>
      <c r="T2519" s="90" t="s">
        <v>2311</v>
      </c>
      <c r="U2519" s="90" t="s">
        <v>153</v>
      </c>
      <c r="V2519" s="94" t="s">
        <v>154</v>
      </c>
      <c r="W2519" s="90" t="s">
        <v>54</v>
      </c>
      <c r="X2519" s="90" t="s">
        <v>2362</v>
      </c>
      <c r="Y2519" s="90" t="s">
        <v>2431</v>
      </c>
      <c r="Z2519" s="88">
        <v>612000000</v>
      </c>
      <c r="AA2519" s="120"/>
      <c r="AB2519" s="88"/>
      <c r="AC2519" s="88"/>
      <c r="AD2519" s="88"/>
      <c r="AE2519" s="120">
        <v>612000000</v>
      </c>
      <c r="AF2519" s="88"/>
      <c r="AG2519" s="89">
        <v>0</v>
      </c>
      <c r="AH2519" s="90" t="s">
        <v>567</v>
      </c>
      <c r="AI2519" s="90" t="s">
        <v>58</v>
      </c>
      <c r="AJ2519" s="90" t="s">
        <v>58</v>
      </c>
      <c r="AK2519" s="90" t="s">
        <v>59</v>
      </c>
      <c r="AL2519" s="90" t="s">
        <v>2330</v>
      </c>
      <c r="AM2519" s="90"/>
      <c r="AN2519" s="90" t="s">
        <v>567</v>
      </c>
      <c r="AO2519" s="90"/>
      <c r="AP2519" s="90" t="s">
        <v>567</v>
      </c>
      <c r="AQ2519" s="90" t="s">
        <v>387</v>
      </c>
      <c r="AR2519" s="90" t="s">
        <v>2357</v>
      </c>
      <c r="AS2519" s="90" t="s">
        <v>60</v>
      </c>
      <c r="AT2519" s="90" t="s">
        <v>61</v>
      </c>
      <c r="AU2519" s="97" t="s">
        <v>62</v>
      </c>
      <c r="AV2519" s="98" t="s">
        <v>125</v>
      </c>
      <c r="AW2519" s="98" t="s">
        <v>168</v>
      </c>
      <c r="AX2519" s="97">
        <v>3202031</v>
      </c>
      <c r="AY2519" s="98" t="s">
        <v>169</v>
      </c>
      <c r="AZ2519" s="98" t="s">
        <v>549</v>
      </c>
      <c r="BA2519" s="24"/>
    </row>
    <row r="2520" spans="1:53" ht="84.75" customHeight="1">
      <c r="A2520" s="23" t="str">
        <f>+IFERROR(VLOOKUP(R2520,'[2]Listas niveles'!$D$2:$E$11,2,FALSE),"")</f>
        <v>DTOR</v>
      </c>
      <c r="B2520" s="23" t="str">
        <f>+IFERROR(VLOOKUP(AS2520,'[2]Listas anexo 1'!$A$7:$B$8,2,FALSE),"")</f>
        <v>ADMIN</v>
      </c>
      <c r="C2520" s="23" t="str">
        <f>+IFERROR(VLOOKUP(AT2520,'[2]Listas anexo 1'!$A$13:$B$15,2,FALSE),"")</f>
        <v>ADMINYCOOR</v>
      </c>
      <c r="D2520" s="23" t="str">
        <f>+IFERROR(VLOOKUP(AT2520,'[2]Listas anexo 1'!$A$13:$C$15,3,FALSE),"")</f>
        <v>CONTRIBUIR</v>
      </c>
      <c r="E2520" s="23" t="str">
        <f>+IFERROR(VLOOKUP(AT2520,'[2]Listas anexo 1'!$A$19:$B$21,2,FALSE),"")</f>
        <v>ADMINOB</v>
      </c>
      <c r="F2520" s="23" t="str">
        <f>+IFERROR(VLOOKUP(AV2520,'[2]Listas anexo 1'!$J$13:$K$21,2,FALSE),"")</f>
        <v>ADOBI</v>
      </c>
      <c r="G2520" s="23" t="str">
        <f>+IFERROR(VLOOKUP(AW2520,'[2]LISTAS ANEXO 1. 2'!$A$9:$B$38,2,FALSE),"")</f>
        <v>AIII</v>
      </c>
      <c r="H2520" s="23" t="str">
        <f>+IFERROR(IF(C2520="ADMINYCOOR",VLOOKUP(AY2520,'[2]LISTAS ANEXO 1. 3'!$B$13:$C$42,2,FALSE),IF(C2520="TASAS",VLOOKUP(AY2520,'[2]LISTAS ANEXO 1. 3'!$B$43:$C$51,2,FALSE),IF(C2520="FORTALECIMIENTO",VLOOKUP(AY2520,'[2]LISTAS ANEXO 1. 3'!$B$52:$C$58,2,FALSE),""))),"")</f>
        <v>DD</v>
      </c>
      <c r="I2520" s="23" t="str">
        <f>+IFERROR(VLOOKUP(#REF!,'[2]LISTAS ANEXO 1. 4'!$B$74:$C$90,2,FALSE),"")</f>
        <v/>
      </c>
      <c r="J2520" s="23" t="str">
        <f>+IFERROR(VLOOKUP(X2520,[2]ORDINALES!$B$2:$C$5,2,FALSE),"")</f>
        <v>CTADOS</v>
      </c>
      <c r="K2520" s="23" t="str">
        <f>+IFERROR(VLOOKUP(#REF!,[2]REGION!$G$2:$I$1125,2,FALSE),"")</f>
        <v/>
      </c>
      <c r="L2520" s="23" t="str">
        <f>+IFERROR(VLOOKUP(AI2520,[2]REGION!$G$2:$I$1125,2,FALSE),"")</f>
        <v>NACION</v>
      </c>
      <c r="M2520" s="23" t="str">
        <f>+IFERROR(VLOOKUP(#REF!,[2]ORDINALES!$H$2:$I$382,2,FALSE),"")</f>
        <v/>
      </c>
      <c r="N2520" s="23" t="str">
        <f>IFERROR(VLOOKUP(U2520,'[2]Lista Willy'!$B$11:$D$14,3,FALSE),"")</f>
        <v>REC_11</v>
      </c>
      <c r="O2520" s="24"/>
      <c r="P2520" s="90">
        <v>77011</v>
      </c>
      <c r="Q2520" s="90" t="s">
        <v>540</v>
      </c>
      <c r="R2520" s="90" t="s">
        <v>2311</v>
      </c>
      <c r="S2520" s="90" t="s">
        <v>2458</v>
      </c>
      <c r="T2520" s="90" t="s">
        <v>2311</v>
      </c>
      <c r="U2520" s="90" t="s">
        <v>52</v>
      </c>
      <c r="V2520" s="94" t="s">
        <v>53</v>
      </c>
      <c r="W2520" s="90" t="s">
        <v>54</v>
      </c>
      <c r="X2520" s="90" t="s">
        <v>55</v>
      </c>
      <c r="Y2520" s="90" t="s">
        <v>2465</v>
      </c>
      <c r="Z2520" s="119">
        <v>70708011</v>
      </c>
      <c r="AA2520" s="120"/>
      <c r="AB2520" s="119"/>
      <c r="AC2520" s="119"/>
      <c r="AD2520" s="119"/>
      <c r="AE2520" s="120">
        <v>70708011</v>
      </c>
      <c r="AF2520" s="88"/>
      <c r="AG2520" s="89">
        <v>0</v>
      </c>
      <c r="AH2520" s="90" t="s">
        <v>567</v>
      </c>
      <c r="AI2520" s="90" t="s">
        <v>58</v>
      </c>
      <c r="AJ2520" s="90" t="s">
        <v>58</v>
      </c>
      <c r="AK2520" s="90" t="s">
        <v>59</v>
      </c>
      <c r="AL2520" s="90" t="s">
        <v>2330</v>
      </c>
      <c r="AM2520" s="90"/>
      <c r="AN2520" s="90" t="s">
        <v>567</v>
      </c>
      <c r="AO2520" s="90"/>
      <c r="AP2520" s="90" t="s">
        <v>567</v>
      </c>
      <c r="AQ2520" s="90" t="s">
        <v>387</v>
      </c>
      <c r="AR2520" s="90" t="s">
        <v>2357</v>
      </c>
      <c r="AS2520" s="90" t="s">
        <v>60</v>
      </c>
      <c r="AT2520" s="90" t="s">
        <v>61</v>
      </c>
      <c r="AU2520" s="97" t="s">
        <v>62</v>
      </c>
      <c r="AV2520" s="98" t="s">
        <v>125</v>
      </c>
      <c r="AW2520" s="98" t="s">
        <v>324</v>
      </c>
      <c r="AX2520" s="97">
        <v>3202005</v>
      </c>
      <c r="AY2520" s="98" t="s">
        <v>325</v>
      </c>
      <c r="AZ2520" s="98" t="s">
        <v>389</v>
      </c>
      <c r="BA2520" s="24"/>
    </row>
    <row r="2521" spans="1:53" ht="84.75" customHeight="1">
      <c r="A2521" s="23" t="str">
        <f>+IFERROR(VLOOKUP(R2521,'[2]Listas niveles'!$D$2:$E$11,2,FALSE),"")</f>
        <v>DTOR</v>
      </c>
      <c r="B2521" s="23" t="str">
        <f>+IFERROR(VLOOKUP(AS2521,'[2]Listas anexo 1'!$A$7:$B$8,2,FALSE),"")</f>
        <v>ADMIN</v>
      </c>
      <c r="C2521" s="23" t="str">
        <f>+IFERROR(VLOOKUP(AT2521,'[2]Listas anexo 1'!$A$13:$B$15,2,FALSE),"")</f>
        <v>ADMINYCOOR</v>
      </c>
      <c r="D2521" s="23" t="str">
        <f>+IFERROR(VLOOKUP(AT2521,'[2]Listas anexo 1'!$A$13:$C$15,3,FALSE),"")</f>
        <v>CONTRIBUIR</v>
      </c>
      <c r="E2521" s="23" t="str">
        <f>+IFERROR(VLOOKUP(AT2521,'[2]Listas anexo 1'!$A$19:$B$21,2,FALSE),"")</f>
        <v>ADMINOB</v>
      </c>
      <c r="F2521" s="23" t="str">
        <f>+IFERROR(VLOOKUP(AV2521,'[2]Listas anexo 1'!$J$13:$K$21,2,FALSE),"")</f>
        <v>ADOBI</v>
      </c>
      <c r="G2521" s="23" t="str">
        <f>+IFERROR(VLOOKUP(AW2521,'[2]LISTAS ANEXO 1. 2'!$A$9:$B$38,2,FALSE),"")</f>
        <v>AIII</v>
      </c>
      <c r="H2521" s="23" t="str">
        <f>+IFERROR(IF(C2521="ADMINYCOOR",VLOOKUP(AY2521,'[2]LISTAS ANEXO 1. 3'!$B$13:$C$42,2,FALSE),IF(C2521="TASAS",VLOOKUP(AY2521,'[2]LISTAS ANEXO 1. 3'!$B$43:$C$51,2,FALSE),IF(C2521="FORTALECIMIENTO",VLOOKUP(AY2521,'[2]LISTAS ANEXO 1. 3'!$B$52:$C$58,2,FALSE),""))),"")</f>
        <v>DD</v>
      </c>
      <c r="I2521" s="23" t="str">
        <f>+IFERROR(VLOOKUP(#REF!,'[2]LISTAS ANEXO 1. 4'!$B$74:$C$90,2,FALSE),"")</f>
        <v/>
      </c>
      <c r="J2521" s="23" t="str">
        <f>+IFERROR(VLOOKUP(X2521,[2]ORDINALES!$B$2:$C$5,2,FALSE),"")</f>
        <v>CTADOS</v>
      </c>
      <c r="K2521" s="23" t="str">
        <f>+IFERROR(VLOOKUP(#REF!,[2]REGION!$G$2:$I$1125,2,FALSE),"")</f>
        <v/>
      </c>
      <c r="L2521" s="23" t="str">
        <f>+IFERROR(VLOOKUP(AI2521,[2]REGION!$G$2:$I$1125,2,FALSE),"")</f>
        <v>NACION</v>
      </c>
      <c r="M2521" s="23" t="str">
        <f>+IFERROR(VLOOKUP(#REF!,[2]ORDINALES!$H$2:$I$382,2,FALSE),"")</f>
        <v/>
      </c>
      <c r="N2521" s="23" t="str">
        <f>IFERROR(VLOOKUP(U2521,'[2]Lista Willy'!$B$11:$D$14,3,FALSE),"")</f>
        <v>REC_21</v>
      </c>
      <c r="O2521" s="24"/>
      <c r="P2521" s="90">
        <v>77012</v>
      </c>
      <c r="Q2521" s="90" t="s">
        <v>540</v>
      </c>
      <c r="R2521" s="90" t="s">
        <v>2311</v>
      </c>
      <c r="S2521" s="90" t="s">
        <v>2458</v>
      </c>
      <c r="T2521" s="90" t="s">
        <v>2311</v>
      </c>
      <c r="U2521" s="90" t="s">
        <v>1028</v>
      </c>
      <c r="V2521" s="94" t="s">
        <v>154</v>
      </c>
      <c r="W2521" s="90" t="s">
        <v>54</v>
      </c>
      <c r="X2521" s="90" t="s">
        <v>55</v>
      </c>
      <c r="Y2521" s="90" t="s">
        <v>2466</v>
      </c>
      <c r="Z2521" s="88">
        <v>33500000</v>
      </c>
      <c r="AA2521" s="120"/>
      <c r="AB2521" s="88"/>
      <c r="AC2521" s="88"/>
      <c r="AD2521" s="88"/>
      <c r="AE2521" s="120">
        <v>33500000</v>
      </c>
      <c r="AF2521" s="88"/>
      <c r="AG2521" s="89">
        <v>0</v>
      </c>
      <c r="AH2521" s="90" t="s">
        <v>567</v>
      </c>
      <c r="AI2521" s="90" t="s">
        <v>58</v>
      </c>
      <c r="AJ2521" s="90" t="s">
        <v>58</v>
      </c>
      <c r="AK2521" s="90" t="s">
        <v>59</v>
      </c>
      <c r="AL2521" s="90" t="s">
        <v>2330</v>
      </c>
      <c r="AM2521" s="90"/>
      <c r="AN2521" s="90" t="s">
        <v>567</v>
      </c>
      <c r="AO2521" s="90"/>
      <c r="AP2521" s="90" t="s">
        <v>567</v>
      </c>
      <c r="AQ2521" s="90" t="s">
        <v>387</v>
      </c>
      <c r="AR2521" s="90" t="s">
        <v>2357</v>
      </c>
      <c r="AS2521" s="90" t="s">
        <v>60</v>
      </c>
      <c r="AT2521" s="90" t="s">
        <v>61</v>
      </c>
      <c r="AU2521" s="97" t="s">
        <v>62</v>
      </c>
      <c r="AV2521" s="98" t="s">
        <v>125</v>
      </c>
      <c r="AW2521" s="98" t="s">
        <v>324</v>
      </c>
      <c r="AX2521" s="97">
        <v>3202005</v>
      </c>
      <c r="AY2521" s="98" t="s">
        <v>325</v>
      </c>
      <c r="AZ2521" s="98" t="s">
        <v>389</v>
      </c>
      <c r="BA2521" s="24"/>
    </row>
    <row r="2522" spans="1:53" ht="84.75" customHeight="1">
      <c r="A2522" s="23" t="str">
        <f>+IFERROR(VLOOKUP(R2522,'[2]Listas niveles'!$D$2:$E$11,2,FALSE),"")</f>
        <v>DTOR</v>
      </c>
      <c r="B2522" s="23" t="str">
        <f>+IFERROR(VLOOKUP(AS2522,'[2]Listas anexo 1'!$A$7:$B$8,2,FALSE),"")</f>
        <v>ADMIN</v>
      </c>
      <c r="C2522" s="23" t="str">
        <f>+IFERROR(VLOOKUP(AT2522,'[2]Listas anexo 1'!$A$13:$B$15,2,FALSE),"")</f>
        <v>ADMINYCOOR</v>
      </c>
      <c r="D2522" s="23" t="str">
        <f>+IFERROR(VLOOKUP(AT2522,'[2]Listas anexo 1'!$A$13:$C$15,3,FALSE),"")</f>
        <v>CONTRIBUIR</v>
      </c>
      <c r="E2522" s="23" t="str">
        <f>+IFERROR(VLOOKUP(AT2522,'[2]Listas anexo 1'!$A$19:$B$21,2,FALSE),"")</f>
        <v>ADMINOB</v>
      </c>
      <c r="F2522" s="23" t="str">
        <f>+IFERROR(VLOOKUP(AV2522,'[2]Listas anexo 1'!$J$13:$K$21,2,FALSE),"")</f>
        <v>ADOBIII</v>
      </c>
      <c r="G2522" s="23" t="str">
        <f>+IFERROR(VLOOKUP(AW2522,'[2]LISTAS ANEXO 1. 2'!$A$9:$B$38,2,FALSE),"")</f>
        <v>AIX</v>
      </c>
      <c r="H2522" s="23" t="str">
        <f>+IFERROR(IF(C2522="ADMINYCOOR",VLOOKUP(AY2522,'[2]LISTAS ANEXO 1. 3'!$B$13:$C$42,2,FALSE),IF(C2522="TASAS",VLOOKUP(AY2522,'[2]LISTAS ANEXO 1. 3'!$B$43:$C$51,2,FALSE),IF(C2522="FORTALECIMIENTO",VLOOKUP(AY2522,'[2]LISTAS ANEXO 1. 3'!$B$52:$C$58,2,FALSE),""))),"")</f>
        <v>NN</v>
      </c>
      <c r="I2522" s="23" t="str">
        <f>+IFERROR(VLOOKUP(#REF!,'[2]LISTAS ANEXO 1. 4'!$B$74:$C$90,2,FALSE),"")</f>
        <v/>
      </c>
      <c r="J2522" s="23" t="str">
        <f>+IFERROR(VLOOKUP(X2522,[2]ORDINALES!$B$2:$C$5,2,FALSE),"")</f>
        <v>CTADOS</v>
      </c>
      <c r="K2522" s="23" t="str">
        <f>+IFERROR(VLOOKUP(#REF!,[2]REGION!$G$2:$I$1125,2,FALSE),"")</f>
        <v/>
      </c>
      <c r="L2522" s="23" t="str">
        <f>+IFERROR(VLOOKUP(AI2522,[2]REGION!$G$2:$I$1125,2,FALSE),"")</f>
        <v>NACION</v>
      </c>
      <c r="M2522" s="23" t="str">
        <f>+IFERROR(VLOOKUP(#REF!,[2]ORDINALES!$H$2:$I$382,2,FALSE),"")</f>
        <v/>
      </c>
      <c r="N2522" s="23" t="str">
        <f>IFERROR(VLOOKUP(U2522,'[2]Lista Willy'!$B$11:$D$14,3,FALSE),"")</f>
        <v>REC_21</v>
      </c>
      <c r="O2522" s="24"/>
      <c r="P2522" s="90">
        <v>77013</v>
      </c>
      <c r="Q2522" s="90" t="s">
        <v>540</v>
      </c>
      <c r="R2522" s="90" t="s">
        <v>2311</v>
      </c>
      <c r="S2522" s="90" t="s">
        <v>2458</v>
      </c>
      <c r="T2522" s="90" t="s">
        <v>2311</v>
      </c>
      <c r="U2522" s="90" t="s">
        <v>1028</v>
      </c>
      <c r="V2522" s="94" t="s">
        <v>154</v>
      </c>
      <c r="W2522" s="90" t="s">
        <v>54</v>
      </c>
      <c r="X2522" s="90" t="s">
        <v>55</v>
      </c>
      <c r="Y2522" s="90" t="s">
        <v>2467</v>
      </c>
      <c r="Z2522" s="88">
        <v>10000000</v>
      </c>
      <c r="AA2522" s="120"/>
      <c r="AB2522" s="88"/>
      <c r="AC2522" s="88"/>
      <c r="AD2522" s="88"/>
      <c r="AE2522" s="120">
        <v>10000000</v>
      </c>
      <c r="AF2522" s="88"/>
      <c r="AG2522" s="89">
        <v>0</v>
      </c>
      <c r="AH2522" s="90" t="s">
        <v>567</v>
      </c>
      <c r="AI2522" s="90" t="s">
        <v>58</v>
      </c>
      <c r="AJ2522" s="90" t="s">
        <v>58</v>
      </c>
      <c r="AK2522" s="90" t="s">
        <v>59</v>
      </c>
      <c r="AL2522" s="90" t="s">
        <v>2330</v>
      </c>
      <c r="AM2522" s="90"/>
      <c r="AN2522" s="90" t="s">
        <v>567</v>
      </c>
      <c r="AO2522" s="90"/>
      <c r="AP2522" s="90" t="s">
        <v>567</v>
      </c>
      <c r="AQ2522" s="90" t="s">
        <v>387</v>
      </c>
      <c r="AR2522" s="90" t="s">
        <v>2357</v>
      </c>
      <c r="AS2522" s="90" t="s">
        <v>60</v>
      </c>
      <c r="AT2522" s="90" t="s">
        <v>61</v>
      </c>
      <c r="AU2522" s="97" t="s">
        <v>62</v>
      </c>
      <c r="AV2522" s="98" t="s">
        <v>272</v>
      </c>
      <c r="AW2522" s="98" t="s">
        <v>413</v>
      </c>
      <c r="AX2522" s="97">
        <v>3202014</v>
      </c>
      <c r="AY2522" s="98" t="s">
        <v>418</v>
      </c>
      <c r="AZ2522" s="98" t="s">
        <v>415</v>
      </c>
      <c r="BA2522" s="24"/>
    </row>
    <row r="2523" spans="1:53" ht="84.75" customHeight="1">
      <c r="A2523" s="23" t="str">
        <f>+IFERROR(VLOOKUP(R2523,'[2]Listas niveles'!$D$2:$E$11,2,FALSE),"")</f>
        <v>DTOR</v>
      </c>
      <c r="B2523" s="23" t="str">
        <f>+IFERROR(VLOOKUP(AS2523,'[2]Listas anexo 1'!$A$7:$B$8,2,FALSE),"")</f>
        <v>ADMIN</v>
      </c>
      <c r="C2523" s="23" t="str">
        <f>+IFERROR(VLOOKUP(AT2523,'[2]Listas anexo 1'!$A$13:$B$15,2,FALSE),"")</f>
        <v>ADMINYCOOR</v>
      </c>
      <c r="D2523" s="23" t="str">
        <f>+IFERROR(VLOOKUP(AT2523,'[2]Listas anexo 1'!$A$13:$C$15,3,FALSE),"")</f>
        <v>CONTRIBUIR</v>
      </c>
      <c r="E2523" s="23" t="str">
        <f>+IFERROR(VLOOKUP(AT2523,'[2]Listas anexo 1'!$A$19:$B$21,2,FALSE),"")</f>
        <v>ADMINOB</v>
      </c>
      <c r="F2523" s="23" t="str">
        <f>+IFERROR(VLOOKUP(AV2523,'[2]Listas anexo 1'!$J$13:$K$21,2,FALSE),"")</f>
        <v>ADOBI</v>
      </c>
      <c r="G2523" s="23" t="str">
        <f>+IFERROR(VLOOKUP(AW2523,'[2]LISTAS ANEXO 1. 2'!$A$9:$B$38,2,FALSE),"")</f>
        <v>AI</v>
      </c>
      <c r="H2523" s="23" t="str">
        <f>+IFERROR(IF(C2523="ADMINYCOOR",VLOOKUP(AY2523,'[2]LISTAS ANEXO 1. 3'!$B$13:$C$42,2,FALSE),IF(C2523="TASAS",VLOOKUP(AY2523,'[2]LISTAS ANEXO 1. 3'!$B$43:$C$51,2,FALSE),IF(C2523="FORTALECIMIENTO",VLOOKUP(AY2523,'[2]LISTAS ANEXO 1. 3'!$B$52:$C$58,2,FALSE),""))),"")</f>
        <v>AA</v>
      </c>
      <c r="I2523" s="23" t="str">
        <f>+IFERROR(VLOOKUP(#REF!,'[2]LISTAS ANEXO 1. 4'!$B$74:$C$90,2,FALSE),"")</f>
        <v/>
      </c>
      <c r="J2523" s="23" t="str">
        <f>+IFERROR(VLOOKUP(X2523,[2]ORDINALES!$B$2:$C$5,2,FALSE),"")</f>
        <v>CTADOS</v>
      </c>
      <c r="K2523" s="23" t="str">
        <f>+IFERROR(VLOOKUP(#REF!,[2]REGION!$G$2:$I$1125,2,FALSE),"")</f>
        <v/>
      </c>
      <c r="L2523" s="23" t="str">
        <f>+IFERROR(VLOOKUP(AI2523,[2]REGION!$G$2:$I$1125,2,FALSE),"")</f>
        <v>NACION</v>
      </c>
      <c r="M2523" s="23" t="str">
        <f>+IFERROR(VLOOKUP(#REF!,[2]ORDINALES!$H$2:$I$382,2,FALSE),"")</f>
        <v/>
      </c>
      <c r="N2523" s="23" t="str">
        <f>IFERROR(VLOOKUP(U2523,'[2]Lista Willy'!$B$11:$D$14,3,FALSE),"")</f>
        <v>REC_11</v>
      </c>
      <c r="O2523" s="24"/>
      <c r="P2523" s="90">
        <v>77014</v>
      </c>
      <c r="Q2523" s="90" t="s">
        <v>540</v>
      </c>
      <c r="R2523" s="90" t="s">
        <v>2311</v>
      </c>
      <c r="S2523" s="90" t="s">
        <v>2458</v>
      </c>
      <c r="T2523" s="90" t="s">
        <v>2311</v>
      </c>
      <c r="U2523" s="90" t="s">
        <v>52</v>
      </c>
      <c r="V2523" s="94" t="s">
        <v>53</v>
      </c>
      <c r="W2523" s="90" t="s">
        <v>54</v>
      </c>
      <c r="X2523" s="90" t="s">
        <v>55</v>
      </c>
      <c r="Y2523" s="90" t="s">
        <v>2468</v>
      </c>
      <c r="Z2523" s="88">
        <v>19552518</v>
      </c>
      <c r="AA2523" s="120"/>
      <c r="AB2523" s="88"/>
      <c r="AC2523" s="88"/>
      <c r="AD2523" s="88"/>
      <c r="AE2523" s="120">
        <v>19552518</v>
      </c>
      <c r="AF2523" s="88">
        <v>14120000</v>
      </c>
      <c r="AG2523" s="89">
        <v>14543600</v>
      </c>
      <c r="AH2523" s="90" t="s">
        <v>2366</v>
      </c>
      <c r="AI2523" s="90" t="s">
        <v>58</v>
      </c>
      <c r="AJ2523" s="90" t="s">
        <v>58</v>
      </c>
      <c r="AK2523" s="90" t="s">
        <v>59</v>
      </c>
      <c r="AL2523" s="90" t="s">
        <v>2330</v>
      </c>
      <c r="AM2523" s="90"/>
      <c r="AN2523" s="90" t="s">
        <v>567</v>
      </c>
      <c r="AO2523" s="90"/>
      <c r="AP2523" s="90" t="s">
        <v>567</v>
      </c>
      <c r="AQ2523" s="90" t="s">
        <v>387</v>
      </c>
      <c r="AR2523" s="90" t="s">
        <v>2357</v>
      </c>
      <c r="AS2523" s="90" t="s">
        <v>60</v>
      </c>
      <c r="AT2523" s="90" t="s">
        <v>61</v>
      </c>
      <c r="AU2523" s="97" t="s">
        <v>62</v>
      </c>
      <c r="AV2523" s="98" t="s">
        <v>125</v>
      </c>
      <c r="AW2523" s="98" t="s">
        <v>126</v>
      </c>
      <c r="AX2523" s="97">
        <v>3202032</v>
      </c>
      <c r="AY2523" s="98" t="s">
        <v>127</v>
      </c>
      <c r="AZ2523" s="98" t="s">
        <v>293</v>
      </c>
      <c r="BA2523" s="24"/>
    </row>
    <row r="2524" spans="1:53" ht="84.75" customHeight="1">
      <c r="A2524" s="23" t="str">
        <f>+IFERROR(VLOOKUP(R2524,'[2]Listas niveles'!$D$2:$E$11,2,FALSE),"")</f>
        <v>DTOR</v>
      </c>
      <c r="B2524" s="23" t="str">
        <f>+IFERROR(VLOOKUP(AS2524,'[2]Listas anexo 1'!$A$7:$B$8,2,FALSE),"")</f>
        <v>ADMIN</v>
      </c>
      <c r="C2524" s="23" t="str">
        <f>+IFERROR(VLOOKUP(AT2524,'[2]Listas anexo 1'!$A$13:$B$15,2,FALSE),"")</f>
        <v>ADMINYCOOR</v>
      </c>
      <c r="D2524" s="23" t="str">
        <f>+IFERROR(VLOOKUP(AT2524,'[2]Listas anexo 1'!$A$13:$C$15,3,FALSE),"")</f>
        <v>CONTRIBUIR</v>
      </c>
      <c r="E2524" s="23" t="str">
        <f>+IFERROR(VLOOKUP(AT2524,'[2]Listas anexo 1'!$A$19:$B$21,2,FALSE),"")</f>
        <v>ADMINOB</v>
      </c>
      <c r="F2524" s="23" t="str">
        <f>+IFERROR(VLOOKUP(AV2524,'[2]Listas anexo 1'!$J$13:$K$21,2,FALSE),"")</f>
        <v>ADOBIII</v>
      </c>
      <c r="G2524" s="23" t="str">
        <f>+IFERROR(VLOOKUP(AW2524,'[2]LISTAS ANEXO 1. 2'!$A$9:$B$38,2,FALSE),"")</f>
        <v>AIX</v>
      </c>
      <c r="H2524" s="23" t="str">
        <f>+IFERROR(IF(C2524="ADMINYCOOR",VLOOKUP(AY2524,'[2]LISTAS ANEXO 1. 3'!$B$13:$C$42,2,FALSE),IF(C2524="TASAS",VLOOKUP(AY2524,'[2]LISTAS ANEXO 1. 3'!$B$43:$C$51,2,FALSE),IF(C2524="FORTALECIMIENTO",VLOOKUP(AY2524,'[2]LISTAS ANEXO 1. 3'!$B$52:$C$58,2,FALSE),""))),"")</f>
        <v>NN</v>
      </c>
      <c r="I2524" s="23" t="str">
        <f>+IFERROR(VLOOKUP(#REF!,'[2]LISTAS ANEXO 1. 4'!$B$74:$C$90,2,FALSE),"")</f>
        <v/>
      </c>
      <c r="J2524" s="23" t="str">
        <f>+IFERROR(VLOOKUP(X2524,[2]ORDINALES!$B$2:$C$5,2,FALSE),"")</f>
        <v>CTADOS</v>
      </c>
      <c r="K2524" s="23" t="str">
        <f>+IFERROR(VLOOKUP(#REF!,[2]REGION!$G$2:$I$1125,2,FALSE),"")</f>
        <v/>
      </c>
      <c r="L2524" s="23" t="str">
        <f>+IFERROR(VLOOKUP(AI2524,[2]REGION!$G$2:$I$1125,2,FALSE),"")</f>
        <v>NACION</v>
      </c>
      <c r="M2524" s="23" t="str">
        <f>+IFERROR(VLOOKUP(#REF!,[2]ORDINALES!$H$2:$I$382,2,FALSE),"")</f>
        <v/>
      </c>
      <c r="N2524" s="23" t="str">
        <f>IFERROR(VLOOKUP(U2524,'[2]Lista Willy'!$B$11:$D$14,3,FALSE),"")</f>
        <v>REC_11</v>
      </c>
      <c r="O2524" s="24"/>
      <c r="P2524" s="90">
        <v>77015</v>
      </c>
      <c r="Q2524" s="90" t="s">
        <v>540</v>
      </c>
      <c r="R2524" s="90" t="s">
        <v>2311</v>
      </c>
      <c r="S2524" s="90" t="s">
        <v>2458</v>
      </c>
      <c r="T2524" s="90" t="s">
        <v>2311</v>
      </c>
      <c r="U2524" s="90" t="s">
        <v>52</v>
      </c>
      <c r="V2524" s="94" t="s">
        <v>53</v>
      </c>
      <c r="W2524" s="90" t="s">
        <v>54</v>
      </c>
      <c r="X2524" s="90" t="s">
        <v>55</v>
      </c>
      <c r="Y2524" s="90" t="s">
        <v>2464</v>
      </c>
      <c r="Z2524" s="88">
        <v>42785358</v>
      </c>
      <c r="AA2524" s="120"/>
      <c r="AB2524" s="88"/>
      <c r="AC2524" s="88"/>
      <c r="AD2524" s="88"/>
      <c r="AE2524" s="120">
        <v>42785358</v>
      </c>
      <c r="AF2524" s="88"/>
      <c r="AG2524" s="89">
        <v>0</v>
      </c>
      <c r="AH2524" s="90" t="s">
        <v>567</v>
      </c>
      <c r="AI2524" s="90" t="s">
        <v>58</v>
      </c>
      <c r="AJ2524" s="90" t="s">
        <v>58</v>
      </c>
      <c r="AK2524" s="90" t="s">
        <v>59</v>
      </c>
      <c r="AL2524" s="90" t="s">
        <v>2330</v>
      </c>
      <c r="AM2524" s="90"/>
      <c r="AN2524" s="90" t="s">
        <v>567</v>
      </c>
      <c r="AO2524" s="90"/>
      <c r="AP2524" s="90" t="s">
        <v>567</v>
      </c>
      <c r="AQ2524" s="90" t="s">
        <v>387</v>
      </c>
      <c r="AR2524" s="90" t="s">
        <v>2357</v>
      </c>
      <c r="AS2524" s="90" t="s">
        <v>60</v>
      </c>
      <c r="AT2524" s="90" t="s">
        <v>61</v>
      </c>
      <c r="AU2524" s="97" t="s">
        <v>62</v>
      </c>
      <c r="AV2524" s="98" t="s">
        <v>272</v>
      </c>
      <c r="AW2524" s="98" t="s">
        <v>413</v>
      </c>
      <c r="AX2524" s="97">
        <v>3202014</v>
      </c>
      <c r="AY2524" s="98" t="s">
        <v>418</v>
      </c>
      <c r="AZ2524" s="98" t="s">
        <v>415</v>
      </c>
      <c r="BA2524" s="24"/>
    </row>
    <row r="2525" spans="1:53" ht="84.75" customHeight="1">
      <c r="A2525" s="23" t="str">
        <f>+IFERROR(VLOOKUP(R2525,'[2]Listas niveles'!$D$2:$E$11,2,FALSE),"")</f>
        <v>DTOR</v>
      </c>
      <c r="B2525" s="23" t="str">
        <f>+IFERROR(VLOOKUP(AS2525,'[2]Listas anexo 1'!$A$7:$B$8,2,FALSE),"")</f>
        <v>ADMIN</v>
      </c>
      <c r="C2525" s="23" t="str">
        <f>+IFERROR(VLOOKUP(AT2525,'[2]Listas anexo 1'!$A$13:$B$15,2,FALSE),"")</f>
        <v>ADMINYCOOR</v>
      </c>
      <c r="D2525" s="23" t="str">
        <f>+IFERROR(VLOOKUP(AT2525,'[2]Listas anexo 1'!$A$13:$C$15,3,FALSE),"")</f>
        <v>CONTRIBUIR</v>
      </c>
      <c r="E2525" s="23" t="str">
        <f>+IFERROR(VLOOKUP(AT2525,'[2]Listas anexo 1'!$A$19:$B$21,2,FALSE),"")</f>
        <v>ADMINOB</v>
      </c>
      <c r="F2525" s="23" t="str">
        <f>+IFERROR(VLOOKUP(AV2525,'[2]Listas anexo 1'!$J$13:$K$21,2,FALSE),"")</f>
        <v>ADOBI</v>
      </c>
      <c r="G2525" s="23" t="str">
        <f>+IFERROR(VLOOKUP(AW2525,'[2]LISTAS ANEXO 1. 2'!$A$9:$B$38,2,FALSE),"")</f>
        <v>AI</v>
      </c>
      <c r="H2525" s="23" t="str">
        <f>+IFERROR(IF(C2525="ADMINYCOOR",VLOOKUP(AY2525,'[2]LISTAS ANEXO 1. 3'!$B$13:$C$42,2,FALSE),IF(C2525="TASAS",VLOOKUP(AY2525,'[2]LISTAS ANEXO 1. 3'!$B$43:$C$51,2,FALSE),IF(C2525="FORTALECIMIENTO",VLOOKUP(AY2525,'[2]LISTAS ANEXO 1. 3'!$B$52:$C$58,2,FALSE),""))),"")</f>
        <v>AA</v>
      </c>
      <c r="I2525" s="23" t="str">
        <f>+IFERROR(VLOOKUP(#REF!,'[2]LISTAS ANEXO 1. 4'!$B$74:$C$90,2,FALSE),"")</f>
        <v/>
      </c>
      <c r="J2525" s="23" t="str">
        <f>+IFERROR(VLOOKUP(X2525,[2]ORDINALES!$B$2:$C$5,2,FALSE),"")</f>
        <v>CTADOS</v>
      </c>
      <c r="K2525" s="23" t="str">
        <f>+IFERROR(VLOOKUP(#REF!,[2]REGION!$G$2:$I$1125,2,FALSE),"")</f>
        <v/>
      </c>
      <c r="L2525" s="23" t="str">
        <f>+IFERROR(VLOOKUP(AI2525,[2]REGION!$G$2:$I$1125,2,FALSE),"")</f>
        <v>NACION</v>
      </c>
      <c r="M2525" s="23" t="str">
        <f>+IFERROR(VLOOKUP(#REF!,[2]ORDINALES!$H$2:$I$382,2,FALSE),"")</f>
        <v/>
      </c>
      <c r="N2525" s="23" t="str">
        <f>IFERROR(VLOOKUP(U2525,'[2]Lista Willy'!$B$11:$D$14,3,FALSE),"")</f>
        <v>REC_21</v>
      </c>
      <c r="O2525" s="24"/>
      <c r="P2525" s="90">
        <v>77016</v>
      </c>
      <c r="Q2525" s="90" t="s">
        <v>540</v>
      </c>
      <c r="R2525" s="90" t="s">
        <v>2311</v>
      </c>
      <c r="S2525" s="90" t="s">
        <v>2458</v>
      </c>
      <c r="T2525" s="90" t="s">
        <v>2311</v>
      </c>
      <c r="U2525" s="90" t="s">
        <v>1028</v>
      </c>
      <c r="V2525" s="94" t="s">
        <v>154</v>
      </c>
      <c r="W2525" s="90" t="s">
        <v>54</v>
      </c>
      <c r="X2525" s="90" t="s">
        <v>55</v>
      </c>
      <c r="Y2525" s="90" t="s">
        <v>2469</v>
      </c>
      <c r="Z2525" s="88">
        <v>12586600</v>
      </c>
      <c r="AA2525" s="120"/>
      <c r="AB2525" s="88"/>
      <c r="AC2525" s="88"/>
      <c r="AD2525" s="88"/>
      <c r="AE2525" s="120">
        <v>12586600</v>
      </c>
      <c r="AF2525" s="88">
        <v>12586600</v>
      </c>
      <c r="AG2525" s="88">
        <v>12586600</v>
      </c>
      <c r="AH2525" s="90" t="s">
        <v>2470</v>
      </c>
      <c r="AI2525" s="90" t="s">
        <v>58</v>
      </c>
      <c r="AJ2525" s="90" t="s">
        <v>58</v>
      </c>
      <c r="AK2525" s="90" t="s">
        <v>59</v>
      </c>
      <c r="AL2525" s="90" t="s">
        <v>2330</v>
      </c>
      <c r="AM2525" s="90"/>
      <c r="AN2525" s="90" t="s">
        <v>567</v>
      </c>
      <c r="AO2525" s="90"/>
      <c r="AP2525" s="90" t="s">
        <v>567</v>
      </c>
      <c r="AQ2525" s="90" t="s">
        <v>387</v>
      </c>
      <c r="AR2525" s="90" t="s">
        <v>2357</v>
      </c>
      <c r="AS2525" s="90" t="s">
        <v>60</v>
      </c>
      <c r="AT2525" s="90" t="s">
        <v>61</v>
      </c>
      <c r="AU2525" s="97" t="s">
        <v>62</v>
      </c>
      <c r="AV2525" s="98" t="s">
        <v>125</v>
      </c>
      <c r="AW2525" s="98" t="s">
        <v>126</v>
      </c>
      <c r="AX2525" s="97">
        <v>3202032</v>
      </c>
      <c r="AY2525" s="98" t="s">
        <v>127</v>
      </c>
      <c r="AZ2525" s="98" t="s">
        <v>293</v>
      </c>
      <c r="BA2525" s="24"/>
    </row>
    <row r="2526" spans="1:53" ht="84.75" customHeight="1">
      <c r="A2526" s="23" t="str">
        <f>+IFERROR(VLOOKUP(R2526,'[2]Listas niveles'!$D$2:$E$11,2,FALSE),"")</f>
        <v>DTOR</v>
      </c>
      <c r="B2526" s="23" t="str">
        <f>+IFERROR(VLOOKUP(AS2526,'[2]Listas anexo 1'!$A$7:$B$8,2,FALSE),"")</f>
        <v>ADMIN</v>
      </c>
      <c r="C2526" s="23" t="str">
        <f>+IFERROR(VLOOKUP(AT2526,'[2]Listas anexo 1'!$A$13:$B$15,2,FALSE),"")</f>
        <v>ADMINYCOOR</v>
      </c>
      <c r="D2526" s="23" t="str">
        <f>+IFERROR(VLOOKUP(AT2526,'[2]Listas anexo 1'!$A$13:$C$15,3,FALSE),"")</f>
        <v>CONTRIBUIR</v>
      </c>
      <c r="E2526" s="23" t="str">
        <f>+IFERROR(VLOOKUP(AT2526,'[2]Listas anexo 1'!$A$19:$B$21,2,FALSE),"")</f>
        <v>ADMINOB</v>
      </c>
      <c r="F2526" s="23" t="str">
        <f>+IFERROR(VLOOKUP(AV2526,'[2]Listas anexo 1'!$J$13:$K$21,2,FALSE),"")</f>
        <v>ADOBIII</v>
      </c>
      <c r="G2526" s="23" t="str">
        <f>+IFERROR(VLOOKUP(AW2526,'[2]LISTAS ANEXO 1. 2'!$A$9:$B$38,2,FALSE),"")</f>
        <v>AX</v>
      </c>
      <c r="H2526" s="23" t="str">
        <f>+IFERROR(IF(C2526="ADMINYCOOR",VLOOKUP(AY2526,'[2]LISTAS ANEXO 1. 3'!$B$13:$C$42,2,FALSE),IF(C2526="TASAS",VLOOKUP(AY2526,'[2]LISTAS ANEXO 1. 3'!$B$43:$C$51,2,FALSE),IF(C2526="FORTALECIMIENTO",VLOOKUP(AY2526,'[2]LISTAS ANEXO 1. 3'!$B$52:$C$58,2,FALSE),""))),"")</f>
        <v>OO</v>
      </c>
      <c r="I2526" s="23" t="str">
        <f>+IFERROR(VLOOKUP(#REF!,'[2]LISTAS ANEXO 1. 4'!$B$74:$C$90,2,FALSE),"")</f>
        <v/>
      </c>
      <c r="J2526" s="23" t="str">
        <f>+IFERROR(VLOOKUP(X2526,[2]ORDINALES!$B$2:$C$5,2,FALSE),"")</f>
        <v>CTADOS</v>
      </c>
      <c r="K2526" s="23" t="str">
        <f>+IFERROR(VLOOKUP(#REF!,[2]REGION!$G$2:$I$1125,2,FALSE),"")</f>
        <v/>
      </c>
      <c r="L2526" s="23" t="str">
        <f>+IFERROR(VLOOKUP(AI2526,[2]REGION!$G$2:$I$1125,2,FALSE),"")</f>
        <v>NACION</v>
      </c>
      <c r="M2526" s="23" t="str">
        <f>+IFERROR(VLOOKUP(#REF!,[2]ORDINALES!$H$2:$I$382,2,FALSE),"")</f>
        <v/>
      </c>
      <c r="N2526" s="23" t="str">
        <f>IFERROR(VLOOKUP(U2526,'[2]Lista Willy'!$B$11:$D$14,3,FALSE),"")</f>
        <v>REC_11</v>
      </c>
      <c r="O2526" s="24"/>
      <c r="P2526" s="90">
        <v>77017</v>
      </c>
      <c r="Q2526" s="90" t="s">
        <v>540</v>
      </c>
      <c r="R2526" s="90" t="s">
        <v>2311</v>
      </c>
      <c r="S2526" s="90" t="s">
        <v>2458</v>
      </c>
      <c r="T2526" s="90" t="s">
        <v>2311</v>
      </c>
      <c r="U2526" s="90" t="s">
        <v>52</v>
      </c>
      <c r="V2526" s="94" t="s">
        <v>53</v>
      </c>
      <c r="W2526" s="90" t="s">
        <v>54</v>
      </c>
      <c r="X2526" s="90" t="s">
        <v>55</v>
      </c>
      <c r="Y2526" s="90" t="s">
        <v>2471</v>
      </c>
      <c r="Z2526" s="88">
        <v>18900000</v>
      </c>
      <c r="AA2526" s="120"/>
      <c r="AB2526" s="88"/>
      <c r="AC2526" s="88"/>
      <c r="AD2526" s="88"/>
      <c r="AE2526" s="120">
        <v>18900000</v>
      </c>
      <c r="AF2526" s="88"/>
      <c r="AG2526" s="89">
        <v>0</v>
      </c>
      <c r="AH2526" s="90" t="s">
        <v>567</v>
      </c>
      <c r="AI2526" s="90" t="s">
        <v>58</v>
      </c>
      <c r="AJ2526" s="90" t="s">
        <v>58</v>
      </c>
      <c r="AK2526" s="90" t="s">
        <v>59</v>
      </c>
      <c r="AL2526" s="90" t="s">
        <v>2330</v>
      </c>
      <c r="AM2526" s="90"/>
      <c r="AN2526" s="90" t="s">
        <v>567</v>
      </c>
      <c r="AO2526" s="90"/>
      <c r="AP2526" s="90" t="s">
        <v>567</v>
      </c>
      <c r="AQ2526" s="90" t="s">
        <v>387</v>
      </c>
      <c r="AR2526" s="90" t="s">
        <v>2357</v>
      </c>
      <c r="AS2526" s="90" t="s">
        <v>60</v>
      </c>
      <c r="AT2526" s="90" t="s">
        <v>61</v>
      </c>
      <c r="AU2526" s="97" t="s">
        <v>62</v>
      </c>
      <c r="AV2526" s="98" t="s">
        <v>272</v>
      </c>
      <c r="AW2526" s="98" t="s">
        <v>335</v>
      </c>
      <c r="AX2526" s="97">
        <v>3202004</v>
      </c>
      <c r="AY2526" s="98" t="s">
        <v>336</v>
      </c>
      <c r="AZ2526" s="98" t="s">
        <v>337</v>
      </c>
      <c r="BA2526" s="24"/>
    </row>
    <row r="2527" spans="1:53" ht="84.75" customHeight="1">
      <c r="A2527" s="23" t="str">
        <f>+IFERROR(VLOOKUP(R2527,'[2]Listas niveles'!$D$2:$E$11,2,FALSE),"")</f>
        <v>DTOR</v>
      </c>
      <c r="B2527" s="23" t="str">
        <f>+IFERROR(VLOOKUP(AS2527,'[2]Listas anexo 1'!$A$7:$B$8,2,FALSE),"")</f>
        <v>ADMIN</v>
      </c>
      <c r="C2527" s="23" t="str">
        <f>+IFERROR(VLOOKUP(AT2527,'[2]Listas anexo 1'!$A$13:$B$15,2,FALSE),"")</f>
        <v>ADMINYCOOR</v>
      </c>
      <c r="D2527" s="23" t="str">
        <f>+IFERROR(VLOOKUP(AT2527,'[2]Listas anexo 1'!$A$13:$C$15,3,FALSE),"")</f>
        <v>CONTRIBUIR</v>
      </c>
      <c r="E2527" s="23" t="str">
        <f>+IFERROR(VLOOKUP(AT2527,'[2]Listas anexo 1'!$A$19:$B$21,2,FALSE),"")</f>
        <v>ADMINOB</v>
      </c>
      <c r="F2527" s="23" t="str">
        <f>+IFERROR(VLOOKUP(AV2527,'[2]Listas anexo 1'!$J$13:$K$21,2,FALSE),"")</f>
        <v>ADOBIII</v>
      </c>
      <c r="G2527" s="23" t="str">
        <f>+IFERROR(VLOOKUP(AW2527,'[2]LISTAS ANEXO 1. 2'!$A$9:$B$38,2,FALSE),"")</f>
        <v>AX</v>
      </c>
      <c r="H2527" s="23" t="str">
        <f>+IFERROR(IF(C2527="ADMINYCOOR",VLOOKUP(AY2527,'[2]LISTAS ANEXO 1. 3'!$B$13:$C$42,2,FALSE),IF(C2527="TASAS",VLOOKUP(AY2527,'[2]LISTAS ANEXO 1. 3'!$B$43:$C$51,2,FALSE),IF(C2527="FORTALECIMIENTO",VLOOKUP(AY2527,'[2]LISTAS ANEXO 1. 3'!$B$52:$C$58,2,FALSE),""))),"")</f>
        <v>OO</v>
      </c>
      <c r="I2527" s="23" t="str">
        <f>+IFERROR(VLOOKUP(#REF!,'[2]LISTAS ANEXO 1. 4'!$B$74:$C$90,2,FALSE),"")</f>
        <v/>
      </c>
      <c r="J2527" s="23" t="str">
        <f>+IFERROR(VLOOKUP(X2527,[2]ORDINALES!$B$2:$C$5,2,FALSE),"")</f>
        <v>CTADOS</v>
      </c>
      <c r="K2527" s="23" t="str">
        <f>+IFERROR(VLOOKUP(#REF!,[2]REGION!$G$2:$I$1125,2,FALSE),"")</f>
        <v/>
      </c>
      <c r="L2527" s="23" t="str">
        <f>+IFERROR(VLOOKUP(AI2527,[2]REGION!$G$2:$I$1125,2,FALSE),"")</f>
        <v>NACION</v>
      </c>
      <c r="M2527" s="23" t="str">
        <f>+IFERROR(VLOOKUP(#REF!,[2]ORDINALES!$H$2:$I$382,2,FALSE),"")</f>
        <v/>
      </c>
      <c r="N2527" s="23" t="str">
        <f>IFERROR(VLOOKUP(U2527,'[2]Lista Willy'!$B$11:$D$14,3,FALSE),"")</f>
        <v>REC_11</v>
      </c>
      <c r="O2527" s="24"/>
      <c r="P2527" s="90">
        <v>77018</v>
      </c>
      <c r="Q2527" s="90" t="s">
        <v>540</v>
      </c>
      <c r="R2527" s="90" t="s">
        <v>2311</v>
      </c>
      <c r="S2527" s="90" t="s">
        <v>2458</v>
      </c>
      <c r="T2527" s="90" t="s">
        <v>2311</v>
      </c>
      <c r="U2527" s="90" t="s">
        <v>52</v>
      </c>
      <c r="V2527" s="94" t="s">
        <v>53</v>
      </c>
      <c r="W2527" s="90" t="s">
        <v>54</v>
      </c>
      <c r="X2527" s="90" t="s">
        <v>55</v>
      </c>
      <c r="Y2527" s="90" t="s">
        <v>2464</v>
      </c>
      <c r="Z2527" s="88">
        <v>47063885</v>
      </c>
      <c r="AA2527" s="120"/>
      <c r="AB2527" s="88"/>
      <c r="AC2527" s="88"/>
      <c r="AD2527" s="88"/>
      <c r="AE2527" s="120">
        <v>47063885</v>
      </c>
      <c r="AF2527" s="88"/>
      <c r="AG2527" s="89">
        <v>0</v>
      </c>
      <c r="AH2527" s="90" t="s">
        <v>567</v>
      </c>
      <c r="AI2527" s="90" t="s">
        <v>58</v>
      </c>
      <c r="AJ2527" s="90" t="s">
        <v>58</v>
      </c>
      <c r="AK2527" s="90" t="s">
        <v>59</v>
      </c>
      <c r="AL2527" s="90" t="s">
        <v>2330</v>
      </c>
      <c r="AM2527" s="90"/>
      <c r="AN2527" s="90" t="s">
        <v>567</v>
      </c>
      <c r="AO2527" s="90"/>
      <c r="AP2527" s="90" t="s">
        <v>567</v>
      </c>
      <c r="AQ2527" s="90" t="s">
        <v>387</v>
      </c>
      <c r="AR2527" s="90" t="s">
        <v>2357</v>
      </c>
      <c r="AS2527" s="90" t="s">
        <v>60</v>
      </c>
      <c r="AT2527" s="90" t="s">
        <v>61</v>
      </c>
      <c r="AU2527" s="97" t="s">
        <v>62</v>
      </c>
      <c r="AV2527" s="98" t="s">
        <v>272</v>
      </c>
      <c r="AW2527" s="98" t="s">
        <v>335</v>
      </c>
      <c r="AX2527" s="97">
        <v>3202004</v>
      </c>
      <c r="AY2527" s="98" t="s">
        <v>336</v>
      </c>
      <c r="AZ2527" s="98" t="s">
        <v>337</v>
      </c>
      <c r="BA2527" s="24"/>
    </row>
    <row r="2528" spans="1:53" ht="84.75" customHeight="1">
      <c r="A2528" s="23" t="str">
        <f>+IFERROR(VLOOKUP(R2528,'[2]Listas niveles'!$D$2:$E$11,2,FALSE),"")</f>
        <v>DTOR</v>
      </c>
      <c r="B2528" s="23" t="str">
        <f>+IFERROR(VLOOKUP(AS2528,'[2]Listas anexo 1'!$A$7:$B$8,2,FALSE),"")</f>
        <v>ADMIN</v>
      </c>
      <c r="C2528" s="23" t="str">
        <f>+IFERROR(VLOOKUP(AT2528,'[2]Listas anexo 1'!$A$13:$B$15,2,FALSE),"")</f>
        <v>TASAS</v>
      </c>
      <c r="D2528" s="23" t="str">
        <f>+IFERROR(VLOOKUP(AT2528,'[2]Listas anexo 1'!$A$13:$C$15,3,FALSE),"")</f>
        <v>AUMENTAR</v>
      </c>
      <c r="E2528" s="23" t="str">
        <f>+IFERROR(VLOOKUP(AT2528,'[2]Listas anexo 1'!$A$19:$B$21,2,FALSE),"")</f>
        <v>TASAOB</v>
      </c>
      <c r="F2528" s="23" t="str">
        <f>+IFERROR(VLOOKUP(AV2528,'[2]Listas anexo 1'!$J$13:$K$21,2,FALSE),"")</f>
        <v>TASASOBII</v>
      </c>
      <c r="G2528" s="23" t="str">
        <f>+IFERROR(VLOOKUP(AW2528,'[2]LISTAS ANEXO 1. 2'!$A$9:$B$38,2,FALSE),"")</f>
        <v>FVI</v>
      </c>
      <c r="H2528" s="23" t="str">
        <f>+IFERROR(IF(C2528="ADMINYCOOR",VLOOKUP(AY2528,'[2]LISTAS ANEXO 1. 3'!$B$13:$C$42,2,FALSE),IF(C2528="TASAS",VLOOKUP(AY2528,'[2]LISTAS ANEXO 1. 3'!$B$43:$C$51,2,FALSE),IF(C2528="FORTALECIMIENTO",VLOOKUP(AY2528,'[2]LISTAS ANEXO 1. 3'!$B$52:$C$58,2,FALSE),""))),"")</f>
        <v>GGG</v>
      </c>
      <c r="I2528" s="23" t="str">
        <f>+IFERROR(VLOOKUP(#REF!,'[2]LISTAS ANEXO 1. 4'!$B$74:$C$90,2,FALSE),"")</f>
        <v/>
      </c>
      <c r="J2528" s="23" t="str">
        <f>+IFERROR(VLOOKUP(X2528,[2]ORDINALES!$B$2:$C$5,2,FALSE),"")</f>
        <v>CTADOS</v>
      </c>
      <c r="K2528" s="23" t="str">
        <f>+IFERROR(VLOOKUP(#REF!,[2]REGION!$G$2:$I$1125,2,FALSE),"")</f>
        <v/>
      </c>
      <c r="L2528" s="23" t="str">
        <f>+IFERROR(VLOOKUP(AI2528,[2]REGION!$G$2:$I$1125,2,FALSE),"")</f>
        <v>NACION</v>
      </c>
      <c r="M2528" s="23" t="str">
        <f>+IFERROR(VLOOKUP(#REF!,[2]ORDINALES!$H$2:$I$382,2,FALSE),"")</f>
        <v/>
      </c>
      <c r="N2528" s="23" t="str">
        <f>IFERROR(VLOOKUP(U2528,'[2]Lista Willy'!$B$11:$D$14,3,FALSE),"")</f>
        <v>REC_20</v>
      </c>
      <c r="O2528" s="24"/>
      <c r="P2528" s="90">
        <v>77019</v>
      </c>
      <c r="Q2528" s="90" t="s">
        <v>540</v>
      </c>
      <c r="R2528" s="90" t="s">
        <v>2311</v>
      </c>
      <c r="S2528" s="90" t="s">
        <v>2458</v>
      </c>
      <c r="T2528" s="90" t="s">
        <v>2311</v>
      </c>
      <c r="U2528" s="90" t="s">
        <v>153</v>
      </c>
      <c r="V2528" s="94" t="s">
        <v>154</v>
      </c>
      <c r="W2528" s="90" t="s">
        <v>54</v>
      </c>
      <c r="X2528" s="90" t="s">
        <v>55</v>
      </c>
      <c r="Y2528" s="90" t="s">
        <v>2471</v>
      </c>
      <c r="Z2528" s="88">
        <v>10565650</v>
      </c>
      <c r="AA2528" s="120"/>
      <c r="AB2528" s="88"/>
      <c r="AC2528" s="88"/>
      <c r="AD2528" s="88"/>
      <c r="AE2528" s="120">
        <v>10565650</v>
      </c>
      <c r="AF2528" s="88"/>
      <c r="AG2528" s="89">
        <v>0</v>
      </c>
      <c r="AH2528" s="90" t="s">
        <v>567</v>
      </c>
      <c r="AI2528" s="90" t="s">
        <v>58</v>
      </c>
      <c r="AJ2528" s="90" t="s">
        <v>58</v>
      </c>
      <c r="AK2528" s="90" t="s">
        <v>59</v>
      </c>
      <c r="AL2528" s="90" t="s">
        <v>2330</v>
      </c>
      <c r="AM2528" s="90"/>
      <c r="AN2528" s="90" t="s">
        <v>567</v>
      </c>
      <c r="AO2528" s="90"/>
      <c r="AP2528" s="90" t="s">
        <v>567</v>
      </c>
      <c r="AQ2528" s="90" t="s">
        <v>387</v>
      </c>
      <c r="AR2528" s="90" t="s">
        <v>2357</v>
      </c>
      <c r="AS2528" s="90" t="s">
        <v>60</v>
      </c>
      <c r="AT2528" s="90" t="s">
        <v>1123</v>
      </c>
      <c r="AU2528" s="97" t="s">
        <v>1124</v>
      </c>
      <c r="AV2528" s="98" t="s">
        <v>2374</v>
      </c>
      <c r="AW2528" s="98" t="s">
        <v>2375</v>
      </c>
      <c r="AX2528" s="97">
        <v>3202004</v>
      </c>
      <c r="AY2528" s="98" t="s">
        <v>2376</v>
      </c>
      <c r="AZ2528" s="98" t="s">
        <v>2377</v>
      </c>
      <c r="BA2528" s="24"/>
    </row>
    <row r="2529" spans="1:53" ht="84.75" customHeight="1">
      <c r="A2529" s="23" t="str">
        <f>+IFERROR(VLOOKUP(R2529,'[2]Listas niveles'!$D$2:$E$11,2,FALSE),"")</f>
        <v>DTOR</v>
      </c>
      <c r="B2529" s="23" t="str">
        <f>+IFERROR(VLOOKUP(AS2529,'[2]Listas anexo 1'!$A$7:$B$8,2,FALSE),"")</f>
        <v>ADMIN</v>
      </c>
      <c r="C2529" s="23" t="str">
        <f>+IFERROR(VLOOKUP(AT2529,'[2]Listas anexo 1'!$A$13:$B$15,2,FALSE),"")</f>
        <v>ADMINYCOOR</v>
      </c>
      <c r="D2529" s="23" t="str">
        <f>+IFERROR(VLOOKUP(AT2529,'[2]Listas anexo 1'!$A$13:$C$15,3,FALSE),"")</f>
        <v>CONTRIBUIR</v>
      </c>
      <c r="E2529" s="23" t="str">
        <f>+IFERROR(VLOOKUP(AT2529,'[2]Listas anexo 1'!$A$19:$B$21,2,FALSE),"")</f>
        <v>ADMINOB</v>
      </c>
      <c r="F2529" s="23" t="str">
        <f>+IFERROR(VLOOKUP(AV2529,'[2]Listas anexo 1'!$J$13:$K$21,2,FALSE),"")</f>
        <v>ADOBI</v>
      </c>
      <c r="G2529" s="23" t="str">
        <f>+IFERROR(VLOOKUP(AW2529,'[2]LISTAS ANEXO 1. 2'!$A$9:$B$38,2,FALSE),"")</f>
        <v>AI</v>
      </c>
      <c r="H2529" s="23" t="str">
        <f>+IFERROR(IF(C2529="ADMINYCOOR",VLOOKUP(AY2529,'[2]LISTAS ANEXO 1. 3'!$B$13:$C$42,2,FALSE),IF(C2529="TASAS",VLOOKUP(AY2529,'[2]LISTAS ANEXO 1. 3'!$B$43:$C$51,2,FALSE),IF(C2529="FORTALECIMIENTO",VLOOKUP(AY2529,'[2]LISTAS ANEXO 1. 3'!$B$52:$C$58,2,FALSE),""))),"")</f>
        <v>AA</v>
      </c>
      <c r="I2529" s="23" t="str">
        <f>+IFERROR(VLOOKUP(#REF!,'[2]LISTAS ANEXO 1. 4'!$B$74:$C$90,2,FALSE),"")</f>
        <v/>
      </c>
      <c r="J2529" s="23" t="str">
        <f>+IFERROR(VLOOKUP(X2529,[2]ORDINALES!$B$2:$C$5,2,FALSE),"")</f>
        <v>CTADOS</v>
      </c>
      <c r="K2529" s="23" t="str">
        <f>+IFERROR(VLOOKUP(#REF!,[2]REGION!$G$2:$I$1125,2,FALSE),"")</f>
        <v/>
      </c>
      <c r="L2529" s="23" t="str">
        <f>+IFERROR(VLOOKUP(AI2529,[2]REGION!$G$2:$I$1125,2,FALSE),"")</f>
        <v>NACION</v>
      </c>
      <c r="M2529" s="23" t="str">
        <f>+IFERROR(VLOOKUP(#REF!,[2]ORDINALES!$H$2:$I$382,2,FALSE),"")</f>
        <v/>
      </c>
      <c r="N2529" s="23" t="str">
        <f>IFERROR(VLOOKUP(U2529,'[2]Lista Willy'!$B$11:$D$14,3,FALSE),"")</f>
        <v>REC_21</v>
      </c>
      <c r="O2529" s="24"/>
      <c r="P2529" s="90">
        <v>77020</v>
      </c>
      <c r="Q2529" s="90" t="s">
        <v>540</v>
      </c>
      <c r="R2529" s="90" t="s">
        <v>2311</v>
      </c>
      <c r="S2529" s="90" t="s">
        <v>2458</v>
      </c>
      <c r="T2529" s="90" t="s">
        <v>2311</v>
      </c>
      <c r="U2529" s="90" t="s">
        <v>1028</v>
      </c>
      <c r="V2529" s="94" t="s">
        <v>154</v>
      </c>
      <c r="W2529" s="90" t="s">
        <v>54</v>
      </c>
      <c r="X2529" s="90" t="s">
        <v>55</v>
      </c>
      <c r="Y2529" s="90" t="s">
        <v>2472</v>
      </c>
      <c r="Z2529" s="88">
        <v>8811187</v>
      </c>
      <c r="AA2529" s="120"/>
      <c r="AB2529" s="88"/>
      <c r="AC2529" s="88"/>
      <c r="AD2529" s="88"/>
      <c r="AE2529" s="120">
        <v>8811187</v>
      </c>
      <c r="AF2529" s="88"/>
      <c r="AG2529" s="88">
        <v>8811187</v>
      </c>
      <c r="AH2529" s="90" t="s">
        <v>2470</v>
      </c>
      <c r="AI2529" s="90" t="s">
        <v>58</v>
      </c>
      <c r="AJ2529" s="90" t="s">
        <v>58</v>
      </c>
      <c r="AK2529" s="90" t="s">
        <v>59</v>
      </c>
      <c r="AL2529" s="90" t="s">
        <v>2330</v>
      </c>
      <c r="AM2529" s="90"/>
      <c r="AN2529" s="90" t="s">
        <v>567</v>
      </c>
      <c r="AO2529" s="90"/>
      <c r="AP2529" s="90" t="s">
        <v>567</v>
      </c>
      <c r="AQ2529" s="90" t="s">
        <v>387</v>
      </c>
      <c r="AR2529" s="90" t="s">
        <v>2357</v>
      </c>
      <c r="AS2529" s="90" t="s">
        <v>60</v>
      </c>
      <c r="AT2529" s="90" t="s">
        <v>61</v>
      </c>
      <c r="AU2529" s="97" t="s">
        <v>62</v>
      </c>
      <c r="AV2529" s="98" t="s">
        <v>125</v>
      </c>
      <c r="AW2529" s="98" t="s">
        <v>126</v>
      </c>
      <c r="AX2529" s="97">
        <v>3202032</v>
      </c>
      <c r="AY2529" s="98" t="s">
        <v>127</v>
      </c>
      <c r="AZ2529" s="98" t="s">
        <v>128</v>
      </c>
      <c r="BA2529" s="24"/>
    </row>
    <row r="2530" spans="1:53" ht="84.75" customHeight="1">
      <c r="A2530" s="23" t="str">
        <f>+IFERROR(VLOOKUP(R2530,'[2]Listas niveles'!$D$2:$E$11,2,FALSE),"")</f>
        <v>DTOR</v>
      </c>
      <c r="B2530" s="23" t="str">
        <f>+IFERROR(VLOOKUP(AS2530,'[2]Listas anexo 1'!$A$7:$B$8,2,FALSE),"")</f>
        <v>ADMIN</v>
      </c>
      <c r="C2530" s="23" t="str">
        <f>+IFERROR(VLOOKUP(AT2530,'[2]Listas anexo 1'!$A$13:$B$15,2,FALSE),"")</f>
        <v>ADMINYCOOR</v>
      </c>
      <c r="D2530" s="23" t="str">
        <f>+IFERROR(VLOOKUP(AT2530,'[2]Listas anexo 1'!$A$13:$C$15,3,FALSE),"")</f>
        <v>CONTRIBUIR</v>
      </c>
      <c r="E2530" s="23" t="str">
        <f>+IFERROR(VLOOKUP(AT2530,'[2]Listas anexo 1'!$A$19:$B$21,2,FALSE),"")</f>
        <v>ADMINOB</v>
      </c>
      <c r="F2530" s="23" t="str">
        <f>+IFERROR(VLOOKUP(AV2530,'[2]Listas anexo 1'!$J$13:$K$21,2,FALSE),"")</f>
        <v>ADOBIV</v>
      </c>
      <c r="G2530" s="23" t="str">
        <f>+IFERROR(VLOOKUP(AW2530,'[2]LISTAS ANEXO 1. 2'!$A$9:$B$38,2,FALSE),"")</f>
        <v>AXI</v>
      </c>
      <c r="H2530" s="23" t="str">
        <f>+IFERROR(IF(C2530="ADMINYCOOR",VLOOKUP(AY2530,'[2]LISTAS ANEXO 1. 3'!$B$13:$C$42,2,FALSE),IF(C2530="TASAS",VLOOKUP(AY2530,'[2]LISTAS ANEXO 1. 3'!$B$43:$C$51,2,FALSE),IF(C2530="FORTALECIMIENTO",VLOOKUP(AY2530,'[2]LISTAS ANEXO 1. 3'!$B$52:$C$58,2,FALSE),""))),"")</f>
        <v>PP</v>
      </c>
      <c r="I2530" s="23" t="str">
        <f>+IFERROR(VLOOKUP(#REF!,'[2]LISTAS ANEXO 1. 4'!$B$74:$C$90,2,FALSE),"")</f>
        <v/>
      </c>
      <c r="J2530" s="23" t="str">
        <f>+IFERROR(VLOOKUP(X2530,[2]ORDINALES!$B$2:$C$5,2,FALSE),"")</f>
        <v>CTADOS</v>
      </c>
      <c r="K2530" s="23" t="str">
        <f>+IFERROR(VLOOKUP(#REF!,[2]REGION!$G$2:$I$1125,2,FALSE),"")</f>
        <v/>
      </c>
      <c r="L2530" s="23" t="str">
        <f>+IFERROR(VLOOKUP(AI2530,[2]REGION!$G$2:$I$1125,2,FALSE),"")</f>
        <v>META</v>
      </c>
      <c r="M2530" s="23" t="str">
        <f>+IFERROR(VLOOKUP(#REF!,[2]ORDINALES!$H$2:$I$382,2,FALSE),"")</f>
        <v/>
      </c>
      <c r="N2530" s="23" t="str">
        <f>IFERROR(VLOOKUP(U2530,'[2]Lista Willy'!$B$11:$D$14,3,FALSE),"")</f>
        <v>REC_11</v>
      </c>
      <c r="O2530" s="24"/>
      <c r="P2530" s="90">
        <v>78000</v>
      </c>
      <c r="Q2530" s="90" t="s">
        <v>540</v>
      </c>
      <c r="R2530" s="90" t="s">
        <v>2311</v>
      </c>
      <c r="S2530" s="90" t="s">
        <v>2473</v>
      </c>
      <c r="T2530" s="90" t="s">
        <v>2311</v>
      </c>
      <c r="U2530" s="90" t="s">
        <v>52</v>
      </c>
      <c r="V2530" s="94" t="s">
        <v>53</v>
      </c>
      <c r="W2530" s="90" t="s">
        <v>54</v>
      </c>
      <c r="X2530" s="90" t="s">
        <v>55</v>
      </c>
      <c r="Y2530" s="90" t="s">
        <v>2474</v>
      </c>
      <c r="Z2530" s="88">
        <v>78609883</v>
      </c>
      <c r="AA2530" s="120"/>
      <c r="AB2530" s="88"/>
      <c r="AC2530" s="88"/>
      <c r="AD2530" s="88"/>
      <c r="AE2530" s="120">
        <v>78609883</v>
      </c>
      <c r="AF2530" s="88"/>
      <c r="AG2530" s="89">
        <v>0</v>
      </c>
      <c r="AH2530" s="90" t="s">
        <v>567</v>
      </c>
      <c r="AI2530" s="90" t="s">
        <v>2313</v>
      </c>
      <c r="AJ2530" s="90" t="s">
        <v>2475</v>
      </c>
      <c r="AK2530" s="90" t="s">
        <v>59</v>
      </c>
      <c r="AL2530" s="90" t="s">
        <v>2330</v>
      </c>
      <c r="AM2530" s="90"/>
      <c r="AN2530" s="90" t="s">
        <v>567</v>
      </c>
      <c r="AO2530" s="90"/>
      <c r="AP2530" s="90" t="s">
        <v>567</v>
      </c>
      <c r="AQ2530" s="90" t="s">
        <v>387</v>
      </c>
      <c r="AR2530" s="90" t="s">
        <v>2357</v>
      </c>
      <c r="AS2530" s="90" t="s">
        <v>60</v>
      </c>
      <c r="AT2530" s="90" t="s">
        <v>61</v>
      </c>
      <c r="AU2530" s="97" t="s">
        <v>62</v>
      </c>
      <c r="AV2530" s="98" t="s">
        <v>63</v>
      </c>
      <c r="AW2530" s="98" t="s">
        <v>442</v>
      </c>
      <c r="AX2530" s="97">
        <v>3202002</v>
      </c>
      <c r="AY2530" s="98" t="s">
        <v>211</v>
      </c>
      <c r="AZ2530" s="98" t="s">
        <v>447</v>
      </c>
      <c r="BA2530" s="24"/>
    </row>
    <row r="2531" spans="1:53" ht="84.75" customHeight="1">
      <c r="A2531" s="23" t="str">
        <f>+IFERROR(VLOOKUP(R2531,'[2]Listas niveles'!$D$2:$E$11,2,FALSE),"")</f>
        <v>DTOR</v>
      </c>
      <c r="B2531" s="23" t="str">
        <f>+IFERROR(VLOOKUP(AS2531,'[2]Listas anexo 1'!$A$7:$B$8,2,FALSE),"")</f>
        <v>ADMIN</v>
      </c>
      <c r="C2531" s="23" t="str">
        <f>+IFERROR(VLOOKUP(AT2531,'[2]Listas anexo 1'!$A$13:$B$15,2,FALSE),"")</f>
        <v>ADMINYCOOR</v>
      </c>
      <c r="D2531" s="23" t="str">
        <f>+IFERROR(VLOOKUP(AT2531,'[2]Listas anexo 1'!$A$13:$C$15,3,FALSE),"")</f>
        <v>CONTRIBUIR</v>
      </c>
      <c r="E2531" s="23" t="str">
        <f>+IFERROR(VLOOKUP(AT2531,'[2]Listas anexo 1'!$A$19:$B$21,2,FALSE),"")</f>
        <v>ADMINOB</v>
      </c>
      <c r="F2531" s="23" t="str">
        <f>+IFERROR(VLOOKUP(AV2531,'[2]Listas anexo 1'!$J$13:$K$21,2,FALSE),"")</f>
        <v>ADOBIV</v>
      </c>
      <c r="G2531" s="23" t="str">
        <f>+IFERROR(VLOOKUP(AW2531,'[2]LISTAS ANEXO 1. 2'!$A$9:$B$38,2,FALSE),"")</f>
        <v>AXI</v>
      </c>
      <c r="H2531" s="23" t="str">
        <f>+IFERROR(IF(C2531="ADMINYCOOR",VLOOKUP(AY2531,'[2]LISTAS ANEXO 1. 3'!$B$13:$C$42,2,FALSE),IF(C2531="TASAS",VLOOKUP(AY2531,'[2]LISTAS ANEXO 1. 3'!$B$43:$C$51,2,FALSE),IF(C2531="FORTALECIMIENTO",VLOOKUP(AY2531,'[2]LISTAS ANEXO 1. 3'!$B$52:$C$58,2,FALSE),""))),"")</f>
        <v>PP</v>
      </c>
      <c r="I2531" s="23" t="str">
        <f>+IFERROR(VLOOKUP(#REF!,'[2]LISTAS ANEXO 1. 4'!$B$74:$C$90,2,FALSE),"")</f>
        <v/>
      </c>
      <c r="J2531" s="23" t="str">
        <f>+IFERROR(VLOOKUP(X2531,[2]ORDINALES!$B$2:$C$5,2,FALSE),"")</f>
        <v>CTADOS</v>
      </c>
      <c r="K2531" s="23" t="str">
        <f>+IFERROR(VLOOKUP(#REF!,[2]REGION!$G$2:$I$1125,2,FALSE),"")</f>
        <v/>
      </c>
      <c r="L2531" s="23" t="str">
        <f>+IFERROR(VLOOKUP(AI2531,[2]REGION!$G$2:$I$1125,2,FALSE),"")</f>
        <v>META</v>
      </c>
      <c r="M2531" s="23" t="str">
        <f>+IFERROR(VLOOKUP(#REF!,[2]ORDINALES!$H$2:$I$382,2,FALSE),"")</f>
        <v/>
      </c>
      <c r="N2531" s="23" t="str">
        <f>IFERROR(VLOOKUP(U2531,'[2]Lista Willy'!$B$11:$D$14,3,FALSE),"")</f>
        <v>REC_21</v>
      </c>
      <c r="O2531" s="24"/>
      <c r="P2531" s="90">
        <v>78001</v>
      </c>
      <c r="Q2531" s="90" t="s">
        <v>540</v>
      </c>
      <c r="R2531" s="90" t="s">
        <v>2311</v>
      </c>
      <c r="S2531" s="90" t="s">
        <v>2473</v>
      </c>
      <c r="T2531" s="90" t="s">
        <v>2311</v>
      </c>
      <c r="U2531" s="90" t="s">
        <v>1028</v>
      </c>
      <c r="V2531" s="94" t="s">
        <v>154</v>
      </c>
      <c r="W2531" s="90" t="s">
        <v>54</v>
      </c>
      <c r="X2531" s="90" t="s">
        <v>55</v>
      </c>
      <c r="Y2531" s="90" t="s">
        <v>2476</v>
      </c>
      <c r="Z2531" s="88">
        <v>20000000</v>
      </c>
      <c r="AA2531" s="120"/>
      <c r="AB2531" s="88"/>
      <c r="AC2531" s="88"/>
      <c r="AD2531" s="88"/>
      <c r="AE2531" s="120">
        <v>20000000</v>
      </c>
      <c r="AF2531" s="88"/>
      <c r="AG2531" s="89">
        <v>0</v>
      </c>
      <c r="AH2531" s="90" t="s">
        <v>567</v>
      </c>
      <c r="AI2531" s="90" t="s">
        <v>2313</v>
      </c>
      <c r="AJ2531" s="90" t="s">
        <v>2475</v>
      </c>
      <c r="AK2531" s="90" t="s">
        <v>59</v>
      </c>
      <c r="AL2531" s="90" t="s">
        <v>2330</v>
      </c>
      <c r="AM2531" s="90"/>
      <c r="AN2531" s="90" t="s">
        <v>567</v>
      </c>
      <c r="AO2531" s="90"/>
      <c r="AP2531" s="90" t="s">
        <v>567</v>
      </c>
      <c r="AQ2531" s="90" t="s">
        <v>387</v>
      </c>
      <c r="AR2531" s="90" t="s">
        <v>2357</v>
      </c>
      <c r="AS2531" s="90" t="s">
        <v>60</v>
      </c>
      <c r="AT2531" s="90" t="s">
        <v>61</v>
      </c>
      <c r="AU2531" s="97" t="s">
        <v>62</v>
      </c>
      <c r="AV2531" s="98" t="s">
        <v>63</v>
      </c>
      <c r="AW2531" s="98" t="s">
        <v>442</v>
      </c>
      <c r="AX2531" s="97">
        <v>3202002</v>
      </c>
      <c r="AY2531" s="98" t="s">
        <v>211</v>
      </c>
      <c r="AZ2531" s="98" t="s">
        <v>447</v>
      </c>
      <c r="BA2531" s="24"/>
    </row>
    <row r="2532" spans="1:53" ht="84.75" customHeight="1">
      <c r="A2532" s="23" t="str">
        <f>+IFERROR(VLOOKUP(R2532,'[2]Listas niveles'!$D$2:$E$11,2,FALSE),"")</f>
        <v>DTOR</v>
      </c>
      <c r="B2532" s="23" t="str">
        <f>+IFERROR(VLOOKUP(AS2532,'[2]Listas anexo 1'!$A$7:$B$8,2,FALSE),"")</f>
        <v>ADMIN</v>
      </c>
      <c r="C2532" s="23" t="str">
        <f>+IFERROR(VLOOKUP(AT2532,'[2]Listas anexo 1'!$A$13:$B$15,2,FALSE),"")</f>
        <v>ADMINYCOOR</v>
      </c>
      <c r="D2532" s="23" t="str">
        <f>+IFERROR(VLOOKUP(AT2532,'[2]Listas anexo 1'!$A$13:$C$15,3,FALSE),"")</f>
        <v>CONTRIBUIR</v>
      </c>
      <c r="E2532" s="23" t="str">
        <f>+IFERROR(VLOOKUP(AT2532,'[2]Listas anexo 1'!$A$19:$B$21,2,FALSE),"")</f>
        <v>ADMINOB</v>
      </c>
      <c r="F2532" s="23" t="str">
        <f>+IFERROR(VLOOKUP(AV2532,'[2]Listas anexo 1'!$J$13:$K$21,2,FALSE),"")</f>
        <v>ADOBIV</v>
      </c>
      <c r="G2532" s="23" t="str">
        <f>+IFERROR(VLOOKUP(AW2532,'[2]LISTAS ANEXO 1. 2'!$A$9:$B$38,2,FALSE),"")</f>
        <v>AXI</v>
      </c>
      <c r="H2532" s="23" t="str">
        <f>+IFERROR(IF(C2532="ADMINYCOOR",VLOOKUP(AY2532,'[2]LISTAS ANEXO 1. 3'!$B$13:$C$42,2,FALSE),IF(C2532="TASAS",VLOOKUP(AY2532,'[2]LISTAS ANEXO 1. 3'!$B$43:$C$51,2,FALSE),IF(C2532="FORTALECIMIENTO",VLOOKUP(AY2532,'[2]LISTAS ANEXO 1. 3'!$B$52:$C$58,2,FALSE),""))),"")</f>
        <v>PP</v>
      </c>
      <c r="I2532" s="23" t="str">
        <f>+IFERROR(VLOOKUP(#REF!,'[2]LISTAS ANEXO 1. 4'!$B$74:$C$90,2,FALSE),"")</f>
        <v/>
      </c>
      <c r="J2532" s="23" t="str">
        <f>+IFERROR(VLOOKUP(X2532,[2]ORDINALES!$B$2:$C$5,2,FALSE),"")</f>
        <v>CTADOS</v>
      </c>
      <c r="K2532" s="23" t="str">
        <f>+IFERROR(VLOOKUP(#REF!,[2]REGION!$G$2:$I$1125,2,FALSE),"")</f>
        <v/>
      </c>
      <c r="L2532" s="23" t="str">
        <f>+IFERROR(VLOOKUP(AI2532,[2]REGION!$G$2:$I$1125,2,FALSE),"")</f>
        <v>META</v>
      </c>
      <c r="M2532" s="23" t="str">
        <f>+IFERROR(VLOOKUP(#REF!,[2]ORDINALES!$H$2:$I$382,2,FALSE),"")</f>
        <v/>
      </c>
      <c r="N2532" s="23" t="str">
        <f>IFERROR(VLOOKUP(U2532,'[2]Lista Willy'!$B$11:$D$14,3,FALSE),"")</f>
        <v>REC_11</v>
      </c>
      <c r="O2532" s="24"/>
      <c r="P2532" s="90">
        <v>78002</v>
      </c>
      <c r="Q2532" s="90" t="s">
        <v>540</v>
      </c>
      <c r="R2532" s="90" t="s">
        <v>2311</v>
      </c>
      <c r="S2532" s="90" t="s">
        <v>2473</v>
      </c>
      <c r="T2532" s="90" t="s">
        <v>2311</v>
      </c>
      <c r="U2532" s="90" t="s">
        <v>52</v>
      </c>
      <c r="V2532" s="94" t="s">
        <v>53</v>
      </c>
      <c r="W2532" s="90" t="s">
        <v>54</v>
      </c>
      <c r="X2532" s="90" t="s">
        <v>55</v>
      </c>
      <c r="Y2532" s="90" t="s">
        <v>2317</v>
      </c>
      <c r="Z2532" s="88">
        <v>9000000</v>
      </c>
      <c r="AA2532" s="120"/>
      <c r="AB2532" s="88"/>
      <c r="AC2532" s="88"/>
      <c r="AD2532" s="88"/>
      <c r="AE2532" s="120">
        <v>9000000</v>
      </c>
      <c r="AF2532" s="88"/>
      <c r="AG2532" s="89">
        <v>0</v>
      </c>
      <c r="AH2532" s="90" t="s">
        <v>567</v>
      </c>
      <c r="AI2532" s="90" t="s">
        <v>2313</v>
      </c>
      <c r="AJ2532" s="90" t="s">
        <v>2475</v>
      </c>
      <c r="AK2532" s="90" t="s">
        <v>59</v>
      </c>
      <c r="AL2532" s="90" t="s">
        <v>2330</v>
      </c>
      <c r="AM2532" s="90"/>
      <c r="AN2532" s="90" t="s">
        <v>567</v>
      </c>
      <c r="AO2532" s="90"/>
      <c r="AP2532" s="90" t="s">
        <v>567</v>
      </c>
      <c r="AQ2532" s="90" t="s">
        <v>387</v>
      </c>
      <c r="AR2532" s="90" t="s">
        <v>2357</v>
      </c>
      <c r="AS2532" s="90" t="s">
        <v>60</v>
      </c>
      <c r="AT2532" s="90" t="s">
        <v>61</v>
      </c>
      <c r="AU2532" s="97" t="s">
        <v>62</v>
      </c>
      <c r="AV2532" s="98" t="s">
        <v>63</v>
      </c>
      <c r="AW2532" s="98" t="s">
        <v>442</v>
      </c>
      <c r="AX2532" s="97">
        <v>3202002</v>
      </c>
      <c r="AY2532" s="98" t="s">
        <v>211</v>
      </c>
      <c r="AZ2532" s="98" t="s">
        <v>447</v>
      </c>
      <c r="BA2532" s="24"/>
    </row>
    <row r="2533" spans="1:53" ht="84.75" customHeight="1">
      <c r="A2533" s="23" t="str">
        <f>+IFERROR(VLOOKUP(R2533,'[2]Listas niveles'!$D$2:$E$11,2,FALSE),"")</f>
        <v>DTOR</v>
      </c>
      <c r="B2533" s="23" t="str">
        <f>+IFERROR(VLOOKUP(AS2533,'[2]Listas anexo 1'!$A$7:$B$8,2,FALSE),"")</f>
        <v>ADMIN</v>
      </c>
      <c r="C2533" s="23" t="str">
        <f>+IFERROR(VLOOKUP(AT2533,'[2]Listas anexo 1'!$A$13:$B$15,2,FALSE),"")</f>
        <v>ADMINYCOOR</v>
      </c>
      <c r="D2533" s="23" t="str">
        <f>+IFERROR(VLOOKUP(AT2533,'[2]Listas anexo 1'!$A$13:$C$15,3,FALSE),"")</f>
        <v>CONTRIBUIR</v>
      </c>
      <c r="E2533" s="23" t="str">
        <f>+IFERROR(VLOOKUP(AT2533,'[2]Listas anexo 1'!$A$19:$B$21,2,FALSE),"")</f>
        <v>ADMINOB</v>
      </c>
      <c r="F2533" s="23" t="str">
        <f>+IFERROR(VLOOKUP(AV2533,'[2]Listas anexo 1'!$J$13:$K$21,2,FALSE),"")</f>
        <v>ADOBIII</v>
      </c>
      <c r="G2533" s="23" t="str">
        <f>+IFERROR(VLOOKUP(AW2533,'[2]LISTAS ANEXO 1. 2'!$A$9:$B$38,2,FALSE),"")</f>
        <v>AVI</v>
      </c>
      <c r="H2533" s="23" t="str">
        <f>+IFERROR(IF(C2533="ADMINYCOOR",VLOOKUP(AY2533,'[2]LISTAS ANEXO 1. 3'!$B$13:$C$42,2,FALSE),IF(C2533="TASAS",VLOOKUP(AY2533,'[2]LISTAS ANEXO 1. 3'!$B$43:$C$51,2,FALSE),IF(C2533="FORTALECIMIENTO",VLOOKUP(AY2533,'[2]LISTAS ANEXO 1. 3'!$B$52:$C$58,2,FALSE),""))),"")</f>
        <v>HH</v>
      </c>
      <c r="I2533" s="23" t="str">
        <f>+IFERROR(VLOOKUP(#REF!,'[2]LISTAS ANEXO 1. 4'!$B$74:$C$90,2,FALSE),"")</f>
        <v/>
      </c>
      <c r="J2533" s="23" t="str">
        <f>+IFERROR(VLOOKUP(X2533,[2]ORDINALES!$B$2:$C$5,2,FALSE),"")</f>
        <v>CTADOS</v>
      </c>
      <c r="K2533" s="23" t="str">
        <f>+IFERROR(VLOOKUP(#REF!,[2]REGION!$G$2:$I$1125,2,FALSE),"")</f>
        <v/>
      </c>
      <c r="L2533" s="23" t="str">
        <f>+IFERROR(VLOOKUP(AI2533,[2]REGION!$G$2:$I$1125,2,FALSE),"")</f>
        <v>META</v>
      </c>
      <c r="M2533" s="23" t="str">
        <f>+IFERROR(VLOOKUP(#REF!,[2]ORDINALES!$H$2:$I$382,2,FALSE),"")</f>
        <v/>
      </c>
      <c r="N2533" s="23" t="str">
        <f>IFERROR(VLOOKUP(U2533,'[2]Lista Willy'!$B$11:$D$14,3,FALSE),"")</f>
        <v>REC_11</v>
      </c>
      <c r="O2533" s="24"/>
      <c r="P2533" s="90">
        <v>78003</v>
      </c>
      <c r="Q2533" s="90" t="s">
        <v>540</v>
      </c>
      <c r="R2533" s="90" t="s">
        <v>2311</v>
      </c>
      <c r="S2533" s="90" t="s">
        <v>2473</v>
      </c>
      <c r="T2533" s="90" t="s">
        <v>2311</v>
      </c>
      <c r="U2533" s="90" t="s">
        <v>52</v>
      </c>
      <c r="V2533" s="94" t="s">
        <v>53</v>
      </c>
      <c r="W2533" s="90" t="s">
        <v>54</v>
      </c>
      <c r="X2533" s="90" t="s">
        <v>55</v>
      </c>
      <c r="Y2533" s="90" t="s">
        <v>2334</v>
      </c>
      <c r="Z2533" s="88">
        <v>52005602</v>
      </c>
      <c r="AA2533" s="120"/>
      <c r="AB2533" s="88"/>
      <c r="AC2533" s="88"/>
      <c r="AD2533" s="88"/>
      <c r="AE2533" s="120">
        <v>52005602</v>
      </c>
      <c r="AF2533" s="88"/>
      <c r="AG2533" s="89">
        <v>0</v>
      </c>
      <c r="AH2533" s="90" t="s">
        <v>567</v>
      </c>
      <c r="AI2533" s="90" t="s">
        <v>2313</v>
      </c>
      <c r="AJ2533" s="90" t="s">
        <v>2320</v>
      </c>
      <c r="AK2533" s="90" t="s">
        <v>59</v>
      </c>
      <c r="AL2533" s="90" t="s">
        <v>2330</v>
      </c>
      <c r="AM2533" s="90" t="s">
        <v>182</v>
      </c>
      <c r="AN2533" s="90" t="s">
        <v>2322</v>
      </c>
      <c r="AO2533" s="90"/>
      <c r="AP2533" s="90" t="s">
        <v>567</v>
      </c>
      <c r="AQ2533" s="90" t="s">
        <v>387</v>
      </c>
      <c r="AR2533" s="90" t="s">
        <v>2357</v>
      </c>
      <c r="AS2533" s="90" t="s">
        <v>60</v>
      </c>
      <c r="AT2533" s="90" t="s">
        <v>61</v>
      </c>
      <c r="AU2533" s="97" t="s">
        <v>62</v>
      </c>
      <c r="AV2533" s="98" t="s">
        <v>272</v>
      </c>
      <c r="AW2533" s="98" t="s">
        <v>273</v>
      </c>
      <c r="AX2533" s="97">
        <v>3202010</v>
      </c>
      <c r="AY2533" s="98" t="s">
        <v>274</v>
      </c>
      <c r="AZ2533" s="98" t="s">
        <v>407</v>
      </c>
      <c r="BA2533" s="24"/>
    </row>
    <row r="2534" spans="1:53" ht="84.75" customHeight="1">
      <c r="A2534" s="23" t="str">
        <f>+IFERROR(VLOOKUP(R2534,'[2]Listas niveles'!$D$2:$E$11,2,FALSE),"")</f>
        <v>DTOR</v>
      </c>
      <c r="B2534" s="23" t="str">
        <f>+IFERROR(VLOOKUP(AS2534,'[2]Listas anexo 1'!$A$7:$B$8,2,FALSE),"")</f>
        <v>ADMIN</v>
      </c>
      <c r="C2534" s="23" t="str">
        <f>+IFERROR(VLOOKUP(AT2534,'[2]Listas anexo 1'!$A$13:$B$15,2,FALSE),"")</f>
        <v>ADMINYCOOR</v>
      </c>
      <c r="D2534" s="23" t="str">
        <f>+IFERROR(VLOOKUP(AT2534,'[2]Listas anexo 1'!$A$13:$C$15,3,FALSE),"")</f>
        <v>CONTRIBUIR</v>
      </c>
      <c r="E2534" s="23" t="str">
        <f>+IFERROR(VLOOKUP(AT2534,'[2]Listas anexo 1'!$A$19:$B$21,2,FALSE),"")</f>
        <v>ADMINOB</v>
      </c>
      <c r="F2534" s="23" t="str">
        <f>+IFERROR(VLOOKUP(AV2534,'[2]Listas anexo 1'!$J$13:$K$21,2,FALSE),"")</f>
        <v>ADOBI</v>
      </c>
      <c r="G2534" s="23" t="str">
        <f>+IFERROR(VLOOKUP(AW2534,'[2]LISTAS ANEXO 1. 2'!$A$9:$B$38,2,FALSE),"")</f>
        <v>AI</v>
      </c>
      <c r="H2534" s="23" t="str">
        <f>+IFERROR(IF(C2534="ADMINYCOOR",VLOOKUP(AY2534,'[2]LISTAS ANEXO 1. 3'!$B$13:$C$42,2,FALSE),IF(C2534="TASAS",VLOOKUP(AY2534,'[2]LISTAS ANEXO 1. 3'!$B$43:$C$51,2,FALSE),IF(C2534="FORTALECIMIENTO",VLOOKUP(AY2534,'[2]LISTAS ANEXO 1. 3'!$B$52:$C$58,2,FALSE),""))),"")</f>
        <v>AA</v>
      </c>
      <c r="I2534" s="23" t="str">
        <f>+IFERROR(VLOOKUP(#REF!,'[2]LISTAS ANEXO 1. 4'!$B$74:$C$90,2,FALSE),"")</f>
        <v/>
      </c>
      <c r="J2534" s="23" t="str">
        <f>+IFERROR(VLOOKUP(X2534,[2]ORDINALES!$B$2:$C$5,2,FALSE),"")</f>
        <v>CTADOS</v>
      </c>
      <c r="K2534" s="23" t="str">
        <f>+IFERROR(VLOOKUP(#REF!,[2]REGION!$G$2:$I$1125,2,FALSE),"")</f>
        <v/>
      </c>
      <c r="L2534" s="23" t="str">
        <f>+IFERROR(VLOOKUP(AI2534,[2]REGION!$G$2:$I$1125,2,FALSE),"")</f>
        <v>META</v>
      </c>
      <c r="M2534" s="23" t="str">
        <f>+IFERROR(VLOOKUP(#REF!,[2]ORDINALES!$H$2:$I$382,2,FALSE),"")</f>
        <v/>
      </c>
      <c r="N2534" s="23" t="str">
        <f>IFERROR(VLOOKUP(U2534,'[2]Lista Willy'!$B$11:$D$14,3,FALSE),"")</f>
        <v>REC_11</v>
      </c>
      <c r="O2534" s="24"/>
      <c r="P2534" s="90">
        <v>78004</v>
      </c>
      <c r="Q2534" s="90" t="s">
        <v>540</v>
      </c>
      <c r="R2534" s="90" t="s">
        <v>2311</v>
      </c>
      <c r="S2534" s="90" t="s">
        <v>2473</v>
      </c>
      <c r="T2534" s="90" t="s">
        <v>2311</v>
      </c>
      <c r="U2534" s="90" t="s">
        <v>52</v>
      </c>
      <c r="V2534" s="94" t="s">
        <v>53</v>
      </c>
      <c r="W2534" s="90" t="s">
        <v>54</v>
      </c>
      <c r="X2534" s="90" t="s">
        <v>55</v>
      </c>
      <c r="Y2534" s="90" t="s">
        <v>2477</v>
      </c>
      <c r="Z2534" s="88">
        <v>37404818</v>
      </c>
      <c r="AA2534" s="120"/>
      <c r="AB2534" s="88"/>
      <c r="AC2534" s="88"/>
      <c r="AD2534" s="88"/>
      <c r="AE2534" s="120">
        <v>37404818</v>
      </c>
      <c r="AF2534" s="88"/>
      <c r="AG2534" s="89">
        <v>0</v>
      </c>
      <c r="AH2534" s="90" t="s">
        <v>567</v>
      </c>
      <c r="AI2534" s="90" t="s">
        <v>2313</v>
      </c>
      <c r="AJ2534" s="90" t="s">
        <v>2475</v>
      </c>
      <c r="AK2534" s="90" t="s">
        <v>59</v>
      </c>
      <c r="AL2534" s="90" t="s">
        <v>2330</v>
      </c>
      <c r="AM2534" s="90" t="s">
        <v>182</v>
      </c>
      <c r="AN2534" s="90" t="s">
        <v>2322</v>
      </c>
      <c r="AO2534" s="90"/>
      <c r="AP2534" s="90" t="s">
        <v>567</v>
      </c>
      <c r="AQ2534" s="90" t="s">
        <v>387</v>
      </c>
      <c r="AR2534" s="90" t="s">
        <v>2357</v>
      </c>
      <c r="AS2534" s="90" t="s">
        <v>60</v>
      </c>
      <c r="AT2534" s="90" t="s">
        <v>61</v>
      </c>
      <c r="AU2534" s="97" t="s">
        <v>62</v>
      </c>
      <c r="AV2534" s="98" t="s">
        <v>125</v>
      </c>
      <c r="AW2534" s="98" t="s">
        <v>126</v>
      </c>
      <c r="AX2534" s="97">
        <v>3202032</v>
      </c>
      <c r="AY2534" s="98" t="s">
        <v>127</v>
      </c>
      <c r="AZ2534" s="98" t="s">
        <v>128</v>
      </c>
      <c r="BA2534" s="24"/>
    </row>
    <row r="2535" spans="1:53" ht="84.75" customHeight="1">
      <c r="A2535" s="23" t="str">
        <f>+IFERROR(VLOOKUP(R2535,'[2]Listas niveles'!$D$2:$E$11,2,FALSE),"")</f>
        <v>DTOR</v>
      </c>
      <c r="B2535" s="23" t="str">
        <f>+IFERROR(VLOOKUP(AS2535,'[2]Listas anexo 1'!$A$7:$B$8,2,FALSE),"")</f>
        <v>ADMIN</v>
      </c>
      <c r="C2535" s="23" t="str">
        <f>+IFERROR(VLOOKUP(AT2535,'[2]Listas anexo 1'!$A$13:$B$15,2,FALSE),"")</f>
        <v>ADMINYCOOR</v>
      </c>
      <c r="D2535" s="23" t="str">
        <f>+IFERROR(VLOOKUP(AT2535,'[2]Listas anexo 1'!$A$13:$C$15,3,FALSE),"")</f>
        <v>CONTRIBUIR</v>
      </c>
      <c r="E2535" s="23" t="str">
        <f>+IFERROR(VLOOKUP(AT2535,'[2]Listas anexo 1'!$A$19:$B$21,2,FALSE),"")</f>
        <v>ADMINOB</v>
      </c>
      <c r="F2535" s="23" t="str">
        <f>+IFERROR(VLOOKUP(AV2535,'[2]Listas anexo 1'!$J$13:$K$21,2,FALSE),"")</f>
        <v>ADOBI</v>
      </c>
      <c r="G2535" s="23" t="str">
        <f>+IFERROR(VLOOKUP(AW2535,'[2]LISTAS ANEXO 1. 2'!$A$9:$B$38,2,FALSE),"")</f>
        <v>AI</v>
      </c>
      <c r="H2535" s="23" t="str">
        <f>+IFERROR(IF(C2535="ADMINYCOOR",VLOOKUP(AY2535,'[2]LISTAS ANEXO 1. 3'!$B$13:$C$42,2,FALSE),IF(C2535="TASAS",VLOOKUP(AY2535,'[2]LISTAS ANEXO 1. 3'!$B$43:$C$51,2,FALSE),IF(C2535="FORTALECIMIENTO",VLOOKUP(AY2535,'[2]LISTAS ANEXO 1. 3'!$B$52:$C$58,2,FALSE),""))),"")</f>
        <v>AA</v>
      </c>
      <c r="I2535" s="23" t="str">
        <f>+IFERROR(VLOOKUP(#REF!,'[2]LISTAS ANEXO 1. 4'!$B$74:$C$90,2,FALSE),"")</f>
        <v/>
      </c>
      <c r="J2535" s="23" t="str">
        <f>+IFERROR(VLOOKUP(X2535,[2]ORDINALES!$B$2:$C$5,2,FALSE),"")</f>
        <v>CTADOS</v>
      </c>
      <c r="K2535" s="23" t="str">
        <f>+IFERROR(VLOOKUP(#REF!,[2]REGION!$G$2:$I$1125,2,FALSE),"")</f>
        <v/>
      </c>
      <c r="L2535" s="23" t="str">
        <f>+IFERROR(VLOOKUP(AI2535,[2]REGION!$G$2:$I$1125,2,FALSE),"")</f>
        <v>META</v>
      </c>
      <c r="M2535" s="23" t="str">
        <f>+IFERROR(VLOOKUP(#REF!,[2]ORDINALES!$H$2:$I$382,2,FALSE),"")</f>
        <v/>
      </c>
      <c r="N2535" s="23" t="str">
        <f>IFERROR(VLOOKUP(U2535,'[2]Lista Willy'!$B$11:$D$14,3,FALSE),"")</f>
        <v>REC_11</v>
      </c>
      <c r="O2535" s="24"/>
      <c r="P2535" s="90">
        <v>78005</v>
      </c>
      <c r="Q2535" s="90" t="s">
        <v>540</v>
      </c>
      <c r="R2535" s="90" t="s">
        <v>2311</v>
      </c>
      <c r="S2535" s="90" t="s">
        <v>2473</v>
      </c>
      <c r="T2535" s="90" t="s">
        <v>2311</v>
      </c>
      <c r="U2535" s="90" t="s">
        <v>52</v>
      </c>
      <c r="V2535" s="94" t="s">
        <v>53</v>
      </c>
      <c r="W2535" s="90" t="s">
        <v>54</v>
      </c>
      <c r="X2535" s="90" t="s">
        <v>55</v>
      </c>
      <c r="Y2535" s="90" t="s">
        <v>2317</v>
      </c>
      <c r="Z2535" s="88">
        <v>8000000</v>
      </c>
      <c r="AA2535" s="120"/>
      <c r="AB2535" s="88"/>
      <c r="AC2535" s="88"/>
      <c r="AD2535" s="88"/>
      <c r="AE2535" s="120">
        <v>8000000</v>
      </c>
      <c r="AF2535" s="88"/>
      <c r="AG2535" s="89">
        <v>0</v>
      </c>
      <c r="AH2535" s="90" t="s">
        <v>567</v>
      </c>
      <c r="AI2535" s="90" t="s">
        <v>2313</v>
      </c>
      <c r="AJ2535" s="90" t="s">
        <v>2475</v>
      </c>
      <c r="AK2535" s="90" t="s">
        <v>59</v>
      </c>
      <c r="AL2535" s="90" t="s">
        <v>2330</v>
      </c>
      <c r="AM2535" s="90" t="s">
        <v>182</v>
      </c>
      <c r="AN2535" s="90" t="s">
        <v>2322</v>
      </c>
      <c r="AO2535" s="90"/>
      <c r="AP2535" s="90" t="s">
        <v>567</v>
      </c>
      <c r="AQ2535" s="90" t="s">
        <v>387</v>
      </c>
      <c r="AR2535" s="90" t="s">
        <v>2357</v>
      </c>
      <c r="AS2535" s="90" t="s">
        <v>60</v>
      </c>
      <c r="AT2535" s="90" t="s">
        <v>61</v>
      </c>
      <c r="AU2535" s="97" t="s">
        <v>62</v>
      </c>
      <c r="AV2535" s="98" t="s">
        <v>125</v>
      </c>
      <c r="AW2535" s="98" t="s">
        <v>126</v>
      </c>
      <c r="AX2535" s="97">
        <v>3202032</v>
      </c>
      <c r="AY2535" s="98" t="s">
        <v>127</v>
      </c>
      <c r="AZ2535" s="98" t="s">
        <v>128</v>
      </c>
      <c r="BA2535" s="24"/>
    </row>
    <row r="2536" spans="1:53" ht="84.75" customHeight="1">
      <c r="A2536" s="23" t="str">
        <f>+IFERROR(VLOOKUP(R2536,'[2]Listas niveles'!$D$2:$E$11,2,FALSE),"")</f>
        <v>DTOR</v>
      </c>
      <c r="B2536" s="23" t="str">
        <f>+IFERROR(VLOOKUP(AS2536,'[2]Listas anexo 1'!$A$7:$B$8,2,FALSE),"")</f>
        <v>ADMIN</v>
      </c>
      <c r="C2536" s="23" t="str">
        <f>+IFERROR(VLOOKUP(AT2536,'[2]Listas anexo 1'!$A$13:$B$15,2,FALSE),"")</f>
        <v>ADMINYCOOR</v>
      </c>
      <c r="D2536" s="23" t="str">
        <f>+IFERROR(VLOOKUP(AT2536,'[2]Listas anexo 1'!$A$13:$C$15,3,FALSE),"")</f>
        <v>CONTRIBUIR</v>
      </c>
      <c r="E2536" s="23" t="str">
        <f>+IFERROR(VLOOKUP(AT2536,'[2]Listas anexo 1'!$A$19:$B$21,2,FALSE),"")</f>
        <v>ADMINOB</v>
      </c>
      <c r="F2536" s="23" t="str">
        <f>+IFERROR(VLOOKUP(AV2536,'[2]Listas anexo 1'!$J$13:$K$21,2,FALSE),"")</f>
        <v>ADOBI</v>
      </c>
      <c r="G2536" s="23" t="str">
        <f>+IFERROR(VLOOKUP(AW2536,'[2]LISTAS ANEXO 1. 2'!$A$9:$B$38,2,FALSE),"")</f>
        <v>AI</v>
      </c>
      <c r="H2536" s="23" t="str">
        <f>+IFERROR(IF(C2536="ADMINYCOOR",VLOOKUP(AY2536,'[2]LISTAS ANEXO 1. 3'!$B$13:$C$42,2,FALSE),IF(C2536="TASAS",VLOOKUP(AY2536,'[2]LISTAS ANEXO 1. 3'!$B$43:$C$51,2,FALSE),IF(C2536="FORTALECIMIENTO",VLOOKUP(AY2536,'[2]LISTAS ANEXO 1. 3'!$B$52:$C$58,2,FALSE),""))),"")</f>
        <v>AA</v>
      </c>
      <c r="I2536" s="23" t="str">
        <f>+IFERROR(VLOOKUP(#REF!,'[2]LISTAS ANEXO 1. 4'!$B$74:$C$90,2,FALSE),"")</f>
        <v/>
      </c>
      <c r="J2536" s="23" t="str">
        <f>+IFERROR(VLOOKUP(X2536,[2]ORDINALES!$B$2:$C$5,2,FALSE),"")</f>
        <v>CTADOS</v>
      </c>
      <c r="K2536" s="23" t="str">
        <f>+IFERROR(VLOOKUP(#REF!,[2]REGION!$G$2:$I$1125,2,FALSE),"")</f>
        <v/>
      </c>
      <c r="L2536" s="23" t="str">
        <f>+IFERROR(VLOOKUP(AI2536,[2]REGION!$G$2:$I$1125,2,FALSE),"")</f>
        <v>META</v>
      </c>
      <c r="M2536" s="23" t="str">
        <f>+IFERROR(VLOOKUP(#REF!,[2]ORDINALES!$H$2:$I$382,2,FALSE),"")</f>
        <v/>
      </c>
      <c r="N2536" s="23" t="str">
        <f>IFERROR(VLOOKUP(U2536,'[2]Lista Willy'!$B$11:$D$14,3,FALSE),"")</f>
        <v>REC_11</v>
      </c>
      <c r="O2536" s="24"/>
      <c r="P2536" s="90">
        <v>78006</v>
      </c>
      <c r="Q2536" s="90" t="s">
        <v>540</v>
      </c>
      <c r="R2536" s="90" t="s">
        <v>2311</v>
      </c>
      <c r="S2536" s="90" t="s">
        <v>2473</v>
      </c>
      <c r="T2536" s="90" t="s">
        <v>2311</v>
      </c>
      <c r="U2536" s="90" t="s">
        <v>52</v>
      </c>
      <c r="V2536" s="94" t="s">
        <v>53</v>
      </c>
      <c r="W2536" s="90" t="s">
        <v>54</v>
      </c>
      <c r="X2536" s="90" t="s">
        <v>55</v>
      </c>
      <c r="Y2536" s="90" t="s">
        <v>2478</v>
      </c>
      <c r="Z2536" s="88">
        <v>34000000</v>
      </c>
      <c r="AA2536" s="120"/>
      <c r="AB2536" s="88"/>
      <c r="AC2536" s="88"/>
      <c r="AD2536" s="88"/>
      <c r="AE2536" s="120">
        <v>34000000</v>
      </c>
      <c r="AF2536" s="88"/>
      <c r="AG2536" s="89">
        <v>0</v>
      </c>
      <c r="AH2536" s="90" t="s">
        <v>567</v>
      </c>
      <c r="AI2536" s="90" t="s">
        <v>2313</v>
      </c>
      <c r="AJ2536" s="90" t="s">
        <v>2449</v>
      </c>
      <c r="AK2536" s="90" t="s">
        <v>59</v>
      </c>
      <c r="AL2536" s="90" t="s">
        <v>2330</v>
      </c>
      <c r="AM2536" s="90" t="s">
        <v>182</v>
      </c>
      <c r="AN2536" s="90" t="s">
        <v>2322</v>
      </c>
      <c r="AO2536" s="90"/>
      <c r="AP2536" s="90" t="s">
        <v>567</v>
      </c>
      <c r="AQ2536" s="90" t="s">
        <v>387</v>
      </c>
      <c r="AR2536" s="90" t="s">
        <v>2357</v>
      </c>
      <c r="AS2536" s="90" t="s">
        <v>60</v>
      </c>
      <c r="AT2536" s="90" t="s">
        <v>61</v>
      </c>
      <c r="AU2536" s="97" t="s">
        <v>62</v>
      </c>
      <c r="AV2536" s="98" t="s">
        <v>125</v>
      </c>
      <c r="AW2536" s="98" t="s">
        <v>126</v>
      </c>
      <c r="AX2536" s="97">
        <v>3202032</v>
      </c>
      <c r="AY2536" s="98" t="s">
        <v>127</v>
      </c>
      <c r="AZ2536" s="98" t="s">
        <v>128</v>
      </c>
      <c r="BA2536" s="24"/>
    </row>
    <row r="2537" spans="1:53" ht="84.75" customHeight="1">
      <c r="A2537" s="23" t="str">
        <f>+IFERROR(VLOOKUP(R2537,'[2]Listas niveles'!$D$2:$E$11,2,FALSE),"")</f>
        <v>DTOR</v>
      </c>
      <c r="B2537" s="23" t="str">
        <f>+IFERROR(VLOOKUP(AS2537,'[2]Listas anexo 1'!$A$7:$B$8,2,FALSE),"")</f>
        <v>ADMIN</v>
      </c>
      <c r="C2537" s="23" t="str">
        <f>+IFERROR(VLOOKUP(AT2537,'[2]Listas anexo 1'!$A$13:$B$15,2,FALSE),"")</f>
        <v>ADMINYCOOR</v>
      </c>
      <c r="D2537" s="23" t="str">
        <f>+IFERROR(VLOOKUP(AT2537,'[2]Listas anexo 1'!$A$13:$C$15,3,FALSE),"")</f>
        <v>CONTRIBUIR</v>
      </c>
      <c r="E2537" s="23" t="str">
        <f>+IFERROR(VLOOKUP(AT2537,'[2]Listas anexo 1'!$A$19:$B$21,2,FALSE),"")</f>
        <v>ADMINOB</v>
      </c>
      <c r="F2537" s="23" t="str">
        <f>+IFERROR(VLOOKUP(AV2537,'[2]Listas anexo 1'!$J$13:$K$21,2,FALSE),"")</f>
        <v>ADOBI</v>
      </c>
      <c r="G2537" s="23" t="str">
        <f>+IFERROR(VLOOKUP(AW2537,'[2]LISTAS ANEXO 1. 2'!$A$9:$B$38,2,FALSE),"")</f>
        <v>AII</v>
      </c>
      <c r="H2537" s="23" t="str">
        <f>+IFERROR(IF(C2537="ADMINYCOOR",VLOOKUP(AY2537,'[2]LISTAS ANEXO 1. 3'!$B$13:$C$42,2,FALSE),IF(C2537="TASAS",VLOOKUP(AY2537,'[2]LISTAS ANEXO 1. 3'!$B$43:$C$51,2,FALSE),IF(C2537="FORTALECIMIENTO",VLOOKUP(AY2537,'[2]LISTAS ANEXO 1. 3'!$B$52:$C$58,2,FALSE),""))),"")</f>
        <v>CC</v>
      </c>
      <c r="I2537" s="23" t="str">
        <f>+IFERROR(VLOOKUP(#REF!,'[2]LISTAS ANEXO 1. 4'!$B$74:$C$90,2,FALSE),"")</f>
        <v/>
      </c>
      <c r="J2537" s="23" t="str">
        <f>+IFERROR(VLOOKUP(X2537,[2]ORDINALES!$B$2:$C$5,2,FALSE),"")</f>
        <v>CTADOS</v>
      </c>
      <c r="K2537" s="23" t="str">
        <f>+IFERROR(VLOOKUP(#REF!,[2]REGION!$G$2:$I$1125,2,FALSE),"")</f>
        <v/>
      </c>
      <c r="L2537" s="23" t="str">
        <f>+IFERROR(VLOOKUP(AI2537,[2]REGION!$G$2:$I$1125,2,FALSE),"")</f>
        <v>META</v>
      </c>
      <c r="M2537" s="23" t="str">
        <f>+IFERROR(VLOOKUP(#REF!,[2]ORDINALES!$H$2:$I$382,2,FALSE),"")</f>
        <v/>
      </c>
      <c r="N2537" s="23" t="str">
        <f>IFERROR(VLOOKUP(U2537,'[2]Lista Willy'!$B$11:$D$14,3,FALSE),"")</f>
        <v>REC_11</v>
      </c>
      <c r="O2537" s="24"/>
      <c r="P2537" s="90">
        <v>78007</v>
      </c>
      <c r="Q2537" s="90" t="s">
        <v>540</v>
      </c>
      <c r="R2537" s="90" t="s">
        <v>2311</v>
      </c>
      <c r="S2537" s="90" t="s">
        <v>2473</v>
      </c>
      <c r="T2537" s="90" t="s">
        <v>2311</v>
      </c>
      <c r="U2537" s="90" t="s">
        <v>52</v>
      </c>
      <c r="V2537" s="94" t="s">
        <v>53</v>
      </c>
      <c r="W2537" s="90" t="s">
        <v>54</v>
      </c>
      <c r="X2537" s="90" t="s">
        <v>55</v>
      </c>
      <c r="Y2537" s="90" t="s">
        <v>2334</v>
      </c>
      <c r="Z2537" s="88">
        <v>47063885</v>
      </c>
      <c r="AA2537" s="120"/>
      <c r="AB2537" s="88"/>
      <c r="AC2537" s="88"/>
      <c r="AD2537" s="88"/>
      <c r="AE2537" s="120">
        <v>47063885</v>
      </c>
      <c r="AF2537" s="88"/>
      <c r="AG2537" s="89">
        <v>0</v>
      </c>
      <c r="AH2537" s="90" t="s">
        <v>567</v>
      </c>
      <c r="AI2537" s="90" t="s">
        <v>2313</v>
      </c>
      <c r="AJ2537" s="90" t="s">
        <v>2475</v>
      </c>
      <c r="AK2537" s="90" t="s">
        <v>59</v>
      </c>
      <c r="AL2537" s="90" t="s">
        <v>2330</v>
      </c>
      <c r="AM2537" s="90" t="s">
        <v>182</v>
      </c>
      <c r="AN2537" s="90" t="s">
        <v>2322</v>
      </c>
      <c r="AO2537" s="90"/>
      <c r="AP2537" s="90" t="s">
        <v>567</v>
      </c>
      <c r="AQ2537" s="90" t="s">
        <v>387</v>
      </c>
      <c r="AR2537" s="90" t="s">
        <v>2357</v>
      </c>
      <c r="AS2537" s="90" t="s">
        <v>60</v>
      </c>
      <c r="AT2537" s="90" t="s">
        <v>61</v>
      </c>
      <c r="AU2537" s="97" t="s">
        <v>62</v>
      </c>
      <c r="AV2537" s="98" t="s">
        <v>125</v>
      </c>
      <c r="AW2537" s="98" t="s">
        <v>168</v>
      </c>
      <c r="AX2537" s="97">
        <v>3202031</v>
      </c>
      <c r="AY2537" s="98" t="s">
        <v>169</v>
      </c>
      <c r="AZ2537" s="98" t="s">
        <v>170</v>
      </c>
      <c r="BA2537" s="24"/>
    </row>
    <row r="2538" spans="1:53" ht="84.75" customHeight="1">
      <c r="A2538" s="23" t="str">
        <f>+IFERROR(VLOOKUP(R2538,'[2]Listas niveles'!$D$2:$E$11,2,FALSE),"")</f>
        <v>DTOR</v>
      </c>
      <c r="B2538" s="23" t="str">
        <f>+IFERROR(VLOOKUP(AS2538,'[2]Listas anexo 1'!$A$7:$B$8,2,FALSE),"")</f>
        <v>ADMIN</v>
      </c>
      <c r="C2538" s="23" t="str">
        <f>+IFERROR(VLOOKUP(AT2538,'[2]Listas anexo 1'!$A$13:$B$15,2,FALSE),"")</f>
        <v>ADMINYCOOR</v>
      </c>
      <c r="D2538" s="23" t="str">
        <f>+IFERROR(VLOOKUP(AT2538,'[2]Listas anexo 1'!$A$13:$C$15,3,FALSE),"")</f>
        <v>CONTRIBUIR</v>
      </c>
      <c r="E2538" s="23" t="str">
        <f>+IFERROR(VLOOKUP(AT2538,'[2]Listas anexo 1'!$A$19:$B$21,2,FALSE),"")</f>
        <v>ADMINOB</v>
      </c>
      <c r="F2538" s="23" t="str">
        <f>+IFERROR(VLOOKUP(AV2538,'[2]Listas anexo 1'!$J$13:$K$21,2,FALSE),"")</f>
        <v>ADOBI</v>
      </c>
      <c r="G2538" s="23" t="str">
        <f>+IFERROR(VLOOKUP(AW2538,'[2]LISTAS ANEXO 1. 2'!$A$9:$B$38,2,FALSE),"")</f>
        <v>AII</v>
      </c>
      <c r="H2538" s="23" t="str">
        <f>+IFERROR(IF(C2538="ADMINYCOOR",VLOOKUP(AY2538,'[2]LISTAS ANEXO 1. 3'!$B$13:$C$42,2,FALSE),IF(C2538="TASAS",VLOOKUP(AY2538,'[2]LISTAS ANEXO 1. 3'!$B$43:$C$51,2,FALSE),IF(C2538="FORTALECIMIENTO",VLOOKUP(AY2538,'[2]LISTAS ANEXO 1. 3'!$B$52:$C$58,2,FALSE),""))),"")</f>
        <v>CC</v>
      </c>
      <c r="I2538" s="23" t="str">
        <f>+IFERROR(VLOOKUP(#REF!,'[2]LISTAS ANEXO 1. 4'!$B$74:$C$90,2,FALSE),"")</f>
        <v/>
      </c>
      <c r="J2538" s="23" t="str">
        <f>+IFERROR(VLOOKUP(X2538,[2]ORDINALES!$B$2:$C$5,2,FALSE),"")</f>
        <v>CTADOS</v>
      </c>
      <c r="K2538" s="23" t="str">
        <f>+IFERROR(VLOOKUP(#REF!,[2]REGION!$G$2:$I$1125,2,FALSE),"")</f>
        <v/>
      </c>
      <c r="L2538" s="23" t="str">
        <f>+IFERROR(VLOOKUP(AI2538,[2]REGION!$G$2:$I$1125,2,FALSE),"")</f>
        <v>META</v>
      </c>
      <c r="M2538" s="23" t="str">
        <f>+IFERROR(VLOOKUP(#REF!,[2]ORDINALES!$H$2:$I$382,2,FALSE),"")</f>
        <v/>
      </c>
      <c r="N2538" s="23" t="str">
        <f>IFERROR(VLOOKUP(U2538,'[2]Lista Willy'!$B$11:$D$14,3,FALSE),"")</f>
        <v>REC_11</v>
      </c>
      <c r="O2538" s="24"/>
      <c r="P2538" s="90">
        <v>78008</v>
      </c>
      <c r="Q2538" s="90" t="s">
        <v>540</v>
      </c>
      <c r="R2538" s="90" t="s">
        <v>2311</v>
      </c>
      <c r="S2538" s="90" t="s">
        <v>2473</v>
      </c>
      <c r="T2538" s="90" t="s">
        <v>2311</v>
      </c>
      <c r="U2538" s="90" t="s">
        <v>52</v>
      </c>
      <c r="V2538" s="94" t="s">
        <v>53</v>
      </c>
      <c r="W2538" s="90" t="s">
        <v>54</v>
      </c>
      <c r="X2538" s="90" t="s">
        <v>55</v>
      </c>
      <c r="Y2538" s="90" t="s">
        <v>2319</v>
      </c>
      <c r="Z2538" s="88">
        <v>3000000</v>
      </c>
      <c r="AA2538" s="120"/>
      <c r="AB2538" s="88"/>
      <c r="AC2538" s="88"/>
      <c r="AD2538" s="88"/>
      <c r="AE2538" s="120">
        <v>3000000</v>
      </c>
      <c r="AF2538" s="88"/>
      <c r="AG2538" s="89">
        <v>0</v>
      </c>
      <c r="AH2538" s="90" t="s">
        <v>567</v>
      </c>
      <c r="AI2538" s="90" t="s">
        <v>2313</v>
      </c>
      <c r="AJ2538" s="90" t="s">
        <v>2475</v>
      </c>
      <c r="AK2538" s="90" t="s">
        <v>59</v>
      </c>
      <c r="AL2538" s="90" t="s">
        <v>2330</v>
      </c>
      <c r="AM2538" s="90" t="s">
        <v>182</v>
      </c>
      <c r="AN2538" s="90" t="s">
        <v>2322</v>
      </c>
      <c r="AO2538" s="90"/>
      <c r="AP2538" s="90" t="s">
        <v>567</v>
      </c>
      <c r="AQ2538" s="90" t="s">
        <v>387</v>
      </c>
      <c r="AR2538" s="90" t="s">
        <v>2357</v>
      </c>
      <c r="AS2538" s="90" t="s">
        <v>60</v>
      </c>
      <c r="AT2538" s="90" t="s">
        <v>61</v>
      </c>
      <c r="AU2538" s="97" t="s">
        <v>62</v>
      </c>
      <c r="AV2538" s="98" t="s">
        <v>125</v>
      </c>
      <c r="AW2538" s="98" t="s">
        <v>168</v>
      </c>
      <c r="AX2538" s="97">
        <v>3202031</v>
      </c>
      <c r="AY2538" s="98" t="s">
        <v>169</v>
      </c>
      <c r="AZ2538" s="98" t="s">
        <v>170</v>
      </c>
      <c r="BA2538" s="24"/>
    </row>
    <row r="2539" spans="1:53" ht="84.75" customHeight="1">
      <c r="A2539" s="23" t="str">
        <f>+IFERROR(VLOOKUP(R2539,'[2]Listas niveles'!$D$2:$E$11,2,FALSE),"")</f>
        <v>DTOR</v>
      </c>
      <c r="B2539" s="23" t="str">
        <f>+IFERROR(VLOOKUP(AS2539,'[2]Listas anexo 1'!$A$7:$B$8,2,FALSE),"")</f>
        <v>ADMIN</v>
      </c>
      <c r="C2539" s="23" t="str">
        <f>+IFERROR(VLOOKUP(AT2539,'[2]Listas anexo 1'!$A$13:$B$15,2,FALSE),"")</f>
        <v>ADMINYCOOR</v>
      </c>
      <c r="D2539" s="23" t="str">
        <f>+IFERROR(VLOOKUP(AT2539,'[2]Listas anexo 1'!$A$13:$C$15,3,FALSE),"")</f>
        <v>CONTRIBUIR</v>
      </c>
      <c r="E2539" s="23" t="str">
        <f>+IFERROR(VLOOKUP(AT2539,'[2]Listas anexo 1'!$A$19:$B$21,2,FALSE),"")</f>
        <v>ADMINOB</v>
      </c>
      <c r="F2539" s="23" t="str">
        <f>+IFERROR(VLOOKUP(AV2539,'[2]Listas anexo 1'!$J$13:$K$21,2,FALSE),"")</f>
        <v>ADOBI</v>
      </c>
      <c r="G2539" s="23" t="str">
        <f>+IFERROR(VLOOKUP(AW2539,'[2]LISTAS ANEXO 1. 2'!$A$9:$B$38,2,FALSE),"")</f>
        <v>AII</v>
      </c>
      <c r="H2539" s="23" t="str">
        <f>+IFERROR(IF(C2539="ADMINYCOOR",VLOOKUP(AY2539,'[2]LISTAS ANEXO 1. 3'!$B$13:$C$42,2,FALSE),IF(C2539="TASAS",VLOOKUP(AY2539,'[2]LISTAS ANEXO 1. 3'!$B$43:$C$51,2,FALSE),IF(C2539="FORTALECIMIENTO",VLOOKUP(AY2539,'[2]LISTAS ANEXO 1. 3'!$B$52:$C$58,2,FALSE),""))),"")</f>
        <v>CC</v>
      </c>
      <c r="I2539" s="23" t="str">
        <f>+IFERROR(VLOOKUP(#REF!,'[2]LISTAS ANEXO 1. 4'!$B$74:$C$90,2,FALSE),"")</f>
        <v/>
      </c>
      <c r="J2539" s="23" t="str">
        <f>+IFERROR(VLOOKUP(X2539,[2]ORDINALES!$B$2:$C$5,2,FALSE),"")</f>
        <v>CTATRES</v>
      </c>
      <c r="K2539" s="23" t="str">
        <f>+IFERROR(VLOOKUP(#REF!,[2]REGION!$G$2:$I$1125,2,FALSE),"")</f>
        <v/>
      </c>
      <c r="L2539" s="23" t="str">
        <f>+IFERROR(VLOOKUP(AI2539,[2]REGION!$G$2:$I$1125,2,FALSE),"")</f>
        <v>META</v>
      </c>
      <c r="M2539" s="23" t="str">
        <f>+IFERROR(VLOOKUP(#REF!,[2]ORDINALES!$H$2:$I$382,2,FALSE),"")</f>
        <v/>
      </c>
      <c r="N2539" s="23" t="str">
        <f>IFERROR(VLOOKUP(U2539,'[2]Lista Willy'!$B$11:$D$14,3,FALSE),"")</f>
        <v>REC_20</v>
      </c>
      <c r="O2539" s="24"/>
      <c r="P2539" s="90">
        <v>78009</v>
      </c>
      <c r="Q2539" s="90" t="s">
        <v>540</v>
      </c>
      <c r="R2539" s="90" t="s">
        <v>2311</v>
      </c>
      <c r="S2539" s="90" t="s">
        <v>2473</v>
      </c>
      <c r="T2539" s="90" t="s">
        <v>2311</v>
      </c>
      <c r="U2539" s="90" t="s">
        <v>153</v>
      </c>
      <c r="V2539" s="94" t="s">
        <v>154</v>
      </c>
      <c r="W2539" s="90" t="s">
        <v>54</v>
      </c>
      <c r="X2539" s="90" t="s">
        <v>2362</v>
      </c>
      <c r="Y2539" s="90" t="s">
        <v>2431</v>
      </c>
      <c r="Z2539" s="88">
        <v>199690000</v>
      </c>
      <c r="AA2539" s="120"/>
      <c r="AB2539" s="88"/>
      <c r="AC2539" s="88"/>
      <c r="AD2539" s="88"/>
      <c r="AE2539" s="120">
        <v>199690000</v>
      </c>
      <c r="AF2539" s="88"/>
      <c r="AG2539" s="89">
        <v>0</v>
      </c>
      <c r="AH2539" s="90" t="s">
        <v>567</v>
      </c>
      <c r="AI2539" s="90" t="s">
        <v>2313</v>
      </c>
      <c r="AJ2539" s="90" t="s">
        <v>2475</v>
      </c>
      <c r="AK2539" s="90" t="s">
        <v>59</v>
      </c>
      <c r="AL2539" s="90" t="s">
        <v>2330</v>
      </c>
      <c r="AM2539" s="90" t="s">
        <v>182</v>
      </c>
      <c r="AN2539" s="90" t="s">
        <v>2322</v>
      </c>
      <c r="AO2539" s="90"/>
      <c r="AP2539" s="90" t="s">
        <v>567</v>
      </c>
      <c r="AQ2539" s="90" t="s">
        <v>387</v>
      </c>
      <c r="AR2539" s="90" t="s">
        <v>2357</v>
      </c>
      <c r="AS2539" s="90" t="s">
        <v>60</v>
      </c>
      <c r="AT2539" s="90" t="s">
        <v>61</v>
      </c>
      <c r="AU2539" s="97" t="s">
        <v>62</v>
      </c>
      <c r="AV2539" s="98" t="s">
        <v>125</v>
      </c>
      <c r="AW2539" s="98" t="s">
        <v>168</v>
      </c>
      <c r="AX2539" s="97">
        <v>3202031</v>
      </c>
      <c r="AY2539" s="98" t="s">
        <v>169</v>
      </c>
      <c r="AZ2539" s="98" t="s">
        <v>170</v>
      </c>
      <c r="BA2539" s="24"/>
    </row>
    <row r="2540" spans="1:53" ht="84.75" customHeight="1">
      <c r="A2540" s="23" t="str">
        <f>+IFERROR(VLOOKUP(R2540,'[2]Listas niveles'!$D$2:$E$11,2,FALSE),"")</f>
        <v>DTOR</v>
      </c>
      <c r="B2540" s="23" t="str">
        <f>+IFERROR(VLOOKUP(AS2540,'[2]Listas anexo 1'!$A$7:$B$8,2,FALSE),"")</f>
        <v>ADMIN</v>
      </c>
      <c r="C2540" s="23" t="str">
        <f>+IFERROR(VLOOKUP(AT2540,'[2]Listas anexo 1'!$A$13:$B$15,2,FALSE),"")</f>
        <v>ADMINYCOOR</v>
      </c>
      <c r="D2540" s="23" t="str">
        <f>+IFERROR(VLOOKUP(AT2540,'[2]Listas anexo 1'!$A$13:$C$15,3,FALSE),"")</f>
        <v>CONTRIBUIR</v>
      </c>
      <c r="E2540" s="23" t="str">
        <f>+IFERROR(VLOOKUP(AT2540,'[2]Listas anexo 1'!$A$19:$B$21,2,FALSE),"")</f>
        <v>ADMINOB</v>
      </c>
      <c r="F2540" s="23" t="str">
        <f>+IFERROR(VLOOKUP(AV2540,'[2]Listas anexo 1'!$J$13:$K$21,2,FALSE),"")</f>
        <v>ADOBI</v>
      </c>
      <c r="G2540" s="23" t="str">
        <f>+IFERROR(VLOOKUP(AW2540,'[2]LISTAS ANEXO 1. 2'!$A$9:$B$38,2,FALSE),"")</f>
        <v>AII</v>
      </c>
      <c r="H2540" s="23" t="str">
        <f>+IFERROR(IF(C2540="ADMINYCOOR",VLOOKUP(AY2540,'[2]LISTAS ANEXO 1. 3'!$B$13:$C$42,2,FALSE),IF(C2540="TASAS",VLOOKUP(AY2540,'[2]LISTAS ANEXO 1. 3'!$B$43:$C$51,2,FALSE),IF(C2540="FORTALECIMIENTO",VLOOKUP(AY2540,'[2]LISTAS ANEXO 1. 3'!$B$52:$C$58,2,FALSE),""))),"")</f>
        <v>CC</v>
      </c>
      <c r="I2540" s="23" t="str">
        <f>+IFERROR(VLOOKUP(#REF!,'[2]LISTAS ANEXO 1. 4'!$B$74:$C$90,2,FALSE),"")</f>
        <v/>
      </c>
      <c r="J2540" s="23" t="str">
        <f>+IFERROR(VLOOKUP(X2540,[2]ORDINALES!$B$2:$C$5,2,FALSE),"")</f>
        <v>CTADOS</v>
      </c>
      <c r="K2540" s="23" t="str">
        <f>+IFERROR(VLOOKUP(#REF!,[2]REGION!$G$2:$I$1125,2,FALSE),"")</f>
        <v/>
      </c>
      <c r="L2540" s="23" t="str">
        <f>+IFERROR(VLOOKUP(AI2540,[2]REGION!$G$2:$I$1125,2,FALSE),"")</f>
        <v>META</v>
      </c>
      <c r="M2540" s="23" t="str">
        <f>+IFERROR(VLOOKUP(#REF!,[2]ORDINALES!$H$2:$I$382,2,FALSE),"")</f>
        <v/>
      </c>
      <c r="N2540" s="23" t="str">
        <f>IFERROR(VLOOKUP(U2540,'[2]Lista Willy'!$B$11:$D$14,3,FALSE),"")</f>
        <v>REC_11</v>
      </c>
      <c r="O2540" s="24"/>
      <c r="P2540" s="90">
        <v>78010</v>
      </c>
      <c r="Q2540" s="90" t="s">
        <v>540</v>
      </c>
      <c r="R2540" s="90" t="s">
        <v>2311</v>
      </c>
      <c r="S2540" s="90" t="s">
        <v>2473</v>
      </c>
      <c r="T2540" s="90" t="s">
        <v>2311</v>
      </c>
      <c r="U2540" s="90" t="s">
        <v>52</v>
      </c>
      <c r="V2540" s="94" t="s">
        <v>53</v>
      </c>
      <c r="W2540" s="90" t="s">
        <v>54</v>
      </c>
      <c r="X2540" s="90" t="s">
        <v>55</v>
      </c>
      <c r="Y2540" s="90" t="s">
        <v>2317</v>
      </c>
      <c r="Z2540" s="88">
        <v>8000000</v>
      </c>
      <c r="AA2540" s="120"/>
      <c r="AB2540" s="88"/>
      <c r="AC2540" s="88"/>
      <c r="AD2540" s="88"/>
      <c r="AE2540" s="120">
        <v>8000000</v>
      </c>
      <c r="AF2540" s="88"/>
      <c r="AG2540" s="89">
        <v>0</v>
      </c>
      <c r="AH2540" s="90" t="s">
        <v>567</v>
      </c>
      <c r="AI2540" s="90" t="s">
        <v>2313</v>
      </c>
      <c r="AJ2540" s="90" t="s">
        <v>2475</v>
      </c>
      <c r="AK2540" s="90" t="s">
        <v>59</v>
      </c>
      <c r="AL2540" s="90" t="s">
        <v>2330</v>
      </c>
      <c r="AM2540" s="90" t="s">
        <v>182</v>
      </c>
      <c r="AN2540" s="90" t="s">
        <v>2322</v>
      </c>
      <c r="AO2540" s="90"/>
      <c r="AP2540" s="90" t="s">
        <v>567</v>
      </c>
      <c r="AQ2540" s="90" t="s">
        <v>387</v>
      </c>
      <c r="AR2540" s="90" t="s">
        <v>2357</v>
      </c>
      <c r="AS2540" s="90" t="s">
        <v>60</v>
      </c>
      <c r="AT2540" s="90" t="s">
        <v>61</v>
      </c>
      <c r="AU2540" s="97" t="s">
        <v>62</v>
      </c>
      <c r="AV2540" s="98" t="s">
        <v>125</v>
      </c>
      <c r="AW2540" s="98" t="s">
        <v>168</v>
      </c>
      <c r="AX2540" s="97">
        <v>3202031</v>
      </c>
      <c r="AY2540" s="98" t="s">
        <v>169</v>
      </c>
      <c r="AZ2540" s="98" t="s">
        <v>170</v>
      </c>
      <c r="BA2540" s="24"/>
    </row>
    <row r="2541" spans="1:53" ht="84.75" customHeight="1">
      <c r="A2541" s="23" t="str">
        <f>+IFERROR(VLOOKUP(R2541,'[2]Listas niveles'!$D$2:$E$11,2,FALSE),"")</f>
        <v>DTOR</v>
      </c>
      <c r="B2541" s="23" t="str">
        <f>+IFERROR(VLOOKUP(AS2541,'[2]Listas anexo 1'!$A$7:$B$8,2,FALSE),"")</f>
        <v>ADMIN</v>
      </c>
      <c r="C2541" s="23" t="str">
        <f>+IFERROR(VLOOKUP(AT2541,'[2]Listas anexo 1'!$A$13:$B$15,2,FALSE),"")</f>
        <v>ADMINYCOOR</v>
      </c>
      <c r="D2541" s="23" t="str">
        <f>+IFERROR(VLOOKUP(AT2541,'[2]Listas anexo 1'!$A$13:$C$15,3,FALSE),"")</f>
        <v>CONTRIBUIR</v>
      </c>
      <c r="E2541" s="23" t="str">
        <f>+IFERROR(VLOOKUP(AT2541,'[2]Listas anexo 1'!$A$19:$B$21,2,FALSE),"")</f>
        <v>ADMINOB</v>
      </c>
      <c r="F2541" s="23" t="str">
        <f>+IFERROR(VLOOKUP(AV2541,'[2]Listas anexo 1'!$J$13:$K$21,2,FALSE),"")</f>
        <v>ADOBI</v>
      </c>
      <c r="G2541" s="23" t="str">
        <f>+IFERROR(VLOOKUP(AW2541,'[2]LISTAS ANEXO 1. 2'!$A$9:$B$38,2,FALSE),"")</f>
        <v>AIII</v>
      </c>
      <c r="H2541" s="23" t="str">
        <f>+IFERROR(IF(C2541="ADMINYCOOR",VLOOKUP(AY2541,'[2]LISTAS ANEXO 1. 3'!$B$13:$C$42,2,FALSE),IF(C2541="TASAS",VLOOKUP(AY2541,'[2]LISTAS ANEXO 1. 3'!$B$43:$C$51,2,FALSE),IF(C2541="FORTALECIMIENTO",VLOOKUP(AY2541,'[2]LISTAS ANEXO 1. 3'!$B$52:$C$58,2,FALSE),""))),"")</f>
        <v>DD</v>
      </c>
      <c r="I2541" s="23" t="str">
        <f>+IFERROR(VLOOKUP(#REF!,'[2]LISTAS ANEXO 1. 4'!$B$74:$C$90,2,FALSE),"")</f>
        <v/>
      </c>
      <c r="J2541" s="23" t="str">
        <f>+IFERROR(VLOOKUP(X2541,[2]ORDINALES!$B$2:$C$5,2,FALSE),"")</f>
        <v>CTADOS</v>
      </c>
      <c r="K2541" s="23" t="str">
        <f>+IFERROR(VLOOKUP(#REF!,[2]REGION!$G$2:$I$1125,2,FALSE),"")</f>
        <v/>
      </c>
      <c r="L2541" s="23" t="str">
        <f>+IFERROR(VLOOKUP(AI2541,[2]REGION!$G$2:$I$1125,2,FALSE),"")</f>
        <v>META</v>
      </c>
      <c r="M2541" s="23" t="str">
        <f>+IFERROR(VLOOKUP(#REF!,[2]ORDINALES!$H$2:$I$382,2,FALSE),"")</f>
        <v/>
      </c>
      <c r="N2541" s="23" t="str">
        <f>IFERROR(VLOOKUP(U2541,'[2]Lista Willy'!$B$11:$D$14,3,FALSE),"")</f>
        <v>REC_11</v>
      </c>
      <c r="O2541" s="24"/>
      <c r="P2541" s="90">
        <v>78011</v>
      </c>
      <c r="Q2541" s="90" t="s">
        <v>540</v>
      </c>
      <c r="R2541" s="90" t="s">
        <v>2311</v>
      </c>
      <c r="S2541" s="90" t="s">
        <v>2473</v>
      </c>
      <c r="T2541" s="90" t="s">
        <v>2311</v>
      </c>
      <c r="U2541" s="90" t="s">
        <v>52</v>
      </c>
      <c r="V2541" s="94" t="s">
        <v>53</v>
      </c>
      <c r="W2541" s="90" t="s">
        <v>54</v>
      </c>
      <c r="X2541" s="90" t="s">
        <v>55</v>
      </c>
      <c r="Y2541" s="90" t="s">
        <v>2479</v>
      </c>
      <c r="Z2541" s="88">
        <v>101413917</v>
      </c>
      <c r="AA2541" s="120"/>
      <c r="AB2541" s="88"/>
      <c r="AC2541" s="88"/>
      <c r="AD2541" s="88"/>
      <c r="AE2541" s="120">
        <v>101413917</v>
      </c>
      <c r="AF2541" s="88"/>
      <c r="AG2541" s="89">
        <v>0</v>
      </c>
      <c r="AH2541" s="90" t="s">
        <v>567</v>
      </c>
      <c r="AI2541" s="90" t="s">
        <v>2313</v>
      </c>
      <c r="AJ2541" s="90" t="s">
        <v>2475</v>
      </c>
      <c r="AK2541" s="90" t="s">
        <v>59</v>
      </c>
      <c r="AL2541" s="90" t="s">
        <v>2330</v>
      </c>
      <c r="AM2541" s="90" t="s">
        <v>182</v>
      </c>
      <c r="AN2541" s="90" t="s">
        <v>2322</v>
      </c>
      <c r="AO2541" s="90"/>
      <c r="AP2541" s="90" t="s">
        <v>567</v>
      </c>
      <c r="AQ2541" s="90" t="s">
        <v>387</v>
      </c>
      <c r="AR2541" s="90" t="s">
        <v>2357</v>
      </c>
      <c r="AS2541" s="90" t="s">
        <v>60</v>
      </c>
      <c r="AT2541" s="90" t="s">
        <v>61</v>
      </c>
      <c r="AU2541" s="97" t="s">
        <v>62</v>
      </c>
      <c r="AV2541" s="98" t="s">
        <v>125</v>
      </c>
      <c r="AW2541" s="98" t="s">
        <v>324</v>
      </c>
      <c r="AX2541" s="97">
        <v>3202005</v>
      </c>
      <c r="AY2541" s="98" t="s">
        <v>325</v>
      </c>
      <c r="AZ2541" s="98" t="s">
        <v>389</v>
      </c>
      <c r="BA2541" s="24"/>
    </row>
    <row r="2542" spans="1:53" ht="84.75" customHeight="1">
      <c r="A2542" s="23" t="str">
        <f>+IFERROR(VLOOKUP(R2542,'[2]Listas niveles'!$D$2:$E$11,2,FALSE),"")</f>
        <v>DTOR</v>
      </c>
      <c r="B2542" s="23" t="str">
        <f>+IFERROR(VLOOKUP(AS2542,'[2]Listas anexo 1'!$A$7:$B$8,2,FALSE),"")</f>
        <v>ADMIN</v>
      </c>
      <c r="C2542" s="23" t="str">
        <f>+IFERROR(VLOOKUP(AT2542,'[2]Listas anexo 1'!$A$13:$B$15,2,FALSE),"")</f>
        <v>ADMINYCOOR</v>
      </c>
      <c r="D2542" s="23" t="str">
        <f>+IFERROR(VLOOKUP(AT2542,'[2]Listas anexo 1'!$A$13:$C$15,3,FALSE),"")</f>
        <v>CONTRIBUIR</v>
      </c>
      <c r="E2542" s="23" t="str">
        <f>+IFERROR(VLOOKUP(AT2542,'[2]Listas anexo 1'!$A$19:$B$21,2,FALSE),"")</f>
        <v>ADMINOB</v>
      </c>
      <c r="F2542" s="23" t="str">
        <f>+IFERROR(VLOOKUP(AV2542,'[2]Listas anexo 1'!$J$13:$K$21,2,FALSE),"")</f>
        <v>ADOBI</v>
      </c>
      <c r="G2542" s="23" t="str">
        <f>+IFERROR(VLOOKUP(AW2542,'[2]LISTAS ANEXO 1. 2'!$A$9:$B$38,2,FALSE),"")</f>
        <v>AIII</v>
      </c>
      <c r="H2542" s="23" t="str">
        <f>+IFERROR(IF(C2542="ADMINYCOOR",VLOOKUP(AY2542,'[2]LISTAS ANEXO 1. 3'!$B$13:$C$42,2,FALSE),IF(C2542="TASAS",VLOOKUP(AY2542,'[2]LISTAS ANEXO 1. 3'!$B$43:$C$51,2,FALSE),IF(C2542="FORTALECIMIENTO",VLOOKUP(AY2542,'[2]LISTAS ANEXO 1. 3'!$B$52:$C$58,2,FALSE),""))),"")</f>
        <v>DD</v>
      </c>
      <c r="I2542" s="23" t="str">
        <f>+IFERROR(VLOOKUP(#REF!,'[2]LISTAS ANEXO 1. 4'!$B$74:$C$90,2,FALSE),"")</f>
        <v/>
      </c>
      <c r="J2542" s="23" t="str">
        <f>+IFERROR(VLOOKUP(X2542,[2]ORDINALES!$B$2:$C$5,2,FALSE),"")</f>
        <v>CTADOS</v>
      </c>
      <c r="K2542" s="23" t="str">
        <f>+IFERROR(VLOOKUP(#REF!,[2]REGION!$G$2:$I$1125,2,FALSE),"")</f>
        <v/>
      </c>
      <c r="L2542" s="23" t="str">
        <f>+IFERROR(VLOOKUP(AI2542,[2]REGION!$G$2:$I$1125,2,FALSE),"")</f>
        <v>META</v>
      </c>
      <c r="M2542" s="23" t="str">
        <f>+IFERROR(VLOOKUP(#REF!,[2]ORDINALES!$H$2:$I$382,2,FALSE),"")</f>
        <v/>
      </c>
      <c r="N2542" s="23" t="str">
        <f>IFERROR(VLOOKUP(U2542,'[2]Lista Willy'!$B$11:$D$14,3,FALSE),"")</f>
        <v>REC_11</v>
      </c>
      <c r="O2542" s="24"/>
      <c r="P2542" s="90">
        <v>78012</v>
      </c>
      <c r="Q2542" s="90" t="s">
        <v>540</v>
      </c>
      <c r="R2542" s="90" t="s">
        <v>2311</v>
      </c>
      <c r="S2542" s="90" t="s">
        <v>2473</v>
      </c>
      <c r="T2542" s="90" t="s">
        <v>2311</v>
      </c>
      <c r="U2542" s="90" t="s">
        <v>52</v>
      </c>
      <c r="V2542" s="94" t="s">
        <v>53</v>
      </c>
      <c r="W2542" s="90" t="s">
        <v>54</v>
      </c>
      <c r="X2542" s="90" t="s">
        <v>55</v>
      </c>
      <c r="Y2542" s="90" t="s">
        <v>2480</v>
      </c>
      <c r="Z2542" s="88">
        <v>299104741</v>
      </c>
      <c r="AA2542" s="120"/>
      <c r="AB2542" s="88"/>
      <c r="AC2542" s="88"/>
      <c r="AD2542" s="88"/>
      <c r="AE2542" s="120">
        <v>299104741</v>
      </c>
      <c r="AF2542" s="88"/>
      <c r="AG2542" s="89">
        <v>0</v>
      </c>
      <c r="AH2542" s="90" t="s">
        <v>567</v>
      </c>
      <c r="AI2542" s="90" t="s">
        <v>2313</v>
      </c>
      <c r="AJ2542" s="90" t="s">
        <v>2475</v>
      </c>
      <c r="AK2542" s="90" t="s">
        <v>59</v>
      </c>
      <c r="AL2542" s="90" t="s">
        <v>2330</v>
      </c>
      <c r="AM2542" s="90" t="s">
        <v>182</v>
      </c>
      <c r="AN2542" s="90" t="s">
        <v>2322</v>
      </c>
      <c r="AO2542" s="90"/>
      <c r="AP2542" s="90" t="s">
        <v>567</v>
      </c>
      <c r="AQ2542" s="90" t="s">
        <v>387</v>
      </c>
      <c r="AR2542" s="90" t="s">
        <v>2357</v>
      </c>
      <c r="AS2542" s="90" t="s">
        <v>60</v>
      </c>
      <c r="AT2542" s="90" t="s">
        <v>61</v>
      </c>
      <c r="AU2542" s="97" t="s">
        <v>62</v>
      </c>
      <c r="AV2542" s="98" t="s">
        <v>125</v>
      </c>
      <c r="AW2542" s="98" t="s">
        <v>324</v>
      </c>
      <c r="AX2542" s="97">
        <v>3202005</v>
      </c>
      <c r="AY2542" s="98" t="s">
        <v>325</v>
      </c>
      <c r="AZ2542" s="98" t="s">
        <v>389</v>
      </c>
      <c r="BA2542" s="24"/>
    </row>
    <row r="2543" spans="1:53" ht="84.75" customHeight="1">
      <c r="A2543" s="23" t="str">
        <f>+IFERROR(VLOOKUP(R2543,'[2]Listas niveles'!$D$2:$E$11,2,FALSE),"")</f>
        <v>DTOR</v>
      </c>
      <c r="B2543" s="23" t="str">
        <f>+IFERROR(VLOOKUP(AS2543,'[2]Listas anexo 1'!$A$7:$B$8,2,FALSE),"")</f>
        <v>ADMIN</v>
      </c>
      <c r="C2543" s="23" t="str">
        <f>+IFERROR(VLOOKUP(AT2543,'[2]Listas anexo 1'!$A$13:$B$15,2,FALSE),"")</f>
        <v>ADMINYCOOR</v>
      </c>
      <c r="D2543" s="23" t="str">
        <f>+IFERROR(VLOOKUP(AT2543,'[2]Listas anexo 1'!$A$13:$C$15,3,FALSE),"")</f>
        <v>CONTRIBUIR</v>
      </c>
      <c r="E2543" s="23" t="str">
        <f>+IFERROR(VLOOKUP(AT2543,'[2]Listas anexo 1'!$A$19:$B$21,2,FALSE),"")</f>
        <v>ADMINOB</v>
      </c>
      <c r="F2543" s="23" t="str">
        <f>+IFERROR(VLOOKUP(AV2543,'[2]Listas anexo 1'!$J$13:$K$21,2,FALSE),"")</f>
        <v>ADOBIII</v>
      </c>
      <c r="G2543" s="23" t="str">
        <f>+IFERROR(VLOOKUP(AW2543,'[2]LISTAS ANEXO 1. 2'!$A$9:$B$38,2,FALSE),"")</f>
        <v>AIX</v>
      </c>
      <c r="H2543" s="23" t="str">
        <f>+IFERROR(IF(C2543="ADMINYCOOR",VLOOKUP(AY2543,'[2]LISTAS ANEXO 1. 3'!$B$13:$C$42,2,FALSE),IF(C2543="TASAS",VLOOKUP(AY2543,'[2]LISTAS ANEXO 1. 3'!$B$43:$C$51,2,FALSE),IF(C2543="FORTALECIMIENTO",VLOOKUP(AY2543,'[2]LISTAS ANEXO 1. 3'!$B$52:$C$58,2,FALSE),""))),"")</f>
        <v>NN</v>
      </c>
      <c r="I2543" s="23" t="str">
        <f>+IFERROR(VLOOKUP(#REF!,'[2]LISTAS ANEXO 1. 4'!$B$74:$C$90,2,FALSE),"")</f>
        <v/>
      </c>
      <c r="J2543" s="23" t="str">
        <f>+IFERROR(VLOOKUP(X2543,[2]ORDINALES!$B$2:$C$5,2,FALSE),"")</f>
        <v>CTADOS</v>
      </c>
      <c r="K2543" s="23" t="str">
        <f>+IFERROR(VLOOKUP(#REF!,[2]REGION!$G$2:$I$1125,2,FALSE),"")</f>
        <v/>
      </c>
      <c r="L2543" s="23" t="str">
        <f>+IFERROR(VLOOKUP(AI2543,[2]REGION!$G$2:$I$1125,2,FALSE),"")</f>
        <v>META</v>
      </c>
      <c r="M2543" s="23" t="str">
        <f>+IFERROR(VLOOKUP(#REF!,[2]ORDINALES!$H$2:$I$382,2,FALSE),"")</f>
        <v/>
      </c>
      <c r="N2543" s="23" t="str">
        <f>IFERROR(VLOOKUP(U2543,'[2]Lista Willy'!$B$11:$D$14,3,FALSE),"")</f>
        <v>REC_11</v>
      </c>
      <c r="O2543" s="24"/>
      <c r="P2543" s="90">
        <v>78013</v>
      </c>
      <c r="Q2543" s="90" t="s">
        <v>540</v>
      </c>
      <c r="R2543" s="90" t="s">
        <v>2311</v>
      </c>
      <c r="S2543" s="90" t="s">
        <v>2473</v>
      </c>
      <c r="T2543" s="90" t="s">
        <v>2311</v>
      </c>
      <c r="U2543" s="90" t="s">
        <v>52</v>
      </c>
      <c r="V2543" s="94" t="s">
        <v>53</v>
      </c>
      <c r="W2543" s="90" t="s">
        <v>54</v>
      </c>
      <c r="X2543" s="90" t="s">
        <v>55</v>
      </c>
      <c r="Y2543" s="90" t="s">
        <v>2481</v>
      </c>
      <c r="Z2543" s="88">
        <v>69389639</v>
      </c>
      <c r="AA2543" s="120"/>
      <c r="AB2543" s="88"/>
      <c r="AC2543" s="88"/>
      <c r="AD2543" s="88"/>
      <c r="AE2543" s="120">
        <v>69389639</v>
      </c>
      <c r="AF2543" s="88"/>
      <c r="AG2543" s="89">
        <v>0</v>
      </c>
      <c r="AH2543" s="90" t="s">
        <v>567</v>
      </c>
      <c r="AI2543" s="90" t="s">
        <v>2313</v>
      </c>
      <c r="AJ2543" s="90" t="s">
        <v>2320</v>
      </c>
      <c r="AK2543" s="90" t="s">
        <v>59</v>
      </c>
      <c r="AL2543" s="90" t="s">
        <v>2330</v>
      </c>
      <c r="AM2543" s="90" t="s">
        <v>182</v>
      </c>
      <c r="AN2543" s="90" t="s">
        <v>2322</v>
      </c>
      <c r="AO2543" s="90"/>
      <c r="AP2543" s="90" t="s">
        <v>567</v>
      </c>
      <c r="AQ2543" s="90" t="s">
        <v>387</v>
      </c>
      <c r="AR2543" s="90" t="s">
        <v>2357</v>
      </c>
      <c r="AS2543" s="90" t="s">
        <v>60</v>
      </c>
      <c r="AT2543" s="90" t="s">
        <v>61</v>
      </c>
      <c r="AU2543" s="97" t="s">
        <v>62</v>
      </c>
      <c r="AV2543" s="98" t="s">
        <v>272</v>
      </c>
      <c r="AW2543" s="98" t="s">
        <v>413</v>
      </c>
      <c r="AX2543" s="97">
        <v>3202014</v>
      </c>
      <c r="AY2543" s="98" t="s">
        <v>418</v>
      </c>
      <c r="AZ2543" s="98" t="s">
        <v>415</v>
      </c>
      <c r="BA2543" s="24"/>
    </row>
    <row r="2544" spans="1:53" ht="84.75" customHeight="1">
      <c r="A2544" s="23" t="str">
        <f>+IFERROR(VLOOKUP(R2544,'[2]Listas niveles'!$D$2:$E$11,2,FALSE),"")</f>
        <v>DTOR</v>
      </c>
      <c r="B2544" s="23" t="str">
        <f>+IFERROR(VLOOKUP(AS2544,'[2]Listas anexo 1'!$A$7:$B$8,2,FALSE),"")</f>
        <v>ADMIN</v>
      </c>
      <c r="C2544" s="23" t="str">
        <f>+IFERROR(VLOOKUP(AT2544,'[2]Listas anexo 1'!$A$13:$B$15,2,FALSE),"")</f>
        <v>ADMINYCOOR</v>
      </c>
      <c r="D2544" s="23" t="str">
        <f>+IFERROR(VLOOKUP(AT2544,'[2]Listas anexo 1'!$A$13:$C$15,3,FALSE),"")</f>
        <v>CONTRIBUIR</v>
      </c>
      <c r="E2544" s="23" t="str">
        <f>+IFERROR(VLOOKUP(AT2544,'[2]Listas anexo 1'!$A$19:$B$21,2,FALSE),"")</f>
        <v>ADMINOB</v>
      </c>
      <c r="F2544" s="23" t="str">
        <f>+IFERROR(VLOOKUP(AV2544,'[2]Listas anexo 1'!$J$13:$K$21,2,FALSE),"")</f>
        <v>ADOBI</v>
      </c>
      <c r="G2544" s="23" t="str">
        <f>+IFERROR(VLOOKUP(AW2544,'[2]LISTAS ANEXO 1. 2'!$A$9:$B$38,2,FALSE),"")</f>
        <v>AI</v>
      </c>
      <c r="H2544" s="23" t="str">
        <f>+IFERROR(IF(C2544="ADMINYCOOR",VLOOKUP(AY2544,'[2]LISTAS ANEXO 1. 3'!$B$13:$C$42,2,FALSE),IF(C2544="TASAS",VLOOKUP(AY2544,'[2]LISTAS ANEXO 1. 3'!$B$43:$C$51,2,FALSE),IF(C2544="FORTALECIMIENTO",VLOOKUP(AY2544,'[2]LISTAS ANEXO 1. 3'!$B$52:$C$58,2,FALSE),""))),"")</f>
        <v>AA</v>
      </c>
      <c r="I2544" s="23" t="str">
        <f>+IFERROR(VLOOKUP(#REF!,'[2]LISTAS ANEXO 1. 4'!$B$74:$C$90,2,FALSE),"")</f>
        <v/>
      </c>
      <c r="J2544" s="23" t="str">
        <f>+IFERROR(VLOOKUP(X2544,[2]ORDINALES!$B$2:$C$5,2,FALSE),"")</f>
        <v>CTADOS</v>
      </c>
      <c r="K2544" s="23" t="str">
        <f>+IFERROR(VLOOKUP(#REF!,[2]REGION!$G$2:$I$1125,2,FALSE),"")</f>
        <v/>
      </c>
      <c r="L2544" s="23" t="str">
        <f>+IFERROR(VLOOKUP(AI2544,[2]REGION!$G$2:$I$1125,2,FALSE),"")</f>
        <v>META</v>
      </c>
      <c r="M2544" s="23" t="str">
        <f>+IFERROR(VLOOKUP(#REF!,[2]ORDINALES!$H$2:$I$382,2,FALSE),"")</f>
        <v/>
      </c>
      <c r="N2544" s="23" t="str">
        <f>IFERROR(VLOOKUP(U2544,'[2]Lista Willy'!$B$11:$D$14,3,FALSE),"")</f>
        <v>REC_11</v>
      </c>
      <c r="O2544" s="24"/>
      <c r="P2544" s="90">
        <v>78014</v>
      </c>
      <c r="Q2544" s="90" t="s">
        <v>540</v>
      </c>
      <c r="R2544" s="90" t="s">
        <v>2311</v>
      </c>
      <c r="S2544" s="90" t="s">
        <v>2473</v>
      </c>
      <c r="T2544" s="90" t="s">
        <v>2311</v>
      </c>
      <c r="U2544" s="90" t="s">
        <v>52</v>
      </c>
      <c r="V2544" s="94" t="s">
        <v>53</v>
      </c>
      <c r="W2544" s="90" t="s">
        <v>54</v>
      </c>
      <c r="X2544" s="90" t="s">
        <v>55</v>
      </c>
      <c r="Y2544" s="90" t="s">
        <v>2482</v>
      </c>
      <c r="Z2544" s="88">
        <v>27813566</v>
      </c>
      <c r="AA2544" s="120"/>
      <c r="AB2544" s="88"/>
      <c r="AC2544" s="88"/>
      <c r="AD2544" s="88"/>
      <c r="AE2544" s="120">
        <v>27813566</v>
      </c>
      <c r="AF2544" s="88">
        <v>23300000</v>
      </c>
      <c r="AG2544" s="89">
        <v>23999000</v>
      </c>
      <c r="AH2544" s="90" t="s">
        <v>2366</v>
      </c>
      <c r="AI2544" s="90" t="s">
        <v>2313</v>
      </c>
      <c r="AJ2544" s="90" t="s">
        <v>2475</v>
      </c>
      <c r="AK2544" s="90" t="s">
        <v>59</v>
      </c>
      <c r="AL2544" s="90" t="s">
        <v>2330</v>
      </c>
      <c r="AM2544" s="90" t="s">
        <v>182</v>
      </c>
      <c r="AN2544" s="90" t="s">
        <v>2322</v>
      </c>
      <c r="AO2544" s="90"/>
      <c r="AP2544" s="90" t="s">
        <v>567</v>
      </c>
      <c r="AQ2544" s="90" t="s">
        <v>387</v>
      </c>
      <c r="AR2544" s="90" t="s">
        <v>2357</v>
      </c>
      <c r="AS2544" s="90" t="s">
        <v>60</v>
      </c>
      <c r="AT2544" s="90" t="s">
        <v>61</v>
      </c>
      <c r="AU2544" s="97" t="s">
        <v>62</v>
      </c>
      <c r="AV2544" s="98" t="s">
        <v>125</v>
      </c>
      <c r="AW2544" s="98" t="s">
        <v>126</v>
      </c>
      <c r="AX2544" s="97">
        <v>3202032</v>
      </c>
      <c r="AY2544" s="98" t="s">
        <v>127</v>
      </c>
      <c r="AZ2544" s="98" t="s">
        <v>293</v>
      </c>
      <c r="BA2544" s="24"/>
    </row>
    <row r="2545" spans="1:53" ht="84.75" customHeight="1">
      <c r="A2545" s="23" t="str">
        <f>+IFERROR(VLOOKUP(R2545,'[2]Listas niveles'!$D$2:$E$11,2,FALSE),"")</f>
        <v>DTOR</v>
      </c>
      <c r="B2545" s="23" t="str">
        <f>+IFERROR(VLOOKUP(AS2545,'[2]Listas anexo 1'!$A$7:$B$8,2,FALSE),"")</f>
        <v>ADMIN</v>
      </c>
      <c r="C2545" s="23" t="str">
        <f>+IFERROR(VLOOKUP(AT2545,'[2]Listas anexo 1'!$A$13:$B$15,2,FALSE),"")</f>
        <v>ADMINYCOOR</v>
      </c>
      <c r="D2545" s="23" t="str">
        <f>+IFERROR(VLOOKUP(AT2545,'[2]Listas anexo 1'!$A$13:$C$15,3,FALSE),"")</f>
        <v>CONTRIBUIR</v>
      </c>
      <c r="E2545" s="23" t="str">
        <f>+IFERROR(VLOOKUP(AT2545,'[2]Listas anexo 1'!$A$19:$B$21,2,FALSE),"")</f>
        <v>ADMINOB</v>
      </c>
      <c r="F2545" s="23" t="str">
        <f>+IFERROR(VLOOKUP(AV2545,'[2]Listas anexo 1'!$J$13:$K$21,2,FALSE),"")</f>
        <v>ADOBIII</v>
      </c>
      <c r="G2545" s="23" t="str">
        <f>+IFERROR(VLOOKUP(AW2545,'[2]LISTAS ANEXO 1. 2'!$A$9:$B$38,2,FALSE),"")</f>
        <v>AX</v>
      </c>
      <c r="H2545" s="23" t="str">
        <f>+IFERROR(IF(C2545="ADMINYCOOR",VLOOKUP(AY2545,'[2]LISTAS ANEXO 1. 3'!$B$13:$C$42,2,FALSE),IF(C2545="TASAS",VLOOKUP(AY2545,'[2]LISTAS ANEXO 1. 3'!$B$43:$C$51,2,FALSE),IF(C2545="FORTALECIMIENTO",VLOOKUP(AY2545,'[2]LISTAS ANEXO 1. 3'!$B$52:$C$58,2,FALSE),""))),"")</f>
        <v>OO</v>
      </c>
      <c r="I2545" s="23" t="str">
        <f>+IFERROR(VLOOKUP(#REF!,'[2]LISTAS ANEXO 1. 4'!$B$74:$C$90,2,FALSE),"")</f>
        <v/>
      </c>
      <c r="J2545" s="23" t="str">
        <f>+IFERROR(VLOOKUP(X2545,[2]ORDINALES!$B$2:$C$5,2,FALSE),"")</f>
        <v>CTADOS</v>
      </c>
      <c r="K2545" s="23" t="str">
        <f>+IFERROR(VLOOKUP(#REF!,[2]REGION!$G$2:$I$1125,2,FALSE),"")</f>
        <v/>
      </c>
      <c r="L2545" s="23" t="str">
        <f>+IFERROR(VLOOKUP(AI2545,[2]REGION!$G$2:$I$1125,2,FALSE),"")</f>
        <v>META</v>
      </c>
      <c r="M2545" s="23" t="str">
        <f>+IFERROR(VLOOKUP(#REF!,[2]ORDINALES!$H$2:$I$382,2,FALSE),"")</f>
        <v/>
      </c>
      <c r="N2545" s="23" t="str">
        <f>IFERROR(VLOOKUP(U2545,'[2]Lista Willy'!$B$11:$D$14,3,FALSE),"")</f>
        <v>REC_11</v>
      </c>
      <c r="O2545" s="24"/>
      <c r="P2545" s="90">
        <v>78015</v>
      </c>
      <c r="Q2545" s="90" t="s">
        <v>540</v>
      </c>
      <c r="R2545" s="90" t="s">
        <v>2311</v>
      </c>
      <c r="S2545" s="90" t="s">
        <v>2473</v>
      </c>
      <c r="T2545" s="90" t="s">
        <v>2311</v>
      </c>
      <c r="U2545" s="90" t="s">
        <v>52</v>
      </c>
      <c r="V2545" s="94" t="s">
        <v>53</v>
      </c>
      <c r="W2545" s="90" t="s">
        <v>54</v>
      </c>
      <c r="X2545" s="90" t="s">
        <v>55</v>
      </c>
      <c r="Y2545" s="90" t="s">
        <v>2483</v>
      </c>
      <c r="Z2545" s="88">
        <v>52005602</v>
      </c>
      <c r="AA2545" s="120"/>
      <c r="AB2545" s="88"/>
      <c r="AC2545" s="88"/>
      <c r="AD2545" s="88"/>
      <c r="AE2545" s="120">
        <v>52005602</v>
      </c>
      <c r="AF2545" s="88"/>
      <c r="AG2545" s="89">
        <v>0</v>
      </c>
      <c r="AH2545" s="90" t="s">
        <v>567</v>
      </c>
      <c r="AI2545" s="90" t="s">
        <v>2313</v>
      </c>
      <c r="AJ2545" s="90" t="s">
        <v>2320</v>
      </c>
      <c r="AK2545" s="90" t="s">
        <v>59</v>
      </c>
      <c r="AL2545" s="90" t="s">
        <v>2330</v>
      </c>
      <c r="AM2545" s="90"/>
      <c r="AN2545" s="90" t="s">
        <v>567</v>
      </c>
      <c r="AO2545" s="90"/>
      <c r="AP2545" s="90" t="s">
        <v>567</v>
      </c>
      <c r="AQ2545" s="90" t="s">
        <v>387</v>
      </c>
      <c r="AR2545" s="90" t="s">
        <v>2357</v>
      </c>
      <c r="AS2545" s="90" t="s">
        <v>60</v>
      </c>
      <c r="AT2545" s="90" t="s">
        <v>61</v>
      </c>
      <c r="AU2545" s="97" t="s">
        <v>62</v>
      </c>
      <c r="AV2545" s="98" t="s">
        <v>272</v>
      </c>
      <c r="AW2545" s="98" t="s">
        <v>335</v>
      </c>
      <c r="AX2545" s="97">
        <v>3202004</v>
      </c>
      <c r="AY2545" s="98" t="s">
        <v>336</v>
      </c>
      <c r="AZ2545" s="98" t="s">
        <v>337</v>
      </c>
      <c r="BA2545" s="24"/>
    </row>
    <row r="2546" spans="1:53" ht="84.75" customHeight="1">
      <c r="A2546" s="23" t="str">
        <f>+IFERROR(VLOOKUP(R2546,'[2]Listas niveles'!$D$2:$E$11,2,FALSE),"")</f>
        <v>DTOR</v>
      </c>
      <c r="B2546" s="23" t="str">
        <f>+IFERROR(VLOOKUP(AS2546,'[2]Listas anexo 1'!$A$7:$B$8,2,FALSE),"")</f>
        <v>ADMIN</v>
      </c>
      <c r="C2546" s="23" t="str">
        <f>+IFERROR(VLOOKUP(AT2546,'[2]Listas anexo 1'!$A$13:$B$15,2,FALSE),"")</f>
        <v>ADMINYCOOR</v>
      </c>
      <c r="D2546" s="23" t="str">
        <f>+IFERROR(VLOOKUP(AT2546,'[2]Listas anexo 1'!$A$13:$C$15,3,FALSE),"")</f>
        <v>CONTRIBUIR</v>
      </c>
      <c r="E2546" s="23" t="str">
        <f>+IFERROR(VLOOKUP(AT2546,'[2]Listas anexo 1'!$A$19:$B$21,2,FALSE),"")</f>
        <v>ADMINOB</v>
      </c>
      <c r="F2546" s="23" t="str">
        <f>+IFERROR(VLOOKUP(AV2546,'[2]Listas anexo 1'!$J$13:$K$21,2,FALSE),"")</f>
        <v>ADOBIV</v>
      </c>
      <c r="G2546" s="23" t="str">
        <f>+IFERROR(VLOOKUP(AW2546,'[2]LISTAS ANEXO 1. 2'!$A$9:$B$38,2,FALSE),"")</f>
        <v>AXV</v>
      </c>
      <c r="H2546" s="23" t="str">
        <f>+IFERROR(IF(C2546="ADMINYCOOR",VLOOKUP(AY2546,'[2]LISTAS ANEXO 1. 3'!$B$13:$C$42,2,FALSE),IF(C2546="TASAS",VLOOKUP(AY2546,'[2]LISTAS ANEXO 1. 3'!$B$43:$C$51,2,FALSE),IF(C2546="FORTALECIMIENTO",VLOOKUP(AY2546,'[2]LISTAS ANEXO 1. 3'!$B$52:$C$58,2,FALSE),""))),"")</f>
        <v>BC</v>
      </c>
      <c r="I2546" s="23" t="str">
        <f>+IFERROR(VLOOKUP(#REF!,'[2]LISTAS ANEXO 1. 4'!$B$74:$C$90,2,FALSE),"")</f>
        <v/>
      </c>
      <c r="J2546" s="23" t="str">
        <f>+IFERROR(VLOOKUP(X2546,[2]ORDINALES!$B$2:$C$5,2,FALSE),"")</f>
        <v>CTADOS</v>
      </c>
      <c r="K2546" s="23" t="str">
        <f>+IFERROR(VLOOKUP(#REF!,[2]REGION!$G$2:$I$1125,2,FALSE),"")</f>
        <v/>
      </c>
      <c r="L2546" s="23" t="str">
        <f>+IFERROR(VLOOKUP(AI2546,[2]REGION!$G$2:$I$1125,2,FALSE),"")</f>
        <v>META</v>
      </c>
      <c r="M2546" s="23" t="str">
        <f>+IFERROR(VLOOKUP(#REF!,[2]ORDINALES!$H$2:$I$382,2,FALSE),"")</f>
        <v/>
      </c>
      <c r="N2546" s="23" t="str">
        <f>IFERROR(VLOOKUP(U2546,'[2]Lista Willy'!$B$11:$D$14,3,FALSE),"")</f>
        <v>REC_11</v>
      </c>
      <c r="O2546" s="24"/>
      <c r="P2546" s="90">
        <v>78016</v>
      </c>
      <c r="Q2546" s="90" t="s">
        <v>540</v>
      </c>
      <c r="R2546" s="90" t="s">
        <v>2311</v>
      </c>
      <c r="S2546" s="90" t="s">
        <v>2473</v>
      </c>
      <c r="T2546" s="90" t="s">
        <v>2311</v>
      </c>
      <c r="U2546" s="90" t="s">
        <v>52</v>
      </c>
      <c r="V2546" s="94" t="s">
        <v>53</v>
      </c>
      <c r="W2546" s="90" t="s">
        <v>54</v>
      </c>
      <c r="X2546" s="90" t="s">
        <v>55</v>
      </c>
      <c r="Y2546" s="90" t="s">
        <v>2484</v>
      </c>
      <c r="Z2546" s="88">
        <v>46000000</v>
      </c>
      <c r="AA2546" s="120"/>
      <c r="AB2546" s="88"/>
      <c r="AC2546" s="88"/>
      <c r="AD2546" s="88"/>
      <c r="AE2546" s="120">
        <v>46000000</v>
      </c>
      <c r="AF2546" s="88"/>
      <c r="AG2546" s="89">
        <v>0</v>
      </c>
      <c r="AH2546" s="90" t="s">
        <v>567</v>
      </c>
      <c r="AI2546" s="90" t="s">
        <v>2313</v>
      </c>
      <c r="AJ2546" s="90" t="s">
        <v>2320</v>
      </c>
      <c r="AK2546" s="90" t="s">
        <v>59</v>
      </c>
      <c r="AL2546" s="90" t="s">
        <v>2330</v>
      </c>
      <c r="AM2546" s="90"/>
      <c r="AN2546" s="90" t="s">
        <v>567</v>
      </c>
      <c r="AO2546" s="90"/>
      <c r="AP2546" s="90" t="s">
        <v>567</v>
      </c>
      <c r="AQ2546" s="90" t="s">
        <v>387</v>
      </c>
      <c r="AR2546" s="90" t="s">
        <v>2357</v>
      </c>
      <c r="AS2546" s="90" t="s">
        <v>60</v>
      </c>
      <c r="AT2546" s="90" t="s">
        <v>61</v>
      </c>
      <c r="AU2546" s="97" t="s">
        <v>62</v>
      </c>
      <c r="AV2546" s="98" t="s">
        <v>63</v>
      </c>
      <c r="AW2546" s="98" t="s">
        <v>288</v>
      </c>
      <c r="AX2546" s="97">
        <v>3202036</v>
      </c>
      <c r="AY2546" s="98" t="s">
        <v>289</v>
      </c>
      <c r="AZ2546" s="98" t="s">
        <v>290</v>
      </c>
      <c r="BA2546" s="24"/>
    </row>
    <row r="2547" spans="1:53" ht="84.75" customHeight="1">
      <c r="A2547" s="23" t="str">
        <f>+IFERROR(VLOOKUP(R2547,'[2]Listas niveles'!$D$2:$E$11,2,FALSE),"")</f>
        <v>DTOR</v>
      </c>
      <c r="B2547" s="23" t="str">
        <f>+IFERROR(VLOOKUP(AS2547,'[2]Listas anexo 1'!$A$7:$B$8,2,FALSE),"")</f>
        <v>ADMIN</v>
      </c>
      <c r="C2547" s="23" t="str">
        <f>+IFERROR(VLOOKUP(AT2547,'[2]Listas anexo 1'!$A$13:$B$15,2,FALSE),"")</f>
        <v>ADMINYCOOR</v>
      </c>
      <c r="D2547" s="23" t="str">
        <f>+IFERROR(VLOOKUP(AT2547,'[2]Listas anexo 1'!$A$13:$C$15,3,FALSE),"")</f>
        <v>CONTRIBUIR</v>
      </c>
      <c r="E2547" s="23" t="str">
        <f>+IFERROR(VLOOKUP(AT2547,'[2]Listas anexo 1'!$A$19:$B$21,2,FALSE),"")</f>
        <v>ADMINOB</v>
      </c>
      <c r="F2547" s="23" t="str">
        <f>+IFERROR(VLOOKUP(AV2547,'[2]Listas anexo 1'!$J$13:$K$21,2,FALSE),"")</f>
        <v>ADOBIII</v>
      </c>
      <c r="G2547" s="23" t="str">
        <f>+IFERROR(VLOOKUP(AW2547,'[2]LISTAS ANEXO 1. 2'!$A$9:$B$38,2,FALSE),"")</f>
        <v>AVI</v>
      </c>
      <c r="H2547" s="23" t="str">
        <f>+IFERROR(IF(C2547="ADMINYCOOR",VLOOKUP(AY2547,'[2]LISTAS ANEXO 1. 3'!$B$13:$C$42,2,FALSE),IF(C2547="TASAS",VLOOKUP(AY2547,'[2]LISTAS ANEXO 1. 3'!$B$43:$C$51,2,FALSE),IF(C2547="FORTALECIMIENTO",VLOOKUP(AY2547,'[2]LISTAS ANEXO 1. 3'!$B$52:$C$58,2,FALSE),""))),"")</f>
        <v>HH</v>
      </c>
      <c r="I2547" s="23" t="str">
        <f>+IFERROR(VLOOKUP(#REF!,'[2]LISTAS ANEXO 1. 4'!$B$74:$C$90,2,FALSE),"")</f>
        <v/>
      </c>
      <c r="J2547" s="23" t="str">
        <f>+IFERROR(VLOOKUP(X2547,[2]ORDINALES!$B$2:$C$5,2,FALSE),"")</f>
        <v>CTADOS</v>
      </c>
      <c r="K2547" s="23" t="str">
        <f>+IFERROR(VLOOKUP(#REF!,[2]REGION!$G$2:$I$1125,2,FALSE),"")</f>
        <v/>
      </c>
      <c r="L2547" s="23" t="str">
        <f>+IFERROR(VLOOKUP(AI2547,[2]REGION!$G$2:$I$1125,2,FALSE),"")</f>
        <v>VICHADA</v>
      </c>
      <c r="M2547" s="23" t="str">
        <f>+IFERROR(VLOOKUP(#REF!,[2]ORDINALES!$H$2:$I$382,2,FALSE),"")</f>
        <v/>
      </c>
      <c r="N2547" s="23" t="str">
        <f>IFERROR(VLOOKUP(U2547,'[2]Lista Willy'!$B$11:$D$14,3,FALSE),"")</f>
        <v>REC_11</v>
      </c>
      <c r="O2547" s="24"/>
      <c r="P2547" s="90">
        <v>79000</v>
      </c>
      <c r="Q2547" s="90" t="s">
        <v>540</v>
      </c>
      <c r="R2547" s="90" t="s">
        <v>2311</v>
      </c>
      <c r="S2547" s="90" t="s">
        <v>2485</v>
      </c>
      <c r="T2547" s="90" t="s">
        <v>2311</v>
      </c>
      <c r="U2547" s="90" t="s">
        <v>52</v>
      </c>
      <c r="V2547" s="94" t="s">
        <v>53</v>
      </c>
      <c r="W2547" s="90" t="s">
        <v>54</v>
      </c>
      <c r="X2547" s="90" t="s">
        <v>55</v>
      </c>
      <c r="Y2547" s="90" t="s">
        <v>2360</v>
      </c>
      <c r="Z2547" s="119">
        <v>89410420</v>
      </c>
      <c r="AA2547" s="120"/>
      <c r="AB2547" s="119"/>
      <c r="AC2547" s="119"/>
      <c r="AD2547" s="119"/>
      <c r="AE2547" s="120">
        <v>89410420</v>
      </c>
      <c r="AF2547" s="88"/>
      <c r="AG2547" s="89">
        <v>0</v>
      </c>
      <c r="AH2547" s="90" t="s">
        <v>567</v>
      </c>
      <c r="AI2547" s="90" t="s">
        <v>2486</v>
      </c>
      <c r="AJ2547" s="90" t="s">
        <v>2487</v>
      </c>
      <c r="AK2547" s="90" t="s">
        <v>59</v>
      </c>
      <c r="AL2547" s="90" t="s">
        <v>2330</v>
      </c>
      <c r="AM2547" s="90"/>
      <c r="AN2547" s="90" t="s">
        <v>567</v>
      </c>
      <c r="AO2547" s="90"/>
      <c r="AP2547" s="90" t="s">
        <v>567</v>
      </c>
      <c r="AQ2547" s="90" t="s">
        <v>387</v>
      </c>
      <c r="AR2547" s="90" t="s">
        <v>2323</v>
      </c>
      <c r="AS2547" s="90" t="s">
        <v>60</v>
      </c>
      <c r="AT2547" s="90" t="s">
        <v>61</v>
      </c>
      <c r="AU2547" s="97" t="s">
        <v>62</v>
      </c>
      <c r="AV2547" s="98" t="s">
        <v>272</v>
      </c>
      <c r="AW2547" s="98" t="s">
        <v>273</v>
      </c>
      <c r="AX2547" s="97">
        <v>3202010</v>
      </c>
      <c r="AY2547" s="98" t="s">
        <v>274</v>
      </c>
      <c r="AZ2547" s="98" t="s">
        <v>407</v>
      </c>
      <c r="BA2547" s="24"/>
    </row>
    <row r="2548" spans="1:53" ht="84.75" customHeight="1">
      <c r="A2548" s="23" t="str">
        <f>+IFERROR(VLOOKUP(R2548,'[2]Listas niveles'!$D$2:$E$11,2,FALSE),"")</f>
        <v>DTOR</v>
      </c>
      <c r="B2548" s="23" t="str">
        <f>+IFERROR(VLOOKUP(AS2548,'[2]Listas anexo 1'!$A$7:$B$8,2,FALSE),"")</f>
        <v>ADMIN</v>
      </c>
      <c r="C2548" s="23" t="str">
        <f>+IFERROR(VLOOKUP(AT2548,'[2]Listas anexo 1'!$A$13:$B$15,2,FALSE),"")</f>
        <v>ADMINYCOOR</v>
      </c>
      <c r="D2548" s="23" t="str">
        <f>+IFERROR(VLOOKUP(AT2548,'[2]Listas anexo 1'!$A$13:$C$15,3,FALSE),"")</f>
        <v>CONTRIBUIR</v>
      </c>
      <c r="E2548" s="23" t="str">
        <f>+IFERROR(VLOOKUP(AT2548,'[2]Listas anexo 1'!$A$19:$B$21,2,FALSE),"")</f>
        <v>ADMINOB</v>
      </c>
      <c r="F2548" s="23" t="str">
        <f>+IFERROR(VLOOKUP(AV2548,'[2]Listas anexo 1'!$J$13:$K$21,2,FALSE),"")</f>
        <v>ADOBIII</v>
      </c>
      <c r="G2548" s="23" t="str">
        <f>+IFERROR(VLOOKUP(AW2548,'[2]LISTAS ANEXO 1. 2'!$A$9:$B$38,2,FALSE),"")</f>
        <v>AVI</v>
      </c>
      <c r="H2548" s="23" t="str">
        <f>+IFERROR(IF(C2548="ADMINYCOOR",VLOOKUP(AY2548,'[2]LISTAS ANEXO 1. 3'!$B$13:$C$42,2,FALSE),IF(C2548="TASAS",VLOOKUP(AY2548,'[2]LISTAS ANEXO 1. 3'!$B$43:$C$51,2,FALSE),IF(C2548="FORTALECIMIENTO",VLOOKUP(AY2548,'[2]LISTAS ANEXO 1. 3'!$B$52:$C$58,2,FALSE),""))),"")</f>
        <v>HH</v>
      </c>
      <c r="I2548" s="23" t="str">
        <f>+IFERROR(VLOOKUP(#REF!,'[2]LISTAS ANEXO 1. 4'!$B$74:$C$90,2,FALSE),"")</f>
        <v/>
      </c>
      <c r="J2548" s="23" t="str">
        <f>+IFERROR(VLOOKUP(X2548,[2]ORDINALES!$B$2:$C$5,2,FALSE),"")</f>
        <v>CTADOS</v>
      </c>
      <c r="K2548" s="23" t="str">
        <f>+IFERROR(VLOOKUP(#REF!,[2]REGION!$G$2:$I$1125,2,FALSE),"")</f>
        <v/>
      </c>
      <c r="L2548" s="23" t="str">
        <f>+IFERROR(VLOOKUP(AI2548,[2]REGION!$G$2:$I$1125,2,FALSE),"")</f>
        <v>VICHADA</v>
      </c>
      <c r="M2548" s="23" t="str">
        <f>+IFERROR(VLOOKUP(#REF!,[2]ORDINALES!$H$2:$I$382,2,FALSE),"")</f>
        <v/>
      </c>
      <c r="N2548" s="23" t="str">
        <f>IFERROR(VLOOKUP(U2548,'[2]Lista Willy'!$B$11:$D$14,3,FALSE),"")</f>
        <v>REC_11</v>
      </c>
      <c r="O2548" s="24"/>
      <c r="P2548" s="90">
        <v>79001</v>
      </c>
      <c r="Q2548" s="90" t="s">
        <v>540</v>
      </c>
      <c r="R2548" s="90" t="s">
        <v>2311</v>
      </c>
      <c r="S2548" s="90" t="s">
        <v>2485</v>
      </c>
      <c r="T2548" s="90" t="s">
        <v>2311</v>
      </c>
      <c r="U2548" s="90" t="s">
        <v>52</v>
      </c>
      <c r="V2548" s="94" t="s">
        <v>53</v>
      </c>
      <c r="W2548" s="90" t="s">
        <v>54</v>
      </c>
      <c r="X2548" s="90" t="s">
        <v>55</v>
      </c>
      <c r="Y2548" s="90" t="s">
        <v>2361</v>
      </c>
      <c r="Z2548" s="88">
        <v>3000000</v>
      </c>
      <c r="AA2548" s="120"/>
      <c r="AB2548" s="88"/>
      <c r="AC2548" s="88"/>
      <c r="AD2548" s="88"/>
      <c r="AE2548" s="120">
        <v>3000000</v>
      </c>
      <c r="AF2548" s="88"/>
      <c r="AG2548" s="89">
        <v>0</v>
      </c>
      <c r="AH2548" s="90" t="s">
        <v>567</v>
      </c>
      <c r="AI2548" s="90" t="s">
        <v>2486</v>
      </c>
      <c r="AJ2548" s="90" t="s">
        <v>2487</v>
      </c>
      <c r="AK2548" s="90" t="s">
        <v>59</v>
      </c>
      <c r="AL2548" s="90" t="s">
        <v>2330</v>
      </c>
      <c r="AM2548" s="90"/>
      <c r="AN2548" s="90" t="s">
        <v>567</v>
      </c>
      <c r="AO2548" s="90"/>
      <c r="AP2548" s="90" t="s">
        <v>567</v>
      </c>
      <c r="AQ2548" s="90" t="s">
        <v>387</v>
      </c>
      <c r="AR2548" s="90" t="s">
        <v>2323</v>
      </c>
      <c r="AS2548" s="90" t="s">
        <v>60</v>
      </c>
      <c r="AT2548" s="90" t="s">
        <v>61</v>
      </c>
      <c r="AU2548" s="97" t="s">
        <v>62</v>
      </c>
      <c r="AV2548" s="98" t="s">
        <v>272</v>
      </c>
      <c r="AW2548" s="98" t="s">
        <v>273</v>
      </c>
      <c r="AX2548" s="97">
        <v>3202010</v>
      </c>
      <c r="AY2548" s="98" t="s">
        <v>274</v>
      </c>
      <c r="AZ2548" s="98" t="s">
        <v>407</v>
      </c>
      <c r="BA2548" s="24"/>
    </row>
    <row r="2549" spans="1:53" ht="84.75" customHeight="1">
      <c r="A2549" s="23" t="str">
        <f>+IFERROR(VLOOKUP(R2549,'[2]Listas niveles'!$D$2:$E$11,2,FALSE),"")</f>
        <v>DTOR</v>
      </c>
      <c r="B2549" s="23" t="str">
        <f>+IFERROR(VLOOKUP(AS2549,'[2]Listas anexo 1'!$A$7:$B$8,2,FALSE),"")</f>
        <v>ADMIN</v>
      </c>
      <c r="C2549" s="23" t="str">
        <f>+IFERROR(VLOOKUP(AT2549,'[2]Listas anexo 1'!$A$13:$B$15,2,FALSE),"")</f>
        <v>ADMINYCOOR</v>
      </c>
      <c r="D2549" s="23" t="str">
        <f>+IFERROR(VLOOKUP(AT2549,'[2]Listas anexo 1'!$A$13:$C$15,3,FALSE),"")</f>
        <v>CONTRIBUIR</v>
      </c>
      <c r="E2549" s="23" t="str">
        <f>+IFERROR(VLOOKUP(AT2549,'[2]Listas anexo 1'!$A$19:$B$21,2,FALSE),"")</f>
        <v>ADMINOB</v>
      </c>
      <c r="F2549" s="23" t="str">
        <f>+IFERROR(VLOOKUP(AV2549,'[2]Listas anexo 1'!$J$13:$K$21,2,FALSE),"")</f>
        <v>ADOBI</v>
      </c>
      <c r="G2549" s="23" t="str">
        <f>+IFERROR(VLOOKUP(AW2549,'[2]LISTAS ANEXO 1. 2'!$A$9:$B$38,2,FALSE),"")</f>
        <v>AI</v>
      </c>
      <c r="H2549" s="23" t="str">
        <f>+IFERROR(IF(C2549="ADMINYCOOR",VLOOKUP(AY2549,'[2]LISTAS ANEXO 1. 3'!$B$13:$C$42,2,FALSE),IF(C2549="TASAS",VLOOKUP(AY2549,'[2]LISTAS ANEXO 1. 3'!$B$43:$C$51,2,FALSE),IF(C2549="FORTALECIMIENTO",VLOOKUP(AY2549,'[2]LISTAS ANEXO 1. 3'!$B$52:$C$58,2,FALSE),""))),"")</f>
        <v>AA</v>
      </c>
      <c r="I2549" s="23" t="str">
        <f>+IFERROR(VLOOKUP(#REF!,'[2]LISTAS ANEXO 1. 4'!$B$74:$C$90,2,FALSE),"")</f>
        <v/>
      </c>
      <c r="J2549" s="23" t="str">
        <f>+IFERROR(VLOOKUP(X2549,[2]ORDINALES!$B$2:$C$5,2,FALSE),"")</f>
        <v>CTADOS</v>
      </c>
      <c r="K2549" s="23" t="str">
        <f>+IFERROR(VLOOKUP(#REF!,[2]REGION!$G$2:$I$1125,2,FALSE),"")</f>
        <v/>
      </c>
      <c r="L2549" s="23" t="str">
        <f>+IFERROR(VLOOKUP(AI2549,[2]REGION!$G$2:$I$1125,2,FALSE),"")</f>
        <v>VICHADA</v>
      </c>
      <c r="M2549" s="23" t="str">
        <f>+IFERROR(VLOOKUP(#REF!,[2]ORDINALES!$H$2:$I$382,2,FALSE),"")</f>
        <v/>
      </c>
      <c r="N2549" s="23" t="str">
        <f>IFERROR(VLOOKUP(U2549,'[2]Lista Willy'!$B$11:$D$14,3,FALSE),"")</f>
        <v>REC_11</v>
      </c>
      <c r="O2549" s="24"/>
      <c r="P2549" s="90">
        <v>79002</v>
      </c>
      <c r="Q2549" s="90" t="s">
        <v>540</v>
      </c>
      <c r="R2549" s="90" t="s">
        <v>2311</v>
      </c>
      <c r="S2549" s="90" t="s">
        <v>2485</v>
      </c>
      <c r="T2549" s="90" t="s">
        <v>2311</v>
      </c>
      <c r="U2549" s="90" t="s">
        <v>52</v>
      </c>
      <c r="V2549" s="94" t="s">
        <v>53</v>
      </c>
      <c r="W2549" s="90" t="s">
        <v>54</v>
      </c>
      <c r="X2549" s="90" t="s">
        <v>55</v>
      </c>
      <c r="Y2549" s="90" t="s">
        <v>2488</v>
      </c>
      <c r="Z2549" s="119">
        <v>69389639</v>
      </c>
      <c r="AA2549" s="120"/>
      <c r="AB2549" s="119"/>
      <c r="AC2549" s="119"/>
      <c r="AD2549" s="119"/>
      <c r="AE2549" s="120">
        <v>69389639</v>
      </c>
      <c r="AF2549" s="88"/>
      <c r="AG2549" s="89">
        <v>0</v>
      </c>
      <c r="AH2549" s="90" t="s">
        <v>567</v>
      </c>
      <c r="AI2549" s="90" t="s">
        <v>2486</v>
      </c>
      <c r="AJ2549" s="90" t="s">
        <v>2487</v>
      </c>
      <c r="AK2549" s="90" t="s">
        <v>59</v>
      </c>
      <c r="AL2549" s="90" t="s">
        <v>2330</v>
      </c>
      <c r="AM2549" s="90"/>
      <c r="AN2549" s="90" t="s">
        <v>567</v>
      </c>
      <c r="AO2549" s="90"/>
      <c r="AP2549" s="90" t="s">
        <v>567</v>
      </c>
      <c r="AQ2549" s="90" t="s">
        <v>387</v>
      </c>
      <c r="AR2549" s="90" t="s">
        <v>2393</v>
      </c>
      <c r="AS2549" s="90" t="s">
        <v>60</v>
      </c>
      <c r="AT2549" s="90" t="s">
        <v>61</v>
      </c>
      <c r="AU2549" s="97" t="s">
        <v>62</v>
      </c>
      <c r="AV2549" s="98" t="s">
        <v>125</v>
      </c>
      <c r="AW2549" s="98" t="s">
        <v>126</v>
      </c>
      <c r="AX2549" s="97">
        <v>3202032</v>
      </c>
      <c r="AY2549" s="98" t="s">
        <v>127</v>
      </c>
      <c r="AZ2549" s="98" t="s">
        <v>128</v>
      </c>
      <c r="BA2549" s="24"/>
    </row>
    <row r="2550" spans="1:53" ht="84.75" customHeight="1">
      <c r="A2550" s="23" t="str">
        <f>+IFERROR(VLOOKUP(R2550,'[2]Listas niveles'!$D$2:$E$11,2,FALSE),"")</f>
        <v>DTOR</v>
      </c>
      <c r="B2550" s="23" t="str">
        <f>+IFERROR(VLOOKUP(AS2550,'[2]Listas anexo 1'!$A$7:$B$8,2,FALSE),"")</f>
        <v>ADMIN</v>
      </c>
      <c r="C2550" s="23" t="str">
        <f>+IFERROR(VLOOKUP(AT2550,'[2]Listas anexo 1'!$A$13:$B$15,2,FALSE),"")</f>
        <v>ADMINYCOOR</v>
      </c>
      <c r="D2550" s="23" t="str">
        <f>+IFERROR(VLOOKUP(AT2550,'[2]Listas anexo 1'!$A$13:$C$15,3,FALSE),"")</f>
        <v>CONTRIBUIR</v>
      </c>
      <c r="E2550" s="23" t="str">
        <f>+IFERROR(VLOOKUP(AT2550,'[2]Listas anexo 1'!$A$19:$B$21,2,FALSE),"")</f>
        <v>ADMINOB</v>
      </c>
      <c r="F2550" s="23" t="str">
        <f>+IFERROR(VLOOKUP(AV2550,'[2]Listas anexo 1'!$J$13:$K$21,2,FALSE),"")</f>
        <v>ADOBI</v>
      </c>
      <c r="G2550" s="23" t="str">
        <f>+IFERROR(VLOOKUP(AW2550,'[2]LISTAS ANEXO 1. 2'!$A$9:$B$38,2,FALSE),"")</f>
        <v>AI</v>
      </c>
      <c r="H2550" s="23" t="str">
        <f>+IFERROR(IF(C2550="ADMINYCOOR",VLOOKUP(AY2550,'[2]LISTAS ANEXO 1. 3'!$B$13:$C$42,2,FALSE),IF(C2550="TASAS",VLOOKUP(AY2550,'[2]LISTAS ANEXO 1. 3'!$B$43:$C$51,2,FALSE),IF(C2550="FORTALECIMIENTO",VLOOKUP(AY2550,'[2]LISTAS ANEXO 1. 3'!$B$52:$C$58,2,FALSE),""))),"")</f>
        <v>AA</v>
      </c>
      <c r="I2550" s="23" t="str">
        <f>+IFERROR(VLOOKUP(#REF!,'[2]LISTAS ANEXO 1. 4'!$B$74:$C$90,2,FALSE),"")</f>
        <v/>
      </c>
      <c r="J2550" s="23" t="str">
        <f>+IFERROR(VLOOKUP(X2550,[2]ORDINALES!$B$2:$C$5,2,FALSE),"")</f>
        <v>CTADOS</v>
      </c>
      <c r="K2550" s="23" t="str">
        <f>+IFERROR(VLOOKUP(#REF!,[2]REGION!$G$2:$I$1125,2,FALSE),"")</f>
        <v/>
      </c>
      <c r="L2550" s="23" t="str">
        <f>+IFERROR(VLOOKUP(AI2550,[2]REGION!$G$2:$I$1125,2,FALSE),"")</f>
        <v>VICHADA</v>
      </c>
      <c r="M2550" s="23" t="str">
        <f>+IFERROR(VLOOKUP(#REF!,[2]ORDINALES!$H$2:$I$382,2,FALSE),"")</f>
        <v/>
      </c>
      <c r="N2550" s="23" t="str">
        <f>IFERROR(VLOOKUP(U2550,'[2]Lista Willy'!$B$11:$D$14,3,FALSE),"")</f>
        <v>REC_11</v>
      </c>
      <c r="O2550" s="24"/>
      <c r="P2550" s="90">
        <v>79003</v>
      </c>
      <c r="Q2550" s="90" t="s">
        <v>540</v>
      </c>
      <c r="R2550" s="90" t="s">
        <v>2311</v>
      </c>
      <c r="S2550" s="90" t="s">
        <v>2485</v>
      </c>
      <c r="T2550" s="90" t="s">
        <v>2311</v>
      </c>
      <c r="U2550" s="90" t="s">
        <v>52</v>
      </c>
      <c r="V2550" s="94" t="s">
        <v>53</v>
      </c>
      <c r="W2550" s="90" t="s">
        <v>54</v>
      </c>
      <c r="X2550" s="90" t="s">
        <v>55</v>
      </c>
      <c r="Y2550" s="90" t="s">
        <v>2361</v>
      </c>
      <c r="Z2550" s="88">
        <v>8500000</v>
      </c>
      <c r="AA2550" s="120"/>
      <c r="AB2550" s="88"/>
      <c r="AC2550" s="88"/>
      <c r="AD2550" s="88"/>
      <c r="AE2550" s="120">
        <v>8500000</v>
      </c>
      <c r="AF2550" s="88"/>
      <c r="AG2550" s="89">
        <v>0</v>
      </c>
      <c r="AH2550" s="90" t="s">
        <v>567</v>
      </c>
      <c r="AI2550" s="90" t="s">
        <v>2486</v>
      </c>
      <c r="AJ2550" s="90" t="s">
        <v>2487</v>
      </c>
      <c r="AK2550" s="90" t="s">
        <v>59</v>
      </c>
      <c r="AL2550" s="90" t="s">
        <v>2330</v>
      </c>
      <c r="AM2550" s="90"/>
      <c r="AN2550" s="90" t="s">
        <v>567</v>
      </c>
      <c r="AO2550" s="90"/>
      <c r="AP2550" s="90" t="s">
        <v>567</v>
      </c>
      <c r="AQ2550" s="90" t="s">
        <v>387</v>
      </c>
      <c r="AR2550" s="90" t="s">
        <v>2393</v>
      </c>
      <c r="AS2550" s="90" t="s">
        <v>60</v>
      </c>
      <c r="AT2550" s="90" t="s">
        <v>61</v>
      </c>
      <c r="AU2550" s="97" t="s">
        <v>62</v>
      </c>
      <c r="AV2550" s="98" t="s">
        <v>125</v>
      </c>
      <c r="AW2550" s="98" t="s">
        <v>126</v>
      </c>
      <c r="AX2550" s="97">
        <v>3202032</v>
      </c>
      <c r="AY2550" s="98" t="s">
        <v>127</v>
      </c>
      <c r="AZ2550" s="98" t="s">
        <v>128</v>
      </c>
      <c r="BA2550" s="24"/>
    </row>
    <row r="2551" spans="1:53" ht="84.75" customHeight="1">
      <c r="A2551" s="23" t="str">
        <f>+IFERROR(VLOOKUP(R2551,'[2]Listas niveles'!$D$2:$E$11,2,FALSE),"")</f>
        <v>DTOR</v>
      </c>
      <c r="B2551" s="23" t="str">
        <f>+IFERROR(VLOOKUP(AS2551,'[2]Listas anexo 1'!$A$7:$B$8,2,FALSE),"")</f>
        <v>ADMIN</v>
      </c>
      <c r="C2551" s="23" t="str">
        <f>+IFERROR(VLOOKUP(AT2551,'[2]Listas anexo 1'!$A$13:$B$15,2,FALSE),"")</f>
        <v>ADMINYCOOR</v>
      </c>
      <c r="D2551" s="23" t="str">
        <f>+IFERROR(VLOOKUP(AT2551,'[2]Listas anexo 1'!$A$13:$C$15,3,FALSE),"")</f>
        <v>CONTRIBUIR</v>
      </c>
      <c r="E2551" s="23" t="str">
        <f>+IFERROR(VLOOKUP(AT2551,'[2]Listas anexo 1'!$A$19:$B$21,2,FALSE),"")</f>
        <v>ADMINOB</v>
      </c>
      <c r="F2551" s="23" t="str">
        <f>+IFERROR(VLOOKUP(AV2551,'[2]Listas anexo 1'!$J$13:$K$21,2,FALSE),"")</f>
        <v>ADOBI</v>
      </c>
      <c r="G2551" s="23" t="str">
        <f>+IFERROR(VLOOKUP(AW2551,'[2]LISTAS ANEXO 1. 2'!$A$9:$B$38,2,FALSE),"")</f>
        <v>AI</v>
      </c>
      <c r="H2551" s="23" t="str">
        <f>+IFERROR(IF(C2551="ADMINYCOOR",VLOOKUP(AY2551,'[2]LISTAS ANEXO 1. 3'!$B$13:$C$42,2,FALSE),IF(C2551="TASAS",VLOOKUP(AY2551,'[2]LISTAS ANEXO 1. 3'!$B$43:$C$51,2,FALSE),IF(C2551="FORTALECIMIENTO",VLOOKUP(AY2551,'[2]LISTAS ANEXO 1. 3'!$B$52:$C$58,2,FALSE),""))),"")</f>
        <v>AA</v>
      </c>
      <c r="I2551" s="23" t="str">
        <f>+IFERROR(VLOOKUP(#REF!,'[2]LISTAS ANEXO 1. 4'!$B$74:$C$90,2,FALSE),"")</f>
        <v/>
      </c>
      <c r="J2551" s="23" t="str">
        <f>+IFERROR(VLOOKUP(X2551,[2]ORDINALES!$B$2:$C$5,2,FALSE),"")</f>
        <v>CTADOS</v>
      </c>
      <c r="K2551" s="23" t="str">
        <f>+IFERROR(VLOOKUP(#REF!,[2]REGION!$G$2:$I$1125,2,FALSE),"")</f>
        <v/>
      </c>
      <c r="L2551" s="23" t="str">
        <f>+IFERROR(VLOOKUP(AI2551,[2]REGION!$G$2:$I$1125,2,FALSE),"")</f>
        <v>VICHADA</v>
      </c>
      <c r="M2551" s="23" t="str">
        <f>+IFERROR(VLOOKUP(#REF!,[2]ORDINALES!$H$2:$I$382,2,FALSE),"")</f>
        <v/>
      </c>
      <c r="N2551" s="23" t="str">
        <f>IFERROR(VLOOKUP(U2551,'[2]Lista Willy'!$B$11:$D$14,3,FALSE),"")</f>
        <v>REC_11</v>
      </c>
      <c r="O2551" s="24"/>
      <c r="P2551" s="90">
        <v>79004</v>
      </c>
      <c r="Q2551" s="90" t="s">
        <v>540</v>
      </c>
      <c r="R2551" s="90" t="s">
        <v>2311</v>
      </c>
      <c r="S2551" s="90" t="s">
        <v>2485</v>
      </c>
      <c r="T2551" s="90" t="s">
        <v>2311</v>
      </c>
      <c r="U2551" s="90" t="s">
        <v>52</v>
      </c>
      <c r="V2551" s="94" t="s">
        <v>53</v>
      </c>
      <c r="W2551" s="90" t="s">
        <v>54</v>
      </c>
      <c r="X2551" s="90" t="s">
        <v>55</v>
      </c>
      <c r="Y2551" s="90" t="s">
        <v>2489</v>
      </c>
      <c r="Z2551" s="88">
        <v>45760830</v>
      </c>
      <c r="AA2551" s="120"/>
      <c r="AB2551" s="88"/>
      <c r="AC2551" s="88"/>
      <c r="AD2551" s="88"/>
      <c r="AE2551" s="120">
        <v>45760830</v>
      </c>
      <c r="AF2551" s="88"/>
      <c r="AG2551" s="89">
        <v>0</v>
      </c>
      <c r="AH2551" s="90" t="s">
        <v>567</v>
      </c>
      <c r="AI2551" s="90" t="s">
        <v>2486</v>
      </c>
      <c r="AJ2551" s="90" t="s">
        <v>2487</v>
      </c>
      <c r="AK2551" s="90" t="s">
        <v>59</v>
      </c>
      <c r="AL2551" s="90" t="s">
        <v>2330</v>
      </c>
      <c r="AM2551" s="90"/>
      <c r="AN2551" s="90" t="s">
        <v>567</v>
      </c>
      <c r="AO2551" s="90"/>
      <c r="AP2551" s="90" t="s">
        <v>567</v>
      </c>
      <c r="AQ2551" s="90" t="s">
        <v>387</v>
      </c>
      <c r="AR2551" s="90" t="s">
        <v>2393</v>
      </c>
      <c r="AS2551" s="90" t="s">
        <v>60</v>
      </c>
      <c r="AT2551" s="90" t="s">
        <v>61</v>
      </c>
      <c r="AU2551" s="97" t="s">
        <v>62</v>
      </c>
      <c r="AV2551" s="98" t="s">
        <v>125</v>
      </c>
      <c r="AW2551" s="98" t="s">
        <v>126</v>
      </c>
      <c r="AX2551" s="97">
        <v>3202032</v>
      </c>
      <c r="AY2551" s="98" t="s">
        <v>127</v>
      </c>
      <c r="AZ2551" s="98" t="s">
        <v>128</v>
      </c>
      <c r="BA2551" s="24"/>
    </row>
    <row r="2552" spans="1:53" ht="84.75" customHeight="1">
      <c r="A2552" s="23" t="str">
        <f>+IFERROR(VLOOKUP(R2552,'[2]Listas niveles'!$D$2:$E$11,2,FALSE),"")</f>
        <v>DTOR</v>
      </c>
      <c r="B2552" s="23" t="str">
        <f>+IFERROR(VLOOKUP(AS2552,'[2]Listas anexo 1'!$A$7:$B$8,2,FALSE),"")</f>
        <v>ADMIN</v>
      </c>
      <c r="C2552" s="23" t="str">
        <f>+IFERROR(VLOOKUP(AT2552,'[2]Listas anexo 1'!$A$13:$B$15,2,FALSE),"")</f>
        <v>ADMINYCOOR</v>
      </c>
      <c r="D2552" s="23" t="str">
        <f>+IFERROR(VLOOKUP(AT2552,'[2]Listas anexo 1'!$A$13:$C$15,3,FALSE),"")</f>
        <v>CONTRIBUIR</v>
      </c>
      <c r="E2552" s="23" t="str">
        <f>+IFERROR(VLOOKUP(AT2552,'[2]Listas anexo 1'!$A$19:$B$21,2,FALSE),"")</f>
        <v>ADMINOB</v>
      </c>
      <c r="F2552" s="23" t="str">
        <f>+IFERROR(VLOOKUP(AV2552,'[2]Listas anexo 1'!$J$13:$K$21,2,FALSE),"")</f>
        <v>ADOBI</v>
      </c>
      <c r="G2552" s="23" t="str">
        <f>+IFERROR(VLOOKUP(AW2552,'[2]LISTAS ANEXO 1. 2'!$A$9:$B$38,2,FALSE),"")</f>
        <v>AI</v>
      </c>
      <c r="H2552" s="23" t="str">
        <f>+IFERROR(IF(C2552="ADMINYCOOR",VLOOKUP(AY2552,'[2]LISTAS ANEXO 1. 3'!$B$13:$C$42,2,FALSE),IF(C2552="TASAS",VLOOKUP(AY2552,'[2]LISTAS ANEXO 1. 3'!$B$43:$C$51,2,FALSE),IF(C2552="FORTALECIMIENTO",VLOOKUP(AY2552,'[2]LISTAS ANEXO 1. 3'!$B$52:$C$58,2,FALSE),""))),"")</f>
        <v>AA</v>
      </c>
      <c r="I2552" s="23" t="str">
        <f>+IFERROR(VLOOKUP(#REF!,'[2]LISTAS ANEXO 1. 4'!$B$74:$C$90,2,FALSE),"")</f>
        <v/>
      </c>
      <c r="J2552" s="23" t="str">
        <f>+IFERROR(VLOOKUP(X2552,[2]ORDINALES!$B$2:$C$5,2,FALSE),"")</f>
        <v>CTADOS</v>
      </c>
      <c r="K2552" s="23" t="str">
        <f>+IFERROR(VLOOKUP(#REF!,[2]REGION!$G$2:$I$1125,2,FALSE),"")</f>
        <v/>
      </c>
      <c r="L2552" s="23" t="str">
        <f>+IFERROR(VLOOKUP(AI2552,[2]REGION!$G$2:$I$1125,2,FALSE),"")</f>
        <v>VICHADA</v>
      </c>
      <c r="M2552" s="23" t="str">
        <f>+IFERROR(VLOOKUP(#REF!,[2]ORDINALES!$H$2:$I$382,2,FALSE),"")</f>
        <v/>
      </c>
      <c r="N2552" s="23" t="str">
        <f>IFERROR(VLOOKUP(U2552,'[2]Lista Willy'!$B$11:$D$14,3,FALSE),"")</f>
        <v>REC_11</v>
      </c>
      <c r="O2552" s="24"/>
      <c r="P2552" s="90">
        <v>79005</v>
      </c>
      <c r="Q2552" s="90" t="s">
        <v>540</v>
      </c>
      <c r="R2552" s="90" t="s">
        <v>2311</v>
      </c>
      <c r="S2552" s="90" t="s">
        <v>2485</v>
      </c>
      <c r="T2552" s="90" t="s">
        <v>2311</v>
      </c>
      <c r="U2552" s="90" t="s">
        <v>52</v>
      </c>
      <c r="V2552" s="94" t="s">
        <v>53</v>
      </c>
      <c r="W2552" s="90" t="s">
        <v>54</v>
      </c>
      <c r="X2552" s="90" t="s">
        <v>55</v>
      </c>
      <c r="Y2552" s="90" t="s">
        <v>2319</v>
      </c>
      <c r="Z2552" s="88">
        <v>39100000</v>
      </c>
      <c r="AA2552" s="120"/>
      <c r="AB2552" s="88"/>
      <c r="AC2552" s="88"/>
      <c r="AD2552" s="88"/>
      <c r="AE2552" s="120">
        <v>39100000</v>
      </c>
      <c r="AF2552" s="88"/>
      <c r="AG2552" s="89">
        <v>0</v>
      </c>
      <c r="AH2552" s="90" t="s">
        <v>567</v>
      </c>
      <c r="AI2552" s="90" t="s">
        <v>2486</v>
      </c>
      <c r="AJ2552" s="90" t="s">
        <v>2487</v>
      </c>
      <c r="AK2552" s="90" t="s">
        <v>59</v>
      </c>
      <c r="AL2552" s="90" t="s">
        <v>2330</v>
      </c>
      <c r="AM2552" s="90"/>
      <c r="AN2552" s="90" t="s">
        <v>567</v>
      </c>
      <c r="AO2552" s="90"/>
      <c r="AP2552" s="90" t="s">
        <v>567</v>
      </c>
      <c r="AQ2552" s="90" t="s">
        <v>387</v>
      </c>
      <c r="AR2552" s="90" t="s">
        <v>2393</v>
      </c>
      <c r="AS2552" s="90" t="s">
        <v>60</v>
      </c>
      <c r="AT2552" s="90" t="s">
        <v>61</v>
      </c>
      <c r="AU2552" s="97" t="s">
        <v>62</v>
      </c>
      <c r="AV2552" s="98" t="s">
        <v>125</v>
      </c>
      <c r="AW2552" s="98" t="s">
        <v>126</v>
      </c>
      <c r="AX2552" s="97">
        <v>3202032</v>
      </c>
      <c r="AY2552" s="98" t="s">
        <v>127</v>
      </c>
      <c r="AZ2552" s="98" t="s">
        <v>128</v>
      </c>
      <c r="BA2552" s="24"/>
    </row>
    <row r="2553" spans="1:53" ht="84.75" customHeight="1">
      <c r="A2553" s="23" t="str">
        <f>+IFERROR(VLOOKUP(R2553,'[2]Listas niveles'!$D$2:$E$11,2,FALSE),"")</f>
        <v>DTOR</v>
      </c>
      <c r="B2553" s="23" t="str">
        <f>+IFERROR(VLOOKUP(AS2553,'[2]Listas anexo 1'!$A$7:$B$8,2,FALSE),"")</f>
        <v>ADMIN</v>
      </c>
      <c r="C2553" s="23" t="str">
        <f>+IFERROR(VLOOKUP(AT2553,'[2]Listas anexo 1'!$A$13:$B$15,2,FALSE),"")</f>
        <v>ADMINYCOOR</v>
      </c>
      <c r="D2553" s="23" t="str">
        <f>+IFERROR(VLOOKUP(AT2553,'[2]Listas anexo 1'!$A$13:$C$15,3,FALSE),"")</f>
        <v>CONTRIBUIR</v>
      </c>
      <c r="E2553" s="23" t="str">
        <f>+IFERROR(VLOOKUP(AT2553,'[2]Listas anexo 1'!$A$19:$B$21,2,FALSE),"")</f>
        <v>ADMINOB</v>
      </c>
      <c r="F2553" s="23" t="str">
        <f>+IFERROR(VLOOKUP(AV2553,'[2]Listas anexo 1'!$J$13:$K$21,2,FALSE),"")</f>
        <v>ADOBIII</v>
      </c>
      <c r="G2553" s="23" t="str">
        <f>+IFERROR(VLOOKUP(AW2553,'[2]LISTAS ANEXO 1. 2'!$A$9:$B$38,2,FALSE),"")</f>
        <v>AIX</v>
      </c>
      <c r="H2553" s="23" t="str">
        <f>+IFERROR(IF(C2553="ADMINYCOOR",VLOOKUP(AY2553,'[2]LISTAS ANEXO 1. 3'!$B$13:$C$42,2,FALSE),IF(C2553="TASAS",VLOOKUP(AY2553,'[2]LISTAS ANEXO 1. 3'!$B$43:$C$51,2,FALSE),IF(C2553="FORTALECIMIENTO",VLOOKUP(AY2553,'[2]LISTAS ANEXO 1. 3'!$B$52:$C$58,2,FALSE),""))),"")</f>
        <v>NN</v>
      </c>
      <c r="I2553" s="23" t="str">
        <f>+IFERROR(VLOOKUP(#REF!,'[2]LISTAS ANEXO 1. 4'!$B$74:$C$90,2,FALSE),"")</f>
        <v/>
      </c>
      <c r="J2553" s="23" t="str">
        <f>+IFERROR(VLOOKUP(X2553,[2]ORDINALES!$B$2:$C$5,2,FALSE),"")</f>
        <v>CTADOS</v>
      </c>
      <c r="K2553" s="23" t="str">
        <f>+IFERROR(VLOOKUP(#REF!,[2]REGION!$G$2:$I$1125,2,FALSE),"")</f>
        <v/>
      </c>
      <c r="L2553" s="23" t="str">
        <f>+IFERROR(VLOOKUP(AI2553,[2]REGION!$G$2:$I$1125,2,FALSE),"")</f>
        <v>VICHADA</v>
      </c>
      <c r="M2553" s="23" t="str">
        <f>+IFERROR(VLOOKUP(#REF!,[2]ORDINALES!$H$2:$I$382,2,FALSE),"")</f>
        <v/>
      </c>
      <c r="N2553" s="23" t="str">
        <f>IFERROR(VLOOKUP(U2553,'[2]Lista Willy'!$B$11:$D$14,3,FALSE),"")</f>
        <v>REC_11</v>
      </c>
      <c r="O2553" s="24"/>
      <c r="P2553" s="90">
        <v>79006</v>
      </c>
      <c r="Q2553" s="90" t="s">
        <v>540</v>
      </c>
      <c r="R2553" s="90" t="s">
        <v>2311</v>
      </c>
      <c r="S2553" s="90" t="s">
        <v>2485</v>
      </c>
      <c r="T2553" s="90" t="s">
        <v>2311</v>
      </c>
      <c r="U2553" s="90" t="s">
        <v>52</v>
      </c>
      <c r="V2553" s="94" t="s">
        <v>53</v>
      </c>
      <c r="W2553" s="90" t="s">
        <v>54</v>
      </c>
      <c r="X2553" s="90" t="s">
        <v>55</v>
      </c>
      <c r="Y2553" s="90" t="s">
        <v>2490</v>
      </c>
      <c r="Z2553" s="88">
        <v>30027008</v>
      </c>
      <c r="AA2553" s="120"/>
      <c r="AB2553" s="88"/>
      <c r="AC2553" s="88"/>
      <c r="AD2553" s="88"/>
      <c r="AE2553" s="120">
        <v>30027008</v>
      </c>
      <c r="AF2553" s="88"/>
      <c r="AG2553" s="89">
        <v>0</v>
      </c>
      <c r="AH2553" s="90" t="s">
        <v>567</v>
      </c>
      <c r="AI2553" s="90" t="s">
        <v>2486</v>
      </c>
      <c r="AJ2553" s="90" t="s">
        <v>2487</v>
      </c>
      <c r="AK2553" s="90" t="s">
        <v>59</v>
      </c>
      <c r="AL2553" s="90" t="s">
        <v>2330</v>
      </c>
      <c r="AM2553" s="90"/>
      <c r="AN2553" s="90" t="s">
        <v>567</v>
      </c>
      <c r="AO2553" s="90"/>
      <c r="AP2553" s="90" t="s">
        <v>567</v>
      </c>
      <c r="AQ2553" s="90" t="s">
        <v>387</v>
      </c>
      <c r="AR2553" s="90" t="s">
        <v>2395</v>
      </c>
      <c r="AS2553" s="90" t="s">
        <v>60</v>
      </c>
      <c r="AT2553" s="90" t="s">
        <v>61</v>
      </c>
      <c r="AU2553" s="97" t="s">
        <v>62</v>
      </c>
      <c r="AV2553" s="98" t="s">
        <v>272</v>
      </c>
      <c r="AW2553" s="98" t="s">
        <v>413</v>
      </c>
      <c r="AX2553" s="97">
        <v>3202014</v>
      </c>
      <c r="AY2553" s="98" t="s">
        <v>418</v>
      </c>
      <c r="AZ2553" s="98" t="s">
        <v>415</v>
      </c>
      <c r="BA2553" s="24"/>
    </row>
    <row r="2554" spans="1:53" ht="84.75" customHeight="1">
      <c r="A2554" s="23" t="str">
        <f>+IFERROR(VLOOKUP(R2554,'[2]Listas niveles'!$D$2:$E$11,2,FALSE),"")</f>
        <v>DTOR</v>
      </c>
      <c r="B2554" s="23" t="str">
        <f>+IFERROR(VLOOKUP(AS2554,'[2]Listas anexo 1'!$A$7:$B$8,2,FALSE),"")</f>
        <v>ADMIN</v>
      </c>
      <c r="C2554" s="23" t="str">
        <f>+IFERROR(VLOOKUP(AT2554,'[2]Listas anexo 1'!$A$13:$B$15,2,FALSE),"")</f>
        <v>ADMINYCOOR</v>
      </c>
      <c r="D2554" s="23" t="str">
        <f>+IFERROR(VLOOKUP(AT2554,'[2]Listas anexo 1'!$A$13:$C$15,3,FALSE),"")</f>
        <v>CONTRIBUIR</v>
      </c>
      <c r="E2554" s="23" t="str">
        <f>+IFERROR(VLOOKUP(AT2554,'[2]Listas anexo 1'!$A$19:$B$21,2,FALSE),"")</f>
        <v>ADMINOB</v>
      </c>
      <c r="F2554" s="23" t="str">
        <f>+IFERROR(VLOOKUP(AV2554,'[2]Listas anexo 1'!$J$13:$K$21,2,FALSE),"")</f>
        <v>ADOBIV</v>
      </c>
      <c r="G2554" s="23" t="str">
        <f>+IFERROR(VLOOKUP(AW2554,'[2]LISTAS ANEXO 1. 2'!$A$9:$B$38,2,FALSE),"")</f>
        <v>AXV</v>
      </c>
      <c r="H2554" s="23" t="str">
        <f>+IFERROR(IF(C2554="ADMINYCOOR",VLOOKUP(AY2554,'[2]LISTAS ANEXO 1. 3'!$B$13:$C$42,2,FALSE),IF(C2554="TASAS",VLOOKUP(AY2554,'[2]LISTAS ANEXO 1. 3'!$B$43:$C$51,2,FALSE),IF(C2554="FORTALECIMIENTO",VLOOKUP(AY2554,'[2]LISTAS ANEXO 1. 3'!$B$52:$C$58,2,FALSE),""))),"")</f>
        <v>BC</v>
      </c>
      <c r="I2554" s="23" t="str">
        <f>+IFERROR(VLOOKUP(#REF!,'[2]LISTAS ANEXO 1. 4'!$B$74:$C$90,2,FALSE),"")</f>
        <v/>
      </c>
      <c r="J2554" s="23" t="str">
        <f>+IFERROR(VLOOKUP(X2554,[2]ORDINALES!$B$2:$C$5,2,FALSE),"")</f>
        <v>CTADOS</v>
      </c>
      <c r="K2554" s="23" t="str">
        <f>+IFERROR(VLOOKUP(#REF!,[2]REGION!$G$2:$I$1125,2,FALSE),"")</f>
        <v/>
      </c>
      <c r="L2554" s="23" t="str">
        <f>+IFERROR(VLOOKUP(AI2554,[2]REGION!$G$2:$I$1125,2,FALSE),"")</f>
        <v>VICHADA</v>
      </c>
      <c r="M2554" s="23" t="str">
        <f>+IFERROR(VLOOKUP(#REF!,[2]ORDINALES!$H$2:$I$382,2,FALSE),"")</f>
        <v/>
      </c>
      <c r="N2554" s="23" t="str">
        <f>IFERROR(VLOOKUP(U2554,'[2]Lista Willy'!$B$11:$D$14,3,FALSE),"")</f>
        <v>REC_11</v>
      </c>
      <c r="O2554" s="24"/>
      <c r="P2554" s="90">
        <v>79007</v>
      </c>
      <c r="Q2554" s="90" t="s">
        <v>540</v>
      </c>
      <c r="R2554" s="90" t="s">
        <v>2311</v>
      </c>
      <c r="S2554" s="90" t="s">
        <v>2485</v>
      </c>
      <c r="T2554" s="90" t="s">
        <v>2311</v>
      </c>
      <c r="U2554" s="90" t="s">
        <v>52</v>
      </c>
      <c r="V2554" s="94" t="s">
        <v>53</v>
      </c>
      <c r="W2554" s="90" t="s">
        <v>54</v>
      </c>
      <c r="X2554" s="90" t="s">
        <v>55</v>
      </c>
      <c r="Y2554" s="90" t="s">
        <v>2491</v>
      </c>
      <c r="Z2554" s="88">
        <v>400000000</v>
      </c>
      <c r="AA2554" s="120"/>
      <c r="AB2554" s="88"/>
      <c r="AC2554" s="88"/>
      <c r="AD2554" s="88"/>
      <c r="AE2554" s="120">
        <v>400000000</v>
      </c>
      <c r="AF2554" s="88"/>
      <c r="AG2554" s="89">
        <v>0</v>
      </c>
      <c r="AH2554" s="90" t="s">
        <v>567</v>
      </c>
      <c r="AI2554" s="90" t="s">
        <v>2486</v>
      </c>
      <c r="AJ2554" s="90" t="s">
        <v>2487</v>
      </c>
      <c r="AK2554" s="90" t="s">
        <v>59</v>
      </c>
      <c r="AL2554" s="90" t="s">
        <v>2330</v>
      </c>
      <c r="AM2554" s="90"/>
      <c r="AN2554" s="90" t="s">
        <v>567</v>
      </c>
      <c r="AO2554" s="90"/>
      <c r="AP2554" s="90" t="s">
        <v>567</v>
      </c>
      <c r="AQ2554" s="90" t="s">
        <v>387</v>
      </c>
      <c r="AR2554" s="90" t="s">
        <v>2357</v>
      </c>
      <c r="AS2554" s="90" t="s">
        <v>60</v>
      </c>
      <c r="AT2554" s="90" t="s">
        <v>61</v>
      </c>
      <c r="AU2554" s="97" t="s">
        <v>62</v>
      </c>
      <c r="AV2554" s="98" t="s">
        <v>63</v>
      </c>
      <c r="AW2554" s="98" t="s">
        <v>288</v>
      </c>
      <c r="AX2554" s="97">
        <v>3202036</v>
      </c>
      <c r="AY2554" s="98" t="s">
        <v>289</v>
      </c>
      <c r="AZ2554" s="98" t="s">
        <v>290</v>
      </c>
      <c r="BA2554" s="24"/>
    </row>
    <row r="2555" spans="1:53" ht="84.75" customHeight="1">
      <c r="A2555" s="23" t="str">
        <f>+IFERROR(VLOOKUP(R2555,'[2]Listas niveles'!$D$2:$E$11,2,FALSE),"")</f>
        <v>DTOR</v>
      </c>
      <c r="B2555" s="23" t="str">
        <f>+IFERROR(VLOOKUP(AS2555,'[2]Listas anexo 1'!$A$7:$B$8,2,FALSE),"")</f>
        <v>ADMIN</v>
      </c>
      <c r="C2555" s="23" t="str">
        <f>+IFERROR(VLOOKUP(AT2555,'[2]Listas anexo 1'!$A$13:$B$15,2,FALSE),"")</f>
        <v>ADMINYCOOR</v>
      </c>
      <c r="D2555" s="23" t="str">
        <f>+IFERROR(VLOOKUP(AT2555,'[2]Listas anexo 1'!$A$13:$C$15,3,FALSE),"")</f>
        <v>CONTRIBUIR</v>
      </c>
      <c r="E2555" s="23" t="str">
        <f>+IFERROR(VLOOKUP(AT2555,'[2]Listas anexo 1'!$A$19:$B$21,2,FALSE),"")</f>
        <v>ADMINOB</v>
      </c>
      <c r="F2555" s="23" t="str">
        <f>+IFERROR(VLOOKUP(AV2555,'[2]Listas anexo 1'!$J$13:$K$21,2,FALSE),"")</f>
        <v>ADOBIV</v>
      </c>
      <c r="G2555" s="23" t="str">
        <f>+IFERROR(VLOOKUP(AW2555,'[2]LISTAS ANEXO 1. 2'!$A$9:$B$38,2,FALSE),"")</f>
        <v>AXVI</v>
      </c>
      <c r="H2555" s="23" t="str">
        <f>+IFERROR(IF(C2555="ADMINYCOOR",VLOOKUP(AY2555,'[2]LISTAS ANEXO 1. 3'!$B$13:$C$42,2,FALSE),IF(C2555="TASAS",VLOOKUP(AY2555,'[2]LISTAS ANEXO 1. 3'!$B$43:$C$51,2,FALSE),IF(C2555="FORTALECIMIENTO",VLOOKUP(AY2555,'[2]LISTAS ANEXO 1. 3'!$B$52:$C$58,2,FALSE),""))),"")</f>
        <v>CD</v>
      </c>
      <c r="I2555" s="23" t="str">
        <f>+IFERROR(VLOOKUP(#REF!,'[2]LISTAS ANEXO 1. 4'!$B$74:$C$90,2,FALSE),"")</f>
        <v/>
      </c>
      <c r="J2555" s="23" t="str">
        <f>+IFERROR(VLOOKUP(X2555,[2]ORDINALES!$B$2:$C$5,2,FALSE),"")</f>
        <v>CTADOS</v>
      </c>
      <c r="K2555" s="23" t="str">
        <f>+IFERROR(VLOOKUP(#REF!,[2]REGION!$G$2:$I$1125,2,FALSE),"")</f>
        <v/>
      </c>
      <c r="L2555" s="23" t="str">
        <f>+IFERROR(VLOOKUP(AI2555,[2]REGION!$G$2:$I$1125,2,FALSE),"")</f>
        <v>VICHADA</v>
      </c>
      <c r="M2555" s="23" t="str">
        <f>+IFERROR(VLOOKUP(#REF!,[2]ORDINALES!$H$2:$I$382,2,FALSE),"")</f>
        <v/>
      </c>
      <c r="N2555" s="23" t="str">
        <f>IFERROR(VLOOKUP(U2555,'[2]Lista Willy'!$B$11:$D$14,3,FALSE),"")</f>
        <v>REC_11</v>
      </c>
      <c r="O2555" s="24"/>
      <c r="P2555" s="90">
        <v>79008</v>
      </c>
      <c r="Q2555" s="90" t="s">
        <v>540</v>
      </c>
      <c r="R2555" s="90" t="s">
        <v>2311</v>
      </c>
      <c r="S2555" s="90" t="s">
        <v>2485</v>
      </c>
      <c r="T2555" s="90" t="s">
        <v>2311</v>
      </c>
      <c r="U2555" s="90" t="s">
        <v>52</v>
      </c>
      <c r="V2555" s="94" t="s">
        <v>53</v>
      </c>
      <c r="W2555" s="90" t="s">
        <v>54</v>
      </c>
      <c r="X2555" s="90" t="s">
        <v>55</v>
      </c>
      <c r="Y2555" s="90" t="s">
        <v>2492</v>
      </c>
      <c r="Z2555" s="119">
        <v>70708011</v>
      </c>
      <c r="AA2555" s="120"/>
      <c r="AB2555" s="119"/>
      <c r="AC2555" s="119"/>
      <c r="AD2555" s="119"/>
      <c r="AE2555" s="120">
        <v>70708011</v>
      </c>
      <c r="AF2555" s="88"/>
      <c r="AG2555" s="89">
        <v>0</v>
      </c>
      <c r="AH2555" s="90" t="s">
        <v>567</v>
      </c>
      <c r="AI2555" s="90" t="s">
        <v>2486</v>
      </c>
      <c r="AJ2555" s="90" t="s">
        <v>2487</v>
      </c>
      <c r="AK2555" s="90" t="s">
        <v>59</v>
      </c>
      <c r="AL2555" s="90" t="s">
        <v>2330</v>
      </c>
      <c r="AM2555" s="90"/>
      <c r="AN2555" s="90" t="s">
        <v>567</v>
      </c>
      <c r="AO2555" s="90"/>
      <c r="AP2555" s="90" t="s">
        <v>567</v>
      </c>
      <c r="AQ2555" s="90" t="s">
        <v>387</v>
      </c>
      <c r="AR2555" s="90" t="s">
        <v>2357</v>
      </c>
      <c r="AS2555" s="90" t="s">
        <v>60</v>
      </c>
      <c r="AT2555" s="90" t="s">
        <v>61</v>
      </c>
      <c r="AU2555" s="97" t="s">
        <v>62</v>
      </c>
      <c r="AV2555" s="98" t="s">
        <v>63</v>
      </c>
      <c r="AW2555" s="98" t="s">
        <v>64</v>
      </c>
      <c r="AX2555" s="97">
        <v>3202008</v>
      </c>
      <c r="AY2555" s="98" t="s">
        <v>65</v>
      </c>
      <c r="AZ2555" s="98" t="s">
        <v>433</v>
      </c>
      <c r="BA2555" s="24"/>
    </row>
    <row r="2556" spans="1:53" ht="84.75" customHeight="1">
      <c r="A2556" s="23" t="str">
        <f>+IFERROR(VLOOKUP(R2556,'[2]Listas niveles'!$D$2:$E$11,2,FALSE),"")</f>
        <v>DTOR</v>
      </c>
      <c r="B2556" s="23" t="str">
        <f>+IFERROR(VLOOKUP(AS2556,'[2]Listas anexo 1'!$A$7:$B$8,2,FALSE),"")</f>
        <v>ADMIN</v>
      </c>
      <c r="C2556" s="23" t="str">
        <f>+IFERROR(VLOOKUP(AT2556,'[2]Listas anexo 1'!$A$13:$B$15,2,FALSE),"")</f>
        <v>ADMINYCOOR</v>
      </c>
      <c r="D2556" s="23" t="str">
        <f>+IFERROR(VLOOKUP(AT2556,'[2]Listas anexo 1'!$A$13:$C$15,3,FALSE),"")</f>
        <v>CONTRIBUIR</v>
      </c>
      <c r="E2556" s="23" t="str">
        <f>+IFERROR(VLOOKUP(AT2556,'[2]Listas anexo 1'!$A$19:$B$21,2,FALSE),"")</f>
        <v>ADMINOB</v>
      </c>
      <c r="F2556" s="23" t="str">
        <f>+IFERROR(VLOOKUP(AV2556,'[2]Listas anexo 1'!$J$13:$K$21,2,FALSE),"")</f>
        <v>ADOBIV</v>
      </c>
      <c r="G2556" s="23" t="str">
        <f>+IFERROR(VLOOKUP(AW2556,'[2]LISTAS ANEXO 1. 2'!$A$9:$B$38,2,FALSE),"")</f>
        <v>AXVI</v>
      </c>
      <c r="H2556" s="23" t="str">
        <f>+IFERROR(IF(C2556="ADMINYCOOR",VLOOKUP(AY2556,'[2]LISTAS ANEXO 1. 3'!$B$13:$C$42,2,FALSE),IF(C2556="TASAS",VLOOKUP(AY2556,'[2]LISTAS ANEXO 1. 3'!$B$43:$C$51,2,FALSE),IF(C2556="FORTALECIMIENTO",VLOOKUP(AY2556,'[2]LISTAS ANEXO 1. 3'!$B$52:$C$58,2,FALSE),""))),"")</f>
        <v>CD</v>
      </c>
      <c r="I2556" s="23" t="str">
        <f>+IFERROR(VLOOKUP(#REF!,'[2]LISTAS ANEXO 1. 4'!$B$74:$C$90,2,FALSE),"")</f>
        <v/>
      </c>
      <c r="J2556" s="23" t="str">
        <f>+IFERROR(VLOOKUP(X2556,[2]ORDINALES!$B$2:$C$5,2,FALSE),"")</f>
        <v>CTADOS</v>
      </c>
      <c r="K2556" s="23" t="str">
        <f>+IFERROR(VLOOKUP(#REF!,[2]REGION!$G$2:$I$1125,2,FALSE),"")</f>
        <v/>
      </c>
      <c r="L2556" s="23" t="str">
        <f>+IFERROR(VLOOKUP(AI2556,[2]REGION!$G$2:$I$1125,2,FALSE),"")</f>
        <v>VICHADA</v>
      </c>
      <c r="M2556" s="23" t="str">
        <f>+IFERROR(VLOOKUP(#REF!,[2]ORDINALES!$H$2:$I$382,2,FALSE),"")</f>
        <v/>
      </c>
      <c r="N2556" s="23" t="str">
        <f>IFERROR(VLOOKUP(U2556,'[2]Lista Willy'!$B$11:$D$14,3,FALSE),"")</f>
        <v>REC_11</v>
      </c>
      <c r="O2556" s="24"/>
      <c r="P2556" s="90">
        <v>79009</v>
      </c>
      <c r="Q2556" s="90" t="s">
        <v>540</v>
      </c>
      <c r="R2556" s="90" t="s">
        <v>2311</v>
      </c>
      <c r="S2556" s="90" t="s">
        <v>2485</v>
      </c>
      <c r="T2556" s="90" t="s">
        <v>2311</v>
      </c>
      <c r="U2556" s="90" t="s">
        <v>52</v>
      </c>
      <c r="V2556" s="94" t="s">
        <v>53</v>
      </c>
      <c r="W2556" s="90" t="s">
        <v>54</v>
      </c>
      <c r="X2556" s="90" t="s">
        <v>55</v>
      </c>
      <c r="Y2556" s="90" t="s">
        <v>2361</v>
      </c>
      <c r="Z2556" s="88">
        <v>13500000</v>
      </c>
      <c r="AA2556" s="120"/>
      <c r="AB2556" s="88"/>
      <c r="AC2556" s="88"/>
      <c r="AD2556" s="88"/>
      <c r="AE2556" s="120">
        <v>13500000</v>
      </c>
      <c r="AF2556" s="88"/>
      <c r="AG2556" s="89">
        <v>0</v>
      </c>
      <c r="AH2556" s="90" t="s">
        <v>567</v>
      </c>
      <c r="AI2556" s="90" t="s">
        <v>2486</v>
      </c>
      <c r="AJ2556" s="90" t="s">
        <v>2487</v>
      </c>
      <c r="AK2556" s="90" t="s">
        <v>59</v>
      </c>
      <c r="AL2556" s="90" t="s">
        <v>2330</v>
      </c>
      <c r="AM2556" s="90"/>
      <c r="AN2556" s="90" t="s">
        <v>567</v>
      </c>
      <c r="AO2556" s="90"/>
      <c r="AP2556" s="90" t="s">
        <v>567</v>
      </c>
      <c r="AQ2556" s="90" t="s">
        <v>387</v>
      </c>
      <c r="AR2556" s="90" t="s">
        <v>2357</v>
      </c>
      <c r="AS2556" s="90" t="s">
        <v>60</v>
      </c>
      <c r="AT2556" s="90" t="s">
        <v>61</v>
      </c>
      <c r="AU2556" s="97" t="s">
        <v>62</v>
      </c>
      <c r="AV2556" s="98" t="s">
        <v>63</v>
      </c>
      <c r="AW2556" s="98" t="s">
        <v>64</v>
      </c>
      <c r="AX2556" s="97">
        <v>3202008</v>
      </c>
      <c r="AY2556" s="98" t="s">
        <v>65</v>
      </c>
      <c r="AZ2556" s="98" t="s">
        <v>433</v>
      </c>
      <c r="BA2556" s="24"/>
    </row>
    <row r="2557" spans="1:53" ht="84.75" customHeight="1">
      <c r="A2557" s="23" t="str">
        <f>+IFERROR(VLOOKUP(R2557,'[2]Listas niveles'!$D$2:$E$11,2,FALSE),"")</f>
        <v>DTOR</v>
      </c>
      <c r="B2557" s="23" t="str">
        <f>+IFERROR(VLOOKUP(AS2557,'[2]Listas anexo 1'!$A$7:$B$8,2,FALSE),"")</f>
        <v>ADMIN</v>
      </c>
      <c r="C2557" s="23" t="str">
        <f>+IFERROR(VLOOKUP(AT2557,'[2]Listas anexo 1'!$A$13:$B$15,2,FALSE),"")</f>
        <v>ADMINYCOOR</v>
      </c>
      <c r="D2557" s="23" t="str">
        <f>+IFERROR(VLOOKUP(AT2557,'[2]Listas anexo 1'!$A$13:$C$15,3,FALSE),"")</f>
        <v>CONTRIBUIR</v>
      </c>
      <c r="E2557" s="23" t="str">
        <f>+IFERROR(VLOOKUP(AT2557,'[2]Listas anexo 1'!$A$19:$B$21,2,FALSE),"")</f>
        <v>ADMINOB</v>
      </c>
      <c r="F2557" s="23" t="str">
        <f>+IFERROR(VLOOKUP(AV2557,'[2]Listas anexo 1'!$J$13:$K$21,2,FALSE),"")</f>
        <v>ADOBIV</v>
      </c>
      <c r="G2557" s="23" t="str">
        <f>+IFERROR(VLOOKUP(AW2557,'[2]LISTAS ANEXO 1. 2'!$A$9:$B$38,2,FALSE),"")</f>
        <v>AXVI</v>
      </c>
      <c r="H2557" s="23" t="str">
        <f>+IFERROR(IF(C2557="ADMINYCOOR",VLOOKUP(AY2557,'[2]LISTAS ANEXO 1. 3'!$B$13:$C$42,2,FALSE),IF(C2557="TASAS",VLOOKUP(AY2557,'[2]LISTAS ANEXO 1. 3'!$B$43:$C$51,2,FALSE),IF(C2557="FORTALECIMIENTO",VLOOKUP(AY2557,'[2]LISTAS ANEXO 1. 3'!$B$52:$C$58,2,FALSE),""))),"")</f>
        <v>CD</v>
      </c>
      <c r="I2557" s="23" t="str">
        <f>+IFERROR(VLOOKUP(#REF!,'[2]LISTAS ANEXO 1. 4'!$B$74:$C$90,2,FALSE),"")</f>
        <v/>
      </c>
      <c r="J2557" s="23" t="str">
        <f>+IFERROR(VLOOKUP(X2557,[2]ORDINALES!$B$2:$C$5,2,FALSE),"")</f>
        <v>CTADOS</v>
      </c>
      <c r="K2557" s="23" t="str">
        <f>+IFERROR(VLOOKUP(#REF!,[2]REGION!$G$2:$I$1125,2,FALSE),"")</f>
        <v/>
      </c>
      <c r="L2557" s="23" t="str">
        <f>+IFERROR(VLOOKUP(AI2557,[2]REGION!$G$2:$I$1125,2,FALSE),"")</f>
        <v>VICHADA</v>
      </c>
      <c r="M2557" s="23" t="str">
        <f>+IFERROR(VLOOKUP(#REF!,[2]ORDINALES!$H$2:$I$382,2,FALSE),"")</f>
        <v/>
      </c>
      <c r="N2557" s="23" t="str">
        <f>IFERROR(VLOOKUP(U2557,'[2]Lista Willy'!$B$11:$D$14,3,FALSE),"")</f>
        <v>REC_11</v>
      </c>
      <c r="O2557" s="24"/>
      <c r="P2557" s="90">
        <v>79010</v>
      </c>
      <c r="Q2557" s="90" t="s">
        <v>540</v>
      </c>
      <c r="R2557" s="90" t="s">
        <v>2311</v>
      </c>
      <c r="S2557" s="90" t="s">
        <v>2485</v>
      </c>
      <c r="T2557" s="90" t="s">
        <v>2311</v>
      </c>
      <c r="U2557" s="90" t="s">
        <v>52</v>
      </c>
      <c r="V2557" s="94" t="s">
        <v>53</v>
      </c>
      <c r="W2557" s="90" t="s">
        <v>54</v>
      </c>
      <c r="X2557" s="90" t="s">
        <v>55</v>
      </c>
      <c r="Y2557" s="90" t="s">
        <v>2493</v>
      </c>
      <c r="Z2557" s="88">
        <v>13000000</v>
      </c>
      <c r="AA2557" s="120"/>
      <c r="AB2557" s="88"/>
      <c r="AC2557" s="88"/>
      <c r="AD2557" s="88"/>
      <c r="AE2557" s="120">
        <v>13000000</v>
      </c>
      <c r="AF2557" s="88"/>
      <c r="AG2557" s="89">
        <v>0</v>
      </c>
      <c r="AH2557" s="90" t="s">
        <v>567</v>
      </c>
      <c r="AI2557" s="90" t="s">
        <v>2486</v>
      </c>
      <c r="AJ2557" s="90" t="s">
        <v>2487</v>
      </c>
      <c r="AK2557" s="90" t="s">
        <v>59</v>
      </c>
      <c r="AL2557" s="90" t="s">
        <v>2330</v>
      </c>
      <c r="AM2557" s="90"/>
      <c r="AN2557" s="90" t="s">
        <v>567</v>
      </c>
      <c r="AO2557" s="90"/>
      <c r="AP2557" s="90" t="s">
        <v>567</v>
      </c>
      <c r="AQ2557" s="90" t="s">
        <v>387</v>
      </c>
      <c r="AR2557" s="90" t="s">
        <v>2357</v>
      </c>
      <c r="AS2557" s="90" t="s">
        <v>60</v>
      </c>
      <c r="AT2557" s="90" t="s">
        <v>61</v>
      </c>
      <c r="AU2557" s="97" t="s">
        <v>62</v>
      </c>
      <c r="AV2557" s="98" t="s">
        <v>63</v>
      </c>
      <c r="AW2557" s="98" t="s">
        <v>64</v>
      </c>
      <c r="AX2557" s="97">
        <v>3202008</v>
      </c>
      <c r="AY2557" s="98" t="s">
        <v>65</v>
      </c>
      <c r="AZ2557" s="98" t="s">
        <v>433</v>
      </c>
      <c r="BA2557" s="24"/>
    </row>
    <row r="2558" spans="1:53" ht="84.75" customHeight="1">
      <c r="A2558" s="23" t="str">
        <f>+IFERROR(VLOOKUP(R2558,'[2]Listas niveles'!$D$2:$E$11,2,FALSE),"")</f>
        <v>DTOR</v>
      </c>
      <c r="B2558" s="23" t="str">
        <f>+IFERROR(VLOOKUP(AS2558,'[2]Listas anexo 1'!$A$7:$B$8,2,FALSE),"")</f>
        <v>ADMIN</v>
      </c>
      <c r="C2558" s="23" t="str">
        <f>+IFERROR(VLOOKUP(AT2558,'[2]Listas anexo 1'!$A$13:$B$15,2,FALSE),"")</f>
        <v>ADMINYCOOR</v>
      </c>
      <c r="D2558" s="23" t="str">
        <f>+IFERROR(VLOOKUP(AT2558,'[2]Listas anexo 1'!$A$13:$C$15,3,FALSE),"")</f>
        <v>CONTRIBUIR</v>
      </c>
      <c r="E2558" s="23" t="str">
        <f>+IFERROR(VLOOKUP(AT2558,'[2]Listas anexo 1'!$A$19:$B$21,2,FALSE),"")</f>
        <v>ADMINOB</v>
      </c>
      <c r="F2558" s="23" t="str">
        <f>+IFERROR(VLOOKUP(AV2558,'[2]Listas anexo 1'!$J$13:$K$21,2,FALSE),"")</f>
        <v>ADOBIV</v>
      </c>
      <c r="G2558" s="23" t="str">
        <f>+IFERROR(VLOOKUP(AW2558,'[2]LISTAS ANEXO 1. 2'!$A$9:$B$38,2,FALSE),"")</f>
        <v>AXVI</v>
      </c>
      <c r="H2558" s="23" t="str">
        <f>+IFERROR(IF(C2558="ADMINYCOOR",VLOOKUP(AY2558,'[2]LISTAS ANEXO 1. 3'!$B$13:$C$42,2,FALSE),IF(C2558="TASAS",VLOOKUP(AY2558,'[2]LISTAS ANEXO 1. 3'!$B$43:$C$51,2,FALSE),IF(C2558="FORTALECIMIENTO",VLOOKUP(AY2558,'[2]LISTAS ANEXO 1. 3'!$B$52:$C$58,2,FALSE),""))),"")</f>
        <v>CD</v>
      </c>
      <c r="I2558" s="23" t="str">
        <f>+IFERROR(VLOOKUP(#REF!,'[2]LISTAS ANEXO 1. 4'!$B$74:$C$90,2,FALSE),"")</f>
        <v/>
      </c>
      <c r="J2558" s="23" t="str">
        <f>+IFERROR(VLOOKUP(X2558,[2]ORDINALES!$B$2:$C$5,2,FALSE),"")</f>
        <v>CTADOS</v>
      </c>
      <c r="K2558" s="23" t="str">
        <f>+IFERROR(VLOOKUP(#REF!,[2]REGION!$G$2:$I$1125,2,FALSE),"")</f>
        <v/>
      </c>
      <c r="L2558" s="23" t="str">
        <f>+IFERROR(VLOOKUP(AI2558,[2]REGION!$G$2:$I$1125,2,FALSE),"")</f>
        <v>VICHADA</v>
      </c>
      <c r="M2558" s="23" t="str">
        <f>+IFERROR(VLOOKUP(#REF!,[2]ORDINALES!$H$2:$I$382,2,FALSE),"")</f>
        <v/>
      </c>
      <c r="N2558" s="23" t="str">
        <f>IFERROR(VLOOKUP(U2558,'[2]Lista Willy'!$B$11:$D$14,3,FALSE),"")</f>
        <v>REC_11</v>
      </c>
      <c r="O2558" s="24"/>
      <c r="P2558" s="90">
        <v>79011</v>
      </c>
      <c r="Q2558" s="90" t="s">
        <v>540</v>
      </c>
      <c r="R2558" s="90" t="s">
        <v>2311</v>
      </c>
      <c r="S2558" s="90" t="s">
        <v>2485</v>
      </c>
      <c r="T2558" s="90" t="s">
        <v>2311</v>
      </c>
      <c r="U2558" s="90" t="s">
        <v>52</v>
      </c>
      <c r="V2558" s="94" t="s">
        <v>53</v>
      </c>
      <c r="W2558" s="90" t="s">
        <v>54</v>
      </c>
      <c r="X2558" s="90" t="s">
        <v>55</v>
      </c>
      <c r="Y2558" s="90" t="s">
        <v>2494</v>
      </c>
      <c r="Z2558" s="88">
        <v>60000000</v>
      </c>
      <c r="AA2558" s="120"/>
      <c r="AB2558" s="88"/>
      <c r="AC2558" s="88"/>
      <c r="AD2558" s="88"/>
      <c r="AE2558" s="120">
        <v>60000000</v>
      </c>
      <c r="AF2558" s="88"/>
      <c r="AG2558" s="89">
        <v>0</v>
      </c>
      <c r="AH2558" s="90" t="s">
        <v>567</v>
      </c>
      <c r="AI2558" s="90" t="s">
        <v>2486</v>
      </c>
      <c r="AJ2558" s="90" t="s">
        <v>2487</v>
      </c>
      <c r="AK2558" s="90" t="s">
        <v>59</v>
      </c>
      <c r="AL2558" s="90" t="s">
        <v>2330</v>
      </c>
      <c r="AM2558" s="90"/>
      <c r="AN2558" s="90" t="s">
        <v>567</v>
      </c>
      <c r="AO2558" s="90"/>
      <c r="AP2558" s="90" t="s">
        <v>567</v>
      </c>
      <c r="AQ2558" s="90" t="s">
        <v>387</v>
      </c>
      <c r="AR2558" s="90" t="s">
        <v>2357</v>
      </c>
      <c r="AS2558" s="90" t="s">
        <v>60</v>
      </c>
      <c r="AT2558" s="90" t="s">
        <v>61</v>
      </c>
      <c r="AU2558" s="97" t="s">
        <v>62</v>
      </c>
      <c r="AV2558" s="98" t="s">
        <v>63</v>
      </c>
      <c r="AW2558" s="98" t="s">
        <v>64</v>
      </c>
      <c r="AX2558" s="97">
        <v>3202008</v>
      </c>
      <c r="AY2558" s="98" t="s">
        <v>65</v>
      </c>
      <c r="AZ2558" s="98" t="s">
        <v>433</v>
      </c>
      <c r="BA2558" s="24"/>
    </row>
    <row r="2559" spans="1:53" ht="84.75" customHeight="1">
      <c r="A2559" s="23" t="str">
        <f>+IFERROR(VLOOKUP(R2559,'[2]Listas niveles'!$D$2:$E$11,2,FALSE),"")</f>
        <v>DTOR</v>
      </c>
      <c r="B2559" s="23" t="str">
        <f>+IFERROR(VLOOKUP(AS2559,'[2]Listas anexo 1'!$A$7:$B$8,2,FALSE),"")</f>
        <v>ADMIN</v>
      </c>
      <c r="C2559" s="23" t="str">
        <f>+IFERROR(VLOOKUP(AT2559,'[2]Listas anexo 1'!$A$13:$B$15,2,FALSE),"")</f>
        <v>ADMINYCOOR</v>
      </c>
      <c r="D2559" s="23" t="str">
        <f>+IFERROR(VLOOKUP(AT2559,'[2]Listas anexo 1'!$A$13:$C$15,3,FALSE),"")</f>
        <v>CONTRIBUIR</v>
      </c>
      <c r="E2559" s="23" t="str">
        <f>+IFERROR(VLOOKUP(AT2559,'[2]Listas anexo 1'!$A$19:$B$21,2,FALSE),"")</f>
        <v>ADMINOB</v>
      </c>
      <c r="F2559" s="23" t="str">
        <f>+IFERROR(VLOOKUP(AV2559,'[2]Listas anexo 1'!$J$13:$K$21,2,FALSE),"")</f>
        <v>ADOBIV</v>
      </c>
      <c r="G2559" s="23" t="str">
        <f>+IFERROR(VLOOKUP(AW2559,'[2]LISTAS ANEXO 1. 2'!$A$9:$B$38,2,FALSE),"")</f>
        <v>AXVI</v>
      </c>
      <c r="H2559" s="23" t="str">
        <f>+IFERROR(IF(C2559="ADMINYCOOR",VLOOKUP(AY2559,'[2]LISTAS ANEXO 1. 3'!$B$13:$C$42,2,FALSE),IF(C2559="TASAS",VLOOKUP(AY2559,'[2]LISTAS ANEXO 1. 3'!$B$43:$C$51,2,FALSE),IF(C2559="FORTALECIMIENTO",VLOOKUP(AY2559,'[2]LISTAS ANEXO 1. 3'!$B$52:$C$58,2,FALSE),""))),"")</f>
        <v>CD</v>
      </c>
      <c r="I2559" s="23" t="str">
        <f>+IFERROR(VLOOKUP(#REF!,'[2]LISTAS ANEXO 1. 4'!$B$74:$C$90,2,FALSE),"")</f>
        <v/>
      </c>
      <c r="J2559" s="23" t="str">
        <f>+IFERROR(VLOOKUP(X2559,[2]ORDINALES!$B$2:$C$5,2,FALSE),"")</f>
        <v>CTADOS</v>
      </c>
      <c r="K2559" s="23" t="str">
        <f>+IFERROR(VLOOKUP(#REF!,[2]REGION!$G$2:$I$1125,2,FALSE),"")</f>
        <v/>
      </c>
      <c r="L2559" s="23" t="str">
        <f>+IFERROR(VLOOKUP(AI2559,[2]REGION!$G$2:$I$1125,2,FALSE),"")</f>
        <v>VICHADA</v>
      </c>
      <c r="M2559" s="23" t="str">
        <f>+IFERROR(VLOOKUP(#REF!,[2]ORDINALES!$H$2:$I$382,2,FALSE),"")</f>
        <v/>
      </c>
      <c r="N2559" s="23" t="str">
        <f>IFERROR(VLOOKUP(U2559,'[2]Lista Willy'!$B$11:$D$14,3,FALSE),"")</f>
        <v>REC_20</v>
      </c>
      <c r="O2559" s="24"/>
      <c r="P2559" s="90">
        <v>79012</v>
      </c>
      <c r="Q2559" s="90" t="s">
        <v>540</v>
      </c>
      <c r="R2559" s="90" t="s">
        <v>2311</v>
      </c>
      <c r="S2559" s="90" t="s">
        <v>2485</v>
      </c>
      <c r="T2559" s="90" t="s">
        <v>2311</v>
      </c>
      <c r="U2559" s="90" t="s">
        <v>153</v>
      </c>
      <c r="V2559" s="94" t="s">
        <v>154</v>
      </c>
      <c r="W2559" s="90" t="s">
        <v>54</v>
      </c>
      <c r="X2559" s="90" t="s">
        <v>55</v>
      </c>
      <c r="Y2559" s="90" t="s">
        <v>1415</v>
      </c>
      <c r="Z2559" s="88">
        <v>400000000</v>
      </c>
      <c r="AA2559" s="120"/>
      <c r="AB2559" s="88"/>
      <c r="AC2559" s="88"/>
      <c r="AD2559" s="88"/>
      <c r="AE2559" s="120">
        <v>400000000</v>
      </c>
      <c r="AF2559" s="88"/>
      <c r="AG2559" s="89">
        <v>0</v>
      </c>
      <c r="AH2559" s="90" t="s">
        <v>567</v>
      </c>
      <c r="AI2559" s="90" t="s">
        <v>2486</v>
      </c>
      <c r="AJ2559" s="90" t="s">
        <v>2487</v>
      </c>
      <c r="AK2559" s="90" t="s">
        <v>59</v>
      </c>
      <c r="AL2559" s="90" t="s">
        <v>2330</v>
      </c>
      <c r="AM2559" s="90"/>
      <c r="AN2559" s="90" t="s">
        <v>567</v>
      </c>
      <c r="AO2559" s="90"/>
      <c r="AP2559" s="90" t="s">
        <v>567</v>
      </c>
      <c r="AQ2559" s="90" t="s">
        <v>387</v>
      </c>
      <c r="AR2559" s="90" t="s">
        <v>2357</v>
      </c>
      <c r="AS2559" s="90" t="s">
        <v>60</v>
      </c>
      <c r="AT2559" s="90" t="s">
        <v>61</v>
      </c>
      <c r="AU2559" s="97" t="s">
        <v>62</v>
      </c>
      <c r="AV2559" s="98" t="s">
        <v>63</v>
      </c>
      <c r="AW2559" s="98" t="s">
        <v>64</v>
      </c>
      <c r="AX2559" s="97">
        <v>3202008</v>
      </c>
      <c r="AY2559" s="98" t="s">
        <v>65</v>
      </c>
      <c r="AZ2559" s="98" t="s">
        <v>433</v>
      </c>
      <c r="BA2559" s="24"/>
    </row>
    <row r="2560" spans="1:53" ht="84.75" customHeight="1">
      <c r="A2560" s="23" t="str">
        <f>+IFERROR(VLOOKUP(R2560,'[2]Listas niveles'!$D$2:$E$11,2,FALSE),"")</f>
        <v>DTOR</v>
      </c>
      <c r="B2560" s="23" t="str">
        <f>+IFERROR(VLOOKUP(AS2560,'[2]Listas anexo 1'!$A$7:$B$8,2,FALSE),"")</f>
        <v>ADMIN</v>
      </c>
      <c r="C2560" s="23" t="str">
        <f>+IFERROR(VLOOKUP(AT2560,'[2]Listas anexo 1'!$A$13:$B$15,2,FALSE),"")</f>
        <v>ADMINYCOOR</v>
      </c>
      <c r="D2560" s="23" t="str">
        <f>+IFERROR(VLOOKUP(AT2560,'[2]Listas anexo 1'!$A$13:$C$15,3,FALSE),"")</f>
        <v>CONTRIBUIR</v>
      </c>
      <c r="E2560" s="23" t="str">
        <f>+IFERROR(VLOOKUP(AT2560,'[2]Listas anexo 1'!$A$19:$B$21,2,FALSE),"")</f>
        <v>ADMINOB</v>
      </c>
      <c r="F2560" s="23" t="str">
        <f>+IFERROR(VLOOKUP(AV2560,'[2]Listas anexo 1'!$J$13:$K$21,2,FALSE),"")</f>
        <v>ADOBIII</v>
      </c>
      <c r="G2560" s="23" t="str">
        <f>+IFERROR(VLOOKUP(AW2560,'[2]LISTAS ANEXO 1. 2'!$A$9:$B$38,2,FALSE),"")</f>
        <v>AVI</v>
      </c>
      <c r="H2560" s="23" t="str">
        <f>+IFERROR(IF(C2560="ADMINYCOOR",VLOOKUP(AY2560,'[2]LISTAS ANEXO 1. 3'!$B$13:$C$42,2,FALSE),IF(C2560="TASAS",VLOOKUP(AY2560,'[2]LISTAS ANEXO 1. 3'!$B$43:$C$51,2,FALSE),IF(C2560="FORTALECIMIENTO",VLOOKUP(AY2560,'[2]LISTAS ANEXO 1. 3'!$B$52:$C$58,2,FALSE),""))),"")</f>
        <v>HH</v>
      </c>
      <c r="I2560" s="23" t="str">
        <f>+IFERROR(VLOOKUP(#REF!,'[2]LISTAS ANEXO 1. 4'!$B$74:$C$90,2,FALSE),"")</f>
        <v/>
      </c>
      <c r="J2560" s="23" t="str">
        <f>+IFERROR(VLOOKUP(X2560,[2]ORDINALES!$B$2:$C$5,2,FALSE),"")</f>
        <v>CTADOS</v>
      </c>
      <c r="K2560" s="23" t="str">
        <f>+IFERROR(VLOOKUP(#REF!,[2]REGION!$G$2:$I$1125,2,FALSE),"")</f>
        <v/>
      </c>
      <c r="L2560" s="23" t="str">
        <f>+IFERROR(VLOOKUP(AI2560,[2]REGION!$G$2:$I$1125,2,FALSE),"")</f>
        <v>VICHADA</v>
      </c>
      <c r="M2560" s="23" t="str">
        <f>+IFERROR(VLOOKUP(#REF!,[2]ORDINALES!$H$2:$I$382,2,FALSE),"")</f>
        <v/>
      </c>
      <c r="N2560" s="23" t="str">
        <f>IFERROR(VLOOKUP(U2560,'[2]Lista Willy'!$B$11:$D$14,3,FALSE),"")</f>
        <v>REC_21</v>
      </c>
      <c r="O2560" s="24"/>
      <c r="P2560" s="90">
        <v>79013</v>
      </c>
      <c r="Q2560" s="90" t="s">
        <v>540</v>
      </c>
      <c r="R2560" s="90" t="s">
        <v>2311</v>
      </c>
      <c r="S2560" s="90" t="s">
        <v>2485</v>
      </c>
      <c r="T2560" s="90" t="s">
        <v>2311</v>
      </c>
      <c r="U2560" s="90" t="s">
        <v>1028</v>
      </c>
      <c r="V2560" s="94" t="s">
        <v>154</v>
      </c>
      <c r="W2560" s="90" t="s">
        <v>54</v>
      </c>
      <c r="X2560" s="90" t="s">
        <v>55</v>
      </c>
      <c r="Y2560" s="90" t="s">
        <v>2421</v>
      </c>
      <c r="Z2560" s="88">
        <v>28239170</v>
      </c>
      <c r="AA2560" s="120"/>
      <c r="AB2560" s="88"/>
      <c r="AC2560" s="88"/>
      <c r="AD2560" s="88"/>
      <c r="AE2560" s="120">
        <v>28239170</v>
      </c>
      <c r="AF2560" s="88">
        <v>25415258</v>
      </c>
      <c r="AG2560" s="89">
        <v>28239170</v>
      </c>
      <c r="AH2560" s="90" t="s">
        <v>2470</v>
      </c>
      <c r="AI2560" s="90" t="s">
        <v>2486</v>
      </c>
      <c r="AJ2560" s="90" t="s">
        <v>2487</v>
      </c>
      <c r="AK2560" s="90" t="s">
        <v>59</v>
      </c>
      <c r="AL2560" s="90" t="s">
        <v>2330</v>
      </c>
      <c r="AM2560" s="90"/>
      <c r="AN2560" s="90" t="s">
        <v>567</v>
      </c>
      <c r="AO2560" s="90"/>
      <c r="AP2560" s="90" t="s">
        <v>567</v>
      </c>
      <c r="AQ2560" s="90" t="s">
        <v>387</v>
      </c>
      <c r="AR2560" s="90" t="s">
        <v>2393</v>
      </c>
      <c r="AS2560" s="90" t="s">
        <v>60</v>
      </c>
      <c r="AT2560" s="90" t="s">
        <v>61</v>
      </c>
      <c r="AU2560" s="97" t="s">
        <v>62</v>
      </c>
      <c r="AV2560" s="98" t="s">
        <v>272</v>
      </c>
      <c r="AW2560" s="98" t="s">
        <v>273</v>
      </c>
      <c r="AX2560" s="97">
        <v>3202010</v>
      </c>
      <c r="AY2560" s="98" t="s">
        <v>274</v>
      </c>
      <c r="AZ2560" s="98" t="s">
        <v>407</v>
      </c>
      <c r="BA2560" s="24"/>
    </row>
    <row r="2561" spans="1:53" ht="84.75" customHeight="1">
      <c r="A2561" s="23" t="str">
        <f>+IFERROR(VLOOKUP(R2561,'[2]Listas niveles'!$D$2:$E$11,2,FALSE),"")</f>
        <v>DTOR</v>
      </c>
      <c r="B2561" s="23" t="str">
        <f>+IFERROR(VLOOKUP(AS2561,'[2]Listas anexo 1'!$A$7:$B$8,2,FALSE),"")</f>
        <v>ADMIN</v>
      </c>
      <c r="C2561" s="23" t="str">
        <f>+IFERROR(VLOOKUP(AT2561,'[2]Listas anexo 1'!$A$13:$B$15,2,FALSE),"")</f>
        <v>ADMINYCOOR</v>
      </c>
      <c r="D2561" s="23" t="str">
        <f>+IFERROR(VLOOKUP(AT2561,'[2]Listas anexo 1'!$A$13:$C$15,3,FALSE),"")</f>
        <v>CONTRIBUIR</v>
      </c>
      <c r="E2561" s="23" t="str">
        <f>+IFERROR(VLOOKUP(AT2561,'[2]Listas anexo 1'!$A$19:$B$21,2,FALSE),"")</f>
        <v>ADMINOB</v>
      </c>
      <c r="F2561" s="23" t="str">
        <f>+IFERROR(VLOOKUP(AV2561,'[2]Listas anexo 1'!$J$13:$K$21,2,FALSE),"")</f>
        <v>ADOBIII</v>
      </c>
      <c r="G2561" s="23" t="str">
        <f>+IFERROR(VLOOKUP(AW2561,'[2]LISTAS ANEXO 1. 2'!$A$9:$B$38,2,FALSE),"")</f>
        <v>AVI</v>
      </c>
      <c r="H2561" s="23" t="str">
        <f>+IFERROR(IF(C2561="ADMINYCOOR",VLOOKUP(AY2561,'[2]LISTAS ANEXO 1. 3'!$B$13:$C$42,2,FALSE),IF(C2561="TASAS",VLOOKUP(AY2561,'[2]LISTAS ANEXO 1. 3'!$B$43:$C$51,2,FALSE),IF(C2561="FORTALECIMIENTO",VLOOKUP(AY2561,'[2]LISTAS ANEXO 1. 3'!$B$52:$C$58,2,FALSE),""))),"")</f>
        <v>HH</v>
      </c>
      <c r="I2561" s="23" t="str">
        <f>+IFERROR(VLOOKUP(#REF!,'[2]LISTAS ANEXO 1. 4'!$B$74:$C$90,2,FALSE),"")</f>
        <v/>
      </c>
      <c r="J2561" s="23" t="str">
        <f>+IFERROR(VLOOKUP(X2561,[2]ORDINALES!$B$2:$C$5,2,FALSE),"")</f>
        <v>CTADOS</v>
      </c>
      <c r="K2561" s="23" t="str">
        <f>+IFERROR(VLOOKUP(#REF!,[2]REGION!$G$2:$I$1125,2,FALSE),"")</f>
        <v/>
      </c>
      <c r="L2561" s="23" t="str">
        <f>+IFERROR(VLOOKUP(AI2561,[2]REGION!$G$2:$I$1125,2,FALSE),"")</f>
        <v>VICHADA</v>
      </c>
      <c r="M2561" s="23" t="str">
        <f>+IFERROR(VLOOKUP(#REF!,[2]ORDINALES!$H$2:$I$382,2,FALSE),"")</f>
        <v/>
      </c>
      <c r="N2561" s="23" t="str">
        <f>IFERROR(VLOOKUP(U2561,'[2]Lista Willy'!$B$11:$D$14,3,FALSE),"")</f>
        <v>REC_21</v>
      </c>
      <c r="O2561" s="24"/>
      <c r="P2561" s="90">
        <v>79014</v>
      </c>
      <c r="Q2561" s="90" t="s">
        <v>540</v>
      </c>
      <c r="R2561" s="90" t="s">
        <v>2311</v>
      </c>
      <c r="S2561" s="90" t="s">
        <v>2485</v>
      </c>
      <c r="T2561" s="90" t="s">
        <v>2311</v>
      </c>
      <c r="U2561" s="90" t="s">
        <v>1028</v>
      </c>
      <c r="V2561" s="94" t="s">
        <v>154</v>
      </c>
      <c r="W2561" s="90" t="s">
        <v>54</v>
      </c>
      <c r="X2561" s="90" t="s">
        <v>55</v>
      </c>
      <c r="Y2561" s="90" t="s">
        <v>2472</v>
      </c>
      <c r="Z2561" s="88">
        <v>30900000</v>
      </c>
      <c r="AA2561" s="120"/>
      <c r="AB2561" s="88"/>
      <c r="AC2561" s="88"/>
      <c r="AD2561" s="88"/>
      <c r="AE2561" s="120">
        <v>30900000</v>
      </c>
      <c r="AF2561" s="88">
        <v>30900000</v>
      </c>
      <c r="AG2561" s="88">
        <v>30900000</v>
      </c>
      <c r="AH2561" s="90" t="s">
        <v>2470</v>
      </c>
      <c r="AI2561" s="90" t="s">
        <v>2486</v>
      </c>
      <c r="AJ2561" s="90" t="s">
        <v>2487</v>
      </c>
      <c r="AK2561" s="90" t="s">
        <v>59</v>
      </c>
      <c r="AL2561" s="90" t="s">
        <v>2330</v>
      </c>
      <c r="AM2561" s="90"/>
      <c r="AN2561" s="90" t="s">
        <v>567</v>
      </c>
      <c r="AO2561" s="90"/>
      <c r="AP2561" s="90" t="s">
        <v>567</v>
      </c>
      <c r="AQ2561" s="90" t="s">
        <v>387</v>
      </c>
      <c r="AR2561" s="90" t="s">
        <v>2393</v>
      </c>
      <c r="AS2561" s="90" t="s">
        <v>60</v>
      </c>
      <c r="AT2561" s="90" t="s">
        <v>61</v>
      </c>
      <c r="AU2561" s="97" t="s">
        <v>62</v>
      </c>
      <c r="AV2561" s="98" t="s">
        <v>272</v>
      </c>
      <c r="AW2561" s="98" t="s">
        <v>273</v>
      </c>
      <c r="AX2561" s="97">
        <v>3202010</v>
      </c>
      <c r="AY2561" s="98" t="s">
        <v>274</v>
      </c>
      <c r="AZ2561" s="98" t="s">
        <v>407</v>
      </c>
      <c r="BA2561" s="24"/>
    </row>
    <row r="2562" spans="1:53" ht="84.75" customHeight="1">
      <c r="A2562" s="23" t="str">
        <f>+IFERROR(VLOOKUP(R2562,'[2]Listas niveles'!$D$2:$E$11,2,FALSE),"")</f>
        <v>DTOR</v>
      </c>
      <c r="B2562" s="23" t="str">
        <f>+IFERROR(VLOOKUP(AS2562,'[2]Listas anexo 1'!$A$7:$B$8,2,FALSE),"")</f>
        <v>ADMIN</v>
      </c>
      <c r="C2562" s="23" t="str">
        <f>+IFERROR(VLOOKUP(AT2562,'[2]Listas anexo 1'!$A$13:$B$15,2,FALSE),"")</f>
        <v>ADMINYCOOR</v>
      </c>
      <c r="D2562" s="23" t="str">
        <f>+IFERROR(VLOOKUP(AT2562,'[2]Listas anexo 1'!$A$13:$C$15,3,FALSE),"")</f>
        <v>CONTRIBUIR</v>
      </c>
      <c r="E2562" s="23" t="str">
        <f>+IFERROR(VLOOKUP(AT2562,'[2]Listas anexo 1'!$A$19:$B$21,2,FALSE),"")</f>
        <v>ADMINOB</v>
      </c>
      <c r="F2562" s="23" t="str">
        <f>+IFERROR(VLOOKUP(AV2562,'[2]Listas anexo 1'!$J$13:$K$21,2,FALSE),"")</f>
        <v>ADOBI</v>
      </c>
      <c r="G2562" s="23" t="str">
        <f>+IFERROR(VLOOKUP(AW2562,'[2]LISTAS ANEXO 1. 2'!$A$9:$B$38,2,FALSE),"")</f>
        <v>AI</v>
      </c>
      <c r="H2562" s="23" t="str">
        <f>+IFERROR(IF(C2562="ADMINYCOOR",VLOOKUP(AY2562,'[2]LISTAS ANEXO 1. 3'!$B$13:$C$42,2,FALSE),IF(C2562="TASAS",VLOOKUP(AY2562,'[2]LISTAS ANEXO 1. 3'!$B$43:$C$51,2,FALSE),IF(C2562="FORTALECIMIENTO",VLOOKUP(AY2562,'[2]LISTAS ANEXO 1. 3'!$B$52:$C$58,2,FALSE),""))),"")</f>
        <v>AA</v>
      </c>
      <c r="I2562" s="23" t="str">
        <f>+IFERROR(VLOOKUP(#REF!,'[2]LISTAS ANEXO 1. 4'!$B$74:$C$90,2,FALSE),"")</f>
        <v/>
      </c>
      <c r="J2562" s="23" t="str">
        <f>+IFERROR(VLOOKUP(X2562,[2]ORDINALES!$B$2:$C$5,2,FALSE),"")</f>
        <v>CTADOS</v>
      </c>
      <c r="K2562" s="23" t="str">
        <f>+IFERROR(VLOOKUP(#REF!,[2]REGION!$G$2:$I$1125,2,FALSE),"")</f>
        <v/>
      </c>
      <c r="L2562" s="23" t="str">
        <f>+IFERROR(VLOOKUP(AI2562,[2]REGION!$G$2:$I$1125,2,FALSE),"")</f>
        <v>VICHADA</v>
      </c>
      <c r="M2562" s="23" t="str">
        <f>+IFERROR(VLOOKUP(#REF!,[2]ORDINALES!$H$2:$I$382,2,FALSE),"")</f>
        <v/>
      </c>
      <c r="N2562" s="23" t="str">
        <f>IFERROR(VLOOKUP(U2562,'[2]Lista Willy'!$B$11:$D$14,3,FALSE),"")</f>
        <v>REC_11</v>
      </c>
      <c r="O2562" s="24"/>
      <c r="P2562" s="90">
        <v>79018</v>
      </c>
      <c r="Q2562" s="90" t="s">
        <v>540</v>
      </c>
      <c r="R2562" s="90" t="s">
        <v>2311</v>
      </c>
      <c r="S2562" s="90" t="s">
        <v>2485</v>
      </c>
      <c r="T2562" s="90" t="s">
        <v>2311</v>
      </c>
      <c r="U2562" s="90" t="s">
        <v>52</v>
      </c>
      <c r="V2562" s="94" t="s">
        <v>53</v>
      </c>
      <c r="W2562" s="90" t="s">
        <v>54</v>
      </c>
      <c r="X2562" s="90" t="s">
        <v>55</v>
      </c>
      <c r="Y2562" s="90" t="s">
        <v>2495</v>
      </c>
      <c r="Z2562" s="88">
        <v>39105039</v>
      </c>
      <c r="AA2562" s="120"/>
      <c r="AB2562" s="88"/>
      <c r="AC2562" s="88"/>
      <c r="AD2562" s="88"/>
      <c r="AE2562" s="120">
        <v>39105039</v>
      </c>
      <c r="AF2562" s="89">
        <v>28240000</v>
      </c>
      <c r="AG2562" s="89">
        <v>29087200</v>
      </c>
      <c r="AH2562" s="90" t="s">
        <v>2366</v>
      </c>
      <c r="AI2562" s="90" t="s">
        <v>2486</v>
      </c>
      <c r="AJ2562" s="90" t="s">
        <v>2487</v>
      </c>
      <c r="AK2562" s="90" t="s">
        <v>59</v>
      </c>
      <c r="AL2562" s="90" t="s">
        <v>2330</v>
      </c>
      <c r="AM2562" s="90"/>
      <c r="AN2562" s="90" t="s">
        <v>567</v>
      </c>
      <c r="AO2562" s="90"/>
      <c r="AP2562" s="90" t="s">
        <v>567</v>
      </c>
      <c r="AQ2562" s="90" t="s">
        <v>387</v>
      </c>
      <c r="AR2562" s="90" t="s">
        <v>2323</v>
      </c>
      <c r="AS2562" s="90" t="s">
        <v>60</v>
      </c>
      <c r="AT2562" s="90" t="s">
        <v>61</v>
      </c>
      <c r="AU2562" s="97" t="s">
        <v>62</v>
      </c>
      <c r="AV2562" s="98" t="s">
        <v>125</v>
      </c>
      <c r="AW2562" s="98" t="s">
        <v>126</v>
      </c>
      <c r="AX2562" s="97">
        <v>3202032</v>
      </c>
      <c r="AY2562" s="98" t="s">
        <v>127</v>
      </c>
      <c r="AZ2562" s="98" t="s">
        <v>293</v>
      </c>
      <c r="BA2562" s="24"/>
    </row>
    <row r="2563" spans="1:53" ht="84.75" customHeight="1">
      <c r="A2563" s="23" t="str">
        <f>+IFERROR(VLOOKUP(R2563,'[2]Listas niveles'!$D$2:$E$11,2,FALSE),"")</f>
        <v>DTPA</v>
      </c>
      <c r="B2563" s="23" t="str">
        <f>+IFERROR(VLOOKUP(AS2563,'[2]Listas anexo 1'!$A$7:$B$8,2,FALSE),"")</f>
        <v>ADMIN</v>
      </c>
      <c r="C2563" s="23" t="str">
        <f>+IFERROR(VLOOKUP(AT2563,'[2]Listas anexo 1'!$A$13:$B$15,2,FALSE),"")</f>
        <v>ADMINYCOOR</v>
      </c>
      <c r="D2563" s="23" t="str">
        <f>+IFERROR(VLOOKUP(AT2563,'[2]Listas anexo 1'!$A$13:$C$15,3,FALSE),"")</f>
        <v>CONTRIBUIR</v>
      </c>
      <c r="E2563" s="23" t="str">
        <f>+IFERROR(VLOOKUP(AT2563,'[2]Listas anexo 1'!$A$19:$B$21,2,FALSE),"")</f>
        <v>ADMINOB</v>
      </c>
      <c r="F2563" s="23" t="str">
        <f>+IFERROR(VLOOKUP(AV2563,'[2]Listas anexo 1'!$J$13:$K$21,2,FALSE),"")</f>
        <v>ADOBIII</v>
      </c>
      <c r="G2563" s="23" t="str">
        <f>+IFERROR(VLOOKUP(AW2563,'[2]LISTAS ANEXO 1. 2'!$A$9:$B$38,2,FALSE),"")</f>
        <v>AVI</v>
      </c>
      <c r="H2563" s="23" t="str">
        <f>+IFERROR(IF(C2563="ADMINYCOOR",VLOOKUP(AY2563,'[2]LISTAS ANEXO 1. 3'!$B$13:$C$42,2,FALSE),IF(C2563="TASAS",VLOOKUP(AY2563,'[2]LISTAS ANEXO 1. 3'!$B$43:$C$51,2,FALSE),IF(C2563="FORTALECIMIENTO",VLOOKUP(AY2563,'[2]LISTAS ANEXO 1. 3'!$B$52:$C$58,2,FALSE),""))),"")</f>
        <v>HH</v>
      </c>
      <c r="I2563" s="23" t="str">
        <f>+IFERROR(VLOOKUP(#REF!,'[2]LISTAS ANEXO 1. 4'!$B$74:$C$90,2,FALSE),"")</f>
        <v/>
      </c>
      <c r="J2563" s="23" t="str">
        <f>+IFERROR(VLOOKUP(X2563,[2]ORDINALES!$B$2:$C$5,2,FALSE),"")</f>
        <v>CTADOS</v>
      </c>
      <c r="K2563" s="23" t="str">
        <f>+IFERROR(VLOOKUP(#REF!,[2]REGION!$G$2:$I$1125,2,FALSE),"")</f>
        <v/>
      </c>
      <c r="L2563" s="23" t="str">
        <f>+IFERROR(VLOOKUP(AI2563,[2]REGION!$G$2:$I$1125,2,FALSE),"")</f>
        <v>VALLE</v>
      </c>
      <c r="M2563" s="23" t="str">
        <f>+IFERROR(VLOOKUP(#REF!,[2]ORDINALES!$H$2:$I$382,2,FALSE),"")</f>
        <v/>
      </c>
      <c r="N2563" s="23" t="str">
        <f>IFERROR(VLOOKUP(U2563,'[2]Lista Willy'!$B$11:$D$14,3,FALSE),"")</f>
        <v>REC_11</v>
      </c>
      <c r="O2563" s="24"/>
      <c r="P2563" s="90">
        <v>80000</v>
      </c>
      <c r="Q2563" s="90" t="s">
        <v>540</v>
      </c>
      <c r="R2563" s="90" t="s">
        <v>2496</v>
      </c>
      <c r="S2563" s="90" t="s">
        <v>2496</v>
      </c>
      <c r="T2563" s="90" t="s">
        <v>2496</v>
      </c>
      <c r="U2563" s="90" t="s">
        <v>52</v>
      </c>
      <c r="V2563" s="94" t="s">
        <v>53</v>
      </c>
      <c r="W2563" s="90" t="s">
        <v>54</v>
      </c>
      <c r="X2563" s="90" t="s">
        <v>55</v>
      </c>
      <c r="Y2563" s="90" t="s">
        <v>2497</v>
      </c>
      <c r="Z2563" s="87">
        <v>57783000</v>
      </c>
      <c r="AA2563" s="120"/>
      <c r="AB2563" s="87"/>
      <c r="AC2563" s="87"/>
      <c r="AD2563" s="87"/>
      <c r="AE2563" s="120">
        <v>57783000</v>
      </c>
      <c r="AF2563" s="120"/>
      <c r="AG2563" s="89">
        <v>0</v>
      </c>
      <c r="AH2563" s="90" t="s">
        <v>567</v>
      </c>
      <c r="AI2563" s="90" t="s">
        <v>1511</v>
      </c>
      <c r="AJ2563" s="90" t="s">
        <v>2498</v>
      </c>
      <c r="AK2563" s="90"/>
      <c r="AL2563" s="90" t="s">
        <v>57</v>
      </c>
      <c r="AM2563" s="90"/>
      <c r="AN2563" s="90" t="s">
        <v>57</v>
      </c>
      <c r="AO2563" s="90"/>
      <c r="AP2563" s="90" t="s">
        <v>57</v>
      </c>
      <c r="AQ2563" s="90"/>
      <c r="AR2563" s="90" t="s">
        <v>57</v>
      </c>
      <c r="AS2563" s="90" t="s">
        <v>60</v>
      </c>
      <c r="AT2563" s="90" t="s">
        <v>61</v>
      </c>
      <c r="AU2563" s="97" t="s">
        <v>62</v>
      </c>
      <c r="AV2563" s="98" t="s">
        <v>272</v>
      </c>
      <c r="AW2563" s="98" t="s">
        <v>273</v>
      </c>
      <c r="AX2563" s="97">
        <v>3202010</v>
      </c>
      <c r="AY2563" s="98" t="s">
        <v>274</v>
      </c>
      <c r="AZ2563" s="98" t="s">
        <v>275</v>
      </c>
      <c r="BA2563" s="24"/>
    </row>
    <row r="2564" spans="1:53" ht="84.75" customHeight="1">
      <c r="A2564" s="23" t="str">
        <f>+IFERROR(VLOOKUP(R2564,'[2]Listas niveles'!$D$2:$E$11,2,FALSE),"")</f>
        <v>DTPA</v>
      </c>
      <c r="B2564" s="23" t="str">
        <f>+IFERROR(VLOOKUP(AS2564,'[2]Listas anexo 1'!$A$7:$B$8,2,FALSE),"")</f>
        <v>ADMIN</v>
      </c>
      <c r="C2564" s="23" t="str">
        <f>+IFERROR(VLOOKUP(AT2564,'[2]Listas anexo 1'!$A$13:$B$15,2,FALSE),"")</f>
        <v>ADMINYCOOR</v>
      </c>
      <c r="D2564" s="23" t="str">
        <f>+IFERROR(VLOOKUP(AT2564,'[2]Listas anexo 1'!$A$13:$C$15,3,FALSE),"")</f>
        <v>CONTRIBUIR</v>
      </c>
      <c r="E2564" s="23" t="str">
        <f>+IFERROR(VLOOKUP(AT2564,'[2]Listas anexo 1'!$A$19:$B$21,2,FALSE),"")</f>
        <v>ADMINOB</v>
      </c>
      <c r="F2564" s="23" t="str">
        <f>+IFERROR(VLOOKUP(AV2564,'[2]Listas anexo 1'!$J$13:$K$21,2,FALSE),"")</f>
        <v>ADOBI</v>
      </c>
      <c r="G2564" s="23" t="str">
        <f>+IFERROR(VLOOKUP(AW2564,'[2]LISTAS ANEXO 1. 2'!$A$9:$B$38,2,FALSE),"")</f>
        <v>AI</v>
      </c>
      <c r="H2564" s="23" t="str">
        <f>+IFERROR(IF(C2564="ADMINYCOOR",VLOOKUP(AY2564,'[2]LISTAS ANEXO 1. 3'!$B$13:$C$42,2,FALSE),IF(C2564="TASAS",VLOOKUP(AY2564,'[2]LISTAS ANEXO 1. 3'!$B$43:$C$51,2,FALSE),IF(C2564="FORTALECIMIENTO",VLOOKUP(AY2564,'[2]LISTAS ANEXO 1. 3'!$B$52:$C$58,2,FALSE),""))),"")</f>
        <v>AA</v>
      </c>
      <c r="I2564" s="23" t="str">
        <f>+IFERROR(VLOOKUP(#REF!,'[2]LISTAS ANEXO 1. 4'!$B$74:$C$90,2,FALSE),"")</f>
        <v/>
      </c>
      <c r="J2564" s="23" t="str">
        <f>+IFERROR(VLOOKUP(X2564,[2]ORDINALES!$B$2:$C$5,2,FALSE),"")</f>
        <v>CTADOS</v>
      </c>
      <c r="K2564" s="23" t="str">
        <f>+IFERROR(VLOOKUP(#REF!,[2]REGION!$G$2:$I$1125,2,FALSE),"")</f>
        <v/>
      </c>
      <c r="L2564" s="23" t="str">
        <f>+IFERROR(VLOOKUP(AI2564,[2]REGION!$G$2:$I$1125,2,FALSE),"")</f>
        <v>VALLE</v>
      </c>
      <c r="M2564" s="23" t="str">
        <f>+IFERROR(VLOOKUP(#REF!,[2]ORDINALES!$H$2:$I$382,2,FALSE),"")</f>
        <v/>
      </c>
      <c r="N2564" s="23" t="str">
        <f>IFERROR(VLOOKUP(U2564,'[2]Lista Willy'!$B$11:$D$14,3,FALSE),"")</f>
        <v>REC_11</v>
      </c>
      <c r="O2564" s="24"/>
      <c r="P2564" s="90">
        <v>80001</v>
      </c>
      <c r="Q2564" s="90" t="s">
        <v>540</v>
      </c>
      <c r="R2564" s="90" t="s">
        <v>2496</v>
      </c>
      <c r="S2564" s="90" t="s">
        <v>2496</v>
      </c>
      <c r="T2564" s="90" t="s">
        <v>2496</v>
      </c>
      <c r="U2564" s="90" t="s">
        <v>52</v>
      </c>
      <c r="V2564" s="94" t="s">
        <v>53</v>
      </c>
      <c r="W2564" s="90" t="s">
        <v>54</v>
      </c>
      <c r="X2564" s="90" t="s">
        <v>55</v>
      </c>
      <c r="Y2564" s="90" t="s">
        <v>2499</v>
      </c>
      <c r="Z2564" s="87">
        <v>46453000</v>
      </c>
      <c r="AA2564" s="120"/>
      <c r="AB2564" s="87"/>
      <c r="AC2564" s="87"/>
      <c r="AD2564" s="87"/>
      <c r="AE2564" s="120">
        <v>46453000</v>
      </c>
      <c r="AF2564" s="120"/>
      <c r="AG2564" s="89">
        <v>0</v>
      </c>
      <c r="AH2564" s="90" t="s">
        <v>567</v>
      </c>
      <c r="AI2564" s="90" t="s">
        <v>1511</v>
      </c>
      <c r="AJ2564" s="90" t="s">
        <v>2498</v>
      </c>
      <c r="AK2564" s="90"/>
      <c r="AL2564" s="90" t="s">
        <v>57</v>
      </c>
      <c r="AM2564" s="90"/>
      <c r="AN2564" s="90" t="s">
        <v>57</v>
      </c>
      <c r="AO2564" s="90"/>
      <c r="AP2564" s="90" t="s">
        <v>57</v>
      </c>
      <c r="AQ2564" s="90"/>
      <c r="AR2564" s="90" t="s">
        <v>57</v>
      </c>
      <c r="AS2564" s="90" t="s">
        <v>60</v>
      </c>
      <c r="AT2564" s="90" t="s">
        <v>61</v>
      </c>
      <c r="AU2564" s="97" t="s">
        <v>62</v>
      </c>
      <c r="AV2564" s="98" t="s">
        <v>125</v>
      </c>
      <c r="AW2564" s="98" t="s">
        <v>126</v>
      </c>
      <c r="AX2564" s="97">
        <v>3202032</v>
      </c>
      <c r="AY2564" s="98" t="s">
        <v>127</v>
      </c>
      <c r="AZ2564" s="98" t="s">
        <v>293</v>
      </c>
      <c r="BA2564" s="24"/>
    </row>
    <row r="2565" spans="1:53" ht="84.75" customHeight="1">
      <c r="A2565" s="23" t="str">
        <f>+IFERROR(VLOOKUP(R2565,'[2]Listas niveles'!$D$2:$E$11,2,FALSE),"")</f>
        <v>DTPA</v>
      </c>
      <c r="B2565" s="23" t="str">
        <f>+IFERROR(VLOOKUP(AS2565,'[2]Listas anexo 1'!$A$7:$B$8,2,FALSE),"")</f>
        <v>ADMIN</v>
      </c>
      <c r="C2565" s="23" t="str">
        <f>+IFERROR(VLOOKUP(AT2565,'[2]Listas anexo 1'!$A$13:$B$15,2,FALSE),"")</f>
        <v>ADMINYCOOR</v>
      </c>
      <c r="D2565" s="23" t="str">
        <f>+IFERROR(VLOOKUP(AT2565,'[2]Listas anexo 1'!$A$13:$C$15,3,FALSE),"")</f>
        <v>CONTRIBUIR</v>
      </c>
      <c r="E2565" s="23" t="str">
        <f>+IFERROR(VLOOKUP(AT2565,'[2]Listas anexo 1'!$A$19:$B$21,2,FALSE),"")</f>
        <v>ADMINOB</v>
      </c>
      <c r="F2565" s="23" t="str">
        <f>+IFERROR(VLOOKUP(AV2565,'[2]Listas anexo 1'!$J$13:$K$21,2,FALSE),"")</f>
        <v>ADOBI</v>
      </c>
      <c r="G2565" s="23" t="str">
        <f>+IFERROR(VLOOKUP(AW2565,'[2]LISTAS ANEXO 1. 2'!$A$9:$B$38,2,FALSE),"")</f>
        <v>AI</v>
      </c>
      <c r="H2565" s="23" t="str">
        <f>+IFERROR(IF(C2565="ADMINYCOOR",VLOOKUP(AY2565,'[2]LISTAS ANEXO 1. 3'!$B$13:$C$42,2,FALSE),IF(C2565="TASAS",VLOOKUP(AY2565,'[2]LISTAS ANEXO 1. 3'!$B$43:$C$51,2,FALSE),IF(C2565="FORTALECIMIENTO",VLOOKUP(AY2565,'[2]LISTAS ANEXO 1. 3'!$B$52:$C$58,2,FALSE),""))),"")</f>
        <v>AA</v>
      </c>
      <c r="I2565" s="23" t="str">
        <f>+IFERROR(VLOOKUP(#REF!,'[2]LISTAS ANEXO 1. 4'!$B$74:$C$90,2,FALSE),"")</f>
        <v/>
      </c>
      <c r="J2565" s="23" t="str">
        <f>+IFERROR(VLOOKUP(X2565,[2]ORDINALES!$B$2:$C$5,2,FALSE),"")</f>
        <v>CTADOS</v>
      </c>
      <c r="K2565" s="23" t="str">
        <f>+IFERROR(VLOOKUP(#REF!,[2]REGION!$G$2:$I$1125,2,FALSE),"")</f>
        <v/>
      </c>
      <c r="L2565" s="23" t="str">
        <f>+IFERROR(VLOOKUP(AI2565,[2]REGION!$G$2:$I$1125,2,FALSE),"")</f>
        <v>VALLE</v>
      </c>
      <c r="M2565" s="23" t="str">
        <f>+IFERROR(VLOOKUP(#REF!,[2]ORDINALES!$H$2:$I$382,2,FALSE),"")</f>
        <v/>
      </c>
      <c r="N2565" s="23" t="str">
        <f>IFERROR(VLOOKUP(U2565,'[2]Lista Willy'!$B$11:$D$14,3,FALSE),"")</f>
        <v>REC_11</v>
      </c>
      <c r="O2565" s="24"/>
      <c r="P2565" s="90">
        <v>80002</v>
      </c>
      <c r="Q2565" s="90" t="s">
        <v>540</v>
      </c>
      <c r="R2565" s="90" t="s">
        <v>2496</v>
      </c>
      <c r="S2565" s="90" t="s">
        <v>2496</v>
      </c>
      <c r="T2565" s="90" t="s">
        <v>2496</v>
      </c>
      <c r="U2565" s="90" t="s">
        <v>52</v>
      </c>
      <c r="V2565" s="94" t="s">
        <v>53</v>
      </c>
      <c r="W2565" s="90" t="s">
        <v>54</v>
      </c>
      <c r="X2565" s="90" t="s">
        <v>55</v>
      </c>
      <c r="Y2565" s="90" t="s">
        <v>2500</v>
      </c>
      <c r="Z2565" s="87">
        <v>64581000</v>
      </c>
      <c r="AA2565" s="120"/>
      <c r="AB2565" s="87"/>
      <c r="AC2565" s="87"/>
      <c r="AD2565" s="87"/>
      <c r="AE2565" s="120">
        <v>64581000</v>
      </c>
      <c r="AF2565" s="120"/>
      <c r="AG2565" s="89">
        <v>0</v>
      </c>
      <c r="AH2565" s="90" t="s">
        <v>567</v>
      </c>
      <c r="AI2565" s="90" t="s">
        <v>1511</v>
      </c>
      <c r="AJ2565" s="90" t="s">
        <v>2498</v>
      </c>
      <c r="AK2565" s="90"/>
      <c r="AL2565" s="90" t="s">
        <v>57</v>
      </c>
      <c r="AM2565" s="90"/>
      <c r="AN2565" s="90" t="s">
        <v>57</v>
      </c>
      <c r="AO2565" s="90"/>
      <c r="AP2565" s="90" t="s">
        <v>57</v>
      </c>
      <c r="AQ2565" s="90"/>
      <c r="AR2565" s="90" t="s">
        <v>57</v>
      </c>
      <c r="AS2565" s="90" t="s">
        <v>60</v>
      </c>
      <c r="AT2565" s="90" t="s">
        <v>61</v>
      </c>
      <c r="AU2565" s="97" t="s">
        <v>62</v>
      </c>
      <c r="AV2565" s="98" t="s">
        <v>125</v>
      </c>
      <c r="AW2565" s="98" t="s">
        <v>126</v>
      </c>
      <c r="AX2565" s="97">
        <v>3202032</v>
      </c>
      <c r="AY2565" s="98" t="s">
        <v>127</v>
      </c>
      <c r="AZ2565" s="98" t="s">
        <v>293</v>
      </c>
      <c r="BA2565" s="24"/>
    </row>
    <row r="2566" spans="1:53" ht="84.75" customHeight="1">
      <c r="A2566" s="23" t="str">
        <f>+IFERROR(VLOOKUP(R2566,'[2]Listas niveles'!$D$2:$E$11,2,FALSE),"")</f>
        <v>DTPA</v>
      </c>
      <c r="B2566" s="23" t="str">
        <f>+IFERROR(VLOOKUP(AS2566,'[2]Listas anexo 1'!$A$7:$B$8,2,FALSE),"")</f>
        <v>ADMIN</v>
      </c>
      <c r="C2566" s="23" t="str">
        <f>+IFERROR(VLOOKUP(AT2566,'[2]Listas anexo 1'!$A$13:$B$15,2,FALSE),"")</f>
        <v>ADMINYCOOR</v>
      </c>
      <c r="D2566" s="23" t="str">
        <f>+IFERROR(VLOOKUP(AT2566,'[2]Listas anexo 1'!$A$13:$C$15,3,FALSE),"")</f>
        <v>CONTRIBUIR</v>
      </c>
      <c r="E2566" s="23" t="str">
        <f>+IFERROR(VLOOKUP(AT2566,'[2]Listas anexo 1'!$A$19:$B$21,2,FALSE),"")</f>
        <v>ADMINOB</v>
      </c>
      <c r="F2566" s="23" t="str">
        <f>+IFERROR(VLOOKUP(AV2566,'[2]Listas anexo 1'!$J$13:$K$21,2,FALSE),"")</f>
        <v>ADOBI</v>
      </c>
      <c r="G2566" s="23" t="str">
        <f>+IFERROR(VLOOKUP(AW2566,'[2]LISTAS ANEXO 1. 2'!$A$9:$B$38,2,FALSE),"")</f>
        <v>AI</v>
      </c>
      <c r="H2566" s="23" t="str">
        <f>+IFERROR(IF(C2566="ADMINYCOOR",VLOOKUP(AY2566,'[2]LISTAS ANEXO 1. 3'!$B$13:$C$42,2,FALSE),IF(C2566="TASAS",VLOOKUP(AY2566,'[2]LISTAS ANEXO 1. 3'!$B$43:$C$51,2,FALSE),IF(C2566="FORTALECIMIENTO",VLOOKUP(AY2566,'[2]LISTAS ANEXO 1. 3'!$B$52:$C$58,2,FALSE),""))),"")</f>
        <v>AA</v>
      </c>
      <c r="I2566" s="23" t="str">
        <f>+IFERROR(VLOOKUP(#REF!,'[2]LISTAS ANEXO 1. 4'!$B$74:$C$90,2,FALSE),"")</f>
        <v/>
      </c>
      <c r="J2566" s="23" t="str">
        <f>+IFERROR(VLOOKUP(X2566,[2]ORDINALES!$B$2:$C$5,2,FALSE),"")</f>
        <v>CTADOS</v>
      </c>
      <c r="K2566" s="23" t="str">
        <f>+IFERROR(VLOOKUP(#REF!,[2]REGION!$G$2:$I$1125,2,FALSE),"")</f>
        <v/>
      </c>
      <c r="L2566" s="23" t="str">
        <f>+IFERROR(VLOOKUP(AI2566,[2]REGION!$G$2:$I$1125,2,FALSE),"")</f>
        <v>VALLE</v>
      </c>
      <c r="M2566" s="23" t="str">
        <f>+IFERROR(VLOOKUP(#REF!,[2]ORDINALES!$H$2:$I$382,2,FALSE),"")</f>
        <v/>
      </c>
      <c r="N2566" s="23" t="str">
        <f>IFERROR(VLOOKUP(U2566,'[2]Lista Willy'!$B$11:$D$14,3,FALSE),"")</f>
        <v>REC_11</v>
      </c>
      <c r="O2566" s="24"/>
      <c r="P2566" s="90">
        <v>80003</v>
      </c>
      <c r="Q2566" s="90" t="s">
        <v>540</v>
      </c>
      <c r="R2566" s="90" t="s">
        <v>2496</v>
      </c>
      <c r="S2566" s="90" t="s">
        <v>2496</v>
      </c>
      <c r="T2566" s="90" t="s">
        <v>2496</v>
      </c>
      <c r="U2566" s="90" t="s">
        <v>52</v>
      </c>
      <c r="V2566" s="94" t="s">
        <v>53</v>
      </c>
      <c r="W2566" s="90" t="s">
        <v>54</v>
      </c>
      <c r="X2566" s="90" t="s">
        <v>55</v>
      </c>
      <c r="Y2566" s="90" t="s">
        <v>2501</v>
      </c>
      <c r="Z2566" s="87">
        <v>64581000</v>
      </c>
      <c r="AA2566" s="120"/>
      <c r="AB2566" s="87"/>
      <c r="AC2566" s="87"/>
      <c r="AD2566" s="87"/>
      <c r="AE2566" s="120">
        <v>64581000</v>
      </c>
      <c r="AF2566" s="120"/>
      <c r="AG2566" s="89">
        <v>0</v>
      </c>
      <c r="AH2566" s="90" t="s">
        <v>567</v>
      </c>
      <c r="AI2566" s="90" t="s">
        <v>1511</v>
      </c>
      <c r="AJ2566" s="90" t="s">
        <v>2498</v>
      </c>
      <c r="AK2566" s="90"/>
      <c r="AL2566" s="90" t="s">
        <v>57</v>
      </c>
      <c r="AM2566" s="90"/>
      <c r="AN2566" s="90" t="s">
        <v>57</v>
      </c>
      <c r="AO2566" s="90"/>
      <c r="AP2566" s="90" t="s">
        <v>57</v>
      </c>
      <c r="AQ2566" s="90"/>
      <c r="AR2566" s="90" t="s">
        <v>57</v>
      </c>
      <c r="AS2566" s="90" t="s">
        <v>60</v>
      </c>
      <c r="AT2566" s="90" t="s">
        <v>61</v>
      </c>
      <c r="AU2566" s="97" t="s">
        <v>62</v>
      </c>
      <c r="AV2566" s="98" t="s">
        <v>125</v>
      </c>
      <c r="AW2566" s="98" t="s">
        <v>126</v>
      </c>
      <c r="AX2566" s="97">
        <v>3202032</v>
      </c>
      <c r="AY2566" s="98" t="s">
        <v>127</v>
      </c>
      <c r="AZ2566" s="98" t="s">
        <v>293</v>
      </c>
      <c r="BA2566" s="24"/>
    </row>
    <row r="2567" spans="1:53" ht="84.75" customHeight="1">
      <c r="A2567" s="23" t="str">
        <f>+IFERROR(VLOOKUP(R2567,'[2]Listas niveles'!$D$2:$E$11,2,FALSE),"")</f>
        <v>DTPA</v>
      </c>
      <c r="B2567" s="23" t="str">
        <f>+IFERROR(VLOOKUP(AS2567,'[2]Listas anexo 1'!$A$7:$B$8,2,FALSE),"")</f>
        <v>ADMIN</v>
      </c>
      <c r="C2567" s="23" t="str">
        <f>+IFERROR(VLOOKUP(AT2567,'[2]Listas anexo 1'!$A$13:$B$15,2,FALSE),"")</f>
        <v>ADMINYCOOR</v>
      </c>
      <c r="D2567" s="23" t="str">
        <f>+IFERROR(VLOOKUP(AT2567,'[2]Listas anexo 1'!$A$13:$C$15,3,FALSE),"")</f>
        <v>CONTRIBUIR</v>
      </c>
      <c r="E2567" s="23" t="str">
        <f>+IFERROR(VLOOKUP(AT2567,'[2]Listas anexo 1'!$A$19:$B$21,2,FALSE),"")</f>
        <v>ADMINOB</v>
      </c>
      <c r="F2567" s="23" t="str">
        <f>+IFERROR(VLOOKUP(AV2567,'[2]Listas anexo 1'!$J$13:$K$21,2,FALSE),"")</f>
        <v>ADOBI</v>
      </c>
      <c r="G2567" s="23" t="str">
        <f>+IFERROR(VLOOKUP(AW2567,'[2]LISTAS ANEXO 1. 2'!$A$9:$B$38,2,FALSE),"")</f>
        <v>AI</v>
      </c>
      <c r="H2567" s="23" t="str">
        <f>+IFERROR(IF(C2567="ADMINYCOOR",VLOOKUP(AY2567,'[2]LISTAS ANEXO 1. 3'!$B$13:$C$42,2,FALSE),IF(C2567="TASAS",VLOOKUP(AY2567,'[2]LISTAS ANEXO 1. 3'!$B$43:$C$51,2,FALSE),IF(C2567="FORTALECIMIENTO",VLOOKUP(AY2567,'[2]LISTAS ANEXO 1. 3'!$B$52:$C$58,2,FALSE),""))),"")</f>
        <v>AA</v>
      </c>
      <c r="I2567" s="23" t="str">
        <f>+IFERROR(VLOOKUP(#REF!,'[2]LISTAS ANEXO 1. 4'!$B$74:$C$90,2,FALSE),"")</f>
        <v/>
      </c>
      <c r="J2567" s="23" t="str">
        <f>+IFERROR(VLOOKUP(X2567,[2]ORDINALES!$B$2:$C$5,2,FALSE),"")</f>
        <v>CTADOS</v>
      </c>
      <c r="K2567" s="23" t="str">
        <f>+IFERROR(VLOOKUP(#REF!,[2]REGION!$G$2:$I$1125,2,FALSE),"")</f>
        <v/>
      </c>
      <c r="L2567" s="23" t="str">
        <f>+IFERROR(VLOOKUP(AI2567,[2]REGION!$G$2:$I$1125,2,FALSE),"")</f>
        <v>VALLE</v>
      </c>
      <c r="M2567" s="23" t="str">
        <f>+IFERROR(VLOOKUP(#REF!,[2]ORDINALES!$H$2:$I$382,2,FALSE),"")</f>
        <v/>
      </c>
      <c r="N2567" s="23" t="str">
        <f>IFERROR(VLOOKUP(U2567,'[2]Lista Willy'!$B$11:$D$14,3,FALSE),"")</f>
        <v>REC_11</v>
      </c>
      <c r="O2567" s="24"/>
      <c r="P2567" s="90">
        <v>80004</v>
      </c>
      <c r="Q2567" s="90" t="s">
        <v>540</v>
      </c>
      <c r="R2567" s="90" t="s">
        <v>2496</v>
      </c>
      <c r="S2567" s="90" t="s">
        <v>2496</v>
      </c>
      <c r="T2567" s="90" t="s">
        <v>2496</v>
      </c>
      <c r="U2567" s="90" t="s">
        <v>52</v>
      </c>
      <c r="V2567" s="94" t="s">
        <v>53</v>
      </c>
      <c r="W2567" s="90" t="s">
        <v>54</v>
      </c>
      <c r="X2567" s="90" t="s">
        <v>55</v>
      </c>
      <c r="Y2567" s="90" t="s">
        <v>2502</v>
      </c>
      <c r="Z2567" s="87">
        <v>245217743</v>
      </c>
      <c r="AA2567" s="120"/>
      <c r="AB2567" s="87"/>
      <c r="AC2567" s="87"/>
      <c r="AD2567" s="87"/>
      <c r="AE2567" s="120">
        <v>245217743</v>
      </c>
      <c r="AF2567" s="120"/>
      <c r="AG2567" s="89">
        <v>0</v>
      </c>
      <c r="AH2567" s="90" t="s">
        <v>567</v>
      </c>
      <c r="AI2567" s="90" t="s">
        <v>1511</v>
      </c>
      <c r="AJ2567" s="90" t="s">
        <v>2498</v>
      </c>
      <c r="AK2567" s="90"/>
      <c r="AL2567" s="90" t="s">
        <v>57</v>
      </c>
      <c r="AM2567" s="90"/>
      <c r="AN2567" s="90" t="s">
        <v>57</v>
      </c>
      <c r="AO2567" s="90"/>
      <c r="AP2567" s="90" t="s">
        <v>57</v>
      </c>
      <c r="AQ2567" s="90"/>
      <c r="AR2567" s="90" t="s">
        <v>57</v>
      </c>
      <c r="AS2567" s="90" t="s">
        <v>60</v>
      </c>
      <c r="AT2567" s="90" t="s">
        <v>61</v>
      </c>
      <c r="AU2567" s="97" t="s">
        <v>62</v>
      </c>
      <c r="AV2567" s="98" t="s">
        <v>125</v>
      </c>
      <c r="AW2567" s="98" t="s">
        <v>126</v>
      </c>
      <c r="AX2567" s="97">
        <v>3202032</v>
      </c>
      <c r="AY2567" s="98" t="s">
        <v>127</v>
      </c>
      <c r="AZ2567" s="98" t="s">
        <v>293</v>
      </c>
      <c r="BA2567" s="24"/>
    </row>
    <row r="2568" spans="1:53" ht="84.75" customHeight="1">
      <c r="A2568" s="23" t="str">
        <f>+IFERROR(VLOOKUP(R2568,'[2]Listas niveles'!$D$2:$E$11,2,FALSE),"")</f>
        <v>DTPA</v>
      </c>
      <c r="B2568" s="23" t="str">
        <f>+IFERROR(VLOOKUP(AS2568,'[2]Listas anexo 1'!$A$7:$B$8,2,FALSE),"")</f>
        <v>ADMIN</v>
      </c>
      <c r="C2568" s="23" t="str">
        <f>+IFERROR(VLOOKUP(AT2568,'[2]Listas anexo 1'!$A$13:$B$15,2,FALSE),"")</f>
        <v>ADMINYCOOR</v>
      </c>
      <c r="D2568" s="23" t="str">
        <f>+IFERROR(VLOOKUP(AT2568,'[2]Listas anexo 1'!$A$13:$C$15,3,FALSE),"")</f>
        <v>CONTRIBUIR</v>
      </c>
      <c r="E2568" s="23" t="str">
        <f>+IFERROR(VLOOKUP(AT2568,'[2]Listas anexo 1'!$A$19:$B$21,2,FALSE),"")</f>
        <v>ADMINOB</v>
      </c>
      <c r="F2568" s="23" t="str">
        <f>+IFERROR(VLOOKUP(AV2568,'[2]Listas anexo 1'!$J$13:$K$21,2,FALSE),"")</f>
        <v>ADOBI</v>
      </c>
      <c r="G2568" s="23" t="str">
        <f>+IFERROR(VLOOKUP(AW2568,'[2]LISTAS ANEXO 1. 2'!$A$9:$B$38,2,FALSE),"")</f>
        <v>AI</v>
      </c>
      <c r="H2568" s="23" t="str">
        <f>+IFERROR(IF(C2568="ADMINYCOOR",VLOOKUP(AY2568,'[2]LISTAS ANEXO 1. 3'!$B$13:$C$42,2,FALSE),IF(C2568="TASAS",VLOOKUP(AY2568,'[2]LISTAS ANEXO 1. 3'!$B$43:$C$51,2,FALSE),IF(C2568="FORTALECIMIENTO",VLOOKUP(AY2568,'[2]LISTAS ANEXO 1. 3'!$B$52:$C$58,2,FALSE),""))),"")</f>
        <v>AA</v>
      </c>
      <c r="I2568" s="23" t="str">
        <f>+IFERROR(VLOOKUP(#REF!,'[2]LISTAS ANEXO 1. 4'!$B$74:$C$90,2,FALSE),"")</f>
        <v/>
      </c>
      <c r="J2568" s="23" t="str">
        <f>+IFERROR(VLOOKUP(X2568,[2]ORDINALES!$B$2:$C$5,2,FALSE),"")</f>
        <v>CTADOS</v>
      </c>
      <c r="K2568" s="23" t="str">
        <f>+IFERROR(VLOOKUP(#REF!,[2]REGION!$G$2:$I$1125,2,FALSE),"")</f>
        <v/>
      </c>
      <c r="L2568" s="23" t="str">
        <f>+IFERROR(VLOOKUP(AI2568,[2]REGION!$G$2:$I$1125,2,FALSE),"")</f>
        <v>VALLE</v>
      </c>
      <c r="M2568" s="23" t="str">
        <f>+IFERROR(VLOOKUP(#REF!,[2]ORDINALES!$H$2:$I$382,2,FALSE),"")</f>
        <v/>
      </c>
      <c r="N2568" s="23" t="str">
        <f>IFERROR(VLOOKUP(U2568,'[2]Lista Willy'!$B$11:$D$14,3,FALSE),"")</f>
        <v>REC_11</v>
      </c>
      <c r="O2568" s="24"/>
      <c r="P2568" s="90">
        <v>80005</v>
      </c>
      <c r="Q2568" s="90" t="s">
        <v>540</v>
      </c>
      <c r="R2568" s="90" t="s">
        <v>2496</v>
      </c>
      <c r="S2568" s="90" t="s">
        <v>2496</v>
      </c>
      <c r="T2568" s="90" t="s">
        <v>2496</v>
      </c>
      <c r="U2568" s="90" t="s">
        <v>52</v>
      </c>
      <c r="V2568" s="94" t="s">
        <v>53</v>
      </c>
      <c r="W2568" s="90" t="s">
        <v>54</v>
      </c>
      <c r="X2568" s="90" t="s">
        <v>55</v>
      </c>
      <c r="Y2568" s="90" t="s">
        <v>2503</v>
      </c>
      <c r="Z2568" s="87">
        <v>160000000</v>
      </c>
      <c r="AA2568" s="120"/>
      <c r="AB2568" s="87"/>
      <c r="AC2568" s="87"/>
      <c r="AD2568" s="87"/>
      <c r="AE2568" s="120">
        <v>160000000</v>
      </c>
      <c r="AF2568" s="120"/>
      <c r="AG2568" s="89">
        <v>0</v>
      </c>
      <c r="AH2568" s="90" t="s">
        <v>567</v>
      </c>
      <c r="AI2568" s="90" t="s">
        <v>1511</v>
      </c>
      <c r="AJ2568" s="90" t="s">
        <v>2498</v>
      </c>
      <c r="AK2568" s="90"/>
      <c r="AL2568" s="90" t="s">
        <v>57</v>
      </c>
      <c r="AM2568" s="90"/>
      <c r="AN2568" s="90" t="s">
        <v>57</v>
      </c>
      <c r="AO2568" s="90"/>
      <c r="AP2568" s="90" t="s">
        <v>57</v>
      </c>
      <c r="AQ2568" s="90"/>
      <c r="AR2568" s="90" t="s">
        <v>57</v>
      </c>
      <c r="AS2568" s="90" t="s">
        <v>60</v>
      </c>
      <c r="AT2568" s="90" t="s">
        <v>61</v>
      </c>
      <c r="AU2568" s="97" t="s">
        <v>62</v>
      </c>
      <c r="AV2568" s="98" t="s">
        <v>125</v>
      </c>
      <c r="AW2568" s="98" t="s">
        <v>126</v>
      </c>
      <c r="AX2568" s="97">
        <v>3202032</v>
      </c>
      <c r="AY2568" s="98" t="s">
        <v>127</v>
      </c>
      <c r="AZ2568" s="98" t="s">
        <v>128</v>
      </c>
      <c r="BA2568" s="24"/>
    </row>
    <row r="2569" spans="1:53" ht="84.75" customHeight="1">
      <c r="A2569" s="23" t="str">
        <f>+IFERROR(VLOOKUP(R2569,'[2]Listas niveles'!$D$2:$E$11,2,FALSE),"")</f>
        <v>DTPA</v>
      </c>
      <c r="B2569" s="23" t="str">
        <f>+IFERROR(VLOOKUP(AS2569,'[2]Listas anexo 1'!$A$7:$B$8,2,FALSE),"")</f>
        <v>ADMIN</v>
      </c>
      <c r="C2569" s="23" t="str">
        <f>+IFERROR(VLOOKUP(AT2569,'[2]Listas anexo 1'!$A$13:$B$15,2,FALSE),"")</f>
        <v>ADMINYCOOR</v>
      </c>
      <c r="D2569" s="23" t="str">
        <f>+IFERROR(VLOOKUP(AT2569,'[2]Listas anexo 1'!$A$13:$C$15,3,FALSE),"")</f>
        <v>CONTRIBUIR</v>
      </c>
      <c r="E2569" s="23" t="str">
        <f>+IFERROR(VLOOKUP(AT2569,'[2]Listas anexo 1'!$A$19:$B$21,2,FALSE),"")</f>
        <v>ADMINOB</v>
      </c>
      <c r="F2569" s="23" t="str">
        <f>+IFERROR(VLOOKUP(AV2569,'[2]Listas anexo 1'!$J$13:$K$21,2,FALSE),"")</f>
        <v>ADOBI</v>
      </c>
      <c r="G2569" s="23" t="str">
        <f>+IFERROR(VLOOKUP(AW2569,'[2]LISTAS ANEXO 1. 2'!$A$9:$B$38,2,FALSE),"")</f>
        <v>AI</v>
      </c>
      <c r="H2569" s="23" t="str">
        <f>+IFERROR(IF(C2569="ADMINYCOOR",VLOOKUP(AY2569,'[2]LISTAS ANEXO 1. 3'!$B$13:$C$42,2,FALSE),IF(C2569="TASAS",VLOOKUP(AY2569,'[2]LISTAS ANEXO 1. 3'!$B$43:$C$51,2,FALSE),IF(C2569="FORTALECIMIENTO",VLOOKUP(AY2569,'[2]LISTAS ANEXO 1. 3'!$B$52:$C$58,2,FALSE),""))),"")</f>
        <v>AA</v>
      </c>
      <c r="I2569" s="23" t="str">
        <f>+IFERROR(VLOOKUP(#REF!,'[2]LISTAS ANEXO 1. 4'!$B$74:$C$90,2,FALSE),"")</f>
        <v/>
      </c>
      <c r="J2569" s="23" t="str">
        <f>+IFERROR(VLOOKUP(X2569,[2]ORDINALES!$B$2:$C$5,2,FALSE),"")</f>
        <v>CTADOS</v>
      </c>
      <c r="K2569" s="23" t="str">
        <f>+IFERROR(VLOOKUP(#REF!,[2]REGION!$G$2:$I$1125,2,FALSE),"")</f>
        <v/>
      </c>
      <c r="L2569" s="23" t="str">
        <f>+IFERROR(VLOOKUP(AI2569,[2]REGION!$G$2:$I$1125,2,FALSE),"")</f>
        <v>VALLE</v>
      </c>
      <c r="M2569" s="23" t="str">
        <f>+IFERROR(VLOOKUP(#REF!,[2]ORDINALES!$H$2:$I$382,2,FALSE),"")</f>
        <v/>
      </c>
      <c r="N2569" s="23" t="str">
        <f>IFERROR(VLOOKUP(U2569,'[2]Lista Willy'!$B$11:$D$14,3,FALSE),"")</f>
        <v>REC_11</v>
      </c>
      <c r="O2569" s="24"/>
      <c r="P2569" s="90">
        <v>80006</v>
      </c>
      <c r="Q2569" s="90" t="s">
        <v>540</v>
      </c>
      <c r="R2569" s="90" t="s">
        <v>2496</v>
      </c>
      <c r="S2569" s="90" t="s">
        <v>2496</v>
      </c>
      <c r="T2569" s="90" t="s">
        <v>2496</v>
      </c>
      <c r="U2569" s="90" t="s">
        <v>52</v>
      </c>
      <c r="V2569" s="94" t="s">
        <v>53</v>
      </c>
      <c r="W2569" s="90" t="s">
        <v>54</v>
      </c>
      <c r="X2569" s="90" t="s">
        <v>55</v>
      </c>
      <c r="Y2569" s="90" t="s">
        <v>2504</v>
      </c>
      <c r="Z2569" s="87">
        <v>125572853</v>
      </c>
      <c r="AA2569" s="120"/>
      <c r="AB2569" s="87"/>
      <c r="AC2569" s="87"/>
      <c r="AD2569" s="87"/>
      <c r="AE2569" s="120">
        <v>125572853</v>
      </c>
      <c r="AF2569" s="120"/>
      <c r="AG2569" s="89">
        <v>0</v>
      </c>
      <c r="AH2569" s="90" t="s">
        <v>567</v>
      </c>
      <c r="AI2569" s="90" t="s">
        <v>1511</v>
      </c>
      <c r="AJ2569" s="90" t="s">
        <v>2498</v>
      </c>
      <c r="AK2569" s="90"/>
      <c r="AL2569" s="90" t="s">
        <v>57</v>
      </c>
      <c r="AM2569" s="90"/>
      <c r="AN2569" s="90" t="s">
        <v>57</v>
      </c>
      <c r="AO2569" s="90"/>
      <c r="AP2569" s="90" t="s">
        <v>57</v>
      </c>
      <c r="AQ2569" s="90"/>
      <c r="AR2569" s="90" t="s">
        <v>57</v>
      </c>
      <c r="AS2569" s="90" t="s">
        <v>60</v>
      </c>
      <c r="AT2569" s="90" t="s">
        <v>61</v>
      </c>
      <c r="AU2569" s="97" t="s">
        <v>62</v>
      </c>
      <c r="AV2569" s="98" t="s">
        <v>125</v>
      </c>
      <c r="AW2569" s="98" t="s">
        <v>126</v>
      </c>
      <c r="AX2569" s="97">
        <v>3202032</v>
      </c>
      <c r="AY2569" s="98" t="s">
        <v>127</v>
      </c>
      <c r="AZ2569" s="98" t="s">
        <v>293</v>
      </c>
      <c r="BA2569" s="24"/>
    </row>
    <row r="2570" spans="1:53" ht="84.75" customHeight="1">
      <c r="A2570" s="23" t="str">
        <f>+IFERROR(VLOOKUP(R2570,'[2]Listas niveles'!$D$2:$E$11,2,FALSE),"")</f>
        <v>DTPA</v>
      </c>
      <c r="B2570" s="23" t="str">
        <f>+IFERROR(VLOOKUP(AS2570,'[2]Listas anexo 1'!$A$7:$B$8,2,FALSE),"")</f>
        <v>ADMIN</v>
      </c>
      <c r="C2570" s="23" t="str">
        <f>+IFERROR(VLOOKUP(AT2570,'[2]Listas anexo 1'!$A$13:$B$15,2,FALSE),"")</f>
        <v>ADMINYCOOR</v>
      </c>
      <c r="D2570" s="23" t="str">
        <f>+IFERROR(VLOOKUP(AT2570,'[2]Listas anexo 1'!$A$13:$C$15,3,FALSE),"")</f>
        <v>CONTRIBUIR</v>
      </c>
      <c r="E2570" s="23" t="str">
        <f>+IFERROR(VLOOKUP(AT2570,'[2]Listas anexo 1'!$A$19:$B$21,2,FALSE),"")</f>
        <v>ADMINOB</v>
      </c>
      <c r="F2570" s="23" t="str">
        <f>+IFERROR(VLOOKUP(AV2570,'[2]Listas anexo 1'!$J$13:$K$21,2,FALSE),"")</f>
        <v>ADOBI</v>
      </c>
      <c r="G2570" s="23" t="str">
        <f>+IFERROR(VLOOKUP(AW2570,'[2]LISTAS ANEXO 1. 2'!$A$9:$B$38,2,FALSE),"")</f>
        <v>AI</v>
      </c>
      <c r="H2570" s="23" t="str">
        <f>+IFERROR(IF(C2570="ADMINYCOOR",VLOOKUP(AY2570,'[2]LISTAS ANEXO 1. 3'!$B$13:$C$42,2,FALSE),IF(C2570="TASAS",VLOOKUP(AY2570,'[2]LISTAS ANEXO 1. 3'!$B$43:$C$51,2,FALSE),IF(C2570="FORTALECIMIENTO",VLOOKUP(AY2570,'[2]LISTAS ANEXO 1. 3'!$B$52:$C$58,2,FALSE),""))),"")</f>
        <v>AA</v>
      </c>
      <c r="I2570" s="23" t="str">
        <f>+IFERROR(VLOOKUP(#REF!,'[2]LISTAS ANEXO 1. 4'!$B$74:$C$90,2,FALSE),"")</f>
        <v/>
      </c>
      <c r="J2570" s="23" t="str">
        <f>+IFERROR(VLOOKUP(X2570,[2]ORDINALES!$B$2:$C$5,2,FALSE),"")</f>
        <v>CTADOS</v>
      </c>
      <c r="K2570" s="23" t="str">
        <f>+IFERROR(VLOOKUP(#REF!,[2]REGION!$G$2:$I$1125,2,FALSE),"")</f>
        <v/>
      </c>
      <c r="L2570" s="23" t="str">
        <f>+IFERROR(VLOOKUP(AI2570,[2]REGION!$G$2:$I$1125,2,FALSE),"")</f>
        <v>VALLE</v>
      </c>
      <c r="M2570" s="23" t="str">
        <f>+IFERROR(VLOOKUP(#REF!,[2]ORDINALES!$H$2:$I$382,2,FALSE),"")</f>
        <v/>
      </c>
      <c r="N2570" s="23" t="str">
        <f>IFERROR(VLOOKUP(U2570,'[2]Lista Willy'!$B$11:$D$14,3,FALSE),"")</f>
        <v>REC_11</v>
      </c>
      <c r="O2570" s="24"/>
      <c r="P2570" s="90">
        <v>80007</v>
      </c>
      <c r="Q2570" s="90" t="s">
        <v>540</v>
      </c>
      <c r="R2570" s="90" t="s">
        <v>2496</v>
      </c>
      <c r="S2570" s="90" t="s">
        <v>2496</v>
      </c>
      <c r="T2570" s="90" t="s">
        <v>2496</v>
      </c>
      <c r="U2570" s="90" t="s">
        <v>52</v>
      </c>
      <c r="V2570" s="94" t="s">
        <v>53</v>
      </c>
      <c r="W2570" s="90" t="s">
        <v>54</v>
      </c>
      <c r="X2570" s="90" t="s">
        <v>55</v>
      </c>
      <c r="Y2570" s="90" t="s">
        <v>2505</v>
      </c>
      <c r="Z2570" s="87">
        <v>11000000</v>
      </c>
      <c r="AA2570" s="120"/>
      <c r="AB2570" s="87"/>
      <c r="AC2570" s="87"/>
      <c r="AD2570" s="87"/>
      <c r="AE2570" s="120">
        <v>11000000</v>
      </c>
      <c r="AF2570" s="120"/>
      <c r="AG2570" s="89">
        <v>0</v>
      </c>
      <c r="AH2570" s="90" t="s">
        <v>567</v>
      </c>
      <c r="AI2570" s="90" t="s">
        <v>1511</v>
      </c>
      <c r="AJ2570" s="90" t="s">
        <v>2498</v>
      </c>
      <c r="AK2570" s="90"/>
      <c r="AL2570" s="90" t="s">
        <v>57</v>
      </c>
      <c r="AM2570" s="90"/>
      <c r="AN2570" s="90" t="s">
        <v>57</v>
      </c>
      <c r="AO2570" s="90"/>
      <c r="AP2570" s="90" t="s">
        <v>57</v>
      </c>
      <c r="AQ2570" s="90"/>
      <c r="AR2570" s="90" t="s">
        <v>57</v>
      </c>
      <c r="AS2570" s="90" t="s">
        <v>60</v>
      </c>
      <c r="AT2570" s="90" t="s">
        <v>61</v>
      </c>
      <c r="AU2570" s="97" t="s">
        <v>62</v>
      </c>
      <c r="AV2570" s="98" t="s">
        <v>125</v>
      </c>
      <c r="AW2570" s="98" t="s">
        <v>126</v>
      </c>
      <c r="AX2570" s="97">
        <v>3202032</v>
      </c>
      <c r="AY2570" s="98" t="s">
        <v>127</v>
      </c>
      <c r="AZ2570" s="98" t="s">
        <v>128</v>
      </c>
      <c r="BA2570" s="24"/>
    </row>
    <row r="2571" spans="1:53" ht="84.75" customHeight="1">
      <c r="A2571" s="23" t="str">
        <f>+IFERROR(VLOOKUP(R2571,'[2]Listas niveles'!$D$2:$E$11,2,FALSE),"")</f>
        <v>DTPA</v>
      </c>
      <c r="B2571" s="23" t="str">
        <f>+IFERROR(VLOOKUP(AS2571,'[2]Listas anexo 1'!$A$7:$B$8,2,FALSE),"")</f>
        <v>ADMIN</v>
      </c>
      <c r="C2571" s="23" t="str">
        <f>+IFERROR(VLOOKUP(AT2571,'[2]Listas anexo 1'!$A$13:$B$15,2,FALSE),"")</f>
        <v>ADMINYCOOR</v>
      </c>
      <c r="D2571" s="23" t="str">
        <f>+IFERROR(VLOOKUP(AT2571,'[2]Listas anexo 1'!$A$13:$C$15,3,FALSE),"")</f>
        <v>CONTRIBUIR</v>
      </c>
      <c r="E2571" s="23" t="str">
        <f>+IFERROR(VLOOKUP(AT2571,'[2]Listas anexo 1'!$A$19:$B$21,2,FALSE),"")</f>
        <v>ADMINOB</v>
      </c>
      <c r="F2571" s="23" t="str">
        <f>+IFERROR(VLOOKUP(AV2571,'[2]Listas anexo 1'!$J$13:$K$21,2,FALSE),"")</f>
        <v>ADOBI</v>
      </c>
      <c r="G2571" s="23" t="str">
        <f>+IFERROR(VLOOKUP(AW2571,'[2]LISTAS ANEXO 1. 2'!$A$9:$B$38,2,FALSE),"")</f>
        <v>AI</v>
      </c>
      <c r="H2571" s="23" t="str">
        <f>+IFERROR(IF(C2571="ADMINYCOOR",VLOOKUP(AY2571,'[2]LISTAS ANEXO 1. 3'!$B$13:$C$42,2,FALSE),IF(C2571="TASAS",VLOOKUP(AY2571,'[2]LISTAS ANEXO 1. 3'!$B$43:$C$51,2,FALSE),IF(C2571="FORTALECIMIENTO",VLOOKUP(AY2571,'[2]LISTAS ANEXO 1. 3'!$B$52:$C$58,2,FALSE),""))),"")</f>
        <v>AA</v>
      </c>
      <c r="I2571" s="23" t="str">
        <f>+IFERROR(VLOOKUP(#REF!,'[2]LISTAS ANEXO 1. 4'!$B$74:$C$90,2,FALSE),"")</f>
        <v/>
      </c>
      <c r="J2571" s="23" t="str">
        <f>+IFERROR(VLOOKUP(X2571,[2]ORDINALES!$B$2:$C$5,2,FALSE),"")</f>
        <v>CTADOS</v>
      </c>
      <c r="K2571" s="23" t="str">
        <f>+IFERROR(VLOOKUP(#REF!,[2]REGION!$G$2:$I$1125,2,FALSE),"")</f>
        <v/>
      </c>
      <c r="L2571" s="23" t="str">
        <f>+IFERROR(VLOOKUP(AI2571,[2]REGION!$G$2:$I$1125,2,FALSE),"")</f>
        <v>VALLE</v>
      </c>
      <c r="M2571" s="23" t="str">
        <f>+IFERROR(VLOOKUP(#REF!,[2]ORDINALES!$H$2:$I$382,2,FALSE),"")</f>
        <v/>
      </c>
      <c r="N2571" s="23" t="str">
        <f>IFERROR(VLOOKUP(U2571,'[2]Lista Willy'!$B$11:$D$14,3,FALSE),"")</f>
        <v>REC_11</v>
      </c>
      <c r="O2571" s="24"/>
      <c r="P2571" s="90">
        <v>80008</v>
      </c>
      <c r="Q2571" s="90" t="s">
        <v>540</v>
      </c>
      <c r="R2571" s="90" t="s">
        <v>2496</v>
      </c>
      <c r="S2571" s="90" t="s">
        <v>2496</v>
      </c>
      <c r="T2571" s="90" t="s">
        <v>2496</v>
      </c>
      <c r="U2571" s="90" t="s">
        <v>52</v>
      </c>
      <c r="V2571" s="94" t="s">
        <v>53</v>
      </c>
      <c r="W2571" s="90" t="s">
        <v>54</v>
      </c>
      <c r="X2571" s="90" t="s">
        <v>55</v>
      </c>
      <c r="Y2571" s="90" t="s">
        <v>2506</v>
      </c>
      <c r="Z2571" s="87">
        <v>23000000</v>
      </c>
      <c r="AA2571" s="120"/>
      <c r="AB2571" s="87"/>
      <c r="AC2571" s="87"/>
      <c r="AD2571" s="87"/>
      <c r="AE2571" s="120">
        <v>23000000</v>
      </c>
      <c r="AF2571" s="120"/>
      <c r="AG2571" s="89">
        <v>0</v>
      </c>
      <c r="AH2571" s="90" t="s">
        <v>567</v>
      </c>
      <c r="AI2571" s="90" t="s">
        <v>1511</v>
      </c>
      <c r="AJ2571" s="90" t="s">
        <v>2498</v>
      </c>
      <c r="AK2571" s="90"/>
      <c r="AL2571" s="90" t="s">
        <v>57</v>
      </c>
      <c r="AM2571" s="90"/>
      <c r="AN2571" s="90" t="s">
        <v>57</v>
      </c>
      <c r="AO2571" s="90"/>
      <c r="AP2571" s="90" t="s">
        <v>57</v>
      </c>
      <c r="AQ2571" s="90"/>
      <c r="AR2571" s="90" t="s">
        <v>57</v>
      </c>
      <c r="AS2571" s="90" t="s">
        <v>60</v>
      </c>
      <c r="AT2571" s="90" t="s">
        <v>61</v>
      </c>
      <c r="AU2571" s="97" t="s">
        <v>62</v>
      </c>
      <c r="AV2571" s="98" t="s">
        <v>125</v>
      </c>
      <c r="AW2571" s="98" t="s">
        <v>126</v>
      </c>
      <c r="AX2571" s="97">
        <v>3202032</v>
      </c>
      <c r="AY2571" s="98" t="s">
        <v>127</v>
      </c>
      <c r="AZ2571" s="98" t="s">
        <v>128</v>
      </c>
      <c r="BA2571" s="24"/>
    </row>
    <row r="2572" spans="1:53" ht="84.75" customHeight="1">
      <c r="A2572" s="23" t="str">
        <f>+IFERROR(VLOOKUP(R2572,'[2]Listas niveles'!$D$2:$E$11,2,FALSE),"")</f>
        <v>DTPA</v>
      </c>
      <c r="B2572" s="23" t="str">
        <f>+IFERROR(VLOOKUP(AS2572,'[2]Listas anexo 1'!$A$7:$B$8,2,FALSE),"")</f>
        <v>ADMIN</v>
      </c>
      <c r="C2572" s="23" t="str">
        <f>+IFERROR(VLOOKUP(AT2572,'[2]Listas anexo 1'!$A$13:$B$15,2,FALSE),"")</f>
        <v>ADMINYCOOR</v>
      </c>
      <c r="D2572" s="23" t="str">
        <f>+IFERROR(VLOOKUP(AT2572,'[2]Listas anexo 1'!$A$13:$C$15,3,FALSE),"")</f>
        <v>CONTRIBUIR</v>
      </c>
      <c r="E2572" s="23" t="str">
        <f>+IFERROR(VLOOKUP(AT2572,'[2]Listas anexo 1'!$A$19:$B$21,2,FALSE),"")</f>
        <v>ADMINOB</v>
      </c>
      <c r="F2572" s="23" t="str">
        <f>+IFERROR(VLOOKUP(AV2572,'[2]Listas anexo 1'!$J$13:$K$21,2,FALSE),"")</f>
        <v>ADOBI</v>
      </c>
      <c r="G2572" s="23" t="str">
        <f>+IFERROR(VLOOKUP(AW2572,'[2]LISTAS ANEXO 1. 2'!$A$9:$B$38,2,FALSE),"")</f>
        <v>AI</v>
      </c>
      <c r="H2572" s="23" t="str">
        <f>+IFERROR(IF(C2572="ADMINYCOOR",VLOOKUP(AY2572,'[2]LISTAS ANEXO 1. 3'!$B$13:$C$42,2,FALSE),IF(C2572="TASAS",VLOOKUP(AY2572,'[2]LISTAS ANEXO 1. 3'!$B$43:$C$51,2,FALSE),IF(C2572="FORTALECIMIENTO",VLOOKUP(AY2572,'[2]LISTAS ANEXO 1. 3'!$B$52:$C$58,2,FALSE),""))),"")</f>
        <v>AA</v>
      </c>
      <c r="I2572" s="23" t="str">
        <f>+IFERROR(VLOOKUP(#REF!,'[2]LISTAS ANEXO 1. 4'!$B$74:$C$90,2,FALSE),"")</f>
        <v/>
      </c>
      <c r="J2572" s="23" t="str">
        <f>+IFERROR(VLOOKUP(X2572,[2]ORDINALES!$B$2:$C$5,2,FALSE),"")</f>
        <v>CTADOS</v>
      </c>
      <c r="K2572" s="23" t="str">
        <f>+IFERROR(VLOOKUP(#REF!,[2]REGION!$G$2:$I$1125,2,FALSE),"")</f>
        <v/>
      </c>
      <c r="L2572" s="23" t="str">
        <f>+IFERROR(VLOOKUP(AI2572,[2]REGION!$G$2:$I$1125,2,FALSE),"")</f>
        <v>VALLE</v>
      </c>
      <c r="M2572" s="23" t="str">
        <f>+IFERROR(VLOOKUP(#REF!,[2]ORDINALES!$H$2:$I$382,2,FALSE),"")</f>
        <v/>
      </c>
      <c r="N2572" s="23" t="str">
        <f>IFERROR(VLOOKUP(U2572,'[2]Lista Willy'!$B$11:$D$14,3,FALSE),"")</f>
        <v>REC_11</v>
      </c>
      <c r="O2572" s="24"/>
      <c r="P2572" s="90">
        <v>80009</v>
      </c>
      <c r="Q2572" s="90" t="s">
        <v>540</v>
      </c>
      <c r="R2572" s="90" t="s">
        <v>2496</v>
      </c>
      <c r="S2572" s="90" t="s">
        <v>2496</v>
      </c>
      <c r="T2572" s="90" t="s">
        <v>2496</v>
      </c>
      <c r="U2572" s="90" t="s">
        <v>52</v>
      </c>
      <c r="V2572" s="94" t="s">
        <v>53</v>
      </c>
      <c r="W2572" s="90" t="s">
        <v>54</v>
      </c>
      <c r="X2572" s="90" t="s">
        <v>55</v>
      </c>
      <c r="Y2572" s="90" t="s">
        <v>2507</v>
      </c>
      <c r="Z2572" s="87">
        <v>115000000</v>
      </c>
      <c r="AA2572" s="120"/>
      <c r="AB2572" s="87"/>
      <c r="AC2572" s="87"/>
      <c r="AD2572" s="87"/>
      <c r="AE2572" s="120">
        <v>115000000</v>
      </c>
      <c r="AF2572" s="120"/>
      <c r="AG2572" s="89">
        <v>0</v>
      </c>
      <c r="AH2572" s="90" t="s">
        <v>567</v>
      </c>
      <c r="AI2572" s="90" t="s">
        <v>1511</v>
      </c>
      <c r="AJ2572" s="90" t="s">
        <v>2498</v>
      </c>
      <c r="AK2572" s="90"/>
      <c r="AL2572" s="90" t="s">
        <v>57</v>
      </c>
      <c r="AM2572" s="90"/>
      <c r="AN2572" s="90" t="s">
        <v>57</v>
      </c>
      <c r="AO2572" s="90"/>
      <c r="AP2572" s="90" t="s">
        <v>57</v>
      </c>
      <c r="AQ2572" s="90"/>
      <c r="AR2572" s="90" t="s">
        <v>57</v>
      </c>
      <c r="AS2572" s="90" t="s">
        <v>60</v>
      </c>
      <c r="AT2572" s="90" t="s">
        <v>61</v>
      </c>
      <c r="AU2572" s="97" t="s">
        <v>62</v>
      </c>
      <c r="AV2572" s="98" t="s">
        <v>125</v>
      </c>
      <c r="AW2572" s="98" t="s">
        <v>126</v>
      </c>
      <c r="AX2572" s="97">
        <v>3202032</v>
      </c>
      <c r="AY2572" s="98" t="s">
        <v>127</v>
      </c>
      <c r="AZ2572" s="98" t="s">
        <v>128</v>
      </c>
      <c r="BA2572" s="24"/>
    </row>
    <row r="2573" spans="1:53" ht="84.75" customHeight="1">
      <c r="A2573" s="23" t="str">
        <f>+IFERROR(VLOOKUP(R2573,'[2]Listas niveles'!$D$2:$E$11,2,FALSE),"")</f>
        <v>DTPA</v>
      </c>
      <c r="B2573" s="23" t="str">
        <f>+IFERROR(VLOOKUP(AS2573,'[2]Listas anexo 1'!$A$7:$B$8,2,FALSE),"")</f>
        <v>ADMIN</v>
      </c>
      <c r="C2573" s="23" t="str">
        <f>+IFERROR(VLOOKUP(AT2573,'[2]Listas anexo 1'!$A$13:$B$15,2,FALSE),"")</f>
        <v>ADMINYCOOR</v>
      </c>
      <c r="D2573" s="23" t="str">
        <f>+IFERROR(VLOOKUP(AT2573,'[2]Listas anexo 1'!$A$13:$C$15,3,FALSE),"")</f>
        <v>CONTRIBUIR</v>
      </c>
      <c r="E2573" s="23" t="str">
        <f>+IFERROR(VLOOKUP(AT2573,'[2]Listas anexo 1'!$A$19:$B$21,2,FALSE),"")</f>
        <v>ADMINOB</v>
      </c>
      <c r="F2573" s="23" t="str">
        <f>+IFERROR(VLOOKUP(AV2573,'[2]Listas anexo 1'!$J$13:$K$21,2,FALSE),"")</f>
        <v>ADOBI</v>
      </c>
      <c r="G2573" s="23" t="str">
        <f>+IFERROR(VLOOKUP(AW2573,'[2]LISTAS ANEXO 1. 2'!$A$9:$B$38,2,FALSE),"")</f>
        <v>AI</v>
      </c>
      <c r="H2573" s="23" t="str">
        <f>+IFERROR(IF(C2573="ADMINYCOOR",VLOOKUP(AY2573,'[2]LISTAS ANEXO 1. 3'!$B$13:$C$42,2,FALSE),IF(C2573="TASAS",VLOOKUP(AY2573,'[2]LISTAS ANEXO 1. 3'!$B$43:$C$51,2,FALSE),IF(C2573="FORTALECIMIENTO",VLOOKUP(AY2573,'[2]LISTAS ANEXO 1. 3'!$B$52:$C$58,2,FALSE),""))),"")</f>
        <v>AA</v>
      </c>
      <c r="I2573" s="23" t="str">
        <f>+IFERROR(VLOOKUP(#REF!,'[2]LISTAS ANEXO 1. 4'!$B$74:$C$90,2,FALSE),"")</f>
        <v/>
      </c>
      <c r="J2573" s="23" t="str">
        <f>+IFERROR(VLOOKUP(X2573,[2]ORDINALES!$B$2:$C$5,2,FALSE),"")</f>
        <v>CTADOS</v>
      </c>
      <c r="K2573" s="23" t="str">
        <f>+IFERROR(VLOOKUP(#REF!,[2]REGION!$G$2:$I$1125,2,FALSE),"")</f>
        <v/>
      </c>
      <c r="L2573" s="23" t="str">
        <f>+IFERROR(VLOOKUP(AI2573,[2]REGION!$G$2:$I$1125,2,FALSE),"")</f>
        <v>VALLE</v>
      </c>
      <c r="M2573" s="23" t="str">
        <f>+IFERROR(VLOOKUP(#REF!,[2]ORDINALES!$H$2:$I$382,2,FALSE),"")</f>
        <v/>
      </c>
      <c r="N2573" s="23" t="str">
        <f>IFERROR(VLOOKUP(U2573,'[2]Lista Willy'!$B$11:$D$14,3,FALSE),"")</f>
        <v>REC_11</v>
      </c>
      <c r="O2573" s="24"/>
      <c r="P2573" s="90">
        <v>80010</v>
      </c>
      <c r="Q2573" s="90" t="s">
        <v>540</v>
      </c>
      <c r="R2573" s="90" t="s">
        <v>2496</v>
      </c>
      <c r="S2573" s="90" t="s">
        <v>2496</v>
      </c>
      <c r="T2573" s="90" t="s">
        <v>2496</v>
      </c>
      <c r="U2573" s="90" t="s">
        <v>52</v>
      </c>
      <c r="V2573" s="94" t="s">
        <v>53</v>
      </c>
      <c r="W2573" s="90" t="s">
        <v>54</v>
      </c>
      <c r="X2573" s="90" t="s">
        <v>55</v>
      </c>
      <c r="Y2573" s="90" t="s">
        <v>2505</v>
      </c>
      <c r="Z2573" s="87">
        <v>11500000</v>
      </c>
      <c r="AA2573" s="120"/>
      <c r="AB2573" s="87"/>
      <c r="AC2573" s="87"/>
      <c r="AD2573" s="87"/>
      <c r="AE2573" s="120">
        <v>11500000</v>
      </c>
      <c r="AF2573" s="120"/>
      <c r="AG2573" s="89">
        <v>0</v>
      </c>
      <c r="AH2573" s="90" t="s">
        <v>567</v>
      </c>
      <c r="AI2573" s="90" t="s">
        <v>1511</v>
      </c>
      <c r="AJ2573" s="90" t="s">
        <v>2498</v>
      </c>
      <c r="AK2573" s="90"/>
      <c r="AL2573" s="90" t="s">
        <v>57</v>
      </c>
      <c r="AM2573" s="90"/>
      <c r="AN2573" s="90" t="s">
        <v>57</v>
      </c>
      <c r="AO2573" s="90"/>
      <c r="AP2573" s="90" t="s">
        <v>57</v>
      </c>
      <c r="AQ2573" s="90"/>
      <c r="AR2573" s="90" t="s">
        <v>57</v>
      </c>
      <c r="AS2573" s="90" t="s">
        <v>60</v>
      </c>
      <c r="AT2573" s="90" t="s">
        <v>61</v>
      </c>
      <c r="AU2573" s="97" t="s">
        <v>62</v>
      </c>
      <c r="AV2573" s="98" t="s">
        <v>125</v>
      </c>
      <c r="AW2573" s="98" t="s">
        <v>126</v>
      </c>
      <c r="AX2573" s="97">
        <v>3202032</v>
      </c>
      <c r="AY2573" s="98" t="s">
        <v>127</v>
      </c>
      <c r="AZ2573" s="98" t="s">
        <v>128</v>
      </c>
      <c r="BA2573" s="24"/>
    </row>
    <row r="2574" spans="1:53" ht="84.75" customHeight="1">
      <c r="A2574" s="23" t="str">
        <f>+IFERROR(VLOOKUP(R2574,'[2]Listas niveles'!$D$2:$E$11,2,FALSE),"")</f>
        <v>DTPA</v>
      </c>
      <c r="B2574" s="23" t="str">
        <f>+IFERROR(VLOOKUP(AS2574,'[2]Listas anexo 1'!$A$7:$B$8,2,FALSE),"")</f>
        <v>ADMIN</v>
      </c>
      <c r="C2574" s="23" t="str">
        <f>+IFERROR(VLOOKUP(AT2574,'[2]Listas anexo 1'!$A$13:$B$15,2,FALSE),"")</f>
        <v>ADMINYCOOR</v>
      </c>
      <c r="D2574" s="23" t="str">
        <f>+IFERROR(VLOOKUP(AT2574,'[2]Listas anexo 1'!$A$13:$C$15,3,FALSE),"")</f>
        <v>CONTRIBUIR</v>
      </c>
      <c r="E2574" s="23" t="str">
        <f>+IFERROR(VLOOKUP(AT2574,'[2]Listas anexo 1'!$A$19:$B$21,2,FALSE),"")</f>
        <v>ADMINOB</v>
      </c>
      <c r="F2574" s="23" t="str">
        <f>+IFERROR(VLOOKUP(AV2574,'[2]Listas anexo 1'!$J$13:$K$21,2,FALSE),"")</f>
        <v>ADOBI</v>
      </c>
      <c r="G2574" s="23" t="str">
        <f>+IFERROR(VLOOKUP(AW2574,'[2]LISTAS ANEXO 1. 2'!$A$9:$B$38,2,FALSE),"")</f>
        <v>AI</v>
      </c>
      <c r="H2574" s="23" t="str">
        <f>+IFERROR(IF(C2574="ADMINYCOOR",VLOOKUP(AY2574,'[2]LISTAS ANEXO 1. 3'!$B$13:$C$42,2,FALSE),IF(C2574="TASAS",VLOOKUP(AY2574,'[2]LISTAS ANEXO 1. 3'!$B$43:$C$51,2,FALSE),IF(C2574="FORTALECIMIENTO",VLOOKUP(AY2574,'[2]LISTAS ANEXO 1. 3'!$B$52:$C$58,2,FALSE),""))),"")</f>
        <v>AA</v>
      </c>
      <c r="I2574" s="23" t="str">
        <f>+IFERROR(VLOOKUP(#REF!,'[2]LISTAS ANEXO 1. 4'!$B$74:$C$90,2,FALSE),"")</f>
        <v/>
      </c>
      <c r="J2574" s="23" t="str">
        <f>+IFERROR(VLOOKUP(X2574,[2]ORDINALES!$B$2:$C$5,2,FALSE),"")</f>
        <v>CTADOS</v>
      </c>
      <c r="K2574" s="23" t="str">
        <f>+IFERROR(VLOOKUP(#REF!,[2]REGION!$G$2:$I$1125,2,FALSE),"")</f>
        <v/>
      </c>
      <c r="L2574" s="23" t="str">
        <f>+IFERROR(VLOOKUP(AI2574,[2]REGION!$G$2:$I$1125,2,FALSE),"")</f>
        <v>VALLE</v>
      </c>
      <c r="M2574" s="23" t="str">
        <f>+IFERROR(VLOOKUP(#REF!,[2]ORDINALES!$H$2:$I$382,2,FALSE),"")</f>
        <v/>
      </c>
      <c r="N2574" s="23" t="str">
        <f>IFERROR(VLOOKUP(U2574,'[2]Lista Willy'!$B$11:$D$14,3,FALSE),"")</f>
        <v>REC_11</v>
      </c>
      <c r="O2574" s="24"/>
      <c r="P2574" s="90">
        <v>80011</v>
      </c>
      <c r="Q2574" s="90" t="s">
        <v>540</v>
      </c>
      <c r="R2574" s="90" t="s">
        <v>2496</v>
      </c>
      <c r="S2574" s="90" t="s">
        <v>2496</v>
      </c>
      <c r="T2574" s="90" t="s">
        <v>2496</v>
      </c>
      <c r="U2574" s="90" t="s">
        <v>52</v>
      </c>
      <c r="V2574" s="94" t="s">
        <v>53</v>
      </c>
      <c r="W2574" s="90" t="s">
        <v>54</v>
      </c>
      <c r="X2574" s="90" t="s">
        <v>55</v>
      </c>
      <c r="Y2574" s="90" t="s">
        <v>2508</v>
      </c>
      <c r="Z2574" s="87">
        <v>65000000</v>
      </c>
      <c r="AA2574" s="120"/>
      <c r="AB2574" s="87"/>
      <c r="AC2574" s="87"/>
      <c r="AD2574" s="87"/>
      <c r="AE2574" s="120">
        <v>65000000</v>
      </c>
      <c r="AF2574" s="120"/>
      <c r="AG2574" s="89">
        <v>0</v>
      </c>
      <c r="AH2574" s="90" t="s">
        <v>567</v>
      </c>
      <c r="AI2574" s="90" t="s">
        <v>1511</v>
      </c>
      <c r="AJ2574" s="90" t="s">
        <v>2498</v>
      </c>
      <c r="AK2574" s="90"/>
      <c r="AL2574" s="90" t="s">
        <v>57</v>
      </c>
      <c r="AM2574" s="90"/>
      <c r="AN2574" s="90" t="s">
        <v>57</v>
      </c>
      <c r="AO2574" s="90"/>
      <c r="AP2574" s="90" t="s">
        <v>57</v>
      </c>
      <c r="AQ2574" s="90"/>
      <c r="AR2574" s="90" t="s">
        <v>57</v>
      </c>
      <c r="AS2574" s="90" t="s">
        <v>60</v>
      </c>
      <c r="AT2574" s="90" t="s">
        <v>61</v>
      </c>
      <c r="AU2574" s="97" t="s">
        <v>62</v>
      </c>
      <c r="AV2574" s="98" t="s">
        <v>125</v>
      </c>
      <c r="AW2574" s="98" t="s">
        <v>126</v>
      </c>
      <c r="AX2574" s="97">
        <v>3202032</v>
      </c>
      <c r="AY2574" s="98" t="s">
        <v>127</v>
      </c>
      <c r="AZ2574" s="98" t="s">
        <v>128</v>
      </c>
      <c r="BA2574" s="24"/>
    </row>
    <row r="2575" spans="1:53" ht="84.75" customHeight="1">
      <c r="A2575" s="23" t="str">
        <f>+IFERROR(VLOOKUP(R2575,'[2]Listas niveles'!$D$2:$E$11,2,FALSE),"")</f>
        <v>DTPA</v>
      </c>
      <c r="B2575" s="23" t="str">
        <f>+IFERROR(VLOOKUP(AS2575,'[2]Listas anexo 1'!$A$7:$B$8,2,FALSE),"")</f>
        <v>ADMIN</v>
      </c>
      <c r="C2575" s="23" t="str">
        <f>+IFERROR(VLOOKUP(AT2575,'[2]Listas anexo 1'!$A$13:$B$15,2,FALSE),"")</f>
        <v>ADMINYCOOR</v>
      </c>
      <c r="D2575" s="23" t="str">
        <f>+IFERROR(VLOOKUP(AT2575,'[2]Listas anexo 1'!$A$13:$C$15,3,FALSE),"")</f>
        <v>CONTRIBUIR</v>
      </c>
      <c r="E2575" s="23" t="str">
        <f>+IFERROR(VLOOKUP(AT2575,'[2]Listas anexo 1'!$A$19:$B$21,2,FALSE),"")</f>
        <v>ADMINOB</v>
      </c>
      <c r="F2575" s="23" t="str">
        <f>+IFERROR(VLOOKUP(AV2575,'[2]Listas anexo 1'!$J$13:$K$21,2,FALSE),"")</f>
        <v>ADOBI</v>
      </c>
      <c r="G2575" s="23" t="str">
        <f>+IFERROR(VLOOKUP(AW2575,'[2]LISTAS ANEXO 1. 2'!$A$9:$B$38,2,FALSE),"")</f>
        <v>AI</v>
      </c>
      <c r="H2575" s="23" t="str">
        <f>+IFERROR(IF(C2575="ADMINYCOOR",VLOOKUP(AY2575,'[2]LISTAS ANEXO 1. 3'!$B$13:$C$42,2,FALSE),IF(C2575="TASAS",VLOOKUP(AY2575,'[2]LISTAS ANEXO 1. 3'!$B$43:$C$51,2,FALSE),IF(C2575="FORTALECIMIENTO",VLOOKUP(AY2575,'[2]LISTAS ANEXO 1. 3'!$B$52:$C$58,2,FALSE),""))),"")</f>
        <v>AA</v>
      </c>
      <c r="I2575" s="23" t="str">
        <f>+IFERROR(VLOOKUP(#REF!,'[2]LISTAS ANEXO 1. 4'!$B$74:$C$90,2,FALSE),"")</f>
        <v/>
      </c>
      <c r="J2575" s="23" t="str">
        <f>+IFERROR(VLOOKUP(X2575,[2]ORDINALES!$B$2:$C$5,2,FALSE),"")</f>
        <v>CTADOS</v>
      </c>
      <c r="K2575" s="23" t="str">
        <f>+IFERROR(VLOOKUP(#REF!,[2]REGION!$G$2:$I$1125,2,FALSE),"")</f>
        <v/>
      </c>
      <c r="L2575" s="23" t="str">
        <f>+IFERROR(VLOOKUP(AI2575,[2]REGION!$G$2:$I$1125,2,FALSE),"")</f>
        <v>VALLE</v>
      </c>
      <c r="M2575" s="23" t="str">
        <f>+IFERROR(VLOOKUP(#REF!,[2]ORDINALES!$H$2:$I$382,2,FALSE),"")</f>
        <v/>
      </c>
      <c r="N2575" s="23" t="str">
        <f>IFERROR(VLOOKUP(U2575,'[2]Lista Willy'!$B$11:$D$14,3,FALSE),"")</f>
        <v>REC_11</v>
      </c>
      <c r="O2575" s="24"/>
      <c r="P2575" s="90">
        <v>80012</v>
      </c>
      <c r="Q2575" s="90" t="s">
        <v>540</v>
      </c>
      <c r="R2575" s="90" t="s">
        <v>2496</v>
      </c>
      <c r="S2575" s="90" t="s">
        <v>2496</v>
      </c>
      <c r="T2575" s="90" t="s">
        <v>2496</v>
      </c>
      <c r="U2575" s="90" t="s">
        <v>52</v>
      </c>
      <c r="V2575" s="94" t="s">
        <v>53</v>
      </c>
      <c r="W2575" s="90" t="s">
        <v>54</v>
      </c>
      <c r="X2575" s="90" t="s">
        <v>55</v>
      </c>
      <c r="Y2575" s="90" t="s">
        <v>2505</v>
      </c>
      <c r="Z2575" s="87">
        <v>14000000</v>
      </c>
      <c r="AA2575" s="120"/>
      <c r="AB2575" s="87"/>
      <c r="AC2575" s="87"/>
      <c r="AD2575" s="87"/>
      <c r="AE2575" s="120">
        <v>14000000</v>
      </c>
      <c r="AF2575" s="120"/>
      <c r="AG2575" s="89">
        <v>0</v>
      </c>
      <c r="AH2575" s="90" t="s">
        <v>567</v>
      </c>
      <c r="AI2575" s="90" t="s">
        <v>1511</v>
      </c>
      <c r="AJ2575" s="90" t="s">
        <v>2498</v>
      </c>
      <c r="AK2575" s="90"/>
      <c r="AL2575" s="90" t="s">
        <v>57</v>
      </c>
      <c r="AM2575" s="90"/>
      <c r="AN2575" s="90" t="s">
        <v>57</v>
      </c>
      <c r="AO2575" s="90"/>
      <c r="AP2575" s="90" t="s">
        <v>57</v>
      </c>
      <c r="AQ2575" s="90"/>
      <c r="AR2575" s="90" t="s">
        <v>57</v>
      </c>
      <c r="AS2575" s="90" t="s">
        <v>60</v>
      </c>
      <c r="AT2575" s="90" t="s">
        <v>61</v>
      </c>
      <c r="AU2575" s="97" t="s">
        <v>62</v>
      </c>
      <c r="AV2575" s="98" t="s">
        <v>125</v>
      </c>
      <c r="AW2575" s="98" t="s">
        <v>126</v>
      </c>
      <c r="AX2575" s="97">
        <v>3202032</v>
      </c>
      <c r="AY2575" s="98" t="s">
        <v>127</v>
      </c>
      <c r="AZ2575" s="98" t="s">
        <v>128</v>
      </c>
      <c r="BA2575" s="24"/>
    </row>
    <row r="2576" spans="1:53" ht="84.75" customHeight="1">
      <c r="A2576" s="23" t="str">
        <f>+IFERROR(VLOOKUP(R2576,'[2]Listas niveles'!$D$2:$E$11,2,FALSE),"")</f>
        <v>DTPA</v>
      </c>
      <c r="B2576" s="23" t="str">
        <f>+IFERROR(VLOOKUP(AS2576,'[2]Listas anexo 1'!$A$7:$B$8,2,FALSE),"")</f>
        <v>ADMIN</v>
      </c>
      <c r="C2576" s="23" t="str">
        <f>+IFERROR(VLOOKUP(AT2576,'[2]Listas anexo 1'!$A$13:$B$15,2,FALSE),"")</f>
        <v>ADMINYCOOR</v>
      </c>
      <c r="D2576" s="23" t="str">
        <f>+IFERROR(VLOOKUP(AT2576,'[2]Listas anexo 1'!$A$13:$C$15,3,FALSE),"")</f>
        <v>CONTRIBUIR</v>
      </c>
      <c r="E2576" s="23" t="str">
        <f>+IFERROR(VLOOKUP(AT2576,'[2]Listas anexo 1'!$A$19:$B$21,2,FALSE),"")</f>
        <v>ADMINOB</v>
      </c>
      <c r="F2576" s="23" t="str">
        <f>+IFERROR(VLOOKUP(AV2576,'[2]Listas anexo 1'!$J$13:$K$21,2,FALSE),"")</f>
        <v>ADOBIV</v>
      </c>
      <c r="G2576" s="23" t="str">
        <f>+IFERROR(VLOOKUP(AW2576,'[2]LISTAS ANEXO 1. 2'!$A$9:$B$38,2,FALSE),"")</f>
        <v>AXIII</v>
      </c>
      <c r="H2576" s="23" t="str">
        <f>+IFERROR(IF(C2576="ADMINYCOOR",VLOOKUP(AY2576,'[2]LISTAS ANEXO 1. 3'!$B$13:$C$42,2,FALSE),IF(C2576="TASAS",VLOOKUP(AY2576,'[2]LISTAS ANEXO 1. 3'!$B$43:$C$51,2,FALSE),IF(C2576="FORTALECIMIENTO",VLOOKUP(AY2576,'[2]LISTAS ANEXO 1. 3'!$B$52:$C$58,2,FALSE),""))),"")</f>
        <v>UU</v>
      </c>
      <c r="I2576" s="23" t="str">
        <f>+IFERROR(VLOOKUP(#REF!,'[2]LISTAS ANEXO 1. 4'!$B$74:$C$90,2,FALSE),"")</f>
        <v/>
      </c>
      <c r="J2576" s="23" t="str">
        <f>+IFERROR(VLOOKUP(X2576,[2]ORDINALES!$B$2:$C$5,2,FALSE),"")</f>
        <v>CTADOS</v>
      </c>
      <c r="K2576" s="23" t="str">
        <f>+IFERROR(VLOOKUP(#REF!,[2]REGION!$G$2:$I$1125,2,FALSE),"")</f>
        <v/>
      </c>
      <c r="L2576" s="23" t="str">
        <f>+IFERROR(VLOOKUP(AI2576,[2]REGION!$G$2:$I$1125,2,FALSE),"")</f>
        <v>VALLE</v>
      </c>
      <c r="M2576" s="23" t="str">
        <f>+IFERROR(VLOOKUP(#REF!,[2]ORDINALES!$H$2:$I$382,2,FALSE),"")</f>
        <v/>
      </c>
      <c r="N2576" s="23" t="str">
        <f>IFERROR(VLOOKUP(U2576,'[2]Lista Willy'!$B$11:$D$14,3,FALSE),"")</f>
        <v>REC_11</v>
      </c>
      <c r="O2576" s="24"/>
      <c r="P2576" s="90">
        <v>80013</v>
      </c>
      <c r="Q2576" s="90" t="s">
        <v>540</v>
      </c>
      <c r="R2576" s="90" t="s">
        <v>2496</v>
      </c>
      <c r="S2576" s="90" t="s">
        <v>2496</v>
      </c>
      <c r="T2576" s="90" t="s">
        <v>2496</v>
      </c>
      <c r="U2576" s="90" t="s">
        <v>52</v>
      </c>
      <c r="V2576" s="94" t="s">
        <v>53</v>
      </c>
      <c r="W2576" s="90" t="s">
        <v>54</v>
      </c>
      <c r="X2576" s="90" t="s">
        <v>55</v>
      </c>
      <c r="Y2576" s="90" t="s">
        <v>2509</v>
      </c>
      <c r="Z2576" s="87">
        <v>204770315</v>
      </c>
      <c r="AA2576" s="120"/>
      <c r="AB2576" s="87"/>
      <c r="AC2576" s="87"/>
      <c r="AD2576" s="87"/>
      <c r="AE2576" s="120">
        <v>204770315</v>
      </c>
      <c r="AF2576" s="120"/>
      <c r="AG2576" s="89">
        <v>0</v>
      </c>
      <c r="AH2576" s="90" t="s">
        <v>567</v>
      </c>
      <c r="AI2576" s="90" t="s">
        <v>1511</v>
      </c>
      <c r="AJ2576" s="90" t="s">
        <v>2498</v>
      </c>
      <c r="AK2576" s="90"/>
      <c r="AL2576" s="90" t="s">
        <v>57</v>
      </c>
      <c r="AM2576" s="90"/>
      <c r="AN2576" s="90" t="s">
        <v>57</v>
      </c>
      <c r="AO2576" s="90"/>
      <c r="AP2576" s="90" t="s">
        <v>57</v>
      </c>
      <c r="AQ2576" s="90"/>
      <c r="AR2576" s="90" t="s">
        <v>57</v>
      </c>
      <c r="AS2576" s="90" t="s">
        <v>60</v>
      </c>
      <c r="AT2576" s="90" t="s">
        <v>61</v>
      </c>
      <c r="AU2576" s="97" t="s">
        <v>62</v>
      </c>
      <c r="AV2576" s="98" t="s">
        <v>63</v>
      </c>
      <c r="AW2576" s="98" t="s">
        <v>2141</v>
      </c>
      <c r="AX2576" s="97">
        <v>3202034</v>
      </c>
      <c r="AY2576" s="98" t="s">
        <v>2510</v>
      </c>
      <c r="AZ2576" s="98" t="s">
        <v>2511</v>
      </c>
      <c r="BA2576" s="24"/>
    </row>
    <row r="2577" spans="1:53" ht="84.75" customHeight="1">
      <c r="A2577" s="23" t="str">
        <f>+IFERROR(VLOOKUP(R2577,'[2]Listas niveles'!$D$2:$E$11,2,FALSE),"")</f>
        <v>DTPA</v>
      </c>
      <c r="B2577" s="23" t="str">
        <f>+IFERROR(VLOOKUP(AS2577,'[2]Listas anexo 1'!$A$7:$B$8,2,FALSE),"")</f>
        <v>ADMIN</v>
      </c>
      <c r="C2577" s="23" t="str">
        <f>+IFERROR(VLOOKUP(AT2577,'[2]Listas anexo 1'!$A$13:$B$15,2,FALSE),"")</f>
        <v>ADMINYCOOR</v>
      </c>
      <c r="D2577" s="23" t="str">
        <f>+IFERROR(VLOOKUP(AT2577,'[2]Listas anexo 1'!$A$13:$C$15,3,FALSE),"")</f>
        <v>CONTRIBUIR</v>
      </c>
      <c r="E2577" s="23" t="str">
        <f>+IFERROR(VLOOKUP(AT2577,'[2]Listas anexo 1'!$A$19:$B$21,2,FALSE),"")</f>
        <v>ADMINOB</v>
      </c>
      <c r="F2577" s="23" t="str">
        <f>+IFERROR(VLOOKUP(AV2577,'[2]Listas anexo 1'!$J$13:$K$21,2,FALSE),"")</f>
        <v>ADOBI</v>
      </c>
      <c r="G2577" s="23" t="str">
        <f>+IFERROR(VLOOKUP(AW2577,'[2]LISTAS ANEXO 1. 2'!$A$9:$B$38,2,FALSE),"")</f>
        <v>AIII</v>
      </c>
      <c r="H2577" s="23" t="str">
        <f>+IFERROR(IF(C2577="ADMINYCOOR",VLOOKUP(AY2577,'[2]LISTAS ANEXO 1. 3'!$B$13:$C$42,2,FALSE),IF(C2577="TASAS",VLOOKUP(AY2577,'[2]LISTAS ANEXO 1. 3'!$B$43:$C$51,2,FALSE),IF(C2577="FORTALECIMIENTO",VLOOKUP(AY2577,'[2]LISTAS ANEXO 1. 3'!$B$52:$C$58,2,FALSE),""))),"")</f>
        <v>DD</v>
      </c>
      <c r="I2577" s="23" t="str">
        <f>+IFERROR(VLOOKUP(#REF!,'[2]LISTAS ANEXO 1. 4'!$B$74:$C$90,2,FALSE),"")</f>
        <v/>
      </c>
      <c r="J2577" s="23" t="str">
        <f>+IFERROR(VLOOKUP(X2577,[2]ORDINALES!$B$2:$C$5,2,FALSE),"")</f>
        <v>CTADOS</v>
      </c>
      <c r="K2577" s="23" t="str">
        <f>+IFERROR(VLOOKUP(#REF!,[2]REGION!$G$2:$I$1125,2,FALSE),"")</f>
        <v/>
      </c>
      <c r="L2577" s="23" t="str">
        <f>+IFERROR(VLOOKUP(AI2577,[2]REGION!$G$2:$I$1125,2,FALSE),"")</f>
        <v>VALLE</v>
      </c>
      <c r="M2577" s="23" t="str">
        <f>+IFERROR(VLOOKUP(#REF!,[2]ORDINALES!$H$2:$I$382,2,FALSE),"")</f>
        <v/>
      </c>
      <c r="N2577" s="23" t="str">
        <f>IFERROR(VLOOKUP(U2577,'[2]Lista Willy'!$B$11:$D$14,3,FALSE),"")</f>
        <v>REC_11</v>
      </c>
      <c r="O2577" s="24"/>
      <c r="P2577" s="90">
        <v>80014</v>
      </c>
      <c r="Q2577" s="90" t="s">
        <v>540</v>
      </c>
      <c r="R2577" s="90" t="s">
        <v>2496</v>
      </c>
      <c r="S2577" s="90" t="s">
        <v>2496</v>
      </c>
      <c r="T2577" s="90" t="s">
        <v>2496</v>
      </c>
      <c r="U2577" s="90" t="s">
        <v>52</v>
      </c>
      <c r="V2577" s="94" t="s">
        <v>53</v>
      </c>
      <c r="W2577" s="90" t="s">
        <v>54</v>
      </c>
      <c r="X2577" s="90" t="s">
        <v>55</v>
      </c>
      <c r="Y2577" s="90" t="s">
        <v>2512</v>
      </c>
      <c r="Z2577" s="87">
        <v>53024400</v>
      </c>
      <c r="AA2577" s="120"/>
      <c r="AB2577" s="87"/>
      <c r="AC2577" s="87"/>
      <c r="AD2577" s="87"/>
      <c r="AE2577" s="120">
        <v>53024400</v>
      </c>
      <c r="AF2577" s="120"/>
      <c r="AG2577" s="89">
        <v>0</v>
      </c>
      <c r="AH2577" s="90" t="s">
        <v>567</v>
      </c>
      <c r="AI2577" s="90" t="s">
        <v>1511</v>
      </c>
      <c r="AJ2577" s="90" t="s">
        <v>2498</v>
      </c>
      <c r="AK2577" s="90"/>
      <c r="AL2577" s="90" t="s">
        <v>57</v>
      </c>
      <c r="AM2577" s="90"/>
      <c r="AN2577" s="90" t="s">
        <v>57</v>
      </c>
      <c r="AO2577" s="90"/>
      <c r="AP2577" s="90" t="s">
        <v>57</v>
      </c>
      <c r="AQ2577" s="90"/>
      <c r="AR2577" s="90" t="s">
        <v>57</v>
      </c>
      <c r="AS2577" s="90" t="s">
        <v>60</v>
      </c>
      <c r="AT2577" s="90" t="s">
        <v>61</v>
      </c>
      <c r="AU2577" s="97" t="s">
        <v>62</v>
      </c>
      <c r="AV2577" s="98" t="s">
        <v>125</v>
      </c>
      <c r="AW2577" s="98" t="s">
        <v>324</v>
      </c>
      <c r="AX2577" s="97">
        <v>3202005</v>
      </c>
      <c r="AY2577" s="98" t="s">
        <v>325</v>
      </c>
      <c r="AZ2577" s="98" t="s">
        <v>389</v>
      </c>
      <c r="BA2577" s="24"/>
    </row>
    <row r="2578" spans="1:53" ht="84.75" customHeight="1">
      <c r="A2578" s="23" t="str">
        <f>+IFERROR(VLOOKUP(R2578,'[2]Listas niveles'!$D$2:$E$11,2,FALSE),"")</f>
        <v>DTPA</v>
      </c>
      <c r="B2578" s="23" t="str">
        <f>+IFERROR(VLOOKUP(AS2578,'[2]Listas anexo 1'!$A$7:$B$8,2,FALSE),"")</f>
        <v>ADMIN</v>
      </c>
      <c r="C2578" s="23" t="str">
        <f>+IFERROR(VLOOKUP(AT2578,'[2]Listas anexo 1'!$A$13:$B$15,2,FALSE),"")</f>
        <v>ADMINYCOOR</v>
      </c>
      <c r="D2578" s="23" t="str">
        <f>+IFERROR(VLOOKUP(AT2578,'[2]Listas anexo 1'!$A$13:$C$15,3,FALSE),"")</f>
        <v>CONTRIBUIR</v>
      </c>
      <c r="E2578" s="23" t="str">
        <f>+IFERROR(VLOOKUP(AT2578,'[2]Listas anexo 1'!$A$19:$B$21,2,FALSE),"")</f>
        <v>ADMINOB</v>
      </c>
      <c r="F2578" s="23" t="str">
        <f>+IFERROR(VLOOKUP(AV2578,'[2]Listas anexo 1'!$J$13:$K$21,2,FALSE),"")</f>
        <v>ADOBI</v>
      </c>
      <c r="G2578" s="23" t="str">
        <f>+IFERROR(VLOOKUP(AW2578,'[2]LISTAS ANEXO 1. 2'!$A$9:$B$38,2,FALSE),"")</f>
        <v>AIII</v>
      </c>
      <c r="H2578" s="23" t="str">
        <f>+IFERROR(IF(C2578="ADMINYCOOR",VLOOKUP(AY2578,'[2]LISTAS ANEXO 1. 3'!$B$13:$C$42,2,FALSE),IF(C2578="TASAS",VLOOKUP(AY2578,'[2]LISTAS ANEXO 1. 3'!$B$43:$C$51,2,FALSE),IF(C2578="FORTALECIMIENTO",VLOOKUP(AY2578,'[2]LISTAS ANEXO 1. 3'!$B$52:$C$58,2,FALSE),""))),"")</f>
        <v>DD</v>
      </c>
      <c r="I2578" s="23" t="str">
        <f>+IFERROR(VLOOKUP(#REF!,'[2]LISTAS ANEXO 1. 4'!$B$74:$C$90,2,FALSE),"")</f>
        <v/>
      </c>
      <c r="J2578" s="23" t="str">
        <f>+IFERROR(VLOOKUP(X2578,[2]ORDINALES!$B$2:$C$5,2,FALSE),"")</f>
        <v>CTADOS</v>
      </c>
      <c r="K2578" s="23" t="str">
        <f>+IFERROR(VLOOKUP(#REF!,[2]REGION!$G$2:$I$1125,2,FALSE),"")</f>
        <v/>
      </c>
      <c r="L2578" s="23" t="str">
        <f>+IFERROR(VLOOKUP(AI2578,[2]REGION!$G$2:$I$1125,2,FALSE),"")</f>
        <v>VALLE</v>
      </c>
      <c r="M2578" s="23" t="str">
        <f>+IFERROR(VLOOKUP(#REF!,[2]ORDINALES!$H$2:$I$382,2,FALSE),"")</f>
        <v/>
      </c>
      <c r="N2578" s="23" t="str">
        <f>IFERROR(VLOOKUP(U2578,'[2]Lista Willy'!$B$11:$D$14,3,FALSE),"")</f>
        <v>REC_11</v>
      </c>
      <c r="O2578" s="24"/>
      <c r="P2578" s="90">
        <v>80015</v>
      </c>
      <c r="Q2578" s="90" t="s">
        <v>540</v>
      </c>
      <c r="R2578" s="90" t="s">
        <v>2496</v>
      </c>
      <c r="S2578" s="90" t="s">
        <v>2496</v>
      </c>
      <c r="T2578" s="90" t="s">
        <v>2496</v>
      </c>
      <c r="U2578" s="90" t="s">
        <v>52</v>
      </c>
      <c r="V2578" s="94" t="s">
        <v>53</v>
      </c>
      <c r="W2578" s="90" t="s">
        <v>54</v>
      </c>
      <c r="X2578" s="90" t="s">
        <v>55</v>
      </c>
      <c r="Y2578" s="90" t="s">
        <v>2513</v>
      </c>
      <c r="Z2578" s="87">
        <v>42646120</v>
      </c>
      <c r="AA2578" s="120"/>
      <c r="AB2578" s="87"/>
      <c r="AC2578" s="87"/>
      <c r="AD2578" s="87"/>
      <c r="AE2578" s="120">
        <v>42646120</v>
      </c>
      <c r="AF2578" s="120"/>
      <c r="AG2578" s="89">
        <v>0</v>
      </c>
      <c r="AH2578" s="90" t="s">
        <v>567</v>
      </c>
      <c r="AI2578" s="90" t="s">
        <v>1511</v>
      </c>
      <c r="AJ2578" s="90" t="s">
        <v>2498</v>
      </c>
      <c r="AK2578" s="90"/>
      <c r="AL2578" s="90" t="s">
        <v>57</v>
      </c>
      <c r="AM2578" s="90"/>
      <c r="AN2578" s="90" t="s">
        <v>57</v>
      </c>
      <c r="AO2578" s="90"/>
      <c r="AP2578" s="90" t="s">
        <v>57</v>
      </c>
      <c r="AQ2578" s="90"/>
      <c r="AR2578" s="90" t="s">
        <v>57</v>
      </c>
      <c r="AS2578" s="90" t="s">
        <v>60</v>
      </c>
      <c r="AT2578" s="90" t="s">
        <v>61</v>
      </c>
      <c r="AU2578" s="97" t="s">
        <v>62</v>
      </c>
      <c r="AV2578" s="98" t="s">
        <v>125</v>
      </c>
      <c r="AW2578" s="98" t="s">
        <v>324</v>
      </c>
      <c r="AX2578" s="97">
        <v>3202005</v>
      </c>
      <c r="AY2578" s="98" t="s">
        <v>325</v>
      </c>
      <c r="AZ2578" s="98" t="s">
        <v>389</v>
      </c>
      <c r="BA2578" s="24"/>
    </row>
    <row r="2579" spans="1:53" ht="84.75" customHeight="1">
      <c r="A2579" s="23" t="str">
        <f>+IFERROR(VLOOKUP(R2579,'[2]Listas niveles'!$D$2:$E$11,2,FALSE),"")</f>
        <v>DTPA</v>
      </c>
      <c r="B2579" s="23" t="str">
        <f>+IFERROR(VLOOKUP(AS2579,'[2]Listas anexo 1'!$A$7:$B$8,2,FALSE),"")</f>
        <v>ADMIN</v>
      </c>
      <c r="C2579" s="23" t="str">
        <f>+IFERROR(VLOOKUP(AT2579,'[2]Listas anexo 1'!$A$13:$B$15,2,FALSE),"")</f>
        <v>ADMINYCOOR</v>
      </c>
      <c r="D2579" s="23" t="str">
        <f>+IFERROR(VLOOKUP(AT2579,'[2]Listas anexo 1'!$A$13:$C$15,3,FALSE),"")</f>
        <v>CONTRIBUIR</v>
      </c>
      <c r="E2579" s="23" t="str">
        <f>+IFERROR(VLOOKUP(AT2579,'[2]Listas anexo 1'!$A$19:$B$21,2,FALSE),"")</f>
        <v>ADMINOB</v>
      </c>
      <c r="F2579" s="23" t="str">
        <f>+IFERROR(VLOOKUP(AV2579,'[2]Listas anexo 1'!$J$13:$K$21,2,FALSE),"")</f>
        <v>ADOBI</v>
      </c>
      <c r="G2579" s="23" t="str">
        <f>+IFERROR(VLOOKUP(AW2579,'[2]LISTAS ANEXO 1. 2'!$A$9:$B$38,2,FALSE),"")</f>
        <v>AIII</v>
      </c>
      <c r="H2579" s="23" t="str">
        <f>+IFERROR(IF(C2579="ADMINYCOOR",VLOOKUP(AY2579,'[2]LISTAS ANEXO 1. 3'!$B$13:$C$42,2,FALSE),IF(C2579="TASAS",VLOOKUP(AY2579,'[2]LISTAS ANEXO 1. 3'!$B$43:$C$51,2,FALSE),IF(C2579="FORTALECIMIENTO",VLOOKUP(AY2579,'[2]LISTAS ANEXO 1. 3'!$B$52:$C$58,2,FALSE),""))),"")</f>
        <v>DD</v>
      </c>
      <c r="I2579" s="23" t="str">
        <f>+IFERROR(VLOOKUP(#REF!,'[2]LISTAS ANEXO 1. 4'!$B$74:$C$90,2,FALSE),"")</f>
        <v/>
      </c>
      <c r="J2579" s="23" t="str">
        <f>+IFERROR(VLOOKUP(X2579,[2]ORDINALES!$B$2:$C$5,2,FALSE),"")</f>
        <v>CTADOS</v>
      </c>
      <c r="K2579" s="23" t="str">
        <f>+IFERROR(VLOOKUP(#REF!,[2]REGION!$G$2:$I$1125,2,FALSE),"")</f>
        <v/>
      </c>
      <c r="L2579" s="23" t="str">
        <f>+IFERROR(VLOOKUP(AI2579,[2]REGION!$G$2:$I$1125,2,FALSE),"")</f>
        <v>VALLE</v>
      </c>
      <c r="M2579" s="23" t="str">
        <f>+IFERROR(VLOOKUP(#REF!,[2]ORDINALES!$H$2:$I$382,2,FALSE),"")</f>
        <v/>
      </c>
      <c r="N2579" s="23" t="str">
        <f>IFERROR(VLOOKUP(U2579,'[2]Lista Willy'!$B$11:$D$14,3,FALSE),"")</f>
        <v>REC_11</v>
      </c>
      <c r="O2579" s="24"/>
      <c r="P2579" s="90">
        <v>80016</v>
      </c>
      <c r="Q2579" s="90" t="s">
        <v>540</v>
      </c>
      <c r="R2579" s="90" t="s">
        <v>2496</v>
      </c>
      <c r="S2579" s="90" t="s">
        <v>2496</v>
      </c>
      <c r="T2579" s="90" t="s">
        <v>2496</v>
      </c>
      <c r="U2579" s="90" t="s">
        <v>52</v>
      </c>
      <c r="V2579" s="94" t="s">
        <v>53</v>
      </c>
      <c r="W2579" s="90" t="s">
        <v>54</v>
      </c>
      <c r="X2579" s="90" t="s">
        <v>55</v>
      </c>
      <c r="Y2579" s="90" t="s">
        <v>2514</v>
      </c>
      <c r="Z2579" s="87">
        <v>123810300</v>
      </c>
      <c r="AA2579" s="120"/>
      <c r="AB2579" s="87"/>
      <c r="AC2579" s="87"/>
      <c r="AD2579" s="87"/>
      <c r="AE2579" s="120">
        <v>123810300</v>
      </c>
      <c r="AF2579" s="120"/>
      <c r="AG2579" s="89">
        <v>0</v>
      </c>
      <c r="AH2579" s="90" t="s">
        <v>567</v>
      </c>
      <c r="AI2579" s="90" t="s">
        <v>1511</v>
      </c>
      <c r="AJ2579" s="90" t="s">
        <v>2498</v>
      </c>
      <c r="AK2579" s="90"/>
      <c r="AL2579" s="90" t="s">
        <v>57</v>
      </c>
      <c r="AM2579" s="90"/>
      <c r="AN2579" s="90" t="s">
        <v>57</v>
      </c>
      <c r="AO2579" s="90"/>
      <c r="AP2579" s="90" t="s">
        <v>57</v>
      </c>
      <c r="AQ2579" s="90"/>
      <c r="AR2579" s="90" t="s">
        <v>57</v>
      </c>
      <c r="AS2579" s="90" t="s">
        <v>60</v>
      </c>
      <c r="AT2579" s="90" t="s">
        <v>61</v>
      </c>
      <c r="AU2579" s="97" t="s">
        <v>62</v>
      </c>
      <c r="AV2579" s="98" t="s">
        <v>125</v>
      </c>
      <c r="AW2579" s="98" t="s">
        <v>324</v>
      </c>
      <c r="AX2579" s="97">
        <v>3202005</v>
      </c>
      <c r="AY2579" s="98" t="s">
        <v>325</v>
      </c>
      <c r="AZ2579" s="98" t="s">
        <v>389</v>
      </c>
      <c r="BA2579" s="24"/>
    </row>
    <row r="2580" spans="1:53" ht="84.75" customHeight="1">
      <c r="A2580" s="23" t="str">
        <f>+IFERROR(VLOOKUP(R2580,'[2]Listas niveles'!$D$2:$E$11,2,FALSE),"")</f>
        <v>DTPA</v>
      </c>
      <c r="B2580" s="23" t="str">
        <f>+IFERROR(VLOOKUP(AS2580,'[2]Listas anexo 1'!$A$7:$B$8,2,FALSE),"")</f>
        <v>ADMIN</v>
      </c>
      <c r="C2580" s="23" t="str">
        <f>+IFERROR(VLOOKUP(AT2580,'[2]Listas anexo 1'!$A$13:$B$15,2,FALSE),"")</f>
        <v>ADMINYCOOR</v>
      </c>
      <c r="D2580" s="23" t="str">
        <f>+IFERROR(VLOOKUP(AT2580,'[2]Listas anexo 1'!$A$13:$C$15,3,FALSE),"")</f>
        <v>CONTRIBUIR</v>
      </c>
      <c r="E2580" s="23" t="str">
        <f>+IFERROR(VLOOKUP(AT2580,'[2]Listas anexo 1'!$A$19:$B$21,2,FALSE),"")</f>
        <v>ADMINOB</v>
      </c>
      <c r="F2580" s="23" t="str">
        <f>+IFERROR(VLOOKUP(AV2580,'[2]Listas anexo 1'!$J$13:$K$21,2,FALSE),"")</f>
        <v>ADOBI</v>
      </c>
      <c r="G2580" s="23" t="str">
        <f>+IFERROR(VLOOKUP(AW2580,'[2]LISTAS ANEXO 1. 2'!$A$9:$B$38,2,FALSE),"")</f>
        <v>AIII</v>
      </c>
      <c r="H2580" s="23" t="str">
        <f>+IFERROR(IF(C2580="ADMINYCOOR",VLOOKUP(AY2580,'[2]LISTAS ANEXO 1. 3'!$B$13:$C$42,2,FALSE),IF(C2580="TASAS",VLOOKUP(AY2580,'[2]LISTAS ANEXO 1. 3'!$B$43:$C$51,2,FALSE),IF(C2580="FORTALECIMIENTO",VLOOKUP(AY2580,'[2]LISTAS ANEXO 1. 3'!$B$52:$C$58,2,FALSE),""))),"")</f>
        <v>DD</v>
      </c>
      <c r="I2580" s="23" t="str">
        <f>+IFERROR(VLOOKUP(#REF!,'[2]LISTAS ANEXO 1. 4'!$B$74:$C$90,2,FALSE),"")</f>
        <v/>
      </c>
      <c r="J2580" s="23" t="str">
        <f>+IFERROR(VLOOKUP(X2580,[2]ORDINALES!$B$2:$C$5,2,FALSE),"")</f>
        <v>CTADOS</v>
      </c>
      <c r="K2580" s="23" t="str">
        <f>+IFERROR(VLOOKUP(#REF!,[2]REGION!$G$2:$I$1125,2,FALSE),"")</f>
        <v/>
      </c>
      <c r="L2580" s="23" t="str">
        <f>+IFERROR(VLOOKUP(AI2580,[2]REGION!$G$2:$I$1125,2,FALSE),"")</f>
        <v>VALLE</v>
      </c>
      <c r="M2580" s="23" t="str">
        <f>+IFERROR(VLOOKUP(#REF!,[2]ORDINALES!$H$2:$I$382,2,FALSE),"")</f>
        <v/>
      </c>
      <c r="N2580" s="23" t="str">
        <f>IFERROR(VLOOKUP(U2580,'[2]Lista Willy'!$B$11:$D$14,3,FALSE),"")</f>
        <v>REC_11</v>
      </c>
      <c r="O2580" s="24"/>
      <c r="P2580" s="90">
        <v>80017</v>
      </c>
      <c r="Q2580" s="90" t="s">
        <v>540</v>
      </c>
      <c r="R2580" s="90" t="s">
        <v>2496</v>
      </c>
      <c r="S2580" s="90" t="s">
        <v>2496</v>
      </c>
      <c r="T2580" s="90" t="s">
        <v>2496</v>
      </c>
      <c r="U2580" s="90" t="s">
        <v>52</v>
      </c>
      <c r="V2580" s="94" t="s">
        <v>53</v>
      </c>
      <c r="W2580" s="90" t="s">
        <v>54</v>
      </c>
      <c r="X2580" s="90" t="s">
        <v>55</v>
      </c>
      <c r="Y2580" s="90" t="s">
        <v>2515</v>
      </c>
      <c r="Z2580" s="87">
        <v>58000000</v>
      </c>
      <c r="AA2580" s="120"/>
      <c r="AB2580" s="87"/>
      <c r="AC2580" s="87"/>
      <c r="AD2580" s="87"/>
      <c r="AE2580" s="120">
        <v>58000000</v>
      </c>
      <c r="AF2580" s="120"/>
      <c r="AG2580" s="89">
        <v>0</v>
      </c>
      <c r="AH2580" s="90" t="s">
        <v>567</v>
      </c>
      <c r="AI2580" s="90" t="s">
        <v>1511</v>
      </c>
      <c r="AJ2580" s="90" t="s">
        <v>2498</v>
      </c>
      <c r="AK2580" s="90"/>
      <c r="AL2580" s="90" t="s">
        <v>57</v>
      </c>
      <c r="AM2580" s="90"/>
      <c r="AN2580" s="90" t="s">
        <v>57</v>
      </c>
      <c r="AO2580" s="90"/>
      <c r="AP2580" s="90" t="s">
        <v>57</v>
      </c>
      <c r="AQ2580" s="90"/>
      <c r="AR2580" s="90" t="s">
        <v>57</v>
      </c>
      <c r="AS2580" s="90" t="s">
        <v>60</v>
      </c>
      <c r="AT2580" s="90" t="s">
        <v>61</v>
      </c>
      <c r="AU2580" s="97" t="s">
        <v>62</v>
      </c>
      <c r="AV2580" s="98" t="s">
        <v>125</v>
      </c>
      <c r="AW2580" s="98" t="s">
        <v>324</v>
      </c>
      <c r="AX2580" s="97">
        <v>3202005</v>
      </c>
      <c r="AY2580" s="98" t="s">
        <v>325</v>
      </c>
      <c r="AZ2580" s="98" t="s">
        <v>326</v>
      </c>
      <c r="BA2580" s="24"/>
    </row>
    <row r="2581" spans="1:53" ht="84.75" customHeight="1">
      <c r="A2581" s="23" t="str">
        <f>+IFERROR(VLOOKUP(R2581,'[2]Listas niveles'!$D$2:$E$11,2,FALSE),"")</f>
        <v>DTPA</v>
      </c>
      <c r="B2581" s="23" t="str">
        <f>+IFERROR(VLOOKUP(AS2581,'[2]Listas anexo 1'!$A$7:$B$8,2,FALSE),"")</f>
        <v>ADMIN</v>
      </c>
      <c r="C2581" s="23" t="str">
        <f>+IFERROR(VLOOKUP(AT2581,'[2]Listas anexo 1'!$A$13:$B$15,2,FALSE),"")</f>
        <v>ADMINYCOOR</v>
      </c>
      <c r="D2581" s="23" t="str">
        <f>+IFERROR(VLOOKUP(AT2581,'[2]Listas anexo 1'!$A$13:$C$15,3,FALSE),"")</f>
        <v>CONTRIBUIR</v>
      </c>
      <c r="E2581" s="23" t="str">
        <f>+IFERROR(VLOOKUP(AT2581,'[2]Listas anexo 1'!$A$19:$B$21,2,FALSE),"")</f>
        <v>ADMINOB</v>
      </c>
      <c r="F2581" s="23" t="str">
        <f>+IFERROR(VLOOKUP(AV2581,'[2]Listas anexo 1'!$J$13:$K$21,2,FALSE),"")</f>
        <v>ADOBIII</v>
      </c>
      <c r="G2581" s="23" t="str">
        <f>+IFERROR(VLOOKUP(AW2581,'[2]LISTAS ANEXO 1. 2'!$A$9:$B$38,2,FALSE),"")</f>
        <v>AIX</v>
      </c>
      <c r="H2581" s="23" t="str">
        <f>+IFERROR(IF(C2581="ADMINYCOOR",VLOOKUP(AY2581,'[2]LISTAS ANEXO 1. 3'!$B$13:$C$42,2,FALSE),IF(C2581="TASAS",VLOOKUP(AY2581,'[2]LISTAS ANEXO 1. 3'!$B$43:$C$51,2,FALSE),IF(C2581="FORTALECIMIENTO",VLOOKUP(AY2581,'[2]LISTAS ANEXO 1. 3'!$B$52:$C$58,2,FALSE),""))),"")</f>
        <v>MM</v>
      </c>
      <c r="I2581" s="23" t="str">
        <f>+IFERROR(VLOOKUP(#REF!,'[2]LISTAS ANEXO 1. 4'!$B$74:$C$90,2,FALSE),"")</f>
        <v/>
      </c>
      <c r="J2581" s="23" t="str">
        <f>+IFERROR(VLOOKUP(X2581,[2]ORDINALES!$B$2:$C$5,2,FALSE),"")</f>
        <v>CTADOS</v>
      </c>
      <c r="K2581" s="23" t="str">
        <f>+IFERROR(VLOOKUP(#REF!,[2]REGION!$G$2:$I$1125,2,FALSE),"")</f>
        <v/>
      </c>
      <c r="L2581" s="23" t="str">
        <f>+IFERROR(VLOOKUP(AI2581,[2]REGION!$G$2:$I$1125,2,FALSE),"")</f>
        <v>VALLE</v>
      </c>
      <c r="M2581" s="23" t="str">
        <f>+IFERROR(VLOOKUP(#REF!,[2]ORDINALES!$H$2:$I$382,2,FALSE),"")</f>
        <v/>
      </c>
      <c r="N2581" s="23" t="str">
        <f>IFERROR(VLOOKUP(U2581,'[2]Lista Willy'!$B$11:$D$14,3,FALSE),"")</f>
        <v>REC_11</v>
      </c>
      <c r="O2581" s="24"/>
      <c r="P2581" s="90">
        <v>80018</v>
      </c>
      <c r="Q2581" s="90" t="s">
        <v>540</v>
      </c>
      <c r="R2581" s="90" t="s">
        <v>2496</v>
      </c>
      <c r="S2581" s="90" t="s">
        <v>2496</v>
      </c>
      <c r="T2581" s="90" t="s">
        <v>2496</v>
      </c>
      <c r="U2581" s="90" t="s">
        <v>52</v>
      </c>
      <c r="V2581" s="94" t="s">
        <v>53</v>
      </c>
      <c r="W2581" s="90" t="s">
        <v>54</v>
      </c>
      <c r="X2581" s="90" t="s">
        <v>55</v>
      </c>
      <c r="Y2581" s="90" t="s">
        <v>2516</v>
      </c>
      <c r="Z2581" s="87">
        <v>55270696</v>
      </c>
      <c r="AA2581" s="120"/>
      <c r="AB2581" s="87"/>
      <c r="AC2581" s="87"/>
      <c r="AD2581" s="87"/>
      <c r="AE2581" s="120">
        <v>55270696</v>
      </c>
      <c r="AF2581" s="120"/>
      <c r="AG2581" s="89">
        <v>0</v>
      </c>
      <c r="AH2581" s="90" t="s">
        <v>567</v>
      </c>
      <c r="AI2581" s="90" t="s">
        <v>1511</v>
      </c>
      <c r="AJ2581" s="90" t="s">
        <v>2498</v>
      </c>
      <c r="AK2581" s="90"/>
      <c r="AL2581" s="90" t="s">
        <v>57</v>
      </c>
      <c r="AM2581" s="90"/>
      <c r="AN2581" s="90" t="s">
        <v>57</v>
      </c>
      <c r="AO2581" s="90"/>
      <c r="AP2581" s="90" t="s">
        <v>57</v>
      </c>
      <c r="AQ2581" s="90"/>
      <c r="AR2581" s="90" t="s">
        <v>57</v>
      </c>
      <c r="AS2581" s="90" t="s">
        <v>60</v>
      </c>
      <c r="AT2581" s="90" t="s">
        <v>61</v>
      </c>
      <c r="AU2581" s="97" t="s">
        <v>62</v>
      </c>
      <c r="AV2581" s="98" t="s">
        <v>272</v>
      </c>
      <c r="AW2581" s="98" t="s">
        <v>413</v>
      </c>
      <c r="AX2581" s="97">
        <v>3202014</v>
      </c>
      <c r="AY2581" s="98" t="s">
        <v>414</v>
      </c>
      <c r="AZ2581" s="98" t="s">
        <v>415</v>
      </c>
      <c r="BA2581" s="24"/>
    </row>
    <row r="2582" spans="1:53" ht="84.75" customHeight="1">
      <c r="A2582" s="23" t="str">
        <f>+IFERROR(VLOOKUP(R2582,'[2]Listas niveles'!$D$2:$E$11,2,FALSE),"")</f>
        <v>DTPA</v>
      </c>
      <c r="B2582" s="23" t="str">
        <f>+IFERROR(VLOOKUP(AS2582,'[2]Listas anexo 1'!$A$7:$B$8,2,FALSE),"")</f>
        <v>ADMIN</v>
      </c>
      <c r="C2582" s="23" t="str">
        <f>+IFERROR(VLOOKUP(AT2582,'[2]Listas anexo 1'!$A$13:$B$15,2,FALSE),"")</f>
        <v>ADMINYCOOR</v>
      </c>
      <c r="D2582" s="23" t="str">
        <f>+IFERROR(VLOOKUP(AT2582,'[2]Listas anexo 1'!$A$13:$C$15,3,FALSE),"")</f>
        <v>CONTRIBUIR</v>
      </c>
      <c r="E2582" s="23" t="str">
        <f>+IFERROR(VLOOKUP(AT2582,'[2]Listas anexo 1'!$A$19:$B$21,2,FALSE),"")</f>
        <v>ADMINOB</v>
      </c>
      <c r="F2582" s="23" t="str">
        <f>+IFERROR(VLOOKUP(AV2582,'[2]Listas anexo 1'!$J$13:$K$21,2,FALSE),"")</f>
        <v>ADOBIII</v>
      </c>
      <c r="G2582" s="23" t="str">
        <f>+IFERROR(VLOOKUP(AW2582,'[2]LISTAS ANEXO 1. 2'!$A$9:$B$38,2,FALSE),"")</f>
        <v>AX</v>
      </c>
      <c r="H2582" s="23" t="str">
        <f>+IFERROR(IF(C2582="ADMINYCOOR",VLOOKUP(AY2582,'[2]LISTAS ANEXO 1. 3'!$B$13:$C$42,2,FALSE),IF(C2582="TASAS",VLOOKUP(AY2582,'[2]LISTAS ANEXO 1. 3'!$B$43:$C$51,2,FALSE),IF(C2582="FORTALECIMIENTO",VLOOKUP(AY2582,'[2]LISTAS ANEXO 1. 3'!$B$52:$C$58,2,FALSE),""))),"")</f>
        <v>OO</v>
      </c>
      <c r="I2582" s="23" t="str">
        <f>+IFERROR(VLOOKUP(#REF!,'[2]LISTAS ANEXO 1. 4'!$B$74:$C$90,2,FALSE),"")</f>
        <v/>
      </c>
      <c r="J2582" s="23" t="str">
        <f>+IFERROR(VLOOKUP(X2582,[2]ORDINALES!$B$2:$C$5,2,FALSE),"")</f>
        <v>CTADOS</v>
      </c>
      <c r="K2582" s="23" t="str">
        <f>+IFERROR(VLOOKUP(#REF!,[2]REGION!$G$2:$I$1125,2,FALSE),"")</f>
        <v/>
      </c>
      <c r="L2582" s="23" t="str">
        <f>+IFERROR(VLOOKUP(AI2582,[2]REGION!$G$2:$I$1125,2,FALSE),"")</f>
        <v>VALLE</v>
      </c>
      <c r="M2582" s="23" t="str">
        <f>+IFERROR(VLOOKUP(#REF!,[2]ORDINALES!$H$2:$I$382,2,FALSE),"")</f>
        <v/>
      </c>
      <c r="N2582" s="23" t="str">
        <f>IFERROR(VLOOKUP(U2582,'[2]Lista Willy'!$B$11:$D$14,3,FALSE),"")</f>
        <v>REC_11</v>
      </c>
      <c r="O2582" s="24"/>
      <c r="P2582" s="90">
        <v>80019</v>
      </c>
      <c r="Q2582" s="90" t="s">
        <v>540</v>
      </c>
      <c r="R2582" s="90" t="s">
        <v>2496</v>
      </c>
      <c r="S2582" s="90" t="s">
        <v>2496</v>
      </c>
      <c r="T2582" s="90" t="s">
        <v>2496</v>
      </c>
      <c r="U2582" s="90" t="s">
        <v>52</v>
      </c>
      <c r="V2582" s="94" t="s">
        <v>53</v>
      </c>
      <c r="W2582" s="90" t="s">
        <v>54</v>
      </c>
      <c r="X2582" s="90" t="s">
        <v>55</v>
      </c>
      <c r="Y2582" s="90" t="s">
        <v>2517</v>
      </c>
      <c r="Z2582" s="87">
        <v>57783000</v>
      </c>
      <c r="AA2582" s="120"/>
      <c r="AB2582" s="87"/>
      <c r="AC2582" s="87"/>
      <c r="AD2582" s="87"/>
      <c r="AE2582" s="120">
        <v>57783000</v>
      </c>
      <c r="AF2582" s="120"/>
      <c r="AG2582" s="89">
        <v>0</v>
      </c>
      <c r="AH2582" s="90" t="s">
        <v>567</v>
      </c>
      <c r="AI2582" s="90" t="s">
        <v>1511</v>
      </c>
      <c r="AJ2582" s="90" t="s">
        <v>2498</v>
      </c>
      <c r="AK2582" s="90"/>
      <c r="AL2582" s="90" t="s">
        <v>57</v>
      </c>
      <c r="AM2582" s="90"/>
      <c r="AN2582" s="90" t="s">
        <v>57</v>
      </c>
      <c r="AO2582" s="90"/>
      <c r="AP2582" s="90" t="s">
        <v>57</v>
      </c>
      <c r="AQ2582" s="90"/>
      <c r="AR2582" s="90" t="s">
        <v>57</v>
      </c>
      <c r="AS2582" s="90" t="s">
        <v>60</v>
      </c>
      <c r="AT2582" s="90" t="s">
        <v>61</v>
      </c>
      <c r="AU2582" s="97" t="s">
        <v>62</v>
      </c>
      <c r="AV2582" s="98" t="s">
        <v>272</v>
      </c>
      <c r="AW2582" s="98" t="s">
        <v>335</v>
      </c>
      <c r="AX2582" s="97">
        <v>3202004</v>
      </c>
      <c r="AY2582" s="98" t="s">
        <v>336</v>
      </c>
      <c r="AZ2582" s="98" t="s">
        <v>888</v>
      </c>
      <c r="BA2582" s="24"/>
    </row>
    <row r="2583" spans="1:53" ht="84.75" customHeight="1">
      <c r="A2583" s="23" t="str">
        <f>+IFERROR(VLOOKUP(R2583,'[2]Listas niveles'!$D$2:$E$11,2,FALSE),"")</f>
        <v>DTPA</v>
      </c>
      <c r="B2583" s="23" t="str">
        <f>+IFERROR(VLOOKUP(AS2583,'[2]Listas anexo 1'!$A$7:$B$8,2,FALSE),"")</f>
        <v>ADMIN</v>
      </c>
      <c r="C2583" s="23" t="str">
        <f>+IFERROR(VLOOKUP(AT2583,'[2]Listas anexo 1'!$A$13:$B$15,2,FALSE),"")</f>
        <v>ADMINYCOOR</v>
      </c>
      <c r="D2583" s="23" t="str">
        <f>+IFERROR(VLOOKUP(AT2583,'[2]Listas anexo 1'!$A$13:$C$15,3,FALSE),"")</f>
        <v>CONTRIBUIR</v>
      </c>
      <c r="E2583" s="23" t="str">
        <f>+IFERROR(VLOOKUP(AT2583,'[2]Listas anexo 1'!$A$19:$B$21,2,FALSE),"")</f>
        <v>ADMINOB</v>
      </c>
      <c r="F2583" s="23" t="str">
        <f>+IFERROR(VLOOKUP(AV2583,'[2]Listas anexo 1'!$J$13:$K$21,2,FALSE),"")</f>
        <v>ADOBIII</v>
      </c>
      <c r="G2583" s="23" t="str">
        <f>+IFERROR(VLOOKUP(AW2583,'[2]LISTAS ANEXO 1. 2'!$A$9:$B$38,2,FALSE),"")</f>
        <v>AX</v>
      </c>
      <c r="H2583" s="23" t="str">
        <f>+IFERROR(IF(C2583="ADMINYCOOR",VLOOKUP(AY2583,'[2]LISTAS ANEXO 1. 3'!$B$13:$C$42,2,FALSE),IF(C2583="TASAS",VLOOKUP(AY2583,'[2]LISTAS ANEXO 1. 3'!$B$43:$C$51,2,FALSE),IF(C2583="FORTALECIMIENTO",VLOOKUP(AY2583,'[2]LISTAS ANEXO 1. 3'!$B$52:$C$58,2,FALSE),""))),"")</f>
        <v>OO</v>
      </c>
      <c r="I2583" s="23" t="str">
        <f>+IFERROR(VLOOKUP(#REF!,'[2]LISTAS ANEXO 1. 4'!$B$74:$C$90,2,FALSE),"")</f>
        <v/>
      </c>
      <c r="J2583" s="23" t="str">
        <f>+IFERROR(VLOOKUP(X2583,[2]ORDINALES!$B$2:$C$5,2,FALSE),"")</f>
        <v>CTADOS</v>
      </c>
      <c r="K2583" s="23" t="str">
        <f>+IFERROR(VLOOKUP(#REF!,[2]REGION!$G$2:$I$1125,2,FALSE),"")</f>
        <v/>
      </c>
      <c r="L2583" s="23" t="str">
        <f>+IFERROR(VLOOKUP(AI2583,[2]REGION!$G$2:$I$1125,2,FALSE),"")</f>
        <v>VALLE</v>
      </c>
      <c r="M2583" s="23" t="str">
        <f>+IFERROR(VLOOKUP(#REF!,[2]ORDINALES!$H$2:$I$382,2,FALSE),"")</f>
        <v/>
      </c>
      <c r="N2583" s="23" t="str">
        <f>IFERROR(VLOOKUP(U2583,'[2]Lista Willy'!$B$11:$D$14,3,FALSE),"")</f>
        <v>REC_11</v>
      </c>
      <c r="O2583" s="24"/>
      <c r="P2583" s="90">
        <v>80020</v>
      </c>
      <c r="Q2583" s="90" t="s">
        <v>540</v>
      </c>
      <c r="R2583" s="90" t="s">
        <v>2496</v>
      </c>
      <c r="S2583" s="90" t="s">
        <v>2496</v>
      </c>
      <c r="T2583" s="90" t="s">
        <v>2496</v>
      </c>
      <c r="U2583" s="90" t="s">
        <v>52</v>
      </c>
      <c r="V2583" s="94" t="s">
        <v>53</v>
      </c>
      <c r="W2583" s="90" t="s">
        <v>54</v>
      </c>
      <c r="X2583" s="90" t="s">
        <v>55</v>
      </c>
      <c r="Y2583" s="90" t="s">
        <v>2518</v>
      </c>
      <c r="Z2583" s="87">
        <v>42646120</v>
      </c>
      <c r="AA2583" s="120"/>
      <c r="AB2583" s="87"/>
      <c r="AC2583" s="87"/>
      <c r="AD2583" s="87"/>
      <c r="AE2583" s="120">
        <v>42646120</v>
      </c>
      <c r="AF2583" s="120"/>
      <c r="AG2583" s="89">
        <v>0</v>
      </c>
      <c r="AH2583" s="90" t="s">
        <v>567</v>
      </c>
      <c r="AI2583" s="90" t="s">
        <v>1511</v>
      </c>
      <c r="AJ2583" s="90" t="s">
        <v>2498</v>
      </c>
      <c r="AK2583" s="90"/>
      <c r="AL2583" s="90" t="s">
        <v>57</v>
      </c>
      <c r="AM2583" s="90"/>
      <c r="AN2583" s="90" t="s">
        <v>57</v>
      </c>
      <c r="AO2583" s="90"/>
      <c r="AP2583" s="90" t="s">
        <v>57</v>
      </c>
      <c r="AQ2583" s="90"/>
      <c r="AR2583" s="90" t="s">
        <v>57</v>
      </c>
      <c r="AS2583" s="90" t="s">
        <v>60</v>
      </c>
      <c r="AT2583" s="90" t="s">
        <v>61</v>
      </c>
      <c r="AU2583" s="97" t="s">
        <v>62</v>
      </c>
      <c r="AV2583" s="98" t="s">
        <v>272</v>
      </c>
      <c r="AW2583" s="98" t="s">
        <v>335</v>
      </c>
      <c r="AX2583" s="97">
        <v>3202004</v>
      </c>
      <c r="AY2583" s="98" t="s">
        <v>336</v>
      </c>
      <c r="AZ2583" s="98" t="s">
        <v>888</v>
      </c>
      <c r="BA2583" s="24"/>
    </row>
    <row r="2584" spans="1:53" ht="84.75" customHeight="1">
      <c r="A2584" s="23" t="str">
        <f>+IFERROR(VLOOKUP(R2584,'[2]Listas niveles'!$D$2:$E$11,2,FALSE),"")</f>
        <v>DTPA</v>
      </c>
      <c r="B2584" s="23" t="str">
        <f>+IFERROR(VLOOKUP(AS2584,'[2]Listas anexo 1'!$A$7:$B$8,2,FALSE),"")</f>
        <v>ADMIN</v>
      </c>
      <c r="C2584" s="23" t="str">
        <f>+IFERROR(VLOOKUP(AT2584,'[2]Listas anexo 1'!$A$13:$B$15,2,FALSE),"")</f>
        <v>ADMINYCOOR</v>
      </c>
      <c r="D2584" s="23" t="str">
        <f>+IFERROR(VLOOKUP(AT2584,'[2]Listas anexo 1'!$A$13:$C$15,3,FALSE),"")</f>
        <v>CONTRIBUIR</v>
      </c>
      <c r="E2584" s="23" t="str">
        <f>+IFERROR(VLOOKUP(AT2584,'[2]Listas anexo 1'!$A$19:$B$21,2,FALSE),"")</f>
        <v>ADMINOB</v>
      </c>
      <c r="F2584" s="23" t="str">
        <f>+IFERROR(VLOOKUP(AV2584,'[2]Listas anexo 1'!$J$13:$K$21,2,FALSE),"")</f>
        <v>ADOBIII</v>
      </c>
      <c r="G2584" s="23" t="str">
        <f>+IFERROR(VLOOKUP(AW2584,'[2]LISTAS ANEXO 1. 2'!$A$9:$B$38,2,FALSE),"")</f>
        <v>AX</v>
      </c>
      <c r="H2584" s="23" t="str">
        <f>+IFERROR(IF(C2584="ADMINYCOOR",VLOOKUP(AY2584,'[2]LISTAS ANEXO 1. 3'!$B$13:$C$42,2,FALSE),IF(C2584="TASAS",VLOOKUP(AY2584,'[2]LISTAS ANEXO 1. 3'!$B$43:$C$51,2,FALSE),IF(C2584="FORTALECIMIENTO",VLOOKUP(AY2584,'[2]LISTAS ANEXO 1. 3'!$B$52:$C$58,2,FALSE),""))),"")</f>
        <v>OO</v>
      </c>
      <c r="I2584" s="23" t="str">
        <f>+IFERROR(VLOOKUP(#REF!,'[2]LISTAS ANEXO 1. 4'!$B$74:$C$90,2,FALSE),"")</f>
        <v/>
      </c>
      <c r="J2584" s="23" t="str">
        <f>+IFERROR(VLOOKUP(X2584,[2]ORDINALES!$B$2:$C$5,2,FALSE),"")</f>
        <v>CTADOS</v>
      </c>
      <c r="K2584" s="23" t="str">
        <f>+IFERROR(VLOOKUP(#REF!,[2]REGION!$G$2:$I$1125,2,FALSE),"")</f>
        <v/>
      </c>
      <c r="L2584" s="23" t="str">
        <f>+IFERROR(VLOOKUP(AI2584,[2]REGION!$G$2:$I$1125,2,FALSE),"")</f>
        <v>VALLE</v>
      </c>
      <c r="M2584" s="23" t="str">
        <f>+IFERROR(VLOOKUP(#REF!,[2]ORDINALES!$H$2:$I$382,2,FALSE),"")</f>
        <v/>
      </c>
      <c r="N2584" s="23" t="str">
        <f>IFERROR(VLOOKUP(U2584,'[2]Lista Willy'!$B$11:$D$14,3,FALSE),"")</f>
        <v>REC_11</v>
      </c>
      <c r="O2584" s="24"/>
      <c r="P2584" s="90">
        <v>80021</v>
      </c>
      <c r="Q2584" s="90" t="s">
        <v>540</v>
      </c>
      <c r="R2584" s="90" t="s">
        <v>2496</v>
      </c>
      <c r="S2584" s="90" t="s">
        <v>2496</v>
      </c>
      <c r="T2584" s="90" t="s">
        <v>2496</v>
      </c>
      <c r="U2584" s="90" t="s">
        <v>52</v>
      </c>
      <c r="V2584" s="94" t="s">
        <v>53</v>
      </c>
      <c r="W2584" s="90" t="s">
        <v>54</v>
      </c>
      <c r="X2584" s="90" t="s">
        <v>55</v>
      </c>
      <c r="Y2584" s="90" t="s">
        <v>2519</v>
      </c>
      <c r="Z2584" s="87">
        <v>110594594</v>
      </c>
      <c r="AA2584" s="120"/>
      <c r="AB2584" s="87"/>
      <c r="AC2584" s="87"/>
      <c r="AD2584" s="87"/>
      <c r="AE2584" s="120">
        <v>110594594</v>
      </c>
      <c r="AF2584" s="120"/>
      <c r="AG2584" s="89">
        <v>0</v>
      </c>
      <c r="AH2584" s="90" t="s">
        <v>567</v>
      </c>
      <c r="AI2584" s="90" t="s">
        <v>1511</v>
      </c>
      <c r="AJ2584" s="90" t="s">
        <v>2498</v>
      </c>
      <c r="AK2584" s="90"/>
      <c r="AL2584" s="90" t="s">
        <v>57</v>
      </c>
      <c r="AM2584" s="90"/>
      <c r="AN2584" s="90" t="s">
        <v>57</v>
      </c>
      <c r="AO2584" s="90"/>
      <c r="AP2584" s="90" t="s">
        <v>57</v>
      </c>
      <c r="AQ2584" s="90"/>
      <c r="AR2584" s="90" t="s">
        <v>57</v>
      </c>
      <c r="AS2584" s="90" t="s">
        <v>60</v>
      </c>
      <c r="AT2584" s="90" t="s">
        <v>61</v>
      </c>
      <c r="AU2584" s="97" t="s">
        <v>62</v>
      </c>
      <c r="AV2584" s="98" t="s">
        <v>272</v>
      </c>
      <c r="AW2584" s="98" t="s">
        <v>335</v>
      </c>
      <c r="AX2584" s="97">
        <v>3202004</v>
      </c>
      <c r="AY2584" s="98" t="s">
        <v>336</v>
      </c>
      <c r="AZ2584" s="98" t="s">
        <v>888</v>
      </c>
      <c r="BA2584" s="24"/>
    </row>
    <row r="2585" spans="1:53" ht="84.75" customHeight="1">
      <c r="A2585" s="23" t="str">
        <f>+IFERROR(VLOOKUP(R2585,'[2]Listas niveles'!$D$2:$E$11,2,FALSE),"")</f>
        <v>DTPA</v>
      </c>
      <c r="B2585" s="23" t="str">
        <f>+IFERROR(VLOOKUP(AS2585,'[2]Listas anexo 1'!$A$7:$B$8,2,FALSE),"")</f>
        <v>ADMIN</v>
      </c>
      <c r="C2585" s="23" t="str">
        <f>+IFERROR(VLOOKUP(AT2585,'[2]Listas anexo 1'!$A$13:$B$15,2,FALSE),"")</f>
        <v>ADMINYCOOR</v>
      </c>
      <c r="D2585" s="23" t="str">
        <f>+IFERROR(VLOOKUP(AT2585,'[2]Listas anexo 1'!$A$13:$C$15,3,FALSE),"")</f>
        <v>CONTRIBUIR</v>
      </c>
      <c r="E2585" s="23" t="str">
        <f>+IFERROR(VLOOKUP(AT2585,'[2]Listas anexo 1'!$A$19:$B$21,2,FALSE),"")</f>
        <v>ADMINOB</v>
      </c>
      <c r="F2585" s="23" t="str">
        <f>+IFERROR(VLOOKUP(AV2585,'[2]Listas anexo 1'!$J$13:$K$21,2,FALSE),"")</f>
        <v>ADOBIV</v>
      </c>
      <c r="G2585" s="23" t="str">
        <f>+IFERROR(VLOOKUP(AW2585,'[2]LISTAS ANEXO 1. 2'!$A$9:$B$38,2,FALSE),"")</f>
        <v>AXVI</v>
      </c>
      <c r="H2585" s="23" t="str">
        <f>+IFERROR(IF(C2585="ADMINYCOOR",VLOOKUP(AY2585,'[2]LISTAS ANEXO 1. 3'!$B$13:$C$42,2,FALSE),IF(C2585="TASAS",VLOOKUP(AY2585,'[2]LISTAS ANEXO 1. 3'!$B$43:$C$51,2,FALSE),IF(C2585="FORTALECIMIENTO",VLOOKUP(AY2585,'[2]LISTAS ANEXO 1. 3'!$B$52:$C$58,2,FALSE),""))),"")</f>
        <v>CD</v>
      </c>
      <c r="I2585" s="23" t="str">
        <f>+IFERROR(VLOOKUP(#REF!,'[2]LISTAS ANEXO 1. 4'!$B$74:$C$90,2,FALSE),"")</f>
        <v/>
      </c>
      <c r="J2585" s="23" t="str">
        <f>+IFERROR(VLOOKUP(X2585,[2]ORDINALES!$B$2:$C$5,2,FALSE),"")</f>
        <v>CTADOS</v>
      </c>
      <c r="K2585" s="23" t="str">
        <f>+IFERROR(VLOOKUP(#REF!,[2]REGION!$G$2:$I$1125,2,FALSE),"")</f>
        <v/>
      </c>
      <c r="L2585" s="23" t="str">
        <f>+IFERROR(VLOOKUP(AI2585,[2]REGION!$G$2:$I$1125,2,FALSE),"")</f>
        <v>VALLE</v>
      </c>
      <c r="M2585" s="23" t="str">
        <f>+IFERROR(VLOOKUP(#REF!,[2]ORDINALES!$H$2:$I$382,2,FALSE),"")</f>
        <v/>
      </c>
      <c r="N2585" s="23" t="str">
        <f>IFERROR(VLOOKUP(U2585,'[2]Lista Willy'!$B$11:$D$14,3,FALSE),"")</f>
        <v>REC_11</v>
      </c>
      <c r="O2585" s="24"/>
      <c r="P2585" s="90">
        <v>80022</v>
      </c>
      <c r="Q2585" s="90" t="s">
        <v>540</v>
      </c>
      <c r="R2585" s="90" t="s">
        <v>2496</v>
      </c>
      <c r="S2585" s="90" t="s">
        <v>2496</v>
      </c>
      <c r="T2585" s="90" t="s">
        <v>2496</v>
      </c>
      <c r="U2585" s="90" t="s">
        <v>52</v>
      </c>
      <c r="V2585" s="94" t="s">
        <v>53</v>
      </c>
      <c r="W2585" s="90" t="s">
        <v>54</v>
      </c>
      <c r="X2585" s="90" t="s">
        <v>55</v>
      </c>
      <c r="Y2585" s="90" t="s">
        <v>2520</v>
      </c>
      <c r="Z2585" s="87">
        <v>251600000</v>
      </c>
      <c r="AA2585" s="120"/>
      <c r="AB2585" s="87"/>
      <c r="AC2585" s="87"/>
      <c r="AD2585" s="87"/>
      <c r="AE2585" s="120">
        <v>251600000</v>
      </c>
      <c r="AF2585" s="120"/>
      <c r="AG2585" s="89">
        <v>0</v>
      </c>
      <c r="AH2585" s="90" t="s">
        <v>567</v>
      </c>
      <c r="AI2585" s="90" t="s">
        <v>1511</v>
      </c>
      <c r="AJ2585" s="90" t="s">
        <v>2498</v>
      </c>
      <c r="AK2585" s="90"/>
      <c r="AL2585" s="90" t="s">
        <v>57</v>
      </c>
      <c r="AM2585" s="90"/>
      <c r="AN2585" s="90" t="s">
        <v>57</v>
      </c>
      <c r="AO2585" s="90"/>
      <c r="AP2585" s="90" t="s">
        <v>57</v>
      </c>
      <c r="AQ2585" s="90"/>
      <c r="AR2585" s="90" t="s">
        <v>57</v>
      </c>
      <c r="AS2585" s="90" t="s">
        <v>60</v>
      </c>
      <c r="AT2585" s="90" t="s">
        <v>61</v>
      </c>
      <c r="AU2585" s="97" t="s">
        <v>62</v>
      </c>
      <c r="AV2585" s="98" t="s">
        <v>63</v>
      </c>
      <c r="AW2585" s="98" t="s">
        <v>64</v>
      </c>
      <c r="AX2585" s="97">
        <v>3202008</v>
      </c>
      <c r="AY2585" s="98" t="s">
        <v>65</v>
      </c>
      <c r="AZ2585" s="98" t="s">
        <v>175</v>
      </c>
      <c r="BA2585" s="24"/>
    </row>
    <row r="2586" spans="1:53" ht="84.75" customHeight="1">
      <c r="A2586" s="23" t="str">
        <f>+IFERROR(VLOOKUP(R2586,'[2]Listas niveles'!$D$2:$E$11,2,FALSE),"")</f>
        <v>DTPA</v>
      </c>
      <c r="B2586" s="23" t="str">
        <f>+IFERROR(VLOOKUP(AS2586,'[2]Listas anexo 1'!$A$7:$B$8,2,FALSE),"")</f>
        <v>ADMIN</v>
      </c>
      <c r="C2586" s="23" t="str">
        <f>+IFERROR(VLOOKUP(AT2586,'[2]Listas anexo 1'!$A$13:$B$15,2,FALSE),"")</f>
        <v>ADMINYCOOR</v>
      </c>
      <c r="D2586" s="23" t="str">
        <f>+IFERROR(VLOOKUP(AT2586,'[2]Listas anexo 1'!$A$13:$C$15,3,FALSE),"")</f>
        <v>CONTRIBUIR</v>
      </c>
      <c r="E2586" s="23" t="str">
        <f>+IFERROR(VLOOKUP(AT2586,'[2]Listas anexo 1'!$A$19:$B$21,2,FALSE),"")</f>
        <v>ADMINOB</v>
      </c>
      <c r="F2586" s="23" t="str">
        <f>+IFERROR(VLOOKUP(AV2586,'[2]Listas anexo 1'!$J$13:$K$21,2,FALSE),"")</f>
        <v>ADOBIV</v>
      </c>
      <c r="G2586" s="23" t="str">
        <f>+IFERROR(VLOOKUP(AW2586,'[2]LISTAS ANEXO 1. 2'!$A$9:$B$38,2,FALSE),"")</f>
        <v>AXVI</v>
      </c>
      <c r="H2586" s="23" t="str">
        <f>+IFERROR(IF(C2586="ADMINYCOOR",VLOOKUP(AY2586,'[2]LISTAS ANEXO 1. 3'!$B$13:$C$42,2,FALSE),IF(C2586="TASAS",VLOOKUP(AY2586,'[2]LISTAS ANEXO 1. 3'!$B$43:$C$51,2,FALSE),IF(C2586="FORTALECIMIENTO",VLOOKUP(AY2586,'[2]LISTAS ANEXO 1. 3'!$B$52:$C$58,2,FALSE),""))),"")</f>
        <v>CD</v>
      </c>
      <c r="I2586" s="23" t="str">
        <f>+IFERROR(VLOOKUP(#REF!,'[2]LISTAS ANEXO 1. 4'!$B$74:$C$90,2,FALSE),"")</f>
        <v/>
      </c>
      <c r="J2586" s="23" t="str">
        <f>+IFERROR(VLOOKUP(X2586,[2]ORDINALES!$B$2:$C$5,2,FALSE),"")</f>
        <v>CTADOS</v>
      </c>
      <c r="K2586" s="23" t="str">
        <f>+IFERROR(VLOOKUP(#REF!,[2]REGION!$G$2:$I$1125,2,FALSE),"")</f>
        <v/>
      </c>
      <c r="L2586" s="23" t="str">
        <f>+IFERROR(VLOOKUP(AI2586,[2]REGION!$G$2:$I$1125,2,FALSE),"")</f>
        <v>VALLE</v>
      </c>
      <c r="M2586" s="23" t="str">
        <f>+IFERROR(VLOOKUP(#REF!,[2]ORDINALES!$H$2:$I$382,2,FALSE),"")</f>
        <v/>
      </c>
      <c r="N2586" s="23" t="str">
        <f>IFERROR(VLOOKUP(U2586,'[2]Lista Willy'!$B$11:$D$14,3,FALSE),"")</f>
        <v>REC_11</v>
      </c>
      <c r="O2586" s="24"/>
      <c r="P2586" s="90">
        <v>80023</v>
      </c>
      <c r="Q2586" s="90" t="s">
        <v>540</v>
      </c>
      <c r="R2586" s="90" t="s">
        <v>2496</v>
      </c>
      <c r="S2586" s="90" t="s">
        <v>2496</v>
      </c>
      <c r="T2586" s="90" t="s">
        <v>2496</v>
      </c>
      <c r="U2586" s="90" t="s">
        <v>52</v>
      </c>
      <c r="V2586" s="94" t="s">
        <v>53</v>
      </c>
      <c r="W2586" s="90" t="s">
        <v>54</v>
      </c>
      <c r="X2586" s="90" t="s">
        <v>55</v>
      </c>
      <c r="Y2586" s="90" t="s">
        <v>2521</v>
      </c>
      <c r="Z2586" s="87">
        <v>189200000</v>
      </c>
      <c r="AA2586" s="120"/>
      <c r="AB2586" s="87">
        <v>189200000</v>
      </c>
      <c r="AC2586" s="87"/>
      <c r="AD2586" s="87"/>
      <c r="AE2586" s="120">
        <v>0</v>
      </c>
      <c r="AF2586" s="120"/>
      <c r="AG2586" s="89">
        <v>0</v>
      </c>
      <c r="AH2586" s="90" t="s">
        <v>567</v>
      </c>
      <c r="AI2586" s="90" t="s">
        <v>1511</v>
      </c>
      <c r="AJ2586" s="90" t="s">
        <v>2498</v>
      </c>
      <c r="AK2586" s="90"/>
      <c r="AL2586" s="90" t="s">
        <v>57</v>
      </c>
      <c r="AM2586" s="90"/>
      <c r="AN2586" s="90" t="s">
        <v>57</v>
      </c>
      <c r="AO2586" s="90"/>
      <c r="AP2586" s="90" t="s">
        <v>57</v>
      </c>
      <c r="AQ2586" s="90"/>
      <c r="AR2586" s="90" t="s">
        <v>57</v>
      </c>
      <c r="AS2586" s="90" t="s">
        <v>60</v>
      </c>
      <c r="AT2586" s="90" t="s">
        <v>61</v>
      </c>
      <c r="AU2586" s="97" t="s">
        <v>62</v>
      </c>
      <c r="AV2586" s="98" t="s">
        <v>63</v>
      </c>
      <c r="AW2586" s="98" t="s">
        <v>64</v>
      </c>
      <c r="AX2586" s="97">
        <v>3202008</v>
      </c>
      <c r="AY2586" s="98" t="s">
        <v>65</v>
      </c>
      <c r="AZ2586" s="98" t="s">
        <v>175</v>
      </c>
      <c r="BA2586" s="24"/>
    </row>
    <row r="2587" spans="1:53" ht="84.75" customHeight="1">
      <c r="A2587" s="23" t="str">
        <f>+IFERROR(VLOOKUP(R2587,'[2]Listas niveles'!$D$2:$E$11,2,FALSE),"")</f>
        <v>DTPA</v>
      </c>
      <c r="B2587" s="23" t="str">
        <f>+IFERROR(VLOOKUP(AS2587,'[2]Listas anexo 1'!$A$7:$B$8,2,FALSE),"")</f>
        <v>ADMIN</v>
      </c>
      <c r="C2587" s="23" t="str">
        <f>+IFERROR(VLOOKUP(AT2587,'[2]Listas anexo 1'!$A$13:$B$15,2,FALSE),"")</f>
        <v>ADMINYCOOR</v>
      </c>
      <c r="D2587" s="23" t="str">
        <f>+IFERROR(VLOOKUP(AT2587,'[2]Listas anexo 1'!$A$13:$C$15,3,FALSE),"")</f>
        <v>CONTRIBUIR</v>
      </c>
      <c r="E2587" s="23" t="str">
        <f>+IFERROR(VLOOKUP(AT2587,'[2]Listas anexo 1'!$A$19:$B$21,2,FALSE),"")</f>
        <v>ADMINOB</v>
      </c>
      <c r="F2587" s="23" t="str">
        <f>+IFERROR(VLOOKUP(AV2587,'[2]Listas anexo 1'!$J$13:$K$21,2,FALSE),"")</f>
        <v>ADOBIV</v>
      </c>
      <c r="G2587" s="23" t="str">
        <f>+IFERROR(VLOOKUP(AW2587,'[2]LISTAS ANEXO 1. 2'!$A$9:$B$38,2,FALSE),"")</f>
        <v>AXVI</v>
      </c>
      <c r="H2587" s="23" t="str">
        <f>+IFERROR(IF(C2587="ADMINYCOOR",VLOOKUP(AY2587,'[2]LISTAS ANEXO 1. 3'!$B$13:$C$42,2,FALSE),IF(C2587="TASAS",VLOOKUP(AY2587,'[2]LISTAS ANEXO 1. 3'!$B$43:$C$51,2,FALSE),IF(C2587="FORTALECIMIENTO",VLOOKUP(AY2587,'[2]LISTAS ANEXO 1. 3'!$B$52:$C$58,2,FALSE),""))),"")</f>
        <v>CD</v>
      </c>
      <c r="I2587" s="23" t="str">
        <f>+IFERROR(VLOOKUP(#REF!,'[2]LISTAS ANEXO 1. 4'!$B$74:$C$90,2,FALSE),"")</f>
        <v/>
      </c>
      <c r="J2587" s="23" t="str">
        <f>+IFERROR(VLOOKUP(X2587,[2]ORDINALES!$B$2:$C$5,2,FALSE),"")</f>
        <v>CTADOS</v>
      </c>
      <c r="K2587" s="23" t="str">
        <f>+IFERROR(VLOOKUP(#REF!,[2]REGION!$G$2:$I$1125,2,FALSE),"")</f>
        <v/>
      </c>
      <c r="L2587" s="23" t="str">
        <f>+IFERROR(VLOOKUP(AI2587,[2]REGION!$G$2:$I$1125,2,FALSE),"")</f>
        <v>VALLE</v>
      </c>
      <c r="M2587" s="23" t="str">
        <f>+IFERROR(VLOOKUP(#REF!,[2]ORDINALES!$H$2:$I$382,2,FALSE),"")</f>
        <v/>
      </c>
      <c r="N2587" s="23" t="str">
        <f>IFERROR(VLOOKUP(U2587,'[2]Lista Willy'!$B$11:$D$14,3,FALSE),"")</f>
        <v>REC_11</v>
      </c>
      <c r="O2587" s="24"/>
      <c r="P2587" s="90">
        <v>80024</v>
      </c>
      <c r="Q2587" s="90" t="s">
        <v>540</v>
      </c>
      <c r="R2587" s="90" t="s">
        <v>2496</v>
      </c>
      <c r="S2587" s="90" t="s">
        <v>2496</v>
      </c>
      <c r="T2587" s="90" t="s">
        <v>2496</v>
      </c>
      <c r="U2587" s="90" t="s">
        <v>52</v>
      </c>
      <c r="V2587" s="94" t="s">
        <v>53</v>
      </c>
      <c r="W2587" s="90" t="s">
        <v>54</v>
      </c>
      <c r="X2587" s="90" t="s">
        <v>55</v>
      </c>
      <c r="Y2587" s="90" t="s">
        <v>2522</v>
      </c>
      <c r="Z2587" s="87">
        <v>64581000</v>
      </c>
      <c r="AA2587" s="120"/>
      <c r="AB2587" s="87"/>
      <c r="AC2587" s="87"/>
      <c r="AD2587" s="87"/>
      <c r="AE2587" s="120">
        <v>64581000</v>
      </c>
      <c r="AF2587" s="120"/>
      <c r="AG2587" s="89">
        <v>0</v>
      </c>
      <c r="AH2587" s="90" t="s">
        <v>567</v>
      </c>
      <c r="AI2587" s="90" t="s">
        <v>1511</v>
      </c>
      <c r="AJ2587" s="90" t="s">
        <v>2498</v>
      </c>
      <c r="AK2587" s="90"/>
      <c r="AL2587" s="90" t="s">
        <v>57</v>
      </c>
      <c r="AM2587" s="90"/>
      <c r="AN2587" s="90" t="s">
        <v>57</v>
      </c>
      <c r="AO2587" s="90"/>
      <c r="AP2587" s="90" t="s">
        <v>57</v>
      </c>
      <c r="AQ2587" s="90"/>
      <c r="AR2587" s="90" t="s">
        <v>57</v>
      </c>
      <c r="AS2587" s="90" t="s">
        <v>60</v>
      </c>
      <c r="AT2587" s="90" t="s">
        <v>61</v>
      </c>
      <c r="AU2587" s="97" t="s">
        <v>62</v>
      </c>
      <c r="AV2587" s="98" t="s">
        <v>63</v>
      </c>
      <c r="AW2587" s="98" t="s">
        <v>64</v>
      </c>
      <c r="AX2587" s="97">
        <v>3202008</v>
      </c>
      <c r="AY2587" s="98" t="s">
        <v>65</v>
      </c>
      <c r="AZ2587" s="98" t="s">
        <v>175</v>
      </c>
      <c r="BA2587" s="24"/>
    </row>
    <row r="2588" spans="1:53" ht="84.75" customHeight="1">
      <c r="A2588" s="23" t="str">
        <f>+IFERROR(VLOOKUP(R2588,'[2]Listas niveles'!$D$2:$E$11,2,FALSE),"")</f>
        <v>DTPA</v>
      </c>
      <c r="B2588" s="23" t="str">
        <f>+IFERROR(VLOOKUP(AS2588,'[2]Listas anexo 1'!$A$7:$B$8,2,FALSE),"")</f>
        <v>ADMIN</v>
      </c>
      <c r="C2588" s="23" t="str">
        <f>+IFERROR(VLOOKUP(AT2588,'[2]Listas anexo 1'!$A$13:$B$15,2,FALSE),"")</f>
        <v>ADMINYCOOR</v>
      </c>
      <c r="D2588" s="23" t="str">
        <f>+IFERROR(VLOOKUP(AT2588,'[2]Listas anexo 1'!$A$13:$C$15,3,FALSE),"")</f>
        <v>CONTRIBUIR</v>
      </c>
      <c r="E2588" s="23" t="str">
        <f>+IFERROR(VLOOKUP(AT2588,'[2]Listas anexo 1'!$A$19:$B$21,2,FALSE),"")</f>
        <v>ADMINOB</v>
      </c>
      <c r="F2588" s="23" t="str">
        <f>+IFERROR(VLOOKUP(AV2588,'[2]Listas anexo 1'!$J$13:$K$21,2,FALSE),"")</f>
        <v>ADOBIV</v>
      </c>
      <c r="G2588" s="23" t="str">
        <f>+IFERROR(VLOOKUP(AW2588,'[2]LISTAS ANEXO 1. 2'!$A$9:$B$38,2,FALSE),"")</f>
        <v>AXVI</v>
      </c>
      <c r="H2588" s="23" t="str">
        <f>+IFERROR(IF(C2588="ADMINYCOOR",VLOOKUP(AY2588,'[2]LISTAS ANEXO 1. 3'!$B$13:$C$42,2,FALSE),IF(C2588="TASAS",VLOOKUP(AY2588,'[2]LISTAS ANEXO 1. 3'!$B$43:$C$51,2,FALSE),IF(C2588="FORTALECIMIENTO",VLOOKUP(AY2588,'[2]LISTAS ANEXO 1. 3'!$B$52:$C$58,2,FALSE),""))),"")</f>
        <v>CD</v>
      </c>
      <c r="I2588" s="23" t="str">
        <f>+IFERROR(VLOOKUP(#REF!,'[2]LISTAS ANEXO 1. 4'!$B$74:$C$90,2,FALSE),"")</f>
        <v/>
      </c>
      <c r="J2588" s="23" t="str">
        <f>+IFERROR(VLOOKUP(X2588,[2]ORDINALES!$B$2:$C$5,2,FALSE),"")</f>
        <v>CTADOS</v>
      </c>
      <c r="K2588" s="23" t="str">
        <f>+IFERROR(VLOOKUP(#REF!,[2]REGION!$G$2:$I$1125,2,FALSE),"")</f>
        <v/>
      </c>
      <c r="L2588" s="23" t="str">
        <f>+IFERROR(VLOOKUP(AI2588,[2]REGION!$G$2:$I$1125,2,FALSE),"")</f>
        <v>VALLE</v>
      </c>
      <c r="M2588" s="23" t="str">
        <f>+IFERROR(VLOOKUP(#REF!,[2]ORDINALES!$H$2:$I$382,2,FALSE),"")</f>
        <v/>
      </c>
      <c r="N2588" s="23" t="str">
        <f>IFERROR(VLOOKUP(U2588,'[2]Lista Willy'!$B$11:$D$14,3,FALSE),"")</f>
        <v>REC_11</v>
      </c>
      <c r="O2588" s="24"/>
      <c r="P2588" s="90">
        <v>80025</v>
      </c>
      <c r="Q2588" s="90" t="s">
        <v>540</v>
      </c>
      <c r="R2588" s="90" t="s">
        <v>2496</v>
      </c>
      <c r="S2588" s="90" t="s">
        <v>2496</v>
      </c>
      <c r="T2588" s="90" t="s">
        <v>2496</v>
      </c>
      <c r="U2588" s="90" t="s">
        <v>52</v>
      </c>
      <c r="V2588" s="94" t="s">
        <v>53</v>
      </c>
      <c r="W2588" s="90" t="s">
        <v>54</v>
      </c>
      <c r="X2588" s="90" t="s">
        <v>55</v>
      </c>
      <c r="Y2588" s="90" t="s">
        <v>2523</v>
      </c>
      <c r="Z2588" s="87">
        <v>5000000</v>
      </c>
      <c r="AA2588" s="120"/>
      <c r="AB2588" s="87"/>
      <c r="AC2588" s="87"/>
      <c r="AD2588" s="87"/>
      <c r="AE2588" s="120">
        <v>5000000</v>
      </c>
      <c r="AF2588" s="120"/>
      <c r="AG2588" s="89">
        <v>0</v>
      </c>
      <c r="AH2588" s="90" t="s">
        <v>567</v>
      </c>
      <c r="AI2588" s="90" t="s">
        <v>1511</v>
      </c>
      <c r="AJ2588" s="90" t="s">
        <v>2498</v>
      </c>
      <c r="AK2588" s="90"/>
      <c r="AL2588" s="90" t="s">
        <v>57</v>
      </c>
      <c r="AM2588" s="90"/>
      <c r="AN2588" s="90" t="s">
        <v>57</v>
      </c>
      <c r="AO2588" s="90"/>
      <c r="AP2588" s="90" t="s">
        <v>57</v>
      </c>
      <c r="AQ2588" s="90"/>
      <c r="AR2588" s="90" t="s">
        <v>57</v>
      </c>
      <c r="AS2588" s="90" t="s">
        <v>60</v>
      </c>
      <c r="AT2588" s="90" t="s">
        <v>61</v>
      </c>
      <c r="AU2588" s="97" t="s">
        <v>62</v>
      </c>
      <c r="AV2588" s="98" t="s">
        <v>63</v>
      </c>
      <c r="AW2588" s="98" t="s">
        <v>64</v>
      </c>
      <c r="AX2588" s="97">
        <v>3202008</v>
      </c>
      <c r="AY2588" s="98" t="s">
        <v>65</v>
      </c>
      <c r="AZ2588" s="98" t="s">
        <v>175</v>
      </c>
      <c r="BA2588" s="24"/>
    </row>
    <row r="2589" spans="1:53" ht="84.75" customHeight="1">
      <c r="A2589" s="23" t="str">
        <f>+IFERROR(VLOOKUP(R2589,'[2]Listas niveles'!$D$2:$E$11,2,FALSE),"")</f>
        <v>DTPA</v>
      </c>
      <c r="B2589" s="23" t="str">
        <f>+IFERROR(VLOOKUP(AS2589,'[2]Listas anexo 1'!$A$7:$B$8,2,FALSE),"")</f>
        <v>ADMIN</v>
      </c>
      <c r="C2589" s="23" t="str">
        <f>+IFERROR(VLOOKUP(AT2589,'[2]Listas anexo 1'!$A$13:$B$15,2,FALSE),"")</f>
        <v>ADMINYCOOR</v>
      </c>
      <c r="D2589" s="23" t="str">
        <f>+IFERROR(VLOOKUP(AT2589,'[2]Listas anexo 1'!$A$13:$C$15,3,FALSE),"")</f>
        <v>CONTRIBUIR</v>
      </c>
      <c r="E2589" s="23" t="str">
        <f>+IFERROR(VLOOKUP(AT2589,'[2]Listas anexo 1'!$A$19:$B$21,2,FALSE),"")</f>
        <v>ADMINOB</v>
      </c>
      <c r="F2589" s="23" t="str">
        <f>+IFERROR(VLOOKUP(AV2589,'[2]Listas anexo 1'!$J$13:$K$21,2,FALSE),"")</f>
        <v>ADOBIV</v>
      </c>
      <c r="G2589" s="23" t="str">
        <f>+IFERROR(VLOOKUP(AW2589,'[2]LISTAS ANEXO 1. 2'!$A$9:$B$38,2,FALSE),"")</f>
        <v>AXVI</v>
      </c>
      <c r="H2589" s="23" t="str">
        <f>+IFERROR(IF(C2589="ADMINYCOOR",VLOOKUP(AY2589,'[2]LISTAS ANEXO 1. 3'!$B$13:$C$42,2,FALSE),IF(C2589="TASAS",VLOOKUP(AY2589,'[2]LISTAS ANEXO 1. 3'!$B$43:$C$51,2,FALSE),IF(C2589="FORTALECIMIENTO",VLOOKUP(AY2589,'[2]LISTAS ANEXO 1. 3'!$B$52:$C$58,2,FALSE),""))),"")</f>
        <v>CD</v>
      </c>
      <c r="I2589" s="23" t="str">
        <f>+IFERROR(VLOOKUP(#REF!,'[2]LISTAS ANEXO 1. 4'!$B$74:$C$90,2,FALSE),"")</f>
        <v/>
      </c>
      <c r="J2589" s="23" t="str">
        <f>+IFERROR(VLOOKUP(X2589,[2]ORDINALES!$B$2:$C$5,2,FALSE),"")</f>
        <v>CTADOS</v>
      </c>
      <c r="K2589" s="23" t="str">
        <f>+IFERROR(VLOOKUP(#REF!,[2]REGION!$G$2:$I$1125,2,FALSE),"")</f>
        <v/>
      </c>
      <c r="L2589" s="23" t="str">
        <f>+IFERROR(VLOOKUP(AI2589,[2]REGION!$G$2:$I$1125,2,FALSE),"")</f>
        <v>VALLE</v>
      </c>
      <c r="M2589" s="23" t="str">
        <f>+IFERROR(VLOOKUP(#REF!,[2]ORDINALES!$H$2:$I$382,2,FALSE),"")</f>
        <v/>
      </c>
      <c r="N2589" s="23" t="str">
        <f>IFERROR(VLOOKUP(U2589,'[2]Lista Willy'!$B$11:$D$14,3,FALSE),"")</f>
        <v>REC_11</v>
      </c>
      <c r="O2589" s="24"/>
      <c r="P2589" s="90">
        <v>80026</v>
      </c>
      <c r="Q2589" s="90" t="s">
        <v>540</v>
      </c>
      <c r="R2589" s="90" t="s">
        <v>2496</v>
      </c>
      <c r="S2589" s="90" t="s">
        <v>2496</v>
      </c>
      <c r="T2589" s="90" t="s">
        <v>2496</v>
      </c>
      <c r="U2589" s="90" t="s">
        <v>52</v>
      </c>
      <c r="V2589" s="94" t="s">
        <v>53</v>
      </c>
      <c r="W2589" s="90" t="s">
        <v>54</v>
      </c>
      <c r="X2589" s="90" t="s">
        <v>55</v>
      </c>
      <c r="Y2589" s="90" t="s">
        <v>2524</v>
      </c>
      <c r="Z2589" s="87">
        <v>35000000</v>
      </c>
      <c r="AA2589" s="120"/>
      <c r="AB2589" s="87"/>
      <c r="AC2589" s="87"/>
      <c r="AD2589" s="87"/>
      <c r="AE2589" s="120">
        <v>35000000</v>
      </c>
      <c r="AF2589" s="120"/>
      <c r="AG2589" s="89">
        <v>0</v>
      </c>
      <c r="AH2589" s="90" t="s">
        <v>567</v>
      </c>
      <c r="AI2589" s="90" t="s">
        <v>1511</v>
      </c>
      <c r="AJ2589" s="90" t="s">
        <v>2498</v>
      </c>
      <c r="AK2589" s="90"/>
      <c r="AL2589" s="90" t="s">
        <v>57</v>
      </c>
      <c r="AM2589" s="90"/>
      <c r="AN2589" s="90" t="s">
        <v>57</v>
      </c>
      <c r="AO2589" s="90"/>
      <c r="AP2589" s="90" t="s">
        <v>57</v>
      </c>
      <c r="AQ2589" s="90"/>
      <c r="AR2589" s="90" t="s">
        <v>57</v>
      </c>
      <c r="AS2589" s="90" t="s">
        <v>60</v>
      </c>
      <c r="AT2589" s="90" t="s">
        <v>61</v>
      </c>
      <c r="AU2589" s="97" t="s">
        <v>62</v>
      </c>
      <c r="AV2589" s="98" t="s">
        <v>63</v>
      </c>
      <c r="AW2589" s="98" t="s">
        <v>64</v>
      </c>
      <c r="AX2589" s="97">
        <v>3202008</v>
      </c>
      <c r="AY2589" s="98" t="s">
        <v>65</v>
      </c>
      <c r="AZ2589" s="98" t="s">
        <v>175</v>
      </c>
      <c r="BA2589" s="24"/>
    </row>
    <row r="2590" spans="1:53" ht="84.75" customHeight="1">
      <c r="A2590" s="23" t="str">
        <f>+IFERROR(VLOOKUP(R2590,'[2]Listas niveles'!$D$2:$E$11,2,FALSE),"")</f>
        <v>DTPA</v>
      </c>
      <c r="B2590" s="23" t="str">
        <f>+IFERROR(VLOOKUP(AS2590,'[2]Listas anexo 1'!$A$7:$B$8,2,FALSE),"")</f>
        <v>ADMIN</v>
      </c>
      <c r="C2590" s="23" t="str">
        <f>+IFERROR(VLOOKUP(AT2590,'[2]Listas anexo 1'!$A$13:$B$15,2,FALSE),"")</f>
        <v>ADMINYCOOR</v>
      </c>
      <c r="D2590" s="23" t="str">
        <f>+IFERROR(VLOOKUP(AT2590,'[2]Listas anexo 1'!$A$13:$C$15,3,FALSE),"")</f>
        <v>CONTRIBUIR</v>
      </c>
      <c r="E2590" s="23" t="str">
        <f>+IFERROR(VLOOKUP(AT2590,'[2]Listas anexo 1'!$A$19:$B$21,2,FALSE),"")</f>
        <v>ADMINOB</v>
      </c>
      <c r="F2590" s="23" t="str">
        <f>+IFERROR(VLOOKUP(AV2590,'[2]Listas anexo 1'!$J$13:$K$21,2,FALSE),"")</f>
        <v>ADOBIV</v>
      </c>
      <c r="G2590" s="23" t="str">
        <f>+IFERROR(VLOOKUP(AW2590,'[2]LISTAS ANEXO 1. 2'!$A$9:$B$38,2,FALSE),"")</f>
        <v>AXVI</v>
      </c>
      <c r="H2590" s="23" t="str">
        <f>+IFERROR(IF(C2590="ADMINYCOOR",VLOOKUP(AY2590,'[2]LISTAS ANEXO 1. 3'!$B$13:$C$42,2,FALSE),IF(C2590="TASAS",VLOOKUP(AY2590,'[2]LISTAS ANEXO 1. 3'!$B$43:$C$51,2,FALSE),IF(C2590="FORTALECIMIENTO",VLOOKUP(AY2590,'[2]LISTAS ANEXO 1. 3'!$B$52:$C$58,2,FALSE),""))),"")</f>
        <v>CD</v>
      </c>
      <c r="I2590" s="23" t="str">
        <f>+IFERROR(VLOOKUP(#REF!,'[2]LISTAS ANEXO 1. 4'!$B$74:$C$90,2,FALSE),"")</f>
        <v/>
      </c>
      <c r="J2590" s="23" t="str">
        <f>+IFERROR(VLOOKUP(X2590,[2]ORDINALES!$B$2:$C$5,2,FALSE),"")</f>
        <v>CTADOS</v>
      </c>
      <c r="K2590" s="23" t="str">
        <f>+IFERROR(VLOOKUP(#REF!,[2]REGION!$G$2:$I$1125,2,FALSE),"")</f>
        <v/>
      </c>
      <c r="L2590" s="23" t="str">
        <f>+IFERROR(VLOOKUP(AI2590,[2]REGION!$G$2:$I$1125,2,FALSE),"")</f>
        <v>VALLE</v>
      </c>
      <c r="M2590" s="23" t="str">
        <f>+IFERROR(VLOOKUP(#REF!,[2]ORDINALES!$H$2:$I$382,2,FALSE),"")</f>
        <v/>
      </c>
      <c r="N2590" s="23" t="str">
        <f>IFERROR(VLOOKUP(U2590,'[2]Lista Willy'!$B$11:$D$14,3,FALSE),"")</f>
        <v>REC_11</v>
      </c>
      <c r="O2590" s="24"/>
      <c r="P2590" s="90">
        <v>80027</v>
      </c>
      <c r="Q2590" s="90" t="s">
        <v>540</v>
      </c>
      <c r="R2590" s="90" t="s">
        <v>2496</v>
      </c>
      <c r="S2590" s="90" t="s">
        <v>2496</v>
      </c>
      <c r="T2590" s="90" t="s">
        <v>2496</v>
      </c>
      <c r="U2590" s="90" t="s">
        <v>52</v>
      </c>
      <c r="V2590" s="94" t="s">
        <v>53</v>
      </c>
      <c r="W2590" s="90" t="s">
        <v>54</v>
      </c>
      <c r="X2590" s="90" t="s">
        <v>55</v>
      </c>
      <c r="Y2590" s="90" t="s">
        <v>2525</v>
      </c>
      <c r="Z2590" s="87">
        <v>52530000</v>
      </c>
      <c r="AA2590" s="120"/>
      <c r="AB2590" s="87"/>
      <c r="AC2590" s="87"/>
      <c r="AD2590" s="87"/>
      <c r="AE2590" s="120">
        <v>52530000</v>
      </c>
      <c r="AF2590" s="120"/>
      <c r="AG2590" s="89">
        <v>0</v>
      </c>
      <c r="AH2590" s="90" t="s">
        <v>567</v>
      </c>
      <c r="AI2590" s="90" t="s">
        <v>1511</v>
      </c>
      <c r="AJ2590" s="90" t="s">
        <v>2498</v>
      </c>
      <c r="AK2590" s="90"/>
      <c r="AL2590" s="90" t="s">
        <v>57</v>
      </c>
      <c r="AM2590" s="90"/>
      <c r="AN2590" s="90" t="s">
        <v>57</v>
      </c>
      <c r="AO2590" s="90"/>
      <c r="AP2590" s="90" t="s">
        <v>57</v>
      </c>
      <c r="AQ2590" s="90"/>
      <c r="AR2590" s="90" t="s">
        <v>57</v>
      </c>
      <c r="AS2590" s="90" t="s">
        <v>60</v>
      </c>
      <c r="AT2590" s="90" t="s">
        <v>61</v>
      </c>
      <c r="AU2590" s="97" t="s">
        <v>62</v>
      </c>
      <c r="AV2590" s="98" t="s">
        <v>63</v>
      </c>
      <c r="AW2590" s="98" t="s">
        <v>64</v>
      </c>
      <c r="AX2590" s="97">
        <v>3202008</v>
      </c>
      <c r="AY2590" s="98" t="s">
        <v>65</v>
      </c>
      <c r="AZ2590" s="98" t="s">
        <v>175</v>
      </c>
      <c r="BA2590" s="24"/>
    </row>
    <row r="2591" spans="1:53" ht="84.75" customHeight="1">
      <c r="A2591" s="23" t="str">
        <f>+IFERROR(VLOOKUP(R2591,'[2]Listas niveles'!$D$2:$E$11,2,FALSE),"")</f>
        <v>DTPA</v>
      </c>
      <c r="B2591" s="23" t="str">
        <f>+IFERROR(VLOOKUP(AS2591,'[2]Listas anexo 1'!$A$7:$B$8,2,FALSE),"")</f>
        <v>ADMIN</v>
      </c>
      <c r="C2591" s="23" t="str">
        <f>+IFERROR(VLOOKUP(AT2591,'[2]Listas anexo 1'!$A$13:$B$15,2,FALSE),"")</f>
        <v>ADMINYCOOR</v>
      </c>
      <c r="D2591" s="23" t="str">
        <f>+IFERROR(VLOOKUP(AT2591,'[2]Listas anexo 1'!$A$13:$C$15,3,FALSE),"")</f>
        <v>CONTRIBUIR</v>
      </c>
      <c r="E2591" s="23" t="str">
        <f>+IFERROR(VLOOKUP(AT2591,'[2]Listas anexo 1'!$A$19:$B$21,2,FALSE),"")</f>
        <v>ADMINOB</v>
      </c>
      <c r="F2591" s="23" t="str">
        <f>+IFERROR(VLOOKUP(AV2591,'[2]Listas anexo 1'!$J$13:$K$21,2,FALSE),"")</f>
        <v>ADOBIV</v>
      </c>
      <c r="G2591" s="23" t="str">
        <f>+IFERROR(VLOOKUP(AW2591,'[2]LISTAS ANEXO 1. 2'!$A$9:$B$38,2,FALSE),"")</f>
        <v>AXVI</v>
      </c>
      <c r="H2591" s="23" t="str">
        <f>+IFERROR(IF(C2591="ADMINYCOOR",VLOOKUP(AY2591,'[2]LISTAS ANEXO 1. 3'!$B$13:$C$42,2,FALSE),IF(C2591="TASAS",VLOOKUP(AY2591,'[2]LISTAS ANEXO 1. 3'!$B$43:$C$51,2,FALSE),IF(C2591="FORTALECIMIENTO",VLOOKUP(AY2591,'[2]LISTAS ANEXO 1. 3'!$B$52:$C$58,2,FALSE),""))),"")</f>
        <v>CD</v>
      </c>
      <c r="I2591" s="23" t="str">
        <f>+IFERROR(VLOOKUP(#REF!,'[2]LISTAS ANEXO 1. 4'!$B$74:$C$90,2,FALSE),"")</f>
        <v/>
      </c>
      <c r="J2591" s="23" t="str">
        <f>+IFERROR(VLOOKUP(X2591,[2]ORDINALES!$B$2:$C$5,2,FALSE),"")</f>
        <v>CTADOS</v>
      </c>
      <c r="K2591" s="23" t="str">
        <f>+IFERROR(VLOOKUP(#REF!,[2]REGION!$G$2:$I$1125,2,FALSE),"")</f>
        <v/>
      </c>
      <c r="L2591" s="23" t="str">
        <f>+IFERROR(VLOOKUP(AI2591,[2]REGION!$G$2:$I$1125,2,FALSE),"")</f>
        <v>VALLE</v>
      </c>
      <c r="M2591" s="23" t="str">
        <f>+IFERROR(VLOOKUP(#REF!,[2]ORDINALES!$H$2:$I$382,2,FALSE),"")</f>
        <v/>
      </c>
      <c r="N2591" s="23" t="str">
        <f>IFERROR(VLOOKUP(U2591,'[2]Lista Willy'!$B$11:$D$14,3,FALSE),"")</f>
        <v>REC_11</v>
      </c>
      <c r="O2591" s="24"/>
      <c r="P2591" s="90">
        <v>80028</v>
      </c>
      <c r="Q2591" s="90" t="s">
        <v>540</v>
      </c>
      <c r="R2591" s="90" t="s">
        <v>2496</v>
      </c>
      <c r="S2591" s="90" t="s">
        <v>2496</v>
      </c>
      <c r="T2591" s="90" t="s">
        <v>2496</v>
      </c>
      <c r="U2591" s="90" t="s">
        <v>52</v>
      </c>
      <c r="V2591" s="94" t="s">
        <v>53</v>
      </c>
      <c r="W2591" s="90" t="s">
        <v>54</v>
      </c>
      <c r="X2591" s="90" t="s">
        <v>55</v>
      </c>
      <c r="Y2591" s="90" t="s">
        <v>2526</v>
      </c>
      <c r="Z2591" s="87">
        <v>30000000</v>
      </c>
      <c r="AA2591" s="120"/>
      <c r="AB2591" s="87"/>
      <c r="AC2591" s="87"/>
      <c r="AD2591" s="87"/>
      <c r="AE2591" s="120">
        <v>30000000</v>
      </c>
      <c r="AF2591" s="120"/>
      <c r="AG2591" s="89">
        <v>0</v>
      </c>
      <c r="AH2591" s="90" t="s">
        <v>567</v>
      </c>
      <c r="AI2591" s="90" t="s">
        <v>1511</v>
      </c>
      <c r="AJ2591" s="90" t="s">
        <v>2498</v>
      </c>
      <c r="AK2591" s="90"/>
      <c r="AL2591" s="90" t="s">
        <v>57</v>
      </c>
      <c r="AM2591" s="90"/>
      <c r="AN2591" s="90" t="s">
        <v>57</v>
      </c>
      <c r="AO2591" s="90"/>
      <c r="AP2591" s="90" t="s">
        <v>57</v>
      </c>
      <c r="AQ2591" s="90"/>
      <c r="AR2591" s="90" t="s">
        <v>57</v>
      </c>
      <c r="AS2591" s="90" t="s">
        <v>60</v>
      </c>
      <c r="AT2591" s="90" t="s">
        <v>61</v>
      </c>
      <c r="AU2591" s="97" t="s">
        <v>62</v>
      </c>
      <c r="AV2591" s="98" t="s">
        <v>63</v>
      </c>
      <c r="AW2591" s="98" t="s">
        <v>64</v>
      </c>
      <c r="AX2591" s="97">
        <v>3202008</v>
      </c>
      <c r="AY2591" s="98" t="s">
        <v>65</v>
      </c>
      <c r="AZ2591" s="98" t="s">
        <v>175</v>
      </c>
      <c r="BA2591" s="24"/>
    </row>
    <row r="2592" spans="1:53" ht="84.75" customHeight="1">
      <c r="A2592" s="23" t="str">
        <f>+IFERROR(VLOOKUP(R2592,'[2]Listas niveles'!$D$2:$E$11,2,FALSE),"")</f>
        <v>DTPA</v>
      </c>
      <c r="B2592" s="23" t="str">
        <f>+IFERROR(VLOOKUP(AS2592,'[2]Listas anexo 1'!$A$7:$B$8,2,FALSE),"")</f>
        <v>ADMIN</v>
      </c>
      <c r="C2592" s="23" t="str">
        <f>+IFERROR(VLOOKUP(AT2592,'[2]Listas anexo 1'!$A$13:$B$15,2,FALSE),"")</f>
        <v>ADMINYCOOR</v>
      </c>
      <c r="D2592" s="23" t="str">
        <f>+IFERROR(VLOOKUP(AT2592,'[2]Listas anexo 1'!$A$13:$C$15,3,FALSE),"")</f>
        <v>CONTRIBUIR</v>
      </c>
      <c r="E2592" s="23" t="str">
        <f>+IFERROR(VLOOKUP(AT2592,'[2]Listas anexo 1'!$A$19:$B$21,2,FALSE),"")</f>
        <v>ADMINOB</v>
      </c>
      <c r="F2592" s="23" t="str">
        <f>+IFERROR(VLOOKUP(AV2592,'[2]Listas anexo 1'!$J$13:$K$21,2,FALSE),"")</f>
        <v>ADOBIV</v>
      </c>
      <c r="G2592" s="23" t="str">
        <f>+IFERROR(VLOOKUP(AW2592,'[2]LISTAS ANEXO 1. 2'!$A$9:$B$38,2,FALSE),"")</f>
        <v>AXVI</v>
      </c>
      <c r="H2592" s="23" t="str">
        <f>+IFERROR(IF(C2592="ADMINYCOOR",VLOOKUP(AY2592,'[2]LISTAS ANEXO 1. 3'!$B$13:$C$42,2,FALSE),IF(C2592="TASAS",VLOOKUP(AY2592,'[2]LISTAS ANEXO 1. 3'!$B$43:$C$51,2,FALSE),IF(C2592="FORTALECIMIENTO",VLOOKUP(AY2592,'[2]LISTAS ANEXO 1. 3'!$B$52:$C$58,2,FALSE),""))),"")</f>
        <v>CD</v>
      </c>
      <c r="I2592" s="23" t="str">
        <f>+IFERROR(VLOOKUP(#REF!,'[2]LISTAS ANEXO 1. 4'!$B$74:$C$90,2,FALSE),"")</f>
        <v/>
      </c>
      <c r="J2592" s="23" t="str">
        <f>+IFERROR(VLOOKUP(X2592,[2]ORDINALES!$B$2:$C$5,2,FALSE),"")</f>
        <v>CTADOS</v>
      </c>
      <c r="K2592" s="23" t="str">
        <f>+IFERROR(VLOOKUP(#REF!,[2]REGION!$G$2:$I$1125,2,FALSE),"")</f>
        <v/>
      </c>
      <c r="L2592" s="23" t="str">
        <f>+IFERROR(VLOOKUP(AI2592,[2]REGION!$G$2:$I$1125,2,FALSE),"")</f>
        <v>VALLE</v>
      </c>
      <c r="M2592" s="23" t="str">
        <f>+IFERROR(VLOOKUP(#REF!,[2]ORDINALES!$H$2:$I$382,2,FALSE),"")</f>
        <v/>
      </c>
      <c r="N2592" s="23" t="str">
        <f>IFERROR(VLOOKUP(U2592,'[2]Lista Willy'!$B$11:$D$14,3,FALSE),"")</f>
        <v>REC_11</v>
      </c>
      <c r="O2592" s="24"/>
      <c r="P2592" s="90">
        <v>80029</v>
      </c>
      <c r="Q2592" s="90" t="s">
        <v>540</v>
      </c>
      <c r="R2592" s="90" t="s">
        <v>2496</v>
      </c>
      <c r="S2592" s="90" t="s">
        <v>2496</v>
      </c>
      <c r="T2592" s="90" t="s">
        <v>2496</v>
      </c>
      <c r="U2592" s="90" t="s">
        <v>52</v>
      </c>
      <c r="V2592" s="94" t="s">
        <v>53</v>
      </c>
      <c r="W2592" s="90" t="s">
        <v>54</v>
      </c>
      <c r="X2592" s="90" t="s">
        <v>55</v>
      </c>
      <c r="Y2592" s="90" t="s">
        <v>2527</v>
      </c>
      <c r="Z2592" s="87">
        <v>182933195</v>
      </c>
      <c r="AA2592" s="120"/>
      <c r="AB2592" s="87"/>
      <c r="AC2592" s="87"/>
      <c r="AD2592" s="87"/>
      <c r="AE2592" s="120">
        <v>182933195</v>
      </c>
      <c r="AF2592" s="120"/>
      <c r="AG2592" s="89">
        <v>0</v>
      </c>
      <c r="AH2592" s="90" t="s">
        <v>567</v>
      </c>
      <c r="AI2592" s="90" t="s">
        <v>1511</v>
      </c>
      <c r="AJ2592" s="90" t="s">
        <v>2498</v>
      </c>
      <c r="AK2592" s="90"/>
      <c r="AL2592" s="90" t="s">
        <v>57</v>
      </c>
      <c r="AM2592" s="90"/>
      <c r="AN2592" s="90" t="s">
        <v>57</v>
      </c>
      <c r="AO2592" s="90"/>
      <c r="AP2592" s="90" t="s">
        <v>57</v>
      </c>
      <c r="AQ2592" s="90"/>
      <c r="AR2592" s="90" t="s">
        <v>57</v>
      </c>
      <c r="AS2592" s="90" t="s">
        <v>60</v>
      </c>
      <c r="AT2592" s="90" t="s">
        <v>61</v>
      </c>
      <c r="AU2592" s="97" t="s">
        <v>62</v>
      </c>
      <c r="AV2592" s="98" t="s">
        <v>63</v>
      </c>
      <c r="AW2592" s="98" t="s">
        <v>64</v>
      </c>
      <c r="AX2592" s="97">
        <v>3202008</v>
      </c>
      <c r="AY2592" s="98" t="s">
        <v>65</v>
      </c>
      <c r="AZ2592" s="98" t="s">
        <v>175</v>
      </c>
      <c r="BA2592" s="24"/>
    </row>
    <row r="2593" spans="1:53" ht="84.75" customHeight="1">
      <c r="A2593" s="23" t="str">
        <f>+IFERROR(VLOOKUP(R2593,'[2]Listas niveles'!$D$2:$E$11,2,FALSE),"")</f>
        <v>DTPA</v>
      </c>
      <c r="B2593" s="23" t="str">
        <f>+IFERROR(VLOOKUP(AS2593,'[2]Listas anexo 1'!$A$7:$B$8,2,FALSE),"")</f>
        <v>FORTA</v>
      </c>
      <c r="C2593" s="23" t="str">
        <f>+IFERROR(VLOOKUP(AT2593,'[2]Listas anexo 1'!$A$13:$B$15,2,FALSE),"")</f>
        <v>FORTALECIMIENTO</v>
      </c>
      <c r="D2593" s="23" t="str">
        <f>+IFERROR(VLOOKUP(AT2593,'[2]Listas anexo 1'!$A$13:$C$15,3,FALSE),"")</f>
        <v>FORTALECER</v>
      </c>
      <c r="E2593" s="23" t="str">
        <f>+IFERROR(VLOOKUP(AT2593,'[2]Listas anexo 1'!$A$19:$B$21,2,FALSE),"")</f>
        <v>FORTOB</v>
      </c>
      <c r="F2593" s="23" t="str">
        <f>+IFERROR(VLOOKUP(AV2593,'[2]Listas anexo 1'!$J$13:$K$21,2,FALSE),"")</f>
        <v>FORTOBI</v>
      </c>
      <c r="G2593" s="23" t="str">
        <f>+IFERROR(VLOOKUP(AW2593,'[2]LISTAS ANEXO 1. 2'!$A$9:$B$38,2,FALSE),"")</f>
        <v>TI</v>
      </c>
      <c r="H2593" s="23" t="str">
        <f>+IFERROR(IF(C2593="ADMINYCOOR",VLOOKUP(AY2593,'[2]LISTAS ANEXO 1. 3'!$B$13:$C$42,2,FALSE),IF(C2593="TASAS",VLOOKUP(AY2593,'[2]LISTAS ANEXO 1. 3'!$B$43:$C$51,2,FALSE),IF(C2593="FORTALECIMIENTO",VLOOKUP(AY2593,'[2]LISTAS ANEXO 1. 3'!$B$52:$C$58,2,FALSE),""))),"")</f>
        <v>AAAA</v>
      </c>
      <c r="I2593" s="23" t="str">
        <f>+IFERROR(VLOOKUP(#REF!,'[2]LISTAS ANEXO 1. 4'!$B$74:$C$90,2,FALSE),"")</f>
        <v/>
      </c>
      <c r="J2593" s="23" t="str">
        <f>+IFERROR(VLOOKUP(X2593,[2]ORDINALES!$B$2:$C$5,2,FALSE),"")</f>
        <v>CTADOS</v>
      </c>
      <c r="K2593" s="23" t="str">
        <f>+IFERROR(VLOOKUP(#REF!,[2]REGION!$G$2:$I$1125,2,FALSE),"")</f>
        <v/>
      </c>
      <c r="L2593" s="23" t="str">
        <f>+IFERROR(VLOOKUP(AI2593,[2]REGION!$G$2:$I$1125,2,FALSE),"")</f>
        <v>VALLE</v>
      </c>
      <c r="M2593" s="23" t="str">
        <f>+IFERROR(VLOOKUP(#REF!,[2]ORDINALES!$H$2:$I$382,2,FALSE),"")</f>
        <v/>
      </c>
      <c r="N2593" s="23" t="str">
        <f>IFERROR(VLOOKUP(U2593,'[2]Lista Willy'!$B$11:$D$14,3,FALSE),"")</f>
        <v>REC_11</v>
      </c>
      <c r="O2593" s="24"/>
      <c r="P2593" s="90">
        <v>80030</v>
      </c>
      <c r="Q2593" s="90" t="s">
        <v>540</v>
      </c>
      <c r="R2593" s="90" t="s">
        <v>2496</v>
      </c>
      <c r="S2593" s="90" t="s">
        <v>2496</v>
      </c>
      <c r="T2593" s="90" t="s">
        <v>2496</v>
      </c>
      <c r="U2593" s="90" t="s">
        <v>52</v>
      </c>
      <c r="V2593" s="94" t="s">
        <v>53</v>
      </c>
      <c r="W2593" s="90" t="s">
        <v>54</v>
      </c>
      <c r="X2593" s="90" t="s">
        <v>55</v>
      </c>
      <c r="Y2593" s="90" t="s">
        <v>2528</v>
      </c>
      <c r="Z2593" s="87">
        <v>71424320</v>
      </c>
      <c r="AA2593" s="120"/>
      <c r="AB2593" s="87"/>
      <c r="AC2593" s="87"/>
      <c r="AD2593" s="87"/>
      <c r="AE2593" s="120">
        <v>71424320</v>
      </c>
      <c r="AF2593" s="120"/>
      <c r="AG2593" s="89">
        <v>0</v>
      </c>
      <c r="AH2593" s="90" t="s">
        <v>57</v>
      </c>
      <c r="AI2593" s="90" t="s">
        <v>1511</v>
      </c>
      <c r="AJ2593" s="90" t="s">
        <v>2498</v>
      </c>
      <c r="AK2593" s="90"/>
      <c r="AL2593" s="90" t="s">
        <v>57</v>
      </c>
      <c r="AM2593" s="90"/>
      <c r="AN2593" s="90" t="s">
        <v>57</v>
      </c>
      <c r="AO2593" s="90"/>
      <c r="AP2593" s="90" t="s">
        <v>57</v>
      </c>
      <c r="AQ2593" s="90"/>
      <c r="AR2593" s="90" t="s">
        <v>57</v>
      </c>
      <c r="AS2593" s="90" t="s">
        <v>73</v>
      </c>
      <c r="AT2593" s="90" t="s">
        <v>74</v>
      </c>
      <c r="AU2593" s="97" t="s">
        <v>75</v>
      </c>
      <c r="AV2593" s="98" t="s">
        <v>76</v>
      </c>
      <c r="AW2593" s="98" t="s">
        <v>210</v>
      </c>
      <c r="AX2593" s="97">
        <v>3299054</v>
      </c>
      <c r="AY2593" s="98" t="s">
        <v>211</v>
      </c>
      <c r="AZ2593" s="98" t="s">
        <v>308</v>
      </c>
      <c r="BA2593" s="24"/>
    </row>
    <row r="2594" spans="1:53" ht="84.75" customHeight="1">
      <c r="A2594" s="23" t="str">
        <f>+IFERROR(VLOOKUP(R2594,'[2]Listas niveles'!$D$2:$E$11,2,FALSE),"")</f>
        <v>DTPA</v>
      </c>
      <c r="B2594" s="23" t="str">
        <f>+IFERROR(VLOOKUP(AS2594,'[2]Listas anexo 1'!$A$7:$B$8,2,FALSE),"")</f>
        <v>FORTA</v>
      </c>
      <c r="C2594" s="23" t="str">
        <f>+IFERROR(VLOOKUP(AT2594,'[2]Listas anexo 1'!$A$13:$B$15,2,FALSE),"")</f>
        <v>FORTALECIMIENTO</v>
      </c>
      <c r="D2594" s="23" t="str">
        <f>+IFERROR(VLOOKUP(AT2594,'[2]Listas anexo 1'!$A$13:$C$15,3,FALSE),"")</f>
        <v>FORTALECER</v>
      </c>
      <c r="E2594" s="23" t="str">
        <f>+IFERROR(VLOOKUP(AT2594,'[2]Listas anexo 1'!$A$19:$B$21,2,FALSE),"")</f>
        <v>FORTOB</v>
      </c>
      <c r="F2594" s="23" t="str">
        <f>+IFERROR(VLOOKUP(AV2594,'[2]Listas anexo 1'!$J$13:$K$21,2,FALSE),"")</f>
        <v>FORTOBI</v>
      </c>
      <c r="G2594" s="23" t="str">
        <f>+IFERROR(VLOOKUP(AW2594,'[2]LISTAS ANEXO 1. 2'!$A$9:$B$38,2,FALSE),"")</f>
        <v>TI</v>
      </c>
      <c r="H2594" s="23" t="str">
        <f>+IFERROR(IF(C2594="ADMINYCOOR",VLOOKUP(AY2594,'[2]LISTAS ANEXO 1. 3'!$B$13:$C$42,2,FALSE),IF(C2594="TASAS",VLOOKUP(AY2594,'[2]LISTAS ANEXO 1. 3'!$B$43:$C$51,2,FALSE),IF(C2594="FORTALECIMIENTO",VLOOKUP(AY2594,'[2]LISTAS ANEXO 1. 3'!$B$52:$C$58,2,FALSE),""))),"")</f>
        <v>AAAA</v>
      </c>
      <c r="I2594" s="23" t="str">
        <f>+IFERROR(VLOOKUP(#REF!,'[2]LISTAS ANEXO 1. 4'!$B$74:$C$90,2,FALSE),"")</f>
        <v/>
      </c>
      <c r="J2594" s="23" t="str">
        <f>+IFERROR(VLOOKUP(X2594,[2]ORDINALES!$B$2:$C$5,2,FALSE),"")</f>
        <v>CTADOS</v>
      </c>
      <c r="K2594" s="23" t="str">
        <f>+IFERROR(VLOOKUP(#REF!,[2]REGION!$G$2:$I$1125,2,FALSE),"")</f>
        <v/>
      </c>
      <c r="L2594" s="23" t="str">
        <f>+IFERROR(VLOOKUP(AI2594,[2]REGION!$G$2:$I$1125,2,FALSE),"")</f>
        <v>VALLE</v>
      </c>
      <c r="M2594" s="23" t="str">
        <f>+IFERROR(VLOOKUP(#REF!,[2]ORDINALES!$H$2:$I$382,2,FALSE),"")</f>
        <v/>
      </c>
      <c r="N2594" s="23" t="str">
        <f>IFERROR(VLOOKUP(U2594,'[2]Lista Willy'!$B$11:$D$14,3,FALSE),"")</f>
        <v>REC_11</v>
      </c>
      <c r="O2594" s="24"/>
      <c r="P2594" s="90">
        <v>80031</v>
      </c>
      <c r="Q2594" s="90" t="s">
        <v>540</v>
      </c>
      <c r="R2594" s="90" t="s">
        <v>2496</v>
      </c>
      <c r="S2594" s="90" t="s">
        <v>2496</v>
      </c>
      <c r="T2594" s="90" t="s">
        <v>2496</v>
      </c>
      <c r="U2594" s="90" t="s">
        <v>52</v>
      </c>
      <c r="V2594" s="94" t="s">
        <v>53</v>
      </c>
      <c r="W2594" s="90" t="s">
        <v>54</v>
      </c>
      <c r="X2594" s="90" t="s">
        <v>55</v>
      </c>
      <c r="Y2594" s="90" t="s">
        <v>2529</v>
      </c>
      <c r="Z2594" s="87">
        <v>5271477</v>
      </c>
      <c r="AA2594" s="120"/>
      <c r="AB2594" s="87"/>
      <c r="AC2594" s="87"/>
      <c r="AD2594" s="87"/>
      <c r="AE2594" s="120">
        <v>5271477</v>
      </c>
      <c r="AF2594" s="120"/>
      <c r="AG2594" s="89">
        <v>0</v>
      </c>
      <c r="AH2594" s="90" t="s">
        <v>57</v>
      </c>
      <c r="AI2594" s="90" t="s">
        <v>1511</v>
      </c>
      <c r="AJ2594" s="90" t="s">
        <v>2498</v>
      </c>
      <c r="AK2594" s="90"/>
      <c r="AL2594" s="90" t="s">
        <v>57</v>
      </c>
      <c r="AM2594" s="90"/>
      <c r="AN2594" s="90" t="s">
        <v>57</v>
      </c>
      <c r="AO2594" s="90"/>
      <c r="AP2594" s="90" t="s">
        <v>57</v>
      </c>
      <c r="AQ2594" s="90"/>
      <c r="AR2594" s="90" t="s">
        <v>57</v>
      </c>
      <c r="AS2594" s="90" t="s">
        <v>73</v>
      </c>
      <c r="AT2594" s="90" t="s">
        <v>74</v>
      </c>
      <c r="AU2594" s="97" t="s">
        <v>75</v>
      </c>
      <c r="AV2594" s="98" t="s">
        <v>76</v>
      </c>
      <c r="AW2594" s="98" t="s">
        <v>210</v>
      </c>
      <c r="AX2594" s="97">
        <v>3299054</v>
      </c>
      <c r="AY2594" s="98" t="s">
        <v>211</v>
      </c>
      <c r="AZ2594" s="98" t="s">
        <v>212</v>
      </c>
      <c r="BA2594" s="24"/>
    </row>
    <row r="2595" spans="1:53" ht="84.75" customHeight="1">
      <c r="A2595" s="23" t="str">
        <f>+IFERROR(VLOOKUP(R2595,'[2]Listas niveles'!$D$2:$E$11,2,FALSE),"")</f>
        <v>DTPA</v>
      </c>
      <c r="B2595" s="23" t="str">
        <f>+IFERROR(VLOOKUP(AS2595,'[2]Listas anexo 1'!$A$7:$B$8,2,FALSE),"")</f>
        <v>FORTA</v>
      </c>
      <c r="C2595" s="23" t="str">
        <f>+IFERROR(VLOOKUP(AT2595,'[2]Listas anexo 1'!$A$13:$B$15,2,FALSE),"")</f>
        <v>FORTALECIMIENTO</v>
      </c>
      <c r="D2595" s="23" t="str">
        <f>+IFERROR(VLOOKUP(AT2595,'[2]Listas anexo 1'!$A$13:$C$15,3,FALSE),"")</f>
        <v>FORTALECER</v>
      </c>
      <c r="E2595" s="23" t="str">
        <f>+IFERROR(VLOOKUP(AT2595,'[2]Listas anexo 1'!$A$19:$B$21,2,FALSE),"")</f>
        <v>FORTOB</v>
      </c>
      <c r="F2595" s="23" t="str">
        <f>+IFERROR(VLOOKUP(AV2595,'[2]Listas anexo 1'!$J$13:$K$21,2,FALSE),"")</f>
        <v>FORTOBIII</v>
      </c>
      <c r="G2595" s="23" t="str">
        <f>+IFERROR(VLOOKUP(AW2595,'[2]LISTAS ANEXO 1. 2'!$A$9:$B$38,2,FALSE),"")</f>
        <v>TVI</v>
      </c>
      <c r="H2595" s="23" t="str">
        <f>+IFERROR(IF(C2595="ADMINYCOOR",VLOOKUP(AY2595,'[2]LISTAS ANEXO 1. 3'!$B$13:$C$42,2,FALSE),IF(C2595="TASAS",VLOOKUP(AY2595,'[2]LISTAS ANEXO 1. 3'!$B$43:$C$51,2,FALSE),IF(C2595="FORTALECIMIENTO",VLOOKUP(AY2595,'[2]LISTAS ANEXO 1. 3'!$B$52:$C$58,2,FALSE),""))),"")</f>
        <v>FFFF</v>
      </c>
      <c r="I2595" s="23" t="str">
        <f>+IFERROR(VLOOKUP(#REF!,'[2]LISTAS ANEXO 1. 4'!$B$74:$C$90,2,FALSE),"")</f>
        <v/>
      </c>
      <c r="J2595" s="23" t="str">
        <f>+IFERROR(VLOOKUP(X2595,[2]ORDINALES!$B$2:$C$5,2,FALSE),"")</f>
        <v>CTADOS</v>
      </c>
      <c r="K2595" s="23" t="str">
        <f>+IFERROR(VLOOKUP(#REF!,[2]REGION!$G$2:$I$1125,2,FALSE),"")</f>
        <v/>
      </c>
      <c r="L2595" s="23" t="str">
        <f>+IFERROR(VLOOKUP(AI2595,[2]REGION!$G$2:$I$1125,2,FALSE),"")</f>
        <v>VALLE</v>
      </c>
      <c r="M2595" s="23" t="str">
        <f>+IFERROR(VLOOKUP(#REF!,[2]ORDINALES!$H$2:$I$382,2,FALSE),"")</f>
        <v/>
      </c>
      <c r="N2595" s="23" t="str">
        <f>IFERROR(VLOOKUP(U2595,'[2]Lista Willy'!$B$11:$D$14,3,FALSE),"")</f>
        <v>REC_11</v>
      </c>
      <c r="O2595" s="24"/>
      <c r="P2595" s="90">
        <v>80032</v>
      </c>
      <c r="Q2595" s="90" t="s">
        <v>540</v>
      </c>
      <c r="R2595" s="90" t="s">
        <v>2496</v>
      </c>
      <c r="S2595" s="90" t="s">
        <v>2496</v>
      </c>
      <c r="T2595" s="90" t="s">
        <v>2496</v>
      </c>
      <c r="U2595" s="90" t="s">
        <v>52</v>
      </c>
      <c r="V2595" s="94" t="s">
        <v>53</v>
      </c>
      <c r="W2595" s="90" t="s">
        <v>54</v>
      </c>
      <c r="X2595" s="90" t="s">
        <v>55</v>
      </c>
      <c r="Y2595" s="90" t="s">
        <v>2530</v>
      </c>
      <c r="Z2595" s="87">
        <v>5500000</v>
      </c>
      <c r="AA2595" s="120"/>
      <c r="AB2595" s="87"/>
      <c r="AC2595" s="87"/>
      <c r="AD2595" s="87"/>
      <c r="AE2595" s="120">
        <v>5500000</v>
      </c>
      <c r="AF2595" s="120"/>
      <c r="AG2595" s="89">
        <v>0</v>
      </c>
      <c r="AH2595" s="90" t="s">
        <v>57</v>
      </c>
      <c r="AI2595" s="90" t="s">
        <v>1511</v>
      </c>
      <c r="AJ2595" s="90" t="s">
        <v>2498</v>
      </c>
      <c r="AK2595" s="90"/>
      <c r="AL2595" s="90" t="s">
        <v>57</v>
      </c>
      <c r="AM2595" s="90"/>
      <c r="AN2595" s="90" t="s">
        <v>57</v>
      </c>
      <c r="AO2595" s="90"/>
      <c r="AP2595" s="90" t="s">
        <v>57</v>
      </c>
      <c r="AQ2595" s="90"/>
      <c r="AR2595" s="90" t="s">
        <v>57</v>
      </c>
      <c r="AS2595" s="90" t="s">
        <v>73</v>
      </c>
      <c r="AT2595" s="90" t="s">
        <v>74</v>
      </c>
      <c r="AU2595" s="97" t="s">
        <v>75</v>
      </c>
      <c r="AV2595" s="98" t="s">
        <v>109</v>
      </c>
      <c r="AW2595" s="98" t="s">
        <v>110</v>
      </c>
      <c r="AX2595" s="97">
        <v>3299065</v>
      </c>
      <c r="AY2595" s="98" t="s">
        <v>111</v>
      </c>
      <c r="AZ2595" s="98" t="s">
        <v>136</v>
      </c>
      <c r="BA2595" s="24"/>
    </row>
    <row r="2596" spans="1:53" ht="84.75" customHeight="1">
      <c r="A2596" s="23" t="str">
        <f>+IFERROR(VLOOKUP(R2596,'[2]Listas niveles'!$D$2:$E$11,2,FALSE),"")</f>
        <v>DTPA</v>
      </c>
      <c r="B2596" s="23" t="str">
        <f>+IFERROR(VLOOKUP(AS2596,'[2]Listas anexo 1'!$A$7:$B$8,2,FALSE),"")</f>
        <v>FORTA</v>
      </c>
      <c r="C2596" s="23" t="str">
        <f>+IFERROR(VLOOKUP(AT2596,'[2]Listas anexo 1'!$A$13:$B$15,2,FALSE),"")</f>
        <v>FORTALECIMIENTO</v>
      </c>
      <c r="D2596" s="23" t="str">
        <f>+IFERROR(VLOOKUP(AT2596,'[2]Listas anexo 1'!$A$13:$C$15,3,FALSE),"")</f>
        <v>FORTALECER</v>
      </c>
      <c r="E2596" s="23" t="str">
        <f>+IFERROR(VLOOKUP(AT2596,'[2]Listas anexo 1'!$A$19:$B$21,2,FALSE),"")</f>
        <v>FORTOB</v>
      </c>
      <c r="F2596" s="23" t="str">
        <f>+IFERROR(VLOOKUP(AV2596,'[2]Listas anexo 1'!$J$13:$K$21,2,FALSE),"")</f>
        <v>FORTOBIII</v>
      </c>
      <c r="G2596" s="23" t="str">
        <f>+IFERROR(VLOOKUP(AW2596,'[2]LISTAS ANEXO 1. 2'!$A$9:$B$38,2,FALSE),"")</f>
        <v>TVI</v>
      </c>
      <c r="H2596" s="23" t="str">
        <f>+IFERROR(IF(C2596="ADMINYCOOR",VLOOKUP(AY2596,'[2]LISTAS ANEXO 1. 3'!$B$13:$C$42,2,FALSE),IF(C2596="TASAS",VLOOKUP(AY2596,'[2]LISTAS ANEXO 1. 3'!$B$43:$C$51,2,FALSE),IF(C2596="FORTALECIMIENTO",VLOOKUP(AY2596,'[2]LISTAS ANEXO 1. 3'!$B$52:$C$58,2,FALSE),""))),"")</f>
        <v>FFFF</v>
      </c>
      <c r="I2596" s="23" t="str">
        <f>+IFERROR(VLOOKUP(#REF!,'[2]LISTAS ANEXO 1. 4'!$B$74:$C$90,2,FALSE),"")</f>
        <v/>
      </c>
      <c r="J2596" s="23" t="str">
        <f>+IFERROR(VLOOKUP(X2596,[2]ORDINALES!$B$2:$C$5,2,FALSE),"")</f>
        <v>CTADOS</v>
      </c>
      <c r="K2596" s="23" t="str">
        <f>+IFERROR(VLOOKUP(#REF!,[2]REGION!$G$2:$I$1125,2,FALSE),"")</f>
        <v/>
      </c>
      <c r="L2596" s="23" t="str">
        <f>+IFERROR(VLOOKUP(AI2596,[2]REGION!$G$2:$I$1125,2,FALSE),"")</f>
        <v>VALLE</v>
      </c>
      <c r="M2596" s="23" t="str">
        <f>+IFERROR(VLOOKUP(#REF!,[2]ORDINALES!$H$2:$I$382,2,FALSE),"")</f>
        <v/>
      </c>
      <c r="N2596" s="23" t="str">
        <f>IFERROR(VLOOKUP(U2596,'[2]Lista Willy'!$B$11:$D$14,3,FALSE),"")</f>
        <v>REC_11</v>
      </c>
      <c r="O2596" s="24"/>
      <c r="P2596" s="90">
        <v>80033</v>
      </c>
      <c r="Q2596" s="90" t="s">
        <v>540</v>
      </c>
      <c r="R2596" s="90" t="s">
        <v>2496</v>
      </c>
      <c r="S2596" s="90" t="s">
        <v>2496</v>
      </c>
      <c r="T2596" s="90" t="s">
        <v>2496</v>
      </c>
      <c r="U2596" s="90" t="s">
        <v>52</v>
      </c>
      <c r="V2596" s="94" t="s">
        <v>53</v>
      </c>
      <c r="W2596" s="90" t="s">
        <v>54</v>
      </c>
      <c r="X2596" s="90" t="s">
        <v>55</v>
      </c>
      <c r="Y2596" s="90" t="s">
        <v>2531</v>
      </c>
      <c r="Z2596" s="87">
        <v>4500000</v>
      </c>
      <c r="AA2596" s="120"/>
      <c r="AB2596" s="87"/>
      <c r="AC2596" s="87"/>
      <c r="AD2596" s="87"/>
      <c r="AE2596" s="120">
        <v>4500000</v>
      </c>
      <c r="AF2596" s="120"/>
      <c r="AG2596" s="89">
        <v>0</v>
      </c>
      <c r="AH2596" s="90" t="s">
        <v>57</v>
      </c>
      <c r="AI2596" s="90" t="s">
        <v>1511</v>
      </c>
      <c r="AJ2596" s="90" t="s">
        <v>2498</v>
      </c>
      <c r="AK2596" s="90"/>
      <c r="AL2596" s="90" t="s">
        <v>57</v>
      </c>
      <c r="AM2596" s="90"/>
      <c r="AN2596" s="90" t="s">
        <v>57</v>
      </c>
      <c r="AO2596" s="90"/>
      <c r="AP2596" s="90" t="s">
        <v>57</v>
      </c>
      <c r="AQ2596" s="90"/>
      <c r="AR2596" s="90" t="s">
        <v>57</v>
      </c>
      <c r="AS2596" s="90" t="s">
        <v>73</v>
      </c>
      <c r="AT2596" s="90" t="s">
        <v>74</v>
      </c>
      <c r="AU2596" s="97" t="s">
        <v>75</v>
      </c>
      <c r="AV2596" s="98" t="s">
        <v>109</v>
      </c>
      <c r="AW2596" s="98" t="s">
        <v>110</v>
      </c>
      <c r="AX2596" s="97">
        <v>3299065</v>
      </c>
      <c r="AY2596" s="98" t="s">
        <v>111</v>
      </c>
      <c r="AZ2596" s="98" t="s">
        <v>136</v>
      </c>
      <c r="BA2596" s="24"/>
    </row>
    <row r="2597" spans="1:53" ht="84.75" customHeight="1">
      <c r="A2597" s="23" t="str">
        <f>+IFERROR(VLOOKUP(R2597,'[2]Listas niveles'!$D$2:$E$11,2,FALSE),"")</f>
        <v>DTPA</v>
      </c>
      <c r="B2597" s="23" t="str">
        <f>+IFERROR(VLOOKUP(AS2597,'[2]Listas anexo 1'!$A$7:$B$8,2,FALSE),"")</f>
        <v>FORTA</v>
      </c>
      <c r="C2597" s="23" t="str">
        <f>+IFERROR(VLOOKUP(AT2597,'[2]Listas anexo 1'!$A$13:$B$15,2,FALSE),"")</f>
        <v>FORTALECIMIENTO</v>
      </c>
      <c r="D2597" s="23" t="str">
        <f>+IFERROR(VLOOKUP(AT2597,'[2]Listas anexo 1'!$A$13:$C$15,3,FALSE),"")</f>
        <v>FORTALECER</v>
      </c>
      <c r="E2597" s="23" t="str">
        <f>+IFERROR(VLOOKUP(AT2597,'[2]Listas anexo 1'!$A$19:$B$21,2,FALSE),"")</f>
        <v>FORTOB</v>
      </c>
      <c r="F2597" s="23" t="str">
        <f>+IFERROR(VLOOKUP(AV2597,'[2]Listas anexo 1'!$J$13:$K$21,2,FALSE),"")</f>
        <v>FORTOBIII</v>
      </c>
      <c r="G2597" s="23" t="str">
        <f>+IFERROR(VLOOKUP(AW2597,'[2]LISTAS ANEXO 1. 2'!$A$9:$B$38,2,FALSE),"")</f>
        <v>TVI</v>
      </c>
      <c r="H2597" s="23" t="str">
        <f>+IFERROR(IF(C2597="ADMINYCOOR",VLOOKUP(AY2597,'[2]LISTAS ANEXO 1. 3'!$B$13:$C$42,2,FALSE),IF(C2597="TASAS",VLOOKUP(AY2597,'[2]LISTAS ANEXO 1. 3'!$B$43:$C$51,2,FALSE),IF(C2597="FORTALECIMIENTO",VLOOKUP(AY2597,'[2]LISTAS ANEXO 1. 3'!$B$52:$C$58,2,FALSE),""))),"")</f>
        <v>FFFF</v>
      </c>
      <c r="I2597" s="23" t="str">
        <f>+IFERROR(VLOOKUP(#REF!,'[2]LISTAS ANEXO 1. 4'!$B$74:$C$90,2,FALSE),"")</f>
        <v/>
      </c>
      <c r="J2597" s="23" t="str">
        <f>+IFERROR(VLOOKUP(X2597,[2]ORDINALES!$B$2:$C$5,2,FALSE),"")</f>
        <v>CTADOS</v>
      </c>
      <c r="K2597" s="23" t="str">
        <f>+IFERROR(VLOOKUP(#REF!,[2]REGION!$G$2:$I$1125,2,FALSE),"")</f>
        <v/>
      </c>
      <c r="L2597" s="23" t="str">
        <f>+IFERROR(VLOOKUP(AI2597,[2]REGION!$G$2:$I$1125,2,FALSE),"")</f>
        <v>VALLE</v>
      </c>
      <c r="M2597" s="23" t="str">
        <f>+IFERROR(VLOOKUP(#REF!,[2]ORDINALES!$H$2:$I$382,2,FALSE),"")</f>
        <v/>
      </c>
      <c r="N2597" s="23" t="str">
        <f>IFERROR(VLOOKUP(U2597,'[2]Lista Willy'!$B$11:$D$14,3,FALSE),"")</f>
        <v>REC_11</v>
      </c>
      <c r="O2597" s="24"/>
      <c r="P2597" s="90">
        <v>80034</v>
      </c>
      <c r="Q2597" s="90" t="s">
        <v>540</v>
      </c>
      <c r="R2597" s="90" t="s">
        <v>2496</v>
      </c>
      <c r="S2597" s="90" t="s">
        <v>2496</v>
      </c>
      <c r="T2597" s="90" t="s">
        <v>2496</v>
      </c>
      <c r="U2597" s="90" t="s">
        <v>52</v>
      </c>
      <c r="V2597" s="94" t="s">
        <v>53</v>
      </c>
      <c r="W2597" s="90" t="s">
        <v>54</v>
      </c>
      <c r="X2597" s="90" t="s">
        <v>55</v>
      </c>
      <c r="Y2597" s="90" t="s">
        <v>2532</v>
      </c>
      <c r="Z2597" s="87">
        <v>32866053</v>
      </c>
      <c r="AA2597" s="120"/>
      <c r="AB2597" s="87"/>
      <c r="AC2597" s="87"/>
      <c r="AD2597" s="87"/>
      <c r="AE2597" s="120">
        <v>32866053</v>
      </c>
      <c r="AF2597" s="120"/>
      <c r="AG2597" s="89">
        <v>0</v>
      </c>
      <c r="AH2597" s="90" t="s">
        <v>57</v>
      </c>
      <c r="AI2597" s="90" t="s">
        <v>1511</v>
      </c>
      <c r="AJ2597" s="90" t="s">
        <v>2498</v>
      </c>
      <c r="AK2597" s="90"/>
      <c r="AL2597" s="90" t="s">
        <v>57</v>
      </c>
      <c r="AM2597" s="90"/>
      <c r="AN2597" s="90" t="s">
        <v>57</v>
      </c>
      <c r="AO2597" s="90"/>
      <c r="AP2597" s="90" t="s">
        <v>57</v>
      </c>
      <c r="AQ2597" s="90"/>
      <c r="AR2597" s="90" t="s">
        <v>57</v>
      </c>
      <c r="AS2597" s="90" t="s">
        <v>73</v>
      </c>
      <c r="AT2597" s="90" t="s">
        <v>74</v>
      </c>
      <c r="AU2597" s="97" t="s">
        <v>75</v>
      </c>
      <c r="AV2597" s="98" t="s">
        <v>109</v>
      </c>
      <c r="AW2597" s="98" t="s">
        <v>110</v>
      </c>
      <c r="AX2597" s="97">
        <v>3299065</v>
      </c>
      <c r="AY2597" s="98" t="s">
        <v>111</v>
      </c>
      <c r="AZ2597" s="98" t="s">
        <v>136</v>
      </c>
      <c r="BA2597" s="24"/>
    </row>
    <row r="2598" spans="1:53" ht="84.75" customHeight="1">
      <c r="A2598" s="23" t="str">
        <f>+IFERROR(VLOOKUP(R2598,'[2]Listas niveles'!$D$2:$E$11,2,FALSE),"")</f>
        <v>DTPA</v>
      </c>
      <c r="B2598" s="23" t="str">
        <f>+IFERROR(VLOOKUP(AS2598,'[2]Listas anexo 1'!$A$7:$B$8,2,FALSE),"")</f>
        <v>FORTA</v>
      </c>
      <c r="C2598" s="23" t="str">
        <f>+IFERROR(VLOOKUP(AT2598,'[2]Listas anexo 1'!$A$13:$B$15,2,FALSE),"")</f>
        <v>FORTALECIMIENTO</v>
      </c>
      <c r="D2598" s="23" t="str">
        <f>+IFERROR(VLOOKUP(AT2598,'[2]Listas anexo 1'!$A$13:$C$15,3,FALSE),"")</f>
        <v>FORTALECER</v>
      </c>
      <c r="E2598" s="23" t="str">
        <f>+IFERROR(VLOOKUP(AT2598,'[2]Listas anexo 1'!$A$19:$B$21,2,FALSE),"")</f>
        <v>FORTOB</v>
      </c>
      <c r="F2598" s="23" t="str">
        <f>+IFERROR(VLOOKUP(AV2598,'[2]Listas anexo 1'!$J$13:$K$21,2,FALSE),"")</f>
        <v>FORTOBI</v>
      </c>
      <c r="G2598" s="23" t="str">
        <f>+IFERROR(VLOOKUP(AW2598,'[2]LISTAS ANEXO 1. 2'!$A$9:$B$38,2,FALSE),"")</f>
        <v>TII</v>
      </c>
      <c r="H2598" s="23" t="str">
        <f>+IFERROR(IF(C2598="ADMINYCOOR",VLOOKUP(AY2598,'[2]LISTAS ANEXO 1. 3'!$B$13:$C$42,2,FALSE),IF(C2598="TASAS",VLOOKUP(AY2598,'[2]LISTAS ANEXO 1. 3'!$B$43:$C$51,2,FALSE),IF(C2598="FORTALECIMIENTO",VLOOKUP(AY2598,'[2]LISTAS ANEXO 1. 3'!$B$52:$C$58,2,FALSE),""))),"")</f>
        <v>BBBB</v>
      </c>
      <c r="I2598" s="23" t="str">
        <f>+IFERROR(VLOOKUP(#REF!,'[2]LISTAS ANEXO 1. 4'!$B$74:$C$90,2,FALSE),"")</f>
        <v/>
      </c>
      <c r="J2598" s="23" t="str">
        <f>+IFERROR(VLOOKUP(X2598,[2]ORDINALES!$B$2:$C$5,2,FALSE),"")</f>
        <v>CTADOS</v>
      </c>
      <c r="K2598" s="23" t="str">
        <f>+IFERROR(VLOOKUP(#REF!,[2]REGION!$G$2:$I$1125,2,FALSE),"")</f>
        <v/>
      </c>
      <c r="L2598" s="23" t="str">
        <f>+IFERROR(VLOOKUP(AI2598,[2]REGION!$G$2:$I$1125,2,FALSE),"")</f>
        <v>VALLE</v>
      </c>
      <c r="M2598" s="23" t="str">
        <f>+IFERROR(VLOOKUP(#REF!,[2]ORDINALES!$H$2:$I$382,2,FALSE),"")</f>
        <v/>
      </c>
      <c r="N2598" s="23" t="str">
        <f>IFERROR(VLOOKUP(U2598,'[2]Lista Willy'!$B$11:$D$14,3,FALSE),"")</f>
        <v>REC_11</v>
      </c>
      <c r="O2598" s="24"/>
      <c r="P2598" s="90">
        <v>80035</v>
      </c>
      <c r="Q2598" s="90" t="s">
        <v>540</v>
      </c>
      <c r="R2598" s="90" t="s">
        <v>2496</v>
      </c>
      <c r="S2598" s="90" t="s">
        <v>2496</v>
      </c>
      <c r="T2598" s="90" t="s">
        <v>2496</v>
      </c>
      <c r="U2598" s="90" t="s">
        <v>52</v>
      </c>
      <c r="V2598" s="94" t="s">
        <v>53</v>
      </c>
      <c r="W2598" s="90" t="s">
        <v>54</v>
      </c>
      <c r="X2598" s="90" t="s">
        <v>55</v>
      </c>
      <c r="Y2598" s="90" t="s">
        <v>2533</v>
      </c>
      <c r="Z2598" s="87">
        <v>57783000</v>
      </c>
      <c r="AA2598" s="120"/>
      <c r="AB2598" s="87"/>
      <c r="AC2598" s="87"/>
      <c r="AD2598" s="87"/>
      <c r="AE2598" s="120">
        <v>57783000</v>
      </c>
      <c r="AF2598" s="120"/>
      <c r="AG2598" s="89">
        <v>0</v>
      </c>
      <c r="AH2598" s="90" t="s">
        <v>57</v>
      </c>
      <c r="AI2598" s="90" t="s">
        <v>1511</v>
      </c>
      <c r="AJ2598" s="90" t="s">
        <v>2498</v>
      </c>
      <c r="AK2598" s="90"/>
      <c r="AL2598" s="90" t="s">
        <v>57</v>
      </c>
      <c r="AM2598" s="90"/>
      <c r="AN2598" s="90" t="s">
        <v>57</v>
      </c>
      <c r="AO2598" s="90"/>
      <c r="AP2598" s="90" t="s">
        <v>57</v>
      </c>
      <c r="AQ2598" s="90"/>
      <c r="AR2598" s="90" t="s">
        <v>57</v>
      </c>
      <c r="AS2598" s="90" t="s">
        <v>73</v>
      </c>
      <c r="AT2598" s="90" t="s">
        <v>74</v>
      </c>
      <c r="AU2598" s="97" t="s">
        <v>75</v>
      </c>
      <c r="AV2598" s="98" t="s">
        <v>76</v>
      </c>
      <c r="AW2598" s="98" t="s">
        <v>77</v>
      </c>
      <c r="AX2598" s="97">
        <v>3299060</v>
      </c>
      <c r="AY2598" s="98" t="s">
        <v>78</v>
      </c>
      <c r="AZ2598" s="98" t="s">
        <v>201</v>
      </c>
      <c r="BA2598" s="24"/>
    </row>
    <row r="2599" spans="1:53" ht="84.75" customHeight="1">
      <c r="A2599" s="23" t="str">
        <f>+IFERROR(VLOOKUP(R2599,'[2]Listas niveles'!$D$2:$E$11,2,FALSE),"")</f>
        <v>DTPA</v>
      </c>
      <c r="B2599" s="23" t="str">
        <f>+IFERROR(VLOOKUP(AS2599,'[2]Listas anexo 1'!$A$7:$B$8,2,FALSE),"")</f>
        <v>FORTA</v>
      </c>
      <c r="C2599" s="23" t="str">
        <f>+IFERROR(VLOOKUP(AT2599,'[2]Listas anexo 1'!$A$13:$B$15,2,FALSE),"")</f>
        <v>FORTALECIMIENTO</v>
      </c>
      <c r="D2599" s="23" t="str">
        <f>+IFERROR(VLOOKUP(AT2599,'[2]Listas anexo 1'!$A$13:$C$15,3,FALSE),"")</f>
        <v>FORTALECER</v>
      </c>
      <c r="E2599" s="23" t="str">
        <f>+IFERROR(VLOOKUP(AT2599,'[2]Listas anexo 1'!$A$19:$B$21,2,FALSE),"")</f>
        <v>FORTOB</v>
      </c>
      <c r="F2599" s="23" t="str">
        <f>+IFERROR(VLOOKUP(AV2599,'[2]Listas anexo 1'!$J$13:$K$21,2,FALSE),"")</f>
        <v>FORTOBI</v>
      </c>
      <c r="G2599" s="23" t="str">
        <f>+IFERROR(VLOOKUP(AW2599,'[2]LISTAS ANEXO 1. 2'!$A$9:$B$38,2,FALSE),"")</f>
        <v>TII</v>
      </c>
      <c r="H2599" s="23" t="str">
        <f>+IFERROR(IF(C2599="ADMINYCOOR",VLOOKUP(AY2599,'[2]LISTAS ANEXO 1. 3'!$B$13:$C$42,2,FALSE),IF(C2599="TASAS",VLOOKUP(AY2599,'[2]LISTAS ANEXO 1. 3'!$B$43:$C$51,2,FALSE),IF(C2599="FORTALECIMIENTO",VLOOKUP(AY2599,'[2]LISTAS ANEXO 1. 3'!$B$52:$C$58,2,FALSE),""))),"")</f>
        <v>BBBB</v>
      </c>
      <c r="I2599" s="23" t="str">
        <f>+IFERROR(VLOOKUP(#REF!,'[2]LISTAS ANEXO 1. 4'!$B$74:$C$90,2,FALSE),"")</f>
        <v/>
      </c>
      <c r="J2599" s="23" t="str">
        <f>+IFERROR(VLOOKUP(X2599,[2]ORDINALES!$B$2:$C$5,2,FALSE),"")</f>
        <v>CTADOS</v>
      </c>
      <c r="K2599" s="23" t="str">
        <f>+IFERROR(VLOOKUP(#REF!,[2]REGION!$G$2:$I$1125,2,FALSE),"")</f>
        <v/>
      </c>
      <c r="L2599" s="23" t="str">
        <f>+IFERROR(VLOOKUP(AI2599,[2]REGION!$G$2:$I$1125,2,FALSE),"")</f>
        <v>VALLE</v>
      </c>
      <c r="M2599" s="23" t="str">
        <f>+IFERROR(VLOOKUP(#REF!,[2]ORDINALES!$H$2:$I$382,2,FALSE),"")</f>
        <v/>
      </c>
      <c r="N2599" s="23" t="str">
        <f>IFERROR(VLOOKUP(U2599,'[2]Lista Willy'!$B$11:$D$14,3,FALSE),"")</f>
        <v>REC_11</v>
      </c>
      <c r="O2599" s="24"/>
      <c r="P2599" s="90">
        <v>80036</v>
      </c>
      <c r="Q2599" s="90" t="s">
        <v>540</v>
      </c>
      <c r="R2599" s="90" t="s">
        <v>2496</v>
      </c>
      <c r="S2599" s="90" t="s">
        <v>2496</v>
      </c>
      <c r="T2599" s="90" t="s">
        <v>2496</v>
      </c>
      <c r="U2599" s="90" t="s">
        <v>52</v>
      </c>
      <c r="V2599" s="94" t="s">
        <v>53</v>
      </c>
      <c r="W2599" s="90" t="s">
        <v>54</v>
      </c>
      <c r="X2599" s="90" t="s">
        <v>55</v>
      </c>
      <c r="Y2599" s="90" t="s">
        <v>2534</v>
      </c>
      <c r="Z2599" s="87">
        <v>37762890</v>
      </c>
      <c r="AA2599" s="120"/>
      <c r="AB2599" s="87"/>
      <c r="AC2599" s="87"/>
      <c r="AD2599" s="87"/>
      <c r="AE2599" s="120">
        <v>37762890</v>
      </c>
      <c r="AF2599" s="120"/>
      <c r="AG2599" s="89">
        <v>0</v>
      </c>
      <c r="AH2599" s="90" t="s">
        <v>57</v>
      </c>
      <c r="AI2599" s="90" t="s">
        <v>1511</v>
      </c>
      <c r="AJ2599" s="90" t="s">
        <v>2498</v>
      </c>
      <c r="AK2599" s="90"/>
      <c r="AL2599" s="90" t="s">
        <v>57</v>
      </c>
      <c r="AM2599" s="90"/>
      <c r="AN2599" s="90" t="s">
        <v>57</v>
      </c>
      <c r="AO2599" s="90"/>
      <c r="AP2599" s="90" t="s">
        <v>57</v>
      </c>
      <c r="AQ2599" s="90"/>
      <c r="AR2599" s="90" t="s">
        <v>57</v>
      </c>
      <c r="AS2599" s="90" t="s">
        <v>73</v>
      </c>
      <c r="AT2599" s="90" t="s">
        <v>74</v>
      </c>
      <c r="AU2599" s="97" t="s">
        <v>75</v>
      </c>
      <c r="AV2599" s="98" t="s">
        <v>76</v>
      </c>
      <c r="AW2599" s="98" t="s">
        <v>77</v>
      </c>
      <c r="AX2599" s="97">
        <v>3299060</v>
      </c>
      <c r="AY2599" s="98" t="s">
        <v>78</v>
      </c>
      <c r="AZ2599" s="98" t="s">
        <v>201</v>
      </c>
      <c r="BA2599" s="24"/>
    </row>
    <row r="2600" spans="1:53" ht="84.75" customHeight="1">
      <c r="A2600" s="23" t="str">
        <f>+IFERROR(VLOOKUP(R2600,'[2]Listas niveles'!$D$2:$E$11,2,FALSE),"")</f>
        <v>DTPA</v>
      </c>
      <c r="B2600" s="23" t="str">
        <f>+IFERROR(VLOOKUP(AS2600,'[2]Listas anexo 1'!$A$7:$B$8,2,FALSE),"")</f>
        <v>FORTA</v>
      </c>
      <c r="C2600" s="23" t="str">
        <f>+IFERROR(VLOOKUP(AT2600,'[2]Listas anexo 1'!$A$13:$B$15,2,FALSE),"")</f>
        <v>FORTALECIMIENTO</v>
      </c>
      <c r="D2600" s="23" t="str">
        <f>+IFERROR(VLOOKUP(AT2600,'[2]Listas anexo 1'!$A$13:$C$15,3,FALSE),"")</f>
        <v>FORTALECER</v>
      </c>
      <c r="E2600" s="23" t="str">
        <f>+IFERROR(VLOOKUP(AT2600,'[2]Listas anexo 1'!$A$19:$B$21,2,FALSE),"")</f>
        <v>FORTOB</v>
      </c>
      <c r="F2600" s="23" t="str">
        <f>+IFERROR(VLOOKUP(AV2600,'[2]Listas anexo 1'!$J$13:$K$21,2,FALSE),"")</f>
        <v>FORTOBI</v>
      </c>
      <c r="G2600" s="23" t="str">
        <f>+IFERROR(VLOOKUP(AW2600,'[2]LISTAS ANEXO 1. 2'!$A$9:$B$38,2,FALSE),"")</f>
        <v>TII</v>
      </c>
      <c r="H2600" s="23" t="str">
        <f>+IFERROR(IF(C2600="ADMINYCOOR",VLOOKUP(AY2600,'[2]LISTAS ANEXO 1. 3'!$B$13:$C$42,2,FALSE),IF(C2600="TASAS",VLOOKUP(AY2600,'[2]LISTAS ANEXO 1. 3'!$B$43:$C$51,2,FALSE),IF(C2600="FORTALECIMIENTO",VLOOKUP(AY2600,'[2]LISTAS ANEXO 1. 3'!$B$52:$C$58,2,FALSE),""))),"")</f>
        <v>BBBB</v>
      </c>
      <c r="I2600" s="23" t="str">
        <f>+IFERROR(VLOOKUP(#REF!,'[2]LISTAS ANEXO 1. 4'!$B$74:$C$90,2,FALSE),"")</f>
        <v/>
      </c>
      <c r="J2600" s="23" t="str">
        <f>+IFERROR(VLOOKUP(X2600,[2]ORDINALES!$B$2:$C$5,2,FALSE),"")</f>
        <v>CTADOS</v>
      </c>
      <c r="K2600" s="23" t="str">
        <f>+IFERROR(VLOOKUP(#REF!,[2]REGION!$G$2:$I$1125,2,FALSE),"")</f>
        <v/>
      </c>
      <c r="L2600" s="23" t="str">
        <f>+IFERROR(VLOOKUP(AI2600,[2]REGION!$G$2:$I$1125,2,FALSE),"")</f>
        <v>VALLE</v>
      </c>
      <c r="M2600" s="23" t="str">
        <f>+IFERROR(VLOOKUP(#REF!,[2]ORDINALES!$H$2:$I$382,2,FALSE),"")</f>
        <v/>
      </c>
      <c r="N2600" s="23" t="str">
        <f>IFERROR(VLOOKUP(U2600,'[2]Lista Willy'!$B$11:$D$14,3,FALSE),"")</f>
        <v>REC_11</v>
      </c>
      <c r="O2600" s="24"/>
      <c r="P2600" s="90">
        <v>80037</v>
      </c>
      <c r="Q2600" s="90" t="s">
        <v>540</v>
      </c>
      <c r="R2600" s="90" t="s">
        <v>2496</v>
      </c>
      <c r="S2600" s="90" t="s">
        <v>2496</v>
      </c>
      <c r="T2600" s="90" t="s">
        <v>2496</v>
      </c>
      <c r="U2600" s="90" t="s">
        <v>52</v>
      </c>
      <c r="V2600" s="94" t="s">
        <v>53</v>
      </c>
      <c r="W2600" s="90" t="s">
        <v>54</v>
      </c>
      <c r="X2600" s="90" t="s">
        <v>55</v>
      </c>
      <c r="Y2600" s="90" t="s">
        <v>2535</v>
      </c>
      <c r="Z2600" s="87">
        <v>2468871</v>
      </c>
      <c r="AA2600" s="120"/>
      <c r="AB2600" s="87"/>
      <c r="AC2600" s="87"/>
      <c r="AD2600" s="87"/>
      <c r="AE2600" s="120">
        <v>2468871</v>
      </c>
      <c r="AF2600" s="120"/>
      <c r="AG2600" s="89">
        <v>0</v>
      </c>
      <c r="AH2600" s="90" t="s">
        <v>57</v>
      </c>
      <c r="AI2600" s="90" t="s">
        <v>1511</v>
      </c>
      <c r="AJ2600" s="90" t="s">
        <v>2498</v>
      </c>
      <c r="AK2600" s="90"/>
      <c r="AL2600" s="90" t="s">
        <v>57</v>
      </c>
      <c r="AM2600" s="90"/>
      <c r="AN2600" s="90" t="s">
        <v>57</v>
      </c>
      <c r="AO2600" s="90"/>
      <c r="AP2600" s="90" t="s">
        <v>57</v>
      </c>
      <c r="AQ2600" s="90"/>
      <c r="AR2600" s="90" t="s">
        <v>57</v>
      </c>
      <c r="AS2600" s="90" t="s">
        <v>73</v>
      </c>
      <c r="AT2600" s="90" t="s">
        <v>74</v>
      </c>
      <c r="AU2600" s="97" t="s">
        <v>75</v>
      </c>
      <c r="AV2600" s="98" t="s">
        <v>76</v>
      </c>
      <c r="AW2600" s="98" t="s">
        <v>77</v>
      </c>
      <c r="AX2600" s="97">
        <v>3299060</v>
      </c>
      <c r="AY2600" s="98" t="s">
        <v>78</v>
      </c>
      <c r="AZ2600" s="98" t="s">
        <v>201</v>
      </c>
      <c r="BA2600" s="24"/>
    </row>
    <row r="2601" spans="1:53" ht="84.75" customHeight="1">
      <c r="A2601" s="23" t="str">
        <f>+IFERROR(VLOOKUP(R2601,'[2]Listas niveles'!$D$2:$E$11,2,FALSE),"")</f>
        <v>DTPA</v>
      </c>
      <c r="B2601" s="23" t="str">
        <f>+IFERROR(VLOOKUP(AS2601,'[2]Listas anexo 1'!$A$7:$B$8,2,FALSE),"")</f>
        <v>FORTA</v>
      </c>
      <c r="C2601" s="23" t="str">
        <f>+IFERROR(VLOOKUP(AT2601,'[2]Listas anexo 1'!$A$13:$B$15,2,FALSE),"")</f>
        <v>FORTALECIMIENTO</v>
      </c>
      <c r="D2601" s="23" t="str">
        <f>+IFERROR(VLOOKUP(AT2601,'[2]Listas anexo 1'!$A$13:$C$15,3,FALSE),"")</f>
        <v>FORTALECER</v>
      </c>
      <c r="E2601" s="23" t="str">
        <f>+IFERROR(VLOOKUP(AT2601,'[2]Listas anexo 1'!$A$19:$B$21,2,FALSE),"")</f>
        <v>FORTOB</v>
      </c>
      <c r="F2601" s="23" t="str">
        <f>+IFERROR(VLOOKUP(AV2601,'[2]Listas anexo 1'!$J$13:$K$21,2,FALSE),"")</f>
        <v>FORTOBI</v>
      </c>
      <c r="G2601" s="23" t="str">
        <f>+IFERROR(VLOOKUP(AW2601,'[2]LISTAS ANEXO 1. 2'!$A$9:$B$38,2,FALSE),"")</f>
        <v>TII</v>
      </c>
      <c r="H2601" s="23" t="str">
        <f>+IFERROR(IF(C2601="ADMINYCOOR",VLOOKUP(AY2601,'[2]LISTAS ANEXO 1. 3'!$B$13:$C$42,2,FALSE),IF(C2601="TASAS",VLOOKUP(AY2601,'[2]LISTAS ANEXO 1. 3'!$B$43:$C$51,2,FALSE),IF(C2601="FORTALECIMIENTO",VLOOKUP(AY2601,'[2]LISTAS ANEXO 1. 3'!$B$52:$C$58,2,FALSE),""))),"")</f>
        <v>BBBB</v>
      </c>
      <c r="I2601" s="23" t="str">
        <f>+IFERROR(VLOOKUP(#REF!,'[2]LISTAS ANEXO 1. 4'!$B$74:$C$90,2,FALSE),"")</f>
        <v/>
      </c>
      <c r="J2601" s="23" t="str">
        <f>+IFERROR(VLOOKUP(X2601,[2]ORDINALES!$B$2:$C$5,2,FALSE),"")</f>
        <v>CTADOS</v>
      </c>
      <c r="K2601" s="23" t="str">
        <f>+IFERROR(VLOOKUP(#REF!,[2]REGION!$G$2:$I$1125,2,FALSE),"")</f>
        <v/>
      </c>
      <c r="L2601" s="23" t="str">
        <f>+IFERROR(VLOOKUP(AI2601,[2]REGION!$G$2:$I$1125,2,FALSE),"")</f>
        <v>VALLE</v>
      </c>
      <c r="M2601" s="23" t="str">
        <f>+IFERROR(VLOOKUP(#REF!,[2]ORDINALES!$H$2:$I$382,2,FALSE),"")</f>
        <v/>
      </c>
      <c r="N2601" s="23" t="str">
        <f>IFERROR(VLOOKUP(U2601,'[2]Lista Willy'!$B$11:$D$14,3,FALSE),"")</f>
        <v>REC_11</v>
      </c>
      <c r="O2601" s="24"/>
      <c r="P2601" s="90">
        <v>80038</v>
      </c>
      <c r="Q2601" s="90" t="s">
        <v>540</v>
      </c>
      <c r="R2601" s="90" t="s">
        <v>2496</v>
      </c>
      <c r="S2601" s="90" t="s">
        <v>2496</v>
      </c>
      <c r="T2601" s="90" t="s">
        <v>2496</v>
      </c>
      <c r="U2601" s="90" t="s">
        <v>52</v>
      </c>
      <c r="V2601" s="94" t="s">
        <v>53</v>
      </c>
      <c r="W2601" s="90" t="s">
        <v>54</v>
      </c>
      <c r="X2601" s="90" t="s">
        <v>55</v>
      </c>
      <c r="Y2601" s="90" t="s">
        <v>2536</v>
      </c>
      <c r="Z2601" s="87">
        <v>104236000</v>
      </c>
      <c r="AA2601" s="120"/>
      <c r="AB2601" s="87"/>
      <c r="AC2601" s="87"/>
      <c r="AD2601" s="87"/>
      <c r="AE2601" s="120">
        <v>104236000</v>
      </c>
      <c r="AF2601" s="120"/>
      <c r="AG2601" s="89">
        <v>0</v>
      </c>
      <c r="AH2601" s="90" t="s">
        <v>57</v>
      </c>
      <c r="AI2601" s="90" t="s">
        <v>1511</v>
      </c>
      <c r="AJ2601" s="90" t="s">
        <v>2498</v>
      </c>
      <c r="AK2601" s="90"/>
      <c r="AL2601" s="90" t="s">
        <v>57</v>
      </c>
      <c r="AM2601" s="90"/>
      <c r="AN2601" s="90" t="s">
        <v>57</v>
      </c>
      <c r="AO2601" s="90"/>
      <c r="AP2601" s="90" t="s">
        <v>57</v>
      </c>
      <c r="AQ2601" s="90"/>
      <c r="AR2601" s="90" t="s">
        <v>57</v>
      </c>
      <c r="AS2601" s="90" t="s">
        <v>73</v>
      </c>
      <c r="AT2601" s="90" t="s">
        <v>74</v>
      </c>
      <c r="AU2601" s="97" t="s">
        <v>75</v>
      </c>
      <c r="AV2601" s="98" t="s">
        <v>76</v>
      </c>
      <c r="AW2601" s="98" t="s">
        <v>77</v>
      </c>
      <c r="AX2601" s="97">
        <v>3299060</v>
      </c>
      <c r="AY2601" s="98" t="s">
        <v>78</v>
      </c>
      <c r="AZ2601" s="98" t="s">
        <v>201</v>
      </c>
      <c r="BA2601" s="24"/>
    </row>
    <row r="2602" spans="1:53" ht="84.75" customHeight="1">
      <c r="A2602" s="23" t="str">
        <f>+IFERROR(VLOOKUP(R2602,'[2]Listas niveles'!$D$2:$E$11,2,FALSE),"")</f>
        <v>DTPA</v>
      </c>
      <c r="B2602" s="23" t="str">
        <f>+IFERROR(VLOOKUP(AS2602,'[2]Listas anexo 1'!$A$7:$B$8,2,FALSE),"")</f>
        <v>FORTA</v>
      </c>
      <c r="C2602" s="23" t="str">
        <f>+IFERROR(VLOOKUP(AT2602,'[2]Listas anexo 1'!$A$13:$B$15,2,FALSE),"")</f>
        <v>FORTALECIMIENTO</v>
      </c>
      <c r="D2602" s="23" t="str">
        <f>+IFERROR(VLOOKUP(AT2602,'[2]Listas anexo 1'!$A$13:$C$15,3,FALSE),"")</f>
        <v>FORTALECER</v>
      </c>
      <c r="E2602" s="23" t="str">
        <f>+IFERROR(VLOOKUP(AT2602,'[2]Listas anexo 1'!$A$19:$B$21,2,FALSE),"")</f>
        <v>FORTOB</v>
      </c>
      <c r="F2602" s="23" t="str">
        <f>+IFERROR(VLOOKUP(AV2602,'[2]Listas anexo 1'!$J$13:$K$21,2,FALSE),"")</f>
        <v>FORTOBI</v>
      </c>
      <c r="G2602" s="23" t="str">
        <f>+IFERROR(VLOOKUP(AW2602,'[2]LISTAS ANEXO 1. 2'!$A$9:$B$38,2,FALSE),"")</f>
        <v>TII</v>
      </c>
      <c r="H2602" s="23" t="str">
        <f>+IFERROR(IF(C2602="ADMINYCOOR",VLOOKUP(AY2602,'[2]LISTAS ANEXO 1. 3'!$B$13:$C$42,2,FALSE),IF(C2602="TASAS",VLOOKUP(AY2602,'[2]LISTAS ANEXO 1. 3'!$B$43:$C$51,2,FALSE),IF(C2602="FORTALECIMIENTO",VLOOKUP(AY2602,'[2]LISTAS ANEXO 1. 3'!$B$52:$C$58,2,FALSE),""))),"")</f>
        <v>BBBB</v>
      </c>
      <c r="I2602" s="23" t="str">
        <f>+IFERROR(VLOOKUP(#REF!,'[2]LISTAS ANEXO 1. 4'!$B$74:$C$90,2,FALSE),"")</f>
        <v/>
      </c>
      <c r="J2602" s="23" t="str">
        <f>+IFERROR(VLOOKUP(X2602,[2]ORDINALES!$B$2:$C$5,2,FALSE),"")</f>
        <v>CTADOS</v>
      </c>
      <c r="K2602" s="23" t="str">
        <f>+IFERROR(VLOOKUP(#REF!,[2]REGION!$G$2:$I$1125,2,FALSE),"")</f>
        <v/>
      </c>
      <c r="L2602" s="23" t="str">
        <f>+IFERROR(VLOOKUP(AI2602,[2]REGION!$G$2:$I$1125,2,FALSE),"")</f>
        <v>VALLE</v>
      </c>
      <c r="M2602" s="23" t="str">
        <f>+IFERROR(VLOOKUP(#REF!,[2]ORDINALES!$H$2:$I$382,2,FALSE),"")</f>
        <v/>
      </c>
      <c r="N2602" s="23" t="str">
        <f>IFERROR(VLOOKUP(U2602,'[2]Lista Willy'!$B$11:$D$14,3,FALSE),"")</f>
        <v>REC_11</v>
      </c>
      <c r="O2602" s="24"/>
      <c r="P2602" s="90">
        <v>80039</v>
      </c>
      <c r="Q2602" s="90" t="s">
        <v>540</v>
      </c>
      <c r="R2602" s="90" t="s">
        <v>2496</v>
      </c>
      <c r="S2602" s="90" t="s">
        <v>2496</v>
      </c>
      <c r="T2602" s="90" t="s">
        <v>2496</v>
      </c>
      <c r="U2602" s="90" t="s">
        <v>52</v>
      </c>
      <c r="V2602" s="94" t="s">
        <v>53</v>
      </c>
      <c r="W2602" s="90" t="s">
        <v>54</v>
      </c>
      <c r="X2602" s="90" t="s">
        <v>55</v>
      </c>
      <c r="Y2602" s="90" t="s">
        <v>2537</v>
      </c>
      <c r="Z2602" s="87">
        <v>34329900</v>
      </c>
      <c r="AA2602" s="120"/>
      <c r="AB2602" s="87"/>
      <c r="AC2602" s="87"/>
      <c r="AD2602" s="87"/>
      <c r="AE2602" s="120">
        <v>34329900</v>
      </c>
      <c r="AF2602" s="120"/>
      <c r="AG2602" s="89">
        <v>0</v>
      </c>
      <c r="AH2602" s="90" t="s">
        <v>57</v>
      </c>
      <c r="AI2602" s="90" t="s">
        <v>1511</v>
      </c>
      <c r="AJ2602" s="90" t="s">
        <v>2498</v>
      </c>
      <c r="AK2602" s="90"/>
      <c r="AL2602" s="90" t="s">
        <v>57</v>
      </c>
      <c r="AM2602" s="90"/>
      <c r="AN2602" s="90" t="s">
        <v>57</v>
      </c>
      <c r="AO2602" s="90"/>
      <c r="AP2602" s="90" t="s">
        <v>57</v>
      </c>
      <c r="AQ2602" s="90"/>
      <c r="AR2602" s="90" t="s">
        <v>57</v>
      </c>
      <c r="AS2602" s="90" t="s">
        <v>73</v>
      </c>
      <c r="AT2602" s="90" t="s">
        <v>74</v>
      </c>
      <c r="AU2602" s="97" t="s">
        <v>75</v>
      </c>
      <c r="AV2602" s="98" t="s">
        <v>76</v>
      </c>
      <c r="AW2602" s="98" t="s">
        <v>77</v>
      </c>
      <c r="AX2602" s="97">
        <v>3299060</v>
      </c>
      <c r="AY2602" s="98" t="s">
        <v>78</v>
      </c>
      <c r="AZ2602" s="98" t="s">
        <v>201</v>
      </c>
      <c r="BA2602" s="24"/>
    </row>
    <row r="2603" spans="1:53" ht="84.75" customHeight="1">
      <c r="A2603" s="23" t="str">
        <f>+IFERROR(VLOOKUP(R2603,'[2]Listas niveles'!$D$2:$E$11,2,FALSE),"")</f>
        <v>DTPA</v>
      </c>
      <c r="B2603" s="23" t="str">
        <f>+IFERROR(VLOOKUP(AS2603,'[2]Listas anexo 1'!$A$7:$B$8,2,FALSE),"")</f>
        <v>FORTA</v>
      </c>
      <c r="C2603" s="23" t="str">
        <f>+IFERROR(VLOOKUP(AT2603,'[2]Listas anexo 1'!$A$13:$B$15,2,FALSE),"")</f>
        <v>FORTALECIMIENTO</v>
      </c>
      <c r="D2603" s="23" t="str">
        <f>+IFERROR(VLOOKUP(AT2603,'[2]Listas anexo 1'!$A$13:$C$15,3,FALSE),"")</f>
        <v>FORTALECER</v>
      </c>
      <c r="E2603" s="23" t="str">
        <f>+IFERROR(VLOOKUP(AT2603,'[2]Listas anexo 1'!$A$19:$B$21,2,FALSE),"")</f>
        <v>FORTOB</v>
      </c>
      <c r="F2603" s="23" t="str">
        <f>+IFERROR(VLOOKUP(AV2603,'[2]Listas anexo 1'!$J$13:$K$21,2,FALSE),"")</f>
        <v>FORTOBI</v>
      </c>
      <c r="G2603" s="23" t="str">
        <f>+IFERROR(VLOOKUP(AW2603,'[2]LISTAS ANEXO 1. 2'!$A$9:$B$38,2,FALSE),"")</f>
        <v>TII</v>
      </c>
      <c r="H2603" s="23" t="str">
        <f>+IFERROR(IF(C2603="ADMINYCOOR",VLOOKUP(AY2603,'[2]LISTAS ANEXO 1. 3'!$B$13:$C$42,2,FALSE),IF(C2603="TASAS",VLOOKUP(AY2603,'[2]LISTAS ANEXO 1. 3'!$B$43:$C$51,2,FALSE),IF(C2603="FORTALECIMIENTO",VLOOKUP(AY2603,'[2]LISTAS ANEXO 1. 3'!$B$52:$C$58,2,FALSE),""))),"")</f>
        <v>BBBB</v>
      </c>
      <c r="I2603" s="23" t="str">
        <f>+IFERROR(VLOOKUP(#REF!,'[2]LISTAS ANEXO 1. 4'!$B$74:$C$90,2,FALSE),"")</f>
        <v/>
      </c>
      <c r="J2603" s="23" t="str">
        <f>+IFERROR(VLOOKUP(X2603,[2]ORDINALES!$B$2:$C$5,2,FALSE),"")</f>
        <v>CTADOS</v>
      </c>
      <c r="K2603" s="23" t="str">
        <f>+IFERROR(VLOOKUP(#REF!,[2]REGION!$G$2:$I$1125,2,FALSE),"")</f>
        <v/>
      </c>
      <c r="L2603" s="23" t="str">
        <f>+IFERROR(VLOOKUP(AI2603,[2]REGION!$G$2:$I$1125,2,FALSE),"")</f>
        <v>VALLE</v>
      </c>
      <c r="M2603" s="23" t="str">
        <f>+IFERROR(VLOOKUP(#REF!,[2]ORDINALES!$H$2:$I$382,2,FALSE),"")</f>
        <v/>
      </c>
      <c r="N2603" s="23" t="str">
        <f>IFERROR(VLOOKUP(U2603,'[2]Lista Willy'!$B$11:$D$14,3,FALSE),"")</f>
        <v>REC_11</v>
      </c>
      <c r="O2603" s="24"/>
      <c r="P2603" s="90">
        <v>80040</v>
      </c>
      <c r="Q2603" s="90" t="s">
        <v>540</v>
      </c>
      <c r="R2603" s="90" t="s">
        <v>2496</v>
      </c>
      <c r="S2603" s="90" t="s">
        <v>2496</v>
      </c>
      <c r="T2603" s="90" t="s">
        <v>2496</v>
      </c>
      <c r="U2603" s="90" t="s">
        <v>52</v>
      </c>
      <c r="V2603" s="94" t="s">
        <v>53</v>
      </c>
      <c r="W2603" s="90" t="s">
        <v>54</v>
      </c>
      <c r="X2603" s="90" t="s">
        <v>55</v>
      </c>
      <c r="Y2603" s="90" t="s">
        <v>2538</v>
      </c>
      <c r="Z2603" s="87">
        <v>21012000</v>
      </c>
      <c r="AA2603" s="120"/>
      <c r="AB2603" s="87"/>
      <c r="AC2603" s="87"/>
      <c r="AD2603" s="87"/>
      <c r="AE2603" s="120">
        <v>21012000</v>
      </c>
      <c r="AF2603" s="120"/>
      <c r="AG2603" s="89">
        <v>0</v>
      </c>
      <c r="AH2603" s="90" t="s">
        <v>57</v>
      </c>
      <c r="AI2603" s="90" t="s">
        <v>1511</v>
      </c>
      <c r="AJ2603" s="90" t="s">
        <v>2498</v>
      </c>
      <c r="AK2603" s="90"/>
      <c r="AL2603" s="90" t="s">
        <v>57</v>
      </c>
      <c r="AM2603" s="90"/>
      <c r="AN2603" s="90" t="s">
        <v>57</v>
      </c>
      <c r="AO2603" s="90"/>
      <c r="AP2603" s="90" t="s">
        <v>57</v>
      </c>
      <c r="AQ2603" s="90"/>
      <c r="AR2603" s="90" t="s">
        <v>57</v>
      </c>
      <c r="AS2603" s="90" t="s">
        <v>73</v>
      </c>
      <c r="AT2603" s="90" t="s">
        <v>74</v>
      </c>
      <c r="AU2603" s="97" t="s">
        <v>75</v>
      </c>
      <c r="AV2603" s="98" t="s">
        <v>76</v>
      </c>
      <c r="AW2603" s="98" t="s">
        <v>77</v>
      </c>
      <c r="AX2603" s="97">
        <v>3299060</v>
      </c>
      <c r="AY2603" s="98" t="s">
        <v>78</v>
      </c>
      <c r="AZ2603" s="98" t="s">
        <v>201</v>
      </c>
      <c r="BA2603" s="24"/>
    </row>
    <row r="2604" spans="1:53" ht="84.75" customHeight="1">
      <c r="A2604" s="23" t="str">
        <f>+IFERROR(VLOOKUP(R2604,'[2]Listas niveles'!$D$2:$E$11,2,FALSE),"")</f>
        <v>DTPA</v>
      </c>
      <c r="B2604" s="23" t="str">
        <f>+IFERROR(VLOOKUP(AS2604,'[2]Listas anexo 1'!$A$7:$B$8,2,FALSE),"")</f>
        <v>FORTA</v>
      </c>
      <c r="C2604" s="23" t="str">
        <f>+IFERROR(VLOOKUP(AT2604,'[2]Listas anexo 1'!$A$13:$B$15,2,FALSE),"")</f>
        <v>FORTALECIMIENTO</v>
      </c>
      <c r="D2604" s="23" t="str">
        <f>+IFERROR(VLOOKUP(AT2604,'[2]Listas anexo 1'!$A$13:$C$15,3,FALSE),"")</f>
        <v>FORTALECER</v>
      </c>
      <c r="E2604" s="23" t="str">
        <f>+IFERROR(VLOOKUP(AT2604,'[2]Listas anexo 1'!$A$19:$B$21,2,FALSE),"")</f>
        <v>FORTOB</v>
      </c>
      <c r="F2604" s="23" t="str">
        <f>+IFERROR(VLOOKUP(AV2604,'[2]Listas anexo 1'!$J$13:$K$21,2,FALSE),"")</f>
        <v>FORTOBI</v>
      </c>
      <c r="G2604" s="23" t="str">
        <f>+IFERROR(VLOOKUP(AW2604,'[2]LISTAS ANEXO 1. 2'!$A$9:$B$38,2,FALSE),"")</f>
        <v>TII</v>
      </c>
      <c r="H2604" s="23" t="str">
        <f>+IFERROR(IF(C2604="ADMINYCOOR",VLOOKUP(AY2604,'[2]LISTAS ANEXO 1. 3'!$B$13:$C$42,2,FALSE),IF(C2604="TASAS",VLOOKUP(AY2604,'[2]LISTAS ANEXO 1. 3'!$B$43:$C$51,2,FALSE),IF(C2604="FORTALECIMIENTO",VLOOKUP(AY2604,'[2]LISTAS ANEXO 1. 3'!$B$52:$C$58,2,FALSE),""))),"")</f>
        <v>BBBB</v>
      </c>
      <c r="I2604" s="23" t="str">
        <f>+IFERROR(VLOOKUP(#REF!,'[2]LISTAS ANEXO 1. 4'!$B$74:$C$90,2,FALSE),"")</f>
        <v/>
      </c>
      <c r="J2604" s="23" t="str">
        <f>+IFERROR(VLOOKUP(X2604,[2]ORDINALES!$B$2:$C$5,2,FALSE),"")</f>
        <v>CTADOS</v>
      </c>
      <c r="K2604" s="23" t="str">
        <f>+IFERROR(VLOOKUP(#REF!,[2]REGION!$G$2:$I$1125,2,FALSE),"")</f>
        <v/>
      </c>
      <c r="L2604" s="23" t="str">
        <f>+IFERROR(VLOOKUP(AI2604,[2]REGION!$G$2:$I$1125,2,FALSE),"")</f>
        <v>VALLE</v>
      </c>
      <c r="M2604" s="23" t="str">
        <f>+IFERROR(VLOOKUP(#REF!,[2]ORDINALES!$H$2:$I$382,2,FALSE),"")</f>
        <v/>
      </c>
      <c r="N2604" s="23" t="str">
        <f>IFERROR(VLOOKUP(U2604,'[2]Lista Willy'!$B$11:$D$14,3,FALSE),"")</f>
        <v>REC_11</v>
      </c>
      <c r="O2604" s="24"/>
      <c r="P2604" s="90">
        <v>80041</v>
      </c>
      <c r="Q2604" s="90" t="s">
        <v>540</v>
      </c>
      <c r="R2604" s="90" t="s">
        <v>2496</v>
      </c>
      <c r="S2604" s="90" t="s">
        <v>2496</v>
      </c>
      <c r="T2604" s="90" t="s">
        <v>2496</v>
      </c>
      <c r="U2604" s="90" t="s">
        <v>52</v>
      </c>
      <c r="V2604" s="94" t="s">
        <v>53</v>
      </c>
      <c r="W2604" s="90" t="s">
        <v>54</v>
      </c>
      <c r="X2604" s="90" t="s">
        <v>55</v>
      </c>
      <c r="Y2604" s="90" t="s">
        <v>2539</v>
      </c>
      <c r="Z2604" s="87">
        <v>71424320</v>
      </c>
      <c r="AA2604" s="120"/>
      <c r="AB2604" s="87"/>
      <c r="AC2604" s="87"/>
      <c r="AD2604" s="87"/>
      <c r="AE2604" s="120">
        <v>71424320</v>
      </c>
      <c r="AF2604" s="120"/>
      <c r="AG2604" s="89">
        <v>0</v>
      </c>
      <c r="AH2604" s="90" t="s">
        <v>57</v>
      </c>
      <c r="AI2604" s="90" t="s">
        <v>1511</v>
      </c>
      <c r="AJ2604" s="90" t="s">
        <v>2498</v>
      </c>
      <c r="AK2604" s="90"/>
      <c r="AL2604" s="90" t="s">
        <v>57</v>
      </c>
      <c r="AM2604" s="90"/>
      <c r="AN2604" s="90" t="s">
        <v>57</v>
      </c>
      <c r="AO2604" s="90"/>
      <c r="AP2604" s="90" t="s">
        <v>57</v>
      </c>
      <c r="AQ2604" s="90"/>
      <c r="AR2604" s="90" t="s">
        <v>57</v>
      </c>
      <c r="AS2604" s="90" t="s">
        <v>73</v>
      </c>
      <c r="AT2604" s="90" t="s">
        <v>74</v>
      </c>
      <c r="AU2604" s="97" t="s">
        <v>75</v>
      </c>
      <c r="AV2604" s="98" t="s">
        <v>76</v>
      </c>
      <c r="AW2604" s="98" t="s">
        <v>77</v>
      </c>
      <c r="AX2604" s="97">
        <v>3299060</v>
      </c>
      <c r="AY2604" s="98" t="s">
        <v>78</v>
      </c>
      <c r="AZ2604" s="98" t="s">
        <v>201</v>
      </c>
      <c r="BA2604" s="24"/>
    </row>
    <row r="2605" spans="1:53" ht="84.75" customHeight="1">
      <c r="A2605" s="23" t="str">
        <f>+IFERROR(VLOOKUP(R2605,'[2]Listas niveles'!$D$2:$E$11,2,FALSE),"")</f>
        <v>DTPA</v>
      </c>
      <c r="B2605" s="23" t="str">
        <f>+IFERROR(VLOOKUP(AS2605,'[2]Listas anexo 1'!$A$7:$B$8,2,FALSE),"")</f>
        <v>FORTA</v>
      </c>
      <c r="C2605" s="23" t="str">
        <f>+IFERROR(VLOOKUP(AT2605,'[2]Listas anexo 1'!$A$13:$B$15,2,FALSE),"")</f>
        <v>FORTALECIMIENTO</v>
      </c>
      <c r="D2605" s="23" t="str">
        <f>+IFERROR(VLOOKUP(AT2605,'[2]Listas anexo 1'!$A$13:$C$15,3,FALSE),"")</f>
        <v>FORTALECER</v>
      </c>
      <c r="E2605" s="23" t="str">
        <f>+IFERROR(VLOOKUP(AT2605,'[2]Listas anexo 1'!$A$19:$B$21,2,FALSE),"")</f>
        <v>FORTOB</v>
      </c>
      <c r="F2605" s="23" t="str">
        <f>+IFERROR(VLOOKUP(AV2605,'[2]Listas anexo 1'!$J$13:$K$21,2,FALSE),"")</f>
        <v>FORTOBI</v>
      </c>
      <c r="G2605" s="23" t="str">
        <f>+IFERROR(VLOOKUP(AW2605,'[2]LISTAS ANEXO 1. 2'!$A$9:$B$38,2,FALSE),"")</f>
        <v>TII</v>
      </c>
      <c r="H2605" s="23" t="str">
        <f>+IFERROR(IF(C2605="ADMINYCOOR",VLOOKUP(AY2605,'[2]LISTAS ANEXO 1. 3'!$B$13:$C$42,2,FALSE),IF(C2605="TASAS",VLOOKUP(AY2605,'[2]LISTAS ANEXO 1. 3'!$B$43:$C$51,2,FALSE),IF(C2605="FORTALECIMIENTO",VLOOKUP(AY2605,'[2]LISTAS ANEXO 1. 3'!$B$52:$C$58,2,FALSE),""))),"")</f>
        <v>BBBB</v>
      </c>
      <c r="I2605" s="23" t="str">
        <f>+IFERROR(VLOOKUP(#REF!,'[2]LISTAS ANEXO 1. 4'!$B$74:$C$90,2,FALSE),"")</f>
        <v/>
      </c>
      <c r="J2605" s="23" t="str">
        <f>+IFERROR(VLOOKUP(X2605,[2]ORDINALES!$B$2:$C$5,2,FALSE),"")</f>
        <v>CTADOS</v>
      </c>
      <c r="K2605" s="23" t="str">
        <f>+IFERROR(VLOOKUP(#REF!,[2]REGION!$G$2:$I$1125,2,FALSE),"")</f>
        <v/>
      </c>
      <c r="L2605" s="23" t="str">
        <f>+IFERROR(VLOOKUP(AI2605,[2]REGION!$G$2:$I$1125,2,FALSE),"")</f>
        <v>VALLE</v>
      </c>
      <c r="M2605" s="23" t="str">
        <f>+IFERROR(VLOOKUP(#REF!,[2]ORDINALES!$H$2:$I$382,2,FALSE),"")</f>
        <v/>
      </c>
      <c r="N2605" s="23" t="str">
        <f>IFERROR(VLOOKUP(U2605,'[2]Lista Willy'!$B$11:$D$14,3,FALSE),"")</f>
        <v>REC_11</v>
      </c>
      <c r="O2605" s="24"/>
      <c r="P2605" s="90">
        <v>80042</v>
      </c>
      <c r="Q2605" s="90" t="s">
        <v>540</v>
      </c>
      <c r="R2605" s="90" t="s">
        <v>2496</v>
      </c>
      <c r="S2605" s="90" t="s">
        <v>2496</v>
      </c>
      <c r="T2605" s="90" t="s">
        <v>2496</v>
      </c>
      <c r="U2605" s="90" t="s">
        <v>52</v>
      </c>
      <c r="V2605" s="94" t="s">
        <v>53</v>
      </c>
      <c r="W2605" s="90" t="s">
        <v>54</v>
      </c>
      <c r="X2605" s="90" t="s">
        <v>55</v>
      </c>
      <c r="Y2605" s="90" t="s">
        <v>2540</v>
      </c>
      <c r="Z2605" s="87">
        <v>38769200</v>
      </c>
      <c r="AA2605" s="120"/>
      <c r="AB2605" s="87"/>
      <c r="AC2605" s="87"/>
      <c r="AD2605" s="87"/>
      <c r="AE2605" s="120">
        <v>38769200</v>
      </c>
      <c r="AF2605" s="120"/>
      <c r="AG2605" s="89">
        <v>0</v>
      </c>
      <c r="AH2605" s="90" t="s">
        <v>57</v>
      </c>
      <c r="AI2605" s="90" t="s">
        <v>1511</v>
      </c>
      <c r="AJ2605" s="90" t="s">
        <v>2498</v>
      </c>
      <c r="AK2605" s="90"/>
      <c r="AL2605" s="90" t="s">
        <v>57</v>
      </c>
      <c r="AM2605" s="90"/>
      <c r="AN2605" s="90" t="s">
        <v>57</v>
      </c>
      <c r="AO2605" s="90"/>
      <c r="AP2605" s="90" t="s">
        <v>57</v>
      </c>
      <c r="AQ2605" s="90"/>
      <c r="AR2605" s="90" t="s">
        <v>57</v>
      </c>
      <c r="AS2605" s="90" t="s">
        <v>73</v>
      </c>
      <c r="AT2605" s="90" t="s">
        <v>74</v>
      </c>
      <c r="AU2605" s="97" t="s">
        <v>75</v>
      </c>
      <c r="AV2605" s="98" t="s">
        <v>76</v>
      </c>
      <c r="AW2605" s="98" t="s">
        <v>77</v>
      </c>
      <c r="AX2605" s="97">
        <v>3299060</v>
      </c>
      <c r="AY2605" s="98" t="s">
        <v>78</v>
      </c>
      <c r="AZ2605" s="98" t="s">
        <v>201</v>
      </c>
      <c r="BA2605" s="24"/>
    </row>
    <row r="2606" spans="1:53" ht="84.75" customHeight="1">
      <c r="A2606" s="23" t="str">
        <f>+IFERROR(VLOOKUP(R2606,'[2]Listas niveles'!$D$2:$E$11,2,FALSE),"")</f>
        <v>DTPA</v>
      </c>
      <c r="B2606" s="23" t="str">
        <f>+IFERROR(VLOOKUP(AS2606,'[2]Listas anexo 1'!$A$7:$B$8,2,FALSE),"")</f>
        <v>FORTA</v>
      </c>
      <c r="C2606" s="23" t="str">
        <f>+IFERROR(VLOOKUP(AT2606,'[2]Listas anexo 1'!$A$13:$B$15,2,FALSE),"")</f>
        <v>FORTALECIMIENTO</v>
      </c>
      <c r="D2606" s="23" t="str">
        <f>+IFERROR(VLOOKUP(AT2606,'[2]Listas anexo 1'!$A$13:$C$15,3,FALSE),"")</f>
        <v>FORTALECER</v>
      </c>
      <c r="E2606" s="23" t="str">
        <f>+IFERROR(VLOOKUP(AT2606,'[2]Listas anexo 1'!$A$19:$B$21,2,FALSE),"")</f>
        <v>FORTOB</v>
      </c>
      <c r="F2606" s="23" t="str">
        <f>+IFERROR(VLOOKUP(AV2606,'[2]Listas anexo 1'!$J$13:$K$21,2,FALSE),"")</f>
        <v>FORTOBI</v>
      </c>
      <c r="G2606" s="23" t="str">
        <f>+IFERROR(VLOOKUP(AW2606,'[2]LISTAS ANEXO 1. 2'!$A$9:$B$38,2,FALSE),"")</f>
        <v>TII</v>
      </c>
      <c r="H2606" s="23" t="str">
        <f>+IFERROR(IF(C2606="ADMINYCOOR",VLOOKUP(AY2606,'[2]LISTAS ANEXO 1. 3'!$B$13:$C$42,2,FALSE),IF(C2606="TASAS",VLOOKUP(AY2606,'[2]LISTAS ANEXO 1. 3'!$B$43:$C$51,2,FALSE),IF(C2606="FORTALECIMIENTO",VLOOKUP(AY2606,'[2]LISTAS ANEXO 1. 3'!$B$52:$C$58,2,FALSE),""))),"")</f>
        <v>BBBB</v>
      </c>
      <c r="I2606" s="23" t="str">
        <f>+IFERROR(VLOOKUP(#REF!,'[2]LISTAS ANEXO 1. 4'!$B$74:$C$90,2,FALSE),"")</f>
        <v/>
      </c>
      <c r="J2606" s="23" t="str">
        <f>+IFERROR(VLOOKUP(X2606,[2]ORDINALES!$B$2:$C$5,2,FALSE),"")</f>
        <v>CTADOS</v>
      </c>
      <c r="K2606" s="23" t="str">
        <f>+IFERROR(VLOOKUP(#REF!,[2]REGION!$G$2:$I$1125,2,FALSE),"")</f>
        <v/>
      </c>
      <c r="L2606" s="23" t="str">
        <f>+IFERROR(VLOOKUP(AI2606,[2]REGION!$G$2:$I$1125,2,FALSE),"")</f>
        <v>VALLE</v>
      </c>
      <c r="M2606" s="23" t="str">
        <f>+IFERROR(VLOOKUP(#REF!,[2]ORDINALES!$H$2:$I$382,2,FALSE),"")</f>
        <v/>
      </c>
      <c r="N2606" s="23" t="str">
        <f>IFERROR(VLOOKUP(U2606,'[2]Lista Willy'!$B$11:$D$14,3,FALSE),"")</f>
        <v>REC_11</v>
      </c>
      <c r="O2606" s="24"/>
      <c r="P2606" s="90">
        <v>80043</v>
      </c>
      <c r="Q2606" s="90" t="s">
        <v>540</v>
      </c>
      <c r="R2606" s="90" t="s">
        <v>2496</v>
      </c>
      <c r="S2606" s="90" t="s">
        <v>2496</v>
      </c>
      <c r="T2606" s="90" t="s">
        <v>2496</v>
      </c>
      <c r="U2606" s="90" t="s">
        <v>52</v>
      </c>
      <c r="V2606" s="94" t="s">
        <v>53</v>
      </c>
      <c r="W2606" s="90" t="s">
        <v>54</v>
      </c>
      <c r="X2606" s="90" t="s">
        <v>55</v>
      </c>
      <c r="Y2606" s="90" t="s">
        <v>2541</v>
      </c>
      <c r="Z2606" s="87">
        <v>50718992</v>
      </c>
      <c r="AA2606" s="120"/>
      <c r="AB2606" s="87"/>
      <c r="AC2606" s="87"/>
      <c r="AD2606" s="87"/>
      <c r="AE2606" s="120">
        <v>50718992</v>
      </c>
      <c r="AF2606" s="120"/>
      <c r="AG2606" s="89">
        <v>0</v>
      </c>
      <c r="AH2606" s="90" t="s">
        <v>57</v>
      </c>
      <c r="AI2606" s="90" t="s">
        <v>1511</v>
      </c>
      <c r="AJ2606" s="90" t="s">
        <v>2498</v>
      </c>
      <c r="AK2606" s="90"/>
      <c r="AL2606" s="90" t="s">
        <v>57</v>
      </c>
      <c r="AM2606" s="90"/>
      <c r="AN2606" s="90" t="s">
        <v>57</v>
      </c>
      <c r="AO2606" s="90"/>
      <c r="AP2606" s="90" t="s">
        <v>57</v>
      </c>
      <c r="AQ2606" s="90"/>
      <c r="AR2606" s="90" t="s">
        <v>57</v>
      </c>
      <c r="AS2606" s="90" t="s">
        <v>73</v>
      </c>
      <c r="AT2606" s="90" t="s">
        <v>74</v>
      </c>
      <c r="AU2606" s="97" t="s">
        <v>75</v>
      </c>
      <c r="AV2606" s="98" t="s">
        <v>76</v>
      </c>
      <c r="AW2606" s="98" t="s">
        <v>77</v>
      </c>
      <c r="AX2606" s="97">
        <v>3299060</v>
      </c>
      <c r="AY2606" s="98" t="s">
        <v>78</v>
      </c>
      <c r="AZ2606" s="98" t="s">
        <v>201</v>
      </c>
      <c r="BA2606" s="24"/>
    </row>
    <row r="2607" spans="1:53" ht="84.75" customHeight="1">
      <c r="A2607" s="23" t="str">
        <f>+IFERROR(VLOOKUP(R2607,'[2]Listas niveles'!$D$2:$E$11,2,FALSE),"")</f>
        <v>DTPA</v>
      </c>
      <c r="B2607" s="23" t="str">
        <f>+IFERROR(VLOOKUP(AS2607,'[2]Listas anexo 1'!$A$7:$B$8,2,FALSE),"")</f>
        <v>FORTA</v>
      </c>
      <c r="C2607" s="23" t="str">
        <f>+IFERROR(VLOOKUP(AT2607,'[2]Listas anexo 1'!$A$13:$B$15,2,FALSE),"")</f>
        <v>FORTALECIMIENTO</v>
      </c>
      <c r="D2607" s="23" t="str">
        <f>+IFERROR(VLOOKUP(AT2607,'[2]Listas anexo 1'!$A$13:$C$15,3,FALSE),"")</f>
        <v>FORTALECER</v>
      </c>
      <c r="E2607" s="23" t="str">
        <f>+IFERROR(VLOOKUP(AT2607,'[2]Listas anexo 1'!$A$19:$B$21,2,FALSE),"")</f>
        <v>FORTOB</v>
      </c>
      <c r="F2607" s="23" t="str">
        <f>+IFERROR(VLOOKUP(AV2607,'[2]Listas anexo 1'!$J$13:$K$21,2,FALSE),"")</f>
        <v>FORTOBI</v>
      </c>
      <c r="G2607" s="23" t="str">
        <f>+IFERROR(VLOOKUP(AW2607,'[2]LISTAS ANEXO 1. 2'!$A$9:$B$38,2,FALSE),"")</f>
        <v>TII</v>
      </c>
      <c r="H2607" s="23" t="str">
        <f>+IFERROR(IF(C2607="ADMINYCOOR",VLOOKUP(AY2607,'[2]LISTAS ANEXO 1. 3'!$B$13:$C$42,2,FALSE),IF(C2607="TASAS",VLOOKUP(AY2607,'[2]LISTAS ANEXO 1. 3'!$B$43:$C$51,2,FALSE),IF(C2607="FORTALECIMIENTO",VLOOKUP(AY2607,'[2]LISTAS ANEXO 1. 3'!$B$52:$C$58,2,FALSE),""))),"")</f>
        <v>BBBB</v>
      </c>
      <c r="I2607" s="23" t="str">
        <f>+IFERROR(VLOOKUP(#REF!,'[2]LISTAS ANEXO 1. 4'!$B$74:$C$90,2,FALSE),"")</f>
        <v/>
      </c>
      <c r="J2607" s="23" t="str">
        <f>+IFERROR(VLOOKUP(X2607,[2]ORDINALES!$B$2:$C$5,2,FALSE),"")</f>
        <v>CTADOS</v>
      </c>
      <c r="K2607" s="23" t="str">
        <f>+IFERROR(VLOOKUP(#REF!,[2]REGION!$G$2:$I$1125,2,FALSE),"")</f>
        <v/>
      </c>
      <c r="L2607" s="23" t="str">
        <f>+IFERROR(VLOOKUP(AI2607,[2]REGION!$G$2:$I$1125,2,FALSE),"")</f>
        <v>VALLE</v>
      </c>
      <c r="M2607" s="23" t="str">
        <f>+IFERROR(VLOOKUP(#REF!,[2]ORDINALES!$H$2:$I$382,2,FALSE),"")</f>
        <v/>
      </c>
      <c r="N2607" s="23" t="str">
        <f>IFERROR(VLOOKUP(U2607,'[2]Lista Willy'!$B$11:$D$14,3,FALSE),"")</f>
        <v>REC_11</v>
      </c>
      <c r="O2607" s="24"/>
      <c r="P2607" s="90">
        <v>80044</v>
      </c>
      <c r="Q2607" s="90" t="s">
        <v>540</v>
      </c>
      <c r="R2607" s="90" t="s">
        <v>2496</v>
      </c>
      <c r="S2607" s="90" t="s">
        <v>2496</v>
      </c>
      <c r="T2607" s="90" t="s">
        <v>2496</v>
      </c>
      <c r="U2607" s="90" t="s">
        <v>52</v>
      </c>
      <c r="V2607" s="94" t="s">
        <v>53</v>
      </c>
      <c r="W2607" s="90" t="s">
        <v>54</v>
      </c>
      <c r="X2607" s="90" t="s">
        <v>55</v>
      </c>
      <c r="Y2607" s="90" t="s">
        <v>2542</v>
      </c>
      <c r="Z2607" s="87">
        <v>46453000</v>
      </c>
      <c r="AA2607" s="120"/>
      <c r="AB2607" s="87"/>
      <c r="AC2607" s="87"/>
      <c r="AD2607" s="87"/>
      <c r="AE2607" s="120">
        <v>46453000</v>
      </c>
      <c r="AF2607" s="120"/>
      <c r="AG2607" s="89">
        <v>0</v>
      </c>
      <c r="AH2607" s="90" t="s">
        <v>57</v>
      </c>
      <c r="AI2607" s="90" t="s">
        <v>1511</v>
      </c>
      <c r="AJ2607" s="90" t="s">
        <v>2498</v>
      </c>
      <c r="AK2607" s="90"/>
      <c r="AL2607" s="90" t="s">
        <v>57</v>
      </c>
      <c r="AM2607" s="90"/>
      <c r="AN2607" s="90" t="s">
        <v>57</v>
      </c>
      <c r="AO2607" s="90"/>
      <c r="AP2607" s="90" t="s">
        <v>57</v>
      </c>
      <c r="AQ2607" s="90"/>
      <c r="AR2607" s="90" t="s">
        <v>57</v>
      </c>
      <c r="AS2607" s="90" t="s">
        <v>73</v>
      </c>
      <c r="AT2607" s="90" t="s">
        <v>74</v>
      </c>
      <c r="AU2607" s="97" t="s">
        <v>75</v>
      </c>
      <c r="AV2607" s="98" t="s">
        <v>76</v>
      </c>
      <c r="AW2607" s="98" t="s">
        <v>77</v>
      </c>
      <c r="AX2607" s="97">
        <v>3299060</v>
      </c>
      <c r="AY2607" s="98" t="s">
        <v>78</v>
      </c>
      <c r="AZ2607" s="98" t="s">
        <v>201</v>
      </c>
      <c r="BA2607" s="24"/>
    </row>
    <row r="2608" spans="1:53" ht="84.75" customHeight="1">
      <c r="A2608" s="23" t="str">
        <f>+IFERROR(VLOOKUP(R2608,'[2]Listas niveles'!$D$2:$E$11,2,FALSE),"")</f>
        <v>DTPA</v>
      </c>
      <c r="B2608" s="23" t="str">
        <f>+IFERROR(VLOOKUP(AS2608,'[2]Listas anexo 1'!$A$7:$B$8,2,FALSE),"")</f>
        <v>FORTA</v>
      </c>
      <c r="C2608" s="23" t="str">
        <f>+IFERROR(VLOOKUP(AT2608,'[2]Listas anexo 1'!$A$13:$B$15,2,FALSE),"")</f>
        <v>FORTALECIMIENTO</v>
      </c>
      <c r="D2608" s="23" t="str">
        <f>+IFERROR(VLOOKUP(AT2608,'[2]Listas anexo 1'!$A$13:$C$15,3,FALSE),"")</f>
        <v>FORTALECER</v>
      </c>
      <c r="E2608" s="23" t="str">
        <f>+IFERROR(VLOOKUP(AT2608,'[2]Listas anexo 1'!$A$19:$B$21,2,FALSE),"")</f>
        <v>FORTOB</v>
      </c>
      <c r="F2608" s="23" t="str">
        <f>+IFERROR(VLOOKUP(AV2608,'[2]Listas anexo 1'!$J$13:$K$21,2,FALSE),"")</f>
        <v>FORTOBI</v>
      </c>
      <c r="G2608" s="23" t="str">
        <f>+IFERROR(VLOOKUP(AW2608,'[2]LISTAS ANEXO 1. 2'!$A$9:$B$38,2,FALSE),"")</f>
        <v>TII</v>
      </c>
      <c r="H2608" s="23" t="str">
        <f>+IFERROR(IF(C2608="ADMINYCOOR",VLOOKUP(AY2608,'[2]LISTAS ANEXO 1. 3'!$B$13:$C$42,2,FALSE),IF(C2608="TASAS",VLOOKUP(AY2608,'[2]LISTAS ANEXO 1. 3'!$B$43:$C$51,2,FALSE),IF(C2608="FORTALECIMIENTO",VLOOKUP(AY2608,'[2]LISTAS ANEXO 1. 3'!$B$52:$C$58,2,FALSE),""))),"")</f>
        <v>BBBB</v>
      </c>
      <c r="I2608" s="23" t="str">
        <f>+IFERROR(VLOOKUP(#REF!,'[2]LISTAS ANEXO 1. 4'!$B$74:$C$90,2,FALSE),"")</f>
        <v/>
      </c>
      <c r="J2608" s="23" t="str">
        <f>+IFERROR(VLOOKUP(X2608,[2]ORDINALES!$B$2:$C$5,2,FALSE),"")</f>
        <v>CTADOS</v>
      </c>
      <c r="K2608" s="23" t="str">
        <f>+IFERROR(VLOOKUP(#REF!,[2]REGION!$G$2:$I$1125,2,FALSE),"")</f>
        <v/>
      </c>
      <c r="L2608" s="23" t="str">
        <f>+IFERROR(VLOOKUP(AI2608,[2]REGION!$G$2:$I$1125,2,FALSE),"")</f>
        <v>VALLE</v>
      </c>
      <c r="M2608" s="23" t="str">
        <f>+IFERROR(VLOOKUP(#REF!,[2]ORDINALES!$H$2:$I$382,2,FALSE),"")</f>
        <v/>
      </c>
      <c r="N2608" s="23" t="str">
        <f>IFERROR(VLOOKUP(U2608,'[2]Lista Willy'!$B$11:$D$14,3,FALSE),"")</f>
        <v>REC_11</v>
      </c>
      <c r="O2608" s="24"/>
      <c r="P2608" s="90">
        <v>80045</v>
      </c>
      <c r="Q2608" s="90" t="s">
        <v>540</v>
      </c>
      <c r="R2608" s="90" t="s">
        <v>2496</v>
      </c>
      <c r="S2608" s="90" t="s">
        <v>2496</v>
      </c>
      <c r="T2608" s="90" t="s">
        <v>2496</v>
      </c>
      <c r="U2608" s="90" t="s">
        <v>52</v>
      </c>
      <c r="V2608" s="94" t="s">
        <v>53</v>
      </c>
      <c r="W2608" s="90" t="s">
        <v>54</v>
      </c>
      <c r="X2608" s="90" t="s">
        <v>55</v>
      </c>
      <c r="Y2608" s="90" t="s">
        <v>2543</v>
      </c>
      <c r="Z2608" s="87">
        <v>127439840</v>
      </c>
      <c r="AA2608" s="120"/>
      <c r="AB2608" s="87"/>
      <c r="AC2608" s="87"/>
      <c r="AD2608" s="87"/>
      <c r="AE2608" s="120">
        <v>127439840</v>
      </c>
      <c r="AF2608" s="120"/>
      <c r="AG2608" s="89">
        <v>0</v>
      </c>
      <c r="AH2608" s="90" t="s">
        <v>57</v>
      </c>
      <c r="AI2608" s="90" t="s">
        <v>1511</v>
      </c>
      <c r="AJ2608" s="90" t="s">
        <v>2498</v>
      </c>
      <c r="AK2608" s="90"/>
      <c r="AL2608" s="90" t="s">
        <v>57</v>
      </c>
      <c r="AM2608" s="90"/>
      <c r="AN2608" s="90" t="s">
        <v>57</v>
      </c>
      <c r="AO2608" s="90"/>
      <c r="AP2608" s="90" t="s">
        <v>57</v>
      </c>
      <c r="AQ2608" s="90"/>
      <c r="AR2608" s="90" t="s">
        <v>57</v>
      </c>
      <c r="AS2608" s="90" t="s">
        <v>73</v>
      </c>
      <c r="AT2608" s="90" t="s">
        <v>74</v>
      </c>
      <c r="AU2608" s="97" t="s">
        <v>75</v>
      </c>
      <c r="AV2608" s="98" t="s">
        <v>76</v>
      </c>
      <c r="AW2608" s="98" t="s">
        <v>77</v>
      </c>
      <c r="AX2608" s="97">
        <v>3299060</v>
      </c>
      <c r="AY2608" s="98" t="s">
        <v>78</v>
      </c>
      <c r="AZ2608" s="98" t="s">
        <v>201</v>
      </c>
      <c r="BA2608" s="24"/>
    </row>
    <row r="2609" spans="1:53" ht="84.75" customHeight="1">
      <c r="A2609" s="23" t="str">
        <f>+IFERROR(VLOOKUP(R2609,'[2]Listas niveles'!$D$2:$E$11,2,FALSE),"")</f>
        <v>DTPA</v>
      </c>
      <c r="B2609" s="23" t="str">
        <f>+IFERROR(VLOOKUP(AS2609,'[2]Listas anexo 1'!$A$7:$B$8,2,FALSE),"")</f>
        <v>FORTA</v>
      </c>
      <c r="C2609" s="23" t="str">
        <f>+IFERROR(VLOOKUP(AT2609,'[2]Listas anexo 1'!$A$13:$B$15,2,FALSE),"")</f>
        <v>FORTALECIMIENTO</v>
      </c>
      <c r="D2609" s="23" t="str">
        <f>+IFERROR(VLOOKUP(AT2609,'[2]Listas anexo 1'!$A$13:$C$15,3,FALSE),"")</f>
        <v>FORTALECER</v>
      </c>
      <c r="E2609" s="23" t="str">
        <f>+IFERROR(VLOOKUP(AT2609,'[2]Listas anexo 1'!$A$19:$B$21,2,FALSE),"")</f>
        <v>FORTOB</v>
      </c>
      <c r="F2609" s="23" t="str">
        <f>+IFERROR(VLOOKUP(AV2609,'[2]Listas anexo 1'!$J$13:$K$21,2,FALSE),"")</f>
        <v>FORTOBI</v>
      </c>
      <c r="G2609" s="23" t="str">
        <f>+IFERROR(VLOOKUP(AW2609,'[2]LISTAS ANEXO 1. 2'!$A$9:$B$38,2,FALSE),"")</f>
        <v>TII</v>
      </c>
      <c r="H2609" s="23" t="str">
        <f>+IFERROR(IF(C2609="ADMINYCOOR",VLOOKUP(AY2609,'[2]LISTAS ANEXO 1. 3'!$B$13:$C$42,2,FALSE),IF(C2609="TASAS",VLOOKUP(AY2609,'[2]LISTAS ANEXO 1. 3'!$B$43:$C$51,2,FALSE),IF(C2609="FORTALECIMIENTO",VLOOKUP(AY2609,'[2]LISTAS ANEXO 1. 3'!$B$52:$C$58,2,FALSE),""))),"")</f>
        <v>BBBB</v>
      </c>
      <c r="I2609" s="23" t="str">
        <f>+IFERROR(VLOOKUP(#REF!,'[2]LISTAS ANEXO 1. 4'!$B$74:$C$90,2,FALSE),"")</f>
        <v/>
      </c>
      <c r="J2609" s="23" t="str">
        <f>+IFERROR(VLOOKUP(X2609,[2]ORDINALES!$B$2:$C$5,2,FALSE),"")</f>
        <v>CTADOS</v>
      </c>
      <c r="K2609" s="23" t="str">
        <f>+IFERROR(VLOOKUP(#REF!,[2]REGION!$G$2:$I$1125,2,FALSE),"")</f>
        <v/>
      </c>
      <c r="L2609" s="23" t="str">
        <f>+IFERROR(VLOOKUP(AI2609,[2]REGION!$G$2:$I$1125,2,FALSE),"")</f>
        <v>VALLE</v>
      </c>
      <c r="M2609" s="23" t="str">
        <f>+IFERROR(VLOOKUP(#REF!,[2]ORDINALES!$H$2:$I$382,2,FALSE),"")</f>
        <v/>
      </c>
      <c r="N2609" s="23" t="str">
        <f>IFERROR(VLOOKUP(U2609,'[2]Lista Willy'!$B$11:$D$14,3,FALSE),"")</f>
        <v>REC_11</v>
      </c>
      <c r="O2609" s="24"/>
      <c r="P2609" s="90">
        <v>80046</v>
      </c>
      <c r="Q2609" s="90" t="s">
        <v>540</v>
      </c>
      <c r="R2609" s="90" t="s">
        <v>2496</v>
      </c>
      <c r="S2609" s="90" t="s">
        <v>2496</v>
      </c>
      <c r="T2609" s="90" t="s">
        <v>2496</v>
      </c>
      <c r="U2609" s="90" t="s">
        <v>52</v>
      </c>
      <c r="V2609" s="94" t="s">
        <v>53</v>
      </c>
      <c r="W2609" s="90" t="s">
        <v>54</v>
      </c>
      <c r="X2609" s="90" t="s">
        <v>55</v>
      </c>
      <c r="Y2609" s="90" t="s">
        <v>2544</v>
      </c>
      <c r="Z2609" s="87">
        <v>46453000</v>
      </c>
      <c r="AA2609" s="120"/>
      <c r="AB2609" s="87"/>
      <c r="AC2609" s="87"/>
      <c r="AD2609" s="87"/>
      <c r="AE2609" s="120">
        <v>46453000</v>
      </c>
      <c r="AF2609" s="120"/>
      <c r="AG2609" s="89">
        <v>0</v>
      </c>
      <c r="AH2609" s="90" t="s">
        <v>57</v>
      </c>
      <c r="AI2609" s="90" t="s">
        <v>1511</v>
      </c>
      <c r="AJ2609" s="90" t="s">
        <v>2498</v>
      </c>
      <c r="AK2609" s="90"/>
      <c r="AL2609" s="90" t="s">
        <v>57</v>
      </c>
      <c r="AM2609" s="90"/>
      <c r="AN2609" s="90" t="s">
        <v>57</v>
      </c>
      <c r="AO2609" s="90"/>
      <c r="AP2609" s="90" t="s">
        <v>57</v>
      </c>
      <c r="AQ2609" s="90"/>
      <c r="AR2609" s="90" t="s">
        <v>57</v>
      </c>
      <c r="AS2609" s="90" t="s">
        <v>73</v>
      </c>
      <c r="AT2609" s="90" t="s">
        <v>74</v>
      </c>
      <c r="AU2609" s="97" t="s">
        <v>75</v>
      </c>
      <c r="AV2609" s="98" t="s">
        <v>76</v>
      </c>
      <c r="AW2609" s="98" t="s">
        <v>77</v>
      </c>
      <c r="AX2609" s="97">
        <v>3299060</v>
      </c>
      <c r="AY2609" s="98" t="s">
        <v>78</v>
      </c>
      <c r="AZ2609" s="98" t="s">
        <v>201</v>
      </c>
      <c r="BA2609" s="24"/>
    </row>
    <row r="2610" spans="1:53" ht="84.75" customHeight="1">
      <c r="A2610" s="23" t="str">
        <f>+IFERROR(VLOOKUP(R2610,'[2]Listas niveles'!$D$2:$E$11,2,FALSE),"")</f>
        <v>DTPA</v>
      </c>
      <c r="B2610" s="23" t="str">
        <f>+IFERROR(VLOOKUP(AS2610,'[2]Listas anexo 1'!$A$7:$B$8,2,FALSE),"")</f>
        <v>FORTA</v>
      </c>
      <c r="C2610" s="23" t="str">
        <f>+IFERROR(VLOOKUP(AT2610,'[2]Listas anexo 1'!$A$13:$B$15,2,FALSE),"")</f>
        <v>FORTALECIMIENTO</v>
      </c>
      <c r="D2610" s="23" t="str">
        <f>+IFERROR(VLOOKUP(AT2610,'[2]Listas anexo 1'!$A$13:$C$15,3,FALSE),"")</f>
        <v>FORTALECER</v>
      </c>
      <c r="E2610" s="23" t="str">
        <f>+IFERROR(VLOOKUP(AT2610,'[2]Listas anexo 1'!$A$19:$B$21,2,FALSE),"")</f>
        <v>FORTOB</v>
      </c>
      <c r="F2610" s="23" t="str">
        <f>+IFERROR(VLOOKUP(AV2610,'[2]Listas anexo 1'!$J$13:$K$21,2,FALSE),"")</f>
        <v>FORTOBI</v>
      </c>
      <c r="G2610" s="23" t="str">
        <f>+IFERROR(VLOOKUP(AW2610,'[2]LISTAS ANEXO 1. 2'!$A$9:$B$38,2,FALSE),"")</f>
        <v>TII</v>
      </c>
      <c r="H2610" s="23" t="str">
        <f>+IFERROR(IF(C2610="ADMINYCOOR",VLOOKUP(AY2610,'[2]LISTAS ANEXO 1. 3'!$B$13:$C$42,2,FALSE),IF(C2610="TASAS",VLOOKUP(AY2610,'[2]LISTAS ANEXO 1. 3'!$B$43:$C$51,2,FALSE),IF(C2610="FORTALECIMIENTO",VLOOKUP(AY2610,'[2]LISTAS ANEXO 1. 3'!$B$52:$C$58,2,FALSE),""))),"")</f>
        <v>BBBB</v>
      </c>
      <c r="I2610" s="23" t="str">
        <f>+IFERROR(VLOOKUP(#REF!,'[2]LISTAS ANEXO 1. 4'!$B$74:$C$90,2,FALSE),"")</f>
        <v/>
      </c>
      <c r="J2610" s="23" t="str">
        <f>+IFERROR(VLOOKUP(X2610,[2]ORDINALES!$B$2:$C$5,2,FALSE),"")</f>
        <v>CTADOS</v>
      </c>
      <c r="K2610" s="23" t="str">
        <f>+IFERROR(VLOOKUP(#REF!,[2]REGION!$G$2:$I$1125,2,FALSE),"")</f>
        <v/>
      </c>
      <c r="L2610" s="23" t="str">
        <f>+IFERROR(VLOOKUP(AI2610,[2]REGION!$G$2:$I$1125,2,FALSE),"")</f>
        <v>VALLE</v>
      </c>
      <c r="M2610" s="23" t="str">
        <f>+IFERROR(VLOOKUP(#REF!,[2]ORDINALES!$H$2:$I$382,2,FALSE),"")</f>
        <v/>
      </c>
      <c r="N2610" s="23" t="str">
        <f>IFERROR(VLOOKUP(U2610,'[2]Lista Willy'!$B$11:$D$14,3,FALSE),"")</f>
        <v>REC_11</v>
      </c>
      <c r="O2610" s="24"/>
      <c r="P2610" s="90">
        <v>80047</v>
      </c>
      <c r="Q2610" s="90" t="s">
        <v>540</v>
      </c>
      <c r="R2610" s="90" t="s">
        <v>2496</v>
      </c>
      <c r="S2610" s="90" t="s">
        <v>2496</v>
      </c>
      <c r="T2610" s="90" t="s">
        <v>2496</v>
      </c>
      <c r="U2610" s="90" t="s">
        <v>52</v>
      </c>
      <c r="V2610" s="94" t="s">
        <v>53</v>
      </c>
      <c r="W2610" s="90" t="s">
        <v>54</v>
      </c>
      <c r="X2610" s="90" t="s">
        <v>55</v>
      </c>
      <c r="Y2610" s="90" t="s">
        <v>2545</v>
      </c>
      <c r="Z2610" s="87">
        <v>32866064</v>
      </c>
      <c r="AA2610" s="120"/>
      <c r="AB2610" s="87"/>
      <c r="AC2610" s="87"/>
      <c r="AD2610" s="87"/>
      <c r="AE2610" s="120">
        <v>32866064</v>
      </c>
      <c r="AF2610" s="120"/>
      <c r="AG2610" s="89">
        <v>0</v>
      </c>
      <c r="AH2610" s="90" t="s">
        <v>57</v>
      </c>
      <c r="AI2610" s="90" t="s">
        <v>1511</v>
      </c>
      <c r="AJ2610" s="90" t="s">
        <v>2498</v>
      </c>
      <c r="AK2610" s="90"/>
      <c r="AL2610" s="90" t="s">
        <v>57</v>
      </c>
      <c r="AM2610" s="90"/>
      <c r="AN2610" s="90" t="s">
        <v>57</v>
      </c>
      <c r="AO2610" s="90"/>
      <c r="AP2610" s="90" t="s">
        <v>57</v>
      </c>
      <c r="AQ2610" s="90"/>
      <c r="AR2610" s="90" t="s">
        <v>57</v>
      </c>
      <c r="AS2610" s="90" t="s">
        <v>73</v>
      </c>
      <c r="AT2610" s="90" t="s">
        <v>74</v>
      </c>
      <c r="AU2610" s="97" t="s">
        <v>75</v>
      </c>
      <c r="AV2610" s="98" t="s">
        <v>76</v>
      </c>
      <c r="AW2610" s="98" t="s">
        <v>77</v>
      </c>
      <c r="AX2610" s="97">
        <v>3299060</v>
      </c>
      <c r="AY2610" s="98" t="s">
        <v>78</v>
      </c>
      <c r="AZ2610" s="98" t="s">
        <v>201</v>
      </c>
      <c r="BA2610" s="24"/>
    </row>
    <row r="2611" spans="1:53" ht="84.75" customHeight="1">
      <c r="A2611" s="23" t="str">
        <f>+IFERROR(VLOOKUP(R2611,'[2]Listas niveles'!$D$2:$E$11,2,FALSE),"")</f>
        <v>DTPA</v>
      </c>
      <c r="B2611" s="23" t="str">
        <f>+IFERROR(VLOOKUP(AS2611,'[2]Listas anexo 1'!$A$7:$B$8,2,FALSE),"")</f>
        <v>FORTA</v>
      </c>
      <c r="C2611" s="23" t="str">
        <f>+IFERROR(VLOOKUP(AT2611,'[2]Listas anexo 1'!$A$13:$B$15,2,FALSE),"")</f>
        <v>FORTALECIMIENTO</v>
      </c>
      <c r="D2611" s="23" t="str">
        <f>+IFERROR(VLOOKUP(AT2611,'[2]Listas anexo 1'!$A$13:$C$15,3,FALSE),"")</f>
        <v>FORTALECER</v>
      </c>
      <c r="E2611" s="23" t="str">
        <f>+IFERROR(VLOOKUP(AT2611,'[2]Listas anexo 1'!$A$19:$B$21,2,FALSE),"")</f>
        <v>FORTOB</v>
      </c>
      <c r="F2611" s="23" t="str">
        <f>+IFERROR(VLOOKUP(AV2611,'[2]Listas anexo 1'!$J$13:$K$21,2,FALSE),"")</f>
        <v>FORTOBI</v>
      </c>
      <c r="G2611" s="23" t="str">
        <f>+IFERROR(VLOOKUP(AW2611,'[2]LISTAS ANEXO 1. 2'!$A$9:$B$38,2,FALSE),"")</f>
        <v>TII</v>
      </c>
      <c r="H2611" s="23" t="str">
        <f>+IFERROR(IF(C2611="ADMINYCOOR",VLOOKUP(AY2611,'[2]LISTAS ANEXO 1. 3'!$B$13:$C$42,2,FALSE),IF(C2611="TASAS",VLOOKUP(AY2611,'[2]LISTAS ANEXO 1. 3'!$B$43:$C$51,2,FALSE),IF(C2611="FORTALECIMIENTO",VLOOKUP(AY2611,'[2]LISTAS ANEXO 1. 3'!$B$52:$C$58,2,FALSE),""))),"")</f>
        <v>BBBB</v>
      </c>
      <c r="I2611" s="23" t="str">
        <f>+IFERROR(VLOOKUP(#REF!,'[2]LISTAS ANEXO 1. 4'!$B$74:$C$90,2,FALSE),"")</f>
        <v/>
      </c>
      <c r="J2611" s="23" t="str">
        <f>+IFERROR(VLOOKUP(X2611,[2]ORDINALES!$B$2:$C$5,2,FALSE),"")</f>
        <v>CTADOS</v>
      </c>
      <c r="K2611" s="23" t="str">
        <f>+IFERROR(VLOOKUP(#REF!,[2]REGION!$G$2:$I$1125,2,FALSE),"")</f>
        <v/>
      </c>
      <c r="L2611" s="23" t="str">
        <f>+IFERROR(VLOOKUP(AI2611,[2]REGION!$G$2:$I$1125,2,FALSE),"")</f>
        <v>VALLE</v>
      </c>
      <c r="M2611" s="23" t="str">
        <f>+IFERROR(VLOOKUP(#REF!,[2]ORDINALES!$H$2:$I$382,2,FALSE),"")</f>
        <v/>
      </c>
      <c r="N2611" s="23" t="str">
        <f>IFERROR(VLOOKUP(U2611,'[2]Lista Willy'!$B$11:$D$14,3,FALSE),"")</f>
        <v>REC_11</v>
      </c>
      <c r="O2611" s="24"/>
      <c r="P2611" s="90">
        <v>80048</v>
      </c>
      <c r="Q2611" s="90" t="s">
        <v>540</v>
      </c>
      <c r="R2611" s="90" t="s">
        <v>2496</v>
      </c>
      <c r="S2611" s="90" t="s">
        <v>2496</v>
      </c>
      <c r="T2611" s="90" t="s">
        <v>2496</v>
      </c>
      <c r="U2611" s="90" t="s">
        <v>52</v>
      </c>
      <c r="V2611" s="94" t="s">
        <v>53</v>
      </c>
      <c r="W2611" s="90" t="s">
        <v>54</v>
      </c>
      <c r="X2611" s="90" t="s">
        <v>55</v>
      </c>
      <c r="Y2611" s="90" t="s">
        <v>2546</v>
      </c>
      <c r="Z2611" s="87">
        <v>26398900</v>
      </c>
      <c r="AA2611" s="120"/>
      <c r="AB2611" s="87"/>
      <c r="AC2611" s="87"/>
      <c r="AD2611" s="87"/>
      <c r="AE2611" s="120">
        <v>26398900</v>
      </c>
      <c r="AF2611" s="120"/>
      <c r="AG2611" s="89">
        <v>0</v>
      </c>
      <c r="AH2611" s="90" t="s">
        <v>57</v>
      </c>
      <c r="AI2611" s="90" t="s">
        <v>1511</v>
      </c>
      <c r="AJ2611" s="90" t="s">
        <v>2498</v>
      </c>
      <c r="AK2611" s="90"/>
      <c r="AL2611" s="90" t="s">
        <v>57</v>
      </c>
      <c r="AM2611" s="90"/>
      <c r="AN2611" s="90" t="s">
        <v>57</v>
      </c>
      <c r="AO2611" s="90"/>
      <c r="AP2611" s="90" t="s">
        <v>57</v>
      </c>
      <c r="AQ2611" s="90"/>
      <c r="AR2611" s="90" t="s">
        <v>57</v>
      </c>
      <c r="AS2611" s="90" t="s">
        <v>73</v>
      </c>
      <c r="AT2611" s="90" t="s">
        <v>74</v>
      </c>
      <c r="AU2611" s="97" t="s">
        <v>75</v>
      </c>
      <c r="AV2611" s="98" t="s">
        <v>76</v>
      </c>
      <c r="AW2611" s="98" t="s">
        <v>77</v>
      </c>
      <c r="AX2611" s="97">
        <v>3299060</v>
      </c>
      <c r="AY2611" s="98" t="s">
        <v>78</v>
      </c>
      <c r="AZ2611" s="98" t="s">
        <v>201</v>
      </c>
      <c r="BA2611" s="24"/>
    </row>
    <row r="2612" spans="1:53" ht="84.75" customHeight="1">
      <c r="A2612" s="23" t="str">
        <f>+IFERROR(VLOOKUP(R2612,'[2]Listas niveles'!$D$2:$E$11,2,FALSE),"")</f>
        <v>DTPA</v>
      </c>
      <c r="B2612" s="23" t="str">
        <f>+IFERROR(VLOOKUP(AS2612,'[2]Listas anexo 1'!$A$7:$B$8,2,FALSE),"")</f>
        <v>FORTA</v>
      </c>
      <c r="C2612" s="23" t="str">
        <f>+IFERROR(VLOOKUP(AT2612,'[2]Listas anexo 1'!$A$13:$B$15,2,FALSE),"")</f>
        <v>FORTALECIMIENTO</v>
      </c>
      <c r="D2612" s="23" t="str">
        <f>+IFERROR(VLOOKUP(AT2612,'[2]Listas anexo 1'!$A$13:$C$15,3,FALSE),"")</f>
        <v>FORTALECER</v>
      </c>
      <c r="E2612" s="23" t="str">
        <f>+IFERROR(VLOOKUP(AT2612,'[2]Listas anexo 1'!$A$19:$B$21,2,FALSE),"")</f>
        <v>FORTOB</v>
      </c>
      <c r="F2612" s="23" t="str">
        <f>+IFERROR(VLOOKUP(AV2612,'[2]Listas anexo 1'!$J$13:$K$21,2,FALSE),"")</f>
        <v>FORTOBI</v>
      </c>
      <c r="G2612" s="23" t="str">
        <f>+IFERROR(VLOOKUP(AW2612,'[2]LISTAS ANEXO 1. 2'!$A$9:$B$38,2,FALSE),"")</f>
        <v>TII</v>
      </c>
      <c r="H2612" s="23" t="str">
        <f>+IFERROR(IF(C2612="ADMINYCOOR",VLOOKUP(AY2612,'[2]LISTAS ANEXO 1. 3'!$B$13:$C$42,2,FALSE),IF(C2612="TASAS",VLOOKUP(AY2612,'[2]LISTAS ANEXO 1. 3'!$B$43:$C$51,2,FALSE),IF(C2612="FORTALECIMIENTO",VLOOKUP(AY2612,'[2]LISTAS ANEXO 1. 3'!$B$52:$C$58,2,FALSE),""))),"")</f>
        <v>BBBB</v>
      </c>
      <c r="I2612" s="23" t="str">
        <f>+IFERROR(VLOOKUP(#REF!,'[2]LISTAS ANEXO 1. 4'!$B$74:$C$90,2,FALSE),"")</f>
        <v/>
      </c>
      <c r="J2612" s="23" t="str">
        <f>+IFERROR(VLOOKUP(X2612,[2]ORDINALES!$B$2:$C$5,2,FALSE),"")</f>
        <v>CTADOS</v>
      </c>
      <c r="K2612" s="23" t="str">
        <f>+IFERROR(VLOOKUP(#REF!,[2]REGION!$G$2:$I$1125,2,FALSE),"")</f>
        <v/>
      </c>
      <c r="L2612" s="23" t="str">
        <f>+IFERROR(VLOOKUP(AI2612,[2]REGION!$G$2:$I$1125,2,FALSE),"")</f>
        <v>VALLE</v>
      </c>
      <c r="M2612" s="23" t="str">
        <f>+IFERROR(VLOOKUP(#REF!,[2]ORDINALES!$H$2:$I$382,2,FALSE),"")</f>
        <v/>
      </c>
      <c r="N2612" s="23" t="str">
        <f>IFERROR(VLOOKUP(U2612,'[2]Lista Willy'!$B$11:$D$14,3,FALSE),"")</f>
        <v>REC_11</v>
      </c>
      <c r="O2612" s="24"/>
      <c r="P2612" s="90">
        <v>80049</v>
      </c>
      <c r="Q2612" s="90" t="s">
        <v>540</v>
      </c>
      <c r="R2612" s="90" t="s">
        <v>2496</v>
      </c>
      <c r="S2612" s="90" t="s">
        <v>2496</v>
      </c>
      <c r="T2612" s="90" t="s">
        <v>2496</v>
      </c>
      <c r="U2612" s="90" t="s">
        <v>52</v>
      </c>
      <c r="V2612" s="94" t="s">
        <v>53</v>
      </c>
      <c r="W2612" s="90" t="s">
        <v>54</v>
      </c>
      <c r="X2612" s="90" t="s">
        <v>55</v>
      </c>
      <c r="Y2612" s="90" t="s">
        <v>2547</v>
      </c>
      <c r="Z2612" s="87">
        <v>46453000</v>
      </c>
      <c r="AA2612" s="120"/>
      <c r="AB2612" s="87"/>
      <c r="AC2612" s="87"/>
      <c r="AD2612" s="87"/>
      <c r="AE2612" s="120">
        <v>46453000</v>
      </c>
      <c r="AF2612" s="120"/>
      <c r="AG2612" s="89">
        <v>0</v>
      </c>
      <c r="AH2612" s="90" t="s">
        <v>57</v>
      </c>
      <c r="AI2612" s="90" t="s">
        <v>1511</v>
      </c>
      <c r="AJ2612" s="90" t="s">
        <v>2498</v>
      </c>
      <c r="AK2612" s="90"/>
      <c r="AL2612" s="90" t="s">
        <v>57</v>
      </c>
      <c r="AM2612" s="90"/>
      <c r="AN2612" s="90" t="s">
        <v>57</v>
      </c>
      <c r="AO2612" s="90"/>
      <c r="AP2612" s="90" t="s">
        <v>57</v>
      </c>
      <c r="AQ2612" s="90"/>
      <c r="AR2612" s="90" t="s">
        <v>57</v>
      </c>
      <c r="AS2612" s="90" t="s">
        <v>73</v>
      </c>
      <c r="AT2612" s="90" t="s">
        <v>74</v>
      </c>
      <c r="AU2612" s="97" t="s">
        <v>75</v>
      </c>
      <c r="AV2612" s="98" t="s">
        <v>76</v>
      </c>
      <c r="AW2612" s="98" t="s">
        <v>77</v>
      </c>
      <c r="AX2612" s="97">
        <v>3299060</v>
      </c>
      <c r="AY2612" s="98" t="s">
        <v>78</v>
      </c>
      <c r="AZ2612" s="98" t="s">
        <v>201</v>
      </c>
      <c r="BA2612" s="24"/>
    </row>
    <row r="2613" spans="1:53" ht="84.75" customHeight="1">
      <c r="A2613" s="23" t="str">
        <f>+IFERROR(VLOOKUP(R2613,'[2]Listas niveles'!$D$2:$E$11,2,FALSE),"")</f>
        <v>DTPA</v>
      </c>
      <c r="B2613" s="23" t="str">
        <f>+IFERROR(VLOOKUP(AS2613,'[2]Listas anexo 1'!$A$7:$B$8,2,FALSE),"")</f>
        <v>FORTA</v>
      </c>
      <c r="C2613" s="23" t="str">
        <f>+IFERROR(VLOOKUP(AT2613,'[2]Listas anexo 1'!$A$13:$B$15,2,FALSE),"")</f>
        <v>FORTALECIMIENTO</v>
      </c>
      <c r="D2613" s="23" t="str">
        <f>+IFERROR(VLOOKUP(AT2613,'[2]Listas anexo 1'!$A$13:$C$15,3,FALSE),"")</f>
        <v>FORTALECER</v>
      </c>
      <c r="E2613" s="23" t="str">
        <f>+IFERROR(VLOOKUP(AT2613,'[2]Listas anexo 1'!$A$19:$B$21,2,FALSE),"")</f>
        <v>FORTOB</v>
      </c>
      <c r="F2613" s="23" t="str">
        <f>+IFERROR(VLOOKUP(AV2613,'[2]Listas anexo 1'!$J$13:$K$21,2,FALSE),"")</f>
        <v>FORTOBI</v>
      </c>
      <c r="G2613" s="23" t="str">
        <f>+IFERROR(VLOOKUP(AW2613,'[2]LISTAS ANEXO 1. 2'!$A$9:$B$38,2,FALSE),"")</f>
        <v>TII</v>
      </c>
      <c r="H2613" s="23" t="str">
        <f>+IFERROR(IF(C2613="ADMINYCOOR",VLOOKUP(AY2613,'[2]LISTAS ANEXO 1. 3'!$B$13:$C$42,2,FALSE),IF(C2613="TASAS",VLOOKUP(AY2613,'[2]LISTAS ANEXO 1. 3'!$B$43:$C$51,2,FALSE),IF(C2613="FORTALECIMIENTO",VLOOKUP(AY2613,'[2]LISTAS ANEXO 1. 3'!$B$52:$C$58,2,FALSE),""))),"")</f>
        <v>BBBB</v>
      </c>
      <c r="I2613" s="23" t="str">
        <f>+IFERROR(VLOOKUP(#REF!,'[2]LISTAS ANEXO 1. 4'!$B$74:$C$90,2,FALSE),"")</f>
        <v/>
      </c>
      <c r="J2613" s="23" t="str">
        <f>+IFERROR(VLOOKUP(X2613,[2]ORDINALES!$B$2:$C$5,2,FALSE),"")</f>
        <v>CTADOS</v>
      </c>
      <c r="K2613" s="23" t="str">
        <f>+IFERROR(VLOOKUP(#REF!,[2]REGION!$G$2:$I$1125,2,FALSE),"")</f>
        <v/>
      </c>
      <c r="L2613" s="23" t="str">
        <f>+IFERROR(VLOOKUP(AI2613,[2]REGION!$G$2:$I$1125,2,FALSE),"")</f>
        <v>VALLE</v>
      </c>
      <c r="M2613" s="23" t="str">
        <f>+IFERROR(VLOOKUP(#REF!,[2]ORDINALES!$H$2:$I$382,2,FALSE),"")</f>
        <v/>
      </c>
      <c r="N2613" s="23" t="str">
        <f>IFERROR(VLOOKUP(U2613,'[2]Lista Willy'!$B$11:$D$14,3,FALSE),"")</f>
        <v>REC_11</v>
      </c>
      <c r="O2613" s="24"/>
      <c r="P2613" s="90">
        <v>80050</v>
      </c>
      <c r="Q2613" s="90" t="s">
        <v>540</v>
      </c>
      <c r="R2613" s="90" t="s">
        <v>2496</v>
      </c>
      <c r="S2613" s="90" t="s">
        <v>2496</v>
      </c>
      <c r="T2613" s="90" t="s">
        <v>2496</v>
      </c>
      <c r="U2613" s="90" t="s">
        <v>52</v>
      </c>
      <c r="V2613" s="94" t="s">
        <v>53</v>
      </c>
      <c r="W2613" s="90" t="s">
        <v>54</v>
      </c>
      <c r="X2613" s="90" t="s">
        <v>55</v>
      </c>
      <c r="Y2613" s="90" t="s">
        <v>2548</v>
      </c>
      <c r="Z2613" s="87">
        <v>127439840</v>
      </c>
      <c r="AA2613" s="120"/>
      <c r="AB2613" s="87"/>
      <c r="AC2613" s="87"/>
      <c r="AD2613" s="87"/>
      <c r="AE2613" s="120">
        <v>127439840</v>
      </c>
      <c r="AF2613" s="120"/>
      <c r="AG2613" s="89">
        <v>0</v>
      </c>
      <c r="AH2613" s="90" t="s">
        <v>57</v>
      </c>
      <c r="AI2613" s="90" t="s">
        <v>1511</v>
      </c>
      <c r="AJ2613" s="90" t="s">
        <v>2498</v>
      </c>
      <c r="AK2613" s="90"/>
      <c r="AL2613" s="90" t="s">
        <v>57</v>
      </c>
      <c r="AM2613" s="90"/>
      <c r="AN2613" s="90" t="s">
        <v>57</v>
      </c>
      <c r="AO2613" s="90"/>
      <c r="AP2613" s="90" t="s">
        <v>57</v>
      </c>
      <c r="AQ2613" s="90"/>
      <c r="AR2613" s="90" t="s">
        <v>57</v>
      </c>
      <c r="AS2613" s="90" t="s">
        <v>73</v>
      </c>
      <c r="AT2613" s="90" t="s">
        <v>74</v>
      </c>
      <c r="AU2613" s="97" t="s">
        <v>75</v>
      </c>
      <c r="AV2613" s="98" t="s">
        <v>76</v>
      </c>
      <c r="AW2613" s="98" t="s">
        <v>77</v>
      </c>
      <c r="AX2613" s="97">
        <v>3299060</v>
      </c>
      <c r="AY2613" s="98" t="s">
        <v>78</v>
      </c>
      <c r="AZ2613" s="98" t="s">
        <v>201</v>
      </c>
      <c r="BA2613" s="24"/>
    </row>
    <row r="2614" spans="1:53" ht="84.75" customHeight="1">
      <c r="A2614" s="23" t="str">
        <f>+IFERROR(VLOOKUP(R2614,'[2]Listas niveles'!$D$2:$E$11,2,FALSE),"")</f>
        <v>DTPA</v>
      </c>
      <c r="B2614" s="23" t="str">
        <f>+IFERROR(VLOOKUP(AS2614,'[2]Listas anexo 1'!$A$7:$B$8,2,FALSE),"")</f>
        <v>FORTA</v>
      </c>
      <c r="C2614" s="23" t="str">
        <f>+IFERROR(VLOOKUP(AT2614,'[2]Listas anexo 1'!$A$13:$B$15,2,FALSE),"")</f>
        <v>FORTALECIMIENTO</v>
      </c>
      <c r="D2614" s="23" t="str">
        <f>+IFERROR(VLOOKUP(AT2614,'[2]Listas anexo 1'!$A$13:$C$15,3,FALSE),"")</f>
        <v>FORTALECER</v>
      </c>
      <c r="E2614" s="23" t="str">
        <f>+IFERROR(VLOOKUP(AT2614,'[2]Listas anexo 1'!$A$19:$B$21,2,FALSE),"")</f>
        <v>FORTOB</v>
      </c>
      <c r="F2614" s="23" t="str">
        <f>+IFERROR(VLOOKUP(AV2614,'[2]Listas anexo 1'!$J$13:$K$21,2,FALSE),"")</f>
        <v>FORTOBI</v>
      </c>
      <c r="G2614" s="23" t="str">
        <f>+IFERROR(VLOOKUP(AW2614,'[2]LISTAS ANEXO 1. 2'!$A$9:$B$38,2,FALSE),"")</f>
        <v>TII</v>
      </c>
      <c r="H2614" s="23" t="str">
        <f>+IFERROR(IF(C2614="ADMINYCOOR",VLOOKUP(AY2614,'[2]LISTAS ANEXO 1. 3'!$B$13:$C$42,2,FALSE),IF(C2614="TASAS",VLOOKUP(AY2614,'[2]LISTAS ANEXO 1. 3'!$B$43:$C$51,2,FALSE),IF(C2614="FORTALECIMIENTO",VLOOKUP(AY2614,'[2]LISTAS ANEXO 1. 3'!$B$52:$C$58,2,FALSE),""))),"")</f>
        <v>BBBB</v>
      </c>
      <c r="I2614" s="23" t="str">
        <f>+IFERROR(VLOOKUP(#REF!,'[2]LISTAS ANEXO 1. 4'!$B$74:$C$90,2,FALSE),"")</f>
        <v/>
      </c>
      <c r="J2614" s="23" t="str">
        <f>+IFERROR(VLOOKUP(X2614,[2]ORDINALES!$B$2:$C$5,2,FALSE),"")</f>
        <v>CTADOS</v>
      </c>
      <c r="K2614" s="23" t="str">
        <f>+IFERROR(VLOOKUP(#REF!,[2]REGION!$G$2:$I$1125,2,FALSE),"")</f>
        <v/>
      </c>
      <c r="L2614" s="23" t="str">
        <f>+IFERROR(VLOOKUP(AI2614,[2]REGION!$G$2:$I$1125,2,FALSE),"")</f>
        <v>VALLE</v>
      </c>
      <c r="M2614" s="23" t="str">
        <f>+IFERROR(VLOOKUP(#REF!,[2]ORDINALES!$H$2:$I$382,2,FALSE),"")</f>
        <v/>
      </c>
      <c r="N2614" s="23" t="str">
        <f>IFERROR(VLOOKUP(U2614,'[2]Lista Willy'!$B$11:$D$14,3,FALSE),"")</f>
        <v>REC_11</v>
      </c>
      <c r="O2614" s="24"/>
      <c r="P2614" s="90">
        <v>80051</v>
      </c>
      <c r="Q2614" s="90" t="s">
        <v>540</v>
      </c>
      <c r="R2614" s="90" t="s">
        <v>2496</v>
      </c>
      <c r="S2614" s="90" t="s">
        <v>2496</v>
      </c>
      <c r="T2614" s="90" t="s">
        <v>2496</v>
      </c>
      <c r="U2614" s="90" t="s">
        <v>52</v>
      </c>
      <c r="V2614" s="94" t="s">
        <v>53</v>
      </c>
      <c r="W2614" s="90" t="s">
        <v>54</v>
      </c>
      <c r="X2614" s="90" t="s">
        <v>55</v>
      </c>
      <c r="Y2614" s="90" t="s">
        <v>2549</v>
      </c>
      <c r="Z2614" s="87">
        <v>21527000</v>
      </c>
      <c r="AA2614" s="120"/>
      <c r="AB2614" s="87"/>
      <c r="AC2614" s="87"/>
      <c r="AD2614" s="87"/>
      <c r="AE2614" s="120">
        <v>21527000</v>
      </c>
      <c r="AF2614" s="120"/>
      <c r="AG2614" s="89">
        <v>0</v>
      </c>
      <c r="AH2614" s="90" t="s">
        <v>57</v>
      </c>
      <c r="AI2614" s="90" t="s">
        <v>1511</v>
      </c>
      <c r="AJ2614" s="90" t="s">
        <v>2498</v>
      </c>
      <c r="AK2614" s="90"/>
      <c r="AL2614" s="90" t="s">
        <v>57</v>
      </c>
      <c r="AM2614" s="90"/>
      <c r="AN2614" s="90" t="s">
        <v>57</v>
      </c>
      <c r="AO2614" s="90"/>
      <c r="AP2614" s="90" t="s">
        <v>57</v>
      </c>
      <c r="AQ2614" s="90"/>
      <c r="AR2614" s="90" t="s">
        <v>57</v>
      </c>
      <c r="AS2614" s="90" t="s">
        <v>73</v>
      </c>
      <c r="AT2614" s="90" t="s">
        <v>74</v>
      </c>
      <c r="AU2614" s="97" t="s">
        <v>75</v>
      </c>
      <c r="AV2614" s="98" t="s">
        <v>76</v>
      </c>
      <c r="AW2614" s="98" t="s">
        <v>77</v>
      </c>
      <c r="AX2614" s="97">
        <v>3299060</v>
      </c>
      <c r="AY2614" s="98" t="s">
        <v>78</v>
      </c>
      <c r="AZ2614" s="98" t="s">
        <v>201</v>
      </c>
      <c r="BA2614" s="24"/>
    </row>
    <row r="2615" spans="1:53" ht="84.75" customHeight="1">
      <c r="A2615" s="23" t="str">
        <f>+IFERROR(VLOOKUP(R2615,'[2]Listas niveles'!$D$2:$E$11,2,FALSE),"")</f>
        <v>DTPA</v>
      </c>
      <c r="B2615" s="23" t="str">
        <f>+IFERROR(VLOOKUP(AS2615,'[2]Listas anexo 1'!$A$7:$B$8,2,FALSE),"")</f>
        <v>FORTA</v>
      </c>
      <c r="C2615" s="23" t="str">
        <f>+IFERROR(VLOOKUP(AT2615,'[2]Listas anexo 1'!$A$13:$B$15,2,FALSE),"")</f>
        <v>FORTALECIMIENTO</v>
      </c>
      <c r="D2615" s="23" t="str">
        <f>+IFERROR(VLOOKUP(AT2615,'[2]Listas anexo 1'!$A$13:$C$15,3,FALSE),"")</f>
        <v>FORTALECER</v>
      </c>
      <c r="E2615" s="23" t="str">
        <f>+IFERROR(VLOOKUP(AT2615,'[2]Listas anexo 1'!$A$19:$B$21,2,FALSE),"")</f>
        <v>FORTOB</v>
      </c>
      <c r="F2615" s="23" t="str">
        <f>+IFERROR(VLOOKUP(AV2615,'[2]Listas anexo 1'!$J$13:$K$21,2,FALSE),"")</f>
        <v>FORTOBI</v>
      </c>
      <c r="G2615" s="23" t="str">
        <f>+IFERROR(VLOOKUP(AW2615,'[2]LISTAS ANEXO 1. 2'!$A$9:$B$38,2,FALSE),"")</f>
        <v>TII</v>
      </c>
      <c r="H2615" s="23" t="str">
        <f>+IFERROR(IF(C2615="ADMINYCOOR",VLOOKUP(AY2615,'[2]LISTAS ANEXO 1. 3'!$B$13:$C$42,2,FALSE),IF(C2615="TASAS",VLOOKUP(AY2615,'[2]LISTAS ANEXO 1. 3'!$B$43:$C$51,2,FALSE),IF(C2615="FORTALECIMIENTO",VLOOKUP(AY2615,'[2]LISTAS ANEXO 1. 3'!$B$52:$C$58,2,FALSE),""))),"")</f>
        <v>BBBB</v>
      </c>
      <c r="I2615" s="23" t="str">
        <f>+IFERROR(VLOOKUP(#REF!,'[2]LISTAS ANEXO 1. 4'!$B$74:$C$90,2,FALSE),"")</f>
        <v/>
      </c>
      <c r="J2615" s="23" t="str">
        <f>+IFERROR(VLOOKUP(X2615,[2]ORDINALES!$B$2:$C$5,2,FALSE),"")</f>
        <v>CTADOS</v>
      </c>
      <c r="K2615" s="23" t="str">
        <f>+IFERROR(VLOOKUP(#REF!,[2]REGION!$G$2:$I$1125,2,FALSE),"")</f>
        <v/>
      </c>
      <c r="L2615" s="23" t="str">
        <f>+IFERROR(VLOOKUP(AI2615,[2]REGION!$G$2:$I$1125,2,FALSE),"")</f>
        <v>VALLE</v>
      </c>
      <c r="M2615" s="23" t="str">
        <f>+IFERROR(VLOOKUP(#REF!,[2]ORDINALES!$H$2:$I$382,2,FALSE),"")</f>
        <v/>
      </c>
      <c r="N2615" s="23" t="str">
        <f>IFERROR(VLOOKUP(U2615,'[2]Lista Willy'!$B$11:$D$14,3,FALSE),"")</f>
        <v>REC_11</v>
      </c>
      <c r="O2615" s="24"/>
      <c r="P2615" s="90">
        <v>80052</v>
      </c>
      <c r="Q2615" s="90" t="s">
        <v>540</v>
      </c>
      <c r="R2615" s="90" t="s">
        <v>2496</v>
      </c>
      <c r="S2615" s="90" t="s">
        <v>2496</v>
      </c>
      <c r="T2615" s="90" t="s">
        <v>2496</v>
      </c>
      <c r="U2615" s="90" t="s">
        <v>52</v>
      </c>
      <c r="V2615" s="94" t="s">
        <v>53</v>
      </c>
      <c r="W2615" s="90" t="s">
        <v>54</v>
      </c>
      <c r="X2615" s="90" t="s">
        <v>55</v>
      </c>
      <c r="Y2615" s="90" t="s">
        <v>2550</v>
      </c>
      <c r="Z2615" s="87">
        <v>14830869</v>
      </c>
      <c r="AA2615" s="120"/>
      <c r="AB2615" s="87"/>
      <c r="AC2615" s="87"/>
      <c r="AD2615" s="87"/>
      <c r="AE2615" s="120">
        <v>14830869</v>
      </c>
      <c r="AF2615" s="120"/>
      <c r="AG2615" s="88">
        <v>0</v>
      </c>
      <c r="AH2615" s="90" t="s">
        <v>57</v>
      </c>
      <c r="AI2615" s="90" t="s">
        <v>1511</v>
      </c>
      <c r="AJ2615" s="90" t="s">
        <v>2498</v>
      </c>
      <c r="AK2615" s="90"/>
      <c r="AL2615" s="90" t="s">
        <v>57</v>
      </c>
      <c r="AM2615" s="90"/>
      <c r="AN2615" s="90" t="s">
        <v>57</v>
      </c>
      <c r="AO2615" s="90"/>
      <c r="AP2615" s="90" t="s">
        <v>57</v>
      </c>
      <c r="AQ2615" s="90"/>
      <c r="AR2615" s="90" t="s">
        <v>57</v>
      </c>
      <c r="AS2615" s="90" t="s">
        <v>73</v>
      </c>
      <c r="AT2615" s="90" t="s">
        <v>74</v>
      </c>
      <c r="AU2615" s="97" t="s">
        <v>75</v>
      </c>
      <c r="AV2615" s="98" t="s">
        <v>76</v>
      </c>
      <c r="AW2615" s="98" t="s">
        <v>77</v>
      </c>
      <c r="AX2615" s="97">
        <v>3299060</v>
      </c>
      <c r="AY2615" s="98" t="s">
        <v>78</v>
      </c>
      <c r="AZ2615" s="98" t="s">
        <v>201</v>
      </c>
      <c r="BA2615" s="24"/>
    </row>
    <row r="2616" spans="1:53" ht="84.75" customHeight="1">
      <c r="A2616" s="23" t="str">
        <f>+IFERROR(VLOOKUP(R2616,'[2]Listas niveles'!$D$2:$E$11,2,FALSE),"")</f>
        <v>DTPA</v>
      </c>
      <c r="B2616" s="23" t="str">
        <f>+IFERROR(VLOOKUP(AS2616,'[2]Listas anexo 1'!$A$7:$B$8,2,FALSE),"")</f>
        <v>FORTA</v>
      </c>
      <c r="C2616" s="23" t="str">
        <f>+IFERROR(VLOOKUP(AT2616,'[2]Listas anexo 1'!$A$13:$B$15,2,FALSE),"")</f>
        <v>FORTALECIMIENTO</v>
      </c>
      <c r="D2616" s="23" t="str">
        <f>+IFERROR(VLOOKUP(AT2616,'[2]Listas anexo 1'!$A$13:$C$15,3,FALSE),"")</f>
        <v>FORTALECER</v>
      </c>
      <c r="E2616" s="23" t="str">
        <f>+IFERROR(VLOOKUP(AT2616,'[2]Listas anexo 1'!$A$19:$B$21,2,FALSE),"")</f>
        <v>FORTOB</v>
      </c>
      <c r="F2616" s="23" t="str">
        <f>+IFERROR(VLOOKUP(AV2616,'[2]Listas anexo 1'!$J$13:$K$21,2,FALSE),"")</f>
        <v>FORTOBI</v>
      </c>
      <c r="G2616" s="23" t="str">
        <f>+IFERROR(VLOOKUP(AW2616,'[2]LISTAS ANEXO 1. 2'!$A$9:$B$38,2,FALSE),"")</f>
        <v>TII</v>
      </c>
      <c r="H2616" s="23" t="str">
        <f>+IFERROR(IF(C2616="ADMINYCOOR",VLOOKUP(AY2616,'[2]LISTAS ANEXO 1. 3'!$B$13:$C$42,2,FALSE),IF(C2616="TASAS",VLOOKUP(AY2616,'[2]LISTAS ANEXO 1. 3'!$B$43:$C$51,2,FALSE),IF(C2616="FORTALECIMIENTO",VLOOKUP(AY2616,'[2]LISTAS ANEXO 1. 3'!$B$52:$C$58,2,FALSE),""))),"")</f>
        <v>BBBB</v>
      </c>
      <c r="I2616" s="23" t="str">
        <f>+IFERROR(VLOOKUP(#REF!,'[2]LISTAS ANEXO 1. 4'!$B$74:$C$90,2,FALSE),"")</f>
        <v/>
      </c>
      <c r="J2616" s="23" t="str">
        <f>+IFERROR(VLOOKUP(X2616,[2]ORDINALES!$B$2:$C$5,2,FALSE),"")</f>
        <v>CTADOS</v>
      </c>
      <c r="K2616" s="23" t="str">
        <f>+IFERROR(VLOOKUP(#REF!,[2]REGION!$G$2:$I$1125,2,FALSE),"")</f>
        <v/>
      </c>
      <c r="L2616" s="23" t="str">
        <f>+IFERROR(VLOOKUP(AI2616,[2]REGION!$G$2:$I$1125,2,FALSE),"")</f>
        <v>VALLE</v>
      </c>
      <c r="M2616" s="23" t="str">
        <f>+IFERROR(VLOOKUP(#REF!,[2]ORDINALES!$H$2:$I$382,2,FALSE),"")</f>
        <v/>
      </c>
      <c r="N2616" s="23" t="str">
        <f>IFERROR(VLOOKUP(U2616,'[2]Lista Willy'!$B$11:$D$14,3,FALSE),"")</f>
        <v>REC_11</v>
      </c>
      <c r="O2616" s="24"/>
      <c r="P2616" s="90">
        <v>80053</v>
      </c>
      <c r="Q2616" s="90" t="s">
        <v>540</v>
      </c>
      <c r="R2616" s="90" t="s">
        <v>2496</v>
      </c>
      <c r="S2616" s="90" t="s">
        <v>2496</v>
      </c>
      <c r="T2616" s="90" t="s">
        <v>2496</v>
      </c>
      <c r="U2616" s="90" t="s">
        <v>52</v>
      </c>
      <c r="V2616" s="94" t="s">
        <v>53</v>
      </c>
      <c r="W2616" s="90" t="s">
        <v>54</v>
      </c>
      <c r="X2616" s="90" t="s">
        <v>55</v>
      </c>
      <c r="Y2616" s="90" t="s">
        <v>2551</v>
      </c>
      <c r="Z2616" s="87">
        <v>12000000</v>
      </c>
      <c r="AA2616" s="120"/>
      <c r="AB2616" s="87"/>
      <c r="AC2616" s="87"/>
      <c r="AD2616" s="87"/>
      <c r="AE2616" s="120">
        <v>12000000</v>
      </c>
      <c r="AF2616" s="120"/>
      <c r="AG2616" s="88">
        <v>0</v>
      </c>
      <c r="AH2616" s="90" t="s">
        <v>57</v>
      </c>
      <c r="AI2616" s="90" t="s">
        <v>1511</v>
      </c>
      <c r="AJ2616" s="90" t="s">
        <v>2498</v>
      </c>
      <c r="AK2616" s="90"/>
      <c r="AL2616" s="90" t="s">
        <v>57</v>
      </c>
      <c r="AM2616" s="90"/>
      <c r="AN2616" s="90" t="s">
        <v>57</v>
      </c>
      <c r="AO2616" s="90"/>
      <c r="AP2616" s="90" t="s">
        <v>57</v>
      </c>
      <c r="AQ2616" s="90"/>
      <c r="AR2616" s="90" t="s">
        <v>57</v>
      </c>
      <c r="AS2616" s="90" t="s">
        <v>73</v>
      </c>
      <c r="AT2616" s="90" t="s">
        <v>74</v>
      </c>
      <c r="AU2616" s="97" t="s">
        <v>75</v>
      </c>
      <c r="AV2616" s="98" t="s">
        <v>76</v>
      </c>
      <c r="AW2616" s="98" t="s">
        <v>77</v>
      </c>
      <c r="AX2616" s="97">
        <v>3299060</v>
      </c>
      <c r="AY2616" s="98" t="s">
        <v>78</v>
      </c>
      <c r="AZ2616" s="98" t="s">
        <v>201</v>
      </c>
      <c r="BA2616" s="24"/>
    </row>
    <row r="2617" spans="1:53" ht="84.75" customHeight="1">
      <c r="A2617" s="23" t="str">
        <f>+IFERROR(VLOOKUP(R2617,'[2]Listas niveles'!$D$2:$E$11,2,FALSE),"")</f>
        <v>DTPA</v>
      </c>
      <c r="B2617" s="23" t="str">
        <f>+IFERROR(VLOOKUP(AS2617,'[2]Listas anexo 1'!$A$7:$B$8,2,FALSE),"")</f>
        <v>FORTA</v>
      </c>
      <c r="C2617" s="23" t="str">
        <f>+IFERROR(VLOOKUP(AT2617,'[2]Listas anexo 1'!$A$13:$B$15,2,FALSE),"")</f>
        <v>FORTALECIMIENTO</v>
      </c>
      <c r="D2617" s="23" t="str">
        <f>+IFERROR(VLOOKUP(AT2617,'[2]Listas anexo 1'!$A$13:$C$15,3,FALSE),"")</f>
        <v>FORTALECER</v>
      </c>
      <c r="E2617" s="23" t="str">
        <f>+IFERROR(VLOOKUP(AT2617,'[2]Listas anexo 1'!$A$19:$B$21,2,FALSE),"")</f>
        <v>FORTOB</v>
      </c>
      <c r="F2617" s="23" t="str">
        <f>+IFERROR(VLOOKUP(AV2617,'[2]Listas anexo 1'!$J$13:$K$21,2,FALSE),"")</f>
        <v>FORTOBI</v>
      </c>
      <c r="G2617" s="23" t="str">
        <f>+IFERROR(VLOOKUP(AW2617,'[2]LISTAS ANEXO 1. 2'!$A$9:$B$38,2,FALSE),"")</f>
        <v>TII</v>
      </c>
      <c r="H2617" s="23" t="str">
        <f>+IFERROR(IF(C2617="ADMINYCOOR",VLOOKUP(AY2617,'[2]LISTAS ANEXO 1. 3'!$B$13:$C$42,2,FALSE),IF(C2617="TASAS",VLOOKUP(AY2617,'[2]LISTAS ANEXO 1. 3'!$B$43:$C$51,2,FALSE),IF(C2617="FORTALECIMIENTO",VLOOKUP(AY2617,'[2]LISTAS ANEXO 1. 3'!$B$52:$C$58,2,FALSE),""))),"")</f>
        <v>BBBB</v>
      </c>
      <c r="I2617" s="23" t="str">
        <f>+IFERROR(VLOOKUP(#REF!,'[2]LISTAS ANEXO 1. 4'!$B$74:$C$90,2,FALSE),"")</f>
        <v/>
      </c>
      <c r="J2617" s="23" t="str">
        <f>+IFERROR(VLOOKUP(X2617,[2]ORDINALES!$B$2:$C$5,2,FALSE),"")</f>
        <v>CTADOS</v>
      </c>
      <c r="K2617" s="23" t="str">
        <f>+IFERROR(VLOOKUP(#REF!,[2]REGION!$G$2:$I$1125,2,FALSE),"")</f>
        <v/>
      </c>
      <c r="L2617" s="23" t="str">
        <f>+IFERROR(VLOOKUP(AI2617,[2]REGION!$G$2:$I$1125,2,FALSE),"")</f>
        <v>VALLE</v>
      </c>
      <c r="M2617" s="23" t="str">
        <f>+IFERROR(VLOOKUP(#REF!,[2]ORDINALES!$H$2:$I$382,2,FALSE),"")</f>
        <v/>
      </c>
      <c r="N2617" s="23" t="str">
        <f>IFERROR(VLOOKUP(U2617,'[2]Lista Willy'!$B$11:$D$14,3,FALSE),"")</f>
        <v>REC_11</v>
      </c>
      <c r="O2617" s="24"/>
      <c r="P2617" s="90">
        <v>80054</v>
      </c>
      <c r="Q2617" s="90" t="s">
        <v>540</v>
      </c>
      <c r="R2617" s="90" t="s">
        <v>2496</v>
      </c>
      <c r="S2617" s="90" t="s">
        <v>2496</v>
      </c>
      <c r="T2617" s="90" t="s">
        <v>2496</v>
      </c>
      <c r="U2617" s="90" t="s">
        <v>52</v>
      </c>
      <c r="V2617" s="94" t="s">
        <v>53</v>
      </c>
      <c r="W2617" s="90" t="s">
        <v>54</v>
      </c>
      <c r="X2617" s="90" t="s">
        <v>55</v>
      </c>
      <c r="Y2617" s="90" t="s">
        <v>2552</v>
      </c>
      <c r="Z2617" s="87">
        <v>330000</v>
      </c>
      <c r="AA2617" s="120"/>
      <c r="AB2617" s="87"/>
      <c r="AC2617" s="87"/>
      <c r="AD2617" s="87"/>
      <c r="AE2617" s="120">
        <v>330000</v>
      </c>
      <c r="AF2617" s="120"/>
      <c r="AG2617" s="88">
        <v>0</v>
      </c>
      <c r="AH2617" s="90" t="s">
        <v>57</v>
      </c>
      <c r="AI2617" s="90" t="s">
        <v>1511</v>
      </c>
      <c r="AJ2617" s="90" t="s">
        <v>2498</v>
      </c>
      <c r="AK2617" s="90"/>
      <c r="AL2617" s="90" t="s">
        <v>57</v>
      </c>
      <c r="AM2617" s="90"/>
      <c r="AN2617" s="90" t="s">
        <v>57</v>
      </c>
      <c r="AO2617" s="90"/>
      <c r="AP2617" s="90" t="s">
        <v>57</v>
      </c>
      <c r="AQ2617" s="90"/>
      <c r="AR2617" s="90" t="s">
        <v>57</v>
      </c>
      <c r="AS2617" s="90" t="s">
        <v>73</v>
      </c>
      <c r="AT2617" s="90" t="s">
        <v>74</v>
      </c>
      <c r="AU2617" s="97" t="s">
        <v>75</v>
      </c>
      <c r="AV2617" s="98" t="s">
        <v>76</v>
      </c>
      <c r="AW2617" s="98" t="s">
        <v>77</v>
      </c>
      <c r="AX2617" s="97">
        <v>3299060</v>
      </c>
      <c r="AY2617" s="98" t="s">
        <v>78</v>
      </c>
      <c r="AZ2617" s="98" t="s">
        <v>201</v>
      </c>
      <c r="BA2617" s="24"/>
    </row>
    <row r="2618" spans="1:53" ht="84.75" customHeight="1">
      <c r="A2618" s="23" t="str">
        <f>+IFERROR(VLOOKUP(R2618,'[2]Listas niveles'!$D$2:$E$11,2,FALSE),"")</f>
        <v>DTPA</v>
      </c>
      <c r="B2618" s="23" t="str">
        <f>+IFERROR(VLOOKUP(AS2618,'[2]Listas anexo 1'!$A$7:$B$8,2,FALSE),"")</f>
        <v>ADMIN</v>
      </c>
      <c r="C2618" s="23" t="str">
        <f>+IFERROR(VLOOKUP(AT2618,'[2]Listas anexo 1'!$A$13:$B$15,2,FALSE),"")</f>
        <v>ADMINYCOOR</v>
      </c>
      <c r="D2618" s="23" t="str">
        <f>+IFERROR(VLOOKUP(AT2618,'[2]Listas anexo 1'!$A$13:$C$15,3,FALSE),"")</f>
        <v>CONTRIBUIR</v>
      </c>
      <c r="E2618" s="23" t="str">
        <f>+IFERROR(VLOOKUP(AT2618,'[2]Listas anexo 1'!$A$19:$B$21,2,FALSE),"")</f>
        <v>ADMINOB</v>
      </c>
      <c r="F2618" s="23" t="str">
        <f>+IFERROR(VLOOKUP(AV2618,'[2]Listas anexo 1'!$J$13:$K$21,2,FALSE),"")</f>
        <v>ADOBIV</v>
      </c>
      <c r="G2618" s="23" t="str">
        <f>+IFERROR(VLOOKUP(AW2618,'[2]LISTAS ANEXO 1. 2'!$A$9:$B$38,2,FALSE),"")</f>
        <v>AXVI</v>
      </c>
      <c r="H2618" s="23" t="str">
        <f>+IFERROR(IF(C2618="ADMINYCOOR",VLOOKUP(AY2618,'[2]LISTAS ANEXO 1. 3'!$B$13:$C$42,2,FALSE),IF(C2618="TASAS",VLOOKUP(AY2618,'[2]LISTAS ANEXO 1. 3'!$B$43:$C$51,2,FALSE),IF(C2618="FORTALECIMIENTO",VLOOKUP(AY2618,'[2]LISTAS ANEXO 1. 3'!$B$52:$C$58,2,FALSE),""))),"")</f>
        <v>CD</v>
      </c>
      <c r="I2618" s="23" t="str">
        <f>+IFERROR(VLOOKUP(#REF!,'[2]LISTAS ANEXO 1. 4'!$B$74:$C$90,2,FALSE),"")</f>
        <v/>
      </c>
      <c r="J2618" s="23" t="str">
        <f>+IFERROR(VLOOKUP(X2618,[2]ORDINALES!$B$2:$C$5,2,FALSE),"")</f>
        <v>CTADOS</v>
      </c>
      <c r="K2618" s="23" t="str">
        <f>+IFERROR(VLOOKUP(#REF!,[2]REGION!$G$2:$I$1125,2,FALSE),"")</f>
        <v/>
      </c>
      <c r="L2618" s="23" t="str">
        <f>+IFERROR(VLOOKUP(AI2618,[2]REGION!$G$2:$I$1125,2,FALSE),"")</f>
        <v>VALLE</v>
      </c>
      <c r="M2618" s="23" t="str">
        <f>+IFERROR(VLOOKUP(#REF!,[2]ORDINALES!$H$2:$I$382,2,FALSE),"")</f>
        <v/>
      </c>
      <c r="N2618" s="23" t="str">
        <f>IFERROR(VLOOKUP(U2618,'[2]Lista Willy'!$B$11:$D$14,3,FALSE),"")</f>
        <v>REC_20</v>
      </c>
      <c r="O2618" s="24"/>
      <c r="P2618" s="90">
        <v>80055</v>
      </c>
      <c r="Q2618" s="90" t="s">
        <v>540</v>
      </c>
      <c r="R2618" s="90" t="s">
        <v>2496</v>
      </c>
      <c r="S2618" s="90" t="s">
        <v>2496</v>
      </c>
      <c r="T2618" s="90" t="s">
        <v>2496</v>
      </c>
      <c r="U2618" s="90" t="s">
        <v>153</v>
      </c>
      <c r="V2618" s="94" t="s">
        <v>154</v>
      </c>
      <c r="W2618" s="90" t="s">
        <v>54</v>
      </c>
      <c r="X2618" s="90" t="s">
        <v>55</v>
      </c>
      <c r="Y2618" s="90" t="s">
        <v>2553</v>
      </c>
      <c r="Z2618" s="87">
        <v>28550000</v>
      </c>
      <c r="AA2618" s="120"/>
      <c r="AB2618" s="87"/>
      <c r="AC2618" s="87"/>
      <c r="AD2618" s="87"/>
      <c r="AE2618" s="120">
        <v>28550000</v>
      </c>
      <c r="AF2618" s="120"/>
      <c r="AG2618" s="89">
        <v>0</v>
      </c>
      <c r="AH2618" s="90" t="s">
        <v>567</v>
      </c>
      <c r="AI2618" s="90" t="s">
        <v>1511</v>
      </c>
      <c r="AJ2618" s="90" t="s">
        <v>2498</v>
      </c>
      <c r="AK2618" s="90" t="s">
        <v>1881</v>
      </c>
      <c r="AL2618" s="90" t="s">
        <v>57</v>
      </c>
      <c r="AM2618" s="90"/>
      <c r="AN2618" s="90" t="s">
        <v>57</v>
      </c>
      <c r="AO2618" s="90"/>
      <c r="AP2618" s="90" t="s">
        <v>57</v>
      </c>
      <c r="AQ2618" s="90"/>
      <c r="AR2618" s="90" t="s">
        <v>57</v>
      </c>
      <c r="AS2618" s="90" t="s">
        <v>60</v>
      </c>
      <c r="AT2618" s="90" t="s">
        <v>61</v>
      </c>
      <c r="AU2618" s="97" t="s">
        <v>62</v>
      </c>
      <c r="AV2618" s="98" t="s">
        <v>63</v>
      </c>
      <c r="AW2618" s="98" t="s">
        <v>64</v>
      </c>
      <c r="AX2618" s="97">
        <v>3202008</v>
      </c>
      <c r="AY2618" s="98" t="s">
        <v>65</v>
      </c>
      <c r="AZ2618" s="98" t="s">
        <v>175</v>
      </c>
      <c r="BA2618" s="24"/>
    </row>
    <row r="2619" spans="1:53" ht="84.75" customHeight="1">
      <c r="A2619" s="23" t="str">
        <f>+IFERROR(VLOOKUP(R2619,'[2]Listas niveles'!$D$2:$E$11,2,FALSE),"")</f>
        <v>DTPA</v>
      </c>
      <c r="B2619" s="23" t="str">
        <f>+IFERROR(VLOOKUP(AS2619,'[2]Listas anexo 1'!$A$7:$B$8,2,FALSE),"")</f>
        <v>ADMIN</v>
      </c>
      <c r="C2619" s="23" t="str">
        <f>+IFERROR(VLOOKUP(AT2619,'[2]Listas anexo 1'!$A$13:$B$15,2,FALSE),"")</f>
        <v>ADMINYCOOR</v>
      </c>
      <c r="D2619" s="23" t="str">
        <f>+IFERROR(VLOOKUP(AT2619,'[2]Listas anexo 1'!$A$13:$C$15,3,FALSE),"")</f>
        <v>CONTRIBUIR</v>
      </c>
      <c r="E2619" s="23" t="str">
        <f>+IFERROR(VLOOKUP(AT2619,'[2]Listas anexo 1'!$A$19:$B$21,2,FALSE),"")</f>
        <v>ADMINOB</v>
      </c>
      <c r="F2619" s="23" t="str">
        <f>+IFERROR(VLOOKUP(AV2619,'[2]Listas anexo 1'!$J$13:$K$21,2,FALSE),"")</f>
        <v>ADOBIV</v>
      </c>
      <c r="G2619" s="23" t="str">
        <f>+IFERROR(VLOOKUP(AW2619,'[2]LISTAS ANEXO 1. 2'!$A$9:$B$38,2,FALSE),"")</f>
        <v>AXVI</v>
      </c>
      <c r="H2619" s="23" t="str">
        <f>+IFERROR(IF(C2619="ADMINYCOOR",VLOOKUP(AY2619,'[2]LISTAS ANEXO 1. 3'!$B$13:$C$42,2,FALSE),IF(C2619="TASAS",VLOOKUP(AY2619,'[2]LISTAS ANEXO 1. 3'!$B$43:$C$51,2,FALSE),IF(C2619="FORTALECIMIENTO",VLOOKUP(AY2619,'[2]LISTAS ANEXO 1. 3'!$B$52:$C$58,2,FALSE),""))),"")</f>
        <v>CD</v>
      </c>
      <c r="I2619" s="23" t="str">
        <f>+IFERROR(VLOOKUP(#REF!,'[2]LISTAS ANEXO 1. 4'!$B$74:$C$90,2,FALSE),"")</f>
        <v/>
      </c>
      <c r="J2619" s="23" t="str">
        <f>+IFERROR(VLOOKUP(X2619,[2]ORDINALES!$B$2:$C$5,2,FALSE),"")</f>
        <v>CTADOS</v>
      </c>
      <c r="K2619" s="23" t="str">
        <f>+IFERROR(VLOOKUP(#REF!,[2]REGION!$G$2:$I$1125,2,FALSE),"")</f>
        <v/>
      </c>
      <c r="L2619" s="23" t="str">
        <f>+IFERROR(VLOOKUP(AI2619,[2]REGION!$G$2:$I$1125,2,FALSE),"")</f>
        <v>VALLE</v>
      </c>
      <c r="M2619" s="23" t="str">
        <f>+IFERROR(VLOOKUP(#REF!,[2]ORDINALES!$H$2:$I$382,2,FALSE),"")</f>
        <v/>
      </c>
      <c r="N2619" s="23" t="str">
        <f>IFERROR(VLOOKUP(U2619,'[2]Lista Willy'!$B$11:$D$14,3,FALSE),"")</f>
        <v>REC_20</v>
      </c>
      <c r="O2619" s="24"/>
      <c r="P2619" s="90">
        <v>80056</v>
      </c>
      <c r="Q2619" s="90" t="s">
        <v>540</v>
      </c>
      <c r="R2619" s="90" t="s">
        <v>2496</v>
      </c>
      <c r="S2619" s="90" t="s">
        <v>2496</v>
      </c>
      <c r="T2619" s="90" t="s">
        <v>2496</v>
      </c>
      <c r="U2619" s="90" t="s">
        <v>153</v>
      </c>
      <c r="V2619" s="94" t="s">
        <v>154</v>
      </c>
      <c r="W2619" s="90" t="s">
        <v>54</v>
      </c>
      <c r="X2619" s="90" t="s">
        <v>55</v>
      </c>
      <c r="Y2619" s="90" t="s">
        <v>2554</v>
      </c>
      <c r="Z2619" s="87">
        <v>6400000</v>
      </c>
      <c r="AA2619" s="120"/>
      <c r="AB2619" s="87"/>
      <c r="AC2619" s="87"/>
      <c r="AD2619" s="87"/>
      <c r="AE2619" s="120">
        <v>6400000</v>
      </c>
      <c r="AF2619" s="120"/>
      <c r="AG2619" s="89">
        <v>0</v>
      </c>
      <c r="AH2619" s="90" t="s">
        <v>567</v>
      </c>
      <c r="AI2619" s="90" t="s">
        <v>1511</v>
      </c>
      <c r="AJ2619" s="90" t="s">
        <v>2498</v>
      </c>
      <c r="AK2619" s="90" t="s">
        <v>1881</v>
      </c>
      <c r="AL2619" s="90" t="s">
        <v>57</v>
      </c>
      <c r="AM2619" s="90"/>
      <c r="AN2619" s="90" t="s">
        <v>57</v>
      </c>
      <c r="AO2619" s="90"/>
      <c r="AP2619" s="90" t="s">
        <v>57</v>
      </c>
      <c r="AQ2619" s="90"/>
      <c r="AR2619" s="90" t="s">
        <v>57</v>
      </c>
      <c r="AS2619" s="90" t="s">
        <v>60</v>
      </c>
      <c r="AT2619" s="90" t="s">
        <v>61</v>
      </c>
      <c r="AU2619" s="97" t="s">
        <v>62</v>
      </c>
      <c r="AV2619" s="98" t="s">
        <v>63</v>
      </c>
      <c r="AW2619" s="98" t="s">
        <v>64</v>
      </c>
      <c r="AX2619" s="97">
        <v>3202008</v>
      </c>
      <c r="AY2619" s="98" t="s">
        <v>65</v>
      </c>
      <c r="AZ2619" s="98" t="s">
        <v>175</v>
      </c>
      <c r="BA2619" s="24"/>
    </row>
    <row r="2620" spans="1:53" ht="84.75" customHeight="1">
      <c r="A2620" s="23" t="str">
        <f>+IFERROR(VLOOKUP(R2620,'[2]Listas niveles'!$D$2:$E$11,2,FALSE),"")</f>
        <v>DTPA</v>
      </c>
      <c r="B2620" s="23" t="str">
        <f>+IFERROR(VLOOKUP(AS2620,'[2]Listas anexo 1'!$A$7:$B$8,2,FALSE),"")</f>
        <v>FORTA</v>
      </c>
      <c r="C2620" s="23" t="str">
        <f>+IFERROR(VLOOKUP(AT2620,'[2]Listas anexo 1'!$A$13:$B$15,2,FALSE),"")</f>
        <v>FORTALECIMIENTO</v>
      </c>
      <c r="D2620" s="23" t="str">
        <f>+IFERROR(VLOOKUP(AT2620,'[2]Listas anexo 1'!$A$13:$C$15,3,FALSE),"")</f>
        <v>FORTALECER</v>
      </c>
      <c r="E2620" s="23" t="str">
        <f>+IFERROR(VLOOKUP(AT2620,'[2]Listas anexo 1'!$A$19:$B$21,2,FALSE),"")</f>
        <v>FORTOB</v>
      </c>
      <c r="F2620" s="23" t="str">
        <f>+IFERROR(VLOOKUP(AV2620,'[2]Listas anexo 1'!$J$13:$K$21,2,FALSE),"")</f>
        <v>FORTOBI</v>
      </c>
      <c r="G2620" s="23" t="str">
        <f>+IFERROR(VLOOKUP(AW2620,'[2]LISTAS ANEXO 1. 2'!$A$9:$B$38,2,FALSE),"")</f>
        <v>TII</v>
      </c>
      <c r="H2620" s="23" t="str">
        <f>+IFERROR(IF(C2620="ADMINYCOOR",VLOOKUP(AY2620,'[2]LISTAS ANEXO 1. 3'!$B$13:$C$42,2,FALSE),IF(C2620="TASAS",VLOOKUP(AY2620,'[2]LISTAS ANEXO 1. 3'!$B$43:$C$51,2,FALSE),IF(C2620="FORTALECIMIENTO",VLOOKUP(AY2620,'[2]LISTAS ANEXO 1. 3'!$B$52:$C$58,2,FALSE),""))),"")</f>
        <v>BBBB</v>
      </c>
      <c r="I2620" s="23" t="str">
        <f>+IFERROR(VLOOKUP(#REF!,'[2]LISTAS ANEXO 1. 4'!$B$74:$C$90,2,FALSE),"")</f>
        <v/>
      </c>
      <c r="J2620" s="23" t="str">
        <f>+IFERROR(VLOOKUP(X2620,[2]ORDINALES!$B$2:$C$5,2,FALSE),"")</f>
        <v>CTADOS</v>
      </c>
      <c r="K2620" s="23" t="str">
        <f>+IFERROR(VLOOKUP(#REF!,[2]REGION!$G$2:$I$1125,2,FALSE),"")</f>
        <v/>
      </c>
      <c r="L2620" s="23" t="str">
        <f>+IFERROR(VLOOKUP(AI2620,[2]REGION!$G$2:$I$1125,2,FALSE),"")</f>
        <v>VALLE</v>
      </c>
      <c r="M2620" s="23" t="str">
        <f>+IFERROR(VLOOKUP(#REF!,[2]ORDINALES!$H$2:$I$382,2,FALSE),"")</f>
        <v/>
      </c>
      <c r="N2620" s="23" t="str">
        <f>IFERROR(VLOOKUP(U2620,'[2]Lista Willy'!$B$11:$D$14,3,FALSE),"")</f>
        <v>REC_11</v>
      </c>
      <c r="O2620" s="24"/>
      <c r="P2620" s="90">
        <v>80057</v>
      </c>
      <c r="Q2620" s="90" t="s">
        <v>540</v>
      </c>
      <c r="R2620" s="90" t="s">
        <v>2496</v>
      </c>
      <c r="S2620" s="90" t="s">
        <v>2496</v>
      </c>
      <c r="T2620" s="90" t="s">
        <v>2496</v>
      </c>
      <c r="U2620" s="90" t="s">
        <v>52</v>
      </c>
      <c r="V2620" s="94" t="s">
        <v>53</v>
      </c>
      <c r="W2620" s="90" t="s">
        <v>54</v>
      </c>
      <c r="X2620" s="90" t="s">
        <v>55</v>
      </c>
      <c r="Y2620" s="90" t="s">
        <v>2555</v>
      </c>
      <c r="Z2620" s="87">
        <v>41195880</v>
      </c>
      <c r="AA2620" s="120"/>
      <c r="AB2620" s="87"/>
      <c r="AC2620" s="87"/>
      <c r="AD2620" s="87"/>
      <c r="AE2620" s="120">
        <v>41195880</v>
      </c>
      <c r="AF2620" s="120">
        <v>33330000</v>
      </c>
      <c r="AG2620" s="88">
        <v>41195880</v>
      </c>
      <c r="AH2620" s="90" t="s">
        <v>57</v>
      </c>
      <c r="AI2620" s="90" t="s">
        <v>1511</v>
      </c>
      <c r="AJ2620" s="90" t="s">
        <v>2498</v>
      </c>
      <c r="AK2620" s="90"/>
      <c r="AL2620" s="90" t="s">
        <v>57</v>
      </c>
      <c r="AM2620" s="90"/>
      <c r="AN2620" s="90" t="s">
        <v>57</v>
      </c>
      <c r="AO2620" s="90"/>
      <c r="AP2620" s="90" t="s">
        <v>57</v>
      </c>
      <c r="AQ2620" s="90"/>
      <c r="AR2620" s="90" t="s">
        <v>57</v>
      </c>
      <c r="AS2620" s="90" t="s">
        <v>73</v>
      </c>
      <c r="AT2620" s="90" t="s">
        <v>74</v>
      </c>
      <c r="AU2620" s="97" t="s">
        <v>75</v>
      </c>
      <c r="AV2620" s="98" t="s">
        <v>76</v>
      </c>
      <c r="AW2620" s="98" t="s">
        <v>77</v>
      </c>
      <c r="AX2620" s="97">
        <v>3299060</v>
      </c>
      <c r="AY2620" s="98" t="s">
        <v>78</v>
      </c>
      <c r="AZ2620" s="98" t="s">
        <v>201</v>
      </c>
      <c r="BA2620" s="24"/>
    </row>
    <row r="2621" spans="1:53" ht="84.75" customHeight="1">
      <c r="A2621" s="23" t="str">
        <f>+IFERROR(VLOOKUP(R2621,'[2]Listas niveles'!$D$2:$E$11,2,FALSE),"")</f>
        <v>DTPA</v>
      </c>
      <c r="B2621" s="23" t="str">
        <f>+IFERROR(VLOOKUP(AS2621,'[2]Listas anexo 1'!$A$7:$B$8,2,FALSE),"")</f>
        <v>FORTA</v>
      </c>
      <c r="C2621" s="23" t="str">
        <f>+IFERROR(VLOOKUP(AT2621,'[2]Listas anexo 1'!$A$13:$B$15,2,FALSE),"")</f>
        <v>FORTALECIMIENTO</v>
      </c>
      <c r="D2621" s="23" t="str">
        <f>+IFERROR(VLOOKUP(AT2621,'[2]Listas anexo 1'!$A$13:$C$15,3,FALSE),"")</f>
        <v>FORTALECER</v>
      </c>
      <c r="E2621" s="23" t="str">
        <f>+IFERROR(VLOOKUP(AT2621,'[2]Listas anexo 1'!$A$19:$B$21,2,FALSE),"")</f>
        <v>FORTOB</v>
      </c>
      <c r="F2621" s="23" t="str">
        <f>+IFERROR(VLOOKUP(AV2621,'[2]Listas anexo 1'!$J$13:$K$21,2,FALSE),"")</f>
        <v>FORTOBI</v>
      </c>
      <c r="G2621" s="23" t="str">
        <f>+IFERROR(VLOOKUP(AW2621,'[2]LISTAS ANEXO 1. 2'!$A$9:$B$38,2,FALSE),"")</f>
        <v>TII</v>
      </c>
      <c r="H2621" s="23" t="str">
        <f>+IFERROR(IF(C2621="ADMINYCOOR",VLOOKUP(AY2621,'[2]LISTAS ANEXO 1. 3'!$B$13:$C$42,2,FALSE),IF(C2621="TASAS",VLOOKUP(AY2621,'[2]LISTAS ANEXO 1. 3'!$B$43:$C$51,2,FALSE),IF(C2621="FORTALECIMIENTO",VLOOKUP(AY2621,'[2]LISTAS ANEXO 1. 3'!$B$52:$C$58,2,FALSE),""))),"")</f>
        <v>BBBB</v>
      </c>
      <c r="I2621" s="23" t="str">
        <f>+IFERROR(VLOOKUP(#REF!,'[2]LISTAS ANEXO 1. 4'!$B$74:$C$90,2,FALSE),"")</f>
        <v/>
      </c>
      <c r="J2621" s="23" t="str">
        <f>+IFERROR(VLOOKUP(X2621,[2]ORDINALES!$B$2:$C$5,2,FALSE),"")</f>
        <v>CTADOS</v>
      </c>
      <c r="K2621" s="23" t="str">
        <f>+IFERROR(VLOOKUP(#REF!,[2]REGION!$G$2:$I$1125,2,FALSE),"")</f>
        <v/>
      </c>
      <c r="L2621" s="23" t="str">
        <f>+IFERROR(VLOOKUP(AI2621,[2]REGION!$G$2:$I$1125,2,FALSE),"")</f>
        <v>VALLE</v>
      </c>
      <c r="M2621" s="23" t="str">
        <f>+IFERROR(VLOOKUP(#REF!,[2]ORDINALES!$H$2:$I$382,2,FALSE),"")</f>
        <v/>
      </c>
      <c r="N2621" s="23" t="str">
        <f>IFERROR(VLOOKUP(U2621,'[2]Lista Willy'!$B$11:$D$14,3,FALSE),"")</f>
        <v>REC_11</v>
      </c>
      <c r="O2621" s="24"/>
      <c r="P2621" s="90">
        <v>80058</v>
      </c>
      <c r="Q2621" s="90" t="s">
        <v>540</v>
      </c>
      <c r="R2621" s="90" t="s">
        <v>2496</v>
      </c>
      <c r="S2621" s="90" t="s">
        <v>2496</v>
      </c>
      <c r="T2621" s="90" t="s">
        <v>2496</v>
      </c>
      <c r="U2621" s="90" t="s">
        <v>52</v>
      </c>
      <c r="V2621" s="94" t="s">
        <v>53</v>
      </c>
      <c r="W2621" s="90" t="s">
        <v>54</v>
      </c>
      <c r="X2621" s="90" t="s">
        <v>55</v>
      </c>
      <c r="Y2621" s="90" t="s">
        <v>2556</v>
      </c>
      <c r="Z2621" s="87">
        <v>28798800</v>
      </c>
      <c r="AA2621" s="120"/>
      <c r="AB2621" s="87"/>
      <c r="AC2621" s="87"/>
      <c r="AD2621" s="87"/>
      <c r="AE2621" s="120">
        <v>28798800</v>
      </c>
      <c r="AF2621" s="120">
        <v>23300000</v>
      </c>
      <c r="AG2621" s="88">
        <v>28798800</v>
      </c>
      <c r="AH2621" s="90" t="s">
        <v>57</v>
      </c>
      <c r="AI2621" s="90" t="s">
        <v>1511</v>
      </c>
      <c r="AJ2621" s="90" t="s">
        <v>2498</v>
      </c>
      <c r="AK2621" s="90"/>
      <c r="AL2621" s="90" t="s">
        <v>57</v>
      </c>
      <c r="AM2621" s="90"/>
      <c r="AN2621" s="90" t="s">
        <v>57</v>
      </c>
      <c r="AO2621" s="90"/>
      <c r="AP2621" s="90" t="s">
        <v>57</v>
      </c>
      <c r="AQ2621" s="90"/>
      <c r="AR2621" s="90" t="s">
        <v>57</v>
      </c>
      <c r="AS2621" s="90" t="s">
        <v>73</v>
      </c>
      <c r="AT2621" s="90" t="s">
        <v>74</v>
      </c>
      <c r="AU2621" s="97" t="s">
        <v>75</v>
      </c>
      <c r="AV2621" s="98" t="s">
        <v>76</v>
      </c>
      <c r="AW2621" s="98" t="s">
        <v>77</v>
      </c>
      <c r="AX2621" s="97">
        <v>3299060</v>
      </c>
      <c r="AY2621" s="98" t="s">
        <v>78</v>
      </c>
      <c r="AZ2621" s="98" t="s">
        <v>201</v>
      </c>
      <c r="BA2621" s="24"/>
    </row>
    <row r="2622" spans="1:53" ht="84.75" customHeight="1">
      <c r="A2622" s="23" t="str">
        <f>+IFERROR(VLOOKUP(R2622,'[2]Listas niveles'!$D$2:$E$11,2,FALSE),"")</f>
        <v>DTPA</v>
      </c>
      <c r="B2622" s="23" t="str">
        <f>+IFERROR(VLOOKUP(AS2622,'[2]Listas anexo 1'!$A$7:$B$8,2,FALSE),"")</f>
        <v>FORTA</v>
      </c>
      <c r="C2622" s="23" t="str">
        <f>+IFERROR(VLOOKUP(AT2622,'[2]Listas anexo 1'!$A$13:$B$15,2,FALSE),"")</f>
        <v>FORTALECIMIENTO</v>
      </c>
      <c r="D2622" s="23" t="str">
        <f>+IFERROR(VLOOKUP(AT2622,'[2]Listas anexo 1'!$A$13:$C$15,3,FALSE),"")</f>
        <v>FORTALECER</v>
      </c>
      <c r="E2622" s="23" t="str">
        <f>+IFERROR(VLOOKUP(AT2622,'[2]Listas anexo 1'!$A$19:$B$21,2,FALSE),"")</f>
        <v>FORTOB</v>
      </c>
      <c r="F2622" s="23" t="str">
        <f>+IFERROR(VLOOKUP(AV2622,'[2]Listas anexo 1'!$J$13:$K$21,2,FALSE),"")</f>
        <v>FORTOBI</v>
      </c>
      <c r="G2622" s="23" t="str">
        <f>+IFERROR(VLOOKUP(AW2622,'[2]LISTAS ANEXO 1. 2'!$A$9:$B$38,2,FALSE),"")</f>
        <v>TII</v>
      </c>
      <c r="H2622" s="23" t="str">
        <f>+IFERROR(IF(C2622="ADMINYCOOR",VLOOKUP(AY2622,'[2]LISTAS ANEXO 1. 3'!$B$13:$C$42,2,FALSE),IF(C2622="TASAS",VLOOKUP(AY2622,'[2]LISTAS ANEXO 1. 3'!$B$43:$C$51,2,FALSE),IF(C2622="FORTALECIMIENTO",VLOOKUP(AY2622,'[2]LISTAS ANEXO 1. 3'!$B$52:$C$58,2,FALSE),""))),"")</f>
        <v>BBBB</v>
      </c>
      <c r="I2622" s="23" t="str">
        <f>+IFERROR(VLOOKUP(#REF!,'[2]LISTAS ANEXO 1. 4'!$B$74:$C$90,2,FALSE),"")</f>
        <v/>
      </c>
      <c r="J2622" s="23" t="str">
        <f>+IFERROR(VLOOKUP(X2622,[2]ORDINALES!$B$2:$C$5,2,FALSE),"")</f>
        <v>CTADOS</v>
      </c>
      <c r="K2622" s="23" t="str">
        <f>+IFERROR(VLOOKUP(#REF!,[2]REGION!$G$2:$I$1125,2,FALSE),"")</f>
        <v/>
      </c>
      <c r="L2622" s="23" t="str">
        <f>+IFERROR(VLOOKUP(AI2622,[2]REGION!$G$2:$I$1125,2,FALSE),"")</f>
        <v>VALLE</v>
      </c>
      <c r="M2622" s="23" t="str">
        <f>+IFERROR(VLOOKUP(#REF!,[2]ORDINALES!$H$2:$I$382,2,FALSE),"")</f>
        <v/>
      </c>
      <c r="N2622" s="23" t="str">
        <f>IFERROR(VLOOKUP(U2622,'[2]Lista Willy'!$B$11:$D$14,3,FALSE),"")</f>
        <v>REC_11</v>
      </c>
      <c r="O2622" s="24"/>
      <c r="P2622" s="90">
        <v>80059</v>
      </c>
      <c r="Q2622" s="90" t="s">
        <v>540</v>
      </c>
      <c r="R2622" s="90" t="s">
        <v>2496</v>
      </c>
      <c r="S2622" s="90" t="s">
        <v>2496</v>
      </c>
      <c r="T2622" s="90" t="s">
        <v>2496</v>
      </c>
      <c r="U2622" s="90" t="s">
        <v>52</v>
      </c>
      <c r="V2622" s="94" t="s">
        <v>53</v>
      </c>
      <c r="W2622" s="90" t="s">
        <v>54</v>
      </c>
      <c r="X2622" s="90" t="s">
        <v>55</v>
      </c>
      <c r="Y2622" s="90" t="s">
        <v>2557</v>
      </c>
      <c r="Z2622" s="87">
        <v>28798800</v>
      </c>
      <c r="AA2622" s="120"/>
      <c r="AB2622" s="87"/>
      <c r="AC2622" s="87"/>
      <c r="AD2622" s="87"/>
      <c r="AE2622" s="120">
        <v>28798800</v>
      </c>
      <c r="AF2622" s="120">
        <v>23300000</v>
      </c>
      <c r="AG2622" s="88">
        <v>28798800</v>
      </c>
      <c r="AH2622" s="90" t="s">
        <v>57</v>
      </c>
      <c r="AI2622" s="90" t="s">
        <v>1511</v>
      </c>
      <c r="AJ2622" s="90" t="s">
        <v>2498</v>
      </c>
      <c r="AK2622" s="90"/>
      <c r="AL2622" s="90" t="s">
        <v>57</v>
      </c>
      <c r="AM2622" s="90"/>
      <c r="AN2622" s="90" t="s">
        <v>57</v>
      </c>
      <c r="AO2622" s="90"/>
      <c r="AP2622" s="90" t="s">
        <v>57</v>
      </c>
      <c r="AQ2622" s="90"/>
      <c r="AR2622" s="90" t="s">
        <v>57</v>
      </c>
      <c r="AS2622" s="90" t="s">
        <v>73</v>
      </c>
      <c r="AT2622" s="90" t="s">
        <v>74</v>
      </c>
      <c r="AU2622" s="97" t="s">
        <v>75</v>
      </c>
      <c r="AV2622" s="98" t="s">
        <v>76</v>
      </c>
      <c r="AW2622" s="98" t="s">
        <v>77</v>
      </c>
      <c r="AX2622" s="97">
        <v>3299060</v>
      </c>
      <c r="AY2622" s="98" t="s">
        <v>78</v>
      </c>
      <c r="AZ2622" s="98" t="s">
        <v>201</v>
      </c>
      <c r="BA2622" s="24"/>
    </row>
    <row r="2623" spans="1:53" ht="84.75" customHeight="1">
      <c r="A2623" s="23" t="str">
        <f>+IFERROR(VLOOKUP(R2623,'[2]Listas niveles'!$D$2:$E$11,2,FALSE),"")</f>
        <v>DTPA</v>
      </c>
      <c r="B2623" s="23" t="str">
        <f>+IFERROR(VLOOKUP(AS2623,'[2]Listas anexo 1'!$A$7:$B$8,2,FALSE),"")</f>
        <v>ADMIN</v>
      </c>
      <c r="C2623" s="23" t="str">
        <f>+IFERROR(VLOOKUP(AT2623,'[2]Listas anexo 1'!$A$13:$B$15,2,FALSE),"")</f>
        <v>ADMINYCOOR</v>
      </c>
      <c r="D2623" s="23" t="str">
        <f>+IFERROR(VLOOKUP(AT2623,'[2]Listas anexo 1'!$A$13:$C$15,3,FALSE),"")</f>
        <v>CONTRIBUIR</v>
      </c>
      <c r="E2623" s="23" t="str">
        <f>+IFERROR(VLOOKUP(AT2623,'[2]Listas anexo 1'!$A$19:$B$21,2,FALSE),"")</f>
        <v>ADMINOB</v>
      </c>
      <c r="F2623" s="23" t="str">
        <f>+IFERROR(VLOOKUP(AV2623,'[2]Listas anexo 1'!$J$13:$K$21,2,FALSE),"")</f>
        <v>ADOBIV</v>
      </c>
      <c r="G2623" s="23" t="str">
        <f>+IFERROR(VLOOKUP(AW2623,'[2]LISTAS ANEXO 1. 2'!$A$9:$B$38,2,FALSE),"")</f>
        <v>AXVI</v>
      </c>
      <c r="H2623" s="23" t="str">
        <f>+IFERROR(IF(C2623="ADMINYCOOR",VLOOKUP(AY2623,'[2]LISTAS ANEXO 1. 3'!$B$13:$C$42,2,FALSE),IF(C2623="TASAS",VLOOKUP(AY2623,'[2]LISTAS ANEXO 1. 3'!$B$43:$C$51,2,FALSE),IF(C2623="FORTALECIMIENTO",VLOOKUP(AY2623,'[2]LISTAS ANEXO 1. 3'!$B$52:$C$58,2,FALSE),""))),"")</f>
        <v>CD</v>
      </c>
      <c r="I2623" s="23" t="str">
        <f>+IFERROR(VLOOKUP(#REF!,'[2]LISTAS ANEXO 1. 4'!$B$74:$C$90,2,FALSE),"")</f>
        <v/>
      </c>
      <c r="J2623" s="23" t="str">
        <f>+IFERROR(VLOOKUP(X2623,[2]ORDINALES!$B$2:$C$5,2,FALSE),"")</f>
        <v>CTADOS</v>
      </c>
      <c r="K2623" s="23" t="str">
        <f>+IFERROR(VLOOKUP(#REF!,[2]REGION!$G$2:$I$1125,2,FALSE),"")</f>
        <v/>
      </c>
      <c r="L2623" s="23" t="str">
        <f>+IFERROR(VLOOKUP(AI2623,[2]REGION!$G$2:$I$1125,2,FALSE),"")</f>
        <v>VALLE</v>
      </c>
      <c r="M2623" s="23" t="str">
        <f>+IFERROR(VLOOKUP(#REF!,[2]ORDINALES!$H$2:$I$382,2,FALSE),"")</f>
        <v/>
      </c>
      <c r="N2623" s="23" t="str">
        <f>IFERROR(VLOOKUP(U2623,'[2]Lista Willy'!$B$11:$D$14,3,FALSE),"")</f>
        <v>REC_20</v>
      </c>
      <c r="O2623" s="24"/>
      <c r="P2623" s="90">
        <v>80060</v>
      </c>
      <c r="Q2623" s="90" t="s">
        <v>540</v>
      </c>
      <c r="R2623" s="90" t="s">
        <v>2496</v>
      </c>
      <c r="S2623" s="90" t="s">
        <v>2496</v>
      </c>
      <c r="T2623" s="90" t="s">
        <v>2496</v>
      </c>
      <c r="U2623" s="90" t="s">
        <v>153</v>
      </c>
      <c r="V2623" s="94" t="s">
        <v>154</v>
      </c>
      <c r="W2623" s="90" t="s">
        <v>54</v>
      </c>
      <c r="X2623" s="90" t="s">
        <v>55</v>
      </c>
      <c r="Y2623" s="90" t="s">
        <v>2558</v>
      </c>
      <c r="Z2623" s="87">
        <v>25000000</v>
      </c>
      <c r="AA2623" s="120"/>
      <c r="AB2623" s="87"/>
      <c r="AC2623" s="87"/>
      <c r="AD2623" s="87"/>
      <c r="AE2623" s="120">
        <v>25000000</v>
      </c>
      <c r="AF2623" s="120"/>
      <c r="AG2623" s="89">
        <v>0</v>
      </c>
      <c r="AH2623" s="90" t="s">
        <v>567</v>
      </c>
      <c r="AI2623" s="90" t="s">
        <v>1511</v>
      </c>
      <c r="AJ2623" s="90" t="s">
        <v>2498</v>
      </c>
      <c r="AK2623" s="90" t="s">
        <v>1881</v>
      </c>
      <c r="AL2623" s="90" t="s">
        <v>57</v>
      </c>
      <c r="AM2623" s="90"/>
      <c r="AN2623" s="90" t="s">
        <v>57</v>
      </c>
      <c r="AO2623" s="90"/>
      <c r="AP2623" s="90" t="s">
        <v>57</v>
      </c>
      <c r="AQ2623" s="90"/>
      <c r="AR2623" s="90" t="s">
        <v>57</v>
      </c>
      <c r="AS2623" s="90" t="s">
        <v>60</v>
      </c>
      <c r="AT2623" s="90" t="s">
        <v>61</v>
      </c>
      <c r="AU2623" s="97" t="s">
        <v>62</v>
      </c>
      <c r="AV2623" s="98" t="s">
        <v>63</v>
      </c>
      <c r="AW2623" s="98" t="s">
        <v>64</v>
      </c>
      <c r="AX2623" s="97">
        <v>3202008</v>
      </c>
      <c r="AY2623" s="98" t="s">
        <v>65</v>
      </c>
      <c r="AZ2623" s="98" t="s">
        <v>175</v>
      </c>
      <c r="BA2623" s="24"/>
    </row>
    <row r="2624" spans="1:53" ht="84.75" customHeight="1">
      <c r="A2624" s="23" t="str">
        <f>+IFERROR(VLOOKUP(R2624,'[2]Listas niveles'!$D$2:$E$11,2,FALSE),"")</f>
        <v>DTPA</v>
      </c>
      <c r="B2624" s="23" t="str">
        <f>+IFERROR(VLOOKUP(AS2624,'[2]Listas anexo 1'!$A$7:$B$8,2,FALSE),"")</f>
        <v>ADMIN</v>
      </c>
      <c r="C2624" s="23" t="str">
        <f>+IFERROR(VLOOKUP(AT2624,'[2]Listas anexo 1'!$A$13:$B$15,2,FALSE),"")</f>
        <v>ADMINYCOOR</v>
      </c>
      <c r="D2624" s="23" t="str">
        <f>+IFERROR(VLOOKUP(AT2624,'[2]Listas anexo 1'!$A$13:$C$15,3,FALSE),"")</f>
        <v>CONTRIBUIR</v>
      </c>
      <c r="E2624" s="23" t="str">
        <f>+IFERROR(VLOOKUP(AT2624,'[2]Listas anexo 1'!$A$19:$B$21,2,FALSE),"")</f>
        <v>ADMINOB</v>
      </c>
      <c r="F2624" s="23" t="str">
        <f>+IFERROR(VLOOKUP(AV2624,'[2]Listas anexo 1'!$J$13:$K$21,2,FALSE),"")</f>
        <v>ADOBIV</v>
      </c>
      <c r="G2624" s="23" t="str">
        <f>+IFERROR(VLOOKUP(AW2624,'[2]LISTAS ANEXO 1. 2'!$A$9:$B$38,2,FALSE),"")</f>
        <v>AXVI</v>
      </c>
      <c r="H2624" s="23" t="str">
        <f>+IFERROR(IF(C2624="ADMINYCOOR",VLOOKUP(AY2624,'[2]LISTAS ANEXO 1. 3'!$B$13:$C$42,2,FALSE),IF(C2624="TASAS",VLOOKUP(AY2624,'[2]LISTAS ANEXO 1. 3'!$B$43:$C$51,2,FALSE),IF(C2624="FORTALECIMIENTO",VLOOKUP(AY2624,'[2]LISTAS ANEXO 1. 3'!$B$52:$C$58,2,FALSE),""))),"")</f>
        <v>CD</v>
      </c>
      <c r="I2624" s="23" t="str">
        <f>+IFERROR(VLOOKUP(#REF!,'[2]LISTAS ANEXO 1. 4'!$B$74:$C$90,2,FALSE),"")</f>
        <v/>
      </c>
      <c r="J2624" s="23" t="str">
        <f>+IFERROR(VLOOKUP(X2624,[2]ORDINALES!$B$2:$C$5,2,FALSE),"")</f>
        <v>CTADOS</v>
      </c>
      <c r="K2624" s="23" t="str">
        <f>+IFERROR(VLOOKUP(#REF!,[2]REGION!$G$2:$I$1125,2,FALSE),"")</f>
        <v/>
      </c>
      <c r="L2624" s="23" t="str">
        <f>+IFERROR(VLOOKUP(AI2624,[2]REGION!$G$2:$I$1125,2,FALSE),"")</f>
        <v>VALLE</v>
      </c>
      <c r="M2624" s="23" t="str">
        <f>+IFERROR(VLOOKUP(#REF!,[2]ORDINALES!$H$2:$I$382,2,FALSE),"")</f>
        <v/>
      </c>
      <c r="N2624" s="23" t="str">
        <f>IFERROR(VLOOKUP(U2624,'[2]Lista Willy'!$B$11:$D$14,3,FALSE),"")</f>
        <v>REC_20</v>
      </c>
      <c r="O2624" s="24"/>
      <c r="P2624" s="90">
        <v>80061</v>
      </c>
      <c r="Q2624" s="90" t="s">
        <v>540</v>
      </c>
      <c r="R2624" s="90" t="s">
        <v>2496</v>
      </c>
      <c r="S2624" s="90" t="s">
        <v>2496</v>
      </c>
      <c r="T2624" s="90" t="s">
        <v>2496</v>
      </c>
      <c r="U2624" s="90" t="s">
        <v>153</v>
      </c>
      <c r="V2624" s="94" t="s">
        <v>154</v>
      </c>
      <c r="W2624" s="90" t="s">
        <v>54</v>
      </c>
      <c r="X2624" s="90" t="s">
        <v>55</v>
      </c>
      <c r="Y2624" s="90" t="s">
        <v>2559</v>
      </c>
      <c r="Z2624" s="87">
        <v>46500000</v>
      </c>
      <c r="AA2624" s="120"/>
      <c r="AB2624" s="87"/>
      <c r="AC2624" s="87"/>
      <c r="AD2624" s="87"/>
      <c r="AE2624" s="120">
        <v>46500000</v>
      </c>
      <c r="AF2624" s="120"/>
      <c r="AG2624" s="89">
        <v>0</v>
      </c>
      <c r="AH2624" s="90" t="s">
        <v>567</v>
      </c>
      <c r="AI2624" s="90" t="s">
        <v>1511</v>
      </c>
      <c r="AJ2624" s="90" t="s">
        <v>2498</v>
      </c>
      <c r="AK2624" s="90" t="s">
        <v>1881</v>
      </c>
      <c r="AL2624" s="90" t="s">
        <v>57</v>
      </c>
      <c r="AM2624" s="90"/>
      <c r="AN2624" s="90" t="s">
        <v>57</v>
      </c>
      <c r="AO2624" s="90"/>
      <c r="AP2624" s="90" t="s">
        <v>57</v>
      </c>
      <c r="AQ2624" s="90"/>
      <c r="AR2624" s="90" t="s">
        <v>57</v>
      </c>
      <c r="AS2624" s="90" t="s">
        <v>60</v>
      </c>
      <c r="AT2624" s="90" t="s">
        <v>61</v>
      </c>
      <c r="AU2624" s="97" t="s">
        <v>62</v>
      </c>
      <c r="AV2624" s="98" t="s">
        <v>63</v>
      </c>
      <c r="AW2624" s="98" t="s">
        <v>64</v>
      </c>
      <c r="AX2624" s="97">
        <v>3202008</v>
      </c>
      <c r="AY2624" s="98" t="s">
        <v>65</v>
      </c>
      <c r="AZ2624" s="98" t="s">
        <v>175</v>
      </c>
      <c r="BA2624" s="24"/>
    </row>
    <row r="2625" spans="1:53" ht="84.75" customHeight="1">
      <c r="A2625" s="23" t="str">
        <f>+IFERROR(VLOOKUP(R2625,'[2]Listas niveles'!$D$2:$E$11,2,FALSE),"")</f>
        <v>DTPA</v>
      </c>
      <c r="B2625" s="23" t="str">
        <f>+IFERROR(VLOOKUP(AS2625,'[2]Listas anexo 1'!$A$7:$B$8,2,FALSE),"")</f>
        <v>ADMIN</v>
      </c>
      <c r="C2625" s="23" t="str">
        <f>+IFERROR(VLOOKUP(AT2625,'[2]Listas anexo 1'!$A$13:$B$15,2,FALSE),"")</f>
        <v>ADMINYCOOR</v>
      </c>
      <c r="D2625" s="23" t="str">
        <f>+IFERROR(VLOOKUP(AT2625,'[2]Listas anexo 1'!$A$13:$C$15,3,FALSE),"")</f>
        <v>CONTRIBUIR</v>
      </c>
      <c r="E2625" s="23" t="str">
        <f>+IFERROR(VLOOKUP(AT2625,'[2]Listas anexo 1'!$A$19:$B$21,2,FALSE),"")</f>
        <v>ADMINOB</v>
      </c>
      <c r="F2625" s="23" t="str">
        <f>+IFERROR(VLOOKUP(AV2625,'[2]Listas anexo 1'!$J$13:$K$21,2,FALSE),"")</f>
        <v>ADOBIII</v>
      </c>
      <c r="G2625" s="23" t="str">
        <f>+IFERROR(VLOOKUP(AW2625,'[2]LISTAS ANEXO 1. 2'!$A$9:$B$38,2,FALSE),"")</f>
        <v>AVI</v>
      </c>
      <c r="H2625" s="23" t="str">
        <f>+IFERROR(IF(C2625="ADMINYCOOR",VLOOKUP(AY2625,'[2]LISTAS ANEXO 1. 3'!$B$13:$C$42,2,FALSE),IF(C2625="TASAS",VLOOKUP(AY2625,'[2]LISTAS ANEXO 1. 3'!$B$43:$C$51,2,FALSE),IF(C2625="FORTALECIMIENTO",VLOOKUP(AY2625,'[2]LISTAS ANEXO 1. 3'!$B$52:$C$58,2,FALSE),""))),"")</f>
        <v>HH</v>
      </c>
      <c r="I2625" s="23" t="str">
        <f>+IFERROR(VLOOKUP(#REF!,'[2]LISTAS ANEXO 1. 4'!$B$74:$C$90,2,FALSE),"")</f>
        <v/>
      </c>
      <c r="J2625" s="23" t="str">
        <f>+IFERROR(VLOOKUP(X2625,[2]ORDINALES!$B$2:$C$5,2,FALSE),"")</f>
        <v>CTADOS</v>
      </c>
      <c r="K2625" s="23" t="str">
        <f>+IFERROR(VLOOKUP(#REF!,[2]REGION!$G$2:$I$1125,2,FALSE),"")</f>
        <v/>
      </c>
      <c r="L2625" s="23" t="str">
        <f>+IFERROR(VLOOKUP(AI2625,[2]REGION!$G$2:$I$1125,2,FALSE),"")</f>
        <v>VALLE</v>
      </c>
      <c r="M2625" s="23" t="str">
        <f>+IFERROR(VLOOKUP(#REF!,[2]ORDINALES!$H$2:$I$382,2,FALSE),"")</f>
        <v/>
      </c>
      <c r="N2625" s="23" t="str">
        <f>IFERROR(VLOOKUP(U2625,'[2]Lista Willy'!$B$11:$D$14,3,FALSE),"")</f>
        <v>REC_21</v>
      </c>
      <c r="O2625" s="24"/>
      <c r="P2625" s="90">
        <v>80062</v>
      </c>
      <c r="Q2625" s="90" t="s">
        <v>540</v>
      </c>
      <c r="R2625" s="90" t="s">
        <v>2496</v>
      </c>
      <c r="S2625" s="90" t="s">
        <v>2496</v>
      </c>
      <c r="T2625" s="90" t="s">
        <v>2496</v>
      </c>
      <c r="U2625" s="90" t="s">
        <v>1028</v>
      </c>
      <c r="V2625" s="94" t="s">
        <v>154</v>
      </c>
      <c r="W2625" s="90" t="s">
        <v>54</v>
      </c>
      <c r="X2625" s="90" t="s">
        <v>55</v>
      </c>
      <c r="Y2625" s="90" t="s">
        <v>2560</v>
      </c>
      <c r="Z2625" s="87">
        <v>31995920</v>
      </c>
      <c r="AA2625" s="120"/>
      <c r="AB2625" s="87"/>
      <c r="AC2625" s="87"/>
      <c r="AD2625" s="87"/>
      <c r="AE2625" s="120">
        <v>31995920</v>
      </c>
      <c r="AF2625" s="120"/>
      <c r="AG2625" s="89">
        <v>0</v>
      </c>
      <c r="AH2625" s="90" t="s">
        <v>567</v>
      </c>
      <c r="AI2625" s="90" t="s">
        <v>1511</v>
      </c>
      <c r="AJ2625" s="90" t="s">
        <v>2498</v>
      </c>
      <c r="AK2625" s="90"/>
      <c r="AL2625" s="90" t="s">
        <v>57</v>
      </c>
      <c r="AM2625" s="90"/>
      <c r="AN2625" s="90" t="s">
        <v>57</v>
      </c>
      <c r="AO2625" s="90"/>
      <c r="AP2625" s="90" t="s">
        <v>57</v>
      </c>
      <c r="AQ2625" s="90"/>
      <c r="AR2625" s="90" t="s">
        <v>57</v>
      </c>
      <c r="AS2625" s="90" t="s">
        <v>60</v>
      </c>
      <c r="AT2625" s="90" t="s">
        <v>61</v>
      </c>
      <c r="AU2625" s="97" t="s">
        <v>62</v>
      </c>
      <c r="AV2625" s="98" t="s">
        <v>272</v>
      </c>
      <c r="AW2625" s="98" t="s">
        <v>273</v>
      </c>
      <c r="AX2625" s="97">
        <v>3202010</v>
      </c>
      <c r="AY2625" s="98" t="s">
        <v>274</v>
      </c>
      <c r="AZ2625" s="98" t="s">
        <v>407</v>
      </c>
      <c r="BA2625" s="24"/>
    </row>
    <row r="2626" spans="1:53" ht="84.75" customHeight="1">
      <c r="A2626" s="23" t="str">
        <f>+IFERROR(VLOOKUP(R2626,'[2]Listas niveles'!$D$2:$E$11,2,FALSE),"")</f>
        <v>DTPA</v>
      </c>
      <c r="B2626" s="23" t="str">
        <f>+IFERROR(VLOOKUP(AS2626,'[2]Listas anexo 1'!$A$7:$B$8,2,FALSE),"")</f>
        <v>ADMIN</v>
      </c>
      <c r="C2626" s="23" t="str">
        <f>+IFERROR(VLOOKUP(AT2626,'[2]Listas anexo 1'!$A$13:$B$15,2,FALSE),"")</f>
        <v>ADMINYCOOR</v>
      </c>
      <c r="D2626" s="23" t="str">
        <f>+IFERROR(VLOOKUP(AT2626,'[2]Listas anexo 1'!$A$13:$C$15,3,FALSE),"")</f>
        <v>CONTRIBUIR</v>
      </c>
      <c r="E2626" s="23" t="str">
        <f>+IFERROR(VLOOKUP(AT2626,'[2]Listas anexo 1'!$A$19:$B$21,2,FALSE),"")</f>
        <v>ADMINOB</v>
      </c>
      <c r="F2626" s="23" t="str">
        <f>+IFERROR(VLOOKUP(AV2626,'[2]Listas anexo 1'!$J$13:$K$21,2,FALSE),"")</f>
        <v>ADOBI</v>
      </c>
      <c r="G2626" s="23" t="str">
        <f>+IFERROR(VLOOKUP(AW2626,'[2]LISTAS ANEXO 1. 2'!$A$9:$B$38,2,FALSE),"")</f>
        <v>AI</v>
      </c>
      <c r="H2626" s="23" t="str">
        <f>+IFERROR(IF(C2626="ADMINYCOOR",VLOOKUP(AY2626,'[2]LISTAS ANEXO 1. 3'!$B$13:$C$42,2,FALSE),IF(C2626="TASAS",VLOOKUP(AY2626,'[2]LISTAS ANEXO 1. 3'!$B$43:$C$51,2,FALSE),IF(C2626="FORTALECIMIENTO",VLOOKUP(AY2626,'[2]LISTAS ANEXO 1. 3'!$B$52:$C$58,2,FALSE),""))),"")</f>
        <v>AA</v>
      </c>
      <c r="I2626" s="23" t="str">
        <f>+IFERROR(VLOOKUP(#REF!,'[2]LISTAS ANEXO 1. 4'!$B$74:$C$90,2,FALSE),"")</f>
        <v/>
      </c>
      <c r="J2626" s="23" t="str">
        <f>+IFERROR(VLOOKUP(X2626,[2]ORDINALES!$B$2:$C$5,2,FALSE),"")</f>
        <v>CTADOS</v>
      </c>
      <c r="K2626" s="23" t="str">
        <f>+IFERROR(VLOOKUP(#REF!,[2]REGION!$G$2:$I$1125,2,FALSE),"")</f>
        <v/>
      </c>
      <c r="L2626" s="23" t="str">
        <f>+IFERROR(VLOOKUP(AI2626,[2]REGION!$G$2:$I$1125,2,FALSE),"")</f>
        <v>VALLE</v>
      </c>
      <c r="M2626" s="23" t="str">
        <f>+IFERROR(VLOOKUP(#REF!,[2]ORDINALES!$H$2:$I$382,2,FALSE),"")</f>
        <v/>
      </c>
      <c r="N2626" s="23" t="str">
        <f>IFERROR(VLOOKUP(U2626,'[2]Lista Willy'!$B$11:$D$14,3,FALSE),"")</f>
        <v>REC_21</v>
      </c>
      <c r="O2626" s="24"/>
      <c r="P2626" s="90">
        <v>80063</v>
      </c>
      <c r="Q2626" s="90" t="s">
        <v>540</v>
      </c>
      <c r="R2626" s="90" t="s">
        <v>2496</v>
      </c>
      <c r="S2626" s="90" t="s">
        <v>2496</v>
      </c>
      <c r="T2626" s="90" t="s">
        <v>2496</v>
      </c>
      <c r="U2626" s="90" t="s">
        <v>1028</v>
      </c>
      <c r="V2626" s="94" t="s">
        <v>154</v>
      </c>
      <c r="W2626" s="90" t="s">
        <v>54</v>
      </c>
      <c r="X2626" s="90" t="s">
        <v>55</v>
      </c>
      <c r="Y2626" s="90" t="s">
        <v>2561</v>
      </c>
      <c r="Z2626" s="87">
        <v>270000000</v>
      </c>
      <c r="AA2626" s="120"/>
      <c r="AB2626" s="87"/>
      <c r="AC2626" s="87"/>
      <c r="AD2626" s="87"/>
      <c r="AE2626" s="120">
        <v>270000000</v>
      </c>
      <c r="AF2626" s="120"/>
      <c r="AG2626" s="89">
        <v>0</v>
      </c>
      <c r="AH2626" s="90" t="s">
        <v>567</v>
      </c>
      <c r="AI2626" s="90" t="s">
        <v>1511</v>
      </c>
      <c r="AJ2626" s="90" t="s">
        <v>2498</v>
      </c>
      <c r="AK2626" s="90"/>
      <c r="AL2626" s="90" t="s">
        <v>57</v>
      </c>
      <c r="AM2626" s="90"/>
      <c r="AN2626" s="90" t="s">
        <v>57</v>
      </c>
      <c r="AO2626" s="90"/>
      <c r="AP2626" s="90" t="s">
        <v>57</v>
      </c>
      <c r="AQ2626" s="90"/>
      <c r="AR2626" s="90" t="s">
        <v>57</v>
      </c>
      <c r="AS2626" s="90" t="s">
        <v>60</v>
      </c>
      <c r="AT2626" s="90" t="s">
        <v>61</v>
      </c>
      <c r="AU2626" s="97" t="s">
        <v>62</v>
      </c>
      <c r="AV2626" s="98" t="s">
        <v>125</v>
      </c>
      <c r="AW2626" s="98" t="s">
        <v>126</v>
      </c>
      <c r="AX2626" s="97">
        <v>3202032</v>
      </c>
      <c r="AY2626" s="98" t="s">
        <v>127</v>
      </c>
      <c r="AZ2626" s="98" t="s">
        <v>128</v>
      </c>
      <c r="BA2626" s="24"/>
    </row>
    <row r="2627" spans="1:53" ht="84.75" customHeight="1">
      <c r="A2627" s="23" t="str">
        <f>+IFERROR(VLOOKUP(R2627,'[2]Listas niveles'!$D$2:$E$11,2,FALSE),"")</f>
        <v>DTPA</v>
      </c>
      <c r="B2627" s="23" t="str">
        <f>+IFERROR(VLOOKUP(AS2627,'[2]Listas anexo 1'!$A$7:$B$8,2,FALSE),"")</f>
        <v>ADMIN</v>
      </c>
      <c r="C2627" s="23" t="str">
        <f>+IFERROR(VLOOKUP(AT2627,'[2]Listas anexo 1'!$A$13:$B$15,2,FALSE),"")</f>
        <v>ADMINYCOOR</v>
      </c>
      <c r="D2627" s="23" t="str">
        <f>+IFERROR(VLOOKUP(AT2627,'[2]Listas anexo 1'!$A$13:$C$15,3,FALSE),"")</f>
        <v>CONTRIBUIR</v>
      </c>
      <c r="E2627" s="23" t="str">
        <f>+IFERROR(VLOOKUP(AT2627,'[2]Listas anexo 1'!$A$19:$B$21,2,FALSE),"")</f>
        <v>ADMINOB</v>
      </c>
      <c r="F2627" s="23" t="str">
        <f>+IFERROR(VLOOKUP(AV2627,'[2]Listas anexo 1'!$J$13:$K$21,2,FALSE),"")</f>
        <v>ADOBIII</v>
      </c>
      <c r="G2627" s="23" t="str">
        <f>+IFERROR(VLOOKUP(AW2627,'[2]LISTAS ANEXO 1. 2'!$A$9:$B$38,2,FALSE),"")</f>
        <v>AX</v>
      </c>
      <c r="H2627" s="23" t="str">
        <f>+IFERROR(IF(C2627="ADMINYCOOR",VLOOKUP(AY2627,'[2]LISTAS ANEXO 1. 3'!$B$13:$C$42,2,FALSE),IF(C2627="TASAS",VLOOKUP(AY2627,'[2]LISTAS ANEXO 1. 3'!$B$43:$C$51,2,FALSE),IF(C2627="FORTALECIMIENTO",VLOOKUP(AY2627,'[2]LISTAS ANEXO 1. 3'!$B$52:$C$58,2,FALSE),""))),"")</f>
        <v>OO</v>
      </c>
      <c r="I2627" s="23" t="str">
        <f>+IFERROR(VLOOKUP(#REF!,'[2]LISTAS ANEXO 1. 4'!$B$74:$C$90,2,FALSE),"")</f>
        <v/>
      </c>
      <c r="J2627" s="23" t="str">
        <f>+IFERROR(VLOOKUP(X2627,[2]ORDINALES!$B$2:$C$5,2,FALSE),"")</f>
        <v>CTADOS</v>
      </c>
      <c r="K2627" s="23" t="str">
        <f>+IFERROR(VLOOKUP(#REF!,[2]REGION!$G$2:$I$1125,2,FALSE),"")</f>
        <v/>
      </c>
      <c r="L2627" s="23" t="str">
        <f>+IFERROR(VLOOKUP(AI2627,[2]REGION!$G$2:$I$1125,2,FALSE),"")</f>
        <v>VALLE</v>
      </c>
      <c r="M2627" s="23" t="str">
        <f>+IFERROR(VLOOKUP(#REF!,[2]ORDINALES!$H$2:$I$382,2,FALSE),"")</f>
        <v/>
      </c>
      <c r="N2627" s="23" t="str">
        <f>IFERROR(VLOOKUP(U2627,'[2]Lista Willy'!$B$11:$D$14,3,FALSE),"")</f>
        <v>REC_21</v>
      </c>
      <c r="O2627" s="24"/>
      <c r="P2627" s="90">
        <v>80064</v>
      </c>
      <c r="Q2627" s="90" t="s">
        <v>540</v>
      </c>
      <c r="R2627" s="90" t="s">
        <v>2496</v>
      </c>
      <c r="S2627" s="90" t="s">
        <v>2496</v>
      </c>
      <c r="T2627" s="90" t="s">
        <v>2496</v>
      </c>
      <c r="U2627" s="90" t="s">
        <v>1028</v>
      </c>
      <c r="V2627" s="94" t="s">
        <v>154</v>
      </c>
      <c r="W2627" s="90" t="s">
        <v>54</v>
      </c>
      <c r="X2627" s="90" t="s">
        <v>55</v>
      </c>
      <c r="Y2627" s="90" t="s">
        <v>2562</v>
      </c>
      <c r="Z2627" s="87">
        <v>30000000</v>
      </c>
      <c r="AA2627" s="120"/>
      <c r="AB2627" s="87"/>
      <c r="AC2627" s="87"/>
      <c r="AD2627" s="87"/>
      <c r="AE2627" s="120">
        <v>30000000</v>
      </c>
      <c r="AF2627" s="120"/>
      <c r="AG2627" s="89">
        <v>0</v>
      </c>
      <c r="AH2627" s="90" t="s">
        <v>567</v>
      </c>
      <c r="AI2627" s="90" t="s">
        <v>1511</v>
      </c>
      <c r="AJ2627" s="90" t="s">
        <v>2498</v>
      </c>
      <c r="AK2627" s="90"/>
      <c r="AL2627" s="90" t="s">
        <v>57</v>
      </c>
      <c r="AM2627" s="90"/>
      <c r="AN2627" s="90" t="s">
        <v>57</v>
      </c>
      <c r="AO2627" s="90"/>
      <c r="AP2627" s="90" t="s">
        <v>57</v>
      </c>
      <c r="AQ2627" s="90"/>
      <c r="AR2627" s="90" t="s">
        <v>57</v>
      </c>
      <c r="AS2627" s="90" t="s">
        <v>60</v>
      </c>
      <c r="AT2627" s="90" t="s">
        <v>61</v>
      </c>
      <c r="AU2627" s="97" t="s">
        <v>62</v>
      </c>
      <c r="AV2627" s="98" t="s">
        <v>272</v>
      </c>
      <c r="AW2627" s="98" t="s">
        <v>335</v>
      </c>
      <c r="AX2627" s="97">
        <v>3202004</v>
      </c>
      <c r="AY2627" s="98" t="s">
        <v>336</v>
      </c>
      <c r="AZ2627" s="98" t="s">
        <v>337</v>
      </c>
      <c r="BA2627" s="24"/>
    </row>
    <row r="2628" spans="1:53" ht="84.75" customHeight="1">
      <c r="A2628" s="23" t="str">
        <f>+IFERROR(VLOOKUP(R2628,'[2]Listas niveles'!$D$2:$E$11,2,FALSE),"")</f>
        <v>DTPA</v>
      </c>
      <c r="B2628" s="23" t="str">
        <f>+IFERROR(VLOOKUP(AS2628,'[2]Listas anexo 1'!$A$7:$B$8,2,FALSE),"")</f>
        <v>ADMIN</v>
      </c>
      <c r="C2628" s="23" t="str">
        <f>+IFERROR(VLOOKUP(AT2628,'[2]Listas anexo 1'!$A$13:$B$15,2,FALSE),"")</f>
        <v>ADMINYCOOR</v>
      </c>
      <c r="D2628" s="23" t="str">
        <f>+IFERROR(VLOOKUP(AT2628,'[2]Listas anexo 1'!$A$13:$C$15,3,FALSE),"")</f>
        <v>CONTRIBUIR</v>
      </c>
      <c r="E2628" s="23" t="str">
        <f>+IFERROR(VLOOKUP(AT2628,'[2]Listas anexo 1'!$A$19:$B$21,2,FALSE),"")</f>
        <v>ADMINOB</v>
      </c>
      <c r="F2628" s="23" t="str">
        <f>+IFERROR(VLOOKUP(AV2628,'[2]Listas anexo 1'!$J$13:$K$21,2,FALSE),"")</f>
        <v>ADOBIV</v>
      </c>
      <c r="G2628" s="23" t="str">
        <f>+IFERROR(VLOOKUP(AW2628,'[2]LISTAS ANEXO 1. 2'!$A$9:$B$38,2,FALSE),"")</f>
        <v>AXVI</v>
      </c>
      <c r="H2628" s="23" t="str">
        <f>+IFERROR(IF(C2628="ADMINYCOOR",VLOOKUP(AY2628,'[2]LISTAS ANEXO 1. 3'!$B$13:$C$42,2,FALSE),IF(C2628="TASAS",VLOOKUP(AY2628,'[2]LISTAS ANEXO 1. 3'!$B$43:$C$51,2,FALSE),IF(C2628="FORTALECIMIENTO",VLOOKUP(AY2628,'[2]LISTAS ANEXO 1. 3'!$B$52:$C$58,2,FALSE),""))),"")</f>
        <v>CD</v>
      </c>
      <c r="I2628" s="23" t="str">
        <f>+IFERROR(VLOOKUP(#REF!,'[2]LISTAS ANEXO 1. 4'!$B$74:$C$90,2,FALSE),"")</f>
        <v/>
      </c>
      <c r="J2628" s="23" t="str">
        <f>+IFERROR(VLOOKUP(X2628,[2]ORDINALES!$B$2:$C$5,2,FALSE),"")</f>
        <v>CTADOS</v>
      </c>
      <c r="K2628" s="23" t="str">
        <f>+IFERROR(VLOOKUP(#REF!,[2]REGION!$G$2:$I$1125,2,FALSE),"")</f>
        <v/>
      </c>
      <c r="L2628" s="23" t="str">
        <f>+IFERROR(VLOOKUP(AI2628,[2]REGION!$G$2:$I$1125,2,FALSE),"")</f>
        <v>VALLE</v>
      </c>
      <c r="M2628" s="23" t="str">
        <f>+IFERROR(VLOOKUP(#REF!,[2]ORDINALES!$H$2:$I$382,2,FALSE),"")</f>
        <v/>
      </c>
      <c r="N2628" s="23" t="str">
        <f>IFERROR(VLOOKUP(U2628,'[2]Lista Willy'!$B$11:$D$14,3,FALSE),"")</f>
        <v>REC_21</v>
      </c>
      <c r="O2628" s="24"/>
      <c r="P2628" s="90">
        <v>80065</v>
      </c>
      <c r="Q2628" s="90" t="s">
        <v>540</v>
      </c>
      <c r="R2628" s="90" t="s">
        <v>2496</v>
      </c>
      <c r="S2628" s="90" t="s">
        <v>2496</v>
      </c>
      <c r="T2628" s="90" t="s">
        <v>2496</v>
      </c>
      <c r="U2628" s="90" t="s">
        <v>1028</v>
      </c>
      <c r="V2628" s="94" t="s">
        <v>154</v>
      </c>
      <c r="W2628" s="90" t="s">
        <v>54</v>
      </c>
      <c r="X2628" s="90" t="s">
        <v>55</v>
      </c>
      <c r="Y2628" s="90" t="s">
        <v>2563</v>
      </c>
      <c r="Z2628" s="87">
        <v>50000000</v>
      </c>
      <c r="AA2628" s="120"/>
      <c r="AB2628" s="87"/>
      <c r="AC2628" s="87"/>
      <c r="AD2628" s="87"/>
      <c r="AE2628" s="120">
        <v>50000000</v>
      </c>
      <c r="AF2628" s="120"/>
      <c r="AG2628" s="89">
        <v>0</v>
      </c>
      <c r="AH2628" s="90" t="s">
        <v>567</v>
      </c>
      <c r="AI2628" s="90" t="s">
        <v>1511</v>
      </c>
      <c r="AJ2628" s="90" t="s">
        <v>2498</v>
      </c>
      <c r="AK2628" s="90"/>
      <c r="AL2628" s="90" t="s">
        <v>57</v>
      </c>
      <c r="AM2628" s="90"/>
      <c r="AN2628" s="90" t="s">
        <v>57</v>
      </c>
      <c r="AO2628" s="90"/>
      <c r="AP2628" s="90" t="s">
        <v>57</v>
      </c>
      <c r="AQ2628" s="90"/>
      <c r="AR2628" s="90" t="s">
        <v>57</v>
      </c>
      <c r="AS2628" s="90" t="s">
        <v>60</v>
      </c>
      <c r="AT2628" s="90" t="s">
        <v>61</v>
      </c>
      <c r="AU2628" s="97" t="s">
        <v>62</v>
      </c>
      <c r="AV2628" s="98" t="s">
        <v>63</v>
      </c>
      <c r="AW2628" s="98" t="s">
        <v>64</v>
      </c>
      <c r="AX2628" s="97">
        <v>3202008</v>
      </c>
      <c r="AY2628" s="98" t="s">
        <v>65</v>
      </c>
      <c r="AZ2628" s="98" t="s">
        <v>175</v>
      </c>
      <c r="BA2628" s="24"/>
    </row>
    <row r="2629" spans="1:53" ht="84.75" customHeight="1">
      <c r="A2629" s="23" t="str">
        <f>+IFERROR(VLOOKUP(R2629,'[2]Listas niveles'!$D$2:$E$11,2,FALSE),"")</f>
        <v>DTPA</v>
      </c>
      <c r="B2629" s="23" t="str">
        <f>+IFERROR(VLOOKUP(AS2629,'[2]Listas anexo 1'!$A$7:$B$8,2,FALSE),"")</f>
        <v>ADMIN</v>
      </c>
      <c r="C2629" s="23" t="str">
        <f>+IFERROR(VLOOKUP(AT2629,'[2]Listas anexo 1'!$A$13:$B$15,2,FALSE),"")</f>
        <v>ADMINYCOOR</v>
      </c>
      <c r="D2629" s="23" t="str">
        <f>+IFERROR(VLOOKUP(AT2629,'[2]Listas anexo 1'!$A$13:$C$15,3,FALSE),"")</f>
        <v>CONTRIBUIR</v>
      </c>
      <c r="E2629" s="23" t="str">
        <f>+IFERROR(VLOOKUP(AT2629,'[2]Listas anexo 1'!$A$19:$B$21,2,FALSE),"")</f>
        <v>ADMINOB</v>
      </c>
      <c r="F2629" s="23" t="str">
        <f>+IFERROR(VLOOKUP(AV2629,'[2]Listas anexo 1'!$J$13:$K$21,2,FALSE),"")</f>
        <v>ADOBIII</v>
      </c>
      <c r="G2629" s="23" t="str">
        <f>+IFERROR(VLOOKUP(AW2629,'[2]LISTAS ANEXO 1. 2'!$A$9:$B$38,2,FALSE),"")</f>
        <v>AVI</v>
      </c>
      <c r="H2629" s="23" t="str">
        <f>+IFERROR(IF(C2629="ADMINYCOOR",VLOOKUP(AY2629,'[2]LISTAS ANEXO 1. 3'!$B$13:$C$42,2,FALSE),IF(C2629="TASAS",VLOOKUP(AY2629,'[2]LISTAS ANEXO 1. 3'!$B$43:$C$51,2,FALSE),IF(C2629="FORTALECIMIENTO",VLOOKUP(AY2629,'[2]LISTAS ANEXO 1. 3'!$B$52:$C$58,2,FALSE),""))),"")</f>
        <v>HH</v>
      </c>
      <c r="I2629" s="23" t="str">
        <f>+IFERROR(VLOOKUP(#REF!,'[2]LISTAS ANEXO 1. 4'!$B$74:$C$90,2,FALSE),"")</f>
        <v/>
      </c>
      <c r="J2629" s="23" t="str">
        <f>+IFERROR(VLOOKUP(X2629,[2]ORDINALES!$B$2:$C$5,2,FALSE),"")</f>
        <v>CTADOS</v>
      </c>
      <c r="K2629" s="23" t="str">
        <f>+IFERROR(VLOOKUP(#REF!,[2]REGION!$G$2:$I$1125,2,FALSE),"")</f>
        <v/>
      </c>
      <c r="L2629" s="23" t="str">
        <f>+IFERROR(VLOOKUP(AI2629,[2]REGION!$G$2:$I$1125,2,FALSE),"")</f>
        <v>NARINO</v>
      </c>
      <c r="M2629" s="23" t="str">
        <f>+IFERROR(VLOOKUP(#REF!,[2]ORDINALES!$H$2:$I$382,2,FALSE),"")</f>
        <v/>
      </c>
      <c r="N2629" s="23" t="str">
        <f>IFERROR(VLOOKUP(U2629,'[2]Lista Willy'!$B$11:$D$14,3,FALSE),"")</f>
        <v>REC_11</v>
      </c>
      <c r="O2629" s="24"/>
      <c r="P2629" s="90">
        <v>81000</v>
      </c>
      <c r="Q2629" s="90" t="s">
        <v>540</v>
      </c>
      <c r="R2629" s="90" t="s">
        <v>2496</v>
      </c>
      <c r="S2629" s="90" t="s">
        <v>2564</v>
      </c>
      <c r="T2629" s="90" t="s">
        <v>2496</v>
      </c>
      <c r="U2629" s="90" t="s">
        <v>52</v>
      </c>
      <c r="V2629" s="94" t="s">
        <v>53</v>
      </c>
      <c r="W2629" s="90" t="s">
        <v>54</v>
      </c>
      <c r="X2629" s="90" t="s">
        <v>55</v>
      </c>
      <c r="Y2629" s="90" t="s">
        <v>2565</v>
      </c>
      <c r="Z2629" s="87">
        <v>41404000</v>
      </c>
      <c r="AA2629" s="120"/>
      <c r="AB2629" s="87"/>
      <c r="AC2629" s="87"/>
      <c r="AD2629" s="87"/>
      <c r="AE2629" s="120">
        <v>41404000</v>
      </c>
      <c r="AF2629" s="120"/>
      <c r="AG2629" s="89">
        <v>0</v>
      </c>
      <c r="AH2629" s="90" t="s">
        <v>567</v>
      </c>
      <c r="AI2629" s="90" t="s">
        <v>1702</v>
      </c>
      <c r="AJ2629" s="90" t="s">
        <v>2566</v>
      </c>
      <c r="AK2629" s="90"/>
      <c r="AL2629" s="90" t="s">
        <v>57</v>
      </c>
      <c r="AM2629" s="90"/>
      <c r="AN2629" s="90" t="s">
        <v>57</v>
      </c>
      <c r="AO2629" s="90"/>
      <c r="AP2629" s="90" t="s">
        <v>57</v>
      </c>
      <c r="AQ2629" s="90"/>
      <c r="AR2629" s="90" t="s">
        <v>57</v>
      </c>
      <c r="AS2629" s="90" t="s">
        <v>60</v>
      </c>
      <c r="AT2629" s="90" t="s">
        <v>61</v>
      </c>
      <c r="AU2629" s="97" t="s">
        <v>62</v>
      </c>
      <c r="AV2629" s="98" t="s">
        <v>272</v>
      </c>
      <c r="AW2629" s="98" t="s">
        <v>273</v>
      </c>
      <c r="AX2629" s="97">
        <v>3202010</v>
      </c>
      <c r="AY2629" s="98" t="s">
        <v>274</v>
      </c>
      <c r="AZ2629" s="98" t="s">
        <v>405</v>
      </c>
      <c r="BA2629" s="24"/>
    </row>
    <row r="2630" spans="1:53" ht="84.75" customHeight="1">
      <c r="A2630" s="23" t="str">
        <f>+IFERROR(VLOOKUP(R2630,'[2]Listas niveles'!$D$2:$E$11,2,FALSE),"")</f>
        <v>DTPA</v>
      </c>
      <c r="B2630" s="23" t="str">
        <f>+IFERROR(VLOOKUP(AS2630,'[2]Listas anexo 1'!$A$7:$B$8,2,FALSE),"")</f>
        <v>ADMIN</v>
      </c>
      <c r="C2630" s="23" t="str">
        <f>+IFERROR(VLOOKUP(AT2630,'[2]Listas anexo 1'!$A$13:$B$15,2,FALSE),"")</f>
        <v>ADMINYCOOR</v>
      </c>
      <c r="D2630" s="23" t="str">
        <f>+IFERROR(VLOOKUP(AT2630,'[2]Listas anexo 1'!$A$13:$C$15,3,FALSE),"")</f>
        <v>CONTRIBUIR</v>
      </c>
      <c r="E2630" s="23" t="str">
        <f>+IFERROR(VLOOKUP(AT2630,'[2]Listas anexo 1'!$A$19:$B$21,2,FALSE),"")</f>
        <v>ADMINOB</v>
      </c>
      <c r="F2630" s="23" t="str">
        <f>+IFERROR(VLOOKUP(AV2630,'[2]Listas anexo 1'!$J$13:$K$21,2,FALSE),"")</f>
        <v>ADOBIII</v>
      </c>
      <c r="G2630" s="23" t="str">
        <f>+IFERROR(VLOOKUP(AW2630,'[2]LISTAS ANEXO 1. 2'!$A$9:$B$38,2,FALSE),"")</f>
        <v>AVI</v>
      </c>
      <c r="H2630" s="23" t="str">
        <f>+IFERROR(IF(C2630="ADMINYCOOR",VLOOKUP(AY2630,'[2]LISTAS ANEXO 1. 3'!$B$13:$C$42,2,FALSE),IF(C2630="TASAS",VLOOKUP(AY2630,'[2]LISTAS ANEXO 1. 3'!$B$43:$C$51,2,FALSE),IF(C2630="FORTALECIMIENTO",VLOOKUP(AY2630,'[2]LISTAS ANEXO 1. 3'!$B$52:$C$58,2,FALSE),""))),"")</f>
        <v>HH</v>
      </c>
      <c r="I2630" s="23" t="str">
        <f>+IFERROR(VLOOKUP(#REF!,'[2]LISTAS ANEXO 1. 4'!$B$74:$C$90,2,FALSE),"")</f>
        <v/>
      </c>
      <c r="J2630" s="23" t="str">
        <f>+IFERROR(VLOOKUP(X2630,[2]ORDINALES!$B$2:$C$5,2,FALSE),"")</f>
        <v>CTADOS</v>
      </c>
      <c r="K2630" s="23" t="str">
        <f>+IFERROR(VLOOKUP(#REF!,[2]REGION!$G$2:$I$1125,2,FALSE),"")</f>
        <v/>
      </c>
      <c r="L2630" s="23" t="str">
        <f>+IFERROR(VLOOKUP(AI2630,[2]REGION!$G$2:$I$1125,2,FALSE),"")</f>
        <v>NARINO</v>
      </c>
      <c r="M2630" s="23" t="str">
        <f>+IFERROR(VLOOKUP(#REF!,[2]ORDINALES!$H$2:$I$382,2,FALSE),"")</f>
        <v/>
      </c>
      <c r="N2630" s="23" t="str">
        <f>IFERROR(VLOOKUP(U2630,'[2]Lista Willy'!$B$11:$D$14,3,FALSE),"")</f>
        <v>REC_11</v>
      </c>
      <c r="O2630" s="24"/>
      <c r="P2630" s="90">
        <v>81001</v>
      </c>
      <c r="Q2630" s="90" t="s">
        <v>540</v>
      </c>
      <c r="R2630" s="90" t="s">
        <v>2496</v>
      </c>
      <c r="S2630" s="90" t="s">
        <v>2564</v>
      </c>
      <c r="T2630" s="90" t="s">
        <v>2496</v>
      </c>
      <c r="U2630" s="90" t="s">
        <v>52</v>
      </c>
      <c r="V2630" s="94" t="s">
        <v>53</v>
      </c>
      <c r="W2630" s="90" t="s">
        <v>54</v>
      </c>
      <c r="X2630" s="90" t="s">
        <v>55</v>
      </c>
      <c r="Y2630" s="90" t="s">
        <v>2567</v>
      </c>
      <c r="Z2630" s="87">
        <v>50000000</v>
      </c>
      <c r="AA2630" s="120"/>
      <c r="AB2630" s="87"/>
      <c r="AC2630" s="87"/>
      <c r="AD2630" s="87"/>
      <c r="AE2630" s="120">
        <v>50000000</v>
      </c>
      <c r="AF2630" s="120"/>
      <c r="AG2630" s="89">
        <v>0</v>
      </c>
      <c r="AH2630" s="90" t="s">
        <v>567</v>
      </c>
      <c r="AI2630" s="90" t="s">
        <v>1702</v>
      </c>
      <c r="AJ2630" s="90" t="s">
        <v>2566</v>
      </c>
      <c r="AK2630" s="90"/>
      <c r="AL2630" s="90" t="s">
        <v>57</v>
      </c>
      <c r="AM2630" s="90"/>
      <c r="AN2630" s="90" t="s">
        <v>57</v>
      </c>
      <c r="AO2630" s="90"/>
      <c r="AP2630" s="90" t="s">
        <v>57</v>
      </c>
      <c r="AQ2630" s="90"/>
      <c r="AR2630" s="90" t="s">
        <v>57</v>
      </c>
      <c r="AS2630" s="90" t="s">
        <v>60</v>
      </c>
      <c r="AT2630" s="90" t="s">
        <v>61</v>
      </c>
      <c r="AU2630" s="97" t="s">
        <v>62</v>
      </c>
      <c r="AV2630" s="98" t="s">
        <v>272</v>
      </c>
      <c r="AW2630" s="98" t="s">
        <v>273</v>
      </c>
      <c r="AX2630" s="97">
        <v>3202010</v>
      </c>
      <c r="AY2630" s="98" t="s">
        <v>274</v>
      </c>
      <c r="AZ2630" s="98" t="s">
        <v>405</v>
      </c>
      <c r="BA2630" s="24"/>
    </row>
    <row r="2631" spans="1:53" ht="84.75" customHeight="1">
      <c r="A2631" s="23" t="str">
        <f>+IFERROR(VLOOKUP(R2631,'[2]Listas niveles'!$D$2:$E$11,2,FALSE),"")</f>
        <v>DTPA</v>
      </c>
      <c r="B2631" s="23" t="str">
        <f>+IFERROR(VLOOKUP(AS2631,'[2]Listas anexo 1'!$A$7:$B$8,2,FALSE),"")</f>
        <v>ADMIN</v>
      </c>
      <c r="C2631" s="23" t="str">
        <f>+IFERROR(VLOOKUP(AT2631,'[2]Listas anexo 1'!$A$13:$B$15,2,FALSE),"")</f>
        <v>ADMINYCOOR</v>
      </c>
      <c r="D2631" s="23" t="str">
        <f>+IFERROR(VLOOKUP(AT2631,'[2]Listas anexo 1'!$A$13:$C$15,3,FALSE),"")</f>
        <v>CONTRIBUIR</v>
      </c>
      <c r="E2631" s="23" t="str">
        <f>+IFERROR(VLOOKUP(AT2631,'[2]Listas anexo 1'!$A$19:$B$21,2,FALSE),"")</f>
        <v>ADMINOB</v>
      </c>
      <c r="F2631" s="23" t="str">
        <f>+IFERROR(VLOOKUP(AV2631,'[2]Listas anexo 1'!$J$13:$K$21,2,FALSE),"")</f>
        <v>ADOBIII</v>
      </c>
      <c r="G2631" s="23" t="str">
        <f>+IFERROR(VLOOKUP(AW2631,'[2]LISTAS ANEXO 1. 2'!$A$9:$B$38,2,FALSE),"")</f>
        <v>AVI</v>
      </c>
      <c r="H2631" s="23" t="str">
        <f>+IFERROR(IF(C2631="ADMINYCOOR",VLOOKUP(AY2631,'[2]LISTAS ANEXO 1. 3'!$B$13:$C$42,2,FALSE),IF(C2631="TASAS",VLOOKUP(AY2631,'[2]LISTAS ANEXO 1. 3'!$B$43:$C$51,2,FALSE),IF(C2631="FORTALECIMIENTO",VLOOKUP(AY2631,'[2]LISTAS ANEXO 1. 3'!$B$52:$C$58,2,FALSE),""))),"")</f>
        <v>HH</v>
      </c>
      <c r="I2631" s="23" t="str">
        <f>+IFERROR(VLOOKUP(#REF!,'[2]LISTAS ANEXO 1. 4'!$B$74:$C$90,2,FALSE),"")</f>
        <v/>
      </c>
      <c r="J2631" s="23" t="str">
        <f>+IFERROR(VLOOKUP(X2631,[2]ORDINALES!$B$2:$C$5,2,FALSE),"")</f>
        <v>CTADOS</v>
      </c>
      <c r="K2631" s="23" t="str">
        <f>+IFERROR(VLOOKUP(#REF!,[2]REGION!$G$2:$I$1125,2,FALSE),"")</f>
        <v/>
      </c>
      <c r="L2631" s="23" t="str">
        <f>+IFERROR(VLOOKUP(AI2631,[2]REGION!$G$2:$I$1125,2,FALSE),"")</f>
        <v>NARINO</v>
      </c>
      <c r="M2631" s="23" t="str">
        <f>+IFERROR(VLOOKUP(#REF!,[2]ORDINALES!$H$2:$I$382,2,FALSE),"")</f>
        <v/>
      </c>
      <c r="N2631" s="23" t="str">
        <f>IFERROR(VLOOKUP(U2631,'[2]Lista Willy'!$B$11:$D$14,3,FALSE),"")</f>
        <v>REC_11</v>
      </c>
      <c r="O2631" s="24"/>
      <c r="P2631" s="90">
        <v>81002</v>
      </c>
      <c r="Q2631" s="90" t="s">
        <v>540</v>
      </c>
      <c r="R2631" s="90" t="s">
        <v>2496</v>
      </c>
      <c r="S2631" s="90" t="s">
        <v>2564</v>
      </c>
      <c r="T2631" s="90" t="s">
        <v>2496</v>
      </c>
      <c r="U2631" s="90" t="s">
        <v>52</v>
      </c>
      <c r="V2631" s="94" t="s">
        <v>53</v>
      </c>
      <c r="W2631" s="90" t="s">
        <v>54</v>
      </c>
      <c r="X2631" s="90" t="s">
        <v>55</v>
      </c>
      <c r="Y2631" s="90" t="s">
        <v>2568</v>
      </c>
      <c r="Z2631" s="87">
        <v>20000000</v>
      </c>
      <c r="AA2631" s="120"/>
      <c r="AB2631" s="87"/>
      <c r="AC2631" s="87"/>
      <c r="AD2631" s="87"/>
      <c r="AE2631" s="120">
        <v>20000000</v>
      </c>
      <c r="AF2631" s="120"/>
      <c r="AG2631" s="89">
        <v>0</v>
      </c>
      <c r="AH2631" s="90" t="s">
        <v>567</v>
      </c>
      <c r="AI2631" s="90" t="s">
        <v>1702</v>
      </c>
      <c r="AJ2631" s="90" t="s">
        <v>2566</v>
      </c>
      <c r="AK2631" s="90"/>
      <c r="AL2631" s="90" t="s">
        <v>57</v>
      </c>
      <c r="AM2631" s="90"/>
      <c r="AN2631" s="90" t="s">
        <v>57</v>
      </c>
      <c r="AO2631" s="90"/>
      <c r="AP2631" s="90" t="s">
        <v>57</v>
      </c>
      <c r="AQ2631" s="90"/>
      <c r="AR2631" s="90" t="s">
        <v>57</v>
      </c>
      <c r="AS2631" s="90" t="s">
        <v>60</v>
      </c>
      <c r="AT2631" s="90" t="s">
        <v>61</v>
      </c>
      <c r="AU2631" s="97" t="s">
        <v>62</v>
      </c>
      <c r="AV2631" s="98" t="s">
        <v>272</v>
      </c>
      <c r="AW2631" s="98" t="s">
        <v>273</v>
      </c>
      <c r="AX2631" s="97">
        <v>3202010</v>
      </c>
      <c r="AY2631" s="98" t="s">
        <v>274</v>
      </c>
      <c r="AZ2631" s="98" t="s">
        <v>405</v>
      </c>
      <c r="BA2631" s="24"/>
    </row>
    <row r="2632" spans="1:53" ht="84.75" customHeight="1">
      <c r="A2632" s="23" t="str">
        <f>+IFERROR(VLOOKUP(R2632,'[2]Listas niveles'!$D$2:$E$11,2,FALSE),"")</f>
        <v>DTPA</v>
      </c>
      <c r="B2632" s="23" t="str">
        <f>+IFERROR(VLOOKUP(AS2632,'[2]Listas anexo 1'!$A$7:$B$8,2,FALSE),"")</f>
        <v>ADMIN</v>
      </c>
      <c r="C2632" s="23" t="str">
        <f>+IFERROR(VLOOKUP(AT2632,'[2]Listas anexo 1'!$A$13:$B$15,2,FALSE),"")</f>
        <v>ADMINYCOOR</v>
      </c>
      <c r="D2632" s="23" t="str">
        <f>+IFERROR(VLOOKUP(AT2632,'[2]Listas anexo 1'!$A$13:$C$15,3,FALSE),"")</f>
        <v>CONTRIBUIR</v>
      </c>
      <c r="E2632" s="23" t="str">
        <f>+IFERROR(VLOOKUP(AT2632,'[2]Listas anexo 1'!$A$19:$B$21,2,FALSE),"")</f>
        <v>ADMINOB</v>
      </c>
      <c r="F2632" s="23" t="str">
        <f>+IFERROR(VLOOKUP(AV2632,'[2]Listas anexo 1'!$J$13:$K$21,2,FALSE),"")</f>
        <v>ADOBI</v>
      </c>
      <c r="G2632" s="23" t="str">
        <f>+IFERROR(VLOOKUP(AW2632,'[2]LISTAS ANEXO 1. 2'!$A$9:$B$38,2,FALSE),"")</f>
        <v>AI</v>
      </c>
      <c r="H2632" s="23" t="str">
        <f>+IFERROR(IF(C2632="ADMINYCOOR",VLOOKUP(AY2632,'[2]LISTAS ANEXO 1. 3'!$B$13:$C$42,2,FALSE),IF(C2632="TASAS",VLOOKUP(AY2632,'[2]LISTAS ANEXO 1. 3'!$B$43:$C$51,2,FALSE),IF(C2632="FORTALECIMIENTO",VLOOKUP(AY2632,'[2]LISTAS ANEXO 1. 3'!$B$52:$C$58,2,FALSE),""))),"")</f>
        <v>AA</v>
      </c>
      <c r="I2632" s="23" t="str">
        <f>+IFERROR(VLOOKUP(#REF!,'[2]LISTAS ANEXO 1. 4'!$B$74:$C$90,2,FALSE),"")</f>
        <v/>
      </c>
      <c r="J2632" s="23" t="str">
        <f>+IFERROR(VLOOKUP(X2632,[2]ORDINALES!$B$2:$C$5,2,FALSE),"")</f>
        <v>CTADOS</v>
      </c>
      <c r="K2632" s="23" t="str">
        <f>+IFERROR(VLOOKUP(#REF!,[2]REGION!$G$2:$I$1125,2,FALSE),"")</f>
        <v/>
      </c>
      <c r="L2632" s="23" t="str">
        <f>+IFERROR(VLOOKUP(AI2632,[2]REGION!$G$2:$I$1125,2,FALSE),"")</f>
        <v>NARINO</v>
      </c>
      <c r="M2632" s="23" t="str">
        <f>+IFERROR(VLOOKUP(#REF!,[2]ORDINALES!$H$2:$I$382,2,FALSE),"")</f>
        <v/>
      </c>
      <c r="N2632" s="23" t="str">
        <f>IFERROR(VLOOKUP(U2632,'[2]Lista Willy'!$B$11:$D$14,3,FALSE),"")</f>
        <v>REC_11</v>
      </c>
      <c r="O2632" s="24"/>
      <c r="P2632" s="90">
        <v>81003</v>
      </c>
      <c r="Q2632" s="90" t="s">
        <v>540</v>
      </c>
      <c r="R2632" s="90" t="s">
        <v>2496</v>
      </c>
      <c r="S2632" s="90" t="s">
        <v>2564</v>
      </c>
      <c r="T2632" s="90" t="s">
        <v>2496</v>
      </c>
      <c r="U2632" s="90" t="s">
        <v>52</v>
      </c>
      <c r="V2632" s="94" t="s">
        <v>53</v>
      </c>
      <c r="W2632" s="90" t="s">
        <v>54</v>
      </c>
      <c r="X2632" s="90" t="s">
        <v>55</v>
      </c>
      <c r="Y2632" s="90" t="s">
        <v>2569</v>
      </c>
      <c r="Z2632" s="87">
        <v>35000000</v>
      </c>
      <c r="AA2632" s="120"/>
      <c r="AB2632" s="87"/>
      <c r="AC2632" s="87"/>
      <c r="AD2632" s="87"/>
      <c r="AE2632" s="120">
        <v>35000000</v>
      </c>
      <c r="AF2632" s="120"/>
      <c r="AG2632" s="89">
        <v>0</v>
      </c>
      <c r="AH2632" s="90" t="s">
        <v>567</v>
      </c>
      <c r="AI2632" s="90" t="s">
        <v>1702</v>
      </c>
      <c r="AJ2632" s="90" t="s">
        <v>2566</v>
      </c>
      <c r="AK2632" s="90"/>
      <c r="AL2632" s="90" t="s">
        <v>57</v>
      </c>
      <c r="AM2632" s="90"/>
      <c r="AN2632" s="90" t="s">
        <v>57</v>
      </c>
      <c r="AO2632" s="90"/>
      <c r="AP2632" s="90" t="s">
        <v>57</v>
      </c>
      <c r="AQ2632" s="90"/>
      <c r="AR2632" s="90" t="s">
        <v>57</v>
      </c>
      <c r="AS2632" s="90" t="s">
        <v>60</v>
      </c>
      <c r="AT2632" s="90" t="s">
        <v>61</v>
      </c>
      <c r="AU2632" s="97" t="s">
        <v>62</v>
      </c>
      <c r="AV2632" s="98" t="s">
        <v>125</v>
      </c>
      <c r="AW2632" s="98" t="s">
        <v>126</v>
      </c>
      <c r="AX2632" s="97">
        <v>3202032</v>
      </c>
      <c r="AY2632" s="98" t="s">
        <v>127</v>
      </c>
      <c r="AZ2632" s="98" t="s">
        <v>128</v>
      </c>
      <c r="BA2632" s="24"/>
    </row>
    <row r="2633" spans="1:53" ht="84.75" customHeight="1">
      <c r="A2633" s="23" t="str">
        <f>+IFERROR(VLOOKUP(R2633,'[2]Listas niveles'!$D$2:$E$11,2,FALSE),"")</f>
        <v>DTPA</v>
      </c>
      <c r="B2633" s="23" t="str">
        <f>+IFERROR(VLOOKUP(AS2633,'[2]Listas anexo 1'!$A$7:$B$8,2,FALSE),"")</f>
        <v>ADMIN</v>
      </c>
      <c r="C2633" s="23" t="str">
        <f>+IFERROR(VLOOKUP(AT2633,'[2]Listas anexo 1'!$A$13:$B$15,2,FALSE),"")</f>
        <v>ADMINYCOOR</v>
      </c>
      <c r="D2633" s="23" t="str">
        <f>+IFERROR(VLOOKUP(AT2633,'[2]Listas anexo 1'!$A$13:$C$15,3,FALSE),"")</f>
        <v>CONTRIBUIR</v>
      </c>
      <c r="E2633" s="23" t="str">
        <f>+IFERROR(VLOOKUP(AT2633,'[2]Listas anexo 1'!$A$19:$B$21,2,FALSE),"")</f>
        <v>ADMINOB</v>
      </c>
      <c r="F2633" s="23" t="str">
        <f>+IFERROR(VLOOKUP(AV2633,'[2]Listas anexo 1'!$J$13:$K$21,2,FALSE),"")</f>
        <v>ADOBI</v>
      </c>
      <c r="G2633" s="23" t="str">
        <f>+IFERROR(VLOOKUP(AW2633,'[2]LISTAS ANEXO 1. 2'!$A$9:$B$38,2,FALSE),"")</f>
        <v>AI</v>
      </c>
      <c r="H2633" s="23" t="str">
        <f>+IFERROR(IF(C2633="ADMINYCOOR",VLOOKUP(AY2633,'[2]LISTAS ANEXO 1. 3'!$B$13:$C$42,2,FALSE),IF(C2633="TASAS",VLOOKUP(AY2633,'[2]LISTAS ANEXO 1. 3'!$B$43:$C$51,2,FALSE),IF(C2633="FORTALECIMIENTO",VLOOKUP(AY2633,'[2]LISTAS ANEXO 1. 3'!$B$52:$C$58,2,FALSE),""))),"")</f>
        <v>AA</v>
      </c>
      <c r="I2633" s="23" t="str">
        <f>+IFERROR(VLOOKUP(#REF!,'[2]LISTAS ANEXO 1. 4'!$B$74:$C$90,2,FALSE),"")</f>
        <v/>
      </c>
      <c r="J2633" s="23" t="str">
        <f>+IFERROR(VLOOKUP(X2633,[2]ORDINALES!$B$2:$C$5,2,FALSE),"")</f>
        <v>CTADOS</v>
      </c>
      <c r="K2633" s="23" t="str">
        <f>+IFERROR(VLOOKUP(#REF!,[2]REGION!$G$2:$I$1125,2,FALSE),"")</f>
        <v/>
      </c>
      <c r="L2633" s="23" t="str">
        <f>+IFERROR(VLOOKUP(AI2633,[2]REGION!$G$2:$I$1125,2,FALSE),"")</f>
        <v>NARINO</v>
      </c>
      <c r="M2633" s="23" t="str">
        <f>+IFERROR(VLOOKUP(#REF!,[2]ORDINALES!$H$2:$I$382,2,FALSE),"")</f>
        <v/>
      </c>
      <c r="N2633" s="23" t="str">
        <f>IFERROR(VLOOKUP(U2633,'[2]Lista Willy'!$B$11:$D$14,3,FALSE),"")</f>
        <v>REC_11</v>
      </c>
      <c r="O2633" s="24"/>
      <c r="P2633" s="90">
        <v>81004</v>
      </c>
      <c r="Q2633" s="90" t="s">
        <v>540</v>
      </c>
      <c r="R2633" s="90" t="s">
        <v>2496</v>
      </c>
      <c r="S2633" s="90" t="s">
        <v>2564</v>
      </c>
      <c r="T2633" s="90" t="s">
        <v>2496</v>
      </c>
      <c r="U2633" s="90" t="s">
        <v>52</v>
      </c>
      <c r="V2633" s="94" t="s">
        <v>53</v>
      </c>
      <c r="W2633" s="90" t="s">
        <v>54</v>
      </c>
      <c r="X2633" s="90" t="s">
        <v>55</v>
      </c>
      <c r="Y2633" s="90" t="s">
        <v>2570</v>
      </c>
      <c r="Z2633" s="87">
        <v>89000000</v>
      </c>
      <c r="AA2633" s="120"/>
      <c r="AB2633" s="87"/>
      <c r="AC2633" s="87"/>
      <c r="AD2633" s="87"/>
      <c r="AE2633" s="120">
        <v>89000000</v>
      </c>
      <c r="AF2633" s="120"/>
      <c r="AG2633" s="89">
        <v>0</v>
      </c>
      <c r="AH2633" s="90" t="s">
        <v>567</v>
      </c>
      <c r="AI2633" s="90" t="s">
        <v>1702</v>
      </c>
      <c r="AJ2633" s="90" t="s">
        <v>2566</v>
      </c>
      <c r="AK2633" s="90"/>
      <c r="AL2633" s="90" t="s">
        <v>57</v>
      </c>
      <c r="AM2633" s="90"/>
      <c r="AN2633" s="90" t="s">
        <v>57</v>
      </c>
      <c r="AO2633" s="90"/>
      <c r="AP2633" s="90" t="s">
        <v>57</v>
      </c>
      <c r="AQ2633" s="90"/>
      <c r="AR2633" s="90" t="s">
        <v>57</v>
      </c>
      <c r="AS2633" s="90" t="s">
        <v>60</v>
      </c>
      <c r="AT2633" s="90" t="s">
        <v>61</v>
      </c>
      <c r="AU2633" s="97" t="s">
        <v>62</v>
      </c>
      <c r="AV2633" s="98" t="s">
        <v>125</v>
      </c>
      <c r="AW2633" s="98" t="s">
        <v>126</v>
      </c>
      <c r="AX2633" s="97">
        <v>3202032</v>
      </c>
      <c r="AY2633" s="98" t="s">
        <v>127</v>
      </c>
      <c r="AZ2633" s="98" t="s">
        <v>128</v>
      </c>
      <c r="BA2633" s="24"/>
    </row>
    <row r="2634" spans="1:53" ht="84.75" customHeight="1">
      <c r="A2634" s="23" t="str">
        <f>+IFERROR(VLOOKUP(R2634,'[2]Listas niveles'!$D$2:$E$11,2,FALSE),"")</f>
        <v>DTPA</v>
      </c>
      <c r="B2634" s="23" t="str">
        <f>+IFERROR(VLOOKUP(AS2634,'[2]Listas anexo 1'!$A$7:$B$8,2,FALSE),"")</f>
        <v>ADMIN</v>
      </c>
      <c r="C2634" s="23" t="str">
        <f>+IFERROR(VLOOKUP(AT2634,'[2]Listas anexo 1'!$A$13:$B$15,2,FALSE),"")</f>
        <v>ADMINYCOOR</v>
      </c>
      <c r="D2634" s="23" t="str">
        <f>+IFERROR(VLOOKUP(AT2634,'[2]Listas anexo 1'!$A$13:$C$15,3,FALSE),"")</f>
        <v>CONTRIBUIR</v>
      </c>
      <c r="E2634" s="23" t="str">
        <f>+IFERROR(VLOOKUP(AT2634,'[2]Listas anexo 1'!$A$19:$B$21,2,FALSE),"")</f>
        <v>ADMINOB</v>
      </c>
      <c r="F2634" s="23" t="str">
        <f>+IFERROR(VLOOKUP(AV2634,'[2]Listas anexo 1'!$J$13:$K$21,2,FALSE),"")</f>
        <v>ADOBI</v>
      </c>
      <c r="G2634" s="23" t="str">
        <f>+IFERROR(VLOOKUP(AW2634,'[2]LISTAS ANEXO 1. 2'!$A$9:$B$38,2,FALSE),"")</f>
        <v>AIII</v>
      </c>
      <c r="H2634" s="23" t="str">
        <f>+IFERROR(IF(C2634="ADMINYCOOR",VLOOKUP(AY2634,'[2]LISTAS ANEXO 1. 3'!$B$13:$C$42,2,FALSE),IF(C2634="TASAS",VLOOKUP(AY2634,'[2]LISTAS ANEXO 1. 3'!$B$43:$C$51,2,FALSE),IF(C2634="FORTALECIMIENTO",VLOOKUP(AY2634,'[2]LISTAS ANEXO 1. 3'!$B$52:$C$58,2,FALSE),""))),"")</f>
        <v>DD</v>
      </c>
      <c r="I2634" s="23" t="str">
        <f>+IFERROR(VLOOKUP(#REF!,'[2]LISTAS ANEXO 1. 4'!$B$74:$C$90,2,FALSE),"")</f>
        <v/>
      </c>
      <c r="J2634" s="23" t="str">
        <f>+IFERROR(VLOOKUP(X2634,[2]ORDINALES!$B$2:$C$5,2,FALSE),"")</f>
        <v>CTADOS</v>
      </c>
      <c r="K2634" s="23" t="str">
        <f>+IFERROR(VLOOKUP(#REF!,[2]REGION!$G$2:$I$1125,2,FALSE),"")</f>
        <v/>
      </c>
      <c r="L2634" s="23" t="str">
        <f>+IFERROR(VLOOKUP(AI2634,[2]REGION!$G$2:$I$1125,2,FALSE),"")</f>
        <v>NARINO</v>
      </c>
      <c r="M2634" s="23" t="str">
        <f>+IFERROR(VLOOKUP(#REF!,[2]ORDINALES!$H$2:$I$382,2,FALSE),"")</f>
        <v/>
      </c>
      <c r="N2634" s="23" t="str">
        <f>IFERROR(VLOOKUP(U2634,'[2]Lista Willy'!$B$11:$D$14,3,FALSE),"")</f>
        <v>REC_11</v>
      </c>
      <c r="O2634" s="24"/>
      <c r="P2634" s="90">
        <v>81005</v>
      </c>
      <c r="Q2634" s="90" t="s">
        <v>540</v>
      </c>
      <c r="R2634" s="90" t="s">
        <v>2496</v>
      </c>
      <c r="S2634" s="90" t="s">
        <v>2564</v>
      </c>
      <c r="T2634" s="90" t="s">
        <v>2496</v>
      </c>
      <c r="U2634" s="90" t="s">
        <v>52</v>
      </c>
      <c r="V2634" s="94" t="s">
        <v>53</v>
      </c>
      <c r="W2634" s="90" t="s">
        <v>54</v>
      </c>
      <c r="X2634" s="90" t="s">
        <v>55</v>
      </c>
      <c r="Y2634" s="90" t="s">
        <v>2571</v>
      </c>
      <c r="Z2634" s="87">
        <v>32512174</v>
      </c>
      <c r="AA2634" s="120"/>
      <c r="AB2634" s="87"/>
      <c r="AC2634" s="87"/>
      <c r="AD2634" s="87"/>
      <c r="AE2634" s="120">
        <v>32512174</v>
      </c>
      <c r="AF2634" s="120"/>
      <c r="AG2634" s="89">
        <v>0</v>
      </c>
      <c r="AH2634" s="90" t="s">
        <v>567</v>
      </c>
      <c r="AI2634" s="90" t="s">
        <v>1702</v>
      </c>
      <c r="AJ2634" s="90" t="s">
        <v>2566</v>
      </c>
      <c r="AK2634" s="90"/>
      <c r="AL2634" s="90" t="s">
        <v>57</v>
      </c>
      <c r="AM2634" s="90"/>
      <c r="AN2634" s="90" t="s">
        <v>57</v>
      </c>
      <c r="AO2634" s="90"/>
      <c r="AP2634" s="90" t="s">
        <v>57</v>
      </c>
      <c r="AQ2634" s="90"/>
      <c r="AR2634" s="90" t="s">
        <v>57</v>
      </c>
      <c r="AS2634" s="90" t="s">
        <v>60</v>
      </c>
      <c r="AT2634" s="90" t="s">
        <v>61</v>
      </c>
      <c r="AU2634" s="97" t="s">
        <v>62</v>
      </c>
      <c r="AV2634" s="98" t="s">
        <v>125</v>
      </c>
      <c r="AW2634" s="98" t="s">
        <v>324</v>
      </c>
      <c r="AX2634" s="97">
        <v>3202005</v>
      </c>
      <c r="AY2634" s="98" t="s">
        <v>325</v>
      </c>
      <c r="AZ2634" s="98" t="s">
        <v>389</v>
      </c>
      <c r="BA2634" s="24"/>
    </row>
    <row r="2635" spans="1:53" ht="84.75" customHeight="1">
      <c r="A2635" s="23" t="str">
        <f>+IFERROR(VLOOKUP(R2635,'[2]Listas niveles'!$D$2:$E$11,2,FALSE),"")</f>
        <v>DTPA</v>
      </c>
      <c r="B2635" s="23" t="str">
        <f>+IFERROR(VLOOKUP(AS2635,'[2]Listas anexo 1'!$A$7:$B$8,2,FALSE),"")</f>
        <v>ADMIN</v>
      </c>
      <c r="C2635" s="23" t="str">
        <f>+IFERROR(VLOOKUP(AT2635,'[2]Listas anexo 1'!$A$13:$B$15,2,FALSE),"")</f>
        <v>ADMINYCOOR</v>
      </c>
      <c r="D2635" s="23" t="str">
        <f>+IFERROR(VLOOKUP(AT2635,'[2]Listas anexo 1'!$A$13:$C$15,3,FALSE),"")</f>
        <v>CONTRIBUIR</v>
      </c>
      <c r="E2635" s="23" t="str">
        <f>+IFERROR(VLOOKUP(AT2635,'[2]Listas anexo 1'!$A$19:$B$21,2,FALSE),"")</f>
        <v>ADMINOB</v>
      </c>
      <c r="F2635" s="23" t="str">
        <f>+IFERROR(VLOOKUP(AV2635,'[2]Listas anexo 1'!$J$13:$K$21,2,FALSE),"")</f>
        <v>ADOBI</v>
      </c>
      <c r="G2635" s="23" t="str">
        <f>+IFERROR(VLOOKUP(AW2635,'[2]LISTAS ANEXO 1. 2'!$A$9:$B$38,2,FALSE),"")</f>
        <v>AIII</v>
      </c>
      <c r="H2635" s="23" t="str">
        <f>+IFERROR(IF(C2635="ADMINYCOOR",VLOOKUP(AY2635,'[2]LISTAS ANEXO 1. 3'!$B$13:$C$42,2,FALSE),IF(C2635="TASAS",VLOOKUP(AY2635,'[2]LISTAS ANEXO 1. 3'!$B$43:$C$51,2,FALSE),IF(C2635="FORTALECIMIENTO",VLOOKUP(AY2635,'[2]LISTAS ANEXO 1. 3'!$B$52:$C$58,2,FALSE),""))),"")</f>
        <v>DD</v>
      </c>
      <c r="I2635" s="23" t="str">
        <f>+IFERROR(VLOOKUP(#REF!,'[2]LISTAS ANEXO 1. 4'!$B$74:$C$90,2,FALSE),"")</f>
        <v/>
      </c>
      <c r="J2635" s="23" t="str">
        <f>+IFERROR(VLOOKUP(X2635,[2]ORDINALES!$B$2:$C$5,2,FALSE),"")</f>
        <v>CTADOS</v>
      </c>
      <c r="K2635" s="23" t="str">
        <f>+IFERROR(VLOOKUP(#REF!,[2]REGION!$G$2:$I$1125,2,FALSE),"")</f>
        <v/>
      </c>
      <c r="L2635" s="23" t="str">
        <f>+IFERROR(VLOOKUP(AI2635,[2]REGION!$G$2:$I$1125,2,FALSE),"")</f>
        <v>NARINO</v>
      </c>
      <c r="M2635" s="23" t="str">
        <f>+IFERROR(VLOOKUP(#REF!,[2]ORDINALES!$H$2:$I$382,2,FALSE),"")</f>
        <v/>
      </c>
      <c r="N2635" s="23" t="str">
        <f>IFERROR(VLOOKUP(U2635,'[2]Lista Willy'!$B$11:$D$14,3,FALSE),"")</f>
        <v>REC_11</v>
      </c>
      <c r="O2635" s="24"/>
      <c r="P2635" s="90">
        <v>81006</v>
      </c>
      <c r="Q2635" s="90" t="s">
        <v>540</v>
      </c>
      <c r="R2635" s="90" t="s">
        <v>2496</v>
      </c>
      <c r="S2635" s="90" t="s">
        <v>2564</v>
      </c>
      <c r="T2635" s="90" t="s">
        <v>2496</v>
      </c>
      <c r="U2635" s="90" t="s">
        <v>52</v>
      </c>
      <c r="V2635" s="94" t="s">
        <v>53</v>
      </c>
      <c r="W2635" s="90" t="s">
        <v>54</v>
      </c>
      <c r="X2635" s="90" t="s">
        <v>55</v>
      </c>
      <c r="Y2635" s="90" t="s">
        <v>2572</v>
      </c>
      <c r="Z2635" s="87">
        <v>10000000</v>
      </c>
      <c r="AA2635" s="120"/>
      <c r="AB2635" s="87"/>
      <c r="AC2635" s="87"/>
      <c r="AD2635" s="87"/>
      <c r="AE2635" s="120">
        <v>10000000</v>
      </c>
      <c r="AF2635" s="120"/>
      <c r="AG2635" s="89">
        <v>0</v>
      </c>
      <c r="AH2635" s="90" t="s">
        <v>567</v>
      </c>
      <c r="AI2635" s="90" t="s">
        <v>1702</v>
      </c>
      <c r="AJ2635" s="90" t="s">
        <v>2566</v>
      </c>
      <c r="AK2635" s="90"/>
      <c r="AL2635" s="90" t="s">
        <v>57</v>
      </c>
      <c r="AM2635" s="90"/>
      <c r="AN2635" s="90" t="s">
        <v>57</v>
      </c>
      <c r="AO2635" s="90"/>
      <c r="AP2635" s="90" t="s">
        <v>57</v>
      </c>
      <c r="AQ2635" s="90"/>
      <c r="AR2635" s="90" t="s">
        <v>57</v>
      </c>
      <c r="AS2635" s="90" t="s">
        <v>60</v>
      </c>
      <c r="AT2635" s="90" t="s">
        <v>61</v>
      </c>
      <c r="AU2635" s="97" t="s">
        <v>62</v>
      </c>
      <c r="AV2635" s="98" t="s">
        <v>125</v>
      </c>
      <c r="AW2635" s="98" t="s">
        <v>324</v>
      </c>
      <c r="AX2635" s="97">
        <v>3202005</v>
      </c>
      <c r="AY2635" s="98" t="s">
        <v>325</v>
      </c>
      <c r="AZ2635" s="98" t="s">
        <v>389</v>
      </c>
      <c r="BA2635" s="24"/>
    </row>
    <row r="2636" spans="1:53" ht="84.75" customHeight="1">
      <c r="A2636" s="23" t="str">
        <f>+IFERROR(VLOOKUP(R2636,'[2]Listas niveles'!$D$2:$E$11,2,FALSE),"")</f>
        <v>DTPA</v>
      </c>
      <c r="B2636" s="23" t="str">
        <f>+IFERROR(VLOOKUP(AS2636,'[2]Listas anexo 1'!$A$7:$B$8,2,FALSE),"")</f>
        <v>ADMIN</v>
      </c>
      <c r="C2636" s="23" t="str">
        <f>+IFERROR(VLOOKUP(AT2636,'[2]Listas anexo 1'!$A$13:$B$15,2,FALSE),"")</f>
        <v>ADMINYCOOR</v>
      </c>
      <c r="D2636" s="23" t="str">
        <f>+IFERROR(VLOOKUP(AT2636,'[2]Listas anexo 1'!$A$13:$C$15,3,FALSE),"")</f>
        <v>CONTRIBUIR</v>
      </c>
      <c r="E2636" s="23" t="str">
        <f>+IFERROR(VLOOKUP(AT2636,'[2]Listas anexo 1'!$A$19:$B$21,2,FALSE),"")</f>
        <v>ADMINOB</v>
      </c>
      <c r="F2636" s="23" t="str">
        <f>+IFERROR(VLOOKUP(AV2636,'[2]Listas anexo 1'!$J$13:$K$21,2,FALSE),"")</f>
        <v>ADOBI</v>
      </c>
      <c r="G2636" s="23" t="str">
        <f>+IFERROR(VLOOKUP(AW2636,'[2]LISTAS ANEXO 1. 2'!$A$9:$B$38,2,FALSE),"")</f>
        <v>AIII</v>
      </c>
      <c r="H2636" s="23" t="str">
        <f>+IFERROR(IF(C2636="ADMINYCOOR",VLOOKUP(AY2636,'[2]LISTAS ANEXO 1. 3'!$B$13:$C$42,2,FALSE),IF(C2636="TASAS",VLOOKUP(AY2636,'[2]LISTAS ANEXO 1. 3'!$B$43:$C$51,2,FALSE),IF(C2636="FORTALECIMIENTO",VLOOKUP(AY2636,'[2]LISTAS ANEXO 1. 3'!$B$52:$C$58,2,FALSE),""))),"")</f>
        <v>DD</v>
      </c>
      <c r="I2636" s="23" t="str">
        <f>+IFERROR(VLOOKUP(#REF!,'[2]LISTAS ANEXO 1. 4'!$B$74:$C$90,2,FALSE),"")</f>
        <v/>
      </c>
      <c r="J2636" s="23" t="str">
        <f>+IFERROR(VLOOKUP(X2636,[2]ORDINALES!$B$2:$C$5,2,FALSE),"")</f>
        <v>CTADOS</v>
      </c>
      <c r="K2636" s="23" t="str">
        <f>+IFERROR(VLOOKUP(#REF!,[2]REGION!$G$2:$I$1125,2,FALSE),"")</f>
        <v/>
      </c>
      <c r="L2636" s="23" t="str">
        <f>+IFERROR(VLOOKUP(AI2636,[2]REGION!$G$2:$I$1125,2,FALSE),"")</f>
        <v>NARINO</v>
      </c>
      <c r="M2636" s="23" t="str">
        <f>+IFERROR(VLOOKUP(#REF!,[2]ORDINALES!$H$2:$I$382,2,FALSE),"")</f>
        <v/>
      </c>
      <c r="N2636" s="23" t="str">
        <f>IFERROR(VLOOKUP(U2636,'[2]Lista Willy'!$B$11:$D$14,3,FALSE),"")</f>
        <v>REC_11</v>
      </c>
      <c r="O2636" s="24"/>
      <c r="P2636" s="90">
        <v>81007</v>
      </c>
      <c r="Q2636" s="90" t="s">
        <v>540</v>
      </c>
      <c r="R2636" s="90" t="s">
        <v>2496</v>
      </c>
      <c r="S2636" s="90" t="s">
        <v>2564</v>
      </c>
      <c r="T2636" s="90" t="s">
        <v>2496</v>
      </c>
      <c r="U2636" s="90" t="s">
        <v>52</v>
      </c>
      <c r="V2636" s="94" t="s">
        <v>53</v>
      </c>
      <c r="W2636" s="90" t="s">
        <v>54</v>
      </c>
      <c r="X2636" s="90" t="s">
        <v>55</v>
      </c>
      <c r="Y2636" s="90" t="s">
        <v>2573</v>
      </c>
      <c r="Z2636" s="87">
        <v>5000000</v>
      </c>
      <c r="AA2636" s="120"/>
      <c r="AB2636" s="87"/>
      <c r="AC2636" s="87"/>
      <c r="AD2636" s="87"/>
      <c r="AE2636" s="120">
        <v>5000000</v>
      </c>
      <c r="AF2636" s="120"/>
      <c r="AG2636" s="89">
        <v>0</v>
      </c>
      <c r="AH2636" s="90" t="s">
        <v>567</v>
      </c>
      <c r="AI2636" s="90" t="s">
        <v>1702</v>
      </c>
      <c r="AJ2636" s="90" t="s">
        <v>2566</v>
      </c>
      <c r="AK2636" s="90"/>
      <c r="AL2636" s="90" t="s">
        <v>57</v>
      </c>
      <c r="AM2636" s="90"/>
      <c r="AN2636" s="90" t="s">
        <v>57</v>
      </c>
      <c r="AO2636" s="90"/>
      <c r="AP2636" s="90" t="s">
        <v>57</v>
      </c>
      <c r="AQ2636" s="90"/>
      <c r="AR2636" s="90" t="s">
        <v>57</v>
      </c>
      <c r="AS2636" s="90" t="s">
        <v>60</v>
      </c>
      <c r="AT2636" s="90" t="s">
        <v>61</v>
      </c>
      <c r="AU2636" s="97" t="s">
        <v>62</v>
      </c>
      <c r="AV2636" s="98" t="s">
        <v>125</v>
      </c>
      <c r="AW2636" s="98" t="s">
        <v>324</v>
      </c>
      <c r="AX2636" s="97">
        <v>3202005</v>
      </c>
      <c r="AY2636" s="98" t="s">
        <v>325</v>
      </c>
      <c r="AZ2636" s="98" t="s">
        <v>389</v>
      </c>
      <c r="BA2636" s="24"/>
    </row>
    <row r="2637" spans="1:53" ht="84.75" customHeight="1">
      <c r="A2637" s="23" t="str">
        <f>+IFERROR(VLOOKUP(R2637,'[2]Listas niveles'!$D$2:$E$11,2,FALSE),"")</f>
        <v>DTPA</v>
      </c>
      <c r="B2637" s="23" t="str">
        <f>+IFERROR(VLOOKUP(AS2637,'[2]Listas anexo 1'!$A$7:$B$8,2,FALSE),"")</f>
        <v>ADMIN</v>
      </c>
      <c r="C2637" s="23" t="str">
        <f>+IFERROR(VLOOKUP(AT2637,'[2]Listas anexo 1'!$A$13:$B$15,2,FALSE),"")</f>
        <v>ADMINYCOOR</v>
      </c>
      <c r="D2637" s="23" t="str">
        <f>+IFERROR(VLOOKUP(AT2637,'[2]Listas anexo 1'!$A$13:$C$15,3,FALSE),"")</f>
        <v>CONTRIBUIR</v>
      </c>
      <c r="E2637" s="23" t="str">
        <f>+IFERROR(VLOOKUP(AT2637,'[2]Listas anexo 1'!$A$19:$B$21,2,FALSE),"")</f>
        <v>ADMINOB</v>
      </c>
      <c r="F2637" s="23" t="str">
        <f>+IFERROR(VLOOKUP(AV2637,'[2]Listas anexo 1'!$J$13:$K$21,2,FALSE),"")</f>
        <v>ADOBI</v>
      </c>
      <c r="G2637" s="23" t="str">
        <f>+IFERROR(VLOOKUP(AW2637,'[2]LISTAS ANEXO 1. 2'!$A$9:$B$38,2,FALSE),"")</f>
        <v>AIII</v>
      </c>
      <c r="H2637" s="23" t="str">
        <f>+IFERROR(IF(C2637="ADMINYCOOR",VLOOKUP(AY2637,'[2]LISTAS ANEXO 1. 3'!$B$13:$C$42,2,FALSE),IF(C2637="TASAS",VLOOKUP(AY2637,'[2]LISTAS ANEXO 1. 3'!$B$43:$C$51,2,FALSE),IF(C2637="FORTALECIMIENTO",VLOOKUP(AY2637,'[2]LISTAS ANEXO 1. 3'!$B$52:$C$58,2,FALSE),""))),"")</f>
        <v>DD</v>
      </c>
      <c r="I2637" s="23" t="str">
        <f>+IFERROR(VLOOKUP(#REF!,'[2]LISTAS ANEXO 1. 4'!$B$74:$C$90,2,FALSE),"")</f>
        <v/>
      </c>
      <c r="J2637" s="23" t="str">
        <f>+IFERROR(VLOOKUP(X2637,[2]ORDINALES!$B$2:$C$5,2,FALSE),"")</f>
        <v>CTADOS</v>
      </c>
      <c r="K2637" s="23" t="str">
        <f>+IFERROR(VLOOKUP(#REF!,[2]REGION!$G$2:$I$1125,2,FALSE),"")</f>
        <v/>
      </c>
      <c r="L2637" s="23" t="str">
        <f>+IFERROR(VLOOKUP(AI2637,[2]REGION!$G$2:$I$1125,2,FALSE),"")</f>
        <v>NARINO</v>
      </c>
      <c r="M2637" s="23" t="str">
        <f>+IFERROR(VLOOKUP(#REF!,[2]ORDINALES!$H$2:$I$382,2,FALSE),"")</f>
        <v/>
      </c>
      <c r="N2637" s="23" t="str">
        <f>IFERROR(VLOOKUP(U2637,'[2]Lista Willy'!$B$11:$D$14,3,FALSE),"")</f>
        <v>REC_11</v>
      </c>
      <c r="O2637" s="24"/>
      <c r="P2637" s="90">
        <v>81008</v>
      </c>
      <c r="Q2637" s="90" t="s">
        <v>540</v>
      </c>
      <c r="R2637" s="90" t="s">
        <v>2496</v>
      </c>
      <c r="S2637" s="90" t="s">
        <v>2564</v>
      </c>
      <c r="T2637" s="90" t="s">
        <v>2496</v>
      </c>
      <c r="U2637" s="90" t="s">
        <v>52</v>
      </c>
      <c r="V2637" s="94" t="s">
        <v>53</v>
      </c>
      <c r="W2637" s="90" t="s">
        <v>54</v>
      </c>
      <c r="X2637" s="90" t="s">
        <v>55</v>
      </c>
      <c r="Y2637" s="90" t="s">
        <v>2574</v>
      </c>
      <c r="Z2637" s="87">
        <v>15000000</v>
      </c>
      <c r="AA2637" s="120"/>
      <c r="AB2637" s="87"/>
      <c r="AC2637" s="87"/>
      <c r="AD2637" s="87"/>
      <c r="AE2637" s="120">
        <v>15000000</v>
      </c>
      <c r="AF2637" s="120"/>
      <c r="AG2637" s="89">
        <v>0</v>
      </c>
      <c r="AH2637" s="90" t="s">
        <v>567</v>
      </c>
      <c r="AI2637" s="90" t="s">
        <v>1702</v>
      </c>
      <c r="AJ2637" s="90" t="s">
        <v>2566</v>
      </c>
      <c r="AK2637" s="90"/>
      <c r="AL2637" s="90" t="s">
        <v>57</v>
      </c>
      <c r="AM2637" s="90"/>
      <c r="AN2637" s="90" t="s">
        <v>57</v>
      </c>
      <c r="AO2637" s="90"/>
      <c r="AP2637" s="90" t="s">
        <v>57</v>
      </c>
      <c r="AQ2637" s="90"/>
      <c r="AR2637" s="90" t="s">
        <v>57</v>
      </c>
      <c r="AS2637" s="90" t="s">
        <v>60</v>
      </c>
      <c r="AT2637" s="90" t="s">
        <v>61</v>
      </c>
      <c r="AU2637" s="97" t="s">
        <v>62</v>
      </c>
      <c r="AV2637" s="98" t="s">
        <v>125</v>
      </c>
      <c r="AW2637" s="98" t="s">
        <v>324</v>
      </c>
      <c r="AX2637" s="97">
        <v>3202005</v>
      </c>
      <c r="AY2637" s="98" t="s">
        <v>325</v>
      </c>
      <c r="AZ2637" s="98" t="s">
        <v>326</v>
      </c>
      <c r="BA2637" s="24"/>
    </row>
    <row r="2638" spans="1:53" ht="84.75" customHeight="1">
      <c r="A2638" s="23" t="str">
        <f>+IFERROR(VLOOKUP(R2638,'[2]Listas niveles'!$D$2:$E$11,2,FALSE),"")</f>
        <v>DTPA</v>
      </c>
      <c r="B2638" s="23" t="str">
        <f>+IFERROR(VLOOKUP(AS2638,'[2]Listas anexo 1'!$A$7:$B$8,2,FALSE),"")</f>
        <v>ADMIN</v>
      </c>
      <c r="C2638" s="23" t="str">
        <f>+IFERROR(VLOOKUP(AT2638,'[2]Listas anexo 1'!$A$13:$B$15,2,FALSE),"")</f>
        <v>ADMINYCOOR</v>
      </c>
      <c r="D2638" s="23" t="str">
        <f>+IFERROR(VLOOKUP(AT2638,'[2]Listas anexo 1'!$A$13:$C$15,3,FALSE),"")</f>
        <v>CONTRIBUIR</v>
      </c>
      <c r="E2638" s="23" t="str">
        <f>+IFERROR(VLOOKUP(AT2638,'[2]Listas anexo 1'!$A$19:$B$21,2,FALSE),"")</f>
        <v>ADMINOB</v>
      </c>
      <c r="F2638" s="23" t="str">
        <f>+IFERROR(VLOOKUP(AV2638,'[2]Listas anexo 1'!$J$13:$K$21,2,FALSE),"")</f>
        <v>ADOBIII</v>
      </c>
      <c r="G2638" s="23" t="str">
        <f>+IFERROR(VLOOKUP(AW2638,'[2]LISTAS ANEXO 1. 2'!$A$9:$B$38,2,FALSE),"")</f>
        <v>AIX</v>
      </c>
      <c r="H2638" s="23" t="str">
        <f>+IFERROR(IF(C2638="ADMINYCOOR",VLOOKUP(AY2638,'[2]LISTAS ANEXO 1. 3'!$B$13:$C$42,2,FALSE),IF(C2638="TASAS",VLOOKUP(AY2638,'[2]LISTAS ANEXO 1. 3'!$B$43:$C$51,2,FALSE),IF(C2638="FORTALECIMIENTO",VLOOKUP(AY2638,'[2]LISTAS ANEXO 1. 3'!$B$52:$C$58,2,FALSE),""))),"")</f>
        <v>NN</v>
      </c>
      <c r="I2638" s="23" t="str">
        <f>+IFERROR(VLOOKUP(#REF!,'[2]LISTAS ANEXO 1. 4'!$B$74:$C$90,2,FALSE),"")</f>
        <v/>
      </c>
      <c r="J2638" s="23" t="str">
        <f>+IFERROR(VLOOKUP(X2638,[2]ORDINALES!$B$2:$C$5,2,FALSE),"")</f>
        <v>CTADOS</v>
      </c>
      <c r="K2638" s="23" t="str">
        <f>+IFERROR(VLOOKUP(#REF!,[2]REGION!$G$2:$I$1125,2,FALSE),"")</f>
        <v/>
      </c>
      <c r="L2638" s="23" t="str">
        <f>+IFERROR(VLOOKUP(AI2638,[2]REGION!$G$2:$I$1125,2,FALSE),"")</f>
        <v>NARINO</v>
      </c>
      <c r="M2638" s="23" t="str">
        <f>+IFERROR(VLOOKUP(#REF!,[2]ORDINALES!$H$2:$I$382,2,FALSE),"")</f>
        <v/>
      </c>
      <c r="N2638" s="23" t="str">
        <f>IFERROR(VLOOKUP(U2638,'[2]Lista Willy'!$B$11:$D$14,3,FALSE),"")</f>
        <v>REC_11</v>
      </c>
      <c r="O2638" s="24"/>
      <c r="P2638" s="90">
        <v>81009</v>
      </c>
      <c r="Q2638" s="90" t="s">
        <v>540</v>
      </c>
      <c r="R2638" s="90" t="s">
        <v>2496</v>
      </c>
      <c r="S2638" s="90" t="s">
        <v>2564</v>
      </c>
      <c r="T2638" s="90" t="s">
        <v>2496</v>
      </c>
      <c r="U2638" s="90" t="s">
        <v>52</v>
      </c>
      <c r="V2638" s="94" t="s">
        <v>53</v>
      </c>
      <c r="W2638" s="90" t="s">
        <v>54</v>
      </c>
      <c r="X2638" s="90" t="s">
        <v>55</v>
      </c>
      <c r="Y2638" s="90" t="s">
        <v>2575</v>
      </c>
      <c r="Z2638" s="87">
        <v>37762890</v>
      </c>
      <c r="AA2638" s="120"/>
      <c r="AB2638" s="87"/>
      <c r="AC2638" s="87"/>
      <c r="AD2638" s="87"/>
      <c r="AE2638" s="120">
        <v>37762890</v>
      </c>
      <c r="AF2638" s="120"/>
      <c r="AG2638" s="89">
        <v>0</v>
      </c>
      <c r="AH2638" s="90" t="s">
        <v>567</v>
      </c>
      <c r="AI2638" s="90" t="s">
        <v>1702</v>
      </c>
      <c r="AJ2638" s="90" t="s">
        <v>2566</v>
      </c>
      <c r="AK2638" s="90"/>
      <c r="AL2638" s="90" t="s">
        <v>57</v>
      </c>
      <c r="AM2638" s="90"/>
      <c r="AN2638" s="90" t="s">
        <v>57</v>
      </c>
      <c r="AO2638" s="90"/>
      <c r="AP2638" s="90" t="s">
        <v>57</v>
      </c>
      <c r="AQ2638" s="90"/>
      <c r="AR2638" s="90" t="s">
        <v>57</v>
      </c>
      <c r="AS2638" s="90" t="s">
        <v>60</v>
      </c>
      <c r="AT2638" s="90" t="s">
        <v>61</v>
      </c>
      <c r="AU2638" s="97" t="s">
        <v>62</v>
      </c>
      <c r="AV2638" s="98" t="s">
        <v>272</v>
      </c>
      <c r="AW2638" s="98" t="s">
        <v>413</v>
      </c>
      <c r="AX2638" s="97">
        <v>3202014</v>
      </c>
      <c r="AY2638" s="98" t="s">
        <v>418</v>
      </c>
      <c r="AZ2638" s="98" t="s">
        <v>415</v>
      </c>
      <c r="BA2638" s="24"/>
    </row>
    <row r="2639" spans="1:53" ht="84.75" customHeight="1">
      <c r="A2639" s="23" t="str">
        <f>+IFERROR(VLOOKUP(R2639,'[2]Listas niveles'!$D$2:$E$11,2,FALSE),"")</f>
        <v>DTPA</v>
      </c>
      <c r="B2639" s="23" t="str">
        <f>+IFERROR(VLOOKUP(AS2639,'[2]Listas anexo 1'!$A$7:$B$8,2,FALSE),"")</f>
        <v>ADMIN</v>
      </c>
      <c r="C2639" s="23" t="str">
        <f>+IFERROR(VLOOKUP(AT2639,'[2]Listas anexo 1'!$A$13:$B$15,2,FALSE),"")</f>
        <v>ADMINYCOOR</v>
      </c>
      <c r="D2639" s="23" t="str">
        <f>+IFERROR(VLOOKUP(AT2639,'[2]Listas anexo 1'!$A$13:$C$15,3,FALSE),"")</f>
        <v>CONTRIBUIR</v>
      </c>
      <c r="E2639" s="23" t="str">
        <f>+IFERROR(VLOOKUP(AT2639,'[2]Listas anexo 1'!$A$19:$B$21,2,FALSE),"")</f>
        <v>ADMINOB</v>
      </c>
      <c r="F2639" s="23" t="str">
        <f>+IFERROR(VLOOKUP(AV2639,'[2]Listas anexo 1'!$J$13:$K$21,2,FALSE),"")</f>
        <v>ADOBIII</v>
      </c>
      <c r="G2639" s="23" t="str">
        <f>+IFERROR(VLOOKUP(AW2639,'[2]LISTAS ANEXO 1. 2'!$A$9:$B$38,2,FALSE),"")</f>
        <v>AX</v>
      </c>
      <c r="H2639" s="23" t="str">
        <f>+IFERROR(IF(C2639="ADMINYCOOR",VLOOKUP(AY2639,'[2]LISTAS ANEXO 1. 3'!$B$13:$C$42,2,FALSE),IF(C2639="TASAS",VLOOKUP(AY2639,'[2]LISTAS ANEXO 1. 3'!$B$43:$C$51,2,FALSE),IF(C2639="FORTALECIMIENTO",VLOOKUP(AY2639,'[2]LISTAS ANEXO 1. 3'!$B$52:$C$58,2,FALSE),""))),"")</f>
        <v>OO</v>
      </c>
      <c r="I2639" s="23" t="str">
        <f>+IFERROR(VLOOKUP(#REF!,'[2]LISTAS ANEXO 1. 4'!$B$74:$C$90,2,FALSE),"")</f>
        <v/>
      </c>
      <c r="J2639" s="23" t="str">
        <f>+IFERROR(VLOOKUP(X2639,[2]ORDINALES!$B$2:$C$5,2,FALSE),"")</f>
        <v>CTADOS</v>
      </c>
      <c r="K2639" s="23" t="str">
        <f>+IFERROR(VLOOKUP(#REF!,[2]REGION!$G$2:$I$1125,2,FALSE),"")</f>
        <v/>
      </c>
      <c r="L2639" s="23" t="str">
        <f>+IFERROR(VLOOKUP(AI2639,[2]REGION!$G$2:$I$1125,2,FALSE),"")</f>
        <v>NARINO</v>
      </c>
      <c r="M2639" s="23" t="str">
        <f>+IFERROR(VLOOKUP(#REF!,[2]ORDINALES!$H$2:$I$382,2,FALSE),"")</f>
        <v/>
      </c>
      <c r="N2639" s="23" t="str">
        <f>IFERROR(VLOOKUP(U2639,'[2]Lista Willy'!$B$11:$D$14,3,FALSE),"")</f>
        <v>REC_11</v>
      </c>
      <c r="O2639" s="24"/>
      <c r="P2639" s="90">
        <v>81010</v>
      </c>
      <c r="Q2639" s="90" t="s">
        <v>540</v>
      </c>
      <c r="R2639" s="90" t="s">
        <v>2496</v>
      </c>
      <c r="S2639" s="90" t="s">
        <v>2564</v>
      </c>
      <c r="T2639" s="90" t="s">
        <v>2496</v>
      </c>
      <c r="U2639" s="90" t="s">
        <v>52</v>
      </c>
      <c r="V2639" s="94" t="s">
        <v>53</v>
      </c>
      <c r="W2639" s="90" t="s">
        <v>54</v>
      </c>
      <c r="X2639" s="90" t="s">
        <v>55</v>
      </c>
      <c r="Y2639" s="90" t="s">
        <v>2576</v>
      </c>
      <c r="Z2639" s="87">
        <v>40791941</v>
      </c>
      <c r="AA2639" s="120"/>
      <c r="AB2639" s="87"/>
      <c r="AC2639" s="87"/>
      <c r="AD2639" s="87"/>
      <c r="AE2639" s="120">
        <v>40791941</v>
      </c>
      <c r="AF2639" s="120"/>
      <c r="AG2639" s="89">
        <v>0</v>
      </c>
      <c r="AH2639" s="90" t="s">
        <v>567</v>
      </c>
      <c r="AI2639" s="90" t="s">
        <v>1702</v>
      </c>
      <c r="AJ2639" s="90" t="s">
        <v>2566</v>
      </c>
      <c r="AK2639" s="90"/>
      <c r="AL2639" s="90" t="s">
        <v>57</v>
      </c>
      <c r="AM2639" s="90"/>
      <c r="AN2639" s="90" t="s">
        <v>57</v>
      </c>
      <c r="AO2639" s="90"/>
      <c r="AP2639" s="90" t="s">
        <v>57</v>
      </c>
      <c r="AQ2639" s="90"/>
      <c r="AR2639" s="90" t="s">
        <v>57</v>
      </c>
      <c r="AS2639" s="90" t="s">
        <v>60</v>
      </c>
      <c r="AT2639" s="90" t="s">
        <v>61</v>
      </c>
      <c r="AU2639" s="97" t="s">
        <v>62</v>
      </c>
      <c r="AV2639" s="98" t="s">
        <v>272</v>
      </c>
      <c r="AW2639" s="98" t="s">
        <v>335</v>
      </c>
      <c r="AX2639" s="97">
        <v>3202004</v>
      </c>
      <c r="AY2639" s="98" t="s">
        <v>336</v>
      </c>
      <c r="AZ2639" s="98" t="s">
        <v>888</v>
      </c>
      <c r="BA2639" s="24"/>
    </row>
    <row r="2640" spans="1:53" ht="84.75" customHeight="1">
      <c r="A2640" s="23" t="str">
        <f>+IFERROR(VLOOKUP(R2640,'[2]Listas niveles'!$D$2:$E$11,2,FALSE),"")</f>
        <v>DTPA</v>
      </c>
      <c r="B2640" s="23" t="str">
        <f>+IFERROR(VLOOKUP(AS2640,'[2]Listas anexo 1'!$A$7:$B$8,2,FALSE),"")</f>
        <v>ADMIN</v>
      </c>
      <c r="C2640" s="23" t="str">
        <f>+IFERROR(VLOOKUP(AT2640,'[2]Listas anexo 1'!$A$13:$B$15,2,FALSE),"")</f>
        <v>ADMINYCOOR</v>
      </c>
      <c r="D2640" s="23" t="str">
        <f>+IFERROR(VLOOKUP(AT2640,'[2]Listas anexo 1'!$A$13:$C$15,3,FALSE),"")</f>
        <v>CONTRIBUIR</v>
      </c>
      <c r="E2640" s="23" t="str">
        <f>+IFERROR(VLOOKUP(AT2640,'[2]Listas anexo 1'!$A$19:$B$21,2,FALSE),"")</f>
        <v>ADMINOB</v>
      </c>
      <c r="F2640" s="23" t="str">
        <f>+IFERROR(VLOOKUP(AV2640,'[2]Listas anexo 1'!$J$13:$K$21,2,FALSE),"")</f>
        <v>ADOBIV</v>
      </c>
      <c r="G2640" s="23" t="str">
        <f>+IFERROR(VLOOKUP(AW2640,'[2]LISTAS ANEXO 1. 2'!$A$9:$B$38,2,FALSE),"")</f>
        <v>AXVI</v>
      </c>
      <c r="H2640" s="23" t="str">
        <f>+IFERROR(IF(C2640="ADMINYCOOR",VLOOKUP(AY2640,'[2]LISTAS ANEXO 1. 3'!$B$13:$C$42,2,FALSE),IF(C2640="TASAS",VLOOKUP(AY2640,'[2]LISTAS ANEXO 1. 3'!$B$43:$C$51,2,FALSE),IF(C2640="FORTALECIMIENTO",VLOOKUP(AY2640,'[2]LISTAS ANEXO 1. 3'!$B$52:$C$58,2,FALSE),""))),"")</f>
        <v>CD</v>
      </c>
      <c r="I2640" s="23" t="str">
        <f>+IFERROR(VLOOKUP(#REF!,'[2]LISTAS ANEXO 1. 4'!$B$74:$C$90,2,FALSE),"")</f>
        <v/>
      </c>
      <c r="J2640" s="23" t="str">
        <f>+IFERROR(VLOOKUP(X2640,[2]ORDINALES!$B$2:$C$5,2,FALSE),"")</f>
        <v>CTADOS</v>
      </c>
      <c r="K2640" s="23" t="str">
        <f>+IFERROR(VLOOKUP(#REF!,[2]REGION!$G$2:$I$1125,2,FALSE),"")</f>
        <v/>
      </c>
      <c r="L2640" s="23" t="str">
        <f>+IFERROR(VLOOKUP(AI2640,[2]REGION!$G$2:$I$1125,2,FALSE),"")</f>
        <v>NARINO</v>
      </c>
      <c r="M2640" s="23" t="str">
        <f>+IFERROR(VLOOKUP(#REF!,[2]ORDINALES!$H$2:$I$382,2,FALSE),"")</f>
        <v/>
      </c>
      <c r="N2640" s="23" t="str">
        <f>IFERROR(VLOOKUP(U2640,'[2]Lista Willy'!$B$11:$D$14,3,FALSE),"")</f>
        <v>REC_11</v>
      </c>
      <c r="O2640" s="24"/>
      <c r="P2640" s="90">
        <v>81011</v>
      </c>
      <c r="Q2640" s="90" t="s">
        <v>540</v>
      </c>
      <c r="R2640" s="90" t="s">
        <v>2496</v>
      </c>
      <c r="S2640" s="90" t="s">
        <v>2564</v>
      </c>
      <c r="T2640" s="90" t="s">
        <v>2496</v>
      </c>
      <c r="U2640" s="90" t="s">
        <v>52</v>
      </c>
      <c r="V2640" s="94" t="s">
        <v>53</v>
      </c>
      <c r="W2640" s="90" t="s">
        <v>54</v>
      </c>
      <c r="X2640" s="90" t="s">
        <v>55</v>
      </c>
      <c r="Y2640" s="90" t="s">
        <v>2577</v>
      </c>
      <c r="Z2640" s="87">
        <v>45100000</v>
      </c>
      <c r="AA2640" s="120"/>
      <c r="AB2640" s="87"/>
      <c r="AC2640" s="87"/>
      <c r="AD2640" s="87"/>
      <c r="AE2640" s="120">
        <v>45100000</v>
      </c>
      <c r="AF2640" s="120"/>
      <c r="AG2640" s="89">
        <v>0</v>
      </c>
      <c r="AH2640" s="90" t="s">
        <v>567</v>
      </c>
      <c r="AI2640" s="90" t="s">
        <v>1702</v>
      </c>
      <c r="AJ2640" s="90" t="s">
        <v>2566</v>
      </c>
      <c r="AK2640" s="90"/>
      <c r="AL2640" s="90" t="s">
        <v>57</v>
      </c>
      <c r="AM2640" s="90"/>
      <c r="AN2640" s="90" t="s">
        <v>57</v>
      </c>
      <c r="AO2640" s="90"/>
      <c r="AP2640" s="90" t="s">
        <v>57</v>
      </c>
      <c r="AQ2640" s="90"/>
      <c r="AR2640" s="90" t="s">
        <v>57</v>
      </c>
      <c r="AS2640" s="90" t="s">
        <v>60</v>
      </c>
      <c r="AT2640" s="90" t="s">
        <v>61</v>
      </c>
      <c r="AU2640" s="97" t="s">
        <v>62</v>
      </c>
      <c r="AV2640" s="98" t="s">
        <v>63</v>
      </c>
      <c r="AW2640" s="98" t="s">
        <v>64</v>
      </c>
      <c r="AX2640" s="97">
        <v>3202008</v>
      </c>
      <c r="AY2640" s="98" t="s">
        <v>65</v>
      </c>
      <c r="AZ2640" s="98" t="s">
        <v>175</v>
      </c>
      <c r="BA2640" s="24"/>
    </row>
    <row r="2641" spans="1:53" ht="84.75" customHeight="1">
      <c r="A2641" s="23" t="str">
        <f>+IFERROR(VLOOKUP(R2641,'[2]Listas niveles'!$D$2:$E$11,2,FALSE),"")</f>
        <v>DTPA</v>
      </c>
      <c r="B2641" s="23" t="str">
        <f>+IFERROR(VLOOKUP(AS2641,'[2]Listas anexo 1'!$A$7:$B$8,2,FALSE),"")</f>
        <v>ADMIN</v>
      </c>
      <c r="C2641" s="23" t="str">
        <f>+IFERROR(VLOOKUP(AT2641,'[2]Listas anexo 1'!$A$13:$B$15,2,FALSE),"")</f>
        <v>ADMINYCOOR</v>
      </c>
      <c r="D2641" s="23" t="str">
        <f>+IFERROR(VLOOKUP(AT2641,'[2]Listas anexo 1'!$A$13:$C$15,3,FALSE),"")</f>
        <v>CONTRIBUIR</v>
      </c>
      <c r="E2641" s="23" t="str">
        <f>+IFERROR(VLOOKUP(AT2641,'[2]Listas anexo 1'!$A$19:$B$21,2,FALSE),"")</f>
        <v>ADMINOB</v>
      </c>
      <c r="F2641" s="23" t="str">
        <f>+IFERROR(VLOOKUP(AV2641,'[2]Listas anexo 1'!$J$13:$K$21,2,FALSE),"")</f>
        <v>ADOBI</v>
      </c>
      <c r="G2641" s="23" t="str">
        <f>+IFERROR(VLOOKUP(AW2641,'[2]LISTAS ANEXO 1. 2'!$A$9:$B$38,2,FALSE),"")</f>
        <v>AI</v>
      </c>
      <c r="H2641" s="23" t="str">
        <f>+IFERROR(IF(C2641="ADMINYCOOR",VLOOKUP(AY2641,'[2]LISTAS ANEXO 1. 3'!$B$13:$C$42,2,FALSE),IF(C2641="TASAS",VLOOKUP(AY2641,'[2]LISTAS ANEXO 1. 3'!$B$43:$C$51,2,FALSE),IF(C2641="FORTALECIMIENTO",VLOOKUP(AY2641,'[2]LISTAS ANEXO 1. 3'!$B$52:$C$58,2,FALSE),""))),"")</f>
        <v>AA</v>
      </c>
      <c r="I2641" s="23" t="str">
        <f>+IFERROR(VLOOKUP(#REF!,'[2]LISTAS ANEXO 1. 4'!$B$74:$C$90,2,FALSE),"")</f>
        <v/>
      </c>
      <c r="J2641" s="23" t="str">
        <f>+IFERROR(VLOOKUP(X2641,[2]ORDINALES!$B$2:$C$5,2,FALSE),"")</f>
        <v>CTADOS</v>
      </c>
      <c r="K2641" s="23" t="str">
        <f>+IFERROR(VLOOKUP(#REF!,[2]REGION!$G$2:$I$1125,2,FALSE),"")</f>
        <v/>
      </c>
      <c r="L2641" s="23" t="str">
        <f>+IFERROR(VLOOKUP(AI2641,[2]REGION!$G$2:$I$1125,2,FALSE),"")</f>
        <v>NARINO</v>
      </c>
      <c r="M2641" s="23" t="str">
        <f>+IFERROR(VLOOKUP(#REF!,[2]ORDINALES!$H$2:$I$382,2,FALSE),"")</f>
        <v/>
      </c>
      <c r="N2641" s="23" t="str">
        <f>IFERROR(VLOOKUP(U2641,'[2]Lista Willy'!$B$11:$D$14,3,FALSE),"")</f>
        <v>REC_11</v>
      </c>
      <c r="O2641" s="24"/>
      <c r="P2641" s="90">
        <v>81012</v>
      </c>
      <c r="Q2641" s="90" t="s">
        <v>540</v>
      </c>
      <c r="R2641" s="90" t="s">
        <v>2496</v>
      </c>
      <c r="S2641" s="90" t="s">
        <v>2564</v>
      </c>
      <c r="T2641" s="90" t="s">
        <v>2496</v>
      </c>
      <c r="U2641" s="90" t="s">
        <v>52</v>
      </c>
      <c r="V2641" s="94" t="s">
        <v>53</v>
      </c>
      <c r="W2641" s="90" t="s">
        <v>54</v>
      </c>
      <c r="X2641" s="90" t="s">
        <v>55</v>
      </c>
      <c r="Y2641" s="90" t="s">
        <v>2578</v>
      </c>
      <c r="Z2641" s="87">
        <v>11000000</v>
      </c>
      <c r="AA2641" s="120"/>
      <c r="AB2641" s="87"/>
      <c r="AC2641" s="87"/>
      <c r="AD2641" s="87"/>
      <c r="AE2641" s="120">
        <v>11000000</v>
      </c>
      <c r="AF2641" s="120"/>
      <c r="AG2641" s="88">
        <v>0</v>
      </c>
      <c r="AH2641" s="90" t="s">
        <v>57</v>
      </c>
      <c r="AI2641" s="90" t="s">
        <v>1702</v>
      </c>
      <c r="AJ2641" s="90" t="s">
        <v>2566</v>
      </c>
      <c r="AK2641" s="90"/>
      <c r="AL2641" s="90" t="s">
        <v>57</v>
      </c>
      <c r="AM2641" s="90"/>
      <c r="AN2641" s="90" t="s">
        <v>57</v>
      </c>
      <c r="AO2641" s="90"/>
      <c r="AP2641" s="90" t="s">
        <v>57</v>
      </c>
      <c r="AQ2641" s="90"/>
      <c r="AR2641" s="90" t="s">
        <v>57</v>
      </c>
      <c r="AS2641" s="90" t="s">
        <v>60</v>
      </c>
      <c r="AT2641" s="90" t="s">
        <v>61</v>
      </c>
      <c r="AU2641" s="97" t="s">
        <v>62</v>
      </c>
      <c r="AV2641" s="98" t="s">
        <v>125</v>
      </c>
      <c r="AW2641" s="98" t="s">
        <v>126</v>
      </c>
      <c r="AX2641" s="97">
        <v>3202032</v>
      </c>
      <c r="AY2641" s="98" t="s">
        <v>127</v>
      </c>
      <c r="AZ2641" s="98" t="s">
        <v>128</v>
      </c>
      <c r="BA2641" s="24"/>
    </row>
    <row r="2642" spans="1:53" ht="84.75" customHeight="1">
      <c r="A2642" s="23" t="str">
        <f>+IFERROR(VLOOKUP(R2642,'[2]Listas niveles'!$D$2:$E$11,2,FALSE),"")</f>
        <v>DTPA</v>
      </c>
      <c r="B2642" s="23" t="str">
        <f>+IFERROR(VLOOKUP(AS2642,'[2]Listas anexo 1'!$A$7:$B$8,2,FALSE),"")</f>
        <v>ADMIN</v>
      </c>
      <c r="C2642" s="23" t="str">
        <f>+IFERROR(VLOOKUP(AT2642,'[2]Listas anexo 1'!$A$13:$B$15,2,FALSE),"")</f>
        <v>ADMINYCOOR</v>
      </c>
      <c r="D2642" s="23" t="str">
        <f>+IFERROR(VLOOKUP(AT2642,'[2]Listas anexo 1'!$A$13:$C$15,3,FALSE),"")</f>
        <v>CONTRIBUIR</v>
      </c>
      <c r="E2642" s="23" t="str">
        <f>+IFERROR(VLOOKUP(AT2642,'[2]Listas anexo 1'!$A$19:$B$21,2,FALSE),"")</f>
        <v>ADMINOB</v>
      </c>
      <c r="F2642" s="23" t="str">
        <f>+IFERROR(VLOOKUP(AV2642,'[2]Listas anexo 1'!$J$13:$K$21,2,FALSE),"")</f>
        <v>ADOBI</v>
      </c>
      <c r="G2642" s="23" t="str">
        <f>+IFERROR(VLOOKUP(AW2642,'[2]LISTAS ANEXO 1. 2'!$A$9:$B$38,2,FALSE),"")</f>
        <v>AIII</v>
      </c>
      <c r="H2642" s="23" t="str">
        <f>+IFERROR(IF(C2642="ADMINYCOOR",VLOOKUP(AY2642,'[2]LISTAS ANEXO 1. 3'!$B$13:$C$42,2,FALSE),IF(C2642="TASAS",VLOOKUP(AY2642,'[2]LISTAS ANEXO 1. 3'!$B$43:$C$51,2,FALSE),IF(C2642="FORTALECIMIENTO",VLOOKUP(AY2642,'[2]LISTAS ANEXO 1. 3'!$B$52:$C$58,2,FALSE),""))),"")</f>
        <v>DD</v>
      </c>
      <c r="I2642" s="23" t="str">
        <f>+IFERROR(VLOOKUP(#REF!,'[2]LISTAS ANEXO 1. 4'!$B$74:$C$90,2,FALSE),"")</f>
        <v/>
      </c>
      <c r="J2642" s="23" t="str">
        <f>+IFERROR(VLOOKUP(X2642,[2]ORDINALES!$B$2:$C$5,2,FALSE),"")</f>
        <v>CTADOS</v>
      </c>
      <c r="K2642" s="23" t="str">
        <f>+IFERROR(VLOOKUP(#REF!,[2]REGION!$G$2:$I$1125,2,FALSE),"")</f>
        <v/>
      </c>
      <c r="L2642" s="23" t="str">
        <f>+IFERROR(VLOOKUP(AI2642,[2]REGION!$G$2:$I$1125,2,FALSE),"")</f>
        <v>NARINO</v>
      </c>
      <c r="M2642" s="23" t="str">
        <f>+IFERROR(VLOOKUP(#REF!,[2]ORDINALES!$H$2:$I$382,2,FALSE),"")</f>
        <v/>
      </c>
      <c r="N2642" s="23" t="str">
        <f>IFERROR(VLOOKUP(U2642,'[2]Lista Willy'!$B$11:$D$14,3,FALSE),"")</f>
        <v>REC_20</v>
      </c>
      <c r="O2642" s="24"/>
      <c r="P2642" s="90">
        <v>81013</v>
      </c>
      <c r="Q2642" s="90" t="s">
        <v>540</v>
      </c>
      <c r="R2642" s="90" t="s">
        <v>2496</v>
      </c>
      <c r="S2642" s="90" t="s">
        <v>2564</v>
      </c>
      <c r="T2642" s="90" t="s">
        <v>2496</v>
      </c>
      <c r="U2642" s="90" t="s">
        <v>153</v>
      </c>
      <c r="V2642" s="94" t="s">
        <v>154</v>
      </c>
      <c r="W2642" s="90" t="s">
        <v>54</v>
      </c>
      <c r="X2642" s="90" t="s">
        <v>55</v>
      </c>
      <c r="Y2642" s="90" t="s">
        <v>2579</v>
      </c>
      <c r="Z2642" s="87">
        <v>50000000</v>
      </c>
      <c r="AA2642" s="120"/>
      <c r="AB2642" s="87"/>
      <c r="AC2642" s="87"/>
      <c r="AD2642" s="87"/>
      <c r="AE2642" s="120">
        <v>50000000</v>
      </c>
      <c r="AF2642" s="120"/>
      <c r="AG2642" s="89">
        <v>0</v>
      </c>
      <c r="AH2642" s="90" t="s">
        <v>567</v>
      </c>
      <c r="AI2642" s="90" t="s">
        <v>1702</v>
      </c>
      <c r="AJ2642" s="90" t="s">
        <v>2566</v>
      </c>
      <c r="AK2642" s="90"/>
      <c r="AL2642" s="90" t="s">
        <v>57</v>
      </c>
      <c r="AM2642" s="90"/>
      <c r="AN2642" s="90" t="s">
        <v>57</v>
      </c>
      <c r="AO2642" s="90"/>
      <c r="AP2642" s="90" t="s">
        <v>57</v>
      </c>
      <c r="AQ2642" s="90"/>
      <c r="AR2642" s="90" t="s">
        <v>57</v>
      </c>
      <c r="AS2642" s="90" t="s">
        <v>60</v>
      </c>
      <c r="AT2642" s="90" t="s">
        <v>61</v>
      </c>
      <c r="AU2642" s="97" t="s">
        <v>62</v>
      </c>
      <c r="AV2642" s="98" t="s">
        <v>125</v>
      </c>
      <c r="AW2642" s="98" t="s">
        <v>324</v>
      </c>
      <c r="AX2642" s="97">
        <v>3202005</v>
      </c>
      <c r="AY2642" s="98" t="s">
        <v>325</v>
      </c>
      <c r="AZ2642" s="98" t="s">
        <v>389</v>
      </c>
      <c r="BA2642" s="24"/>
    </row>
    <row r="2643" spans="1:53" ht="84.75" customHeight="1">
      <c r="A2643" s="23" t="str">
        <f>+IFERROR(VLOOKUP(R2643,'[2]Listas niveles'!$D$2:$E$11,2,FALSE),"")</f>
        <v>DTPA</v>
      </c>
      <c r="B2643" s="23" t="str">
        <f>+IFERROR(VLOOKUP(AS2643,'[2]Listas anexo 1'!$A$7:$B$8,2,FALSE),"")</f>
        <v>ADMIN</v>
      </c>
      <c r="C2643" s="23" t="str">
        <f>+IFERROR(VLOOKUP(AT2643,'[2]Listas anexo 1'!$A$13:$B$15,2,FALSE),"")</f>
        <v>ADMINYCOOR</v>
      </c>
      <c r="D2643" s="23" t="str">
        <f>+IFERROR(VLOOKUP(AT2643,'[2]Listas anexo 1'!$A$13:$C$15,3,FALSE),"")</f>
        <v>CONTRIBUIR</v>
      </c>
      <c r="E2643" s="23" t="str">
        <f>+IFERROR(VLOOKUP(AT2643,'[2]Listas anexo 1'!$A$19:$B$21,2,FALSE),"")</f>
        <v>ADMINOB</v>
      </c>
      <c r="F2643" s="23" t="str">
        <f>+IFERROR(VLOOKUP(AV2643,'[2]Listas anexo 1'!$J$13:$K$21,2,FALSE),"")</f>
        <v>ADOBIV</v>
      </c>
      <c r="G2643" s="23" t="str">
        <f>+IFERROR(VLOOKUP(AW2643,'[2]LISTAS ANEXO 1. 2'!$A$9:$B$38,2,FALSE),"")</f>
        <v>AXVI</v>
      </c>
      <c r="H2643" s="23" t="str">
        <f>+IFERROR(IF(C2643="ADMINYCOOR",VLOOKUP(AY2643,'[2]LISTAS ANEXO 1. 3'!$B$13:$C$42,2,FALSE),IF(C2643="TASAS",VLOOKUP(AY2643,'[2]LISTAS ANEXO 1. 3'!$B$43:$C$51,2,FALSE),IF(C2643="FORTALECIMIENTO",VLOOKUP(AY2643,'[2]LISTAS ANEXO 1. 3'!$B$52:$C$58,2,FALSE),""))),"")</f>
        <v>CD</v>
      </c>
      <c r="I2643" s="23" t="str">
        <f>+IFERROR(VLOOKUP(#REF!,'[2]LISTAS ANEXO 1. 4'!$B$74:$C$90,2,FALSE),"")</f>
        <v/>
      </c>
      <c r="J2643" s="23" t="str">
        <f>+IFERROR(VLOOKUP(X2643,[2]ORDINALES!$B$2:$C$5,2,FALSE),"")</f>
        <v>CTADOS</v>
      </c>
      <c r="K2643" s="23" t="str">
        <f>+IFERROR(VLOOKUP(#REF!,[2]REGION!$G$2:$I$1125,2,FALSE),"")</f>
        <v/>
      </c>
      <c r="L2643" s="23" t="str">
        <f>+IFERROR(VLOOKUP(AI2643,[2]REGION!$G$2:$I$1125,2,FALSE),"")</f>
        <v>NARINO</v>
      </c>
      <c r="M2643" s="23" t="str">
        <f>+IFERROR(VLOOKUP(#REF!,[2]ORDINALES!$H$2:$I$382,2,FALSE),"")</f>
        <v/>
      </c>
      <c r="N2643" s="23" t="str">
        <f>IFERROR(VLOOKUP(U2643,'[2]Lista Willy'!$B$11:$D$14,3,FALSE),"")</f>
        <v>REC_20</v>
      </c>
      <c r="O2643" s="24"/>
      <c r="P2643" s="90">
        <v>81014</v>
      </c>
      <c r="Q2643" s="90" t="s">
        <v>540</v>
      </c>
      <c r="R2643" s="90" t="s">
        <v>2496</v>
      </c>
      <c r="S2643" s="90" t="s">
        <v>2564</v>
      </c>
      <c r="T2643" s="90" t="s">
        <v>2496</v>
      </c>
      <c r="U2643" s="90" t="s">
        <v>153</v>
      </c>
      <c r="V2643" s="94" t="s">
        <v>154</v>
      </c>
      <c r="W2643" s="90" t="s">
        <v>54</v>
      </c>
      <c r="X2643" s="90" t="s">
        <v>55</v>
      </c>
      <c r="Y2643" s="90" t="s">
        <v>2580</v>
      </c>
      <c r="Z2643" s="87">
        <v>80000000</v>
      </c>
      <c r="AA2643" s="120"/>
      <c r="AB2643" s="87"/>
      <c r="AC2643" s="87"/>
      <c r="AD2643" s="87"/>
      <c r="AE2643" s="120">
        <v>80000000</v>
      </c>
      <c r="AF2643" s="120"/>
      <c r="AG2643" s="89">
        <v>0</v>
      </c>
      <c r="AH2643" s="90" t="s">
        <v>567</v>
      </c>
      <c r="AI2643" s="90" t="s">
        <v>1702</v>
      </c>
      <c r="AJ2643" s="90" t="s">
        <v>2566</v>
      </c>
      <c r="AK2643" s="90" t="s">
        <v>1881</v>
      </c>
      <c r="AL2643" s="90" t="s">
        <v>57</v>
      </c>
      <c r="AM2643" s="90"/>
      <c r="AN2643" s="90" t="s">
        <v>57</v>
      </c>
      <c r="AO2643" s="90"/>
      <c r="AP2643" s="90" t="s">
        <v>57</v>
      </c>
      <c r="AQ2643" s="90"/>
      <c r="AR2643" s="90" t="s">
        <v>57</v>
      </c>
      <c r="AS2643" s="90" t="s">
        <v>60</v>
      </c>
      <c r="AT2643" s="90" t="s">
        <v>61</v>
      </c>
      <c r="AU2643" s="97" t="s">
        <v>62</v>
      </c>
      <c r="AV2643" s="98" t="s">
        <v>63</v>
      </c>
      <c r="AW2643" s="98" t="s">
        <v>64</v>
      </c>
      <c r="AX2643" s="97">
        <v>3202008</v>
      </c>
      <c r="AY2643" s="98" t="s">
        <v>65</v>
      </c>
      <c r="AZ2643" s="98" t="s">
        <v>175</v>
      </c>
      <c r="BA2643" s="24"/>
    </row>
    <row r="2644" spans="1:53" ht="84.75" customHeight="1">
      <c r="A2644" s="23" t="str">
        <f>+IFERROR(VLOOKUP(R2644,'[2]Listas niveles'!$D$2:$E$11,2,FALSE),"")</f>
        <v>DTPA</v>
      </c>
      <c r="B2644" s="23" t="str">
        <f>+IFERROR(VLOOKUP(AS2644,'[2]Listas anexo 1'!$A$7:$B$8,2,FALSE),"")</f>
        <v>ADMIN</v>
      </c>
      <c r="C2644" s="23" t="str">
        <f>+IFERROR(VLOOKUP(AT2644,'[2]Listas anexo 1'!$A$13:$B$15,2,FALSE),"")</f>
        <v>ADMINYCOOR</v>
      </c>
      <c r="D2644" s="23" t="str">
        <f>+IFERROR(VLOOKUP(AT2644,'[2]Listas anexo 1'!$A$13:$C$15,3,FALSE),"")</f>
        <v>CONTRIBUIR</v>
      </c>
      <c r="E2644" s="23" t="str">
        <f>+IFERROR(VLOOKUP(AT2644,'[2]Listas anexo 1'!$A$19:$B$21,2,FALSE),"")</f>
        <v>ADMINOB</v>
      </c>
      <c r="F2644" s="23" t="str">
        <f>+IFERROR(VLOOKUP(AV2644,'[2]Listas anexo 1'!$J$13:$K$21,2,FALSE),"")</f>
        <v>ADOBIV</v>
      </c>
      <c r="G2644" s="23" t="str">
        <f>+IFERROR(VLOOKUP(AW2644,'[2]LISTAS ANEXO 1. 2'!$A$9:$B$38,2,FALSE),"")</f>
        <v>AXVI</v>
      </c>
      <c r="H2644" s="23" t="str">
        <f>+IFERROR(IF(C2644="ADMINYCOOR",VLOOKUP(AY2644,'[2]LISTAS ANEXO 1. 3'!$B$13:$C$42,2,FALSE),IF(C2644="TASAS",VLOOKUP(AY2644,'[2]LISTAS ANEXO 1. 3'!$B$43:$C$51,2,FALSE),IF(C2644="FORTALECIMIENTO",VLOOKUP(AY2644,'[2]LISTAS ANEXO 1. 3'!$B$52:$C$58,2,FALSE),""))),"")</f>
        <v>CD</v>
      </c>
      <c r="I2644" s="23" t="str">
        <f>+IFERROR(VLOOKUP(#REF!,'[2]LISTAS ANEXO 1. 4'!$B$74:$C$90,2,FALSE),"")</f>
        <v/>
      </c>
      <c r="J2644" s="23" t="str">
        <f>+IFERROR(VLOOKUP(X2644,[2]ORDINALES!$B$2:$C$5,2,FALSE),"")</f>
        <v>CTADOS</v>
      </c>
      <c r="K2644" s="23" t="str">
        <f>+IFERROR(VLOOKUP(#REF!,[2]REGION!$G$2:$I$1125,2,FALSE),"")</f>
        <v/>
      </c>
      <c r="L2644" s="23" t="str">
        <f>+IFERROR(VLOOKUP(AI2644,[2]REGION!$G$2:$I$1125,2,FALSE),"")</f>
        <v>NARINO</v>
      </c>
      <c r="M2644" s="23" t="str">
        <f>+IFERROR(VLOOKUP(#REF!,[2]ORDINALES!$H$2:$I$382,2,FALSE),"")</f>
        <v/>
      </c>
      <c r="N2644" s="23" t="str">
        <f>IFERROR(VLOOKUP(U2644,'[2]Lista Willy'!$B$11:$D$14,3,FALSE),"")</f>
        <v>REC_20</v>
      </c>
      <c r="O2644" s="24"/>
      <c r="P2644" s="90">
        <v>81015</v>
      </c>
      <c r="Q2644" s="90" t="s">
        <v>540</v>
      </c>
      <c r="R2644" s="90" t="s">
        <v>2496</v>
      </c>
      <c r="S2644" s="90" t="s">
        <v>2564</v>
      </c>
      <c r="T2644" s="90" t="s">
        <v>2496</v>
      </c>
      <c r="U2644" s="90" t="s">
        <v>153</v>
      </c>
      <c r="V2644" s="94" t="s">
        <v>154</v>
      </c>
      <c r="W2644" s="90" t="s">
        <v>54</v>
      </c>
      <c r="X2644" s="90" t="s">
        <v>55</v>
      </c>
      <c r="Y2644" s="90" t="s">
        <v>2581</v>
      </c>
      <c r="Z2644" s="87">
        <v>3000000</v>
      </c>
      <c r="AA2644" s="120"/>
      <c r="AB2644" s="87"/>
      <c r="AC2644" s="87"/>
      <c r="AD2644" s="87"/>
      <c r="AE2644" s="120">
        <v>3000000</v>
      </c>
      <c r="AF2644" s="120"/>
      <c r="AG2644" s="89">
        <v>0</v>
      </c>
      <c r="AH2644" s="90" t="s">
        <v>567</v>
      </c>
      <c r="AI2644" s="90" t="s">
        <v>1702</v>
      </c>
      <c r="AJ2644" s="90" t="s">
        <v>2566</v>
      </c>
      <c r="AK2644" s="90" t="s">
        <v>1881</v>
      </c>
      <c r="AL2644" s="90" t="s">
        <v>57</v>
      </c>
      <c r="AM2644" s="90"/>
      <c r="AN2644" s="90" t="s">
        <v>57</v>
      </c>
      <c r="AO2644" s="90"/>
      <c r="AP2644" s="90" t="s">
        <v>57</v>
      </c>
      <c r="AQ2644" s="90"/>
      <c r="AR2644" s="90" t="s">
        <v>57</v>
      </c>
      <c r="AS2644" s="90" t="s">
        <v>60</v>
      </c>
      <c r="AT2644" s="90" t="s">
        <v>61</v>
      </c>
      <c r="AU2644" s="97" t="s">
        <v>62</v>
      </c>
      <c r="AV2644" s="98" t="s">
        <v>63</v>
      </c>
      <c r="AW2644" s="98" t="s">
        <v>64</v>
      </c>
      <c r="AX2644" s="97">
        <v>3202008</v>
      </c>
      <c r="AY2644" s="98" t="s">
        <v>65</v>
      </c>
      <c r="AZ2644" s="98" t="s">
        <v>175</v>
      </c>
      <c r="BA2644" s="24"/>
    </row>
    <row r="2645" spans="1:53" ht="84.75" customHeight="1">
      <c r="A2645" s="23" t="str">
        <f>+IFERROR(VLOOKUP(R2645,'[2]Listas niveles'!$D$2:$E$11,2,FALSE),"")</f>
        <v>DTPA</v>
      </c>
      <c r="B2645" s="23" t="str">
        <f>+IFERROR(VLOOKUP(AS2645,'[2]Listas anexo 1'!$A$7:$B$8,2,FALSE),"")</f>
        <v>ADMIN</v>
      </c>
      <c r="C2645" s="23" t="str">
        <f>+IFERROR(VLOOKUP(AT2645,'[2]Listas anexo 1'!$A$13:$B$15,2,FALSE),"")</f>
        <v>ADMINYCOOR</v>
      </c>
      <c r="D2645" s="23" t="str">
        <f>+IFERROR(VLOOKUP(AT2645,'[2]Listas anexo 1'!$A$13:$C$15,3,FALSE),"")</f>
        <v>CONTRIBUIR</v>
      </c>
      <c r="E2645" s="23" t="str">
        <f>+IFERROR(VLOOKUP(AT2645,'[2]Listas anexo 1'!$A$19:$B$21,2,FALSE),"")</f>
        <v>ADMINOB</v>
      </c>
      <c r="F2645" s="23" t="str">
        <f>+IFERROR(VLOOKUP(AV2645,'[2]Listas anexo 1'!$J$13:$K$21,2,FALSE),"")</f>
        <v>ADOBIV</v>
      </c>
      <c r="G2645" s="23" t="str">
        <f>+IFERROR(VLOOKUP(AW2645,'[2]LISTAS ANEXO 1. 2'!$A$9:$B$38,2,FALSE),"")</f>
        <v>AXVI</v>
      </c>
      <c r="H2645" s="23" t="str">
        <f>+IFERROR(IF(C2645="ADMINYCOOR",VLOOKUP(AY2645,'[2]LISTAS ANEXO 1. 3'!$B$13:$C$42,2,FALSE),IF(C2645="TASAS",VLOOKUP(AY2645,'[2]LISTAS ANEXO 1. 3'!$B$43:$C$51,2,FALSE),IF(C2645="FORTALECIMIENTO",VLOOKUP(AY2645,'[2]LISTAS ANEXO 1. 3'!$B$52:$C$58,2,FALSE),""))),"")</f>
        <v>CD</v>
      </c>
      <c r="I2645" s="23" t="str">
        <f>+IFERROR(VLOOKUP(#REF!,'[2]LISTAS ANEXO 1. 4'!$B$74:$C$90,2,FALSE),"")</f>
        <v/>
      </c>
      <c r="J2645" s="23" t="str">
        <f>+IFERROR(VLOOKUP(X2645,[2]ORDINALES!$B$2:$C$5,2,FALSE),"")</f>
        <v>CTADOS</v>
      </c>
      <c r="K2645" s="23" t="str">
        <f>+IFERROR(VLOOKUP(#REF!,[2]REGION!$G$2:$I$1125,2,FALSE),"")</f>
        <v/>
      </c>
      <c r="L2645" s="23" t="str">
        <f>+IFERROR(VLOOKUP(AI2645,[2]REGION!$G$2:$I$1125,2,FALSE),"")</f>
        <v>NARINO</v>
      </c>
      <c r="M2645" s="23" t="str">
        <f>+IFERROR(VLOOKUP(#REF!,[2]ORDINALES!$H$2:$I$382,2,FALSE),"")</f>
        <v/>
      </c>
      <c r="N2645" s="23" t="str">
        <f>IFERROR(VLOOKUP(U2645,'[2]Lista Willy'!$B$11:$D$14,3,FALSE),"")</f>
        <v>REC_20</v>
      </c>
      <c r="O2645" s="24"/>
      <c r="P2645" s="90">
        <v>81016</v>
      </c>
      <c r="Q2645" s="90" t="s">
        <v>540</v>
      </c>
      <c r="R2645" s="90" t="s">
        <v>2496</v>
      </c>
      <c r="S2645" s="90" t="s">
        <v>2564</v>
      </c>
      <c r="T2645" s="90" t="s">
        <v>2496</v>
      </c>
      <c r="U2645" s="90" t="s">
        <v>153</v>
      </c>
      <c r="V2645" s="94" t="s">
        <v>154</v>
      </c>
      <c r="W2645" s="90" t="s">
        <v>54</v>
      </c>
      <c r="X2645" s="90" t="s">
        <v>55</v>
      </c>
      <c r="Y2645" s="90" t="s">
        <v>2582</v>
      </c>
      <c r="Z2645" s="87">
        <v>60000000</v>
      </c>
      <c r="AA2645" s="120"/>
      <c r="AB2645" s="87"/>
      <c r="AC2645" s="87"/>
      <c r="AD2645" s="87"/>
      <c r="AE2645" s="120">
        <v>60000000</v>
      </c>
      <c r="AF2645" s="120"/>
      <c r="AG2645" s="89">
        <v>0</v>
      </c>
      <c r="AH2645" s="90" t="s">
        <v>567</v>
      </c>
      <c r="AI2645" s="90" t="s">
        <v>1702</v>
      </c>
      <c r="AJ2645" s="90" t="s">
        <v>2566</v>
      </c>
      <c r="AK2645" s="90" t="s">
        <v>1881</v>
      </c>
      <c r="AL2645" s="90" t="s">
        <v>57</v>
      </c>
      <c r="AM2645" s="90"/>
      <c r="AN2645" s="90" t="s">
        <v>57</v>
      </c>
      <c r="AO2645" s="90"/>
      <c r="AP2645" s="90" t="s">
        <v>57</v>
      </c>
      <c r="AQ2645" s="90"/>
      <c r="AR2645" s="90" t="s">
        <v>57</v>
      </c>
      <c r="AS2645" s="90" t="s">
        <v>60</v>
      </c>
      <c r="AT2645" s="90" t="s">
        <v>61</v>
      </c>
      <c r="AU2645" s="97" t="s">
        <v>62</v>
      </c>
      <c r="AV2645" s="98" t="s">
        <v>63</v>
      </c>
      <c r="AW2645" s="98" t="s">
        <v>64</v>
      </c>
      <c r="AX2645" s="97">
        <v>3202008</v>
      </c>
      <c r="AY2645" s="98" t="s">
        <v>65</v>
      </c>
      <c r="AZ2645" s="98" t="s">
        <v>175</v>
      </c>
      <c r="BA2645" s="24"/>
    </row>
    <row r="2646" spans="1:53" ht="84.75" customHeight="1">
      <c r="A2646" s="23" t="str">
        <f>+IFERROR(VLOOKUP(R2646,'[2]Listas niveles'!$D$2:$E$11,2,FALSE),"")</f>
        <v>DTPA</v>
      </c>
      <c r="B2646" s="23" t="str">
        <f>+IFERROR(VLOOKUP(AS2646,'[2]Listas anexo 1'!$A$7:$B$8,2,FALSE),"")</f>
        <v>ADMIN</v>
      </c>
      <c r="C2646" s="23" t="str">
        <f>+IFERROR(VLOOKUP(AT2646,'[2]Listas anexo 1'!$A$13:$B$15,2,FALSE),"")</f>
        <v>ADMINYCOOR</v>
      </c>
      <c r="D2646" s="23" t="str">
        <f>+IFERROR(VLOOKUP(AT2646,'[2]Listas anexo 1'!$A$13:$C$15,3,FALSE),"")</f>
        <v>CONTRIBUIR</v>
      </c>
      <c r="E2646" s="23" t="str">
        <f>+IFERROR(VLOOKUP(AT2646,'[2]Listas anexo 1'!$A$19:$B$21,2,FALSE),"")</f>
        <v>ADMINOB</v>
      </c>
      <c r="F2646" s="23" t="str">
        <f>+IFERROR(VLOOKUP(AV2646,'[2]Listas anexo 1'!$J$13:$K$21,2,FALSE),"")</f>
        <v>ADOBI</v>
      </c>
      <c r="G2646" s="23" t="str">
        <f>+IFERROR(VLOOKUP(AW2646,'[2]LISTAS ANEXO 1. 2'!$A$9:$B$38,2,FALSE),"")</f>
        <v>AIII</v>
      </c>
      <c r="H2646" s="23" t="str">
        <f>+IFERROR(IF(C2646="ADMINYCOOR",VLOOKUP(AY2646,'[2]LISTAS ANEXO 1. 3'!$B$13:$C$42,2,FALSE),IF(C2646="TASAS",VLOOKUP(AY2646,'[2]LISTAS ANEXO 1. 3'!$B$43:$C$51,2,FALSE),IF(C2646="FORTALECIMIENTO",VLOOKUP(AY2646,'[2]LISTAS ANEXO 1. 3'!$B$52:$C$58,2,FALSE),""))),"")</f>
        <v>DD</v>
      </c>
      <c r="I2646" s="23" t="str">
        <f>+IFERROR(VLOOKUP(#REF!,'[2]LISTAS ANEXO 1. 4'!$B$74:$C$90,2,FALSE),"")</f>
        <v/>
      </c>
      <c r="J2646" s="23" t="str">
        <f>+IFERROR(VLOOKUP(X2646,[2]ORDINALES!$B$2:$C$5,2,FALSE),"")</f>
        <v>CTADOS</v>
      </c>
      <c r="K2646" s="23" t="str">
        <f>+IFERROR(VLOOKUP(#REF!,[2]REGION!$G$2:$I$1125,2,FALSE),"")</f>
        <v/>
      </c>
      <c r="L2646" s="23" t="str">
        <f>+IFERROR(VLOOKUP(AI2646,[2]REGION!$G$2:$I$1125,2,FALSE),"")</f>
        <v>NARINO</v>
      </c>
      <c r="M2646" s="23" t="str">
        <f>+IFERROR(VLOOKUP(#REF!,[2]ORDINALES!$H$2:$I$382,2,FALSE),"")</f>
        <v/>
      </c>
      <c r="N2646" s="23" t="str">
        <f>IFERROR(VLOOKUP(U2646,'[2]Lista Willy'!$B$11:$D$14,3,FALSE),"")</f>
        <v>REC_21</v>
      </c>
      <c r="O2646" s="24"/>
      <c r="P2646" s="90">
        <v>81017</v>
      </c>
      <c r="Q2646" s="90" t="s">
        <v>540</v>
      </c>
      <c r="R2646" s="90" t="s">
        <v>2496</v>
      </c>
      <c r="S2646" s="90" t="s">
        <v>2564</v>
      </c>
      <c r="T2646" s="90" t="s">
        <v>2496</v>
      </c>
      <c r="U2646" s="90" t="s">
        <v>1028</v>
      </c>
      <c r="V2646" s="94" t="s">
        <v>154</v>
      </c>
      <c r="W2646" s="90" t="s">
        <v>54</v>
      </c>
      <c r="X2646" s="90" t="s">
        <v>55</v>
      </c>
      <c r="Y2646" s="90" t="s">
        <v>2583</v>
      </c>
      <c r="Z2646" s="87">
        <v>60000000</v>
      </c>
      <c r="AA2646" s="120"/>
      <c r="AB2646" s="87"/>
      <c r="AC2646" s="87"/>
      <c r="AD2646" s="87"/>
      <c r="AE2646" s="120">
        <v>60000000</v>
      </c>
      <c r="AF2646" s="120"/>
      <c r="AG2646" s="89">
        <v>0</v>
      </c>
      <c r="AH2646" s="90" t="s">
        <v>567</v>
      </c>
      <c r="AI2646" s="90" t="s">
        <v>1702</v>
      </c>
      <c r="AJ2646" s="90" t="s">
        <v>2566</v>
      </c>
      <c r="AK2646" s="90"/>
      <c r="AL2646" s="90" t="s">
        <v>57</v>
      </c>
      <c r="AM2646" s="90"/>
      <c r="AN2646" s="90" t="s">
        <v>57</v>
      </c>
      <c r="AO2646" s="90"/>
      <c r="AP2646" s="90" t="s">
        <v>57</v>
      </c>
      <c r="AQ2646" s="90"/>
      <c r="AR2646" s="90" t="s">
        <v>57</v>
      </c>
      <c r="AS2646" s="90" t="s">
        <v>60</v>
      </c>
      <c r="AT2646" s="90" t="s">
        <v>61</v>
      </c>
      <c r="AU2646" s="97" t="s">
        <v>62</v>
      </c>
      <c r="AV2646" s="98" t="s">
        <v>125</v>
      </c>
      <c r="AW2646" s="98" t="s">
        <v>324</v>
      </c>
      <c r="AX2646" s="97">
        <v>3202005</v>
      </c>
      <c r="AY2646" s="98" t="s">
        <v>325</v>
      </c>
      <c r="AZ2646" s="98" t="s">
        <v>326</v>
      </c>
      <c r="BA2646" s="24"/>
    </row>
    <row r="2647" spans="1:53" ht="84.75" customHeight="1">
      <c r="A2647" s="23" t="str">
        <f>+IFERROR(VLOOKUP(R2647,'[2]Listas niveles'!$D$2:$E$11,2,FALSE),"")</f>
        <v>DTPA</v>
      </c>
      <c r="B2647" s="23" t="str">
        <f>+IFERROR(VLOOKUP(AS2647,'[2]Listas anexo 1'!$A$7:$B$8,2,FALSE),"")</f>
        <v>ADMIN</v>
      </c>
      <c r="C2647" s="23" t="str">
        <f>+IFERROR(VLOOKUP(AT2647,'[2]Listas anexo 1'!$A$13:$B$15,2,FALSE),"")</f>
        <v>ADMINYCOOR</v>
      </c>
      <c r="D2647" s="23" t="str">
        <f>+IFERROR(VLOOKUP(AT2647,'[2]Listas anexo 1'!$A$13:$C$15,3,FALSE),"")</f>
        <v>CONTRIBUIR</v>
      </c>
      <c r="E2647" s="23" t="str">
        <f>+IFERROR(VLOOKUP(AT2647,'[2]Listas anexo 1'!$A$19:$B$21,2,FALSE),"")</f>
        <v>ADMINOB</v>
      </c>
      <c r="F2647" s="23" t="str">
        <f>+IFERROR(VLOOKUP(AV2647,'[2]Listas anexo 1'!$J$13:$K$21,2,FALSE),"")</f>
        <v>ADOBI</v>
      </c>
      <c r="G2647" s="23" t="str">
        <f>+IFERROR(VLOOKUP(AW2647,'[2]LISTAS ANEXO 1. 2'!$A$9:$B$38,2,FALSE),"")</f>
        <v>AIII</v>
      </c>
      <c r="H2647" s="23" t="str">
        <f>+IFERROR(IF(C2647="ADMINYCOOR",VLOOKUP(AY2647,'[2]LISTAS ANEXO 1. 3'!$B$13:$C$42,2,FALSE),IF(C2647="TASAS",VLOOKUP(AY2647,'[2]LISTAS ANEXO 1. 3'!$B$43:$C$51,2,FALSE),IF(C2647="FORTALECIMIENTO",VLOOKUP(AY2647,'[2]LISTAS ANEXO 1. 3'!$B$52:$C$58,2,FALSE),""))),"")</f>
        <v>DD</v>
      </c>
      <c r="I2647" s="23" t="str">
        <f>+IFERROR(VLOOKUP(#REF!,'[2]LISTAS ANEXO 1. 4'!$B$74:$C$90,2,FALSE),"")</f>
        <v/>
      </c>
      <c r="J2647" s="23" t="str">
        <f>+IFERROR(VLOOKUP(X2647,[2]ORDINALES!$B$2:$C$5,2,FALSE),"")</f>
        <v>CTADOS</v>
      </c>
      <c r="K2647" s="23" t="str">
        <f>+IFERROR(VLOOKUP(#REF!,[2]REGION!$G$2:$I$1125,2,FALSE),"")</f>
        <v/>
      </c>
      <c r="L2647" s="23" t="str">
        <f>+IFERROR(VLOOKUP(AI2647,[2]REGION!$G$2:$I$1125,2,FALSE),"")</f>
        <v>VALLE</v>
      </c>
      <c r="M2647" s="23" t="str">
        <f>+IFERROR(VLOOKUP(#REF!,[2]ORDINALES!$H$2:$I$382,2,FALSE),"")</f>
        <v/>
      </c>
      <c r="N2647" s="23" t="str">
        <f>IFERROR(VLOOKUP(U2647,'[2]Lista Willy'!$B$11:$D$14,3,FALSE),"")</f>
        <v>REC_11</v>
      </c>
      <c r="O2647" s="24"/>
      <c r="P2647" s="90">
        <v>82000</v>
      </c>
      <c r="Q2647" s="90" t="s">
        <v>540</v>
      </c>
      <c r="R2647" s="90" t="s">
        <v>2496</v>
      </c>
      <c r="S2647" s="90" t="s">
        <v>2584</v>
      </c>
      <c r="T2647" s="90" t="s">
        <v>2496</v>
      </c>
      <c r="U2647" s="90" t="s">
        <v>52</v>
      </c>
      <c r="V2647" s="94" t="s">
        <v>53</v>
      </c>
      <c r="W2647" s="90" t="s">
        <v>54</v>
      </c>
      <c r="X2647" s="90" t="s">
        <v>55</v>
      </c>
      <c r="Y2647" s="90" t="s">
        <v>2585</v>
      </c>
      <c r="Z2647" s="87">
        <v>50000000</v>
      </c>
      <c r="AA2647" s="120"/>
      <c r="AB2647" s="87"/>
      <c r="AC2647" s="87"/>
      <c r="AD2647" s="87"/>
      <c r="AE2647" s="120">
        <v>50000000</v>
      </c>
      <c r="AF2647" s="120"/>
      <c r="AG2647" s="89">
        <v>0</v>
      </c>
      <c r="AH2647" s="90" t="s">
        <v>567</v>
      </c>
      <c r="AI2647" s="90" t="s">
        <v>1511</v>
      </c>
      <c r="AJ2647" s="90" t="s">
        <v>2498</v>
      </c>
      <c r="AK2647" s="90"/>
      <c r="AL2647" s="90" t="s">
        <v>57</v>
      </c>
      <c r="AM2647" s="90"/>
      <c r="AN2647" s="90" t="s">
        <v>57</v>
      </c>
      <c r="AO2647" s="90"/>
      <c r="AP2647" s="90" t="s">
        <v>57</v>
      </c>
      <c r="AQ2647" s="90"/>
      <c r="AR2647" s="90" t="s">
        <v>57</v>
      </c>
      <c r="AS2647" s="90" t="s">
        <v>60</v>
      </c>
      <c r="AT2647" s="90" t="s">
        <v>61</v>
      </c>
      <c r="AU2647" s="97" t="s">
        <v>62</v>
      </c>
      <c r="AV2647" s="98" t="s">
        <v>125</v>
      </c>
      <c r="AW2647" s="98" t="s">
        <v>324</v>
      </c>
      <c r="AX2647" s="97">
        <v>3202005</v>
      </c>
      <c r="AY2647" s="98" t="s">
        <v>325</v>
      </c>
      <c r="AZ2647" s="98" t="s">
        <v>389</v>
      </c>
      <c r="BA2647" s="24"/>
    </row>
    <row r="2648" spans="1:53" ht="84.75" customHeight="1">
      <c r="A2648" s="23" t="str">
        <f>+IFERROR(VLOOKUP(R2648,'[2]Listas niveles'!$D$2:$E$11,2,FALSE),"")</f>
        <v>DTPA</v>
      </c>
      <c r="B2648" s="23" t="str">
        <f>+IFERROR(VLOOKUP(AS2648,'[2]Listas anexo 1'!$A$7:$B$8,2,FALSE),"")</f>
        <v>ADMIN</v>
      </c>
      <c r="C2648" s="23" t="str">
        <f>+IFERROR(VLOOKUP(AT2648,'[2]Listas anexo 1'!$A$13:$B$15,2,FALSE),"")</f>
        <v>ADMINYCOOR</v>
      </c>
      <c r="D2648" s="23" t="str">
        <f>+IFERROR(VLOOKUP(AT2648,'[2]Listas anexo 1'!$A$13:$C$15,3,FALSE),"")</f>
        <v>CONTRIBUIR</v>
      </c>
      <c r="E2648" s="23" t="str">
        <f>+IFERROR(VLOOKUP(AT2648,'[2]Listas anexo 1'!$A$19:$B$21,2,FALSE),"")</f>
        <v>ADMINOB</v>
      </c>
      <c r="F2648" s="23" t="str">
        <f>+IFERROR(VLOOKUP(AV2648,'[2]Listas anexo 1'!$J$13:$K$21,2,FALSE),"")</f>
        <v>ADOBIII</v>
      </c>
      <c r="G2648" s="23" t="str">
        <f>+IFERROR(VLOOKUP(AW2648,'[2]LISTAS ANEXO 1. 2'!$A$9:$B$38,2,FALSE),"")</f>
        <v>AVI</v>
      </c>
      <c r="H2648" s="23" t="str">
        <f>+IFERROR(IF(C2648="ADMINYCOOR",VLOOKUP(AY2648,'[2]LISTAS ANEXO 1. 3'!$B$13:$C$42,2,FALSE),IF(C2648="TASAS",VLOOKUP(AY2648,'[2]LISTAS ANEXO 1. 3'!$B$43:$C$51,2,FALSE),IF(C2648="FORTALECIMIENTO",VLOOKUP(AY2648,'[2]LISTAS ANEXO 1. 3'!$B$52:$C$58,2,FALSE),""))),"")</f>
        <v>HH</v>
      </c>
      <c r="I2648" s="23" t="str">
        <f>+IFERROR(VLOOKUP(#REF!,'[2]LISTAS ANEXO 1. 4'!$B$74:$C$90,2,FALSE),"")</f>
        <v/>
      </c>
      <c r="J2648" s="23" t="str">
        <f>+IFERROR(VLOOKUP(X2648,[2]ORDINALES!$B$2:$C$5,2,FALSE),"")</f>
        <v>CTADOS</v>
      </c>
      <c r="K2648" s="23" t="str">
        <f>+IFERROR(VLOOKUP(#REF!,[2]REGION!$G$2:$I$1125,2,FALSE),"")</f>
        <v/>
      </c>
      <c r="L2648" s="23" t="str">
        <f>+IFERROR(VLOOKUP(AI2648,[2]REGION!$G$2:$I$1125,2,FALSE),"")</f>
        <v>VALLE</v>
      </c>
      <c r="M2648" s="23" t="str">
        <f>+IFERROR(VLOOKUP(#REF!,[2]ORDINALES!$H$2:$I$382,2,FALSE),"")</f>
        <v/>
      </c>
      <c r="N2648" s="23" t="str">
        <f>IFERROR(VLOOKUP(U2648,'[2]Lista Willy'!$B$11:$D$14,3,FALSE),"")</f>
        <v>REC_20</v>
      </c>
      <c r="O2648" s="24"/>
      <c r="P2648" s="90">
        <v>82001</v>
      </c>
      <c r="Q2648" s="90" t="s">
        <v>540</v>
      </c>
      <c r="R2648" s="90" t="s">
        <v>2496</v>
      </c>
      <c r="S2648" s="90" t="s">
        <v>2584</v>
      </c>
      <c r="T2648" s="90" t="s">
        <v>2496</v>
      </c>
      <c r="U2648" s="90" t="s">
        <v>153</v>
      </c>
      <c r="V2648" s="94" t="s">
        <v>154</v>
      </c>
      <c r="W2648" s="90" t="s">
        <v>1177</v>
      </c>
      <c r="X2648" s="90" t="s">
        <v>55</v>
      </c>
      <c r="Y2648" s="90" t="s">
        <v>2586</v>
      </c>
      <c r="Z2648" s="87">
        <v>45000000</v>
      </c>
      <c r="AA2648" s="120"/>
      <c r="AB2648" s="87"/>
      <c r="AC2648" s="87"/>
      <c r="AD2648" s="87"/>
      <c r="AE2648" s="120">
        <v>45000000</v>
      </c>
      <c r="AF2648" s="120"/>
      <c r="AG2648" s="89">
        <v>0</v>
      </c>
      <c r="AH2648" s="90" t="s">
        <v>567</v>
      </c>
      <c r="AI2648" s="90" t="s">
        <v>1511</v>
      </c>
      <c r="AJ2648" s="90" t="s">
        <v>2498</v>
      </c>
      <c r="AK2648" s="90"/>
      <c r="AL2648" s="90" t="s">
        <v>57</v>
      </c>
      <c r="AM2648" s="90"/>
      <c r="AN2648" s="90" t="s">
        <v>57</v>
      </c>
      <c r="AO2648" s="90"/>
      <c r="AP2648" s="90" t="s">
        <v>57</v>
      </c>
      <c r="AQ2648" s="90"/>
      <c r="AR2648" s="90" t="s">
        <v>57</v>
      </c>
      <c r="AS2648" s="90" t="s">
        <v>60</v>
      </c>
      <c r="AT2648" s="90" t="s">
        <v>61</v>
      </c>
      <c r="AU2648" s="97" t="s">
        <v>62</v>
      </c>
      <c r="AV2648" s="98" t="s">
        <v>272</v>
      </c>
      <c r="AW2648" s="98" t="s">
        <v>273</v>
      </c>
      <c r="AX2648" s="97">
        <v>3202010</v>
      </c>
      <c r="AY2648" s="98" t="s">
        <v>274</v>
      </c>
      <c r="AZ2648" s="98" t="s">
        <v>407</v>
      </c>
      <c r="BA2648" s="24"/>
    </row>
    <row r="2649" spans="1:53" ht="84.75" customHeight="1">
      <c r="A2649" s="23" t="str">
        <f>+IFERROR(VLOOKUP(R2649,'[2]Listas niveles'!$D$2:$E$11,2,FALSE),"")</f>
        <v>DTPA</v>
      </c>
      <c r="B2649" s="23" t="str">
        <f>+IFERROR(VLOOKUP(AS2649,'[2]Listas anexo 1'!$A$7:$B$8,2,FALSE),"")</f>
        <v>ADMIN</v>
      </c>
      <c r="C2649" s="23" t="str">
        <f>+IFERROR(VLOOKUP(AT2649,'[2]Listas anexo 1'!$A$13:$B$15,2,FALSE),"")</f>
        <v>ADMINYCOOR</v>
      </c>
      <c r="D2649" s="23" t="str">
        <f>+IFERROR(VLOOKUP(AT2649,'[2]Listas anexo 1'!$A$13:$C$15,3,FALSE),"")</f>
        <v>CONTRIBUIR</v>
      </c>
      <c r="E2649" s="23" t="str">
        <f>+IFERROR(VLOOKUP(AT2649,'[2]Listas anexo 1'!$A$19:$B$21,2,FALSE),"")</f>
        <v>ADMINOB</v>
      </c>
      <c r="F2649" s="23" t="str">
        <f>+IFERROR(VLOOKUP(AV2649,'[2]Listas anexo 1'!$J$13:$K$21,2,FALSE),"")</f>
        <v>ADOBIII</v>
      </c>
      <c r="G2649" s="23" t="str">
        <f>+IFERROR(VLOOKUP(AW2649,'[2]LISTAS ANEXO 1. 2'!$A$9:$B$38,2,FALSE),"")</f>
        <v>AVI</v>
      </c>
      <c r="H2649" s="23" t="str">
        <f>+IFERROR(IF(C2649="ADMINYCOOR",VLOOKUP(AY2649,'[2]LISTAS ANEXO 1. 3'!$B$13:$C$42,2,FALSE),IF(C2649="TASAS",VLOOKUP(AY2649,'[2]LISTAS ANEXO 1. 3'!$B$43:$C$51,2,FALSE),IF(C2649="FORTALECIMIENTO",VLOOKUP(AY2649,'[2]LISTAS ANEXO 1. 3'!$B$52:$C$58,2,FALSE),""))),"")</f>
        <v>HH</v>
      </c>
      <c r="I2649" s="23" t="str">
        <f>+IFERROR(VLOOKUP(#REF!,'[2]LISTAS ANEXO 1. 4'!$B$74:$C$90,2,FALSE),"")</f>
        <v/>
      </c>
      <c r="J2649" s="23" t="str">
        <f>+IFERROR(VLOOKUP(X2649,[2]ORDINALES!$B$2:$C$5,2,FALSE),"")</f>
        <v>CTADOS</v>
      </c>
      <c r="K2649" s="23" t="str">
        <f>+IFERROR(VLOOKUP(#REF!,[2]REGION!$G$2:$I$1125,2,FALSE),"")</f>
        <v/>
      </c>
      <c r="L2649" s="23" t="str">
        <f>+IFERROR(VLOOKUP(AI2649,[2]REGION!$G$2:$I$1125,2,FALSE),"")</f>
        <v>VALLE</v>
      </c>
      <c r="M2649" s="23" t="str">
        <f>+IFERROR(VLOOKUP(#REF!,[2]ORDINALES!$H$2:$I$382,2,FALSE),"")</f>
        <v/>
      </c>
      <c r="N2649" s="23" t="str">
        <f>IFERROR(VLOOKUP(U2649,'[2]Lista Willy'!$B$11:$D$14,3,FALSE),"")</f>
        <v>REC_20</v>
      </c>
      <c r="O2649" s="24"/>
      <c r="P2649" s="90">
        <v>82002</v>
      </c>
      <c r="Q2649" s="90" t="s">
        <v>540</v>
      </c>
      <c r="R2649" s="90" t="s">
        <v>2496</v>
      </c>
      <c r="S2649" s="90" t="s">
        <v>2584</v>
      </c>
      <c r="T2649" s="90" t="s">
        <v>2496</v>
      </c>
      <c r="U2649" s="90" t="s">
        <v>153</v>
      </c>
      <c r="V2649" s="94" t="s">
        <v>154</v>
      </c>
      <c r="W2649" s="90" t="s">
        <v>1177</v>
      </c>
      <c r="X2649" s="90" t="s">
        <v>55</v>
      </c>
      <c r="Y2649" s="90" t="s">
        <v>2587</v>
      </c>
      <c r="Z2649" s="87">
        <v>20000000</v>
      </c>
      <c r="AA2649" s="120"/>
      <c r="AB2649" s="87"/>
      <c r="AC2649" s="87"/>
      <c r="AD2649" s="87"/>
      <c r="AE2649" s="120">
        <v>20000000</v>
      </c>
      <c r="AF2649" s="120"/>
      <c r="AG2649" s="89">
        <v>0</v>
      </c>
      <c r="AH2649" s="90" t="s">
        <v>567</v>
      </c>
      <c r="AI2649" s="90" t="s">
        <v>1511</v>
      </c>
      <c r="AJ2649" s="90" t="s">
        <v>2498</v>
      </c>
      <c r="AK2649" s="90"/>
      <c r="AL2649" s="90" t="s">
        <v>57</v>
      </c>
      <c r="AM2649" s="90"/>
      <c r="AN2649" s="90" t="s">
        <v>57</v>
      </c>
      <c r="AO2649" s="90"/>
      <c r="AP2649" s="90" t="s">
        <v>57</v>
      </c>
      <c r="AQ2649" s="90"/>
      <c r="AR2649" s="90" t="s">
        <v>57</v>
      </c>
      <c r="AS2649" s="90" t="s">
        <v>60</v>
      </c>
      <c r="AT2649" s="90" t="s">
        <v>61</v>
      </c>
      <c r="AU2649" s="97" t="s">
        <v>62</v>
      </c>
      <c r="AV2649" s="98" t="s">
        <v>272</v>
      </c>
      <c r="AW2649" s="98" t="s">
        <v>273</v>
      </c>
      <c r="AX2649" s="97">
        <v>3202010</v>
      </c>
      <c r="AY2649" s="98" t="s">
        <v>274</v>
      </c>
      <c r="AZ2649" s="98" t="s">
        <v>407</v>
      </c>
      <c r="BA2649" s="24"/>
    </row>
    <row r="2650" spans="1:53" ht="84.75" customHeight="1">
      <c r="A2650" s="23" t="str">
        <f>+IFERROR(VLOOKUP(R2650,'[2]Listas niveles'!$D$2:$E$11,2,FALSE),"")</f>
        <v>DTPA</v>
      </c>
      <c r="B2650" s="23" t="str">
        <f>+IFERROR(VLOOKUP(AS2650,'[2]Listas anexo 1'!$A$7:$B$8,2,FALSE),"")</f>
        <v>ADMIN</v>
      </c>
      <c r="C2650" s="23" t="str">
        <f>+IFERROR(VLOOKUP(AT2650,'[2]Listas anexo 1'!$A$13:$B$15,2,FALSE),"")</f>
        <v>ADMINYCOOR</v>
      </c>
      <c r="D2650" s="23" t="str">
        <f>+IFERROR(VLOOKUP(AT2650,'[2]Listas anexo 1'!$A$13:$C$15,3,FALSE),"")</f>
        <v>CONTRIBUIR</v>
      </c>
      <c r="E2650" s="23" t="str">
        <f>+IFERROR(VLOOKUP(AT2650,'[2]Listas anexo 1'!$A$19:$B$21,2,FALSE),"")</f>
        <v>ADMINOB</v>
      </c>
      <c r="F2650" s="23" t="str">
        <f>+IFERROR(VLOOKUP(AV2650,'[2]Listas anexo 1'!$J$13:$K$21,2,FALSE),"")</f>
        <v>ADOBIII</v>
      </c>
      <c r="G2650" s="23" t="str">
        <f>+IFERROR(VLOOKUP(AW2650,'[2]LISTAS ANEXO 1. 2'!$A$9:$B$38,2,FALSE),"")</f>
        <v>AVI</v>
      </c>
      <c r="H2650" s="23" t="str">
        <f>+IFERROR(IF(C2650="ADMINYCOOR",VLOOKUP(AY2650,'[2]LISTAS ANEXO 1. 3'!$B$13:$C$42,2,FALSE),IF(C2650="TASAS",VLOOKUP(AY2650,'[2]LISTAS ANEXO 1. 3'!$B$43:$C$51,2,FALSE),IF(C2650="FORTALECIMIENTO",VLOOKUP(AY2650,'[2]LISTAS ANEXO 1. 3'!$B$52:$C$58,2,FALSE),""))),"")</f>
        <v>HH</v>
      </c>
      <c r="I2650" s="23" t="str">
        <f>+IFERROR(VLOOKUP(#REF!,'[2]LISTAS ANEXO 1. 4'!$B$74:$C$90,2,FALSE),"")</f>
        <v/>
      </c>
      <c r="J2650" s="23" t="str">
        <f>+IFERROR(VLOOKUP(X2650,[2]ORDINALES!$B$2:$C$5,2,FALSE),"")</f>
        <v>CTADOS</v>
      </c>
      <c r="K2650" s="23" t="str">
        <f>+IFERROR(VLOOKUP(#REF!,[2]REGION!$G$2:$I$1125,2,FALSE),"")</f>
        <v/>
      </c>
      <c r="L2650" s="23" t="str">
        <f>+IFERROR(VLOOKUP(AI2650,[2]REGION!$G$2:$I$1125,2,FALSE),"")</f>
        <v>VALLE</v>
      </c>
      <c r="M2650" s="23" t="str">
        <f>+IFERROR(VLOOKUP(#REF!,[2]ORDINALES!$H$2:$I$382,2,FALSE),"")</f>
        <v/>
      </c>
      <c r="N2650" s="23" t="str">
        <f>IFERROR(VLOOKUP(U2650,'[2]Lista Willy'!$B$11:$D$14,3,FALSE),"")</f>
        <v>REC_20</v>
      </c>
      <c r="O2650" s="24"/>
      <c r="P2650" s="90">
        <v>82003</v>
      </c>
      <c r="Q2650" s="90" t="s">
        <v>540</v>
      </c>
      <c r="R2650" s="90" t="s">
        <v>2496</v>
      </c>
      <c r="S2650" s="90" t="s">
        <v>2584</v>
      </c>
      <c r="T2650" s="90" t="s">
        <v>2496</v>
      </c>
      <c r="U2650" s="90" t="s">
        <v>153</v>
      </c>
      <c r="V2650" s="94" t="s">
        <v>154</v>
      </c>
      <c r="W2650" s="90" t="s">
        <v>1177</v>
      </c>
      <c r="X2650" s="90" t="s">
        <v>55</v>
      </c>
      <c r="Y2650" s="90" t="s">
        <v>2588</v>
      </c>
      <c r="Z2650" s="87">
        <v>6000000</v>
      </c>
      <c r="AA2650" s="120"/>
      <c r="AB2650" s="87"/>
      <c r="AC2650" s="87"/>
      <c r="AD2650" s="87"/>
      <c r="AE2650" s="120">
        <v>6000000</v>
      </c>
      <c r="AF2650" s="120"/>
      <c r="AG2650" s="89">
        <v>0</v>
      </c>
      <c r="AH2650" s="90" t="s">
        <v>567</v>
      </c>
      <c r="AI2650" s="90" t="s">
        <v>1511</v>
      </c>
      <c r="AJ2650" s="90" t="s">
        <v>2498</v>
      </c>
      <c r="AK2650" s="90"/>
      <c r="AL2650" s="90" t="s">
        <v>57</v>
      </c>
      <c r="AM2650" s="90"/>
      <c r="AN2650" s="90" t="s">
        <v>57</v>
      </c>
      <c r="AO2650" s="90"/>
      <c r="AP2650" s="90" t="s">
        <v>57</v>
      </c>
      <c r="AQ2650" s="90"/>
      <c r="AR2650" s="90" t="s">
        <v>57</v>
      </c>
      <c r="AS2650" s="90" t="s">
        <v>60</v>
      </c>
      <c r="AT2650" s="90" t="s">
        <v>61</v>
      </c>
      <c r="AU2650" s="97" t="s">
        <v>62</v>
      </c>
      <c r="AV2650" s="98" t="s">
        <v>272</v>
      </c>
      <c r="AW2650" s="98" t="s">
        <v>273</v>
      </c>
      <c r="AX2650" s="97">
        <v>3202010</v>
      </c>
      <c r="AY2650" s="98" t="s">
        <v>274</v>
      </c>
      <c r="AZ2650" s="98" t="s">
        <v>407</v>
      </c>
      <c r="BA2650" s="24"/>
    </row>
    <row r="2651" spans="1:53" ht="84.75" customHeight="1">
      <c r="A2651" s="23" t="str">
        <f>+IFERROR(VLOOKUP(R2651,'[2]Listas niveles'!$D$2:$E$11,2,FALSE),"")</f>
        <v>DTPA</v>
      </c>
      <c r="B2651" s="23" t="str">
        <f>+IFERROR(VLOOKUP(AS2651,'[2]Listas anexo 1'!$A$7:$B$8,2,FALSE),"")</f>
        <v>ADMIN</v>
      </c>
      <c r="C2651" s="23" t="str">
        <f>+IFERROR(VLOOKUP(AT2651,'[2]Listas anexo 1'!$A$13:$B$15,2,FALSE),"")</f>
        <v>ADMINYCOOR</v>
      </c>
      <c r="D2651" s="23" t="str">
        <f>+IFERROR(VLOOKUP(AT2651,'[2]Listas anexo 1'!$A$13:$C$15,3,FALSE),"")</f>
        <v>CONTRIBUIR</v>
      </c>
      <c r="E2651" s="23" t="str">
        <f>+IFERROR(VLOOKUP(AT2651,'[2]Listas anexo 1'!$A$19:$B$21,2,FALSE),"")</f>
        <v>ADMINOB</v>
      </c>
      <c r="F2651" s="23" t="str">
        <f>+IFERROR(VLOOKUP(AV2651,'[2]Listas anexo 1'!$J$13:$K$21,2,FALSE),"")</f>
        <v>ADOBIII</v>
      </c>
      <c r="G2651" s="23" t="str">
        <f>+IFERROR(VLOOKUP(AW2651,'[2]LISTAS ANEXO 1. 2'!$A$9:$B$38,2,FALSE),"")</f>
        <v>AVI</v>
      </c>
      <c r="H2651" s="23" t="str">
        <f>+IFERROR(IF(C2651="ADMINYCOOR",VLOOKUP(AY2651,'[2]LISTAS ANEXO 1. 3'!$B$13:$C$42,2,FALSE),IF(C2651="TASAS",VLOOKUP(AY2651,'[2]LISTAS ANEXO 1. 3'!$B$43:$C$51,2,FALSE),IF(C2651="FORTALECIMIENTO",VLOOKUP(AY2651,'[2]LISTAS ANEXO 1. 3'!$B$52:$C$58,2,FALSE),""))),"")</f>
        <v>HH</v>
      </c>
      <c r="I2651" s="23" t="str">
        <f>+IFERROR(VLOOKUP(#REF!,'[2]LISTAS ANEXO 1. 4'!$B$74:$C$90,2,FALSE),"")</f>
        <v/>
      </c>
      <c r="J2651" s="23" t="str">
        <f>+IFERROR(VLOOKUP(X2651,[2]ORDINALES!$B$2:$C$5,2,FALSE),"")</f>
        <v>CTADOS</v>
      </c>
      <c r="K2651" s="23" t="str">
        <f>+IFERROR(VLOOKUP(#REF!,[2]REGION!$G$2:$I$1125,2,FALSE),"")</f>
        <v/>
      </c>
      <c r="L2651" s="23" t="str">
        <f>+IFERROR(VLOOKUP(AI2651,[2]REGION!$G$2:$I$1125,2,FALSE),"")</f>
        <v>VALLE</v>
      </c>
      <c r="M2651" s="23" t="str">
        <f>+IFERROR(VLOOKUP(#REF!,[2]ORDINALES!$H$2:$I$382,2,FALSE),"")</f>
        <v/>
      </c>
      <c r="N2651" s="23" t="str">
        <f>IFERROR(VLOOKUP(U2651,'[2]Lista Willy'!$B$11:$D$14,3,FALSE),"")</f>
        <v>REC_20</v>
      </c>
      <c r="O2651" s="24"/>
      <c r="P2651" s="90">
        <v>82004</v>
      </c>
      <c r="Q2651" s="90" t="s">
        <v>540</v>
      </c>
      <c r="R2651" s="90" t="s">
        <v>2496</v>
      </c>
      <c r="S2651" s="90" t="s">
        <v>2584</v>
      </c>
      <c r="T2651" s="90" t="s">
        <v>2496</v>
      </c>
      <c r="U2651" s="90" t="s">
        <v>153</v>
      </c>
      <c r="V2651" s="94" t="s">
        <v>154</v>
      </c>
      <c r="W2651" s="90" t="s">
        <v>1177</v>
      </c>
      <c r="X2651" s="90" t="s">
        <v>55</v>
      </c>
      <c r="Y2651" s="90" t="s">
        <v>2589</v>
      </c>
      <c r="Z2651" s="87">
        <v>10000000</v>
      </c>
      <c r="AA2651" s="120"/>
      <c r="AB2651" s="87"/>
      <c r="AC2651" s="87"/>
      <c r="AD2651" s="87"/>
      <c r="AE2651" s="120">
        <v>10000000</v>
      </c>
      <c r="AF2651" s="120"/>
      <c r="AG2651" s="89">
        <v>0</v>
      </c>
      <c r="AH2651" s="90" t="s">
        <v>567</v>
      </c>
      <c r="AI2651" s="90" t="s">
        <v>1511</v>
      </c>
      <c r="AJ2651" s="90" t="s">
        <v>2498</v>
      </c>
      <c r="AK2651" s="90"/>
      <c r="AL2651" s="90" t="s">
        <v>57</v>
      </c>
      <c r="AM2651" s="90"/>
      <c r="AN2651" s="90" t="s">
        <v>57</v>
      </c>
      <c r="AO2651" s="90"/>
      <c r="AP2651" s="90" t="s">
        <v>57</v>
      </c>
      <c r="AQ2651" s="90"/>
      <c r="AR2651" s="90" t="s">
        <v>57</v>
      </c>
      <c r="AS2651" s="90" t="s">
        <v>60</v>
      </c>
      <c r="AT2651" s="90" t="s">
        <v>61</v>
      </c>
      <c r="AU2651" s="97" t="s">
        <v>62</v>
      </c>
      <c r="AV2651" s="98" t="s">
        <v>272</v>
      </c>
      <c r="AW2651" s="98" t="s">
        <v>273</v>
      </c>
      <c r="AX2651" s="97">
        <v>3202010</v>
      </c>
      <c r="AY2651" s="98" t="s">
        <v>274</v>
      </c>
      <c r="AZ2651" s="98" t="s">
        <v>407</v>
      </c>
      <c r="BA2651" s="24"/>
    </row>
    <row r="2652" spans="1:53" ht="84.75" customHeight="1">
      <c r="A2652" s="23" t="str">
        <f>+IFERROR(VLOOKUP(R2652,'[2]Listas niveles'!$D$2:$E$11,2,FALSE),"")</f>
        <v>DTPA</v>
      </c>
      <c r="B2652" s="23" t="str">
        <f>+IFERROR(VLOOKUP(AS2652,'[2]Listas anexo 1'!$A$7:$B$8,2,FALSE),"")</f>
        <v>ADMIN</v>
      </c>
      <c r="C2652" s="23" t="str">
        <f>+IFERROR(VLOOKUP(AT2652,'[2]Listas anexo 1'!$A$13:$B$15,2,FALSE),"")</f>
        <v>ADMINYCOOR</v>
      </c>
      <c r="D2652" s="23" t="str">
        <f>+IFERROR(VLOOKUP(AT2652,'[2]Listas anexo 1'!$A$13:$C$15,3,FALSE),"")</f>
        <v>CONTRIBUIR</v>
      </c>
      <c r="E2652" s="23" t="str">
        <f>+IFERROR(VLOOKUP(AT2652,'[2]Listas anexo 1'!$A$19:$B$21,2,FALSE),"")</f>
        <v>ADMINOB</v>
      </c>
      <c r="F2652" s="23" t="str">
        <f>+IFERROR(VLOOKUP(AV2652,'[2]Listas anexo 1'!$J$13:$K$21,2,FALSE),"")</f>
        <v>ADOBI</v>
      </c>
      <c r="G2652" s="23" t="str">
        <f>+IFERROR(VLOOKUP(AW2652,'[2]LISTAS ANEXO 1. 2'!$A$9:$B$38,2,FALSE),"")</f>
        <v>AI</v>
      </c>
      <c r="H2652" s="23" t="str">
        <f>+IFERROR(IF(C2652="ADMINYCOOR",VLOOKUP(AY2652,'[2]LISTAS ANEXO 1. 3'!$B$13:$C$42,2,FALSE),IF(C2652="TASAS",VLOOKUP(AY2652,'[2]LISTAS ANEXO 1. 3'!$B$43:$C$51,2,FALSE),IF(C2652="FORTALECIMIENTO",VLOOKUP(AY2652,'[2]LISTAS ANEXO 1. 3'!$B$52:$C$58,2,FALSE),""))),"")</f>
        <v>AA</v>
      </c>
      <c r="I2652" s="23" t="str">
        <f>+IFERROR(VLOOKUP(#REF!,'[2]LISTAS ANEXO 1. 4'!$B$74:$C$90,2,FALSE),"")</f>
        <v/>
      </c>
      <c r="J2652" s="23" t="str">
        <f>+IFERROR(VLOOKUP(X2652,[2]ORDINALES!$B$2:$C$5,2,FALSE),"")</f>
        <v>CTADOS</v>
      </c>
      <c r="K2652" s="23" t="str">
        <f>+IFERROR(VLOOKUP(#REF!,[2]REGION!$G$2:$I$1125,2,FALSE),"")</f>
        <v/>
      </c>
      <c r="L2652" s="23" t="str">
        <f>+IFERROR(VLOOKUP(AI2652,[2]REGION!$G$2:$I$1125,2,FALSE),"")</f>
        <v>VALLE</v>
      </c>
      <c r="M2652" s="23" t="str">
        <f>+IFERROR(VLOOKUP(#REF!,[2]ORDINALES!$H$2:$I$382,2,FALSE),"")</f>
        <v/>
      </c>
      <c r="N2652" s="23" t="str">
        <f>IFERROR(VLOOKUP(U2652,'[2]Lista Willy'!$B$11:$D$14,3,FALSE),"")</f>
        <v>REC_20</v>
      </c>
      <c r="O2652" s="24"/>
      <c r="P2652" s="90">
        <v>82005</v>
      </c>
      <c r="Q2652" s="90" t="s">
        <v>540</v>
      </c>
      <c r="R2652" s="90" t="s">
        <v>2496</v>
      </c>
      <c r="S2652" s="90" t="s">
        <v>2584</v>
      </c>
      <c r="T2652" s="90" t="s">
        <v>2496</v>
      </c>
      <c r="U2652" s="90" t="s">
        <v>153</v>
      </c>
      <c r="V2652" s="94" t="s">
        <v>154</v>
      </c>
      <c r="W2652" s="90" t="s">
        <v>1177</v>
      </c>
      <c r="X2652" s="90" t="s">
        <v>55</v>
      </c>
      <c r="Y2652" s="90" t="s">
        <v>2590</v>
      </c>
      <c r="Z2652" s="87">
        <v>20000000</v>
      </c>
      <c r="AA2652" s="120"/>
      <c r="AB2652" s="87"/>
      <c r="AC2652" s="87"/>
      <c r="AD2652" s="87"/>
      <c r="AE2652" s="120">
        <v>20000000</v>
      </c>
      <c r="AF2652" s="120"/>
      <c r="AG2652" s="89">
        <v>0</v>
      </c>
      <c r="AH2652" s="90" t="s">
        <v>567</v>
      </c>
      <c r="AI2652" s="90" t="s">
        <v>1511</v>
      </c>
      <c r="AJ2652" s="90" t="s">
        <v>2498</v>
      </c>
      <c r="AK2652" s="90"/>
      <c r="AL2652" s="90" t="s">
        <v>57</v>
      </c>
      <c r="AM2652" s="90"/>
      <c r="AN2652" s="90" t="s">
        <v>57</v>
      </c>
      <c r="AO2652" s="90"/>
      <c r="AP2652" s="90" t="s">
        <v>57</v>
      </c>
      <c r="AQ2652" s="90"/>
      <c r="AR2652" s="90" t="s">
        <v>57</v>
      </c>
      <c r="AS2652" s="90" t="s">
        <v>60</v>
      </c>
      <c r="AT2652" s="90" t="s">
        <v>61</v>
      </c>
      <c r="AU2652" s="97" t="s">
        <v>62</v>
      </c>
      <c r="AV2652" s="98" t="s">
        <v>125</v>
      </c>
      <c r="AW2652" s="98" t="s">
        <v>126</v>
      </c>
      <c r="AX2652" s="97">
        <v>3202032</v>
      </c>
      <c r="AY2652" s="98" t="s">
        <v>127</v>
      </c>
      <c r="AZ2652" s="98" t="s">
        <v>128</v>
      </c>
      <c r="BA2652" s="24"/>
    </row>
    <row r="2653" spans="1:53" ht="84.75" customHeight="1">
      <c r="A2653" s="23" t="str">
        <f>+IFERROR(VLOOKUP(R2653,'[2]Listas niveles'!$D$2:$E$11,2,FALSE),"")</f>
        <v>DTPA</v>
      </c>
      <c r="B2653" s="23" t="str">
        <f>+IFERROR(VLOOKUP(AS2653,'[2]Listas anexo 1'!$A$7:$B$8,2,FALSE),"")</f>
        <v>ADMIN</v>
      </c>
      <c r="C2653" s="23" t="str">
        <f>+IFERROR(VLOOKUP(AT2653,'[2]Listas anexo 1'!$A$13:$B$15,2,FALSE),"")</f>
        <v>ADMINYCOOR</v>
      </c>
      <c r="D2653" s="23" t="str">
        <f>+IFERROR(VLOOKUP(AT2653,'[2]Listas anexo 1'!$A$13:$C$15,3,FALSE),"")</f>
        <v>CONTRIBUIR</v>
      </c>
      <c r="E2653" s="23" t="str">
        <f>+IFERROR(VLOOKUP(AT2653,'[2]Listas anexo 1'!$A$19:$B$21,2,FALSE),"")</f>
        <v>ADMINOB</v>
      </c>
      <c r="F2653" s="23" t="str">
        <f>+IFERROR(VLOOKUP(AV2653,'[2]Listas anexo 1'!$J$13:$K$21,2,FALSE),"")</f>
        <v>ADOBI</v>
      </c>
      <c r="G2653" s="23" t="str">
        <f>+IFERROR(VLOOKUP(AW2653,'[2]LISTAS ANEXO 1. 2'!$A$9:$B$38,2,FALSE),"")</f>
        <v>AI</v>
      </c>
      <c r="H2653" s="23" t="str">
        <f>+IFERROR(IF(C2653="ADMINYCOOR",VLOOKUP(AY2653,'[2]LISTAS ANEXO 1. 3'!$B$13:$C$42,2,FALSE),IF(C2653="TASAS",VLOOKUP(AY2653,'[2]LISTAS ANEXO 1. 3'!$B$43:$C$51,2,FALSE),IF(C2653="FORTALECIMIENTO",VLOOKUP(AY2653,'[2]LISTAS ANEXO 1. 3'!$B$52:$C$58,2,FALSE),""))),"")</f>
        <v>AA</v>
      </c>
      <c r="I2653" s="23" t="str">
        <f>+IFERROR(VLOOKUP(#REF!,'[2]LISTAS ANEXO 1. 4'!$B$74:$C$90,2,FALSE),"")</f>
        <v/>
      </c>
      <c r="J2653" s="23" t="str">
        <f>+IFERROR(VLOOKUP(X2653,[2]ORDINALES!$B$2:$C$5,2,FALSE),"")</f>
        <v>CTADOS</v>
      </c>
      <c r="K2653" s="23" t="str">
        <f>+IFERROR(VLOOKUP(#REF!,[2]REGION!$G$2:$I$1125,2,FALSE),"")</f>
        <v/>
      </c>
      <c r="L2653" s="23" t="str">
        <f>+IFERROR(VLOOKUP(AI2653,[2]REGION!$G$2:$I$1125,2,FALSE),"")</f>
        <v>VALLE</v>
      </c>
      <c r="M2653" s="23" t="str">
        <f>+IFERROR(VLOOKUP(#REF!,[2]ORDINALES!$H$2:$I$382,2,FALSE),"")</f>
        <v/>
      </c>
      <c r="N2653" s="23" t="str">
        <f>IFERROR(VLOOKUP(U2653,'[2]Lista Willy'!$B$11:$D$14,3,FALSE),"")</f>
        <v>REC_20</v>
      </c>
      <c r="O2653" s="24"/>
      <c r="P2653" s="90">
        <v>82006</v>
      </c>
      <c r="Q2653" s="90" t="s">
        <v>540</v>
      </c>
      <c r="R2653" s="90" t="s">
        <v>2496</v>
      </c>
      <c r="S2653" s="90" t="s">
        <v>2584</v>
      </c>
      <c r="T2653" s="90" t="s">
        <v>2496</v>
      </c>
      <c r="U2653" s="90" t="s">
        <v>153</v>
      </c>
      <c r="V2653" s="94" t="s">
        <v>154</v>
      </c>
      <c r="W2653" s="90" t="s">
        <v>1177</v>
      </c>
      <c r="X2653" s="90" t="s">
        <v>55</v>
      </c>
      <c r="Y2653" s="90" t="s">
        <v>2520</v>
      </c>
      <c r="Z2653" s="87">
        <v>10000000</v>
      </c>
      <c r="AA2653" s="120"/>
      <c r="AB2653" s="87"/>
      <c r="AC2653" s="87"/>
      <c r="AD2653" s="87"/>
      <c r="AE2653" s="120">
        <v>10000000</v>
      </c>
      <c r="AF2653" s="120"/>
      <c r="AG2653" s="89">
        <v>0</v>
      </c>
      <c r="AH2653" s="90" t="s">
        <v>567</v>
      </c>
      <c r="AI2653" s="90" t="s">
        <v>1511</v>
      </c>
      <c r="AJ2653" s="90" t="s">
        <v>2498</v>
      </c>
      <c r="AK2653" s="90"/>
      <c r="AL2653" s="90" t="s">
        <v>57</v>
      </c>
      <c r="AM2653" s="90"/>
      <c r="AN2653" s="90" t="s">
        <v>57</v>
      </c>
      <c r="AO2653" s="90"/>
      <c r="AP2653" s="90" t="s">
        <v>57</v>
      </c>
      <c r="AQ2653" s="90"/>
      <c r="AR2653" s="90" t="s">
        <v>57</v>
      </c>
      <c r="AS2653" s="90" t="s">
        <v>60</v>
      </c>
      <c r="AT2653" s="90" t="s">
        <v>61</v>
      </c>
      <c r="AU2653" s="97" t="s">
        <v>62</v>
      </c>
      <c r="AV2653" s="98" t="s">
        <v>125</v>
      </c>
      <c r="AW2653" s="98" t="s">
        <v>126</v>
      </c>
      <c r="AX2653" s="97">
        <v>3202032</v>
      </c>
      <c r="AY2653" s="98" t="s">
        <v>127</v>
      </c>
      <c r="AZ2653" s="98" t="s">
        <v>128</v>
      </c>
      <c r="BA2653" s="24"/>
    </row>
    <row r="2654" spans="1:53" ht="84.75" customHeight="1">
      <c r="A2654" s="23" t="str">
        <f>+IFERROR(VLOOKUP(R2654,'[2]Listas niveles'!$D$2:$E$11,2,FALSE),"")</f>
        <v>DTPA</v>
      </c>
      <c r="B2654" s="23" t="str">
        <f>+IFERROR(VLOOKUP(AS2654,'[2]Listas anexo 1'!$A$7:$B$8,2,FALSE),"")</f>
        <v>ADMIN</v>
      </c>
      <c r="C2654" s="23" t="str">
        <f>+IFERROR(VLOOKUP(AT2654,'[2]Listas anexo 1'!$A$13:$B$15,2,FALSE),"")</f>
        <v>ADMINYCOOR</v>
      </c>
      <c r="D2654" s="23" t="str">
        <f>+IFERROR(VLOOKUP(AT2654,'[2]Listas anexo 1'!$A$13:$C$15,3,FALSE),"")</f>
        <v>CONTRIBUIR</v>
      </c>
      <c r="E2654" s="23" t="str">
        <f>+IFERROR(VLOOKUP(AT2654,'[2]Listas anexo 1'!$A$19:$B$21,2,FALSE),"")</f>
        <v>ADMINOB</v>
      </c>
      <c r="F2654" s="23" t="str">
        <f>+IFERROR(VLOOKUP(AV2654,'[2]Listas anexo 1'!$J$13:$K$21,2,FALSE),"")</f>
        <v>ADOBI</v>
      </c>
      <c r="G2654" s="23" t="str">
        <f>+IFERROR(VLOOKUP(AW2654,'[2]LISTAS ANEXO 1. 2'!$A$9:$B$38,2,FALSE),"")</f>
        <v>AI</v>
      </c>
      <c r="H2654" s="23" t="str">
        <f>+IFERROR(IF(C2654="ADMINYCOOR",VLOOKUP(AY2654,'[2]LISTAS ANEXO 1. 3'!$B$13:$C$42,2,FALSE),IF(C2654="TASAS",VLOOKUP(AY2654,'[2]LISTAS ANEXO 1. 3'!$B$43:$C$51,2,FALSE),IF(C2654="FORTALECIMIENTO",VLOOKUP(AY2654,'[2]LISTAS ANEXO 1. 3'!$B$52:$C$58,2,FALSE),""))),"")</f>
        <v>AA</v>
      </c>
      <c r="I2654" s="23" t="str">
        <f>+IFERROR(VLOOKUP(#REF!,'[2]LISTAS ANEXO 1. 4'!$B$74:$C$90,2,FALSE),"")</f>
        <v/>
      </c>
      <c r="J2654" s="23" t="str">
        <f>+IFERROR(VLOOKUP(X2654,[2]ORDINALES!$B$2:$C$5,2,FALSE),"")</f>
        <v>CTADOS</v>
      </c>
      <c r="K2654" s="23" t="str">
        <f>+IFERROR(VLOOKUP(#REF!,[2]REGION!$G$2:$I$1125,2,FALSE),"")</f>
        <v/>
      </c>
      <c r="L2654" s="23" t="str">
        <f>+IFERROR(VLOOKUP(AI2654,[2]REGION!$G$2:$I$1125,2,FALSE),"")</f>
        <v>VALLE</v>
      </c>
      <c r="M2654" s="23" t="str">
        <f>+IFERROR(VLOOKUP(#REF!,[2]ORDINALES!$H$2:$I$382,2,FALSE),"")</f>
        <v/>
      </c>
      <c r="N2654" s="23" t="str">
        <f>IFERROR(VLOOKUP(U2654,'[2]Lista Willy'!$B$11:$D$14,3,FALSE),"")</f>
        <v>REC_20</v>
      </c>
      <c r="O2654" s="24"/>
      <c r="P2654" s="90">
        <v>82007</v>
      </c>
      <c r="Q2654" s="90" t="s">
        <v>540</v>
      </c>
      <c r="R2654" s="90" t="s">
        <v>2496</v>
      </c>
      <c r="S2654" s="90" t="s">
        <v>2584</v>
      </c>
      <c r="T2654" s="90" t="s">
        <v>2496</v>
      </c>
      <c r="U2654" s="90" t="s">
        <v>153</v>
      </c>
      <c r="V2654" s="94" t="s">
        <v>154</v>
      </c>
      <c r="W2654" s="90" t="s">
        <v>1177</v>
      </c>
      <c r="X2654" s="90" t="s">
        <v>55</v>
      </c>
      <c r="Y2654" s="90" t="s">
        <v>2504</v>
      </c>
      <c r="Z2654" s="87">
        <v>30541560</v>
      </c>
      <c r="AA2654" s="120"/>
      <c r="AB2654" s="87"/>
      <c r="AC2654" s="87"/>
      <c r="AD2654" s="87"/>
      <c r="AE2654" s="120">
        <v>30541560</v>
      </c>
      <c r="AF2654" s="120"/>
      <c r="AG2654" s="89">
        <v>0</v>
      </c>
      <c r="AH2654" s="90" t="s">
        <v>567</v>
      </c>
      <c r="AI2654" s="90" t="s">
        <v>1511</v>
      </c>
      <c r="AJ2654" s="90" t="s">
        <v>2498</v>
      </c>
      <c r="AK2654" s="90"/>
      <c r="AL2654" s="90" t="s">
        <v>57</v>
      </c>
      <c r="AM2654" s="90"/>
      <c r="AN2654" s="90" t="s">
        <v>57</v>
      </c>
      <c r="AO2654" s="90"/>
      <c r="AP2654" s="90" t="s">
        <v>57</v>
      </c>
      <c r="AQ2654" s="90"/>
      <c r="AR2654" s="90" t="s">
        <v>57</v>
      </c>
      <c r="AS2654" s="90" t="s">
        <v>60</v>
      </c>
      <c r="AT2654" s="90" t="s">
        <v>61</v>
      </c>
      <c r="AU2654" s="97" t="s">
        <v>62</v>
      </c>
      <c r="AV2654" s="98" t="s">
        <v>125</v>
      </c>
      <c r="AW2654" s="98" t="s">
        <v>126</v>
      </c>
      <c r="AX2654" s="97">
        <v>3202032</v>
      </c>
      <c r="AY2654" s="98" t="s">
        <v>127</v>
      </c>
      <c r="AZ2654" s="98" t="s">
        <v>293</v>
      </c>
      <c r="BA2654" s="24"/>
    </row>
    <row r="2655" spans="1:53" ht="84.75" customHeight="1">
      <c r="A2655" s="23" t="str">
        <f>+IFERROR(VLOOKUP(R2655,'[2]Listas niveles'!$D$2:$E$11,2,FALSE),"")</f>
        <v>DTPA</v>
      </c>
      <c r="B2655" s="23" t="str">
        <f>+IFERROR(VLOOKUP(AS2655,'[2]Listas anexo 1'!$A$7:$B$8,2,FALSE),"")</f>
        <v>ADMIN</v>
      </c>
      <c r="C2655" s="23" t="str">
        <f>+IFERROR(VLOOKUP(AT2655,'[2]Listas anexo 1'!$A$13:$B$15,2,FALSE),"")</f>
        <v>ADMINYCOOR</v>
      </c>
      <c r="D2655" s="23" t="str">
        <f>+IFERROR(VLOOKUP(AT2655,'[2]Listas anexo 1'!$A$13:$C$15,3,FALSE),"")</f>
        <v>CONTRIBUIR</v>
      </c>
      <c r="E2655" s="23" t="str">
        <f>+IFERROR(VLOOKUP(AT2655,'[2]Listas anexo 1'!$A$19:$B$21,2,FALSE),"")</f>
        <v>ADMINOB</v>
      </c>
      <c r="F2655" s="23" t="str">
        <f>+IFERROR(VLOOKUP(AV2655,'[2]Listas anexo 1'!$J$13:$K$21,2,FALSE),"")</f>
        <v>ADOBI</v>
      </c>
      <c r="G2655" s="23" t="str">
        <f>+IFERROR(VLOOKUP(AW2655,'[2]LISTAS ANEXO 1. 2'!$A$9:$B$38,2,FALSE),"")</f>
        <v>AI</v>
      </c>
      <c r="H2655" s="23" t="str">
        <f>+IFERROR(IF(C2655="ADMINYCOOR",VLOOKUP(AY2655,'[2]LISTAS ANEXO 1. 3'!$B$13:$C$42,2,FALSE),IF(C2655="TASAS",VLOOKUP(AY2655,'[2]LISTAS ANEXO 1. 3'!$B$43:$C$51,2,FALSE),IF(C2655="FORTALECIMIENTO",VLOOKUP(AY2655,'[2]LISTAS ANEXO 1. 3'!$B$52:$C$58,2,FALSE),""))),"")</f>
        <v>AA</v>
      </c>
      <c r="I2655" s="23" t="str">
        <f>+IFERROR(VLOOKUP(#REF!,'[2]LISTAS ANEXO 1. 4'!$B$74:$C$90,2,FALSE),"")</f>
        <v/>
      </c>
      <c r="J2655" s="23" t="str">
        <f>+IFERROR(VLOOKUP(X2655,[2]ORDINALES!$B$2:$C$5,2,FALSE),"")</f>
        <v>CTADOS</v>
      </c>
      <c r="K2655" s="23" t="str">
        <f>+IFERROR(VLOOKUP(#REF!,[2]REGION!$G$2:$I$1125,2,FALSE),"")</f>
        <v/>
      </c>
      <c r="L2655" s="23" t="str">
        <f>+IFERROR(VLOOKUP(AI2655,[2]REGION!$G$2:$I$1125,2,FALSE),"")</f>
        <v>VALLE</v>
      </c>
      <c r="M2655" s="23" t="str">
        <f>+IFERROR(VLOOKUP(#REF!,[2]ORDINALES!$H$2:$I$382,2,FALSE),"")</f>
        <v/>
      </c>
      <c r="N2655" s="23" t="str">
        <f>IFERROR(VLOOKUP(U2655,'[2]Lista Willy'!$B$11:$D$14,3,FALSE),"")</f>
        <v>REC_20</v>
      </c>
      <c r="O2655" s="24"/>
      <c r="P2655" s="90">
        <v>82008</v>
      </c>
      <c r="Q2655" s="90" t="s">
        <v>540</v>
      </c>
      <c r="R2655" s="90" t="s">
        <v>2496</v>
      </c>
      <c r="S2655" s="90" t="s">
        <v>2584</v>
      </c>
      <c r="T2655" s="90" t="s">
        <v>2496</v>
      </c>
      <c r="U2655" s="90" t="s">
        <v>153</v>
      </c>
      <c r="V2655" s="94" t="s">
        <v>154</v>
      </c>
      <c r="W2655" s="90" t="s">
        <v>1177</v>
      </c>
      <c r="X2655" s="90" t="s">
        <v>55</v>
      </c>
      <c r="Y2655" s="90" t="s">
        <v>2521</v>
      </c>
      <c r="Z2655" s="87">
        <v>18000000</v>
      </c>
      <c r="AA2655" s="120"/>
      <c r="AB2655" s="87"/>
      <c r="AC2655" s="87"/>
      <c r="AD2655" s="87"/>
      <c r="AE2655" s="120">
        <v>18000000</v>
      </c>
      <c r="AF2655" s="120"/>
      <c r="AG2655" s="89">
        <v>0</v>
      </c>
      <c r="AH2655" s="90" t="s">
        <v>567</v>
      </c>
      <c r="AI2655" s="90" t="s">
        <v>1511</v>
      </c>
      <c r="AJ2655" s="90" t="s">
        <v>2498</v>
      </c>
      <c r="AK2655" s="90"/>
      <c r="AL2655" s="90" t="s">
        <v>57</v>
      </c>
      <c r="AM2655" s="90"/>
      <c r="AN2655" s="90" t="s">
        <v>57</v>
      </c>
      <c r="AO2655" s="90"/>
      <c r="AP2655" s="90" t="s">
        <v>57</v>
      </c>
      <c r="AQ2655" s="90"/>
      <c r="AR2655" s="90" t="s">
        <v>57</v>
      </c>
      <c r="AS2655" s="90" t="s">
        <v>60</v>
      </c>
      <c r="AT2655" s="90" t="s">
        <v>61</v>
      </c>
      <c r="AU2655" s="97" t="s">
        <v>62</v>
      </c>
      <c r="AV2655" s="98" t="s">
        <v>125</v>
      </c>
      <c r="AW2655" s="98" t="s">
        <v>126</v>
      </c>
      <c r="AX2655" s="97">
        <v>3202032</v>
      </c>
      <c r="AY2655" s="98" t="s">
        <v>127</v>
      </c>
      <c r="AZ2655" s="98" t="s">
        <v>128</v>
      </c>
      <c r="BA2655" s="24"/>
    </row>
    <row r="2656" spans="1:53" ht="84.75" customHeight="1">
      <c r="A2656" s="23" t="str">
        <f>+IFERROR(VLOOKUP(R2656,'[2]Listas niveles'!$D$2:$E$11,2,FALSE),"")</f>
        <v>DTPA</v>
      </c>
      <c r="B2656" s="23" t="str">
        <f>+IFERROR(VLOOKUP(AS2656,'[2]Listas anexo 1'!$A$7:$B$8,2,FALSE),"")</f>
        <v>ADMIN</v>
      </c>
      <c r="C2656" s="23" t="str">
        <f>+IFERROR(VLOOKUP(AT2656,'[2]Listas anexo 1'!$A$13:$B$15,2,FALSE),"")</f>
        <v>ADMINYCOOR</v>
      </c>
      <c r="D2656" s="23" t="str">
        <f>+IFERROR(VLOOKUP(AT2656,'[2]Listas anexo 1'!$A$13:$C$15,3,FALSE),"")</f>
        <v>CONTRIBUIR</v>
      </c>
      <c r="E2656" s="23" t="str">
        <f>+IFERROR(VLOOKUP(AT2656,'[2]Listas anexo 1'!$A$19:$B$21,2,FALSE),"")</f>
        <v>ADMINOB</v>
      </c>
      <c r="F2656" s="23" t="str">
        <f>+IFERROR(VLOOKUP(AV2656,'[2]Listas anexo 1'!$J$13:$K$21,2,FALSE),"")</f>
        <v>ADOBI</v>
      </c>
      <c r="G2656" s="23" t="str">
        <f>+IFERROR(VLOOKUP(AW2656,'[2]LISTAS ANEXO 1. 2'!$A$9:$B$38,2,FALSE),"")</f>
        <v>AI</v>
      </c>
      <c r="H2656" s="23" t="str">
        <f>+IFERROR(IF(C2656="ADMINYCOOR",VLOOKUP(AY2656,'[2]LISTAS ANEXO 1. 3'!$B$13:$C$42,2,FALSE),IF(C2656="TASAS",VLOOKUP(AY2656,'[2]LISTAS ANEXO 1. 3'!$B$43:$C$51,2,FALSE),IF(C2656="FORTALECIMIENTO",VLOOKUP(AY2656,'[2]LISTAS ANEXO 1. 3'!$B$52:$C$58,2,FALSE),""))),"")</f>
        <v>AA</v>
      </c>
      <c r="I2656" s="23" t="str">
        <f>+IFERROR(VLOOKUP(#REF!,'[2]LISTAS ANEXO 1. 4'!$B$74:$C$90,2,FALSE),"")</f>
        <v/>
      </c>
      <c r="J2656" s="23" t="str">
        <f>+IFERROR(VLOOKUP(X2656,[2]ORDINALES!$B$2:$C$5,2,FALSE),"")</f>
        <v>CTADOS</v>
      </c>
      <c r="K2656" s="23" t="str">
        <f>+IFERROR(VLOOKUP(#REF!,[2]REGION!$G$2:$I$1125,2,FALSE),"")</f>
        <v/>
      </c>
      <c r="L2656" s="23" t="str">
        <f>+IFERROR(VLOOKUP(AI2656,[2]REGION!$G$2:$I$1125,2,FALSE),"")</f>
        <v>VALLE</v>
      </c>
      <c r="M2656" s="23" t="str">
        <f>+IFERROR(VLOOKUP(#REF!,[2]ORDINALES!$H$2:$I$382,2,FALSE),"")</f>
        <v/>
      </c>
      <c r="N2656" s="23" t="str">
        <f>IFERROR(VLOOKUP(U2656,'[2]Lista Willy'!$B$11:$D$14,3,FALSE),"")</f>
        <v>REC_20</v>
      </c>
      <c r="O2656" s="24"/>
      <c r="P2656" s="90">
        <v>82009</v>
      </c>
      <c r="Q2656" s="90" t="s">
        <v>540</v>
      </c>
      <c r="R2656" s="90" t="s">
        <v>2496</v>
      </c>
      <c r="S2656" s="90" t="s">
        <v>2584</v>
      </c>
      <c r="T2656" s="90" t="s">
        <v>2496</v>
      </c>
      <c r="U2656" s="90" t="s">
        <v>153</v>
      </c>
      <c r="V2656" s="94" t="s">
        <v>154</v>
      </c>
      <c r="W2656" s="90" t="s">
        <v>1177</v>
      </c>
      <c r="X2656" s="90" t="s">
        <v>55</v>
      </c>
      <c r="Y2656" s="90" t="s">
        <v>2591</v>
      </c>
      <c r="Z2656" s="87">
        <v>90000000</v>
      </c>
      <c r="AA2656" s="120"/>
      <c r="AB2656" s="87"/>
      <c r="AC2656" s="87"/>
      <c r="AD2656" s="87"/>
      <c r="AE2656" s="120">
        <v>90000000</v>
      </c>
      <c r="AF2656" s="120"/>
      <c r="AG2656" s="89">
        <v>0</v>
      </c>
      <c r="AH2656" s="90" t="s">
        <v>567</v>
      </c>
      <c r="AI2656" s="90" t="s">
        <v>1511</v>
      </c>
      <c r="AJ2656" s="90" t="s">
        <v>2498</v>
      </c>
      <c r="AK2656" s="90"/>
      <c r="AL2656" s="90" t="s">
        <v>57</v>
      </c>
      <c r="AM2656" s="90"/>
      <c r="AN2656" s="90" t="s">
        <v>57</v>
      </c>
      <c r="AO2656" s="90"/>
      <c r="AP2656" s="90" t="s">
        <v>57</v>
      </c>
      <c r="AQ2656" s="90"/>
      <c r="AR2656" s="90" t="s">
        <v>57</v>
      </c>
      <c r="AS2656" s="90" t="s">
        <v>60</v>
      </c>
      <c r="AT2656" s="90" t="s">
        <v>61</v>
      </c>
      <c r="AU2656" s="97" t="s">
        <v>62</v>
      </c>
      <c r="AV2656" s="98" t="s">
        <v>125</v>
      </c>
      <c r="AW2656" s="98" t="s">
        <v>126</v>
      </c>
      <c r="AX2656" s="97">
        <v>3202032</v>
      </c>
      <c r="AY2656" s="98" t="s">
        <v>127</v>
      </c>
      <c r="AZ2656" s="98" t="s">
        <v>128</v>
      </c>
      <c r="BA2656" s="24"/>
    </row>
    <row r="2657" spans="1:53" ht="84.75" customHeight="1">
      <c r="A2657" s="23" t="str">
        <f>+IFERROR(VLOOKUP(R2657,'[2]Listas niveles'!$D$2:$E$11,2,FALSE),"")</f>
        <v>DTPA</v>
      </c>
      <c r="B2657" s="23" t="str">
        <f>+IFERROR(VLOOKUP(AS2657,'[2]Listas anexo 1'!$A$7:$B$8,2,FALSE),"")</f>
        <v>ADMIN</v>
      </c>
      <c r="C2657" s="23" t="str">
        <f>+IFERROR(VLOOKUP(AT2657,'[2]Listas anexo 1'!$A$13:$B$15,2,FALSE),"")</f>
        <v>ADMINYCOOR</v>
      </c>
      <c r="D2657" s="23" t="str">
        <f>+IFERROR(VLOOKUP(AT2657,'[2]Listas anexo 1'!$A$13:$C$15,3,FALSE),"")</f>
        <v>CONTRIBUIR</v>
      </c>
      <c r="E2657" s="23" t="str">
        <f>+IFERROR(VLOOKUP(AT2657,'[2]Listas anexo 1'!$A$19:$B$21,2,FALSE),"")</f>
        <v>ADMINOB</v>
      </c>
      <c r="F2657" s="23" t="str">
        <f>+IFERROR(VLOOKUP(AV2657,'[2]Listas anexo 1'!$J$13:$K$21,2,FALSE),"")</f>
        <v>ADOBI</v>
      </c>
      <c r="G2657" s="23" t="str">
        <f>+IFERROR(VLOOKUP(AW2657,'[2]LISTAS ANEXO 1. 2'!$A$9:$B$38,2,FALSE),"")</f>
        <v>AI</v>
      </c>
      <c r="H2657" s="23" t="str">
        <f>+IFERROR(IF(C2657="ADMINYCOOR",VLOOKUP(AY2657,'[2]LISTAS ANEXO 1. 3'!$B$13:$C$42,2,FALSE),IF(C2657="TASAS",VLOOKUP(AY2657,'[2]LISTAS ANEXO 1. 3'!$B$43:$C$51,2,FALSE),IF(C2657="FORTALECIMIENTO",VLOOKUP(AY2657,'[2]LISTAS ANEXO 1. 3'!$B$52:$C$58,2,FALSE),""))),"")</f>
        <v>AA</v>
      </c>
      <c r="I2657" s="23" t="str">
        <f>+IFERROR(VLOOKUP(#REF!,'[2]LISTAS ANEXO 1. 4'!$B$74:$C$90,2,FALSE),"")</f>
        <v/>
      </c>
      <c r="J2657" s="23" t="str">
        <f>+IFERROR(VLOOKUP(X2657,[2]ORDINALES!$B$2:$C$5,2,FALSE),"")</f>
        <v>CTADOS</v>
      </c>
      <c r="K2657" s="23" t="str">
        <f>+IFERROR(VLOOKUP(#REF!,[2]REGION!$G$2:$I$1125,2,FALSE),"")</f>
        <v/>
      </c>
      <c r="L2657" s="23" t="str">
        <f>+IFERROR(VLOOKUP(AI2657,[2]REGION!$G$2:$I$1125,2,FALSE),"")</f>
        <v>VALLE</v>
      </c>
      <c r="M2657" s="23" t="str">
        <f>+IFERROR(VLOOKUP(#REF!,[2]ORDINALES!$H$2:$I$382,2,FALSE),"")</f>
        <v/>
      </c>
      <c r="N2657" s="23" t="str">
        <f>IFERROR(VLOOKUP(U2657,'[2]Lista Willy'!$B$11:$D$14,3,FALSE),"")</f>
        <v>REC_20</v>
      </c>
      <c r="O2657" s="24"/>
      <c r="P2657" s="90">
        <v>82010</v>
      </c>
      <c r="Q2657" s="90" t="s">
        <v>540</v>
      </c>
      <c r="R2657" s="90" t="s">
        <v>2496</v>
      </c>
      <c r="S2657" s="90" t="s">
        <v>2584</v>
      </c>
      <c r="T2657" s="90" t="s">
        <v>2496</v>
      </c>
      <c r="U2657" s="90" t="s">
        <v>153</v>
      </c>
      <c r="V2657" s="94" t="s">
        <v>154</v>
      </c>
      <c r="W2657" s="90" t="s">
        <v>1177</v>
      </c>
      <c r="X2657" s="90" t="s">
        <v>55</v>
      </c>
      <c r="Y2657" s="90" t="s">
        <v>2592</v>
      </c>
      <c r="Z2657" s="87">
        <v>30000000</v>
      </c>
      <c r="AA2657" s="120"/>
      <c r="AB2657" s="87"/>
      <c r="AC2657" s="87"/>
      <c r="AD2657" s="87"/>
      <c r="AE2657" s="120">
        <v>30000000</v>
      </c>
      <c r="AF2657" s="120"/>
      <c r="AG2657" s="89">
        <v>0</v>
      </c>
      <c r="AH2657" s="90" t="s">
        <v>567</v>
      </c>
      <c r="AI2657" s="90" t="s">
        <v>1511</v>
      </c>
      <c r="AJ2657" s="90" t="s">
        <v>2498</v>
      </c>
      <c r="AK2657" s="90"/>
      <c r="AL2657" s="90" t="s">
        <v>57</v>
      </c>
      <c r="AM2657" s="90"/>
      <c r="AN2657" s="90" t="s">
        <v>57</v>
      </c>
      <c r="AO2657" s="90"/>
      <c r="AP2657" s="90" t="s">
        <v>57</v>
      </c>
      <c r="AQ2657" s="90"/>
      <c r="AR2657" s="90" t="s">
        <v>57</v>
      </c>
      <c r="AS2657" s="90" t="s">
        <v>60</v>
      </c>
      <c r="AT2657" s="90" t="s">
        <v>61</v>
      </c>
      <c r="AU2657" s="97" t="s">
        <v>62</v>
      </c>
      <c r="AV2657" s="98" t="s">
        <v>125</v>
      </c>
      <c r="AW2657" s="98" t="s">
        <v>126</v>
      </c>
      <c r="AX2657" s="97">
        <v>3202032</v>
      </c>
      <c r="AY2657" s="98" t="s">
        <v>127</v>
      </c>
      <c r="AZ2657" s="98" t="s">
        <v>128</v>
      </c>
      <c r="BA2657" s="24"/>
    </row>
    <row r="2658" spans="1:53" ht="84.75" customHeight="1">
      <c r="A2658" s="23" t="str">
        <f>+IFERROR(VLOOKUP(R2658,'[2]Listas niveles'!$D$2:$E$11,2,FALSE),"")</f>
        <v>DTPA</v>
      </c>
      <c r="B2658" s="23" t="str">
        <f>+IFERROR(VLOOKUP(AS2658,'[2]Listas anexo 1'!$A$7:$B$8,2,FALSE),"")</f>
        <v>ADMIN</v>
      </c>
      <c r="C2658" s="23" t="str">
        <f>+IFERROR(VLOOKUP(AT2658,'[2]Listas anexo 1'!$A$13:$B$15,2,FALSE),"")</f>
        <v>ADMINYCOOR</v>
      </c>
      <c r="D2658" s="23" t="str">
        <f>+IFERROR(VLOOKUP(AT2658,'[2]Listas anexo 1'!$A$13:$C$15,3,FALSE),"")</f>
        <v>CONTRIBUIR</v>
      </c>
      <c r="E2658" s="23" t="str">
        <f>+IFERROR(VLOOKUP(AT2658,'[2]Listas anexo 1'!$A$19:$B$21,2,FALSE),"")</f>
        <v>ADMINOB</v>
      </c>
      <c r="F2658" s="23" t="str">
        <f>+IFERROR(VLOOKUP(AV2658,'[2]Listas anexo 1'!$J$13:$K$21,2,FALSE),"")</f>
        <v>ADOBI</v>
      </c>
      <c r="G2658" s="23" t="str">
        <f>+IFERROR(VLOOKUP(AW2658,'[2]LISTAS ANEXO 1. 2'!$A$9:$B$38,2,FALSE),"")</f>
        <v>AI</v>
      </c>
      <c r="H2658" s="23" t="str">
        <f>+IFERROR(IF(C2658="ADMINYCOOR",VLOOKUP(AY2658,'[2]LISTAS ANEXO 1. 3'!$B$13:$C$42,2,FALSE),IF(C2658="TASAS",VLOOKUP(AY2658,'[2]LISTAS ANEXO 1. 3'!$B$43:$C$51,2,FALSE),IF(C2658="FORTALECIMIENTO",VLOOKUP(AY2658,'[2]LISTAS ANEXO 1. 3'!$B$52:$C$58,2,FALSE),""))),"")</f>
        <v>AA</v>
      </c>
      <c r="I2658" s="23" t="str">
        <f>+IFERROR(VLOOKUP(#REF!,'[2]LISTAS ANEXO 1. 4'!$B$74:$C$90,2,FALSE),"")</f>
        <v/>
      </c>
      <c r="J2658" s="23" t="str">
        <f>+IFERROR(VLOOKUP(X2658,[2]ORDINALES!$B$2:$C$5,2,FALSE),"")</f>
        <v>CTADOS</v>
      </c>
      <c r="K2658" s="23" t="str">
        <f>+IFERROR(VLOOKUP(#REF!,[2]REGION!$G$2:$I$1125,2,FALSE),"")</f>
        <v/>
      </c>
      <c r="L2658" s="23" t="str">
        <f>+IFERROR(VLOOKUP(AI2658,[2]REGION!$G$2:$I$1125,2,FALSE),"")</f>
        <v>VALLE</v>
      </c>
      <c r="M2658" s="23" t="str">
        <f>+IFERROR(VLOOKUP(#REF!,[2]ORDINALES!$H$2:$I$382,2,FALSE),"")</f>
        <v/>
      </c>
      <c r="N2658" s="23" t="str">
        <f>IFERROR(VLOOKUP(U2658,'[2]Lista Willy'!$B$11:$D$14,3,FALSE),"")</f>
        <v>REC_20</v>
      </c>
      <c r="O2658" s="24"/>
      <c r="P2658" s="90">
        <v>82011</v>
      </c>
      <c r="Q2658" s="90" t="s">
        <v>540</v>
      </c>
      <c r="R2658" s="90" t="s">
        <v>2496</v>
      </c>
      <c r="S2658" s="90" t="s">
        <v>2584</v>
      </c>
      <c r="T2658" s="90" t="s">
        <v>2496</v>
      </c>
      <c r="U2658" s="90" t="s">
        <v>153</v>
      </c>
      <c r="V2658" s="94" t="s">
        <v>154</v>
      </c>
      <c r="W2658" s="90" t="s">
        <v>1177</v>
      </c>
      <c r="X2658" s="90" t="s">
        <v>55</v>
      </c>
      <c r="Y2658" s="90" t="s">
        <v>2505</v>
      </c>
      <c r="Z2658" s="87">
        <v>6000000</v>
      </c>
      <c r="AA2658" s="120"/>
      <c r="AB2658" s="87"/>
      <c r="AC2658" s="87"/>
      <c r="AD2658" s="87"/>
      <c r="AE2658" s="120">
        <v>6000000</v>
      </c>
      <c r="AF2658" s="120"/>
      <c r="AG2658" s="89">
        <v>0</v>
      </c>
      <c r="AH2658" s="90" t="s">
        <v>567</v>
      </c>
      <c r="AI2658" s="90" t="s">
        <v>1511</v>
      </c>
      <c r="AJ2658" s="90" t="s">
        <v>2498</v>
      </c>
      <c r="AK2658" s="90"/>
      <c r="AL2658" s="90" t="s">
        <v>57</v>
      </c>
      <c r="AM2658" s="90"/>
      <c r="AN2658" s="90" t="s">
        <v>57</v>
      </c>
      <c r="AO2658" s="90"/>
      <c r="AP2658" s="90" t="s">
        <v>57</v>
      </c>
      <c r="AQ2658" s="90"/>
      <c r="AR2658" s="90" t="s">
        <v>57</v>
      </c>
      <c r="AS2658" s="90" t="s">
        <v>60</v>
      </c>
      <c r="AT2658" s="90" t="s">
        <v>61</v>
      </c>
      <c r="AU2658" s="97" t="s">
        <v>62</v>
      </c>
      <c r="AV2658" s="98" t="s">
        <v>125</v>
      </c>
      <c r="AW2658" s="98" t="s">
        <v>126</v>
      </c>
      <c r="AX2658" s="97">
        <v>3202032</v>
      </c>
      <c r="AY2658" s="98" t="s">
        <v>127</v>
      </c>
      <c r="AZ2658" s="98" t="s">
        <v>128</v>
      </c>
      <c r="BA2658" s="24"/>
    </row>
    <row r="2659" spans="1:53" ht="84.75" customHeight="1">
      <c r="A2659" s="23" t="str">
        <f>+IFERROR(VLOOKUP(R2659,'[2]Listas niveles'!$D$2:$E$11,2,FALSE),"")</f>
        <v>DTPA</v>
      </c>
      <c r="B2659" s="23" t="str">
        <f>+IFERROR(VLOOKUP(AS2659,'[2]Listas anexo 1'!$A$7:$B$8,2,FALSE),"")</f>
        <v>ADMIN</v>
      </c>
      <c r="C2659" s="23" t="str">
        <f>+IFERROR(VLOOKUP(AT2659,'[2]Listas anexo 1'!$A$13:$B$15,2,FALSE),"")</f>
        <v>ADMINYCOOR</v>
      </c>
      <c r="D2659" s="23" t="str">
        <f>+IFERROR(VLOOKUP(AT2659,'[2]Listas anexo 1'!$A$13:$C$15,3,FALSE),"")</f>
        <v>CONTRIBUIR</v>
      </c>
      <c r="E2659" s="23" t="str">
        <f>+IFERROR(VLOOKUP(AT2659,'[2]Listas anexo 1'!$A$19:$B$21,2,FALSE),"")</f>
        <v>ADMINOB</v>
      </c>
      <c r="F2659" s="23" t="str">
        <f>+IFERROR(VLOOKUP(AV2659,'[2]Listas anexo 1'!$J$13:$K$21,2,FALSE),"")</f>
        <v>ADOBI</v>
      </c>
      <c r="G2659" s="23" t="str">
        <f>+IFERROR(VLOOKUP(AW2659,'[2]LISTAS ANEXO 1. 2'!$A$9:$B$38,2,FALSE),"")</f>
        <v>AI</v>
      </c>
      <c r="H2659" s="23" t="str">
        <f>+IFERROR(IF(C2659="ADMINYCOOR",VLOOKUP(AY2659,'[2]LISTAS ANEXO 1. 3'!$B$13:$C$42,2,FALSE),IF(C2659="TASAS",VLOOKUP(AY2659,'[2]LISTAS ANEXO 1. 3'!$B$43:$C$51,2,FALSE),IF(C2659="FORTALECIMIENTO",VLOOKUP(AY2659,'[2]LISTAS ANEXO 1. 3'!$B$52:$C$58,2,FALSE),""))),"")</f>
        <v>BB</v>
      </c>
      <c r="I2659" s="23" t="str">
        <f>+IFERROR(VLOOKUP(#REF!,'[2]LISTAS ANEXO 1. 4'!$B$74:$C$90,2,FALSE),"")</f>
        <v/>
      </c>
      <c r="J2659" s="23" t="str">
        <f>+IFERROR(VLOOKUP(X2659,[2]ORDINALES!$B$2:$C$5,2,FALSE),"")</f>
        <v>CTADOS</v>
      </c>
      <c r="K2659" s="23" t="str">
        <f>+IFERROR(VLOOKUP(#REF!,[2]REGION!$G$2:$I$1125,2,FALSE),"")</f>
        <v/>
      </c>
      <c r="L2659" s="23" t="str">
        <f>+IFERROR(VLOOKUP(AI2659,[2]REGION!$G$2:$I$1125,2,FALSE),"")</f>
        <v>VALLE</v>
      </c>
      <c r="M2659" s="23" t="str">
        <f>+IFERROR(VLOOKUP(#REF!,[2]ORDINALES!$H$2:$I$382,2,FALSE),"")</f>
        <v/>
      </c>
      <c r="N2659" s="23" t="str">
        <f>IFERROR(VLOOKUP(U2659,'[2]Lista Willy'!$B$11:$D$14,3,FALSE),"")</f>
        <v>REC_20</v>
      </c>
      <c r="O2659" s="24"/>
      <c r="P2659" s="90">
        <v>82012</v>
      </c>
      <c r="Q2659" s="90" t="s">
        <v>540</v>
      </c>
      <c r="R2659" s="90" t="s">
        <v>2496</v>
      </c>
      <c r="S2659" s="90" t="s">
        <v>2584</v>
      </c>
      <c r="T2659" s="90" t="s">
        <v>2496</v>
      </c>
      <c r="U2659" s="90" t="s">
        <v>153</v>
      </c>
      <c r="V2659" s="94" t="s">
        <v>154</v>
      </c>
      <c r="W2659" s="90" t="s">
        <v>1177</v>
      </c>
      <c r="X2659" s="90" t="s">
        <v>55</v>
      </c>
      <c r="Y2659" s="90" t="s">
        <v>2593</v>
      </c>
      <c r="Z2659" s="87">
        <v>30000000</v>
      </c>
      <c r="AA2659" s="120"/>
      <c r="AB2659" s="87"/>
      <c r="AC2659" s="87"/>
      <c r="AD2659" s="87"/>
      <c r="AE2659" s="120">
        <v>30000000</v>
      </c>
      <c r="AF2659" s="120"/>
      <c r="AG2659" s="89">
        <v>0</v>
      </c>
      <c r="AH2659" s="90" t="s">
        <v>567</v>
      </c>
      <c r="AI2659" s="90" t="s">
        <v>1511</v>
      </c>
      <c r="AJ2659" s="90" t="s">
        <v>2498</v>
      </c>
      <c r="AK2659" s="90"/>
      <c r="AL2659" s="90" t="s">
        <v>57</v>
      </c>
      <c r="AM2659" s="90"/>
      <c r="AN2659" s="90" t="s">
        <v>57</v>
      </c>
      <c r="AO2659" s="90"/>
      <c r="AP2659" s="90" t="s">
        <v>57</v>
      </c>
      <c r="AQ2659" s="90"/>
      <c r="AR2659" s="90" t="s">
        <v>57</v>
      </c>
      <c r="AS2659" s="90" t="s">
        <v>60</v>
      </c>
      <c r="AT2659" s="90" t="s">
        <v>61</v>
      </c>
      <c r="AU2659" s="97" t="s">
        <v>62</v>
      </c>
      <c r="AV2659" s="98" t="s">
        <v>125</v>
      </c>
      <c r="AW2659" s="98" t="s">
        <v>126</v>
      </c>
      <c r="AX2659" s="97">
        <v>3202032</v>
      </c>
      <c r="AY2659" s="98" t="s">
        <v>163</v>
      </c>
      <c r="AZ2659" s="98" t="s">
        <v>164</v>
      </c>
      <c r="BA2659" s="24"/>
    </row>
    <row r="2660" spans="1:53" ht="84.75" customHeight="1">
      <c r="A2660" s="23" t="str">
        <f>+IFERROR(VLOOKUP(R2660,'[2]Listas niveles'!$D$2:$E$11,2,FALSE),"")</f>
        <v>DTPA</v>
      </c>
      <c r="B2660" s="23" t="str">
        <f>+IFERROR(VLOOKUP(AS2660,'[2]Listas anexo 1'!$A$7:$B$8,2,FALSE),"")</f>
        <v>ADMIN</v>
      </c>
      <c r="C2660" s="23" t="str">
        <f>+IFERROR(VLOOKUP(AT2660,'[2]Listas anexo 1'!$A$13:$B$15,2,FALSE),"")</f>
        <v>ADMINYCOOR</v>
      </c>
      <c r="D2660" s="23" t="str">
        <f>+IFERROR(VLOOKUP(AT2660,'[2]Listas anexo 1'!$A$13:$C$15,3,FALSE),"")</f>
        <v>CONTRIBUIR</v>
      </c>
      <c r="E2660" s="23" t="str">
        <f>+IFERROR(VLOOKUP(AT2660,'[2]Listas anexo 1'!$A$19:$B$21,2,FALSE),"")</f>
        <v>ADMINOB</v>
      </c>
      <c r="F2660" s="23" t="str">
        <f>+IFERROR(VLOOKUP(AV2660,'[2]Listas anexo 1'!$J$13:$K$21,2,FALSE),"")</f>
        <v>ADOBI</v>
      </c>
      <c r="G2660" s="23" t="str">
        <f>+IFERROR(VLOOKUP(AW2660,'[2]LISTAS ANEXO 1. 2'!$A$9:$B$38,2,FALSE),"")</f>
        <v>AI</v>
      </c>
      <c r="H2660" s="23" t="str">
        <f>+IFERROR(IF(C2660="ADMINYCOOR",VLOOKUP(AY2660,'[2]LISTAS ANEXO 1. 3'!$B$13:$C$42,2,FALSE),IF(C2660="TASAS",VLOOKUP(AY2660,'[2]LISTAS ANEXO 1. 3'!$B$43:$C$51,2,FALSE),IF(C2660="FORTALECIMIENTO",VLOOKUP(AY2660,'[2]LISTAS ANEXO 1. 3'!$B$52:$C$58,2,FALSE),""))),"")</f>
        <v>BB</v>
      </c>
      <c r="I2660" s="23" t="str">
        <f>+IFERROR(VLOOKUP(#REF!,'[2]LISTAS ANEXO 1. 4'!$B$74:$C$90,2,FALSE),"")</f>
        <v/>
      </c>
      <c r="J2660" s="23" t="str">
        <f>+IFERROR(VLOOKUP(X2660,[2]ORDINALES!$B$2:$C$5,2,FALSE),"")</f>
        <v>CTADOS</v>
      </c>
      <c r="K2660" s="23" t="str">
        <f>+IFERROR(VLOOKUP(#REF!,[2]REGION!$G$2:$I$1125,2,FALSE),"")</f>
        <v/>
      </c>
      <c r="L2660" s="23" t="str">
        <f>+IFERROR(VLOOKUP(AI2660,[2]REGION!$G$2:$I$1125,2,FALSE),"")</f>
        <v>VALLE</v>
      </c>
      <c r="M2660" s="23" t="str">
        <f>+IFERROR(VLOOKUP(#REF!,[2]ORDINALES!$H$2:$I$382,2,FALSE),"")</f>
        <v/>
      </c>
      <c r="N2660" s="23" t="str">
        <f>IFERROR(VLOOKUP(U2660,'[2]Lista Willy'!$B$11:$D$14,3,FALSE),"")</f>
        <v>REC_20</v>
      </c>
      <c r="O2660" s="24"/>
      <c r="P2660" s="90">
        <v>82013</v>
      </c>
      <c r="Q2660" s="90" t="s">
        <v>540</v>
      </c>
      <c r="R2660" s="90" t="s">
        <v>2496</v>
      </c>
      <c r="S2660" s="90" t="s">
        <v>2584</v>
      </c>
      <c r="T2660" s="90" t="s">
        <v>2496</v>
      </c>
      <c r="U2660" s="90" t="s">
        <v>153</v>
      </c>
      <c r="V2660" s="94" t="s">
        <v>154</v>
      </c>
      <c r="W2660" s="90" t="s">
        <v>1177</v>
      </c>
      <c r="X2660" s="90" t="s">
        <v>55</v>
      </c>
      <c r="Y2660" s="90" t="s">
        <v>2594</v>
      </c>
      <c r="Z2660" s="87">
        <v>5000000</v>
      </c>
      <c r="AA2660" s="120"/>
      <c r="AB2660" s="87"/>
      <c r="AC2660" s="87"/>
      <c r="AD2660" s="87"/>
      <c r="AE2660" s="120">
        <v>5000000</v>
      </c>
      <c r="AF2660" s="120"/>
      <c r="AG2660" s="89">
        <v>0</v>
      </c>
      <c r="AH2660" s="90" t="s">
        <v>567</v>
      </c>
      <c r="AI2660" s="90" t="s">
        <v>1511</v>
      </c>
      <c r="AJ2660" s="90" t="s">
        <v>2498</v>
      </c>
      <c r="AK2660" s="90"/>
      <c r="AL2660" s="90" t="s">
        <v>57</v>
      </c>
      <c r="AM2660" s="90"/>
      <c r="AN2660" s="90" t="s">
        <v>57</v>
      </c>
      <c r="AO2660" s="90"/>
      <c r="AP2660" s="90" t="s">
        <v>57</v>
      </c>
      <c r="AQ2660" s="90"/>
      <c r="AR2660" s="90" t="s">
        <v>57</v>
      </c>
      <c r="AS2660" s="90" t="s">
        <v>60</v>
      </c>
      <c r="AT2660" s="90" t="s">
        <v>61</v>
      </c>
      <c r="AU2660" s="97" t="s">
        <v>62</v>
      </c>
      <c r="AV2660" s="98" t="s">
        <v>125</v>
      </c>
      <c r="AW2660" s="98" t="s">
        <v>126</v>
      </c>
      <c r="AX2660" s="97">
        <v>3202032</v>
      </c>
      <c r="AY2660" s="98" t="s">
        <v>163</v>
      </c>
      <c r="AZ2660" s="98" t="s">
        <v>164</v>
      </c>
      <c r="BA2660" s="24"/>
    </row>
    <row r="2661" spans="1:53" ht="84.75" customHeight="1">
      <c r="A2661" s="23" t="str">
        <f>+IFERROR(VLOOKUP(R2661,'[2]Listas niveles'!$D$2:$E$11,2,FALSE),"")</f>
        <v>DTPA</v>
      </c>
      <c r="B2661" s="23" t="str">
        <f>+IFERROR(VLOOKUP(AS2661,'[2]Listas anexo 1'!$A$7:$B$8,2,FALSE),"")</f>
        <v>ADMIN</v>
      </c>
      <c r="C2661" s="23" t="str">
        <f>+IFERROR(VLOOKUP(AT2661,'[2]Listas anexo 1'!$A$13:$B$15,2,FALSE),"")</f>
        <v>TASAS</v>
      </c>
      <c r="D2661" s="23" t="str">
        <f>+IFERROR(VLOOKUP(AT2661,'[2]Listas anexo 1'!$A$13:$C$15,3,FALSE),"")</f>
        <v>AUMENTAR</v>
      </c>
      <c r="E2661" s="23" t="str">
        <f>+IFERROR(VLOOKUP(AT2661,'[2]Listas anexo 1'!$A$19:$B$21,2,FALSE),"")</f>
        <v>TASAOB</v>
      </c>
      <c r="F2661" s="23" t="str">
        <f>+IFERROR(VLOOKUP(AV2661,'[2]Listas anexo 1'!$J$13:$K$21,2,FALSE),"")</f>
        <v>TASASOBI</v>
      </c>
      <c r="G2661" s="23" t="str">
        <f>+IFERROR(VLOOKUP(AW2661,'[2]LISTAS ANEXO 1. 2'!$A$9:$B$38,2,FALSE),"")</f>
        <v>FI</v>
      </c>
      <c r="H2661" s="23" t="str">
        <f>+IFERROR(IF(C2661="ADMINYCOOR",VLOOKUP(AY2661,'[2]LISTAS ANEXO 1. 3'!$B$13:$C$42,2,FALSE),IF(C2661="TASAS",VLOOKUP(AY2661,'[2]LISTAS ANEXO 1. 3'!$B$43:$C$51,2,FALSE),IF(C2661="FORTALECIMIENTO",VLOOKUP(AY2661,'[2]LISTAS ANEXO 1. 3'!$B$52:$C$58,2,FALSE),""))),"")</f>
        <v>AAA</v>
      </c>
      <c r="I2661" s="23" t="str">
        <f>+IFERROR(VLOOKUP(#REF!,'[2]LISTAS ANEXO 1. 4'!$B$74:$C$90,2,FALSE),"")</f>
        <v/>
      </c>
      <c r="J2661" s="23" t="str">
        <f>+IFERROR(VLOOKUP(X2661,[2]ORDINALES!$B$2:$C$5,2,FALSE),"")</f>
        <v>CTADOS</v>
      </c>
      <c r="K2661" s="23" t="str">
        <f>+IFERROR(VLOOKUP(#REF!,[2]REGION!$G$2:$I$1125,2,FALSE),"")</f>
        <v/>
      </c>
      <c r="L2661" s="23" t="str">
        <f>+IFERROR(VLOOKUP(AI2661,[2]REGION!$G$2:$I$1125,2,FALSE),"")</f>
        <v>VALLE</v>
      </c>
      <c r="M2661" s="23" t="str">
        <f>+IFERROR(VLOOKUP(#REF!,[2]ORDINALES!$H$2:$I$382,2,FALSE),"")</f>
        <v/>
      </c>
      <c r="N2661" s="23" t="str">
        <f>IFERROR(VLOOKUP(U2661,'[2]Lista Willy'!$B$11:$D$14,3,FALSE),"")</f>
        <v>REC_20</v>
      </c>
      <c r="O2661" s="24"/>
      <c r="P2661" s="90">
        <v>82014</v>
      </c>
      <c r="Q2661" s="90" t="s">
        <v>540</v>
      </c>
      <c r="R2661" s="90" t="s">
        <v>2496</v>
      </c>
      <c r="S2661" s="90" t="s">
        <v>2584</v>
      </c>
      <c r="T2661" s="90" t="s">
        <v>2496</v>
      </c>
      <c r="U2661" s="90" t="s">
        <v>153</v>
      </c>
      <c r="V2661" s="94" t="s">
        <v>154</v>
      </c>
      <c r="W2661" s="90" t="s">
        <v>54</v>
      </c>
      <c r="X2661" s="90" t="s">
        <v>55</v>
      </c>
      <c r="Y2661" s="90" t="s">
        <v>2520</v>
      </c>
      <c r="Z2661" s="87">
        <v>14164212</v>
      </c>
      <c r="AA2661" s="120"/>
      <c r="AB2661" s="87"/>
      <c r="AC2661" s="87"/>
      <c r="AD2661" s="87"/>
      <c r="AE2661" s="120">
        <v>14164212</v>
      </c>
      <c r="AF2661" s="120"/>
      <c r="AG2661" s="89">
        <v>0</v>
      </c>
      <c r="AH2661" s="90" t="s">
        <v>567</v>
      </c>
      <c r="AI2661" s="90" t="s">
        <v>1511</v>
      </c>
      <c r="AJ2661" s="90" t="s">
        <v>2498</v>
      </c>
      <c r="AK2661" s="90"/>
      <c r="AL2661" s="90" t="s">
        <v>57</v>
      </c>
      <c r="AM2661" s="90"/>
      <c r="AN2661" s="90" t="s">
        <v>57</v>
      </c>
      <c r="AO2661" s="90"/>
      <c r="AP2661" s="90" t="s">
        <v>57</v>
      </c>
      <c r="AQ2661" s="90"/>
      <c r="AR2661" s="90" t="s">
        <v>57</v>
      </c>
      <c r="AS2661" s="90" t="s">
        <v>60</v>
      </c>
      <c r="AT2661" s="90" t="s">
        <v>1123</v>
      </c>
      <c r="AU2661" s="97" t="s">
        <v>1124</v>
      </c>
      <c r="AV2661" s="98" t="s">
        <v>1125</v>
      </c>
      <c r="AW2661" s="98" t="s">
        <v>1126</v>
      </c>
      <c r="AX2661" s="97" t="s">
        <v>1127</v>
      </c>
      <c r="AY2661" s="98" t="s">
        <v>1128</v>
      </c>
      <c r="AZ2661" s="98" t="s">
        <v>1129</v>
      </c>
      <c r="BA2661" s="24"/>
    </row>
    <row r="2662" spans="1:53" ht="84.75" customHeight="1">
      <c r="A2662" s="23" t="str">
        <f>+IFERROR(VLOOKUP(R2662,'[2]Listas niveles'!$D$2:$E$11,2,FALSE),"")</f>
        <v>DTPA</v>
      </c>
      <c r="B2662" s="23" t="str">
        <f>+IFERROR(VLOOKUP(AS2662,'[2]Listas anexo 1'!$A$7:$B$8,2,FALSE),"")</f>
        <v>ADMIN</v>
      </c>
      <c r="C2662" s="23" t="str">
        <f>+IFERROR(VLOOKUP(AT2662,'[2]Listas anexo 1'!$A$13:$B$15,2,FALSE),"")</f>
        <v>ADMINYCOOR</v>
      </c>
      <c r="D2662" s="23" t="str">
        <f>+IFERROR(VLOOKUP(AT2662,'[2]Listas anexo 1'!$A$13:$C$15,3,FALSE),"")</f>
        <v>CONTRIBUIR</v>
      </c>
      <c r="E2662" s="23" t="str">
        <f>+IFERROR(VLOOKUP(AT2662,'[2]Listas anexo 1'!$A$19:$B$21,2,FALSE),"")</f>
        <v>ADMINOB</v>
      </c>
      <c r="F2662" s="23" t="str">
        <f>+IFERROR(VLOOKUP(AV2662,'[2]Listas anexo 1'!$J$13:$K$21,2,FALSE),"")</f>
        <v>ADOBI</v>
      </c>
      <c r="G2662" s="23" t="str">
        <f>+IFERROR(VLOOKUP(AW2662,'[2]LISTAS ANEXO 1. 2'!$A$9:$B$38,2,FALSE),"")</f>
        <v>AII</v>
      </c>
      <c r="H2662" s="23" t="str">
        <f>+IFERROR(IF(C2662="ADMINYCOOR",VLOOKUP(AY2662,'[2]LISTAS ANEXO 1. 3'!$B$13:$C$42,2,FALSE),IF(C2662="TASAS",VLOOKUP(AY2662,'[2]LISTAS ANEXO 1. 3'!$B$43:$C$51,2,FALSE),IF(C2662="FORTALECIMIENTO",VLOOKUP(AY2662,'[2]LISTAS ANEXO 1. 3'!$B$52:$C$58,2,FALSE),""))),"")</f>
        <v>CC</v>
      </c>
      <c r="I2662" s="23" t="str">
        <f>+IFERROR(VLOOKUP(#REF!,'[2]LISTAS ANEXO 1. 4'!$B$74:$C$90,2,FALSE),"")</f>
        <v/>
      </c>
      <c r="J2662" s="23" t="str">
        <f>+IFERROR(VLOOKUP(X2662,[2]ORDINALES!$B$2:$C$5,2,FALSE),"")</f>
        <v>CTADOS</v>
      </c>
      <c r="K2662" s="23" t="str">
        <f>+IFERROR(VLOOKUP(#REF!,[2]REGION!$G$2:$I$1125,2,FALSE),"")</f>
        <v/>
      </c>
      <c r="L2662" s="23" t="str">
        <f>+IFERROR(VLOOKUP(AI2662,[2]REGION!$G$2:$I$1125,2,FALSE),"")</f>
        <v>VALLE</v>
      </c>
      <c r="M2662" s="23" t="str">
        <f>+IFERROR(VLOOKUP(#REF!,[2]ORDINALES!$H$2:$I$382,2,FALSE),"")</f>
        <v/>
      </c>
      <c r="N2662" s="23" t="str">
        <f>IFERROR(VLOOKUP(U2662,'[2]Lista Willy'!$B$11:$D$14,3,FALSE),"")</f>
        <v>REC_20</v>
      </c>
      <c r="O2662" s="24"/>
      <c r="P2662" s="90">
        <v>82015</v>
      </c>
      <c r="Q2662" s="90" t="s">
        <v>540</v>
      </c>
      <c r="R2662" s="90" t="s">
        <v>2496</v>
      </c>
      <c r="S2662" s="90" t="s">
        <v>2584</v>
      </c>
      <c r="T2662" s="90" t="s">
        <v>2496</v>
      </c>
      <c r="U2662" s="90" t="s">
        <v>153</v>
      </c>
      <c r="V2662" s="94" t="s">
        <v>154</v>
      </c>
      <c r="W2662" s="90" t="s">
        <v>1177</v>
      </c>
      <c r="X2662" s="90" t="s">
        <v>55</v>
      </c>
      <c r="Y2662" s="90" t="s">
        <v>2595</v>
      </c>
      <c r="Z2662" s="87">
        <v>10000000</v>
      </c>
      <c r="AA2662" s="120"/>
      <c r="AB2662" s="87"/>
      <c r="AC2662" s="87"/>
      <c r="AD2662" s="87"/>
      <c r="AE2662" s="120">
        <v>10000000</v>
      </c>
      <c r="AF2662" s="120"/>
      <c r="AG2662" s="89">
        <v>0</v>
      </c>
      <c r="AH2662" s="90" t="s">
        <v>567</v>
      </c>
      <c r="AI2662" s="90" t="s">
        <v>1511</v>
      </c>
      <c r="AJ2662" s="90" t="s">
        <v>2498</v>
      </c>
      <c r="AK2662" s="90"/>
      <c r="AL2662" s="90" t="s">
        <v>57</v>
      </c>
      <c r="AM2662" s="90"/>
      <c r="AN2662" s="90" t="s">
        <v>57</v>
      </c>
      <c r="AO2662" s="90"/>
      <c r="AP2662" s="90" t="s">
        <v>57</v>
      </c>
      <c r="AQ2662" s="90"/>
      <c r="AR2662" s="90" t="s">
        <v>57</v>
      </c>
      <c r="AS2662" s="90" t="s">
        <v>60</v>
      </c>
      <c r="AT2662" s="90" t="s">
        <v>61</v>
      </c>
      <c r="AU2662" s="97" t="s">
        <v>62</v>
      </c>
      <c r="AV2662" s="98" t="s">
        <v>125</v>
      </c>
      <c r="AW2662" s="98" t="s">
        <v>168</v>
      </c>
      <c r="AX2662" s="97">
        <v>3202031</v>
      </c>
      <c r="AY2662" s="98" t="s">
        <v>169</v>
      </c>
      <c r="AZ2662" s="98" t="s">
        <v>170</v>
      </c>
      <c r="BA2662" s="24"/>
    </row>
    <row r="2663" spans="1:53" ht="84.75" customHeight="1">
      <c r="A2663" s="23" t="str">
        <f>+IFERROR(VLOOKUP(R2663,'[2]Listas niveles'!$D$2:$E$11,2,FALSE),"")</f>
        <v>DTPA</v>
      </c>
      <c r="B2663" s="23" t="str">
        <f>+IFERROR(VLOOKUP(AS2663,'[2]Listas anexo 1'!$A$7:$B$8,2,FALSE),"")</f>
        <v>ADMIN</v>
      </c>
      <c r="C2663" s="23" t="str">
        <f>+IFERROR(VLOOKUP(AT2663,'[2]Listas anexo 1'!$A$13:$B$15,2,FALSE),"")</f>
        <v>ADMINYCOOR</v>
      </c>
      <c r="D2663" s="23" t="str">
        <f>+IFERROR(VLOOKUP(AT2663,'[2]Listas anexo 1'!$A$13:$C$15,3,FALSE),"")</f>
        <v>CONTRIBUIR</v>
      </c>
      <c r="E2663" s="23" t="str">
        <f>+IFERROR(VLOOKUP(AT2663,'[2]Listas anexo 1'!$A$19:$B$21,2,FALSE),"")</f>
        <v>ADMINOB</v>
      </c>
      <c r="F2663" s="23" t="str">
        <f>+IFERROR(VLOOKUP(AV2663,'[2]Listas anexo 1'!$J$13:$K$21,2,FALSE),"")</f>
        <v>ADOBIV</v>
      </c>
      <c r="G2663" s="23" t="str">
        <f>+IFERROR(VLOOKUP(AW2663,'[2]LISTAS ANEXO 1. 2'!$A$9:$B$38,2,FALSE),"")</f>
        <v>AXII</v>
      </c>
      <c r="H2663" s="23" t="str">
        <f>+IFERROR(IF(C2663="ADMINYCOOR",VLOOKUP(AY2663,'[2]LISTAS ANEXO 1. 3'!$B$13:$C$42,2,FALSE),IF(C2663="TASAS",VLOOKUP(AY2663,'[2]LISTAS ANEXO 1. 3'!$B$43:$C$51,2,FALSE),IF(C2663="FORTALECIMIENTO",VLOOKUP(AY2663,'[2]LISTAS ANEXO 1. 3'!$B$52:$C$58,2,FALSE),""))),"")</f>
        <v>RR</v>
      </c>
      <c r="I2663" s="23" t="str">
        <f>+IFERROR(VLOOKUP(#REF!,'[2]LISTAS ANEXO 1. 4'!$B$74:$C$90,2,FALSE),"")</f>
        <v/>
      </c>
      <c r="J2663" s="23" t="str">
        <f>+IFERROR(VLOOKUP(X2663,[2]ORDINALES!$B$2:$C$5,2,FALSE),"")</f>
        <v>CTADOS</v>
      </c>
      <c r="K2663" s="23" t="str">
        <f>+IFERROR(VLOOKUP(#REF!,[2]REGION!$G$2:$I$1125,2,FALSE),"")</f>
        <v/>
      </c>
      <c r="L2663" s="23" t="str">
        <f>+IFERROR(VLOOKUP(AI2663,[2]REGION!$G$2:$I$1125,2,FALSE),"")</f>
        <v>VALLE</v>
      </c>
      <c r="M2663" s="23" t="str">
        <f>+IFERROR(VLOOKUP(#REF!,[2]ORDINALES!$H$2:$I$382,2,FALSE),"")</f>
        <v/>
      </c>
      <c r="N2663" s="23" t="str">
        <f>IFERROR(VLOOKUP(U2663,'[2]Lista Willy'!$B$11:$D$14,3,FALSE),"")</f>
        <v>REC_20</v>
      </c>
      <c r="O2663" s="24"/>
      <c r="P2663" s="90">
        <v>82016</v>
      </c>
      <c r="Q2663" s="90" t="s">
        <v>540</v>
      </c>
      <c r="R2663" s="90" t="s">
        <v>2496</v>
      </c>
      <c r="S2663" s="90" t="s">
        <v>2584</v>
      </c>
      <c r="T2663" s="90" t="s">
        <v>2496</v>
      </c>
      <c r="U2663" s="90" t="s">
        <v>153</v>
      </c>
      <c r="V2663" s="94" t="s">
        <v>154</v>
      </c>
      <c r="W2663" s="90" t="s">
        <v>1177</v>
      </c>
      <c r="X2663" s="90" t="s">
        <v>55</v>
      </c>
      <c r="Y2663" s="90" t="s">
        <v>2596</v>
      </c>
      <c r="Z2663" s="87">
        <v>567141276</v>
      </c>
      <c r="AA2663" s="120"/>
      <c r="AB2663" s="87"/>
      <c r="AC2663" s="87"/>
      <c r="AD2663" s="87"/>
      <c r="AE2663" s="120">
        <v>567141276</v>
      </c>
      <c r="AF2663" s="120"/>
      <c r="AG2663" s="89">
        <v>0</v>
      </c>
      <c r="AH2663" s="90" t="s">
        <v>567</v>
      </c>
      <c r="AI2663" s="90" t="s">
        <v>1511</v>
      </c>
      <c r="AJ2663" s="90" t="s">
        <v>2498</v>
      </c>
      <c r="AK2663" s="90"/>
      <c r="AL2663" s="90" t="s">
        <v>57</v>
      </c>
      <c r="AM2663" s="90"/>
      <c r="AN2663" s="90" t="s">
        <v>57</v>
      </c>
      <c r="AO2663" s="90"/>
      <c r="AP2663" s="90" t="s">
        <v>57</v>
      </c>
      <c r="AQ2663" s="90"/>
      <c r="AR2663" s="90" t="s">
        <v>57</v>
      </c>
      <c r="AS2663" s="90" t="s">
        <v>60</v>
      </c>
      <c r="AT2663" s="90" t="s">
        <v>61</v>
      </c>
      <c r="AU2663" s="97" t="s">
        <v>62</v>
      </c>
      <c r="AV2663" s="98" t="s">
        <v>63</v>
      </c>
      <c r="AW2663" s="98" t="s">
        <v>2597</v>
      </c>
      <c r="AX2663" s="97">
        <v>3202033</v>
      </c>
      <c r="AY2663" s="98" t="s">
        <v>2598</v>
      </c>
      <c r="AZ2663" s="98" t="s">
        <v>2599</v>
      </c>
      <c r="BA2663" s="24"/>
    </row>
    <row r="2664" spans="1:53" ht="84.75" customHeight="1">
      <c r="A2664" s="23" t="str">
        <f>+IFERROR(VLOOKUP(R2664,'[2]Listas niveles'!$D$2:$E$11,2,FALSE),"")</f>
        <v>DTPA</v>
      </c>
      <c r="B2664" s="23" t="str">
        <f>+IFERROR(VLOOKUP(AS2664,'[2]Listas anexo 1'!$A$7:$B$8,2,FALSE),"")</f>
        <v>ADMIN</v>
      </c>
      <c r="C2664" s="23" t="str">
        <f>+IFERROR(VLOOKUP(AT2664,'[2]Listas anexo 1'!$A$13:$B$15,2,FALSE),"")</f>
        <v>ADMINYCOOR</v>
      </c>
      <c r="D2664" s="23" t="str">
        <f>+IFERROR(VLOOKUP(AT2664,'[2]Listas anexo 1'!$A$13:$C$15,3,FALSE),"")</f>
        <v>CONTRIBUIR</v>
      </c>
      <c r="E2664" s="23" t="str">
        <f>+IFERROR(VLOOKUP(AT2664,'[2]Listas anexo 1'!$A$19:$B$21,2,FALSE),"")</f>
        <v>ADMINOB</v>
      </c>
      <c r="F2664" s="23" t="str">
        <f>+IFERROR(VLOOKUP(AV2664,'[2]Listas anexo 1'!$J$13:$K$21,2,FALSE),"")</f>
        <v>ADOBIV</v>
      </c>
      <c r="G2664" s="23" t="str">
        <f>+IFERROR(VLOOKUP(AW2664,'[2]LISTAS ANEXO 1. 2'!$A$9:$B$38,2,FALSE),"")</f>
        <v>AXIII</v>
      </c>
      <c r="H2664" s="23" t="str">
        <f>+IFERROR(IF(C2664="ADMINYCOOR",VLOOKUP(AY2664,'[2]LISTAS ANEXO 1. 3'!$B$13:$C$42,2,FALSE),IF(C2664="TASAS",VLOOKUP(AY2664,'[2]LISTAS ANEXO 1. 3'!$B$43:$C$51,2,FALSE),IF(C2664="FORTALECIMIENTO",VLOOKUP(AY2664,'[2]LISTAS ANEXO 1. 3'!$B$52:$C$58,2,FALSE),""))),"")</f>
        <v>UU</v>
      </c>
      <c r="I2664" s="23" t="str">
        <f>+IFERROR(VLOOKUP(#REF!,'[2]LISTAS ANEXO 1. 4'!$B$74:$C$90,2,FALSE),"")</f>
        <v/>
      </c>
      <c r="J2664" s="23" t="str">
        <f>+IFERROR(VLOOKUP(X2664,[2]ORDINALES!$B$2:$C$5,2,FALSE),"")</f>
        <v>CTADOS</v>
      </c>
      <c r="K2664" s="23" t="str">
        <f>+IFERROR(VLOOKUP(#REF!,[2]REGION!$G$2:$I$1125,2,FALSE),"")</f>
        <v/>
      </c>
      <c r="L2664" s="23" t="str">
        <f>+IFERROR(VLOOKUP(AI2664,[2]REGION!$G$2:$I$1125,2,FALSE),"")</f>
        <v>VALLE</v>
      </c>
      <c r="M2664" s="23" t="str">
        <f>+IFERROR(VLOOKUP(#REF!,[2]ORDINALES!$H$2:$I$382,2,FALSE),"")</f>
        <v/>
      </c>
      <c r="N2664" s="23" t="str">
        <f>IFERROR(VLOOKUP(U2664,'[2]Lista Willy'!$B$11:$D$14,3,FALSE),"")</f>
        <v>REC_20</v>
      </c>
      <c r="O2664" s="24"/>
      <c r="P2664" s="90">
        <v>82017</v>
      </c>
      <c r="Q2664" s="90" t="s">
        <v>540</v>
      </c>
      <c r="R2664" s="90" t="s">
        <v>2496</v>
      </c>
      <c r="S2664" s="90" t="s">
        <v>2584</v>
      </c>
      <c r="T2664" s="90" t="s">
        <v>2496</v>
      </c>
      <c r="U2664" s="90" t="s">
        <v>153</v>
      </c>
      <c r="V2664" s="94" t="s">
        <v>154</v>
      </c>
      <c r="W2664" s="90" t="s">
        <v>1177</v>
      </c>
      <c r="X2664" s="90" t="s">
        <v>55</v>
      </c>
      <c r="Y2664" s="90" t="s">
        <v>2600</v>
      </c>
      <c r="Z2664" s="87">
        <v>4390000000</v>
      </c>
      <c r="AA2664" s="120"/>
      <c r="AB2664" s="87"/>
      <c r="AC2664" s="87"/>
      <c r="AD2664" s="87"/>
      <c r="AE2664" s="120">
        <v>4390000000</v>
      </c>
      <c r="AF2664" s="120"/>
      <c r="AG2664" s="89">
        <v>0</v>
      </c>
      <c r="AH2664" s="90" t="s">
        <v>567</v>
      </c>
      <c r="AI2664" s="90" t="s">
        <v>1511</v>
      </c>
      <c r="AJ2664" s="90" t="s">
        <v>2498</v>
      </c>
      <c r="AK2664" s="90"/>
      <c r="AL2664" s="90" t="s">
        <v>57</v>
      </c>
      <c r="AM2664" s="90"/>
      <c r="AN2664" s="90" t="s">
        <v>57</v>
      </c>
      <c r="AO2664" s="90"/>
      <c r="AP2664" s="90" t="s">
        <v>57</v>
      </c>
      <c r="AQ2664" s="90"/>
      <c r="AR2664" s="90" t="s">
        <v>57</v>
      </c>
      <c r="AS2664" s="90" t="s">
        <v>60</v>
      </c>
      <c r="AT2664" s="90" t="s">
        <v>61</v>
      </c>
      <c r="AU2664" s="97" t="s">
        <v>62</v>
      </c>
      <c r="AV2664" s="98" t="s">
        <v>63</v>
      </c>
      <c r="AW2664" s="98" t="s">
        <v>2141</v>
      </c>
      <c r="AX2664" s="97">
        <v>3202034</v>
      </c>
      <c r="AY2664" s="98" t="s">
        <v>2510</v>
      </c>
      <c r="AZ2664" s="98" t="s">
        <v>2511</v>
      </c>
      <c r="BA2664" s="24"/>
    </row>
    <row r="2665" spans="1:53" ht="84.75" customHeight="1">
      <c r="A2665" s="23" t="str">
        <f>+IFERROR(VLOOKUP(R2665,'[2]Listas niveles'!$D$2:$E$11,2,FALSE),"")</f>
        <v>DTPA</v>
      </c>
      <c r="B2665" s="23" t="str">
        <f>+IFERROR(VLOOKUP(AS2665,'[2]Listas anexo 1'!$A$7:$B$8,2,FALSE),"")</f>
        <v>ADMIN</v>
      </c>
      <c r="C2665" s="23" t="str">
        <f>+IFERROR(VLOOKUP(AT2665,'[2]Listas anexo 1'!$A$13:$B$15,2,FALSE),"")</f>
        <v>ADMINYCOOR</v>
      </c>
      <c r="D2665" s="23" t="str">
        <f>+IFERROR(VLOOKUP(AT2665,'[2]Listas anexo 1'!$A$13:$C$15,3,FALSE),"")</f>
        <v>CONTRIBUIR</v>
      </c>
      <c r="E2665" s="23" t="str">
        <f>+IFERROR(VLOOKUP(AT2665,'[2]Listas anexo 1'!$A$19:$B$21,2,FALSE),"")</f>
        <v>ADMINOB</v>
      </c>
      <c r="F2665" s="23" t="str">
        <f>+IFERROR(VLOOKUP(AV2665,'[2]Listas anexo 1'!$J$13:$K$21,2,FALSE),"")</f>
        <v>ADOBI</v>
      </c>
      <c r="G2665" s="23" t="str">
        <f>+IFERROR(VLOOKUP(AW2665,'[2]LISTAS ANEXO 1. 2'!$A$9:$B$38,2,FALSE),"")</f>
        <v>AIII</v>
      </c>
      <c r="H2665" s="23" t="str">
        <f>+IFERROR(IF(C2665="ADMINYCOOR",VLOOKUP(AY2665,'[2]LISTAS ANEXO 1. 3'!$B$13:$C$42,2,FALSE),IF(C2665="TASAS",VLOOKUP(AY2665,'[2]LISTAS ANEXO 1. 3'!$B$43:$C$51,2,FALSE),IF(C2665="FORTALECIMIENTO",VLOOKUP(AY2665,'[2]LISTAS ANEXO 1. 3'!$B$52:$C$58,2,FALSE),""))),"")</f>
        <v>DD</v>
      </c>
      <c r="I2665" s="23" t="str">
        <f>+IFERROR(VLOOKUP(#REF!,'[2]LISTAS ANEXO 1. 4'!$B$74:$C$90,2,FALSE),"")</f>
        <v/>
      </c>
      <c r="J2665" s="23" t="str">
        <f>+IFERROR(VLOOKUP(X2665,[2]ORDINALES!$B$2:$C$5,2,FALSE),"")</f>
        <v>CTADOS</v>
      </c>
      <c r="K2665" s="23" t="str">
        <f>+IFERROR(VLOOKUP(#REF!,[2]REGION!$G$2:$I$1125,2,FALSE),"")</f>
        <v/>
      </c>
      <c r="L2665" s="23" t="str">
        <f>+IFERROR(VLOOKUP(AI2665,[2]REGION!$G$2:$I$1125,2,FALSE),"")</f>
        <v>VALLE</v>
      </c>
      <c r="M2665" s="23" t="str">
        <f>+IFERROR(VLOOKUP(#REF!,[2]ORDINALES!$H$2:$I$382,2,FALSE),"")</f>
        <v/>
      </c>
      <c r="N2665" s="23" t="str">
        <f>IFERROR(VLOOKUP(U2665,'[2]Lista Willy'!$B$11:$D$14,3,FALSE),"")</f>
        <v>REC_20</v>
      </c>
      <c r="O2665" s="24"/>
      <c r="P2665" s="90">
        <v>82018</v>
      </c>
      <c r="Q2665" s="90" t="s">
        <v>540</v>
      </c>
      <c r="R2665" s="90" t="s">
        <v>2496</v>
      </c>
      <c r="S2665" s="90" t="s">
        <v>2584</v>
      </c>
      <c r="T2665" s="90" t="s">
        <v>2496</v>
      </c>
      <c r="U2665" s="90" t="s">
        <v>153</v>
      </c>
      <c r="V2665" s="94" t="s">
        <v>154</v>
      </c>
      <c r="W2665" s="90" t="s">
        <v>1177</v>
      </c>
      <c r="X2665" s="90" t="s">
        <v>55</v>
      </c>
      <c r="Y2665" s="90" t="s">
        <v>2583</v>
      </c>
      <c r="Z2665" s="87">
        <v>159566144</v>
      </c>
      <c r="AA2665" s="120"/>
      <c r="AB2665" s="87"/>
      <c r="AC2665" s="87"/>
      <c r="AD2665" s="87"/>
      <c r="AE2665" s="120">
        <v>159566144</v>
      </c>
      <c r="AF2665" s="120"/>
      <c r="AG2665" s="89">
        <v>0</v>
      </c>
      <c r="AH2665" s="90" t="s">
        <v>567</v>
      </c>
      <c r="AI2665" s="90" t="s">
        <v>1511</v>
      </c>
      <c r="AJ2665" s="90" t="s">
        <v>2498</v>
      </c>
      <c r="AK2665" s="90"/>
      <c r="AL2665" s="90" t="s">
        <v>57</v>
      </c>
      <c r="AM2665" s="90"/>
      <c r="AN2665" s="90" t="s">
        <v>57</v>
      </c>
      <c r="AO2665" s="90"/>
      <c r="AP2665" s="90" t="s">
        <v>57</v>
      </c>
      <c r="AQ2665" s="90"/>
      <c r="AR2665" s="90" t="s">
        <v>57</v>
      </c>
      <c r="AS2665" s="90" t="s">
        <v>60</v>
      </c>
      <c r="AT2665" s="90" t="s">
        <v>61</v>
      </c>
      <c r="AU2665" s="97" t="s">
        <v>62</v>
      </c>
      <c r="AV2665" s="98" t="s">
        <v>125</v>
      </c>
      <c r="AW2665" s="98" t="s">
        <v>324</v>
      </c>
      <c r="AX2665" s="97">
        <v>3202005</v>
      </c>
      <c r="AY2665" s="98" t="s">
        <v>325</v>
      </c>
      <c r="AZ2665" s="98" t="s">
        <v>326</v>
      </c>
      <c r="BA2665" s="24"/>
    </row>
    <row r="2666" spans="1:53" ht="84.75" customHeight="1">
      <c r="A2666" s="23" t="str">
        <f>+IFERROR(VLOOKUP(R2666,'[2]Listas niveles'!$D$2:$E$11,2,FALSE),"")</f>
        <v>DTPA</v>
      </c>
      <c r="B2666" s="23" t="str">
        <f>+IFERROR(VLOOKUP(AS2666,'[2]Listas anexo 1'!$A$7:$B$8,2,FALSE),"")</f>
        <v>ADMIN</v>
      </c>
      <c r="C2666" s="23" t="str">
        <f>+IFERROR(VLOOKUP(AT2666,'[2]Listas anexo 1'!$A$13:$B$15,2,FALSE),"")</f>
        <v>ADMINYCOOR</v>
      </c>
      <c r="D2666" s="23" t="str">
        <f>+IFERROR(VLOOKUP(AT2666,'[2]Listas anexo 1'!$A$13:$C$15,3,FALSE),"")</f>
        <v>CONTRIBUIR</v>
      </c>
      <c r="E2666" s="23" t="str">
        <f>+IFERROR(VLOOKUP(AT2666,'[2]Listas anexo 1'!$A$19:$B$21,2,FALSE),"")</f>
        <v>ADMINOB</v>
      </c>
      <c r="F2666" s="23" t="str">
        <f>+IFERROR(VLOOKUP(AV2666,'[2]Listas anexo 1'!$J$13:$K$21,2,FALSE),"")</f>
        <v>ADOBI</v>
      </c>
      <c r="G2666" s="23" t="str">
        <f>+IFERROR(VLOOKUP(AW2666,'[2]LISTAS ANEXO 1. 2'!$A$9:$B$38,2,FALSE),"")</f>
        <v>AIII</v>
      </c>
      <c r="H2666" s="23" t="str">
        <f>+IFERROR(IF(C2666="ADMINYCOOR",VLOOKUP(AY2666,'[2]LISTAS ANEXO 1. 3'!$B$13:$C$42,2,FALSE),IF(C2666="TASAS",VLOOKUP(AY2666,'[2]LISTAS ANEXO 1. 3'!$B$43:$C$51,2,FALSE),IF(C2666="FORTALECIMIENTO",VLOOKUP(AY2666,'[2]LISTAS ANEXO 1. 3'!$B$52:$C$58,2,FALSE),""))),"")</f>
        <v>DD</v>
      </c>
      <c r="I2666" s="23" t="str">
        <f>+IFERROR(VLOOKUP(#REF!,'[2]LISTAS ANEXO 1. 4'!$B$74:$C$90,2,FALSE),"")</f>
        <v/>
      </c>
      <c r="J2666" s="23" t="str">
        <f>+IFERROR(VLOOKUP(X2666,[2]ORDINALES!$B$2:$C$5,2,FALSE),"")</f>
        <v>CTADOS</v>
      </c>
      <c r="K2666" s="23" t="str">
        <f>+IFERROR(VLOOKUP(#REF!,[2]REGION!$G$2:$I$1125,2,FALSE),"")</f>
        <v/>
      </c>
      <c r="L2666" s="23" t="str">
        <f>+IFERROR(VLOOKUP(AI2666,[2]REGION!$G$2:$I$1125,2,FALSE),"")</f>
        <v>VALLE</v>
      </c>
      <c r="M2666" s="23" t="str">
        <f>+IFERROR(VLOOKUP(#REF!,[2]ORDINALES!$H$2:$I$382,2,FALSE),"")</f>
        <v/>
      </c>
      <c r="N2666" s="23" t="str">
        <f>IFERROR(VLOOKUP(U2666,'[2]Lista Willy'!$B$11:$D$14,3,FALSE),"")</f>
        <v>REC_20</v>
      </c>
      <c r="O2666" s="24"/>
      <c r="P2666" s="90">
        <v>82019</v>
      </c>
      <c r="Q2666" s="90" t="s">
        <v>540</v>
      </c>
      <c r="R2666" s="90" t="s">
        <v>2496</v>
      </c>
      <c r="S2666" s="90" t="s">
        <v>2584</v>
      </c>
      <c r="T2666" s="90" t="s">
        <v>2496</v>
      </c>
      <c r="U2666" s="90" t="s">
        <v>153</v>
      </c>
      <c r="V2666" s="94" t="s">
        <v>154</v>
      </c>
      <c r="W2666" s="90" t="s">
        <v>1177</v>
      </c>
      <c r="X2666" s="90" t="s">
        <v>55</v>
      </c>
      <c r="Y2666" s="90" t="s">
        <v>2601</v>
      </c>
      <c r="Z2666" s="87">
        <v>180501149</v>
      </c>
      <c r="AA2666" s="120"/>
      <c r="AB2666" s="87"/>
      <c r="AC2666" s="87"/>
      <c r="AD2666" s="87"/>
      <c r="AE2666" s="120">
        <v>180501149</v>
      </c>
      <c r="AF2666" s="120"/>
      <c r="AG2666" s="89">
        <v>0</v>
      </c>
      <c r="AH2666" s="90" t="s">
        <v>567</v>
      </c>
      <c r="AI2666" s="90" t="s">
        <v>1511</v>
      </c>
      <c r="AJ2666" s="90" t="s">
        <v>2498</v>
      </c>
      <c r="AK2666" s="90"/>
      <c r="AL2666" s="90" t="s">
        <v>57</v>
      </c>
      <c r="AM2666" s="90"/>
      <c r="AN2666" s="90" t="s">
        <v>57</v>
      </c>
      <c r="AO2666" s="90"/>
      <c r="AP2666" s="90" t="s">
        <v>57</v>
      </c>
      <c r="AQ2666" s="90"/>
      <c r="AR2666" s="90" t="s">
        <v>57</v>
      </c>
      <c r="AS2666" s="90" t="s">
        <v>60</v>
      </c>
      <c r="AT2666" s="90" t="s">
        <v>61</v>
      </c>
      <c r="AU2666" s="97" t="s">
        <v>62</v>
      </c>
      <c r="AV2666" s="98" t="s">
        <v>125</v>
      </c>
      <c r="AW2666" s="98" t="s">
        <v>324</v>
      </c>
      <c r="AX2666" s="97">
        <v>3202005</v>
      </c>
      <c r="AY2666" s="98" t="s">
        <v>325</v>
      </c>
      <c r="AZ2666" s="98" t="s">
        <v>326</v>
      </c>
      <c r="BA2666" s="24"/>
    </row>
    <row r="2667" spans="1:53" ht="84.75" customHeight="1">
      <c r="A2667" s="23" t="str">
        <f>+IFERROR(VLOOKUP(R2667,'[2]Listas niveles'!$D$2:$E$11,2,FALSE),"")</f>
        <v>DTPA</v>
      </c>
      <c r="B2667" s="23" t="str">
        <f>+IFERROR(VLOOKUP(AS2667,'[2]Listas anexo 1'!$A$7:$B$8,2,FALSE),"")</f>
        <v>ADMIN</v>
      </c>
      <c r="C2667" s="23" t="str">
        <f>+IFERROR(VLOOKUP(AT2667,'[2]Listas anexo 1'!$A$13:$B$15,2,FALSE),"")</f>
        <v>ADMINYCOOR</v>
      </c>
      <c r="D2667" s="23" t="str">
        <f>+IFERROR(VLOOKUP(AT2667,'[2]Listas anexo 1'!$A$13:$C$15,3,FALSE),"")</f>
        <v>CONTRIBUIR</v>
      </c>
      <c r="E2667" s="23" t="str">
        <f>+IFERROR(VLOOKUP(AT2667,'[2]Listas anexo 1'!$A$19:$B$21,2,FALSE),"")</f>
        <v>ADMINOB</v>
      </c>
      <c r="F2667" s="23" t="str">
        <f>+IFERROR(VLOOKUP(AV2667,'[2]Listas anexo 1'!$J$13:$K$21,2,FALSE),"")</f>
        <v>ADOBI</v>
      </c>
      <c r="G2667" s="23" t="str">
        <f>+IFERROR(VLOOKUP(AW2667,'[2]LISTAS ANEXO 1. 2'!$A$9:$B$38,2,FALSE),"")</f>
        <v>AIII</v>
      </c>
      <c r="H2667" s="23" t="str">
        <f>+IFERROR(IF(C2667="ADMINYCOOR",VLOOKUP(AY2667,'[2]LISTAS ANEXO 1. 3'!$B$13:$C$42,2,FALSE),IF(C2667="TASAS",VLOOKUP(AY2667,'[2]LISTAS ANEXO 1. 3'!$B$43:$C$51,2,FALSE),IF(C2667="FORTALECIMIENTO",VLOOKUP(AY2667,'[2]LISTAS ANEXO 1. 3'!$B$52:$C$58,2,FALSE),""))),"")</f>
        <v>DD</v>
      </c>
      <c r="I2667" s="23" t="str">
        <f>+IFERROR(VLOOKUP(#REF!,'[2]LISTAS ANEXO 1. 4'!$B$74:$C$90,2,FALSE),"")</f>
        <v/>
      </c>
      <c r="J2667" s="23" t="str">
        <f>+IFERROR(VLOOKUP(X2667,[2]ORDINALES!$B$2:$C$5,2,FALSE),"")</f>
        <v>CTADOS</v>
      </c>
      <c r="K2667" s="23" t="str">
        <f>+IFERROR(VLOOKUP(#REF!,[2]REGION!$G$2:$I$1125,2,FALSE),"")</f>
        <v/>
      </c>
      <c r="L2667" s="23" t="str">
        <f>+IFERROR(VLOOKUP(AI2667,[2]REGION!$G$2:$I$1125,2,FALSE),"")</f>
        <v>VALLE</v>
      </c>
      <c r="M2667" s="23" t="str">
        <f>+IFERROR(VLOOKUP(#REF!,[2]ORDINALES!$H$2:$I$382,2,FALSE),"")</f>
        <v/>
      </c>
      <c r="N2667" s="23" t="str">
        <f>IFERROR(VLOOKUP(U2667,'[2]Lista Willy'!$B$11:$D$14,3,FALSE),"")</f>
        <v>REC_20</v>
      </c>
      <c r="O2667" s="24"/>
      <c r="P2667" s="90">
        <v>82020</v>
      </c>
      <c r="Q2667" s="90" t="s">
        <v>540</v>
      </c>
      <c r="R2667" s="90" t="s">
        <v>2496</v>
      </c>
      <c r="S2667" s="90" t="s">
        <v>2584</v>
      </c>
      <c r="T2667" s="90" t="s">
        <v>2496</v>
      </c>
      <c r="U2667" s="90" t="s">
        <v>153</v>
      </c>
      <c r="V2667" s="94" t="s">
        <v>154</v>
      </c>
      <c r="W2667" s="90" t="s">
        <v>1177</v>
      </c>
      <c r="X2667" s="90" t="s">
        <v>55</v>
      </c>
      <c r="Y2667" s="90" t="s">
        <v>2515</v>
      </c>
      <c r="Z2667" s="87">
        <v>20000000</v>
      </c>
      <c r="AA2667" s="120"/>
      <c r="AB2667" s="87"/>
      <c r="AC2667" s="87"/>
      <c r="AD2667" s="87"/>
      <c r="AE2667" s="120">
        <v>20000000</v>
      </c>
      <c r="AF2667" s="120"/>
      <c r="AG2667" s="89">
        <v>0</v>
      </c>
      <c r="AH2667" s="90" t="s">
        <v>567</v>
      </c>
      <c r="AI2667" s="90" t="s">
        <v>1511</v>
      </c>
      <c r="AJ2667" s="90" t="s">
        <v>2498</v>
      </c>
      <c r="AK2667" s="90"/>
      <c r="AL2667" s="90" t="s">
        <v>57</v>
      </c>
      <c r="AM2667" s="90"/>
      <c r="AN2667" s="90" t="s">
        <v>57</v>
      </c>
      <c r="AO2667" s="90"/>
      <c r="AP2667" s="90" t="s">
        <v>57</v>
      </c>
      <c r="AQ2667" s="90"/>
      <c r="AR2667" s="90" t="s">
        <v>57</v>
      </c>
      <c r="AS2667" s="90" t="s">
        <v>60</v>
      </c>
      <c r="AT2667" s="90" t="s">
        <v>61</v>
      </c>
      <c r="AU2667" s="97" t="s">
        <v>62</v>
      </c>
      <c r="AV2667" s="98" t="s">
        <v>125</v>
      </c>
      <c r="AW2667" s="98" t="s">
        <v>324</v>
      </c>
      <c r="AX2667" s="97">
        <v>3202005</v>
      </c>
      <c r="AY2667" s="98" t="s">
        <v>325</v>
      </c>
      <c r="AZ2667" s="98" t="s">
        <v>326</v>
      </c>
      <c r="BA2667" s="24"/>
    </row>
    <row r="2668" spans="1:53" ht="84.75" customHeight="1">
      <c r="A2668" s="23" t="str">
        <f>+IFERROR(VLOOKUP(R2668,'[2]Listas niveles'!$D$2:$E$11,2,FALSE),"")</f>
        <v>DTPA</v>
      </c>
      <c r="B2668" s="23" t="str">
        <f>+IFERROR(VLOOKUP(AS2668,'[2]Listas anexo 1'!$A$7:$B$8,2,FALSE),"")</f>
        <v>ADMIN</v>
      </c>
      <c r="C2668" s="23" t="str">
        <f>+IFERROR(VLOOKUP(AT2668,'[2]Listas anexo 1'!$A$13:$B$15,2,FALSE),"")</f>
        <v>ADMINYCOOR</v>
      </c>
      <c r="D2668" s="23" t="str">
        <f>+IFERROR(VLOOKUP(AT2668,'[2]Listas anexo 1'!$A$13:$C$15,3,FALSE),"")</f>
        <v>CONTRIBUIR</v>
      </c>
      <c r="E2668" s="23" t="str">
        <f>+IFERROR(VLOOKUP(AT2668,'[2]Listas anexo 1'!$A$19:$B$21,2,FALSE),"")</f>
        <v>ADMINOB</v>
      </c>
      <c r="F2668" s="23" t="str">
        <f>+IFERROR(VLOOKUP(AV2668,'[2]Listas anexo 1'!$J$13:$K$21,2,FALSE),"")</f>
        <v>ADOBIII</v>
      </c>
      <c r="G2668" s="23" t="str">
        <f>+IFERROR(VLOOKUP(AW2668,'[2]LISTAS ANEXO 1. 2'!$A$9:$B$38,2,FALSE),"")</f>
        <v>AIX</v>
      </c>
      <c r="H2668" s="23" t="str">
        <f>+IFERROR(IF(C2668="ADMINYCOOR",VLOOKUP(AY2668,'[2]LISTAS ANEXO 1. 3'!$B$13:$C$42,2,FALSE),IF(C2668="TASAS",VLOOKUP(AY2668,'[2]LISTAS ANEXO 1. 3'!$B$43:$C$51,2,FALSE),IF(C2668="FORTALECIMIENTO",VLOOKUP(AY2668,'[2]LISTAS ANEXO 1. 3'!$B$52:$C$58,2,FALSE),""))),"")</f>
        <v>MM</v>
      </c>
      <c r="I2668" s="23" t="str">
        <f>+IFERROR(VLOOKUP(#REF!,'[2]LISTAS ANEXO 1. 4'!$B$74:$C$90,2,FALSE),"")</f>
        <v/>
      </c>
      <c r="J2668" s="23" t="str">
        <f>+IFERROR(VLOOKUP(X2668,[2]ORDINALES!$B$2:$C$5,2,FALSE),"")</f>
        <v>CTADOS</v>
      </c>
      <c r="K2668" s="23" t="str">
        <f>+IFERROR(VLOOKUP(#REF!,[2]REGION!$G$2:$I$1125,2,FALSE),"")</f>
        <v/>
      </c>
      <c r="L2668" s="23" t="str">
        <f>+IFERROR(VLOOKUP(AI2668,[2]REGION!$G$2:$I$1125,2,FALSE),"")</f>
        <v>VALLE</v>
      </c>
      <c r="M2668" s="23" t="str">
        <f>+IFERROR(VLOOKUP(#REF!,[2]ORDINALES!$H$2:$I$382,2,FALSE),"")</f>
        <v/>
      </c>
      <c r="N2668" s="23" t="str">
        <f>IFERROR(VLOOKUP(U2668,'[2]Lista Willy'!$B$11:$D$14,3,FALSE),"")</f>
        <v>REC_20</v>
      </c>
      <c r="O2668" s="24"/>
      <c r="P2668" s="90">
        <v>82021</v>
      </c>
      <c r="Q2668" s="90" t="s">
        <v>540</v>
      </c>
      <c r="R2668" s="90" t="s">
        <v>2496</v>
      </c>
      <c r="S2668" s="90" t="s">
        <v>2584</v>
      </c>
      <c r="T2668" s="90" t="s">
        <v>2496</v>
      </c>
      <c r="U2668" s="90" t="s">
        <v>153</v>
      </c>
      <c r="V2668" s="94" t="s">
        <v>154</v>
      </c>
      <c r="W2668" s="90" t="s">
        <v>1177</v>
      </c>
      <c r="X2668" s="90" t="s">
        <v>55</v>
      </c>
      <c r="Y2668" s="90" t="s">
        <v>2602</v>
      </c>
      <c r="Z2668" s="87">
        <v>26283925</v>
      </c>
      <c r="AA2668" s="120"/>
      <c r="AB2668" s="87"/>
      <c r="AC2668" s="87"/>
      <c r="AD2668" s="87"/>
      <c r="AE2668" s="120">
        <v>26283925</v>
      </c>
      <c r="AF2668" s="120"/>
      <c r="AG2668" s="89">
        <v>0</v>
      </c>
      <c r="AH2668" s="90" t="s">
        <v>567</v>
      </c>
      <c r="AI2668" s="90" t="s">
        <v>1511</v>
      </c>
      <c r="AJ2668" s="90" t="s">
        <v>2498</v>
      </c>
      <c r="AK2668" s="90"/>
      <c r="AL2668" s="90" t="s">
        <v>57</v>
      </c>
      <c r="AM2668" s="90"/>
      <c r="AN2668" s="90" t="s">
        <v>57</v>
      </c>
      <c r="AO2668" s="90"/>
      <c r="AP2668" s="90" t="s">
        <v>57</v>
      </c>
      <c r="AQ2668" s="90"/>
      <c r="AR2668" s="90" t="s">
        <v>57</v>
      </c>
      <c r="AS2668" s="90" t="s">
        <v>60</v>
      </c>
      <c r="AT2668" s="90" t="s">
        <v>61</v>
      </c>
      <c r="AU2668" s="97" t="s">
        <v>62</v>
      </c>
      <c r="AV2668" s="98" t="s">
        <v>272</v>
      </c>
      <c r="AW2668" s="98" t="s">
        <v>413</v>
      </c>
      <c r="AX2668" s="97">
        <v>3202014</v>
      </c>
      <c r="AY2668" s="98" t="s">
        <v>414</v>
      </c>
      <c r="AZ2668" s="98" t="s">
        <v>415</v>
      </c>
      <c r="BA2668" s="24"/>
    </row>
    <row r="2669" spans="1:53" ht="84.75" customHeight="1">
      <c r="A2669" s="23" t="str">
        <f>+IFERROR(VLOOKUP(R2669,'[2]Listas niveles'!$D$2:$E$11,2,FALSE),"")</f>
        <v>DTPA</v>
      </c>
      <c r="B2669" s="23" t="str">
        <f>+IFERROR(VLOOKUP(AS2669,'[2]Listas anexo 1'!$A$7:$B$8,2,FALSE),"")</f>
        <v>ADMIN</v>
      </c>
      <c r="C2669" s="23" t="str">
        <f>+IFERROR(VLOOKUP(AT2669,'[2]Listas anexo 1'!$A$13:$B$15,2,FALSE),"")</f>
        <v>ADMINYCOOR</v>
      </c>
      <c r="D2669" s="23" t="str">
        <f>+IFERROR(VLOOKUP(AT2669,'[2]Listas anexo 1'!$A$13:$C$15,3,FALSE),"")</f>
        <v>CONTRIBUIR</v>
      </c>
      <c r="E2669" s="23" t="str">
        <f>+IFERROR(VLOOKUP(AT2669,'[2]Listas anexo 1'!$A$19:$B$21,2,FALSE),"")</f>
        <v>ADMINOB</v>
      </c>
      <c r="F2669" s="23" t="str">
        <f>+IFERROR(VLOOKUP(AV2669,'[2]Listas anexo 1'!$J$13:$K$21,2,FALSE),"")</f>
        <v>ADOBIII</v>
      </c>
      <c r="G2669" s="23" t="str">
        <f>+IFERROR(VLOOKUP(AW2669,'[2]LISTAS ANEXO 1. 2'!$A$9:$B$38,2,FALSE),"")</f>
        <v>AIX</v>
      </c>
      <c r="H2669" s="23" t="str">
        <f>+IFERROR(IF(C2669="ADMINYCOOR",VLOOKUP(AY2669,'[2]LISTAS ANEXO 1. 3'!$B$13:$C$42,2,FALSE),IF(C2669="TASAS",VLOOKUP(AY2669,'[2]LISTAS ANEXO 1. 3'!$B$43:$C$51,2,FALSE),IF(C2669="FORTALECIMIENTO",VLOOKUP(AY2669,'[2]LISTAS ANEXO 1. 3'!$B$52:$C$58,2,FALSE),""))),"")</f>
        <v>MM</v>
      </c>
      <c r="I2669" s="23" t="str">
        <f>+IFERROR(VLOOKUP(#REF!,'[2]LISTAS ANEXO 1. 4'!$B$74:$C$90,2,FALSE),"")</f>
        <v/>
      </c>
      <c r="J2669" s="23" t="str">
        <f>+IFERROR(VLOOKUP(X2669,[2]ORDINALES!$B$2:$C$5,2,FALSE),"")</f>
        <v>CTADOS</v>
      </c>
      <c r="K2669" s="23" t="str">
        <f>+IFERROR(VLOOKUP(#REF!,[2]REGION!$G$2:$I$1125,2,FALSE),"")</f>
        <v/>
      </c>
      <c r="L2669" s="23" t="str">
        <f>+IFERROR(VLOOKUP(AI2669,[2]REGION!$G$2:$I$1125,2,FALSE),"")</f>
        <v>VALLE</v>
      </c>
      <c r="M2669" s="23" t="str">
        <f>+IFERROR(VLOOKUP(#REF!,[2]ORDINALES!$H$2:$I$382,2,FALSE),"")</f>
        <v/>
      </c>
      <c r="N2669" s="23" t="str">
        <f>IFERROR(VLOOKUP(U2669,'[2]Lista Willy'!$B$11:$D$14,3,FALSE),"")</f>
        <v>REC_20</v>
      </c>
      <c r="O2669" s="24"/>
      <c r="P2669" s="90">
        <v>82022</v>
      </c>
      <c r="Q2669" s="90" t="s">
        <v>540</v>
      </c>
      <c r="R2669" s="90" t="s">
        <v>2496</v>
      </c>
      <c r="S2669" s="90" t="s">
        <v>2584</v>
      </c>
      <c r="T2669" s="90" t="s">
        <v>2496</v>
      </c>
      <c r="U2669" s="90" t="s">
        <v>153</v>
      </c>
      <c r="V2669" s="94" t="s">
        <v>154</v>
      </c>
      <c r="W2669" s="90" t="s">
        <v>1177</v>
      </c>
      <c r="X2669" s="90" t="s">
        <v>55</v>
      </c>
      <c r="Y2669" s="90" t="s">
        <v>2603</v>
      </c>
      <c r="Z2669" s="87">
        <v>20000000</v>
      </c>
      <c r="AA2669" s="120"/>
      <c r="AB2669" s="87"/>
      <c r="AC2669" s="87"/>
      <c r="AD2669" s="87"/>
      <c r="AE2669" s="120">
        <v>20000000</v>
      </c>
      <c r="AF2669" s="120"/>
      <c r="AG2669" s="89">
        <v>0</v>
      </c>
      <c r="AH2669" s="90" t="s">
        <v>567</v>
      </c>
      <c r="AI2669" s="90" t="s">
        <v>1511</v>
      </c>
      <c r="AJ2669" s="90" t="s">
        <v>2498</v>
      </c>
      <c r="AK2669" s="90"/>
      <c r="AL2669" s="90" t="s">
        <v>57</v>
      </c>
      <c r="AM2669" s="90"/>
      <c r="AN2669" s="90" t="s">
        <v>57</v>
      </c>
      <c r="AO2669" s="90"/>
      <c r="AP2669" s="90" t="s">
        <v>57</v>
      </c>
      <c r="AQ2669" s="90"/>
      <c r="AR2669" s="90" t="s">
        <v>57</v>
      </c>
      <c r="AS2669" s="90" t="s">
        <v>60</v>
      </c>
      <c r="AT2669" s="90" t="s">
        <v>61</v>
      </c>
      <c r="AU2669" s="97" t="s">
        <v>62</v>
      </c>
      <c r="AV2669" s="98" t="s">
        <v>272</v>
      </c>
      <c r="AW2669" s="98" t="s">
        <v>413</v>
      </c>
      <c r="AX2669" s="97">
        <v>3202014</v>
      </c>
      <c r="AY2669" s="98" t="s">
        <v>414</v>
      </c>
      <c r="AZ2669" s="98" t="s">
        <v>415</v>
      </c>
      <c r="BA2669" s="24"/>
    </row>
    <row r="2670" spans="1:53" ht="84.75" customHeight="1">
      <c r="A2670" s="23" t="str">
        <f>+IFERROR(VLOOKUP(R2670,'[2]Listas niveles'!$D$2:$E$11,2,FALSE),"")</f>
        <v>DTPA</v>
      </c>
      <c r="B2670" s="23" t="str">
        <f>+IFERROR(VLOOKUP(AS2670,'[2]Listas anexo 1'!$A$7:$B$8,2,FALSE),"")</f>
        <v>ADMIN</v>
      </c>
      <c r="C2670" s="23" t="str">
        <f>+IFERROR(VLOOKUP(AT2670,'[2]Listas anexo 1'!$A$13:$B$15,2,FALSE),"")</f>
        <v>ADMINYCOOR</v>
      </c>
      <c r="D2670" s="23" t="str">
        <f>+IFERROR(VLOOKUP(AT2670,'[2]Listas anexo 1'!$A$13:$C$15,3,FALSE),"")</f>
        <v>CONTRIBUIR</v>
      </c>
      <c r="E2670" s="23" t="str">
        <f>+IFERROR(VLOOKUP(AT2670,'[2]Listas anexo 1'!$A$19:$B$21,2,FALSE),"")</f>
        <v>ADMINOB</v>
      </c>
      <c r="F2670" s="23" t="str">
        <f>+IFERROR(VLOOKUP(AV2670,'[2]Listas anexo 1'!$J$13:$K$21,2,FALSE),"")</f>
        <v>ADOBIII</v>
      </c>
      <c r="G2670" s="23" t="str">
        <f>+IFERROR(VLOOKUP(AW2670,'[2]LISTAS ANEXO 1. 2'!$A$9:$B$38,2,FALSE),"")</f>
        <v>AIX</v>
      </c>
      <c r="H2670" s="23" t="str">
        <f>+IFERROR(IF(C2670="ADMINYCOOR",VLOOKUP(AY2670,'[2]LISTAS ANEXO 1. 3'!$B$13:$C$42,2,FALSE),IF(C2670="TASAS",VLOOKUP(AY2670,'[2]LISTAS ANEXO 1. 3'!$B$43:$C$51,2,FALSE),IF(C2670="FORTALECIMIENTO",VLOOKUP(AY2670,'[2]LISTAS ANEXO 1. 3'!$B$52:$C$58,2,FALSE),""))),"")</f>
        <v>MM</v>
      </c>
      <c r="I2670" s="23" t="str">
        <f>+IFERROR(VLOOKUP(#REF!,'[2]LISTAS ANEXO 1. 4'!$B$74:$C$90,2,FALSE),"")</f>
        <v/>
      </c>
      <c r="J2670" s="23" t="str">
        <f>+IFERROR(VLOOKUP(X2670,[2]ORDINALES!$B$2:$C$5,2,FALSE),"")</f>
        <v>CTADOS</v>
      </c>
      <c r="K2670" s="23" t="str">
        <f>+IFERROR(VLOOKUP(#REF!,[2]REGION!$G$2:$I$1125,2,FALSE),"")</f>
        <v/>
      </c>
      <c r="L2670" s="23" t="str">
        <f>+IFERROR(VLOOKUP(AI2670,[2]REGION!$G$2:$I$1125,2,FALSE),"")</f>
        <v>VALLE</v>
      </c>
      <c r="M2670" s="23" t="str">
        <f>+IFERROR(VLOOKUP(#REF!,[2]ORDINALES!$H$2:$I$382,2,FALSE),"")</f>
        <v/>
      </c>
      <c r="N2670" s="23" t="str">
        <f>IFERROR(VLOOKUP(U2670,'[2]Lista Willy'!$B$11:$D$14,3,FALSE),"")</f>
        <v>REC_20</v>
      </c>
      <c r="O2670" s="24"/>
      <c r="P2670" s="90">
        <v>82023</v>
      </c>
      <c r="Q2670" s="90" t="s">
        <v>540</v>
      </c>
      <c r="R2670" s="90" t="s">
        <v>2496</v>
      </c>
      <c r="S2670" s="90" t="s">
        <v>2584</v>
      </c>
      <c r="T2670" s="90" t="s">
        <v>2496</v>
      </c>
      <c r="U2670" s="90" t="s">
        <v>153</v>
      </c>
      <c r="V2670" s="94" t="s">
        <v>154</v>
      </c>
      <c r="W2670" s="90" t="s">
        <v>1177</v>
      </c>
      <c r="X2670" s="90" t="s">
        <v>55</v>
      </c>
      <c r="Y2670" s="90" t="s">
        <v>2604</v>
      </c>
      <c r="Z2670" s="87">
        <v>2000000</v>
      </c>
      <c r="AA2670" s="120"/>
      <c r="AB2670" s="87"/>
      <c r="AC2670" s="87"/>
      <c r="AD2670" s="87"/>
      <c r="AE2670" s="120">
        <v>2000000</v>
      </c>
      <c r="AF2670" s="120"/>
      <c r="AG2670" s="89">
        <v>0</v>
      </c>
      <c r="AH2670" s="90" t="s">
        <v>567</v>
      </c>
      <c r="AI2670" s="90" t="s">
        <v>1511</v>
      </c>
      <c r="AJ2670" s="90" t="s">
        <v>2498</v>
      </c>
      <c r="AK2670" s="90"/>
      <c r="AL2670" s="90" t="s">
        <v>57</v>
      </c>
      <c r="AM2670" s="90"/>
      <c r="AN2670" s="90" t="s">
        <v>57</v>
      </c>
      <c r="AO2670" s="90"/>
      <c r="AP2670" s="90" t="s">
        <v>57</v>
      </c>
      <c r="AQ2670" s="90"/>
      <c r="AR2670" s="90" t="s">
        <v>57</v>
      </c>
      <c r="AS2670" s="90" t="s">
        <v>60</v>
      </c>
      <c r="AT2670" s="90" t="s">
        <v>61</v>
      </c>
      <c r="AU2670" s="97" t="s">
        <v>62</v>
      </c>
      <c r="AV2670" s="98" t="s">
        <v>272</v>
      </c>
      <c r="AW2670" s="98" t="s">
        <v>413</v>
      </c>
      <c r="AX2670" s="97">
        <v>3202014</v>
      </c>
      <c r="AY2670" s="98" t="s">
        <v>414</v>
      </c>
      <c r="AZ2670" s="98" t="s">
        <v>415</v>
      </c>
      <c r="BA2670" s="24"/>
    </row>
    <row r="2671" spans="1:53" ht="84.75" customHeight="1">
      <c r="A2671" s="23" t="str">
        <f>+IFERROR(VLOOKUP(R2671,'[2]Listas niveles'!$D$2:$E$11,2,FALSE),"")</f>
        <v>DTPA</v>
      </c>
      <c r="B2671" s="23" t="str">
        <f>+IFERROR(VLOOKUP(AS2671,'[2]Listas anexo 1'!$A$7:$B$8,2,FALSE),"")</f>
        <v>ADMIN</v>
      </c>
      <c r="C2671" s="23" t="str">
        <f>+IFERROR(VLOOKUP(AT2671,'[2]Listas anexo 1'!$A$13:$B$15,2,FALSE),"")</f>
        <v>ADMINYCOOR</v>
      </c>
      <c r="D2671" s="23" t="str">
        <f>+IFERROR(VLOOKUP(AT2671,'[2]Listas anexo 1'!$A$13:$C$15,3,FALSE),"")</f>
        <v>CONTRIBUIR</v>
      </c>
      <c r="E2671" s="23" t="str">
        <f>+IFERROR(VLOOKUP(AT2671,'[2]Listas anexo 1'!$A$19:$B$21,2,FALSE),"")</f>
        <v>ADMINOB</v>
      </c>
      <c r="F2671" s="23" t="str">
        <f>+IFERROR(VLOOKUP(AV2671,'[2]Listas anexo 1'!$J$13:$K$21,2,FALSE),"")</f>
        <v>ADOBIII</v>
      </c>
      <c r="G2671" s="23" t="str">
        <f>+IFERROR(VLOOKUP(AW2671,'[2]LISTAS ANEXO 1. 2'!$A$9:$B$38,2,FALSE),"")</f>
        <v>AX</v>
      </c>
      <c r="H2671" s="23" t="str">
        <f>+IFERROR(IF(C2671="ADMINYCOOR",VLOOKUP(AY2671,'[2]LISTAS ANEXO 1. 3'!$B$13:$C$42,2,FALSE),IF(C2671="TASAS",VLOOKUP(AY2671,'[2]LISTAS ANEXO 1. 3'!$B$43:$C$51,2,FALSE),IF(C2671="FORTALECIMIENTO",VLOOKUP(AY2671,'[2]LISTAS ANEXO 1. 3'!$B$52:$C$58,2,FALSE),""))),"")</f>
        <v>OO</v>
      </c>
      <c r="I2671" s="23" t="str">
        <f>+IFERROR(VLOOKUP(#REF!,'[2]LISTAS ANEXO 1. 4'!$B$74:$C$90,2,FALSE),"")</f>
        <v/>
      </c>
      <c r="J2671" s="23" t="str">
        <f>+IFERROR(VLOOKUP(X2671,[2]ORDINALES!$B$2:$C$5,2,FALSE),"")</f>
        <v>CTADOS</v>
      </c>
      <c r="K2671" s="23" t="str">
        <f>+IFERROR(VLOOKUP(#REF!,[2]REGION!$G$2:$I$1125,2,FALSE),"")</f>
        <v/>
      </c>
      <c r="L2671" s="23" t="str">
        <f>+IFERROR(VLOOKUP(AI2671,[2]REGION!$G$2:$I$1125,2,FALSE),"")</f>
        <v>VALLE</v>
      </c>
      <c r="M2671" s="23" t="str">
        <f>+IFERROR(VLOOKUP(#REF!,[2]ORDINALES!$H$2:$I$382,2,FALSE),"")</f>
        <v/>
      </c>
      <c r="N2671" s="23" t="str">
        <f>IFERROR(VLOOKUP(U2671,'[2]Lista Willy'!$B$11:$D$14,3,FALSE),"")</f>
        <v>REC_20</v>
      </c>
      <c r="O2671" s="24"/>
      <c r="P2671" s="90">
        <v>82024</v>
      </c>
      <c r="Q2671" s="90" t="s">
        <v>540</v>
      </c>
      <c r="R2671" s="90" t="s">
        <v>2496</v>
      </c>
      <c r="S2671" s="90" t="s">
        <v>2584</v>
      </c>
      <c r="T2671" s="90" t="s">
        <v>2496</v>
      </c>
      <c r="U2671" s="90" t="s">
        <v>153</v>
      </c>
      <c r="V2671" s="94" t="s">
        <v>154</v>
      </c>
      <c r="W2671" s="90" t="s">
        <v>1177</v>
      </c>
      <c r="X2671" s="90" t="s">
        <v>55</v>
      </c>
      <c r="Y2671" s="90" t="s">
        <v>2605</v>
      </c>
      <c r="Z2671" s="87">
        <v>280000000</v>
      </c>
      <c r="AA2671" s="120"/>
      <c r="AB2671" s="87"/>
      <c r="AC2671" s="87"/>
      <c r="AD2671" s="87"/>
      <c r="AE2671" s="120">
        <v>280000000</v>
      </c>
      <c r="AF2671" s="120"/>
      <c r="AG2671" s="89">
        <v>0</v>
      </c>
      <c r="AH2671" s="90" t="s">
        <v>567</v>
      </c>
      <c r="AI2671" s="90" t="s">
        <v>1511</v>
      </c>
      <c r="AJ2671" s="90" t="s">
        <v>2498</v>
      </c>
      <c r="AK2671" s="90"/>
      <c r="AL2671" s="90" t="s">
        <v>57</v>
      </c>
      <c r="AM2671" s="90"/>
      <c r="AN2671" s="90" t="s">
        <v>57</v>
      </c>
      <c r="AO2671" s="90"/>
      <c r="AP2671" s="90" t="s">
        <v>57</v>
      </c>
      <c r="AQ2671" s="90"/>
      <c r="AR2671" s="90" t="s">
        <v>57</v>
      </c>
      <c r="AS2671" s="90" t="s">
        <v>60</v>
      </c>
      <c r="AT2671" s="90" t="s">
        <v>61</v>
      </c>
      <c r="AU2671" s="97" t="s">
        <v>62</v>
      </c>
      <c r="AV2671" s="98" t="s">
        <v>272</v>
      </c>
      <c r="AW2671" s="98" t="s">
        <v>335</v>
      </c>
      <c r="AX2671" s="97">
        <v>3202004</v>
      </c>
      <c r="AY2671" s="98" t="s">
        <v>336</v>
      </c>
      <c r="AZ2671" s="98" t="s">
        <v>337</v>
      </c>
      <c r="BA2671" s="24"/>
    </row>
    <row r="2672" spans="1:53" ht="84.75" customHeight="1">
      <c r="A2672" s="23" t="str">
        <f>+IFERROR(VLOOKUP(R2672,'[2]Listas niveles'!$D$2:$E$11,2,FALSE),"")</f>
        <v>DTPA</v>
      </c>
      <c r="B2672" s="23" t="str">
        <f>+IFERROR(VLOOKUP(AS2672,'[2]Listas anexo 1'!$A$7:$B$8,2,FALSE),"")</f>
        <v>ADMIN</v>
      </c>
      <c r="C2672" s="23" t="str">
        <f>+IFERROR(VLOOKUP(AT2672,'[2]Listas anexo 1'!$A$13:$B$15,2,FALSE),"")</f>
        <v>ADMINYCOOR</v>
      </c>
      <c r="D2672" s="23" t="str">
        <f>+IFERROR(VLOOKUP(AT2672,'[2]Listas anexo 1'!$A$13:$C$15,3,FALSE),"")</f>
        <v>CONTRIBUIR</v>
      </c>
      <c r="E2672" s="23" t="str">
        <f>+IFERROR(VLOOKUP(AT2672,'[2]Listas anexo 1'!$A$19:$B$21,2,FALSE),"")</f>
        <v>ADMINOB</v>
      </c>
      <c r="F2672" s="23" t="str">
        <f>+IFERROR(VLOOKUP(AV2672,'[2]Listas anexo 1'!$J$13:$K$21,2,FALSE),"")</f>
        <v>ADOBIV</v>
      </c>
      <c r="G2672" s="23" t="str">
        <f>+IFERROR(VLOOKUP(AW2672,'[2]LISTAS ANEXO 1. 2'!$A$9:$B$38,2,FALSE),"")</f>
        <v>AXVI</v>
      </c>
      <c r="H2672" s="23" t="str">
        <f>+IFERROR(IF(C2672="ADMINYCOOR",VLOOKUP(AY2672,'[2]LISTAS ANEXO 1. 3'!$B$13:$C$42,2,FALSE),IF(C2672="TASAS",VLOOKUP(AY2672,'[2]LISTAS ANEXO 1. 3'!$B$43:$C$51,2,FALSE),IF(C2672="FORTALECIMIENTO",VLOOKUP(AY2672,'[2]LISTAS ANEXO 1. 3'!$B$52:$C$58,2,FALSE),""))),"")</f>
        <v>CD</v>
      </c>
      <c r="I2672" s="23" t="str">
        <f>+IFERROR(VLOOKUP(#REF!,'[2]LISTAS ANEXO 1. 4'!$B$74:$C$90,2,FALSE),"")</f>
        <v/>
      </c>
      <c r="J2672" s="23" t="str">
        <f>+IFERROR(VLOOKUP(X2672,[2]ORDINALES!$B$2:$C$5,2,FALSE),"")</f>
        <v>CTADOS</v>
      </c>
      <c r="K2672" s="23" t="str">
        <f>+IFERROR(VLOOKUP(#REF!,[2]REGION!$G$2:$I$1125,2,FALSE),"")</f>
        <v/>
      </c>
      <c r="L2672" s="23" t="str">
        <f>+IFERROR(VLOOKUP(AI2672,[2]REGION!$G$2:$I$1125,2,FALSE),"")</f>
        <v>VALLE</v>
      </c>
      <c r="M2672" s="23" t="str">
        <f>+IFERROR(VLOOKUP(#REF!,[2]ORDINALES!$H$2:$I$382,2,FALSE),"")</f>
        <v/>
      </c>
      <c r="N2672" s="23" t="str">
        <f>IFERROR(VLOOKUP(U2672,'[2]Lista Willy'!$B$11:$D$14,3,FALSE),"")</f>
        <v>REC_20</v>
      </c>
      <c r="O2672" s="24"/>
      <c r="P2672" s="90">
        <v>82025</v>
      </c>
      <c r="Q2672" s="90" t="s">
        <v>540</v>
      </c>
      <c r="R2672" s="90" t="s">
        <v>2496</v>
      </c>
      <c r="S2672" s="90" t="s">
        <v>2584</v>
      </c>
      <c r="T2672" s="90" t="s">
        <v>2496</v>
      </c>
      <c r="U2672" s="90" t="s">
        <v>153</v>
      </c>
      <c r="V2672" s="94" t="s">
        <v>154</v>
      </c>
      <c r="W2672" s="90" t="s">
        <v>1177</v>
      </c>
      <c r="X2672" s="90" t="s">
        <v>55</v>
      </c>
      <c r="Y2672" s="90" t="s">
        <v>2606</v>
      </c>
      <c r="Z2672" s="87">
        <v>1545000</v>
      </c>
      <c r="AA2672" s="120"/>
      <c r="AB2672" s="87"/>
      <c r="AC2672" s="87"/>
      <c r="AD2672" s="87"/>
      <c r="AE2672" s="120">
        <v>1545000</v>
      </c>
      <c r="AF2672" s="120"/>
      <c r="AG2672" s="89">
        <v>0</v>
      </c>
      <c r="AH2672" s="90" t="s">
        <v>567</v>
      </c>
      <c r="AI2672" s="90" t="s">
        <v>1511</v>
      </c>
      <c r="AJ2672" s="90" t="s">
        <v>2498</v>
      </c>
      <c r="AK2672" s="90" t="s">
        <v>1881</v>
      </c>
      <c r="AL2672" s="90" t="s">
        <v>57</v>
      </c>
      <c r="AM2672" s="90"/>
      <c r="AN2672" s="90" t="s">
        <v>57</v>
      </c>
      <c r="AO2672" s="90"/>
      <c r="AP2672" s="90" t="s">
        <v>57</v>
      </c>
      <c r="AQ2672" s="90"/>
      <c r="AR2672" s="90" t="s">
        <v>57</v>
      </c>
      <c r="AS2672" s="90" t="s">
        <v>60</v>
      </c>
      <c r="AT2672" s="90" t="s">
        <v>61</v>
      </c>
      <c r="AU2672" s="97" t="s">
        <v>62</v>
      </c>
      <c r="AV2672" s="98" t="s">
        <v>63</v>
      </c>
      <c r="AW2672" s="98" t="s">
        <v>64</v>
      </c>
      <c r="AX2672" s="97">
        <v>3202008</v>
      </c>
      <c r="AY2672" s="98" t="s">
        <v>65</v>
      </c>
      <c r="AZ2672" s="98" t="s">
        <v>175</v>
      </c>
      <c r="BA2672" s="24"/>
    </row>
    <row r="2673" spans="1:53" ht="84.75" customHeight="1">
      <c r="A2673" s="23" t="str">
        <f>+IFERROR(VLOOKUP(R2673,'[2]Listas niveles'!$D$2:$E$11,2,FALSE),"")</f>
        <v>DTPA</v>
      </c>
      <c r="B2673" s="23" t="str">
        <f>+IFERROR(VLOOKUP(AS2673,'[2]Listas anexo 1'!$A$7:$B$8,2,FALSE),"")</f>
        <v>ADMIN</v>
      </c>
      <c r="C2673" s="23" t="str">
        <f>+IFERROR(VLOOKUP(AT2673,'[2]Listas anexo 1'!$A$13:$B$15,2,FALSE),"")</f>
        <v>ADMINYCOOR</v>
      </c>
      <c r="D2673" s="23" t="str">
        <f>+IFERROR(VLOOKUP(AT2673,'[2]Listas anexo 1'!$A$13:$C$15,3,FALSE),"")</f>
        <v>CONTRIBUIR</v>
      </c>
      <c r="E2673" s="23" t="str">
        <f>+IFERROR(VLOOKUP(AT2673,'[2]Listas anexo 1'!$A$19:$B$21,2,FALSE),"")</f>
        <v>ADMINOB</v>
      </c>
      <c r="F2673" s="23" t="str">
        <f>+IFERROR(VLOOKUP(AV2673,'[2]Listas anexo 1'!$J$13:$K$21,2,FALSE),"")</f>
        <v>ADOBIV</v>
      </c>
      <c r="G2673" s="23" t="str">
        <f>+IFERROR(VLOOKUP(AW2673,'[2]LISTAS ANEXO 1. 2'!$A$9:$B$38,2,FALSE),"")</f>
        <v>AXVI</v>
      </c>
      <c r="H2673" s="23" t="str">
        <f>+IFERROR(IF(C2673="ADMINYCOOR",VLOOKUP(AY2673,'[2]LISTAS ANEXO 1. 3'!$B$13:$C$42,2,FALSE),IF(C2673="TASAS",VLOOKUP(AY2673,'[2]LISTAS ANEXO 1. 3'!$B$43:$C$51,2,FALSE),IF(C2673="FORTALECIMIENTO",VLOOKUP(AY2673,'[2]LISTAS ANEXO 1. 3'!$B$52:$C$58,2,FALSE),""))),"")</f>
        <v>CD</v>
      </c>
      <c r="I2673" s="23" t="str">
        <f>+IFERROR(VLOOKUP(#REF!,'[2]LISTAS ANEXO 1. 4'!$B$74:$C$90,2,FALSE),"")</f>
        <v/>
      </c>
      <c r="J2673" s="23" t="str">
        <f>+IFERROR(VLOOKUP(X2673,[2]ORDINALES!$B$2:$C$5,2,FALSE),"")</f>
        <v>CTADOS</v>
      </c>
      <c r="K2673" s="23" t="str">
        <f>+IFERROR(VLOOKUP(#REF!,[2]REGION!$G$2:$I$1125,2,FALSE),"")</f>
        <v/>
      </c>
      <c r="L2673" s="23" t="str">
        <f>+IFERROR(VLOOKUP(AI2673,[2]REGION!$G$2:$I$1125,2,FALSE),"")</f>
        <v>VALLE</v>
      </c>
      <c r="M2673" s="23" t="str">
        <f>+IFERROR(VLOOKUP(#REF!,[2]ORDINALES!$H$2:$I$382,2,FALSE),"")</f>
        <v/>
      </c>
      <c r="N2673" s="23" t="str">
        <f>IFERROR(VLOOKUP(U2673,'[2]Lista Willy'!$B$11:$D$14,3,FALSE),"")</f>
        <v>REC_20</v>
      </c>
      <c r="O2673" s="24"/>
      <c r="P2673" s="90">
        <v>82026</v>
      </c>
      <c r="Q2673" s="90" t="s">
        <v>540</v>
      </c>
      <c r="R2673" s="90" t="s">
        <v>2496</v>
      </c>
      <c r="S2673" s="90" t="s">
        <v>2584</v>
      </c>
      <c r="T2673" s="90" t="s">
        <v>2496</v>
      </c>
      <c r="U2673" s="90" t="s">
        <v>153</v>
      </c>
      <c r="V2673" s="94" t="s">
        <v>154</v>
      </c>
      <c r="W2673" s="90" t="s">
        <v>1177</v>
      </c>
      <c r="X2673" s="90" t="s">
        <v>55</v>
      </c>
      <c r="Y2673" s="90" t="s">
        <v>2607</v>
      </c>
      <c r="Z2673" s="87">
        <v>5150000</v>
      </c>
      <c r="AA2673" s="120"/>
      <c r="AB2673" s="87"/>
      <c r="AC2673" s="87"/>
      <c r="AD2673" s="87"/>
      <c r="AE2673" s="120">
        <v>5150000</v>
      </c>
      <c r="AF2673" s="120"/>
      <c r="AG2673" s="89">
        <v>0</v>
      </c>
      <c r="AH2673" s="90" t="s">
        <v>567</v>
      </c>
      <c r="AI2673" s="90" t="s">
        <v>1511</v>
      </c>
      <c r="AJ2673" s="90" t="s">
        <v>2498</v>
      </c>
      <c r="AK2673" s="90" t="s">
        <v>1881</v>
      </c>
      <c r="AL2673" s="90" t="s">
        <v>57</v>
      </c>
      <c r="AM2673" s="90"/>
      <c r="AN2673" s="90" t="s">
        <v>57</v>
      </c>
      <c r="AO2673" s="90"/>
      <c r="AP2673" s="90" t="s">
        <v>57</v>
      </c>
      <c r="AQ2673" s="90"/>
      <c r="AR2673" s="90" t="s">
        <v>57</v>
      </c>
      <c r="AS2673" s="90" t="s">
        <v>60</v>
      </c>
      <c r="AT2673" s="90" t="s">
        <v>61</v>
      </c>
      <c r="AU2673" s="97" t="s">
        <v>62</v>
      </c>
      <c r="AV2673" s="98" t="s">
        <v>63</v>
      </c>
      <c r="AW2673" s="98" t="s">
        <v>64</v>
      </c>
      <c r="AX2673" s="97">
        <v>3202008</v>
      </c>
      <c r="AY2673" s="98" t="s">
        <v>65</v>
      </c>
      <c r="AZ2673" s="98" t="s">
        <v>175</v>
      </c>
      <c r="BA2673" s="24"/>
    </row>
    <row r="2674" spans="1:53" ht="84.75" customHeight="1">
      <c r="A2674" s="23" t="str">
        <f>+IFERROR(VLOOKUP(R2674,'[2]Listas niveles'!$D$2:$E$11,2,FALSE),"")</f>
        <v>DTPA</v>
      </c>
      <c r="B2674" s="23" t="str">
        <f>+IFERROR(VLOOKUP(AS2674,'[2]Listas anexo 1'!$A$7:$B$8,2,FALSE),"")</f>
        <v>ADMIN</v>
      </c>
      <c r="C2674" s="23" t="str">
        <f>+IFERROR(VLOOKUP(AT2674,'[2]Listas anexo 1'!$A$13:$B$15,2,FALSE),"")</f>
        <v>ADMINYCOOR</v>
      </c>
      <c r="D2674" s="23" t="str">
        <f>+IFERROR(VLOOKUP(AT2674,'[2]Listas anexo 1'!$A$13:$C$15,3,FALSE),"")</f>
        <v>CONTRIBUIR</v>
      </c>
      <c r="E2674" s="23" t="str">
        <f>+IFERROR(VLOOKUP(AT2674,'[2]Listas anexo 1'!$A$19:$B$21,2,FALSE),"")</f>
        <v>ADMINOB</v>
      </c>
      <c r="F2674" s="23" t="str">
        <f>+IFERROR(VLOOKUP(AV2674,'[2]Listas anexo 1'!$J$13:$K$21,2,FALSE),"")</f>
        <v>ADOBIV</v>
      </c>
      <c r="G2674" s="23" t="str">
        <f>+IFERROR(VLOOKUP(AW2674,'[2]LISTAS ANEXO 1. 2'!$A$9:$B$38,2,FALSE),"")</f>
        <v>AXVI</v>
      </c>
      <c r="H2674" s="23" t="str">
        <f>+IFERROR(IF(C2674="ADMINYCOOR",VLOOKUP(AY2674,'[2]LISTAS ANEXO 1. 3'!$B$13:$C$42,2,FALSE),IF(C2674="TASAS",VLOOKUP(AY2674,'[2]LISTAS ANEXO 1. 3'!$B$43:$C$51,2,FALSE),IF(C2674="FORTALECIMIENTO",VLOOKUP(AY2674,'[2]LISTAS ANEXO 1. 3'!$B$52:$C$58,2,FALSE),""))),"")</f>
        <v>CD</v>
      </c>
      <c r="I2674" s="23" t="str">
        <f>+IFERROR(VLOOKUP(#REF!,'[2]LISTAS ANEXO 1. 4'!$B$74:$C$90,2,FALSE),"")</f>
        <v/>
      </c>
      <c r="J2674" s="23" t="str">
        <f>+IFERROR(VLOOKUP(X2674,[2]ORDINALES!$B$2:$C$5,2,FALSE),"")</f>
        <v>CTADOS</v>
      </c>
      <c r="K2674" s="23" t="str">
        <f>+IFERROR(VLOOKUP(#REF!,[2]REGION!$G$2:$I$1125,2,FALSE),"")</f>
        <v/>
      </c>
      <c r="L2674" s="23" t="str">
        <f>+IFERROR(VLOOKUP(AI2674,[2]REGION!$G$2:$I$1125,2,FALSE),"")</f>
        <v>VALLE</v>
      </c>
      <c r="M2674" s="23" t="str">
        <f>+IFERROR(VLOOKUP(#REF!,[2]ORDINALES!$H$2:$I$382,2,FALSE),"")</f>
        <v/>
      </c>
      <c r="N2674" s="23" t="str">
        <f>IFERROR(VLOOKUP(U2674,'[2]Lista Willy'!$B$11:$D$14,3,FALSE),"")</f>
        <v>REC_20</v>
      </c>
      <c r="O2674" s="24"/>
      <c r="P2674" s="90">
        <v>82027</v>
      </c>
      <c r="Q2674" s="90" t="s">
        <v>540</v>
      </c>
      <c r="R2674" s="90" t="s">
        <v>2496</v>
      </c>
      <c r="S2674" s="90" t="s">
        <v>2584</v>
      </c>
      <c r="T2674" s="90" t="s">
        <v>2496</v>
      </c>
      <c r="U2674" s="90" t="s">
        <v>153</v>
      </c>
      <c r="V2674" s="94" t="s">
        <v>154</v>
      </c>
      <c r="W2674" s="90" t="s">
        <v>1177</v>
      </c>
      <c r="X2674" s="90" t="s">
        <v>55</v>
      </c>
      <c r="Y2674" s="90" t="s">
        <v>2608</v>
      </c>
      <c r="Z2674" s="87">
        <v>37762890</v>
      </c>
      <c r="AA2674" s="120"/>
      <c r="AB2674" s="87"/>
      <c r="AC2674" s="87"/>
      <c r="AD2674" s="87"/>
      <c r="AE2674" s="120">
        <v>37762890</v>
      </c>
      <c r="AF2674" s="120"/>
      <c r="AG2674" s="89">
        <v>0</v>
      </c>
      <c r="AH2674" s="90" t="s">
        <v>567</v>
      </c>
      <c r="AI2674" s="90" t="s">
        <v>1511</v>
      </c>
      <c r="AJ2674" s="90" t="s">
        <v>2498</v>
      </c>
      <c r="AK2674" s="90" t="s">
        <v>1881</v>
      </c>
      <c r="AL2674" s="90" t="s">
        <v>57</v>
      </c>
      <c r="AM2674" s="90"/>
      <c r="AN2674" s="90" t="s">
        <v>57</v>
      </c>
      <c r="AO2674" s="90"/>
      <c r="AP2674" s="90" t="s">
        <v>57</v>
      </c>
      <c r="AQ2674" s="90"/>
      <c r="AR2674" s="90" t="s">
        <v>57</v>
      </c>
      <c r="AS2674" s="90" t="s">
        <v>60</v>
      </c>
      <c r="AT2674" s="90" t="s">
        <v>61</v>
      </c>
      <c r="AU2674" s="97" t="s">
        <v>62</v>
      </c>
      <c r="AV2674" s="98" t="s">
        <v>63</v>
      </c>
      <c r="AW2674" s="98" t="s">
        <v>64</v>
      </c>
      <c r="AX2674" s="97">
        <v>3202008</v>
      </c>
      <c r="AY2674" s="98" t="s">
        <v>65</v>
      </c>
      <c r="AZ2674" s="98" t="s">
        <v>175</v>
      </c>
      <c r="BA2674" s="24"/>
    </row>
    <row r="2675" spans="1:53" ht="84.75" customHeight="1">
      <c r="A2675" s="23" t="str">
        <f>+IFERROR(VLOOKUP(R2675,'[2]Listas niveles'!$D$2:$E$11,2,FALSE),"")</f>
        <v>DTPA</v>
      </c>
      <c r="B2675" s="23" t="str">
        <f>+IFERROR(VLOOKUP(AS2675,'[2]Listas anexo 1'!$A$7:$B$8,2,FALSE),"")</f>
        <v>ADMIN</v>
      </c>
      <c r="C2675" s="23" t="str">
        <f>+IFERROR(VLOOKUP(AT2675,'[2]Listas anexo 1'!$A$13:$B$15,2,FALSE),"")</f>
        <v>ADMINYCOOR</v>
      </c>
      <c r="D2675" s="23" t="str">
        <f>+IFERROR(VLOOKUP(AT2675,'[2]Listas anexo 1'!$A$13:$C$15,3,FALSE),"")</f>
        <v>CONTRIBUIR</v>
      </c>
      <c r="E2675" s="23" t="str">
        <f>+IFERROR(VLOOKUP(AT2675,'[2]Listas anexo 1'!$A$19:$B$21,2,FALSE),"")</f>
        <v>ADMINOB</v>
      </c>
      <c r="F2675" s="23" t="str">
        <f>+IFERROR(VLOOKUP(AV2675,'[2]Listas anexo 1'!$J$13:$K$21,2,FALSE),"")</f>
        <v>ADOBIII</v>
      </c>
      <c r="G2675" s="23" t="str">
        <f>+IFERROR(VLOOKUP(AW2675,'[2]LISTAS ANEXO 1. 2'!$A$9:$B$38,2,FALSE),"")</f>
        <v>AVI</v>
      </c>
      <c r="H2675" s="23" t="str">
        <f>+IFERROR(IF(C2675="ADMINYCOOR",VLOOKUP(AY2675,'[2]LISTAS ANEXO 1. 3'!$B$13:$C$42,2,FALSE),IF(C2675="TASAS",VLOOKUP(AY2675,'[2]LISTAS ANEXO 1. 3'!$B$43:$C$51,2,FALSE),IF(C2675="FORTALECIMIENTO",VLOOKUP(AY2675,'[2]LISTAS ANEXO 1. 3'!$B$52:$C$58,2,FALSE),""))),"")</f>
        <v>HH</v>
      </c>
      <c r="I2675" s="23" t="str">
        <f>+IFERROR(VLOOKUP(#REF!,'[2]LISTAS ANEXO 1. 4'!$B$74:$C$90,2,FALSE),"")</f>
        <v/>
      </c>
      <c r="J2675" s="23" t="str">
        <f>+IFERROR(VLOOKUP(X2675,[2]ORDINALES!$B$2:$C$5,2,FALSE),"")</f>
        <v>CTADOS</v>
      </c>
      <c r="K2675" s="23" t="str">
        <f>+IFERROR(VLOOKUP(#REF!,[2]REGION!$G$2:$I$1125,2,FALSE),"")</f>
        <v/>
      </c>
      <c r="L2675" s="23" t="str">
        <f>+IFERROR(VLOOKUP(AI2675,[2]REGION!$G$2:$I$1125,2,FALSE),"")</f>
        <v>VALLE</v>
      </c>
      <c r="M2675" s="23" t="str">
        <f>+IFERROR(VLOOKUP(#REF!,[2]ORDINALES!$H$2:$I$382,2,FALSE),"")</f>
        <v/>
      </c>
      <c r="N2675" s="23" t="str">
        <f>IFERROR(VLOOKUP(U2675,'[2]Lista Willy'!$B$11:$D$14,3,FALSE),"")</f>
        <v>REC_21</v>
      </c>
      <c r="O2675" s="24"/>
      <c r="P2675" s="90">
        <v>82028</v>
      </c>
      <c r="Q2675" s="90" t="s">
        <v>540</v>
      </c>
      <c r="R2675" s="90" t="s">
        <v>2496</v>
      </c>
      <c r="S2675" s="90" t="s">
        <v>2584</v>
      </c>
      <c r="T2675" s="90" t="s">
        <v>2496</v>
      </c>
      <c r="U2675" s="90" t="s">
        <v>1028</v>
      </c>
      <c r="V2675" s="94" t="s">
        <v>154</v>
      </c>
      <c r="W2675" s="90" t="s">
        <v>1177</v>
      </c>
      <c r="X2675" s="90" t="s">
        <v>55</v>
      </c>
      <c r="Y2675" s="90" t="s">
        <v>2609</v>
      </c>
      <c r="Z2675" s="87">
        <v>53024400</v>
      </c>
      <c r="AA2675" s="120"/>
      <c r="AB2675" s="87"/>
      <c r="AC2675" s="87"/>
      <c r="AD2675" s="87"/>
      <c r="AE2675" s="120">
        <v>53024400</v>
      </c>
      <c r="AF2675" s="120"/>
      <c r="AG2675" s="89">
        <v>0</v>
      </c>
      <c r="AH2675" s="90" t="s">
        <v>567</v>
      </c>
      <c r="AI2675" s="90" t="s">
        <v>1511</v>
      </c>
      <c r="AJ2675" s="90" t="s">
        <v>2498</v>
      </c>
      <c r="AK2675" s="90"/>
      <c r="AL2675" s="90" t="s">
        <v>57</v>
      </c>
      <c r="AM2675" s="90"/>
      <c r="AN2675" s="90" t="s">
        <v>57</v>
      </c>
      <c r="AO2675" s="90"/>
      <c r="AP2675" s="90" t="s">
        <v>57</v>
      </c>
      <c r="AQ2675" s="90"/>
      <c r="AR2675" s="90" t="s">
        <v>57</v>
      </c>
      <c r="AS2675" s="90" t="s">
        <v>60</v>
      </c>
      <c r="AT2675" s="90" t="s">
        <v>61</v>
      </c>
      <c r="AU2675" s="97" t="s">
        <v>62</v>
      </c>
      <c r="AV2675" s="98" t="s">
        <v>272</v>
      </c>
      <c r="AW2675" s="98" t="s">
        <v>273</v>
      </c>
      <c r="AX2675" s="97">
        <v>3202010</v>
      </c>
      <c r="AY2675" s="98" t="s">
        <v>274</v>
      </c>
      <c r="AZ2675" s="98" t="s">
        <v>407</v>
      </c>
      <c r="BA2675" s="24"/>
    </row>
    <row r="2676" spans="1:53" ht="84.75" customHeight="1">
      <c r="A2676" s="23" t="str">
        <f>+IFERROR(VLOOKUP(R2676,'[2]Listas niveles'!$D$2:$E$11,2,FALSE),"")</f>
        <v>DTPA</v>
      </c>
      <c r="B2676" s="23" t="str">
        <f>+IFERROR(VLOOKUP(AS2676,'[2]Listas anexo 1'!$A$7:$B$8,2,FALSE),"")</f>
        <v>ADMIN</v>
      </c>
      <c r="C2676" s="23" t="str">
        <f>+IFERROR(VLOOKUP(AT2676,'[2]Listas anexo 1'!$A$13:$B$15,2,FALSE),"")</f>
        <v>ADMINYCOOR</v>
      </c>
      <c r="D2676" s="23" t="str">
        <f>+IFERROR(VLOOKUP(AT2676,'[2]Listas anexo 1'!$A$13:$C$15,3,FALSE),"")</f>
        <v>CONTRIBUIR</v>
      </c>
      <c r="E2676" s="23" t="str">
        <f>+IFERROR(VLOOKUP(AT2676,'[2]Listas anexo 1'!$A$19:$B$21,2,FALSE),"")</f>
        <v>ADMINOB</v>
      </c>
      <c r="F2676" s="23" t="str">
        <f>+IFERROR(VLOOKUP(AV2676,'[2]Listas anexo 1'!$J$13:$K$21,2,FALSE),"")</f>
        <v>ADOBIII</v>
      </c>
      <c r="G2676" s="23" t="str">
        <f>+IFERROR(VLOOKUP(AW2676,'[2]LISTAS ANEXO 1. 2'!$A$9:$B$38,2,FALSE),"")</f>
        <v>AVI</v>
      </c>
      <c r="H2676" s="23" t="str">
        <f>+IFERROR(IF(C2676="ADMINYCOOR",VLOOKUP(AY2676,'[2]LISTAS ANEXO 1. 3'!$B$13:$C$42,2,FALSE),IF(C2676="TASAS",VLOOKUP(AY2676,'[2]LISTAS ANEXO 1. 3'!$B$43:$C$51,2,FALSE),IF(C2676="FORTALECIMIENTO",VLOOKUP(AY2676,'[2]LISTAS ANEXO 1. 3'!$B$52:$C$58,2,FALSE),""))),"")</f>
        <v>HH</v>
      </c>
      <c r="I2676" s="23" t="str">
        <f>+IFERROR(VLOOKUP(#REF!,'[2]LISTAS ANEXO 1. 4'!$B$74:$C$90,2,FALSE),"")</f>
        <v/>
      </c>
      <c r="J2676" s="23" t="str">
        <f>+IFERROR(VLOOKUP(X2676,[2]ORDINALES!$B$2:$C$5,2,FALSE),"")</f>
        <v>CTADOS</v>
      </c>
      <c r="K2676" s="23" t="str">
        <f>+IFERROR(VLOOKUP(#REF!,[2]REGION!$G$2:$I$1125,2,FALSE),"")</f>
        <v/>
      </c>
      <c r="L2676" s="23" t="str">
        <f>+IFERROR(VLOOKUP(AI2676,[2]REGION!$G$2:$I$1125,2,FALSE),"")</f>
        <v>VALLE</v>
      </c>
      <c r="M2676" s="23" t="str">
        <f>+IFERROR(VLOOKUP(#REF!,[2]ORDINALES!$H$2:$I$382,2,FALSE),"")</f>
        <v/>
      </c>
      <c r="N2676" s="23" t="str">
        <f>IFERROR(VLOOKUP(U2676,'[2]Lista Willy'!$B$11:$D$14,3,FALSE),"")</f>
        <v>REC_21</v>
      </c>
      <c r="O2676" s="24"/>
      <c r="P2676" s="90">
        <v>82029</v>
      </c>
      <c r="Q2676" s="90" t="s">
        <v>540</v>
      </c>
      <c r="R2676" s="90" t="s">
        <v>2496</v>
      </c>
      <c r="S2676" s="90" t="s">
        <v>2584</v>
      </c>
      <c r="T2676" s="90" t="s">
        <v>2496</v>
      </c>
      <c r="U2676" s="90" t="s">
        <v>1028</v>
      </c>
      <c r="V2676" s="94" t="s">
        <v>154</v>
      </c>
      <c r="W2676" s="90" t="s">
        <v>1177</v>
      </c>
      <c r="X2676" s="90" t="s">
        <v>55</v>
      </c>
      <c r="Y2676" s="90" t="s">
        <v>2560</v>
      </c>
      <c r="Z2676" s="87">
        <v>102196600</v>
      </c>
      <c r="AA2676" s="120"/>
      <c r="AB2676" s="87">
        <v>22206800</v>
      </c>
      <c r="AC2676" s="87"/>
      <c r="AD2676" s="87"/>
      <c r="AE2676" s="120">
        <v>79989800</v>
      </c>
      <c r="AF2676" s="120"/>
      <c r="AG2676" s="89">
        <v>0</v>
      </c>
      <c r="AH2676" s="90" t="s">
        <v>567</v>
      </c>
      <c r="AI2676" s="90" t="s">
        <v>1511</v>
      </c>
      <c r="AJ2676" s="90" t="s">
        <v>2498</v>
      </c>
      <c r="AK2676" s="90"/>
      <c r="AL2676" s="90" t="s">
        <v>57</v>
      </c>
      <c r="AM2676" s="90"/>
      <c r="AN2676" s="90" t="s">
        <v>57</v>
      </c>
      <c r="AO2676" s="90"/>
      <c r="AP2676" s="90" t="s">
        <v>57</v>
      </c>
      <c r="AQ2676" s="90"/>
      <c r="AR2676" s="90" t="s">
        <v>57</v>
      </c>
      <c r="AS2676" s="90" t="s">
        <v>60</v>
      </c>
      <c r="AT2676" s="90" t="s">
        <v>61</v>
      </c>
      <c r="AU2676" s="97" t="s">
        <v>62</v>
      </c>
      <c r="AV2676" s="98" t="s">
        <v>272</v>
      </c>
      <c r="AW2676" s="98" t="s">
        <v>273</v>
      </c>
      <c r="AX2676" s="97">
        <v>3202010</v>
      </c>
      <c r="AY2676" s="98" t="s">
        <v>274</v>
      </c>
      <c r="AZ2676" s="98" t="s">
        <v>407</v>
      </c>
      <c r="BA2676" s="24"/>
    </row>
    <row r="2677" spans="1:53" ht="84.75" customHeight="1">
      <c r="A2677" s="23" t="str">
        <f>+IFERROR(VLOOKUP(R2677,'[2]Listas niveles'!$D$2:$E$11,2,FALSE),"")</f>
        <v>DTPA</v>
      </c>
      <c r="B2677" s="23" t="str">
        <f>+IFERROR(VLOOKUP(AS2677,'[2]Listas anexo 1'!$A$7:$B$8,2,FALSE),"")</f>
        <v>ADMIN</v>
      </c>
      <c r="C2677" s="23" t="str">
        <f>+IFERROR(VLOOKUP(AT2677,'[2]Listas anexo 1'!$A$13:$B$15,2,FALSE),"")</f>
        <v>ADMINYCOOR</v>
      </c>
      <c r="D2677" s="23" t="str">
        <f>+IFERROR(VLOOKUP(AT2677,'[2]Listas anexo 1'!$A$13:$C$15,3,FALSE),"")</f>
        <v>CONTRIBUIR</v>
      </c>
      <c r="E2677" s="23" t="str">
        <f>+IFERROR(VLOOKUP(AT2677,'[2]Listas anexo 1'!$A$19:$B$21,2,FALSE),"")</f>
        <v>ADMINOB</v>
      </c>
      <c r="F2677" s="23" t="str">
        <f>+IFERROR(VLOOKUP(AV2677,'[2]Listas anexo 1'!$J$13:$K$21,2,FALSE),"")</f>
        <v>ADOBIII</v>
      </c>
      <c r="G2677" s="23" t="str">
        <f>+IFERROR(VLOOKUP(AW2677,'[2]LISTAS ANEXO 1. 2'!$A$9:$B$38,2,FALSE),"")</f>
        <v>AVI</v>
      </c>
      <c r="H2677" s="23" t="str">
        <f>+IFERROR(IF(C2677="ADMINYCOOR",VLOOKUP(AY2677,'[2]LISTAS ANEXO 1. 3'!$B$13:$C$42,2,FALSE),IF(C2677="TASAS",VLOOKUP(AY2677,'[2]LISTAS ANEXO 1. 3'!$B$43:$C$51,2,FALSE),IF(C2677="FORTALECIMIENTO",VLOOKUP(AY2677,'[2]LISTAS ANEXO 1. 3'!$B$52:$C$58,2,FALSE),""))),"")</f>
        <v>HH</v>
      </c>
      <c r="I2677" s="23" t="str">
        <f>+IFERROR(VLOOKUP(#REF!,'[2]LISTAS ANEXO 1. 4'!$B$74:$C$90,2,FALSE),"")</f>
        <v/>
      </c>
      <c r="J2677" s="23" t="str">
        <f>+IFERROR(VLOOKUP(X2677,[2]ORDINALES!$B$2:$C$5,2,FALSE),"")</f>
        <v>CTADOS</v>
      </c>
      <c r="K2677" s="23" t="str">
        <f>+IFERROR(VLOOKUP(#REF!,[2]REGION!$G$2:$I$1125,2,FALSE),"")</f>
        <v/>
      </c>
      <c r="L2677" s="23" t="str">
        <f>+IFERROR(VLOOKUP(AI2677,[2]REGION!$G$2:$I$1125,2,FALSE),"")</f>
        <v>VALLE</v>
      </c>
      <c r="M2677" s="23" t="str">
        <f>+IFERROR(VLOOKUP(#REF!,[2]ORDINALES!$H$2:$I$382,2,FALSE),"")</f>
        <v/>
      </c>
      <c r="N2677" s="23" t="str">
        <f>IFERROR(VLOOKUP(U2677,'[2]Lista Willy'!$B$11:$D$14,3,FALSE),"")</f>
        <v>REC_21</v>
      </c>
      <c r="O2677" s="24"/>
      <c r="P2677" s="90">
        <v>82030</v>
      </c>
      <c r="Q2677" s="90" t="s">
        <v>540</v>
      </c>
      <c r="R2677" s="90" t="s">
        <v>2496</v>
      </c>
      <c r="S2677" s="90" t="s">
        <v>2584</v>
      </c>
      <c r="T2677" s="90" t="s">
        <v>2496</v>
      </c>
      <c r="U2677" s="90" t="s">
        <v>1028</v>
      </c>
      <c r="V2677" s="94" t="s">
        <v>154</v>
      </c>
      <c r="W2677" s="90" t="s">
        <v>1177</v>
      </c>
      <c r="X2677" s="90" t="s">
        <v>55</v>
      </c>
      <c r="Y2677" s="90" t="s">
        <v>2610</v>
      </c>
      <c r="Z2677" s="87">
        <v>20000000</v>
      </c>
      <c r="AA2677" s="120"/>
      <c r="AB2677" s="87"/>
      <c r="AC2677" s="87"/>
      <c r="AD2677" s="87"/>
      <c r="AE2677" s="120">
        <v>20000000</v>
      </c>
      <c r="AF2677" s="120"/>
      <c r="AG2677" s="89">
        <v>0</v>
      </c>
      <c r="AH2677" s="90" t="s">
        <v>567</v>
      </c>
      <c r="AI2677" s="90" t="s">
        <v>1511</v>
      </c>
      <c r="AJ2677" s="90" t="s">
        <v>2498</v>
      </c>
      <c r="AK2677" s="90"/>
      <c r="AL2677" s="90" t="s">
        <v>57</v>
      </c>
      <c r="AM2677" s="90"/>
      <c r="AN2677" s="90" t="s">
        <v>57</v>
      </c>
      <c r="AO2677" s="90"/>
      <c r="AP2677" s="90" t="s">
        <v>57</v>
      </c>
      <c r="AQ2677" s="90"/>
      <c r="AR2677" s="90" t="s">
        <v>57</v>
      </c>
      <c r="AS2677" s="90" t="s">
        <v>60</v>
      </c>
      <c r="AT2677" s="90" t="s">
        <v>61</v>
      </c>
      <c r="AU2677" s="97" t="s">
        <v>62</v>
      </c>
      <c r="AV2677" s="98" t="s">
        <v>272</v>
      </c>
      <c r="AW2677" s="98" t="s">
        <v>273</v>
      </c>
      <c r="AX2677" s="97">
        <v>3202010</v>
      </c>
      <c r="AY2677" s="98" t="s">
        <v>274</v>
      </c>
      <c r="AZ2677" s="98" t="s">
        <v>407</v>
      </c>
      <c r="BA2677" s="24"/>
    </row>
    <row r="2678" spans="1:53" ht="84.75" customHeight="1">
      <c r="A2678" s="23" t="str">
        <f>+IFERROR(VLOOKUP(R2678,'[2]Listas niveles'!$D$2:$E$11,2,FALSE),"")</f>
        <v>DTPA</v>
      </c>
      <c r="B2678" s="23" t="str">
        <f>+IFERROR(VLOOKUP(AS2678,'[2]Listas anexo 1'!$A$7:$B$8,2,FALSE),"")</f>
        <v>ADMIN</v>
      </c>
      <c r="C2678" s="23" t="str">
        <f>+IFERROR(VLOOKUP(AT2678,'[2]Listas anexo 1'!$A$13:$B$15,2,FALSE),"")</f>
        <v>ADMINYCOOR</v>
      </c>
      <c r="D2678" s="23" t="str">
        <f>+IFERROR(VLOOKUP(AT2678,'[2]Listas anexo 1'!$A$13:$C$15,3,FALSE),"")</f>
        <v>CONTRIBUIR</v>
      </c>
      <c r="E2678" s="23" t="str">
        <f>+IFERROR(VLOOKUP(AT2678,'[2]Listas anexo 1'!$A$19:$B$21,2,FALSE),"")</f>
        <v>ADMINOB</v>
      </c>
      <c r="F2678" s="23" t="str">
        <f>+IFERROR(VLOOKUP(AV2678,'[2]Listas anexo 1'!$J$13:$K$21,2,FALSE),"")</f>
        <v>ADOBIII</v>
      </c>
      <c r="G2678" s="23" t="str">
        <f>+IFERROR(VLOOKUP(AW2678,'[2]LISTAS ANEXO 1. 2'!$A$9:$B$38,2,FALSE),"")</f>
        <v>AVI</v>
      </c>
      <c r="H2678" s="23" t="str">
        <f>+IFERROR(IF(C2678="ADMINYCOOR",VLOOKUP(AY2678,'[2]LISTAS ANEXO 1. 3'!$B$13:$C$42,2,FALSE),IF(C2678="TASAS",VLOOKUP(AY2678,'[2]LISTAS ANEXO 1. 3'!$B$43:$C$51,2,FALSE),IF(C2678="FORTALECIMIENTO",VLOOKUP(AY2678,'[2]LISTAS ANEXO 1. 3'!$B$52:$C$58,2,FALSE),""))),"")</f>
        <v>HH</v>
      </c>
      <c r="I2678" s="23" t="str">
        <f>+IFERROR(VLOOKUP(#REF!,'[2]LISTAS ANEXO 1. 4'!$B$74:$C$90,2,FALSE),"")</f>
        <v/>
      </c>
      <c r="J2678" s="23" t="str">
        <f>+IFERROR(VLOOKUP(X2678,[2]ORDINALES!$B$2:$C$5,2,FALSE),"")</f>
        <v>CTADOS</v>
      </c>
      <c r="K2678" s="23" t="str">
        <f>+IFERROR(VLOOKUP(#REF!,[2]REGION!$G$2:$I$1125,2,FALSE),"")</f>
        <v/>
      </c>
      <c r="L2678" s="23" t="str">
        <f>+IFERROR(VLOOKUP(AI2678,[2]REGION!$G$2:$I$1125,2,FALSE),"")</f>
        <v>VALLE</v>
      </c>
      <c r="M2678" s="23" t="str">
        <f>+IFERROR(VLOOKUP(#REF!,[2]ORDINALES!$H$2:$I$382,2,FALSE),"")</f>
        <v/>
      </c>
      <c r="N2678" s="23" t="str">
        <f>IFERROR(VLOOKUP(U2678,'[2]Lista Willy'!$B$11:$D$14,3,FALSE),"")</f>
        <v>REC_21</v>
      </c>
      <c r="O2678" s="24"/>
      <c r="P2678" s="90">
        <v>82031</v>
      </c>
      <c r="Q2678" s="90" t="s">
        <v>540</v>
      </c>
      <c r="R2678" s="90" t="s">
        <v>2496</v>
      </c>
      <c r="S2678" s="90" t="s">
        <v>2584</v>
      </c>
      <c r="T2678" s="90" t="s">
        <v>2496</v>
      </c>
      <c r="U2678" s="90" t="s">
        <v>1028</v>
      </c>
      <c r="V2678" s="94" t="s">
        <v>154</v>
      </c>
      <c r="W2678" s="90" t="s">
        <v>1177</v>
      </c>
      <c r="X2678" s="90" t="s">
        <v>55</v>
      </c>
      <c r="Y2678" s="90" t="s">
        <v>2611</v>
      </c>
      <c r="Z2678" s="87">
        <v>20000000</v>
      </c>
      <c r="AA2678" s="120"/>
      <c r="AB2678" s="87"/>
      <c r="AC2678" s="87"/>
      <c r="AD2678" s="87"/>
      <c r="AE2678" s="120">
        <v>20000000</v>
      </c>
      <c r="AF2678" s="120"/>
      <c r="AG2678" s="89">
        <v>0</v>
      </c>
      <c r="AH2678" s="90" t="s">
        <v>567</v>
      </c>
      <c r="AI2678" s="90" t="s">
        <v>1511</v>
      </c>
      <c r="AJ2678" s="90" t="s">
        <v>2498</v>
      </c>
      <c r="AK2678" s="90"/>
      <c r="AL2678" s="90" t="s">
        <v>57</v>
      </c>
      <c r="AM2678" s="90"/>
      <c r="AN2678" s="90" t="s">
        <v>57</v>
      </c>
      <c r="AO2678" s="90"/>
      <c r="AP2678" s="90" t="s">
        <v>57</v>
      </c>
      <c r="AQ2678" s="90"/>
      <c r="AR2678" s="90" t="s">
        <v>57</v>
      </c>
      <c r="AS2678" s="90" t="s">
        <v>60</v>
      </c>
      <c r="AT2678" s="90" t="s">
        <v>61</v>
      </c>
      <c r="AU2678" s="97" t="s">
        <v>62</v>
      </c>
      <c r="AV2678" s="98" t="s">
        <v>272</v>
      </c>
      <c r="AW2678" s="98" t="s">
        <v>273</v>
      </c>
      <c r="AX2678" s="97">
        <v>3202010</v>
      </c>
      <c r="AY2678" s="98" t="s">
        <v>274</v>
      </c>
      <c r="AZ2678" s="98" t="s">
        <v>407</v>
      </c>
      <c r="BA2678" s="24"/>
    </row>
    <row r="2679" spans="1:53" ht="84.75" customHeight="1">
      <c r="A2679" s="23" t="str">
        <f>+IFERROR(VLOOKUP(R2679,'[2]Listas niveles'!$D$2:$E$11,2,FALSE),"")</f>
        <v>DTPA</v>
      </c>
      <c r="B2679" s="23" t="str">
        <f>+IFERROR(VLOOKUP(AS2679,'[2]Listas anexo 1'!$A$7:$B$8,2,FALSE),"")</f>
        <v>ADMIN</v>
      </c>
      <c r="C2679" s="23" t="str">
        <f>+IFERROR(VLOOKUP(AT2679,'[2]Listas anexo 1'!$A$13:$B$15,2,FALSE),"")</f>
        <v>ADMINYCOOR</v>
      </c>
      <c r="D2679" s="23" t="str">
        <f>+IFERROR(VLOOKUP(AT2679,'[2]Listas anexo 1'!$A$13:$C$15,3,FALSE),"")</f>
        <v>CONTRIBUIR</v>
      </c>
      <c r="E2679" s="23" t="str">
        <f>+IFERROR(VLOOKUP(AT2679,'[2]Listas anexo 1'!$A$19:$B$21,2,FALSE),"")</f>
        <v>ADMINOB</v>
      </c>
      <c r="F2679" s="23" t="str">
        <f>+IFERROR(VLOOKUP(AV2679,'[2]Listas anexo 1'!$J$13:$K$21,2,FALSE),"")</f>
        <v>ADOBIII</v>
      </c>
      <c r="G2679" s="23" t="str">
        <f>+IFERROR(VLOOKUP(AW2679,'[2]LISTAS ANEXO 1. 2'!$A$9:$B$38,2,FALSE),"")</f>
        <v>AVI</v>
      </c>
      <c r="H2679" s="23" t="str">
        <f>+IFERROR(IF(C2679="ADMINYCOOR",VLOOKUP(AY2679,'[2]LISTAS ANEXO 1. 3'!$B$13:$C$42,2,FALSE),IF(C2679="TASAS",VLOOKUP(AY2679,'[2]LISTAS ANEXO 1. 3'!$B$43:$C$51,2,FALSE),IF(C2679="FORTALECIMIENTO",VLOOKUP(AY2679,'[2]LISTAS ANEXO 1. 3'!$B$52:$C$58,2,FALSE),""))),"")</f>
        <v>HH</v>
      </c>
      <c r="I2679" s="23" t="str">
        <f>+IFERROR(VLOOKUP(#REF!,'[2]LISTAS ANEXO 1. 4'!$B$74:$C$90,2,FALSE),"")</f>
        <v/>
      </c>
      <c r="J2679" s="23" t="str">
        <f>+IFERROR(VLOOKUP(X2679,[2]ORDINALES!$B$2:$C$5,2,FALSE),"")</f>
        <v>CTADOS</v>
      </c>
      <c r="K2679" s="23" t="str">
        <f>+IFERROR(VLOOKUP(#REF!,[2]REGION!$G$2:$I$1125,2,FALSE),"")</f>
        <v/>
      </c>
      <c r="L2679" s="23" t="str">
        <f>+IFERROR(VLOOKUP(AI2679,[2]REGION!$G$2:$I$1125,2,FALSE),"")</f>
        <v>VALLE</v>
      </c>
      <c r="M2679" s="23" t="str">
        <f>+IFERROR(VLOOKUP(#REF!,[2]ORDINALES!$H$2:$I$382,2,FALSE),"")</f>
        <v/>
      </c>
      <c r="N2679" s="23" t="str">
        <f>IFERROR(VLOOKUP(U2679,'[2]Lista Willy'!$B$11:$D$14,3,FALSE),"")</f>
        <v>REC_21</v>
      </c>
      <c r="O2679" s="24"/>
      <c r="P2679" s="90">
        <v>82032</v>
      </c>
      <c r="Q2679" s="90" t="s">
        <v>540</v>
      </c>
      <c r="R2679" s="90" t="s">
        <v>2496</v>
      </c>
      <c r="S2679" s="90" t="s">
        <v>2584</v>
      </c>
      <c r="T2679" s="90" t="s">
        <v>2496</v>
      </c>
      <c r="U2679" s="90" t="s">
        <v>1028</v>
      </c>
      <c r="V2679" s="94" t="s">
        <v>154</v>
      </c>
      <c r="W2679" s="90" t="s">
        <v>1177</v>
      </c>
      <c r="X2679" s="90" t="s">
        <v>55</v>
      </c>
      <c r="Y2679" s="90" t="s">
        <v>2612</v>
      </c>
      <c r="Z2679" s="87">
        <v>10000000</v>
      </c>
      <c r="AA2679" s="120"/>
      <c r="AB2679" s="87"/>
      <c r="AC2679" s="87"/>
      <c r="AD2679" s="87"/>
      <c r="AE2679" s="120">
        <v>10000000</v>
      </c>
      <c r="AF2679" s="120"/>
      <c r="AG2679" s="89">
        <v>0</v>
      </c>
      <c r="AH2679" s="90" t="s">
        <v>567</v>
      </c>
      <c r="AI2679" s="90" t="s">
        <v>1511</v>
      </c>
      <c r="AJ2679" s="90" t="s">
        <v>2498</v>
      </c>
      <c r="AK2679" s="90"/>
      <c r="AL2679" s="90" t="s">
        <v>57</v>
      </c>
      <c r="AM2679" s="90"/>
      <c r="AN2679" s="90" t="s">
        <v>57</v>
      </c>
      <c r="AO2679" s="90"/>
      <c r="AP2679" s="90" t="s">
        <v>57</v>
      </c>
      <c r="AQ2679" s="90"/>
      <c r="AR2679" s="90" t="s">
        <v>57</v>
      </c>
      <c r="AS2679" s="90" t="s">
        <v>60</v>
      </c>
      <c r="AT2679" s="90" t="s">
        <v>61</v>
      </c>
      <c r="AU2679" s="97" t="s">
        <v>62</v>
      </c>
      <c r="AV2679" s="98" t="s">
        <v>272</v>
      </c>
      <c r="AW2679" s="98" t="s">
        <v>273</v>
      </c>
      <c r="AX2679" s="97">
        <v>3202010</v>
      </c>
      <c r="AY2679" s="98" t="s">
        <v>274</v>
      </c>
      <c r="AZ2679" s="98" t="s">
        <v>407</v>
      </c>
      <c r="BA2679" s="24"/>
    </row>
    <row r="2680" spans="1:53" ht="84.75" customHeight="1">
      <c r="A2680" s="23" t="str">
        <f>+IFERROR(VLOOKUP(R2680,'[2]Listas niveles'!$D$2:$E$11,2,FALSE),"")</f>
        <v>DTPA</v>
      </c>
      <c r="B2680" s="23" t="str">
        <f>+IFERROR(VLOOKUP(AS2680,'[2]Listas anexo 1'!$A$7:$B$8,2,FALSE),"")</f>
        <v>ADMIN</v>
      </c>
      <c r="C2680" s="23" t="str">
        <f>+IFERROR(VLOOKUP(AT2680,'[2]Listas anexo 1'!$A$13:$B$15,2,FALSE),"")</f>
        <v>ADMINYCOOR</v>
      </c>
      <c r="D2680" s="23" t="str">
        <f>+IFERROR(VLOOKUP(AT2680,'[2]Listas anexo 1'!$A$13:$C$15,3,FALSE),"")</f>
        <v>CONTRIBUIR</v>
      </c>
      <c r="E2680" s="23" t="str">
        <f>+IFERROR(VLOOKUP(AT2680,'[2]Listas anexo 1'!$A$19:$B$21,2,FALSE),"")</f>
        <v>ADMINOB</v>
      </c>
      <c r="F2680" s="23" t="str">
        <f>+IFERROR(VLOOKUP(AV2680,'[2]Listas anexo 1'!$J$13:$K$21,2,FALSE),"")</f>
        <v>ADOBIII</v>
      </c>
      <c r="G2680" s="23" t="str">
        <f>+IFERROR(VLOOKUP(AW2680,'[2]LISTAS ANEXO 1. 2'!$A$9:$B$38,2,FALSE),"")</f>
        <v>AVI</v>
      </c>
      <c r="H2680" s="23" t="str">
        <f>+IFERROR(IF(C2680="ADMINYCOOR",VLOOKUP(AY2680,'[2]LISTAS ANEXO 1. 3'!$B$13:$C$42,2,FALSE),IF(C2680="TASAS",VLOOKUP(AY2680,'[2]LISTAS ANEXO 1. 3'!$B$43:$C$51,2,FALSE),IF(C2680="FORTALECIMIENTO",VLOOKUP(AY2680,'[2]LISTAS ANEXO 1. 3'!$B$52:$C$58,2,FALSE),""))),"")</f>
        <v>HH</v>
      </c>
      <c r="I2680" s="23" t="str">
        <f>+IFERROR(VLOOKUP(#REF!,'[2]LISTAS ANEXO 1. 4'!$B$74:$C$90,2,FALSE),"")</f>
        <v/>
      </c>
      <c r="J2680" s="23" t="str">
        <f>+IFERROR(VLOOKUP(X2680,[2]ORDINALES!$B$2:$C$5,2,FALSE),"")</f>
        <v>CTADOS</v>
      </c>
      <c r="K2680" s="23" t="str">
        <f>+IFERROR(VLOOKUP(#REF!,[2]REGION!$G$2:$I$1125,2,FALSE),"")</f>
        <v/>
      </c>
      <c r="L2680" s="23" t="str">
        <f>+IFERROR(VLOOKUP(AI2680,[2]REGION!$G$2:$I$1125,2,FALSE),"")</f>
        <v>VALLE</v>
      </c>
      <c r="M2680" s="23" t="str">
        <f>+IFERROR(VLOOKUP(#REF!,[2]ORDINALES!$H$2:$I$382,2,FALSE),"")</f>
        <v/>
      </c>
      <c r="N2680" s="23" t="str">
        <f>IFERROR(VLOOKUP(U2680,'[2]Lista Willy'!$B$11:$D$14,3,FALSE),"")</f>
        <v>REC_21</v>
      </c>
      <c r="O2680" s="24"/>
      <c r="P2680" s="90">
        <v>82033</v>
      </c>
      <c r="Q2680" s="90" t="s">
        <v>540</v>
      </c>
      <c r="R2680" s="90" t="s">
        <v>2496</v>
      </c>
      <c r="S2680" s="90" t="s">
        <v>2584</v>
      </c>
      <c r="T2680" s="90" t="s">
        <v>2496</v>
      </c>
      <c r="U2680" s="90" t="s">
        <v>1028</v>
      </c>
      <c r="V2680" s="94" t="s">
        <v>154</v>
      </c>
      <c r="W2680" s="90" t="s">
        <v>1177</v>
      </c>
      <c r="X2680" s="90" t="s">
        <v>55</v>
      </c>
      <c r="Y2680" s="90" t="s">
        <v>2613</v>
      </c>
      <c r="Z2680" s="87">
        <v>10000000</v>
      </c>
      <c r="AA2680" s="120"/>
      <c r="AB2680" s="87"/>
      <c r="AC2680" s="87"/>
      <c r="AD2680" s="87"/>
      <c r="AE2680" s="120">
        <v>10000000</v>
      </c>
      <c r="AF2680" s="120"/>
      <c r="AG2680" s="89">
        <v>0</v>
      </c>
      <c r="AH2680" s="90" t="s">
        <v>567</v>
      </c>
      <c r="AI2680" s="90" t="s">
        <v>1511</v>
      </c>
      <c r="AJ2680" s="90" t="s">
        <v>2498</v>
      </c>
      <c r="AK2680" s="90"/>
      <c r="AL2680" s="90" t="s">
        <v>57</v>
      </c>
      <c r="AM2680" s="90"/>
      <c r="AN2680" s="90" t="s">
        <v>57</v>
      </c>
      <c r="AO2680" s="90"/>
      <c r="AP2680" s="90" t="s">
        <v>57</v>
      </c>
      <c r="AQ2680" s="90"/>
      <c r="AR2680" s="90" t="s">
        <v>57</v>
      </c>
      <c r="AS2680" s="90" t="s">
        <v>60</v>
      </c>
      <c r="AT2680" s="90" t="s">
        <v>61</v>
      </c>
      <c r="AU2680" s="97" t="s">
        <v>62</v>
      </c>
      <c r="AV2680" s="98" t="s">
        <v>272</v>
      </c>
      <c r="AW2680" s="98" t="s">
        <v>273</v>
      </c>
      <c r="AX2680" s="97">
        <v>3202010</v>
      </c>
      <c r="AY2680" s="98" t="s">
        <v>274</v>
      </c>
      <c r="AZ2680" s="98" t="s">
        <v>407</v>
      </c>
      <c r="BA2680" s="24"/>
    </row>
    <row r="2681" spans="1:53" ht="84.75" customHeight="1">
      <c r="A2681" s="23" t="str">
        <f>+IFERROR(VLOOKUP(R2681,'[2]Listas niveles'!$D$2:$E$11,2,FALSE),"")</f>
        <v>DTPA</v>
      </c>
      <c r="B2681" s="23" t="str">
        <f>+IFERROR(VLOOKUP(AS2681,'[2]Listas anexo 1'!$A$7:$B$8,2,FALSE),"")</f>
        <v>ADMIN</v>
      </c>
      <c r="C2681" s="23" t="str">
        <f>+IFERROR(VLOOKUP(AT2681,'[2]Listas anexo 1'!$A$13:$B$15,2,FALSE),"")</f>
        <v>ADMINYCOOR</v>
      </c>
      <c r="D2681" s="23" t="str">
        <f>+IFERROR(VLOOKUP(AT2681,'[2]Listas anexo 1'!$A$13:$C$15,3,FALSE),"")</f>
        <v>CONTRIBUIR</v>
      </c>
      <c r="E2681" s="23" t="str">
        <f>+IFERROR(VLOOKUP(AT2681,'[2]Listas anexo 1'!$A$19:$B$21,2,FALSE),"")</f>
        <v>ADMINOB</v>
      </c>
      <c r="F2681" s="23" t="str">
        <f>+IFERROR(VLOOKUP(AV2681,'[2]Listas anexo 1'!$J$13:$K$21,2,FALSE),"")</f>
        <v>ADOBIII</v>
      </c>
      <c r="G2681" s="23" t="str">
        <f>+IFERROR(VLOOKUP(AW2681,'[2]LISTAS ANEXO 1. 2'!$A$9:$B$38,2,FALSE),"")</f>
        <v>AVI</v>
      </c>
      <c r="H2681" s="23" t="str">
        <f>+IFERROR(IF(C2681="ADMINYCOOR",VLOOKUP(AY2681,'[2]LISTAS ANEXO 1. 3'!$B$13:$C$42,2,FALSE),IF(C2681="TASAS",VLOOKUP(AY2681,'[2]LISTAS ANEXO 1. 3'!$B$43:$C$51,2,FALSE),IF(C2681="FORTALECIMIENTO",VLOOKUP(AY2681,'[2]LISTAS ANEXO 1. 3'!$B$52:$C$58,2,FALSE),""))),"")</f>
        <v>HH</v>
      </c>
      <c r="I2681" s="23" t="str">
        <f>+IFERROR(VLOOKUP(#REF!,'[2]LISTAS ANEXO 1. 4'!$B$74:$C$90,2,FALSE),"")</f>
        <v/>
      </c>
      <c r="J2681" s="23" t="str">
        <f>+IFERROR(VLOOKUP(X2681,[2]ORDINALES!$B$2:$C$5,2,FALSE),"")</f>
        <v>CTADOS</v>
      </c>
      <c r="K2681" s="23" t="str">
        <f>+IFERROR(VLOOKUP(#REF!,[2]REGION!$G$2:$I$1125,2,FALSE),"")</f>
        <v/>
      </c>
      <c r="L2681" s="23" t="str">
        <f>+IFERROR(VLOOKUP(AI2681,[2]REGION!$G$2:$I$1125,2,FALSE),"")</f>
        <v>VALLE</v>
      </c>
      <c r="M2681" s="23" t="str">
        <f>+IFERROR(VLOOKUP(#REF!,[2]ORDINALES!$H$2:$I$382,2,FALSE),"")</f>
        <v/>
      </c>
      <c r="N2681" s="23" t="str">
        <f>IFERROR(VLOOKUP(U2681,'[2]Lista Willy'!$B$11:$D$14,3,FALSE),"")</f>
        <v>REC_21</v>
      </c>
      <c r="O2681" s="24"/>
      <c r="P2681" s="90">
        <v>82034</v>
      </c>
      <c r="Q2681" s="90" t="s">
        <v>540</v>
      </c>
      <c r="R2681" s="90" t="s">
        <v>2496</v>
      </c>
      <c r="S2681" s="90" t="s">
        <v>2584</v>
      </c>
      <c r="T2681" s="90" t="s">
        <v>2496</v>
      </c>
      <c r="U2681" s="90" t="s">
        <v>1028</v>
      </c>
      <c r="V2681" s="94" t="s">
        <v>154</v>
      </c>
      <c r="W2681" s="90" t="s">
        <v>1177</v>
      </c>
      <c r="X2681" s="90" t="s">
        <v>55</v>
      </c>
      <c r="Y2681" s="90" t="s">
        <v>2568</v>
      </c>
      <c r="Z2681" s="87">
        <v>40000000</v>
      </c>
      <c r="AA2681" s="120"/>
      <c r="AB2681" s="87"/>
      <c r="AC2681" s="87"/>
      <c r="AD2681" s="87"/>
      <c r="AE2681" s="120">
        <v>40000000</v>
      </c>
      <c r="AF2681" s="120"/>
      <c r="AG2681" s="89">
        <v>0</v>
      </c>
      <c r="AH2681" s="90" t="s">
        <v>567</v>
      </c>
      <c r="AI2681" s="90" t="s">
        <v>1511</v>
      </c>
      <c r="AJ2681" s="90" t="s">
        <v>2498</v>
      </c>
      <c r="AK2681" s="90"/>
      <c r="AL2681" s="90" t="s">
        <v>57</v>
      </c>
      <c r="AM2681" s="90"/>
      <c r="AN2681" s="90" t="s">
        <v>57</v>
      </c>
      <c r="AO2681" s="90"/>
      <c r="AP2681" s="90" t="s">
        <v>57</v>
      </c>
      <c r="AQ2681" s="90"/>
      <c r="AR2681" s="90" t="s">
        <v>57</v>
      </c>
      <c r="AS2681" s="90" t="s">
        <v>60</v>
      </c>
      <c r="AT2681" s="90" t="s">
        <v>61</v>
      </c>
      <c r="AU2681" s="97" t="s">
        <v>62</v>
      </c>
      <c r="AV2681" s="98" t="s">
        <v>272</v>
      </c>
      <c r="AW2681" s="98" t="s">
        <v>273</v>
      </c>
      <c r="AX2681" s="97">
        <v>3202010</v>
      </c>
      <c r="AY2681" s="98" t="s">
        <v>274</v>
      </c>
      <c r="AZ2681" s="98" t="s">
        <v>407</v>
      </c>
      <c r="BA2681" s="24"/>
    </row>
    <row r="2682" spans="1:53" ht="84.75" customHeight="1">
      <c r="A2682" s="23" t="str">
        <f>+IFERROR(VLOOKUP(R2682,'[2]Listas niveles'!$D$2:$E$11,2,FALSE),"")</f>
        <v>DTPA</v>
      </c>
      <c r="B2682" s="23" t="str">
        <f>+IFERROR(VLOOKUP(AS2682,'[2]Listas anexo 1'!$A$7:$B$8,2,FALSE),"")</f>
        <v>ADMIN</v>
      </c>
      <c r="C2682" s="23" t="str">
        <f>+IFERROR(VLOOKUP(AT2682,'[2]Listas anexo 1'!$A$13:$B$15,2,FALSE),"")</f>
        <v>ADMINYCOOR</v>
      </c>
      <c r="D2682" s="23" t="str">
        <f>+IFERROR(VLOOKUP(AT2682,'[2]Listas anexo 1'!$A$13:$C$15,3,FALSE),"")</f>
        <v>CONTRIBUIR</v>
      </c>
      <c r="E2682" s="23" t="str">
        <f>+IFERROR(VLOOKUP(AT2682,'[2]Listas anexo 1'!$A$19:$B$21,2,FALSE),"")</f>
        <v>ADMINOB</v>
      </c>
      <c r="F2682" s="23" t="str">
        <f>+IFERROR(VLOOKUP(AV2682,'[2]Listas anexo 1'!$J$13:$K$21,2,FALSE),"")</f>
        <v>ADOBI</v>
      </c>
      <c r="G2682" s="23" t="str">
        <f>+IFERROR(VLOOKUP(AW2682,'[2]LISTAS ANEXO 1. 2'!$A$9:$B$38,2,FALSE),"")</f>
        <v>AI</v>
      </c>
      <c r="H2682" s="23" t="str">
        <f>+IFERROR(IF(C2682="ADMINYCOOR",VLOOKUP(AY2682,'[2]LISTAS ANEXO 1. 3'!$B$13:$C$42,2,FALSE),IF(C2682="TASAS",VLOOKUP(AY2682,'[2]LISTAS ANEXO 1. 3'!$B$43:$C$51,2,FALSE),IF(C2682="FORTALECIMIENTO",VLOOKUP(AY2682,'[2]LISTAS ANEXO 1. 3'!$B$52:$C$58,2,FALSE),""))),"")</f>
        <v>AA</v>
      </c>
      <c r="I2682" s="23" t="str">
        <f>+IFERROR(VLOOKUP(#REF!,'[2]LISTAS ANEXO 1. 4'!$B$74:$C$90,2,FALSE),"")</f>
        <v/>
      </c>
      <c r="J2682" s="23" t="str">
        <f>+IFERROR(VLOOKUP(X2682,[2]ORDINALES!$B$2:$C$5,2,FALSE),"")</f>
        <v>CTADOS</v>
      </c>
      <c r="K2682" s="23" t="str">
        <f>+IFERROR(VLOOKUP(#REF!,[2]REGION!$G$2:$I$1125,2,FALSE),"")</f>
        <v/>
      </c>
      <c r="L2682" s="23" t="str">
        <f>+IFERROR(VLOOKUP(AI2682,[2]REGION!$G$2:$I$1125,2,FALSE),"")</f>
        <v>VALLE</v>
      </c>
      <c r="M2682" s="23" t="str">
        <f>+IFERROR(VLOOKUP(#REF!,[2]ORDINALES!$H$2:$I$382,2,FALSE),"")</f>
        <v/>
      </c>
      <c r="N2682" s="23" t="str">
        <f>IFERROR(VLOOKUP(U2682,'[2]Lista Willy'!$B$11:$D$14,3,FALSE),"")</f>
        <v>REC_21</v>
      </c>
      <c r="O2682" s="24"/>
      <c r="P2682" s="90">
        <v>82035</v>
      </c>
      <c r="Q2682" s="90" t="s">
        <v>540</v>
      </c>
      <c r="R2682" s="90" t="s">
        <v>2496</v>
      </c>
      <c r="S2682" s="90" t="s">
        <v>2584</v>
      </c>
      <c r="T2682" s="90" t="s">
        <v>2496</v>
      </c>
      <c r="U2682" s="90" t="s">
        <v>1028</v>
      </c>
      <c r="V2682" s="94" t="s">
        <v>154</v>
      </c>
      <c r="W2682" s="90" t="s">
        <v>1177</v>
      </c>
      <c r="X2682" s="90" t="s">
        <v>55</v>
      </c>
      <c r="Y2682" s="90" t="s">
        <v>2614</v>
      </c>
      <c r="Z2682" s="87">
        <v>53024400</v>
      </c>
      <c r="AA2682" s="120"/>
      <c r="AB2682" s="87"/>
      <c r="AC2682" s="87"/>
      <c r="AD2682" s="87"/>
      <c r="AE2682" s="120">
        <v>53024400</v>
      </c>
      <c r="AF2682" s="120"/>
      <c r="AG2682" s="89">
        <v>0</v>
      </c>
      <c r="AH2682" s="90" t="s">
        <v>567</v>
      </c>
      <c r="AI2682" s="90" t="s">
        <v>1511</v>
      </c>
      <c r="AJ2682" s="90" t="s">
        <v>2498</v>
      </c>
      <c r="AK2682" s="90"/>
      <c r="AL2682" s="90" t="s">
        <v>57</v>
      </c>
      <c r="AM2682" s="90"/>
      <c r="AN2682" s="90" t="s">
        <v>57</v>
      </c>
      <c r="AO2682" s="90"/>
      <c r="AP2682" s="90" t="s">
        <v>57</v>
      </c>
      <c r="AQ2682" s="90"/>
      <c r="AR2682" s="90" t="s">
        <v>57</v>
      </c>
      <c r="AS2682" s="90" t="s">
        <v>60</v>
      </c>
      <c r="AT2682" s="90" t="s">
        <v>61</v>
      </c>
      <c r="AU2682" s="97" t="s">
        <v>62</v>
      </c>
      <c r="AV2682" s="98" t="s">
        <v>125</v>
      </c>
      <c r="AW2682" s="98" t="s">
        <v>126</v>
      </c>
      <c r="AX2682" s="97">
        <v>3202032</v>
      </c>
      <c r="AY2682" s="98" t="s">
        <v>127</v>
      </c>
      <c r="AZ2682" s="98" t="s">
        <v>293</v>
      </c>
      <c r="BA2682" s="24"/>
    </row>
    <row r="2683" spans="1:53" ht="84.75" customHeight="1">
      <c r="A2683" s="23" t="str">
        <f>+IFERROR(VLOOKUP(R2683,'[2]Listas niveles'!$D$2:$E$11,2,FALSE),"")</f>
        <v>DTPA</v>
      </c>
      <c r="B2683" s="23" t="str">
        <f>+IFERROR(VLOOKUP(AS2683,'[2]Listas anexo 1'!$A$7:$B$8,2,FALSE),"")</f>
        <v>ADMIN</v>
      </c>
      <c r="C2683" s="23" t="str">
        <f>+IFERROR(VLOOKUP(AT2683,'[2]Listas anexo 1'!$A$13:$B$15,2,FALSE),"")</f>
        <v>ADMINYCOOR</v>
      </c>
      <c r="D2683" s="23" t="str">
        <f>+IFERROR(VLOOKUP(AT2683,'[2]Listas anexo 1'!$A$13:$C$15,3,FALSE),"")</f>
        <v>CONTRIBUIR</v>
      </c>
      <c r="E2683" s="23" t="str">
        <f>+IFERROR(VLOOKUP(AT2683,'[2]Listas anexo 1'!$A$19:$B$21,2,FALSE),"")</f>
        <v>ADMINOB</v>
      </c>
      <c r="F2683" s="23" t="str">
        <f>+IFERROR(VLOOKUP(AV2683,'[2]Listas anexo 1'!$J$13:$K$21,2,FALSE),"")</f>
        <v>ADOBI</v>
      </c>
      <c r="G2683" s="23" t="str">
        <f>+IFERROR(VLOOKUP(AW2683,'[2]LISTAS ANEXO 1. 2'!$A$9:$B$38,2,FALSE),"")</f>
        <v>AI</v>
      </c>
      <c r="H2683" s="23" t="str">
        <f>+IFERROR(IF(C2683="ADMINYCOOR",VLOOKUP(AY2683,'[2]LISTAS ANEXO 1. 3'!$B$13:$C$42,2,FALSE),IF(C2683="TASAS",VLOOKUP(AY2683,'[2]LISTAS ANEXO 1. 3'!$B$43:$C$51,2,FALSE),IF(C2683="FORTALECIMIENTO",VLOOKUP(AY2683,'[2]LISTAS ANEXO 1. 3'!$B$52:$C$58,2,FALSE),""))),"")</f>
        <v>AA</v>
      </c>
      <c r="I2683" s="23" t="str">
        <f>+IFERROR(VLOOKUP(#REF!,'[2]LISTAS ANEXO 1. 4'!$B$74:$C$90,2,FALSE),"")</f>
        <v/>
      </c>
      <c r="J2683" s="23" t="str">
        <f>+IFERROR(VLOOKUP(X2683,[2]ORDINALES!$B$2:$C$5,2,FALSE),"")</f>
        <v>CTADOS</v>
      </c>
      <c r="K2683" s="23" t="str">
        <f>+IFERROR(VLOOKUP(#REF!,[2]REGION!$G$2:$I$1125,2,FALSE),"")</f>
        <v/>
      </c>
      <c r="L2683" s="23" t="str">
        <f>+IFERROR(VLOOKUP(AI2683,[2]REGION!$G$2:$I$1125,2,FALSE),"")</f>
        <v>VALLE</v>
      </c>
      <c r="M2683" s="23" t="str">
        <f>+IFERROR(VLOOKUP(#REF!,[2]ORDINALES!$H$2:$I$382,2,FALSE),"")</f>
        <v/>
      </c>
      <c r="N2683" s="23" t="str">
        <f>IFERROR(VLOOKUP(U2683,'[2]Lista Willy'!$B$11:$D$14,3,FALSE),"")</f>
        <v>REC_21</v>
      </c>
      <c r="O2683" s="24"/>
      <c r="P2683" s="90">
        <v>82036</v>
      </c>
      <c r="Q2683" s="90" t="s">
        <v>540</v>
      </c>
      <c r="R2683" s="90" t="s">
        <v>2496</v>
      </c>
      <c r="S2683" s="90" t="s">
        <v>2584</v>
      </c>
      <c r="T2683" s="90" t="s">
        <v>2496</v>
      </c>
      <c r="U2683" s="90" t="s">
        <v>1028</v>
      </c>
      <c r="V2683" s="94" t="s">
        <v>154</v>
      </c>
      <c r="W2683" s="90" t="s">
        <v>1177</v>
      </c>
      <c r="X2683" s="90" t="s">
        <v>55</v>
      </c>
      <c r="Y2683" s="90" t="s">
        <v>2615</v>
      </c>
      <c r="Z2683" s="87">
        <v>30000000</v>
      </c>
      <c r="AA2683" s="120"/>
      <c r="AB2683" s="87"/>
      <c r="AC2683" s="87"/>
      <c r="AD2683" s="87"/>
      <c r="AE2683" s="120">
        <v>30000000</v>
      </c>
      <c r="AF2683" s="120"/>
      <c r="AG2683" s="89">
        <v>0</v>
      </c>
      <c r="AH2683" s="90" t="s">
        <v>567</v>
      </c>
      <c r="AI2683" s="90" t="s">
        <v>1511</v>
      </c>
      <c r="AJ2683" s="90" t="s">
        <v>2498</v>
      </c>
      <c r="AK2683" s="90"/>
      <c r="AL2683" s="90" t="s">
        <v>57</v>
      </c>
      <c r="AM2683" s="90"/>
      <c r="AN2683" s="90" t="s">
        <v>57</v>
      </c>
      <c r="AO2683" s="90"/>
      <c r="AP2683" s="90" t="s">
        <v>57</v>
      </c>
      <c r="AQ2683" s="90"/>
      <c r="AR2683" s="90" t="s">
        <v>57</v>
      </c>
      <c r="AS2683" s="90" t="s">
        <v>60</v>
      </c>
      <c r="AT2683" s="90" t="s">
        <v>61</v>
      </c>
      <c r="AU2683" s="97" t="s">
        <v>62</v>
      </c>
      <c r="AV2683" s="98" t="s">
        <v>125</v>
      </c>
      <c r="AW2683" s="98" t="s">
        <v>126</v>
      </c>
      <c r="AX2683" s="97">
        <v>3202032</v>
      </c>
      <c r="AY2683" s="98" t="s">
        <v>127</v>
      </c>
      <c r="AZ2683" s="98" t="s">
        <v>128</v>
      </c>
      <c r="BA2683" s="24"/>
    </row>
    <row r="2684" spans="1:53" ht="84.75" customHeight="1">
      <c r="A2684" s="23" t="str">
        <f>+IFERROR(VLOOKUP(R2684,'[2]Listas niveles'!$D$2:$E$11,2,FALSE),"")</f>
        <v>DTPA</v>
      </c>
      <c r="B2684" s="23" t="str">
        <f>+IFERROR(VLOOKUP(AS2684,'[2]Listas anexo 1'!$A$7:$B$8,2,FALSE),"")</f>
        <v>ADMIN</v>
      </c>
      <c r="C2684" s="23" t="str">
        <f>+IFERROR(VLOOKUP(AT2684,'[2]Listas anexo 1'!$A$13:$B$15,2,FALSE),"")</f>
        <v>ADMINYCOOR</v>
      </c>
      <c r="D2684" s="23" t="str">
        <f>+IFERROR(VLOOKUP(AT2684,'[2]Listas anexo 1'!$A$13:$C$15,3,FALSE),"")</f>
        <v>CONTRIBUIR</v>
      </c>
      <c r="E2684" s="23" t="str">
        <f>+IFERROR(VLOOKUP(AT2684,'[2]Listas anexo 1'!$A$19:$B$21,2,FALSE),"")</f>
        <v>ADMINOB</v>
      </c>
      <c r="F2684" s="23" t="str">
        <f>+IFERROR(VLOOKUP(AV2684,'[2]Listas anexo 1'!$J$13:$K$21,2,FALSE),"")</f>
        <v>ADOBI</v>
      </c>
      <c r="G2684" s="23" t="str">
        <f>+IFERROR(VLOOKUP(AW2684,'[2]LISTAS ANEXO 1. 2'!$A$9:$B$38,2,FALSE),"")</f>
        <v>AI</v>
      </c>
      <c r="H2684" s="23" t="str">
        <f>+IFERROR(IF(C2684="ADMINYCOOR",VLOOKUP(AY2684,'[2]LISTAS ANEXO 1. 3'!$B$13:$C$42,2,FALSE),IF(C2684="TASAS",VLOOKUP(AY2684,'[2]LISTAS ANEXO 1. 3'!$B$43:$C$51,2,FALSE),IF(C2684="FORTALECIMIENTO",VLOOKUP(AY2684,'[2]LISTAS ANEXO 1. 3'!$B$52:$C$58,2,FALSE),""))),"")</f>
        <v>AA</v>
      </c>
      <c r="I2684" s="23" t="str">
        <f>+IFERROR(VLOOKUP(#REF!,'[2]LISTAS ANEXO 1. 4'!$B$74:$C$90,2,FALSE),"")</f>
        <v/>
      </c>
      <c r="J2684" s="23" t="str">
        <f>+IFERROR(VLOOKUP(X2684,[2]ORDINALES!$B$2:$C$5,2,FALSE),"")</f>
        <v>CTADOS</v>
      </c>
      <c r="K2684" s="23" t="str">
        <f>+IFERROR(VLOOKUP(#REF!,[2]REGION!$G$2:$I$1125,2,FALSE),"")</f>
        <v/>
      </c>
      <c r="L2684" s="23" t="str">
        <f>+IFERROR(VLOOKUP(AI2684,[2]REGION!$G$2:$I$1125,2,FALSE),"")</f>
        <v>VALLE</v>
      </c>
      <c r="M2684" s="23" t="str">
        <f>+IFERROR(VLOOKUP(#REF!,[2]ORDINALES!$H$2:$I$382,2,FALSE),"")</f>
        <v/>
      </c>
      <c r="N2684" s="23" t="str">
        <f>IFERROR(VLOOKUP(U2684,'[2]Lista Willy'!$B$11:$D$14,3,FALSE),"")</f>
        <v>REC_21</v>
      </c>
      <c r="O2684" s="24"/>
      <c r="P2684" s="90">
        <v>82037</v>
      </c>
      <c r="Q2684" s="90" t="s">
        <v>540</v>
      </c>
      <c r="R2684" s="90" t="s">
        <v>2496</v>
      </c>
      <c r="S2684" s="90" t="s">
        <v>2584</v>
      </c>
      <c r="T2684" s="90" t="s">
        <v>2496</v>
      </c>
      <c r="U2684" s="90" t="s">
        <v>1028</v>
      </c>
      <c r="V2684" s="94" t="s">
        <v>154</v>
      </c>
      <c r="W2684" s="90" t="s">
        <v>1177</v>
      </c>
      <c r="X2684" s="90" t="s">
        <v>55</v>
      </c>
      <c r="Y2684" s="90" t="s">
        <v>2614</v>
      </c>
      <c r="Z2684" s="87">
        <v>42646120</v>
      </c>
      <c r="AA2684" s="120"/>
      <c r="AB2684" s="87"/>
      <c r="AC2684" s="87"/>
      <c r="AD2684" s="87"/>
      <c r="AE2684" s="120">
        <v>42646120</v>
      </c>
      <c r="AF2684" s="120"/>
      <c r="AG2684" s="89">
        <v>0</v>
      </c>
      <c r="AH2684" s="90" t="s">
        <v>567</v>
      </c>
      <c r="AI2684" s="90" t="s">
        <v>1511</v>
      </c>
      <c r="AJ2684" s="90" t="s">
        <v>2498</v>
      </c>
      <c r="AK2684" s="90"/>
      <c r="AL2684" s="90" t="s">
        <v>57</v>
      </c>
      <c r="AM2684" s="90"/>
      <c r="AN2684" s="90" t="s">
        <v>57</v>
      </c>
      <c r="AO2684" s="90"/>
      <c r="AP2684" s="90" t="s">
        <v>57</v>
      </c>
      <c r="AQ2684" s="90"/>
      <c r="AR2684" s="90" t="s">
        <v>57</v>
      </c>
      <c r="AS2684" s="90" t="s">
        <v>60</v>
      </c>
      <c r="AT2684" s="90" t="s">
        <v>61</v>
      </c>
      <c r="AU2684" s="97" t="s">
        <v>62</v>
      </c>
      <c r="AV2684" s="98" t="s">
        <v>125</v>
      </c>
      <c r="AW2684" s="98" t="s">
        <v>126</v>
      </c>
      <c r="AX2684" s="97">
        <v>3202032</v>
      </c>
      <c r="AY2684" s="98" t="s">
        <v>127</v>
      </c>
      <c r="AZ2684" s="98" t="s">
        <v>293</v>
      </c>
      <c r="BA2684" s="24"/>
    </row>
    <row r="2685" spans="1:53" ht="84.75" customHeight="1">
      <c r="A2685" s="23" t="str">
        <f>+IFERROR(VLOOKUP(R2685,'[2]Listas niveles'!$D$2:$E$11,2,FALSE),"")</f>
        <v>DTPA</v>
      </c>
      <c r="B2685" s="23" t="str">
        <f>+IFERROR(VLOOKUP(AS2685,'[2]Listas anexo 1'!$A$7:$B$8,2,FALSE),"")</f>
        <v>ADMIN</v>
      </c>
      <c r="C2685" s="23" t="str">
        <f>+IFERROR(VLOOKUP(AT2685,'[2]Listas anexo 1'!$A$13:$B$15,2,FALSE),"")</f>
        <v>ADMINYCOOR</v>
      </c>
      <c r="D2685" s="23" t="str">
        <f>+IFERROR(VLOOKUP(AT2685,'[2]Listas anexo 1'!$A$13:$C$15,3,FALSE),"")</f>
        <v>CONTRIBUIR</v>
      </c>
      <c r="E2685" s="23" t="str">
        <f>+IFERROR(VLOOKUP(AT2685,'[2]Listas anexo 1'!$A$19:$B$21,2,FALSE),"")</f>
        <v>ADMINOB</v>
      </c>
      <c r="F2685" s="23" t="str">
        <f>+IFERROR(VLOOKUP(AV2685,'[2]Listas anexo 1'!$J$13:$K$21,2,FALSE),"")</f>
        <v>ADOBI</v>
      </c>
      <c r="G2685" s="23" t="str">
        <f>+IFERROR(VLOOKUP(AW2685,'[2]LISTAS ANEXO 1. 2'!$A$9:$B$38,2,FALSE),"")</f>
        <v>AI</v>
      </c>
      <c r="H2685" s="23" t="str">
        <f>+IFERROR(IF(C2685="ADMINYCOOR",VLOOKUP(AY2685,'[2]LISTAS ANEXO 1. 3'!$B$13:$C$42,2,FALSE),IF(C2685="TASAS",VLOOKUP(AY2685,'[2]LISTAS ANEXO 1. 3'!$B$43:$C$51,2,FALSE),IF(C2685="FORTALECIMIENTO",VLOOKUP(AY2685,'[2]LISTAS ANEXO 1. 3'!$B$52:$C$58,2,FALSE),""))),"")</f>
        <v>AA</v>
      </c>
      <c r="I2685" s="23" t="str">
        <f>+IFERROR(VLOOKUP(#REF!,'[2]LISTAS ANEXO 1. 4'!$B$74:$C$90,2,FALSE),"")</f>
        <v/>
      </c>
      <c r="J2685" s="23" t="str">
        <f>+IFERROR(VLOOKUP(X2685,[2]ORDINALES!$B$2:$C$5,2,FALSE),"")</f>
        <v>CTADOS</v>
      </c>
      <c r="K2685" s="23" t="str">
        <f>+IFERROR(VLOOKUP(#REF!,[2]REGION!$G$2:$I$1125,2,FALSE),"")</f>
        <v/>
      </c>
      <c r="L2685" s="23" t="str">
        <f>+IFERROR(VLOOKUP(AI2685,[2]REGION!$G$2:$I$1125,2,FALSE),"")</f>
        <v>VALLE</v>
      </c>
      <c r="M2685" s="23" t="str">
        <f>+IFERROR(VLOOKUP(#REF!,[2]ORDINALES!$H$2:$I$382,2,FALSE),"")</f>
        <v/>
      </c>
      <c r="N2685" s="23" t="str">
        <f>IFERROR(VLOOKUP(U2685,'[2]Lista Willy'!$B$11:$D$14,3,FALSE),"")</f>
        <v>REC_21</v>
      </c>
      <c r="O2685" s="24"/>
      <c r="P2685" s="90">
        <v>82038</v>
      </c>
      <c r="Q2685" s="90" t="s">
        <v>540</v>
      </c>
      <c r="R2685" s="90" t="s">
        <v>2496</v>
      </c>
      <c r="S2685" s="90" t="s">
        <v>2584</v>
      </c>
      <c r="T2685" s="90" t="s">
        <v>2496</v>
      </c>
      <c r="U2685" s="90" t="s">
        <v>1028</v>
      </c>
      <c r="V2685" s="94" t="s">
        <v>154</v>
      </c>
      <c r="W2685" s="90" t="s">
        <v>1177</v>
      </c>
      <c r="X2685" s="90" t="s">
        <v>55</v>
      </c>
      <c r="Y2685" s="90" t="s">
        <v>2616</v>
      </c>
      <c r="Z2685" s="87">
        <v>26398900</v>
      </c>
      <c r="AA2685" s="120"/>
      <c r="AB2685" s="87"/>
      <c r="AC2685" s="87"/>
      <c r="AD2685" s="87"/>
      <c r="AE2685" s="120">
        <v>26398900</v>
      </c>
      <c r="AF2685" s="120"/>
      <c r="AG2685" s="89">
        <v>0</v>
      </c>
      <c r="AH2685" s="90" t="s">
        <v>567</v>
      </c>
      <c r="AI2685" s="90" t="s">
        <v>1511</v>
      </c>
      <c r="AJ2685" s="90" t="s">
        <v>2498</v>
      </c>
      <c r="AK2685" s="90"/>
      <c r="AL2685" s="90" t="s">
        <v>57</v>
      </c>
      <c r="AM2685" s="90"/>
      <c r="AN2685" s="90" t="s">
        <v>57</v>
      </c>
      <c r="AO2685" s="90"/>
      <c r="AP2685" s="90" t="s">
        <v>57</v>
      </c>
      <c r="AQ2685" s="90"/>
      <c r="AR2685" s="90" t="s">
        <v>57</v>
      </c>
      <c r="AS2685" s="90" t="s">
        <v>60</v>
      </c>
      <c r="AT2685" s="90" t="s">
        <v>61</v>
      </c>
      <c r="AU2685" s="97" t="s">
        <v>62</v>
      </c>
      <c r="AV2685" s="98" t="s">
        <v>125</v>
      </c>
      <c r="AW2685" s="98" t="s">
        <v>126</v>
      </c>
      <c r="AX2685" s="97">
        <v>3202032</v>
      </c>
      <c r="AY2685" s="98" t="s">
        <v>127</v>
      </c>
      <c r="AZ2685" s="98" t="s">
        <v>293</v>
      </c>
      <c r="BA2685" s="24"/>
    </row>
    <row r="2686" spans="1:53" ht="84.75" customHeight="1">
      <c r="A2686" s="23" t="str">
        <f>+IFERROR(VLOOKUP(R2686,'[2]Listas niveles'!$D$2:$E$11,2,FALSE),"")</f>
        <v>DTPA</v>
      </c>
      <c r="B2686" s="23" t="str">
        <f>+IFERROR(VLOOKUP(AS2686,'[2]Listas anexo 1'!$A$7:$B$8,2,FALSE),"")</f>
        <v>ADMIN</v>
      </c>
      <c r="C2686" s="23" t="str">
        <f>+IFERROR(VLOOKUP(AT2686,'[2]Listas anexo 1'!$A$13:$B$15,2,FALSE),"")</f>
        <v>ADMINYCOOR</v>
      </c>
      <c r="D2686" s="23" t="str">
        <f>+IFERROR(VLOOKUP(AT2686,'[2]Listas anexo 1'!$A$13:$C$15,3,FALSE),"")</f>
        <v>CONTRIBUIR</v>
      </c>
      <c r="E2686" s="23" t="str">
        <f>+IFERROR(VLOOKUP(AT2686,'[2]Listas anexo 1'!$A$19:$B$21,2,FALSE),"")</f>
        <v>ADMINOB</v>
      </c>
      <c r="F2686" s="23" t="str">
        <f>+IFERROR(VLOOKUP(AV2686,'[2]Listas anexo 1'!$J$13:$K$21,2,FALSE),"")</f>
        <v>ADOBI</v>
      </c>
      <c r="G2686" s="23" t="str">
        <f>+IFERROR(VLOOKUP(AW2686,'[2]LISTAS ANEXO 1. 2'!$A$9:$B$38,2,FALSE),"")</f>
        <v>AI</v>
      </c>
      <c r="H2686" s="23" t="str">
        <f>+IFERROR(IF(C2686="ADMINYCOOR",VLOOKUP(AY2686,'[2]LISTAS ANEXO 1. 3'!$B$13:$C$42,2,FALSE),IF(C2686="TASAS",VLOOKUP(AY2686,'[2]LISTAS ANEXO 1. 3'!$B$43:$C$51,2,FALSE),IF(C2686="FORTALECIMIENTO",VLOOKUP(AY2686,'[2]LISTAS ANEXO 1. 3'!$B$52:$C$58,2,FALSE),""))),"")</f>
        <v>AA</v>
      </c>
      <c r="I2686" s="23" t="str">
        <f>+IFERROR(VLOOKUP(#REF!,'[2]LISTAS ANEXO 1. 4'!$B$74:$C$90,2,FALSE),"")</f>
        <v/>
      </c>
      <c r="J2686" s="23" t="str">
        <f>+IFERROR(VLOOKUP(X2686,[2]ORDINALES!$B$2:$C$5,2,FALSE),"")</f>
        <v>CTADOS</v>
      </c>
      <c r="K2686" s="23" t="str">
        <f>+IFERROR(VLOOKUP(#REF!,[2]REGION!$G$2:$I$1125,2,FALSE),"")</f>
        <v/>
      </c>
      <c r="L2686" s="23" t="str">
        <f>+IFERROR(VLOOKUP(AI2686,[2]REGION!$G$2:$I$1125,2,FALSE),"")</f>
        <v>VALLE</v>
      </c>
      <c r="M2686" s="23" t="str">
        <f>+IFERROR(VLOOKUP(#REF!,[2]ORDINALES!$H$2:$I$382,2,FALSE),"")</f>
        <v/>
      </c>
      <c r="N2686" s="23" t="str">
        <f>IFERROR(VLOOKUP(U2686,'[2]Lista Willy'!$B$11:$D$14,3,FALSE),"")</f>
        <v>REC_21</v>
      </c>
      <c r="O2686" s="24"/>
      <c r="P2686" s="90">
        <v>82039</v>
      </c>
      <c r="Q2686" s="90" t="s">
        <v>540</v>
      </c>
      <c r="R2686" s="90" t="s">
        <v>2496</v>
      </c>
      <c r="S2686" s="90" t="s">
        <v>2584</v>
      </c>
      <c r="T2686" s="90" t="s">
        <v>2496</v>
      </c>
      <c r="U2686" s="90" t="s">
        <v>1028</v>
      </c>
      <c r="V2686" s="94" t="s">
        <v>154</v>
      </c>
      <c r="W2686" s="90" t="s">
        <v>1177</v>
      </c>
      <c r="X2686" s="90" t="s">
        <v>55</v>
      </c>
      <c r="Y2686" s="90" t="s">
        <v>2504</v>
      </c>
      <c r="Z2686" s="87">
        <v>111985720</v>
      </c>
      <c r="AA2686" s="120"/>
      <c r="AB2686" s="87"/>
      <c r="AC2686" s="87"/>
      <c r="AD2686" s="87"/>
      <c r="AE2686" s="120">
        <v>111985720</v>
      </c>
      <c r="AF2686" s="120"/>
      <c r="AG2686" s="89">
        <v>0</v>
      </c>
      <c r="AH2686" s="90" t="s">
        <v>567</v>
      </c>
      <c r="AI2686" s="90" t="s">
        <v>1511</v>
      </c>
      <c r="AJ2686" s="90" t="s">
        <v>2498</v>
      </c>
      <c r="AK2686" s="90"/>
      <c r="AL2686" s="90" t="s">
        <v>57</v>
      </c>
      <c r="AM2686" s="90"/>
      <c r="AN2686" s="90" t="s">
        <v>57</v>
      </c>
      <c r="AO2686" s="90"/>
      <c r="AP2686" s="90" t="s">
        <v>57</v>
      </c>
      <c r="AQ2686" s="90"/>
      <c r="AR2686" s="90" t="s">
        <v>57</v>
      </c>
      <c r="AS2686" s="90" t="s">
        <v>60</v>
      </c>
      <c r="AT2686" s="90" t="s">
        <v>61</v>
      </c>
      <c r="AU2686" s="97" t="s">
        <v>62</v>
      </c>
      <c r="AV2686" s="98" t="s">
        <v>125</v>
      </c>
      <c r="AW2686" s="98" t="s">
        <v>126</v>
      </c>
      <c r="AX2686" s="97">
        <v>3202032</v>
      </c>
      <c r="AY2686" s="98" t="s">
        <v>127</v>
      </c>
      <c r="AZ2686" s="98" t="s">
        <v>293</v>
      </c>
      <c r="BA2686" s="24"/>
    </row>
    <row r="2687" spans="1:53" ht="84.75" customHeight="1">
      <c r="A2687" s="23" t="str">
        <f>+IFERROR(VLOOKUP(R2687,'[2]Listas niveles'!$D$2:$E$11,2,FALSE),"")</f>
        <v>DTPA</v>
      </c>
      <c r="B2687" s="23" t="str">
        <f>+IFERROR(VLOOKUP(AS2687,'[2]Listas anexo 1'!$A$7:$B$8,2,FALSE),"")</f>
        <v>ADMIN</v>
      </c>
      <c r="C2687" s="23" t="str">
        <f>+IFERROR(VLOOKUP(AT2687,'[2]Listas anexo 1'!$A$13:$B$15,2,FALSE),"")</f>
        <v>ADMINYCOOR</v>
      </c>
      <c r="D2687" s="23" t="str">
        <f>+IFERROR(VLOOKUP(AT2687,'[2]Listas anexo 1'!$A$13:$C$15,3,FALSE),"")</f>
        <v>CONTRIBUIR</v>
      </c>
      <c r="E2687" s="23" t="str">
        <f>+IFERROR(VLOOKUP(AT2687,'[2]Listas anexo 1'!$A$19:$B$21,2,FALSE),"")</f>
        <v>ADMINOB</v>
      </c>
      <c r="F2687" s="23" t="str">
        <f>+IFERROR(VLOOKUP(AV2687,'[2]Listas anexo 1'!$J$13:$K$21,2,FALSE),"")</f>
        <v>ADOBI</v>
      </c>
      <c r="G2687" s="23" t="str">
        <f>+IFERROR(VLOOKUP(AW2687,'[2]LISTAS ANEXO 1. 2'!$A$9:$B$38,2,FALSE),"")</f>
        <v>AI</v>
      </c>
      <c r="H2687" s="23" t="str">
        <f>+IFERROR(IF(C2687="ADMINYCOOR",VLOOKUP(AY2687,'[2]LISTAS ANEXO 1. 3'!$B$13:$C$42,2,FALSE),IF(C2687="TASAS",VLOOKUP(AY2687,'[2]LISTAS ANEXO 1. 3'!$B$43:$C$51,2,FALSE),IF(C2687="FORTALECIMIENTO",VLOOKUP(AY2687,'[2]LISTAS ANEXO 1. 3'!$B$52:$C$58,2,FALSE),""))),"")</f>
        <v>AA</v>
      </c>
      <c r="I2687" s="23" t="str">
        <f>+IFERROR(VLOOKUP(#REF!,'[2]LISTAS ANEXO 1. 4'!$B$74:$C$90,2,FALSE),"")</f>
        <v/>
      </c>
      <c r="J2687" s="23" t="str">
        <f>+IFERROR(VLOOKUP(X2687,[2]ORDINALES!$B$2:$C$5,2,FALSE),"")</f>
        <v>CTADOS</v>
      </c>
      <c r="K2687" s="23" t="str">
        <f>+IFERROR(VLOOKUP(#REF!,[2]REGION!$G$2:$I$1125,2,FALSE),"")</f>
        <v/>
      </c>
      <c r="L2687" s="23" t="str">
        <f>+IFERROR(VLOOKUP(AI2687,[2]REGION!$G$2:$I$1125,2,FALSE),"")</f>
        <v>VALLE</v>
      </c>
      <c r="M2687" s="23" t="str">
        <f>+IFERROR(VLOOKUP(#REF!,[2]ORDINALES!$H$2:$I$382,2,FALSE),"")</f>
        <v/>
      </c>
      <c r="N2687" s="23" t="str">
        <f>IFERROR(VLOOKUP(U2687,'[2]Lista Willy'!$B$11:$D$14,3,FALSE),"")</f>
        <v>REC_21</v>
      </c>
      <c r="O2687" s="24"/>
      <c r="P2687" s="90">
        <v>82040</v>
      </c>
      <c r="Q2687" s="90" t="s">
        <v>540</v>
      </c>
      <c r="R2687" s="90" t="s">
        <v>2496</v>
      </c>
      <c r="S2687" s="90" t="s">
        <v>2584</v>
      </c>
      <c r="T2687" s="90" t="s">
        <v>2496</v>
      </c>
      <c r="U2687" s="90" t="s">
        <v>1028</v>
      </c>
      <c r="V2687" s="94" t="s">
        <v>154</v>
      </c>
      <c r="W2687" s="90" t="s">
        <v>1177</v>
      </c>
      <c r="X2687" s="90" t="s">
        <v>55</v>
      </c>
      <c r="Y2687" s="90" t="s">
        <v>2617</v>
      </c>
      <c r="Z2687" s="87">
        <v>135000000</v>
      </c>
      <c r="AA2687" s="120"/>
      <c r="AB2687" s="87"/>
      <c r="AC2687" s="87"/>
      <c r="AD2687" s="87"/>
      <c r="AE2687" s="120">
        <v>135000000</v>
      </c>
      <c r="AF2687" s="120"/>
      <c r="AG2687" s="89">
        <v>0</v>
      </c>
      <c r="AH2687" s="90" t="s">
        <v>567</v>
      </c>
      <c r="AI2687" s="90" t="s">
        <v>1511</v>
      </c>
      <c r="AJ2687" s="90" t="s">
        <v>2498</v>
      </c>
      <c r="AK2687" s="90"/>
      <c r="AL2687" s="90" t="s">
        <v>57</v>
      </c>
      <c r="AM2687" s="90"/>
      <c r="AN2687" s="90" t="s">
        <v>57</v>
      </c>
      <c r="AO2687" s="90"/>
      <c r="AP2687" s="90" t="s">
        <v>57</v>
      </c>
      <c r="AQ2687" s="90"/>
      <c r="AR2687" s="90" t="s">
        <v>57</v>
      </c>
      <c r="AS2687" s="90" t="s">
        <v>60</v>
      </c>
      <c r="AT2687" s="90" t="s">
        <v>61</v>
      </c>
      <c r="AU2687" s="97" t="s">
        <v>62</v>
      </c>
      <c r="AV2687" s="98" t="s">
        <v>125</v>
      </c>
      <c r="AW2687" s="98" t="s">
        <v>126</v>
      </c>
      <c r="AX2687" s="97">
        <v>3202032</v>
      </c>
      <c r="AY2687" s="98" t="s">
        <v>127</v>
      </c>
      <c r="AZ2687" s="98" t="s">
        <v>128</v>
      </c>
      <c r="BA2687" s="24"/>
    </row>
    <row r="2688" spans="1:53" ht="84.75" customHeight="1">
      <c r="A2688" s="23" t="str">
        <f>+IFERROR(VLOOKUP(R2688,'[2]Listas niveles'!$D$2:$E$11,2,FALSE),"")</f>
        <v>DTPA</v>
      </c>
      <c r="B2688" s="23" t="str">
        <f>+IFERROR(VLOOKUP(AS2688,'[2]Listas anexo 1'!$A$7:$B$8,2,FALSE),"")</f>
        <v>ADMIN</v>
      </c>
      <c r="C2688" s="23" t="str">
        <f>+IFERROR(VLOOKUP(AT2688,'[2]Listas anexo 1'!$A$13:$B$15,2,FALSE),"")</f>
        <v>ADMINYCOOR</v>
      </c>
      <c r="D2688" s="23" t="str">
        <f>+IFERROR(VLOOKUP(AT2688,'[2]Listas anexo 1'!$A$13:$C$15,3,FALSE),"")</f>
        <v>CONTRIBUIR</v>
      </c>
      <c r="E2688" s="23" t="str">
        <f>+IFERROR(VLOOKUP(AT2688,'[2]Listas anexo 1'!$A$19:$B$21,2,FALSE),"")</f>
        <v>ADMINOB</v>
      </c>
      <c r="F2688" s="23" t="str">
        <f>+IFERROR(VLOOKUP(AV2688,'[2]Listas anexo 1'!$J$13:$K$21,2,FALSE),"")</f>
        <v>ADOBI</v>
      </c>
      <c r="G2688" s="23" t="str">
        <f>+IFERROR(VLOOKUP(AW2688,'[2]LISTAS ANEXO 1. 2'!$A$9:$B$38,2,FALSE),"")</f>
        <v>AI</v>
      </c>
      <c r="H2688" s="23" t="str">
        <f>+IFERROR(IF(C2688="ADMINYCOOR",VLOOKUP(AY2688,'[2]LISTAS ANEXO 1. 3'!$B$13:$C$42,2,FALSE),IF(C2688="TASAS",VLOOKUP(AY2688,'[2]LISTAS ANEXO 1. 3'!$B$43:$C$51,2,FALSE),IF(C2688="FORTALECIMIENTO",VLOOKUP(AY2688,'[2]LISTAS ANEXO 1. 3'!$B$52:$C$58,2,FALSE),""))),"")</f>
        <v>AA</v>
      </c>
      <c r="I2688" s="23" t="str">
        <f>+IFERROR(VLOOKUP(#REF!,'[2]LISTAS ANEXO 1. 4'!$B$74:$C$90,2,FALSE),"")</f>
        <v/>
      </c>
      <c r="J2688" s="23" t="str">
        <f>+IFERROR(VLOOKUP(X2688,[2]ORDINALES!$B$2:$C$5,2,FALSE),"")</f>
        <v>CTADOS</v>
      </c>
      <c r="K2688" s="23" t="str">
        <f>+IFERROR(VLOOKUP(#REF!,[2]REGION!$G$2:$I$1125,2,FALSE),"")</f>
        <v/>
      </c>
      <c r="L2688" s="23" t="str">
        <f>+IFERROR(VLOOKUP(AI2688,[2]REGION!$G$2:$I$1125,2,FALSE),"")</f>
        <v>VALLE</v>
      </c>
      <c r="M2688" s="23" t="str">
        <f>+IFERROR(VLOOKUP(#REF!,[2]ORDINALES!$H$2:$I$382,2,FALSE),"")</f>
        <v/>
      </c>
      <c r="N2688" s="23" t="str">
        <f>IFERROR(VLOOKUP(U2688,'[2]Lista Willy'!$B$11:$D$14,3,FALSE),"")</f>
        <v>REC_21</v>
      </c>
      <c r="O2688" s="24"/>
      <c r="P2688" s="90">
        <v>82041</v>
      </c>
      <c r="Q2688" s="90" t="s">
        <v>540</v>
      </c>
      <c r="R2688" s="90" t="s">
        <v>2496</v>
      </c>
      <c r="S2688" s="90" t="s">
        <v>2584</v>
      </c>
      <c r="T2688" s="90" t="s">
        <v>2496</v>
      </c>
      <c r="U2688" s="90" t="s">
        <v>1028</v>
      </c>
      <c r="V2688" s="94" t="s">
        <v>154</v>
      </c>
      <c r="W2688" s="90" t="s">
        <v>1177</v>
      </c>
      <c r="X2688" s="90" t="s">
        <v>55</v>
      </c>
      <c r="Y2688" s="90" t="s">
        <v>2618</v>
      </c>
      <c r="Z2688" s="87">
        <v>266481600</v>
      </c>
      <c r="AA2688" s="120"/>
      <c r="AB2688" s="87"/>
      <c r="AC2688" s="87"/>
      <c r="AD2688" s="87"/>
      <c r="AE2688" s="120">
        <v>266481600</v>
      </c>
      <c r="AF2688" s="120"/>
      <c r="AG2688" s="89">
        <v>0</v>
      </c>
      <c r="AH2688" s="90" t="s">
        <v>567</v>
      </c>
      <c r="AI2688" s="90" t="s">
        <v>1511</v>
      </c>
      <c r="AJ2688" s="90" t="s">
        <v>2498</v>
      </c>
      <c r="AK2688" s="90"/>
      <c r="AL2688" s="90" t="s">
        <v>57</v>
      </c>
      <c r="AM2688" s="90"/>
      <c r="AN2688" s="90" t="s">
        <v>57</v>
      </c>
      <c r="AO2688" s="90"/>
      <c r="AP2688" s="90" t="s">
        <v>57</v>
      </c>
      <c r="AQ2688" s="90"/>
      <c r="AR2688" s="90" t="s">
        <v>57</v>
      </c>
      <c r="AS2688" s="90" t="s">
        <v>60</v>
      </c>
      <c r="AT2688" s="90" t="s">
        <v>61</v>
      </c>
      <c r="AU2688" s="97" t="s">
        <v>62</v>
      </c>
      <c r="AV2688" s="98" t="s">
        <v>125</v>
      </c>
      <c r="AW2688" s="98" t="s">
        <v>126</v>
      </c>
      <c r="AX2688" s="97">
        <v>3202032</v>
      </c>
      <c r="AY2688" s="98" t="s">
        <v>127</v>
      </c>
      <c r="AZ2688" s="98" t="s">
        <v>293</v>
      </c>
      <c r="BA2688" s="24"/>
    </row>
    <row r="2689" spans="1:53" ht="84.75" customHeight="1">
      <c r="A2689" s="23" t="str">
        <f>+IFERROR(VLOOKUP(R2689,'[2]Listas niveles'!$D$2:$E$11,2,FALSE),"")</f>
        <v>DTPA</v>
      </c>
      <c r="B2689" s="23" t="str">
        <f>+IFERROR(VLOOKUP(AS2689,'[2]Listas anexo 1'!$A$7:$B$8,2,FALSE),"")</f>
        <v>ADMIN</v>
      </c>
      <c r="C2689" s="23" t="str">
        <f>+IFERROR(VLOOKUP(AT2689,'[2]Listas anexo 1'!$A$13:$B$15,2,FALSE),"")</f>
        <v>ADMINYCOOR</v>
      </c>
      <c r="D2689" s="23" t="str">
        <f>+IFERROR(VLOOKUP(AT2689,'[2]Listas anexo 1'!$A$13:$C$15,3,FALSE),"")</f>
        <v>CONTRIBUIR</v>
      </c>
      <c r="E2689" s="23" t="str">
        <f>+IFERROR(VLOOKUP(AT2689,'[2]Listas anexo 1'!$A$19:$B$21,2,FALSE),"")</f>
        <v>ADMINOB</v>
      </c>
      <c r="F2689" s="23" t="str">
        <f>+IFERROR(VLOOKUP(AV2689,'[2]Listas anexo 1'!$J$13:$K$21,2,FALSE),"")</f>
        <v>ADOBI</v>
      </c>
      <c r="G2689" s="23" t="str">
        <f>+IFERROR(VLOOKUP(AW2689,'[2]LISTAS ANEXO 1. 2'!$A$9:$B$38,2,FALSE),"")</f>
        <v>AI</v>
      </c>
      <c r="H2689" s="23" t="str">
        <f>+IFERROR(IF(C2689="ADMINYCOOR",VLOOKUP(AY2689,'[2]LISTAS ANEXO 1. 3'!$B$13:$C$42,2,FALSE),IF(C2689="TASAS",VLOOKUP(AY2689,'[2]LISTAS ANEXO 1. 3'!$B$43:$C$51,2,FALSE),IF(C2689="FORTALECIMIENTO",VLOOKUP(AY2689,'[2]LISTAS ANEXO 1. 3'!$B$52:$C$58,2,FALSE),""))),"")</f>
        <v>AA</v>
      </c>
      <c r="I2689" s="23" t="str">
        <f>+IFERROR(VLOOKUP(#REF!,'[2]LISTAS ANEXO 1. 4'!$B$74:$C$90,2,FALSE),"")</f>
        <v/>
      </c>
      <c r="J2689" s="23" t="str">
        <f>+IFERROR(VLOOKUP(X2689,[2]ORDINALES!$B$2:$C$5,2,FALSE),"")</f>
        <v>CTADOS</v>
      </c>
      <c r="K2689" s="23" t="str">
        <f>+IFERROR(VLOOKUP(#REF!,[2]REGION!$G$2:$I$1125,2,FALSE),"")</f>
        <v/>
      </c>
      <c r="L2689" s="23" t="str">
        <f>+IFERROR(VLOOKUP(AI2689,[2]REGION!$G$2:$I$1125,2,FALSE),"")</f>
        <v>VALLE</v>
      </c>
      <c r="M2689" s="23" t="str">
        <f>+IFERROR(VLOOKUP(#REF!,[2]ORDINALES!$H$2:$I$382,2,FALSE),"")</f>
        <v/>
      </c>
      <c r="N2689" s="23" t="str">
        <f>IFERROR(VLOOKUP(U2689,'[2]Lista Willy'!$B$11:$D$14,3,FALSE),"")</f>
        <v>REC_21</v>
      </c>
      <c r="O2689" s="24"/>
      <c r="P2689" s="90">
        <v>82042</v>
      </c>
      <c r="Q2689" s="90" t="s">
        <v>540</v>
      </c>
      <c r="R2689" s="90" t="s">
        <v>2496</v>
      </c>
      <c r="S2689" s="90" t="s">
        <v>2584</v>
      </c>
      <c r="T2689" s="90" t="s">
        <v>2496</v>
      </c>
      <c r="U2689" s="90" t="s">
        <v>1028</v>
      </c>
      <c r="V2689" s="94" t="s">
        <v>154</v>
      </c>
      <c r="W2689" s="90" t="s">
        <v>1177</v>
      </c>
      <c r="X2689" s="90" t="s">
        <v>55</v>
      </c>
      <c r="Y2689" s="90" t="s">
        <v>2619</v>
      </c>
      <c r="Z2689" s="87">
        <v>5000000</v>
      </c>
      <c r="AA2689" s="120"/>
      <c r="AB2689" s="87"/>
      <c r="AC2689" s="87"/>
      <c r="AD2689" s="87"/>
      <c r="AE2689" s="120">
        <v>5000000</v>
      </c>
      <c r="AF2689" s="120"/>
      <c r="AG2689" s="89">
        <v>0</v>
      </c>
      <c r="AH2689" s="90" t="s">
        <v>567</v>
      </c>
      <c r="AI2689" s="90" t="s">
        <v>1511</v>
      </c>
      <c r="AJ2689" s="90" t="s">
        <v>2498</v>
      </c>
      <c r="AK2689" s="90"/>
      <c r="AL2689" s="90" t="s">
        <v>57</v>
      </c>
      <c r="AM2689" s="90"/>
      <c r="AN2689" s="90" t="s">
        <v>57</v>
      </c>
      <c r="AO2689" s="90"/>
      <c r="AP2689" s="90" t="s">
        <v>57</v>
      </c>
      <c r="AQ2689" s="90"/>
      <c r="AR2689" s="90" t="s">
        <v>57</v>
      </c>
      <c r="AS2689" s="90" t="s">
        <v>60</v>
      </c>
      <c r="AT2689" s="90" t="s">
        <v>61</v>
      </c>
      <c r="AU2689" s="97" t="s">
        <v>62</v>
      </c>
      <c r="AV2689" s="98" t="s">
        <v>125</v>
      </c>
      <c r="AW2689" s="98" t="s">
        <v>126</v>
      </c>
      <c r="AX2689" s="97">
        <v>3202032</v>
      </c>
      <c r="AY2689" s="98" t="s">
        <v>127</v>
      </c>
      <c r="AZ2689" s="98" t="s">
        <v>128</v>
      </c>
      <c r="BA2689" s="24"/>
    </row>
    <row r="2690" spans="1:53" ht="84.75" customHeight="1">
      <c r="A2690" s="23" t="str">
        <f>+IFERROR(VLOOKUP(R2690,'[2]Listas niveles'!$D$2:$E$11,2,FALSE),"")</f>
        <v>DTPA</v>
      </c>
      <c r="B2690" s="23" t="str">
        <f>+IFERROR(VLOOKUP(AS2690,'[2]Listas anexo 1'!$A$7:$B$8,2,FALSE),"")</f>
        <v>ADMIN</v>
      </c>
      <c r="C2690" s="23" t="str">
        <f>+IFERROR(VLOOKUP(AT2690,'[2]Listas anexo 1'!$A$13:$B$15,2,FALSE),"")</f>
        <v>ADMINYCOOR</v>
      </c>
      <c r="D2690" s="23" t="str">
        <f>+IFERROR(VLOOKUP(AT2690,'[2]Listas anexo 1'!$A$13:$C$15,3,FALSE),"")</f>
        <v>CONTRIBUIR</v>
      </c>
      <c r="E2690" s="23" t="str">
        <f>+IFERROR(VLOOKUP(AT2690,'[2]Listas anexo 1'!$A$19:$B$21,2,FALSE),"")</f>
        <v>ADMINOB</v>
      </c>
      <c r="F2690" s="23" t="str">
        <f>+IFERROR(VLOOKUP(AV2690,'[2]Listas anexo 1'!$J$13:$K$21,2,FALSE),"")</f>
        <v>ADOBI</v>
      </c>
      <c r="G2690" s="23" t="str">
        <f>+IFERROR(VLOOKUP(AW2690,'[2]LISTAS ANEXO 1. 2'!$A$9:$B$38,2,FALSE),"")</f>
        <v>AI</v>
      </c>
      <c r="H2690" s="23" t="str">
        <f>+IFERROR(IF(C2690="ADMINYCOOR",VLOOKUP(AY2690,'[2]LISTAS ANEXO 1. 3'!$B$13:$C$42,2,FALSE),IF(C2690="TASAS",VLOOKUP(AY2690,'[2]LISTAS ANEXO 1. 3'!$B$43:$C$51,2,FALSE),IF(C2690="FORTALECIMIENTO",VLOOKUP(AY2690,'[2]LISTAS ANEXO 1. 3'!$B$52:$C$58,2,FALSE),""))),"")</f>
        <v>AA</v>
      </c>
      <c r="I2690" s="23" t="str">
        <f>+IFERROR(VLOOKUP(#REF!,'[2]LISTAS ANEXO 1. 4'!$B$74:$C$90,2,FALSE),"")</f>
        <v/>
      </c>
      <c r="J2690" s="23" t="str">
        <f>+IFERROR(VLOOKUP(X2690,[2]ORDINALES!$B$2:$C$5,2,FALSE),"")</f>
        <v>CTADOS</v>
      </c>
      <c r="K2690" s="23" t="str">
        <f>+IFERROR(VLOOKUP(#REF!,[2]REGION!$G$2:$I$1125,2,FALSE),"")</f>
        <v/>
      </c>
      <c r="L2690" s="23" t="str">
        <f>+IFERROR(VLOOKUP(AI2690,[2]REGION!$G$2:$I$1125,2,FALSE),"")</f>
        <v>VALLE</v>
      </c>
      <c r="M2690" s="23" t="str">
        <f>+IFERROR(VLOOKUP(#REF!,[2]ORDINALES!$H$2:$I$382,2,FALSE),"")</f>
        <v/>
      </c>
      <c r="N2690" s="23" t="str">
        <f>IFERROR(VLOOKUP(U2690,'[2]Lista Willy'!$B$11:$D$14,3,FALSE),"")</f>
        <v>REC_21</v>
      </c>
      <c r="O2690" s="24"/>
      <c r="P2690" s="90">
        <v>82043</v>
      </c>
      <c r="Q2690" s="90" t="s">
        <v>540</v>
      </c>
      <c r="R2690" s="90" t="s">
        <v>2496</v>
      </c>
      <c r="S2690" s="90" t="s">
        <v>2584</v>
      </c>
      <c r="T2690" s="90" t="s">
        <v>2496</v>
      </c>
      <c r="U2690" s="90" t="s">
        <v>1028</v>
      </c>
      <c r="V2690" s="94" t="s">
        <v>154</v>
      </c>
      <c r="W2690" s="90" t="s">
        <v>1177</v>
      </c>
      <c r="X2690" s="90" t="s">
        <v>55</v>
      </c>
      <c r="Y2690" s="90" t="s">
        <v>2504</v>
      </c>
      <c r="Z2690" s="87">
        <v>63719920</v>
      </c>
      <c r="AA2690" s="120"/>
      <c r="AB2690" s="87"/>
      <c r="AC2690" s="87"/>
      <c r="AD2690" s="87"/>
      <c r="AE2690" s="120">
        <v>63719920</v>
      </c>
      <c r="AF2690" s="120"/>
      <c r="AG2690" s="89">
        <v>0</v>
      </c>
      <c r="AH2690" s="90" t="s">
        <v>567</v>
      </c>
      <c r="AI2690" s="90" t="s">
        <v>1511</v>
      </c>
      <c r="AJ2690" s="90" t="s">
        <v>2498</v>
      </c>
      <c r="AK2690" s="90"/>
      <c r="AL2690" s="90" t="s">
        <v>57</v>
      </c>
      <c r="AM2690" s="90"/>
      <c r="AN2690" s="90" t="s">
        <v>57</v>
      </c>
      <c r="AO2690" s="90"/>
      <c r="AP2690" s="90" t="s">
        <v>57</v>
      </c>
      <c r="AQ2690" s="90"/>
      <c r="AR2690" s="90" t="s">
        <v>57</v>
      </c>
      <c r="AS2690" s="90" t="s">
        <v>60</v>
      </c>
      <c r="AT2690" s="90" t="s">
        <v>61</v>
      </c>
      <c r="AU2690" s="97" t="s">
        <v>62</v>
      </c>
      <c r="AV2690" s="98" t="s">
        <v>125</v>
      </c>
      <c r="AW2690" s="98" t="s">
        <v>126</v>
      </c>
      <c r="AX2690" s="97">
        <v>3202032</v>
      </c>
      <c r="AY2690" s="98" t="s">
        <v>127</v>
      </c>
      <c r="AZ2690" s="98" t="s">
        <v>293</v>
      </c>
      <c r="BA2690" s="24"/>
    </row>
    <row r="2691" spans="1:53" ht="84.75" customHeight="1">
      <c r="A2691" s="23" t="str">
        <f>+IFERROR(VLOOKUP(R2691,'[2]Listas niveles'!$D$2:$E$11,2,FALSE),"")</f>
        <v>DTPA</v>
      </c>
      <c r="B2691" s="23" t="str">
        <f>+IFERROR(VLOOKUP(AS2691,'[2]Listas anexo 1'!$A$7:$B$8,2,FALSE),"")</f>
        <v>ADMIN</v>
      </c>
      <c r="C2691" s="23" t="str">
        <f>+IFERROR(VLOOKUP(AT2691,'[2]Listas anexo 1'!$A$13:$B$15,2,FALSE),"")</f>
        <v>ADMINYCOOR</v>
      </c>
      <c r="D2691" s="23" t="str">
        <f>+IFERROR(VLOOKUP(AT2691,'[2]Listas anexo 1'!$A$13:$C$15,3,FALSE),"")</f>
        <v>CONTRIBUIR</v>
      </c>
      <c r="E2691" s="23" t="str">
        <f>+IFERROR(VLOOKUP(AT2691,'[2]Listas anexo 1'!$A$19:$B$21,2,FALSE),"")</f>
        <v>ADMINOB</v>
      </c>
      <c r="F2691" s="23" t="str">
        <f>+IFERROR(VLOOKUP(AV2691,'[2]Listas anexo 1'!$J$13:$K$21,2,FALSE),"")</f>
        <v>ADOBI</v>
      </c>
      <c r="G2691" s="23" t="str">
        <f>+IFERROR(VLOOKUP(AW2691,'[2]LISTAS ANEXO 1. 2'!$A$9:$B$38,2,FALSE),"")</f>
        <v>AI</v>
      </c>
      <c r="H2691" s="23" t="str">
        <f>+IFERROR(IF(C2691="ADMINYCOOR",VLOOKUP(AY2691,'[2]LISTAS ANEXO 1. 3'!$B$13:$C$42,2,FALSE),IF(C2691="TASAS",VLOOKUP(AY2691,'[2]LISTAS ANEXO 1. 3'!$B$43:$C$51,2,FALSE),IF(C2691="FORTALECIMIENTO",VLOOKUP(AY2691,'[2]LISTAS ANEXO 1. 3'!$B$52:$C$58,2,FALSE),""))),"")</f>
        <v>AA</v>
      </c>
      <c r="I2691" s="23" t="str">
        <f>+IFERROR(VLOOKUP(#REF!,'[2]LISTAS ANEXO 1. 4'!$B$74:$C$90,2,FALSE),"")</f>
        <v/>
      </c>
      <c r="J2691" s="23" t="str">
        <f>+IFERROR(VLOOKUP(X2691,[2]ORDINALES!$B$2:$C$5,2,FALSE),"")</f>
        <v>CTADOS</v>
      </c>
      <c r="K2691" s="23" t="str">
        <f>+IFERROR(VLOOKUP(#REF!,[2]REGION!$G$2:$I$1125,2,FALSE),"")</f>
        <v/>
      </c>
      <c r="L2691" s="23" t="str">
        <f>+IFERROR(VLOOKUP(AI2691,[2]REGION!$G$2:$I$1125,2,FALSE),"")</f>
        <v>VALLE</v>
      </c>
      <c r="M2691" s="23" t="str">
        <f>+IFERROR(VLOOKUP(#REF!,[2]ORDINALES!$H$2:$I$382,2,FALSE),"")</f>
        <v/>
      </c>
      <c r="N2691" s="23" t="str">
        <f>IFERROR(VLOOKUP(U2691,'[2]Lista Willy'!$B$11:$D$14,3,FALSE),"")</f>
        <v>REC_21</v>
      </c>
      <c r="O2691" s="24"/>
      <c r="P2691" s="90">
        <v>82044</v>
      </c>
      <c r="Q2691" s="90" t="s">
        <v>540</v>
      </c>
      <c r="R2691" s="90" t="s">
        <v>2496</v>
      </c>
      <c r="S2691" s="90" t="s">
        <v>2584</v>
      </c>
      <c r="T2691" s="90" t="s">
        <v>2496</v>
      </c>
      <c r="U2691" s="90" t="s">
        <v>1028</v>
      </c>
      <c r="V2691" s="94" t="s">
        <v>154</v>
      </c>
      <c r="W2691" s="90" t="s">
        <v>1177</v>
      </c>
      <c r="X2691" s="90" t="s">
        <v>55</v>
      </c>
      <c r="Y2691" s="90" t="s">
        <v>2620</v>
      </c>
      <c r="Z2691" s="87">
        <v>10000000</v>
      </c>
      <c r="AA2691" s="120"/>
      <c r="AB2691" s="87"/>
      <c r="AC2691" s="87"/>
      <c r="AD2691" s="87"/>
      <c r="AE2691" s="120">
        <v>10000000</v>
      </c>
      <c r="AF2691" s="120"/>
      <c r="AG2691" s="89">
        <v>0</v>
      </c>
      <c r="AH2691" s="90" t="s">
        <v>567</v>
      </c>
      <c r="AI2691" s="90" t="s">
        <v>1511</v>
      </c>
      <c r="AJ2691" s="90" t="s">
        <v>2498</v>
      </c>
      <c r="AK2691" s="90"/>
      <c r="AL2691" s="90" t="s">
        <v>57</v>
      </c>
      <c r="AM2691" s="90"/>
      <c r="AN2691" s="90" t="s">
        <v>57</v>
      </c>
      <c r="AO2691" s="90"/>
      <c r="AP2691" s="90" t="s">
        <v>57</v>
      </c>
      <c r="AQ2691" s="90"/>
      <c r="AR2691" s="90" t="s">
        <v>57</v>
      </c>
      <c r="AS2691" s="90" t="s">
        <v>60</v>
      </c>
      <c r="AT2691" s="90" t="s">
        <v>61</v>
      </c>
      <c r="AU2691" s="97" t="s">
        <v>62</v>
      </c>
      <c r="AV2691" s="98" t="s">
        <v>125</v>
      </c>
      <c r="AW2691" s="98" t="s">
        <v>126</v>
      </c>
      <c r="AX2691" s="97">
        <v>3202032</v>
      </c>
      <c r="AY2691" s="98" t="s">
        <v>127</v>
      </c>
      <c r="AZ2691" s="98" t="s">
        <v>128</v>
      </c>
      <c r="BA2691" s="24"/>
    </row>
    <row r="2692" spans="1:53" ht="84.75" customHeight="1">
      <c r="A2692" s="23" t="str">
        <f>+IFERROR(VLOOKUP(R2692,'[2]Listas niveles'!$D$2:$E$11,2,FALSE),"")</f>
        <v>DTPA</v>
      </c>
      <c r="B2692" s="23" t="str">
        <f>+IFERROR(VLOOKUP(AS2692,'[2]Listas anexo 1'!$A$7:$B$8,2,FALSE),"")</f>
        <v>ADMIN</v>
      </c>
      <c r="C2692" s="23" t="str">
        <f>+IFERROR(VLOOKUP(AT2692,'[2]Listas anexo 1'!$A$13:$B$15,2,FALSE),"")</f>
        <v>ADMINYCOOR</v>
      </c>
      <c r="D2692" s="23" t="str">
        <f>+IFERROR(VLOOKUP(AT2692,'[2]Listas anexo 1'!$A$13:$C$15,3,FALSE),"")</f>
        <v>CONTRIBUIR</v>
      </c>
      <c r="E2692" s="23" t="str">
        <f>+IFERROR(VLOOKUP(AT2692,'[2]Listas anexo 1'!$A$19:$B$21,2,FALSE),"")</f>
        <v>ADMINOB</v>
      </c>
      <c r="F2692" s="23" t="str">
        <f>+IFERROR(VLOOKUP(AV2692,'[2]Listas anexo 1'!$J$13:$K$21,2,FALSE),"")</f>
        <v>ADOBI</v>
      </c>
      <c r="G2692" s="23" t="str">
        <f>+IFERROR(VLOOKUP(AW2692,'[2]LISTAS ANEXO 1. 2'!$A$9:$B$38,2,FALSE),"")</f>
        <v>AI</v>
      </c>
      <c r="H2692" s="23" t="str">
        <f>+IFERROR(IF(C2692="ADMINYCOOR",VLOOKUP(AY2692,'[2]LISTAS ANEXO 1. 3'!$B$13:$C$42,2,FALSE),IF(C2692="TASAS",VLOOKUP(AY2692,'[2]LISTAS ANEXO 1. 3'!$B$43:$C$51,2,FALSE),IF(C2692="FORTALECIMIENTO",VLOOKUP(AY2692,'[2]LISTAS ANEXO 1. 3'!$B$52:$C$58,2,FALSE),""))),"")</f>
        <v>AA</v>
      </c>
      <c r="I2692" s="23" t="str">
        <f>+IFERROR(VLOOKUP(#REF!,'[2]LISTAS ANEXO 1. 4'!$B$74:$C$90,2,FALSE),"")</f>
        <v/>
      </c>
      <c r="J2692" s="23" t="str">
        <f>+IFERROR(VLOOKUP(X2692,[2]ORDINALES!$B$2:$C$5,2,FALSE),"")</f>
        <v>CTADOS</v>
      </c>
      <c r="K2692" s="23" t="str">
        <f>+IFERROR(VLOOKUP(#REF!,[2]REGION!$G$2:$I$1125,2,FALSE),"")</f>
        <v/>
      </c>
      <c r="L2692" s="23" t="str">
        <f>+IFERROR(VLOOKUP(AI2692,[2]REGION!$G$2:$I$1125,2,FALSE),"")</f>
        <v>VALLE</v>
      </c>
      <c r="M2692" s="23" t="str">
        <f>+IFERROR(VLOOKUP(#REF!,[2]ORDINALES!$H$2:$I$382,2,FALSE),"")</f>
        <v/>
      </c>
      <c r="N2692" s="23" t="str">
        <f>IFERROR(VLOOKUP(U2692,'[2]Lista Willy'!$B$11:$D$14,3,FALSE),"")</f>
        <v>REC_21</v>
      </c>
      <c r="O2692" s="24"/>
      <c r="P2692" s="90">
        <v>82045</v>
      </c>
      <c r="Q2692" s="90" t="s">
        <v>540</v>
      </c>
      <c r="R2692" s="90" t="s">
        <v>2496</v>
      </c>
      <c r="S2692" s="90" t="s">
        <v>2584</v>
      </c>
      <c r="T2692" s="90" t="s">
        <v>2496</v>
      </c>
      <c r="U2692" s="90" t="s">
        <v>1028</v>
      </c>
      <c r="V2692" s="94" t="s">
        <v>154</v>
      </c>
      <c r="W2692" s="90" t="s">
        <v>1177</v>
      </c>
      <c r="X2692" s="90" t="s">
        <v>55</v>
      </c>
      <c r="Y2692" s="90" t="s">
        <v>2621</v>
      </c>
      <c r="Z2692" s="87">
        <v>42646120</v>
      </c>
      <c r="AA2692" s="120"/>
      <c r="AB2692" s="87"/>
      <c r="AC2692" s="87"/>
      <c r="AD2692" s="87"/>
      <c r="AE2692" s="120">
        <v>42646120</v>
      </c>
      <c r="AF2692" s="120"/>
      <c r="AG2692" s="89">
        <v>0</v>
      </c>
      <c r="AH2692" s="90" t="s">
        <v>567</v>
      </c>
      <c r="AI2692" s="90" t="s">
        <v>1511</v>
      </c>
      <c r="AJ2692" s="90" t="s">
        <v>2498</v>
      </c>
      <c r="AK2692" s="90"/>
      <c r="AL2692" s="90" t="s">
        <v>57</v>
      </c>
      <c r="AM2692" s="90"/>
      <c r="AN2692" s="90" t="s">
        <v>57</v>
      </c>
      <c r="AO2692" s="90"/>
      <c r="AP2692" s="90" t="s">
        <v>57</v>
      </c>
      <c r="AQ2692" s="90"/>
      <c r="AR2692" s="90" t="s">
        <v>57</v>
      </c>
      <c r="AS2692" s="90" t="s">
        <v>60</v>
      </c>
      <c r="AT2692" s="90" t="s">
        <v>61</v>
      </c>
      <c r="AU2692" s="97" t="s">
        <v>62</v>
      </c>
      <c r="AV2692" s="98" t="s">
        <v>125</v>
      </c>
      <c r="AW2692" s="98" t="s">
        <v>126</v>
      </c>
      <c r="AX2692" s="97">
        <v>3202032</v>
      </c>
      <c r="AY2692" s="98" t="s">
        <v>127</v>
      </c>
      <c r="AZ2692" s="98" t="s">
        <v>293</v>
      </c>
      <c r="BA2692" s="24"/>
    </row>
    <row r="2693" spans="1:53" ht="84.75" customHeight="1">
      <c r="A2693" s="23" t="str">
        <f>+IFERROR(VLOOKUP(R2693,'[2]Listas niveles'!$D$2:$E$11,2,FALSE),"")</f>
        <v>DTPA</v>
      </c>
      <c r="B2693" s="23" t="str">
        <f>+IFERROR(VLOOKUP(AS2693,'[2]Listas anexo 1'!$A$7:$B$8,2,FALSE),"")</f>
        <v>ADMIN</v>
      </c>
      <c r="C2693" s="23" t="str">
        <f>+IFERROR(VLOOKUP(AT2693,'[2]Listas anexo 1'!$A$13:$B$15,2,FALSE),"")</f>
        <v>ADMINYCOOR</v>
      </c>
      <c r="D2693" s="23" t="str">
        <f>+IFERROR(VLOOKUP(AT2693,'[2]Listas anexo 1'!$A$13:$C$15,3,FALSE),"")</f>
        <v>CONTRIBUIR</v>
      </c>
      <c r="E2693" s="23" t="str">
        <f>+IFERROR(VLOOKUP(AT2693,'[2]Listas anexo 1'!$A$19:$B$21,2,FALSE),"")</f>
        <v>ADMINOB</v>
      </c>
      <c r="F2693" s="23" t="str">
        <f>+IFERROR(VLOOKUP(AV2693,'[2]Listas anexo 1'!$J$13:$K$21,2,FALSE),"")</f>
        <v>ADOBI</v>
      </c>
      <c r="G2693" s="23" t="str">
        <f>+IFERROR(VLOOKUP(AW2693,'[2]LISTAS ANEXO 1. 2'!$A$9:$B$38,2,FALSE),"")</f>
        <v>AI</v>
      </c>
      <c r="H2693" s="23" t="str">
        <f>+IFERROR(IF(C2693="ADMINYCOOR",VLOOKUP(AY2693,'[2]LISTAS ANEXO 1. 3'!$B$13:$C$42,2,FALSE),IF(C2693="TASAS",VLOOKUP(AY2693,'[2]LISTAS ANEXO 1. 3'!$B$43:$C$51,2,FALSE),IF(C2693="FORTALECIMIENTO",VLOOKUP(AY2693,'[2]LISTAS ANEXO 1. 3'!$B$52:$C$58,2,FALSE),""))),"")</f>
        <v>AA</v>
      </c>
      <c r="I2693" s="23" t="str">
        <f>+IFERROR(VLOOKUP(#REF!,'[2]LISTAS ANEXO 1. 4'!$B$74:$C$90,2,FALSE),"")</f>
        <v/>
      </c>
      <c r="J2693" s="23" t="str">
        <f>+IFERROR(VLOOKUP(X2693,[2]ORDINALES!$B$2:$C$5,2,FALSE),"")</f>
        <v>CTADOS</v>
      </c>
      <c r="K2693" s="23" t="str">
        <f>+IFERROR(VLOOKUP(#REF!,[2]REGION!$G$2:$I$1125,2,FALSE),"")</f>
        <v/>
      </c>
      <c r="L2693" s="23" t="str">
        <f>+IFERROR(VLOOKUP(AI2693,[2]REGION!$G$2:$I$1125,2,FALSE),"")</f>
        <v>VALLE</v>
      </c>
      <c r="M2693" s="23" t="str">
        <f>+IFERROR(VLOOKUP(#REF!,[2]ORDINALES!$H$2:$I$382,2,FALSE),"")</f>
        <v/>
      </c>
      <c r="N2693" s="23" t="str">
        <f>IFERROR(VLOOKUP(U2693,'[2]Lista Willy'!$B$11:$D$14,3,FALSE),"")</f>
        <v>REC_21</v>
      </c>
      <c r="O2693" s="24"/>
      <c r="P2693" s="90">
        <v>82046</v>
      </c>
      <c r="Q2693" s="90" t="s">
        <v>540</v>
      </c>
      <c r="R2693" s="90" t="s">
        <v>2496</v>
      </c>
      <c r="S2693" s="90" t="s">
        <v>2584</v>
      </c>
      <c r="T2693" s="90" t="s">
        <v>2496</v>
      </c>
      <c r="U2693" s="90" t="s">
        <v>1028</v>
      </c>
      <c r="V2693" s="94" t="s">
        <v>154</v>
      </c>
      <c r="W2693" s="90" t="s">
        <v>1177</v>
      </c>
      <c r="X2693" s="90" t="s">
        <v>55</v>
      </c>
      <c r="Y2693" s="90" t="s">
        <v>2622</v>
      </c>
      <c r="Z2693" s="87">
        <v>37762890</v>
      </c>
      <c r="AA2693" s="120"/>
      <c r="AB2693" s="87"/>
      <c r="AC2693" s="87"/>
      <c r="AD2693" s="87"/>
      <c r="AE2693" s="120">
        <v>37762890</v>
      </c>
      <c r="AF2693" s="120"/>
      <c r="AG2693" s="89">
        <v>0</v>
      </c>
      <c r="AH2693" s="90" t="s">
        <v>567</v>
      </c>
      <c r="AI2693" s="90" t="s">
        <v>1511</v>
      </c>
      <c r="AJ2693" s="90" t="s">
        <v>2498</v>
      </c>
      <c r="AK2693" s="90"/>
      <c r="AL2693" s="90" t="s">
        <v>57</v>
      </c>
      <c r="AM2693" s="90"/>
      <c r="AN2693" s="90" t="s">
        <v>57</v>
      </c>
      <c r="AO2693" s="90"/>
      <c r="AP2693" s="90" t="s">
        <v>57</v>
      </c>
      <c r="AQ2693" s="90"/>
      <c r="AR2693" s="90" t="s">
        <v>57</v>
      </c>
      <c r="AS2693" s="90" t="s">
        <v>60</v>
      </c>
      <c r="AT2693" s="90" t="s">
        <v>61</v>
      </c>
      <c r="AU2693" s="97" t="s">
        <v>62</v>
      </c>
      <c r="AV2693" s="98" t="s">
        <v>125</v>
      </c>
      <c r="AW2693" s="98" t="s">
        <v>126</v>
      </c>
      <c r="AX2693" s="97">
        <v>3202032</v>
      </c>
      <c r="AY2693" s="98" t="s">
        <v>127</v>
      </c>
      <c r="AZ2693" s="98" t="s">
        <v>293</v>
      </c>
      <c r="BA2693" s="24"/>
    </row>
    <row r="2694" spans="1:53" ht="84.75" customHeight="1">
      <c r="A2694" s="23" t="str">
        <f>+IFERROR(VLOOKUP(R2694,'[2]Listas niveles'!$D$2:$E$11,2,FALSE),"")</f>
        <v>DTPA</v>
      </c>
      <c r="B2694" s="23" t="str">
        <f>+IFERROR(VLOOKUP(AS2694,'[2]Listas anexo 1'!$A$7:$B$8,2,FALSE),"")</f>
        <v>ADMIN</v>
      </c>
      <c r="C2694" s="23" t="str">
        <f>+IFERROR(VLOOKUP(AT2694,'[2]Listas anexo 1'!$A$13:$B$15,2,FALSE),"")</f>
        <v>ADMINYCOOR</v>
      </c>
      <c r="D2694" s="23" t="str">
        <f>+IFERROR(VLOOKUP(AT2694,'[2]Listas anexo 1'!$A$13:$C$15,3,FALSE),"")</f>
        <v>CONTRIBUIR</v>
      </c>
      <c r="E2694" s="23" t="str">
        <f>+IFERROR(VLOOKUP(AT2694,'[2]Listas anexo 1'!$A$19:$B$21,2,FALSE),"")</f>
        <v>ADMINOB</v>
      </c>
      <c r="F2694" s="23" t="str">
        <f>+IFERROR(VLOOKUP(AV2694,'[2]Listas anexo 1'!$J$13:$K$21,2,FALSE),"")</f>
        <v>ADOBI</v>
      </c>
      <c r="G2694" s="23" t="str">
        <f>+IFERROR(VLOOKUP(AW2694,'[2]LISTAS ANEXO 1. 2'!$A$9:$B$38,2,FALSE),"")</f>
        <v>AI</v>
      </c>
      <c r="H2694" s="23" t="str">
        <f>+IFERROR(IF(C2694="ADMINYCOOR",VLOOKUP(AY2694,'[2]LISTAS ANEXO 1. 3'!$B$13:$C$42,2,FALSE),IF(C2694="TASAS",VLOOKUP(AY2694,'[2]LISTAS ANEXO 1. 3'!$B$43:$C$51,2,FALSE),IF(C2694="FORTALECIMIENTO",VLOOKUP(AY2694,'[2]LISTAS ANEXO 1. 3'!$B$52:$C$58,2,FALSE),""))),"")</f>
        <v>AA</v>
      </c>
      <c r="I2694" s="23" t="str">
        <f>+IFERROR(VLOOKUP(#REF!,'[2]LISTAS ANEXO 1. 4'!$B$74:$C$90,2,FALSE),"")</f>
        <v/>
      </c>
      <c r="J2694" s="23" t="str">
        <f>+IFERROR(VLOOKUP(X2694,[2]ORDINALES!$B$2:$C$5,2,FALSE),"")</f>
        <v>CTADOS</v>
      </c>
      <c r="K2694" s="23" t="str">
        <f>+IFERROR(VLOOKUP(#REF!,[2]REGION!$G$2:$I$1125,2,FALSE),"")</f>
        <v/>
      </c>
      <c r="L2694" s="23" t="str">
        <f>+IFERROR(VLOOKUP(AI2694,[2]REGION!$G$2:$I$1125,2,FALSE),"")</f>
        <v>VALLE</v>
      </c>
      <c r="M2694" s="23" t="str">
        <f>+IFERROR(VLOOKUP(#REF!,[2]ORDINALES!$H$2:$I$382,2,FALSE),"")</f>
        <v/>
      </c>
      <c r="N2694" s="23" t="str">
        <f>IFERROR(VLOOKUP(U2694,'[2]Lista Willy'!$B$11:$D$14,3,FALSE),"")</f>
        <v>REC_21</v>
      </c>
      <c r="O2694" s="24"/>
      <c r="P2694" s="90">
        <v>82047</v>
      </c>
      <c r="Q2694" s="90" t="s">
        <v>540</v>
      </c>
      <c r="R2694" s="90" t="s">
        <v>2496</v>
      </c>
      <c r="S2694" s="90" t="s">
        <v>2584</v>
      </c>
      <c r="T2694" s="90" t="s">
        <v>2496</v>
      </c>
      <c r="U2694" s="90" t="s">
        <v>1028</v>
      </c>
      <c r="V2694" s="94" t="s">
        <v>154</v>
      </c>
      <c r="W2694" s="90" t="s">
        <v>1177</v>
      </c>
      <c r="X2694" s="90" t="s">
        <v>55</v>
      </c>
      <c r="Y2694" s="90" t="s">
        <v>2561</v>
      </c>
      <c r="Z2694" s="87">
        <v>18000000</v>
      </c>
      <c r="AA2694" s="120"/>
      <c r="AB2694" s="87"/>
      <c r="AC2694" s="87"/>
      <c r="AD2694" s="87"/>
      <c r="AE2694" s="120">
        <v>18000000</v>
      </c>
      <c r="AF2694" s="120"/>
      <c r="AG2694" s="89">
        <v>0</v>
      </c>
      <c r="AH2694" s="90" t="s">
        <v>567</v>
      </c>
      <c r="AI2694" s="90" t="s">
        <v>1511</v>
      </c>
      <c r="AJ2694" s="90" t="s">
        <v>2498</v>
      </c>
      <c r="AK2694" s="90"/>
      <c r="AL2694" s="90" t="s">
        <v>57</v>
      </c>
      <c r="AM2694" s="90"/>
      <c r="AN2694" s="90" t="s">
        <v>57</v>
      </c>
      <c r="AO2694" s="90"/>
      <c r="AP2694" s="90" t="s">
        <v>57</v>
      </c>
      <c r="AQ2694" s="90"/>
      <c r="AR2694" s="90" t="s">
        <v>57</v>
      </c>
      <c r="AS2694" s="90" t="s">
        <v>60</v>
      </c>
      <c r="AT2694" s="90" t="s">
        <v>61</v>
      </c>
      <c r="AU2694" s="97" t="s">
        <v>62</v>
      </c>
      <c r="AV2694" s="98" t="s">
        <v>125</v>
      </c>
      <c r="AW2694" s="98" t="s">
        <v>126</v>
      </c>
      <c r="AX2694" s="97">
        <v>3202032</v>
      </c>
      <c r="AY2694" s="98" t="s">
        <v>127</v>
      </c>
      <c r="AZ2694" s="98" t="s">
        <v>128</v>
      </c>
      <c r="BA2694" s="24"/>
    </row>
    <row r="2695" spans="1:53" ht="84.75" customHeight="1">
      <c r="A2695" s="23" t="str">
        <f>+IFERROR(VLOOKUP(R2695,'[2]Listas niveles'!$D$2:$E$11,2,FALSE),"")</f>
        <v>DTPA</v>
      </c>
      <c r="B2695" s="23" t="str">
        <f>+IFERROR(VLOOKUP(AS2695,'[2]Listas anexo 1'!$A$7:$B$8,2,FALSE),"")</f>
        <v>ADMIN</v>
      </c>
      <c r="C2695" s="23" t="str">
        <f>+IFERROR(VLOOKUP(AT2695,'[2]Listas anexo 1'!$A$13:$B$15,2,FALSE),"")</f>
        <v>ADMINYCOOR</v>
      </c>
      <c r="D2695" s="23" t="str">
        <f>+IFERROR(VLOOKUP(AT2695,'[2]Listas anexo 1'!$A$13:$C$15,3,FALSE),"")</f>
        <v>CONTRIBUIR</v>
      </c>
      <c r="E2695" s="23" t="str">
        <f>+IFERROR(VLOOKUP(AT2695,'[2]Listas anexo 1'!$A$19:$B$21,2,FALSE),"")</f>
        <v>ADMINOB</v>
      </c>
      <c r="F2695" s="23" t="str">
        <f>+IFERROR(VLOOKUP(AV2695,'[2]Listas anexo 1'!$J$13:$K$21,2,FALSE),"")</f>
        <v>ADOBI</v>
      </c>
      <c r="G2695" s="23" t="str">
        <f>+IFERROR(VLOOKUP(AW2695,'[2]LISTAS ANEXO 1. 2'!$A$9:$B$38,2,FALSE),"")</f>
        <v>AI</v>
      </c>
      <c r="H2695" s="23" t="str">
        <f>+IFERROR(IF(C2695="ADMINYCOOR",VLOOKUP(AY2695,'[2]LISTAS ANEXO 1. 3'!$B$13:$C$42,2,FALSE),IF(C2695="TASAS",VLOOKUP(AY2695,'[2]LISTAS ANEXO 1. 3'!$B$43:$C$51,2,FALSE),IF(C2695="FORTALECIMIENTO",VLOOKUP(AY2695,'[2]LISTAS ANEXO 1. 3'!$B$52:$C$58,2,FALSE),""))),"")</f>
        <v>AA</v>
      </c>
      <c r="I2695" s="23" t="str">
        <f>+IFERROR(VLOOKUP(#REF!,'[2]LISTAS ANEXO 1. 4'!$B$74:$C$90,2,FALSE),"")</f>
        <v/>
      </c>
      <c r="J2695" s="23" t="str">
        <f>+IFERROR(VLOOKUP(X2695,[2]ORDINALES!$B$2:$C$5,2,FALSE),"")</f>
        <v>CTADOS</v>
      </c>
      <c r="K2695" s="23" t="str">
        <f>+IFERROR(VLOOKUP(#REF!,[2]REGION!$G$2:$I$1125,2,FALSE),"")</f>
        <v/>
      </c>
      <c r="L2695" s="23" t="str">
        <f>+IFERROR(VLOOKUP(AI2695,[2]REGION!$G$2:$I$1125,2,FALSE),"")</f>
        <v>VALLE</v>
      </c>
      <c r="M2695" s="23" t="str">
        <f>+IFERROR(VLOOKUP(#REF!,[2]ORDINALES!$H$2:$I$382,2,FALSE),"")</f>
        <v/>
      </c>
      <c r="N2695" s="23" t="str">
        <f>IFERROR(VLOOKUP(U2695,'[2]Lista Willy'!$B$11:$D$14,3,FALSE),"")</f>
        <v>REC_21</v>
      </c>
      <c r="O2695" s="24"/>
      <c r="P2695" s="90">
        <v>82048</v>
      </c>
      <c r="Q2695" s="90" t="s">
        <v>540</v>
      </c>
      <c r="R2695" s="90" t="s">
        <v>2496</v>
      </c>
      <c r="S2695" s="90" t="s">
        <v>2584</v>
      </c>
      <c r="T2695" s="90" t="s">
        <v>2496</v>
      </c>
      <c r="U2695" s="90" t="s">
        <v>1028</v>
      </c>
      <c r="V2695" s="94" t="s">
        <v>154</v>
      </c>
      <c r="W2695" s="90" t="s">
        <v>1177</v>
      </c>
      <c r="X2695" s="90" t="s">
        <v>55</v>
      </c>
      <c r="Y2695" s="90" t="s">
        <v>2623</v>
      </c>
      <c r="Z2695" s="87">
        <v>26398900</v>
      </c>
      <c r="AA2695" s="120"/>
      <c r="AB2695" s="87"/>
      <c r="AC2695" s="87"/>
      <c r="AD2695" s="87"/>
      <c r="AE2695" s="120">
        <v>26398900</v>
      </c>
      <c r="AF2695" s="120"/>
      <c r="AG2695" s="89">
        <v>0</v>
      </c>
      <c r="AH2695" s="90" t="s">
        <v>567</v>
      </c>
      <c r="AI2695" s="90" t="s">
        <v>1511</v>
      </c>
      <c r="AJ2695" s="90" t="s">
        <v>2498</v>
      </c>
      <c r="AK2695" s="90"/>
      <c r="AL2695" s="90" t="s">
        <v>57</v>
      </c>
      <c r="AM2695" s="90"/>
      <c r="AN2695" s="90" t="s">
        <v>57</v>
      </c>
      <c r="AO2695" s="90"/>
      <c r="AP2695" s="90" t="s">
        <v>57</v>
      </c>
      <c r="AQ2695" s="90"/>
      <c r="AR2695" s="90" t="s">
        <v>57</v>
      </c>
      <c r="AS2695" s="90" t="s">
        <v>60</v>
      </c>
      <c r="AT2695" s="90" t="s">
        <v>61</v>
      </c>
      <c r="AU2695" s="97" t="s">
        <v>62</v>
      </c>
      <c r="AV2695" s="98" t="s">
        <v>125</v>
      </c>
      <c r="AW2695" s="98" t="s">
        <v>126</v>
      </c>
      <c r="AX2695" s="97">
        <v>3202032</v>
      </c>
      <c r="AY2695" s="98" t="s">
        <v>127</v>
      </c>
      <c r="AZ2695" s="98" t="s">
        <v>293</v>
      </c>
      <c r="BA2695" s="24"/>
    </row>
    <row r="2696" spans="1:53" ht="84.75" customHeight="1">
      <c r="A2696" s="23" t="str">
        <f>+IFERROR(VLOOKUP(R2696,'[2]Listas niveles'!$D$2:$E$11,2,FALSE),"")</f>
        <v>DTPA</v>
      </c>
      <c r="B2696" s="23" t="str">
        <f>+IFERROR(VLOOKUP(AS2696,'[2]Listas anexo 1'!$A$7:$B$8,2,FALSE),"")</f>
        <v>ADMIN</v>
      </c>
      <c r="C2696" s="23" t="str">
        <f>+IFERROR(VLOOKUP(AT2696,'[2]Listas anexo 1'!$A$13:$B$15,2,FALSE),"")</f>
        <v>ADMINYCOOR</v>
      </c>
      <c r="D2696" s="23" t="str">
        <f>+IFERROR(VLOOKUP(AT2696,'[2]Listas anexo 1'!$A$13:$C$15,3,FALSE),"")</f>
        <v>CONTRIBUIR</v>
      </c>
      <c r="E2696" s="23" t="str">
        <f>+IFERROR(VLOOKUP(AT2696,'[2]Listas anexo 1'!$A$19:$B$21,2,FALSE),"")</f>
        <v>ADMINOB</v>
      </c>
      <c r="F2696" s="23" t="str">
        <f>+IFERROR(VLOOKUP(AV2696,'[2]Listas anexo 1'!$J$13:$K$21,2,FALSE),"")</f>
        <v>ADOBI</v>
      </c>
      <c r="G2696" s="23" t="str">
        <f>+IFERROR(VLOOKUP(AW2696,'[2]LISTAS ANEXO 1. 2'!$A$9:$B$38,2,FALSE),"")</f>
        <v>AI</v>
      </c>
      <c r="H2696" s="23" t="str">
        <f>+IFERROR(IF(C2696="ADMINYCOOR",VLOOKUP(AY2696,'[2]LISTAS ANEXO 1. 3'!$B$13:$C$42,2,FALSE),IF(C2696="TASAS",VLOOKUP(AY2696,'[2]LISTAS ANEXO 1. 3'!$B$43:$C$51,2,FALSE),IF(C2696="FORTALECIMIENTO",VLOOKUP(AY2696,'[2]LISTAS ANEXO 1. 3'!$B$52:$C$58,2,FALSE),""))),"")</f>
        <v>AA</v>
      </c>
      <c r="I2696" s="23" t="str">
        <f>+IFERROR(VLOOKUP(#REF!,'[2]LISTAS ANEXO 1. 4'!$B$74:$C$90,2,FALSE),"")</f>
        <v/>
      </c>
      <c r="J2696" s="23" t="str">
        <f>+IFERROR(VLOOKUP(X2696,[2]ORDINALES!$B$2:$C$5,2,FALSE),"")</f>
        <v>CTADOS</v>
      </c>
      <c r="K2696" s="23" t="str">
        <f>+IFERROR(VLOOKUP(#REF!,[2]REGION!$G$2:$I$1125,2,FALSE),"")</f>
        <v/>
      </c>
      <c r="L2696" s="23" t="str">
        <f>+IFERROR(VLOOKUP(AI2696,[2]REGION!$G$2:$I$1125,2,FALSE),"")</f>
        <v>VALLE</v>
      </c>
      <c r="M2696" s="23" t="str">
        <f>+IFERROR(VLOOKUP(#REF!,[2]ORDINALES!$H$2:$I$382,2,FALSE),"")</f>
        <v/>
      </c>
      <c r="N2696" s="23" t="str">
        <f>IFERROR(VLOOKUP(U2696,'[2]Lista Willy'!$B$11:$D$14,3,FALSE),"")</f>
        <v>REC_21</v>
      </c>
      <c r="O2696" s="24"/>
      <c r="P2696" s="90">
        <v>82049</v>
      </c>
      <c r="Q2696" s="90" t="s">
        <v>540</v>
      </c>
      <c r="R2696" s="90" t="s">
        <v>2496</v>
      </c>
      <c r="S2696" s="90" t="s">
        <v>2584</v>
      </c>
      <c r="T2696" s="90" t="s">
        <v>2496</v>
      </c>
      <c r="U2696" s="90" t="s">
        <v>1028</v>
      </c>
      <c r="V2696" s="94" t="s">
        <v>154</v>
      </c>
      <c r="W2696" s="90" t="s">
        <v>1177</v>
      </c>
      <c r="X2696" s="90" t="s">
        <v>55</v>
      </c>
      <c r="Y2696" s="90" t="s">
        <v>2624</v>
      </c>
      <c r="Z2696" s="87">
        <v>22206800</v>
      </c>
      <c r="AA2696" s="120"/>
      <c r="AB2696" s="87"/>
      <c r="AC2696" s="87"/>
      <c r="AD2696" s="87"/>
      <c r="AE2696" s="120">
        <v>22206800</v>
      </c>
      <c r="AF2696" s="120"/>
      <c r="AG2696" s="89">
        <v>0</v>
      </c>
      <c r="AH2696" s="90" t="s">
        <v>567</v>
      </c>
      <c r="AI2696" s="90" t="s">
        <v>1511</v>
      </c>
      <c r="AJ2696" s="90" t="s">
        <v>2498</v>
      </c>
      <c r="AK2696" s="90"/>
      <c r="AL2696" s="90" t="s">
        <v>57</v>
      </c>
      <c r="AM2696" s="90"/>
      <c r="AN2696" s="90" t="s">
        <v>57</v>
      </c>
      <c r="AO2696" s="90"/>
      <c r="AP2696" s="90" t="s">
        <v>57</v>
      </c>
      <c r="AQ2696" s="90"/>
      <c r="AR2696" s="90" t="s">
        <v>57</v>
      </c>
      <c r="AS2696" s="90" t="s">
        <v>60</v>
      </c>
      <c r="AT2696" s="90" t="s">
        <v>61</v>
      </c>
      <c r="AU2696" s="97" t="s">
        <v>62</v>
      </c>
      <c r="AV2696" s="98" t="s">
        <v>125</v>
      </c>
      <c r="AW2696" s="98" t="s">
        <v>126</v>
      </c>
      <c r="AX2696" s="97">
        <v>3202032</v>
      </c>
      <c r="AY2696" s="98" t="s">
        <v>127</v>
      </c>
      <c r="AZ2696" s="98" t="s">
        <v>293</v>
      </c>
      <c r="BA2696" s="24"/>
    </row>
    <row r="2697" spans="1:53" ht="84.75" customHeight="1">
      <c r="A2697" s="23" t="str">
        <f>+IFERROR(VLOOKUP(R2697,'[2]Listas niveles'!$D$2:$E$11,2,FALSE),"")</f>
        <v>DTPA</v>
      </c>
      <c r="B2697" s="23" t="str">
        <f>+IFERROR(VLOOKUP(AS2697,'[2]Listas anexo 1'!$A$7:$B$8,2,FALSE),"")</f>
        <v>ADMIN</v>
      </c>
      <c r="C2697" s="23" t="str">
        <f>+IFERROR(VLOOKUP(AT2697,'[2]Listas anexo 1'!$A$13:$B$15,2,FALSE),"")</f>
        <v>ADMINYCOOR</v>
      </c>
      <c r="D2697" s="23" t="str">
        <f>+IFERROR(VLOOKUP(AT2697,'[2]Listas anexo 1'!$A$13:$C$15,3,FALSE),"")</f>
        <v>CONTRIBUIR</v>
      </c>
      <c r="E2697" s="23" t="str">
        <f>+IFERROR(VLOOKUP(AT2697,'[2]Listas anexo 1'!$A$19:$B$21,2,FALSE),"")</f>
        <v>ADMINOB</v>
      </c>
      <c r="F2697" s="23" t="str">
        <f>+IFERROR(VLOOKUP(AV2697,'[2]Listas anexo 1'!$J$13:$K$21,2,FALSE),"")</f>
        <v>ADOBI</v>
      </c>
      <c r="G2697" s="23" t="str">
        <f>+IFERROR(VLOOKUP(AW2697,'[2]LISTAS ANEXO 1. 2'!$A$9:$B$38,2,FALSE),"")</f>
        <v>AI</v>
      </c>
      <c r="H2697" s="23" t="str">
        <f>+IFERROR(IF(C2697="ADMINYCOOR",VLOOKUP(AY2697,'[2]LISTAS ANEXO 1. 3'!$B$13:$C$42,2,FALSE),IF(C2697="TASAS",VLOOKUP(AY2697,'[2]LISTAS ANEXO 1. 3'!$B$43:$C$51,2,FALSE),IF(C2697="FORTALECIMIENTO",VLOOKUP(AY2697,'[2]LISTAS ANEXO 1. 3'!$B$52:$C$58,2,FALSE),""))),"")</f>
        <v>AA</v>
      </c>
      <c r="I2697" s="23" t="str">
        <f>+IFERROR(VLOOKUP(#REF!,'[2]LISTAS ANEXO 1. 4'!$B$74:$C$90,2,FALSE),"")</f>
        <v/>
      </c>
      <c r="J2697" s="23" t="str">
        <f>+IFERROR(VLOOKUP(X2697,[2]ORDINALES!$B$2:$C$5,2,FALSE),"")</f>
        <v>CTADOS</v>
      </c>
      <c r="K2697" s="23" t="str">
        <f>+IFERROR(VLOOKUP(#REF!,[2]REGION!$G$2:$I$1125,2,FALSE),"")</f>
        <v/>
      </c>
      <c r="L2697" s="23" t="str">
        <f>+IFERROR(VLOOKUP(AI2697,[2]REGION!$G$2:$I$1125,2,FALSE),"")</f>
        <v>VALLE</v>
      </c>
      <c r="M2697" s="23" t="str">
        <f>+IFERROR(VLOOKUP(#REF!,[2]ORDINALES!$H$2:$I$382,2,FALSE),"")</f>
        <v/>
      </c>
      <c r="N2697" s="23" t="str">
        <f>IFERROR(VLOOKUP(U2697,'[2]Lista Willy'!$B$11:$D$14,3,FALSE),"")</f>
        <v>REC_21</v>
      </c>
      <c r="O2697" s="24"/>
      <c r="P2697" s="90">
        <v>82050</v>
      </c>
      <c r="Q2697" s="90" t="s">
        <v>540</v>
      </c>
      <c r="R2697" s="90" t="s">
        <v>2496</v>
      </c>
      <c r="S2697" s="90" t="s">
        <v>2584</v>
      </c>
      <c r="T2697" s="90" t="s">
        <v>2496</v>
      </c>
      <c r="U2697" s="90" t="s">
        <v>1028</v>
      </c>
      <c r="V2697" s="94" t="s">
        <v>154</v>
      </c>
      <c r="W2697" s="90" t="s">
        <v>1177</v>
      </c>
      <c r="X2697" s="90" t="s">
        <v>55</v>
      </c>
      <c r="Y2697" s="90" t="s">
        <v>2625</v>
      </c>
      <c r="Z2697" s="87">
        <v>60000000</v>
      </c>
      <c r="AA2697" s="120"/>
      <c r="AB2697" s="87"/>
      <c r="AC2697" s="87"/>
      <c r="AD2697" s="87"/>
      <c r="AE2697" s="120">
        <v>60000000</v>
      </c>
      <c r="AF2697" s="120"/>
      <c r="AG2697" s="89">
        <v>0</v>
      </c>
      <c r="AH2697" s="90" t="s">
        <v>567</v>
      </c>
      <c r="AI2697" s="90" t="s">
        <v>1511</v>
      </c>
      <c r="AJ2697" s="90" t="s">
        <v>2498</v>
      </c>
      <c r="AK2697" s="90"/>
      <c r="AL2697" s="90" t="s">
        <v>57</v>
      </c>
      <c r="AM2697" s="90"/>
      <c r="AN2697" s="90" t="s">
        <v>57</v>
      </c>
      <c r="AO2697" s="90"/>
      <c r="AP2697" s="90" t="s">
        <v>57</v>
      </c>
      <c r="AQ2697" s="90"/>
      <c r="AR2697" s="90" t="s">
        <v>57</v>
      </c>
      <c r="AS2697" s="90" t="s">
        <v>60</v>
      </c>
      <c r="AT2697" s="90" t="s">
        <v>61</v>
      </c>
      <c r="AU2697" s="97" t="s">
        <v>62</v>
      </c>
      <c r="AV2697" s="98" t="s">
        <v>125</v>
      </c>
      <c r="AW2697" s="98" t="s">
        <v>126</v>
      </c>
      <c r="AX2697" s="97">
        <v>3202032</v>
      </c>
      <c r="AY2697" s="98" t="s">
        <v>127</v>
      </c>
      <c r="AZ2697" s="98" t="s">
        <v>128</v>
      </c>
      <c r="BA2697" s="24"/>
    </row>
    <row r="2698" spans="1:53" ht="84.75" customHeight="1">
      <c r="A2698" s="23" t="str">
        <f>+IFERROR(VLOOKUP(R2698,'[2]Listas niveles'!$D$2:$E$11,2,FALSE),"")</f>
        <v>DTPA</v>
      </c>
      <c r="B2698" s="23" t="str">
        <f>+IFERROR(VLOOKUP(AS2698,'[2]Listas anexo 1'!$A$7:$B$8,2,FALSE),"")</f>
        <v>ADMIN</v>
      </c>
      <c r="C2698" s="23" t="str">
        <f>+IFERROR(VLOOKUP(AT2698,'[2]Listas anexo 1'!$A$13:$B$15,2,FALSE),"")</f>
        <v>ADMINYCOOR</v>
      </c>
      <c r="D2698" s="23" t="str">
        <f>+IFERROR(VLOOKUP(AT2698,'[2]Listas anexo 1'!$A$13:$C$15,3,FALSE),"")</f>
        <v>CONTRIBUIR</v>
      </c>
      <c r="E2698" s="23" t="str">
        <f>+IFERROR(VLOOKUP(AT2698,'[2]Listas anexo 1'!$A$19:$B$21,2,FALSE),"")</f>
        <v>ADMINOB</v>
      </c>
      <c r="F2698" s="23" t="str">
        <f>+IFERROR(VLOOKUP(AV2698,'[2]Listas anexo 1'!$J$13:$K$21,2,FALSE),"")</f>
        <v>ADOBI</v>
      </c>
      <c r="G2698" s="23" t="str">
        <f>+IFERROR(VLOOKUP(AW2698,'[2]LISTAS ANEXO 1. 2'!$A$9:$B$38,2,FALSE),"")</f>
        <v>AI</v>
      </c>
      <c r="H2698" s="23" t="str">
        <f>+IFERROR(IF(C2698="ADMINYCOOR",VLOOKUP(AY2698,'[2]LISTAS ANEXO 1. 3'!$B$13:$C$42,2,FALSE),IF(C2698="TASAS",VLOOKUP(AY2698,'[2]LISTAS ANEXO 1. 3'!$B$43:$C$51,2,FALSE),IF(C2698="FORTALECIMIENTO",VLOOKUP(AY2698,'[2]LISTAS ANEXO 1. 3'!$B$52:$C$58,2,FALSE),""))),"")</f>
        <v>AA</v>
      </c>
      <c r="I2698" s="23" t="str">
        <f>+IFERROR(VLOOKUP(#REF!,'[2]LISTAS ANEXO 1. 4'!$B$74:$C$90,2,FALSE),"")</f>
        <v/>
      </c>
      <c r="J2698" s="23" t="str">
        <f>+IFERROR(VLOOKUP(X2698,[2]ORDINALES!$B$2:$C$5,2,FALSE),"")</f>
        <v>CTADOS</v>
      </c>
      <c r="K2698" s="23" t="str">
        <f>+IFERROR(VLOOKUP(#REF!,[2]REGION!$G$2:$I$1125,2,FALSE),"")</f>
        <v/>
      </c>
      <c r="L2698" s="23" t="str">
        <f>+IFERROR(VLOOKUP(AI2698,[2]REGION!$G$2:$I$1125,2,FALSE),"")</f>
        <v>VALLE</v>
      </c>
      <c r="M2698" s="23" t="str">
        <f>+IFERROR(VLOOKUP(#REF!,[2]ORDINALES!$H$2:$I$382,2,FALSE),"")</f>
        <v/>
      </c>
      <c r="N2698" s="23" t="str">
        <f>IFERROR(VLOOKUP(U2698,'[2]Lista Willy'!$B$11:$D$14,3,FALSE),"")</f>
        <v>REC_21</v>
      </c>
      <c r="O2698" s="24"/>
      <c r="P2698" s="90">
        <v>82051</v>
      </c>
      <c r="Q2698" s="90" t="s">
        <v>540</v>
      </c>
      <c r="R2698" s="90" t="s">
        <v>2496</v>
      </c>
      <c r="S2698" s="90" t="s">
        <v>2584</v>
      </c>
      <c r="T2698" s="90" t="s">
        <v>2496</v>
      </c>
      <c r="U2698" s="90" t="s">
        <v>1028</v>
      </c>
      <c r="V2698" s="94" t="s">
        <v>154</v>
      </c>
      <c r="W2698" s="90" t="s">
        <v>1177</v>
      </c>
      <c r="X2698" s="90" t="s">
        <v>55</v>
      </c>
      <c r="Y2698" s="90" t="s">
        <v>2504</v>
      </c>
      <c r="Z2698" s="87">
        <v>88827200</v>
      </c>
      <c r="AA2698" s="120"/>
      <c r="AB2698" s="87"/>
      <c r="AC2698" s="87"/>
      <c r="AD2698" s="87"/>
      <c r="AE2698" s="120">
        <v>88827200</v>
      </c>
      <c r="AF2698" s="120"/>
      <c r="AG2698" s="89">
        <v>0</v>
      </c>
      <c r="AH2698" s="90" t="s">
        <v>567</v>
      </c>
      <c r="AI2698" s="90" t="s">
        <v>1511</v>
      </c>
      <c r="AJ2698" s="90" t="s">
        <v>2498</v>
      </c>
      <c r="AK2698" s="90"/>
      <c r="AL2698" s="90" t="s">
        <v>57</v>
      </c>
      <c r="AM2698" s="90"/>
      <c r="AN2698" s="90" t="s">
        <v>57</v>
      </c>
      <c r="AO2698" s="90"/>
      <c r="AP2698" s="90" t="s">
        <v>57</v>
      </c>
      <c r="AQ2698" s="90"/>
      <c r="AR2698" s="90" t="s">
        <v>57</v>
      </c>
      <c r="AS2698" s="90" t="s">
        <v>60</v>
      </c>
      <c r="AT2698" s="90" t="s">
        <v>61</v>
      </c>
      <c r="AU2698" s="97" t="s">
        <v>62</v>
      </c>
      <c r="AV2698" s="98" t="s">
        <v>125</v>
      </c>
      <c r="AW2698" s="98" t="s">
        <v>126</v>
      </c>
      <c r="AX2698" s="97">
        <v>3202032</v>
      </c>
      <c r="AY2698" s="98" t="s">
        <v>127</v>
      </c>
      <c r="AZ2698" s="98" t="s">
        <v>293</v>
      </c>
      <c r="BA2698" s="24"/>
    </row>
    <row r="2699" spans="1:53" ht="84.75" customHeight="1">
      <c r="A2699" s="23" t="str">
        <f>+IFERROR(VLOOKUP(R2699,'[2]Listas niveles'!$D$2:$E$11,2,FALSE),"")</f>
        <v>DTPA</v>
      </c>
      <c r="B2699" s="23" t="str">
        <f>+IFERROR(VLOOKUP(AS2699,'[2]Listas anexo 1'!$A$7:$B$8,2,FALSE),"")</f>
        <v>ADMIN</v>
      </c>
      <c r="C2699" s="23" t="str">
        <f>+IFERROR(VLOOKUP(AT2699,'[2]Listas anexo 1'!$A$13:$B$15,2,FALSE),"")</f>
        <v>ADMINYCOOR</v>
      </c>
      <c r="D2699" s="23" t="str">
        <f>+IFERROR(VLOOKUP(AT2699,'[2]Listas anexo 1'!$A$13:$C$15,3,FALSE),"")</f>
        <v>CONTRIBUIR</v>
      </c>
      <c r="E2699" s="23" t="str">
        <f>+IFERROR(VLOOKUP(AT2699,'[2]Listas anexo 1'!$A$19:$B$21,2,FALSE),"")</f>
        <v>ADMINOB</v>
      </c>
      <c r="F2699" s="23" t="str">
        <f>+IFERROR(VLOOKUP(AV2699,'[2]Listas anexo 1'!$J$13:$K$21,2,FALSE),"")</f>
        <v>ADOBI</v>
      </c>
      <c r="G2699" s="23" t="str">
        <f>+IFERROR(VLOOKUP(AW2699,'[2]LISTAS ANEXO 1. 2'!$A$9:$B$38,2,FALSE),"")</f>
        <v>AI</v>
      </c>
      <c r="H2699" s="23" t="str">
        <f>+IFERROR(IF(C2699="ADMINYCOOR",VLOOKUP(AY2699,'[2]LISTAS ANEXO 1. 3'!$B$13:$C$42,2,FALSE),IF(C2699="TASAS",VLOOKUP(AY2699,'[2]LISTAS ANEXO 1. 3'!$B$43:$C$51,2,FALSE),IF(C2699="FORTALECIMIENTO",VLOOKUP(AY2699,'[2]LISTAS ANEXO 1. 3'!$B$52:$C$58,2,FALSE),""))),"")</f>
        <v>AA</v>
      </c>
      <c r="I2699" s="23" t="str">
        <f>+IFERROR(VLOOKUP(#REF!,'[2]LISTAS ANEXO 1. 4'!$B$74:$C$90,2,FALSE),"")</f>
        <v/>
      </c>
      <c r="J2699" s="23" t="str">
        <f>+IFERROR(VLOOKUP(X2699,[2]ORDINALES!$B$2:$C$5,2,FALSE),"")</f>
        <v>CTADOS</v>
      </c>
      <c r="K2699" s="23" t="str">
        <f>+IFERROR(VLOOKUP(#REF!,[2]REGION!$G$2:$I$1125,2,FALSE),"")</f>
        <v/>
      </c>
      <c r="L2699" s="23" t="str">
        <f>+IFERROR(VLOOKUP(AI2699,[2]REGION!$G$2:$I$1125,2,FALSE),"")</f>
        <v>VALLE</v>
      </c>
      <c r="M2699" s="23" t="str">
        <f>+IFERROR(VLOOKUP(#REF!,[2]ORDINALES!$H$2:$I$382,2,FALSE),"")</f>
        <v/>
      </c>
      <c r="N2699" s="23" t="str">
        <f>IFERROR(VLOOKUP(U2699,'[2]Lista Willy'!$B$11:$D$14,3,FALSE),"")</f>
        <v>REC_21</v>
      </c>
      <c r="O2699" s="24"/>
      <c r="P2699" s="90">
        <v>82052</v>
      </c>
      <c r="Q2699" s="90" t="s">
        <v>540</v>
      </c>
      <c r="R2699" s="90" t="s">
        <v>2496</v>
      </c>
      <c r="S2699" s="90" t="s">
        <v>2584</v>
      </c>
      <c r="T2699" s="90" t="s">
        <v>2496</v>
      </c>
      <c r="U2699" s="90" t="s">
        <v>1028</v>
      </c>
      <c r="V2699" s="94" t="s">
        <v>154</v>
      </c>
      <c r="W2699" s="90" t="s">
        <v>1177</v>
      </c>
      <c r="X2699" s="90" t="s">
        <v>55</v>
      </c>
      <c r="Y2699" s="90" t="s">
        <v>2626</v>
      </c>
      <c r="Z2699" s="87">
        <v>46453000</v>
      </c>
      <c r="AA2699" s="120"/>
      <c r="AB2699" s="87"/>
      <c r="AC2699" s="87"/>
      <c r="AD2699" s="87"/>
      <c r="AE2699" s="120">
        <v>46453000</v>
      </c>
      <c r="AF2699" s="120"/>
      <c r="AG2699" s="89">
        <v>0</v>
      </c>
      <c r="AH2699" s="90" t="s">
        <v>567</v>
      </c>
      <c r="AI2699" s="90" t="s">
        <v>1511</v>
      </c>
      <c r="AJ2699" s="90" t="s">
        <v>2498</v>
      </c>
      <c r="AK2699" s="90"/>
      <c r="AL2699" s="90" t="s">
        <v>57</v>
      </c>
      <c r="AM2699" s="90"/>
      <c r="AN2699" s="90" t="s">
        <v>57</v>
      </c>
      <c r="AO2699" s="90"/>
      <c r="AP2699" s="90" t="s">
        <v>57</v>
      </c>
      <c r="AQ2699" s="90"/>
      <c r="AR2699" s="90" t="s">
        <v>57</v>
      </c>
      <c r="AS2699" s="90" t="s">
        <v>60</v>
      </c>
      <c r="AT2699" s="90" t="s">
        <v>61</v>
      </c>
      <c r="AU2699" s="97" t="s">
        <v>62</v>
      </c>
      <c r="AV2699" s="98" t="s">
        <v>125</v>
      </c>
      <c r="AW2699" s="98" t="s">
        <v>126</v>
      </c>
      <c r="AX2699" s="97">
        <v>3202032</v>
      </c>
      <c r="AY2699" s="98" t="s">
        <v>127</v>
      </c>
      <c r="AZ2699" s="98" t="s">
        <v>293</v>
      </c>
      <c r="BA2699" s="24"/>
    </row>
    <row r="2700" spans="1:53" ht="84.75" customHeight="1">
      <c r="A2700" s="23" t="str">
        <f>+IFERROR(VLOOKUP(R2700,'[2]Listas niveles'!$D$2:$E$11,2,FALSE),"")</f>
        <v>DTPA</v>
      </c>
      <c r="B2700" s="23" t="str">
        <f>+IFERROR(VLOOKUP(AS2700,'[2]Listas anexo 1'!$A$7:$B$8,2,FALSE),"")</f>
        <v>ADMIN</v>
      </c>
      <c r="C2700" s="23" t="str">
        <f>+IFERROR(VLOOKUP(AT2700,'[2]Listas anexo 1'!$A$13:$B$15,2,FALSE),"")</f>
        <v>ADMINYCOOR</v>
      </c>
      <c r="D2700" s="23" t="str">
        <f>+IFERROR(VLOOKUP(AT2700,'[2]Listas anexo 1'!$A$13:$C$15,3,FALSE),"")</f>
        <v>CONTRIBUIR</v>
      </c>
      <c r="E2700" s="23" t="str">
        <f>+IFERROR(VLOOKUP(AT2700,'[2]Listas anexo 1'!$A$19:$B$21,2,FALSE),"")</f>
        <v>ADMINOB</v>
      </c>
      <c r="F2700" s="23" t="str">
        <f>+IFERROR(VLOOKUP(AV2700,'[2]Listas anexo 1'!$J$13:$K$21,2,FALSE),"")</f>
        <v>ADOBI</v>
      </c>
      <c r="G2700" s="23" t="str">
        <f>+IFERROR(VLOOKUP(AW2700,'[2]LISTAS ANEXO 1. 2'!$A$9:$B$38,2,FALSE),"")</f>
        <v>AI</v>
      </c>
      <c r="H2700" s="23" t="str">
        <f>+IFERROR(IF(C2700="ADMINYCOOR",VLOOKUP(AY2700,'[2]LISTAS ANEXO 1. 3'!$B$13:$C$42,2,FALSE),IF(C2700="TASAS",VLOOKUP(AY2700,'[2]LISTAS ANEXO 1. 3'!$B$43:$C$51,2,FALSE),IF(C2700="FORTALECIMIENTO",VLOOKUP(AY2700,'[2]LISTAS ANEXO 1. 3'!$B$52:$C$58,2,FALSE),""))),"")</f>
        <v>AA</v>
      </c>
      <c r="I2700" s="23" t="str">
        <f>+IFERROR(VLOOKUP(#REF!,'[2]LISTAS ANEXO 1. 4'!$B$74:$C$90,2,FALSE),"")</f>
        <v/>
      </c>
      <c r="J2700" s="23" t="str">
        <f>+IFERROR(VLOOKUP(X2700,[2]ORDINALES!$B$2:$C$5,2,FALSE),"")</f>
        <v>CTADOS</v>
      </c>
      <c r="K2700" s="23" t="str">
        <f>+IFERROR(VLOOKUP(#REF!,[2]REGION!$G$2:$I$1125,2,FALSE),"")</f>
        <v/>
      </c>
      <c r="L2700" s="23" t="str">
        <f>+IFERROR(VLOOKUP(AI2700,[2]REGION!$G$2:$I$1125,2,FALSE),"")</f>
        <v>VALLE</v>
      </c>
      <c r="M2700" s="23" t="str">
        <f>+IFERROR(VLOOKUP(#REF!,[2]ORDINALES!$H$2:$I$382,2,FALSE),"")</f>
        <v/>
      </c>
      <c r="N2700" s="23" t="str">
        <f>IFERROR(VLOOKUP(U2700,'[2]Lista Willy'!$B$11:$D$14,3,FALSE),"")</f>
        <v>REC_21</v>
      </c>
      <c r="O2700" s="24"/>
      <c r="P2700" s="90">
        <v>82053</v>
      </c>
      <c r="Q2700" s="90" t="s">
        <v>540</v>
      </c>
      <c r="R2700" s="90" t="s">
        <v>2496</v>
      </c>
      <c r="S2700" s="90" t="s">
        <v>2584</v>
      </c>
      <c r="T2700" s="90" t="s">
        <v>2496</v>
      </c>
      <c r="U2700" s="90" t="s">
        <v>1028</v>
      </c>
      <c r="V2700" s="94" t="s">
        <v>154</v>
      </c>
      <c r="W2700" s="90" t="s">
        <v>1177</v>
      </c>
      <c r="X2700" s="90" t="s">
        <v>55</v>
      </c>
      <c r="Y2700" s="90" t="s">
        <v>2627</v>
      </c>
      <c r="Z2700" s="87">
        <v>12000000</v>
      </c>
      <c r="AA2700" s="120"/>
      <c r="AB2700" s="87"/>
      <c r="AC2700" s="87"/>
      <c r="AD2700" s="87"/>
      <c r="AE2700" s="120">
        <v>12000000</v>
      </c>
      <c r="AF2700" s="120"/>
      <c r="AG2700" s="89">
        <v>0</v>
      </c>
      <c r="AH2700" s="90" t="s">
        <v>567</v>
      </c>
      <c r="AI2700" s="90" t="s">
        <v>1511</v>
      </c>
      <c r="AJ2700" s="90" t="s">
        <v>2498</v>
      </c>
      <c r="AK2700" s="90"/>
      <c r="AL2700" s="90" t="s">
        <v>57</v>
      </c>
      <c r="AM2700" s="90"/>
      <c r="AN2700" s="90" t="s">
        <v>57</v>
      </c>
      <c r="AO2700" s="90"/>
      <c r="AP2700" s="90" t="s">
        <v>57</v>
      </c>
      <c r="AQ2700" s="90"/>
      <c r="AR2700" s="90" t="s">
        <v>57</v>
      </c>
      <c r="AS2700" s="90" t="s">
        <v>60</v>
      </c>
      <c r="AT2700" s="90" t="s">
        <v>61</v>
      </c>
      <c r="AU2700" s="97" t="s">
        <v>62</v>
      </c>
      <c r="AV2700" s="98" t="s">
        <v>125</v>
      </c>
      <c r="AW2700" s="98" t="s">
        <v>126</v>
      </c>
      <c r="AX2700" s="97">
        <v>3202032</v>
      </c>
      <c r="AY2700" s="98" t="s">
        <v>127</v>
      </c>
      <c r="AZ2700" s="98" t="s">
        <v>128</v>
      </c>
      <c r="BA2700" s="24"/>
    </row>
    <row r="2701" spans="1:53" ht="84.75" customHeight="1">
      <c r="A2701" s="23" t="str">
        <f>+IFERROR(VLOOKUP(R2701,'[2]Listas niveles'!$D$2:$E$11,2,FALSE),"")</f>
        <v>DTPA</v>
      </c>
      <c r="B2701" s="23" t="str">
        <f>+IFERROR(VLOOKUP(AS2701,'[2]Listas anexo 1'!$A$7:$B$8,2,FALSE),"")</f>
        <v>ADMIN</v>
      </c>
      <c r="C2701" s="23" t="str">
        <f>+IFERROR(VLOOKUP(AT2701,'[2]Listas anexo 1'!$A$13:$B$15,2,FALSE),"")</f>
        <v>ADMINYCOOR</v>
      </c>
      <c r="D2701" s="23" t="str">
        <f>+IFERROR(VLOOKUP(AT2701,'[2]Listas anexo 1'!$A$13:$C$15,3,FALSE),"")</f>
        <v>CONTRIBUIR</v>
      </c>
      <c r="E2701" s="23" t="str">
        <f>+IFERROR(VLOOKUP(AT2701,'[2]Listas anexo 1'!$A$19:$B$21,2,FALSE),"")</f>
        <v>ADMINOB</v>
      </c>
      <c r="F2701" s="23" t="str">
        <f>+IFERROR(VLOOKUP(AV2701,'[2]Listas anexo 1'!$J$13:$K$21,2,FALSE),"")</f>
        <v>ADOBI</v>
      </c>
      <c r="G2701" s="23" t="str">
        <f>+IFERROR(VLOOKUP(AW2701,'[2]LISTAS ANEXO 1. 2'!$A$9:$B$38,2,FALSE),"")</f>
        <v>AI</v>
      </c>
      <c r="H2701" s="23" t="str">
        <f>+IFERROR(IF(C2701="ADMINYCOOR",VLOOKUP(AY2701,'[2]LISTAS ANEXO 1. 3'!$B$13:$C$42,2,FALSE),IF(C2701="TASAS",VLOOKUP(AY2701,'[2]LISTAS ANEXO 1. 3'!$B$43:$C$51,2,FALSE),IF(C2701="FORTALECIMIENTO",VLOOKUP(AY2701,'[2]LISTAS ANEXO 1. 3'!$B$52:$C$58,2,FALSE),""))),"")</f>
        <v>AA</v>
      </c>
      <c r="I2701" s="23" t="str">
        <f>+IFERROR(VLOOKUP(#REF!,'[2]LISTAS ANEXO 1. 4'!$B$74:$C$90,2,FALSE),"")</f>
        <v/>
      </c>
      <c r="J2701" s="23" t="str">
        <f>+IFERROR(VLOOKUP(X2701,[2]ORDINALES!$B$2:$C$5,2,FALSE),"")</f>
        <v>CTADOS</v>
      </c>
      <c r="K2701" s="23" t="str">
        <f>+IFERROR(VLOOKUP(#REF!,[2]REGION!$G$2:$I$1125,2,FALSE),"")</f>
        <v/>
      </c>
      <c r="L2701" s="23" t="str">
        <f>+IFERROR(VLOOKUP(AI2701,[2]REGION!$G$2:$I$1125,2,FALSE),"")</f>
        <v>VALLE</v>
      </c>
      <c r="M2701" s="23" t="str">
        <f>+IFERROR(VLOOKUP(#REF!,[2]ORDINALES!$H$2:$I$382,2,FALSE),"")</f>
        <v/>
      </c>
      <c r="N2701" s="23" t="str">
        <f>IFERROR(VLOOKUP(U2701,'[2]Lista Willy'!$B$11:$D$14,3,FALSE),"")</f>
        <v>REC_21</v>
      </c>
      <c r="O2701" s="24"/>
      <c r="P2701" s="90">
        <v>82054</v>
      </c>
      <c r="Q2701" s="90" t="s">
        <v>540</v>
      </c>
      <c r="R2701" s="90" t="s">
        <v>2496</v>
      </c>
      <c r="S2701" s="90" t="s">
        <v>2584</v>
      </c>
      <c r="T2701" s="90" t="s">
        <v>2496</v>
      </c>
      <c r="U2701" s="90" t="s">
        <v>1028</v>
      </c>
      <c r="V2701" s="94" t="s">
        <v>154</v>
      </c>
      <c r="W2701" s="90" t="s">
        <v>1177</v>
      </c>
      <c r="X2701" s="90" t="s">
        <v>55</v>
      </c>
      <c r="Y2701" s="90" t="s">
        <v>2628</v>
      </c>
      <c r="Z2701" s="87">
        <v>8727953</v>
      </c>
      <c r="AA2701" s="120"/>
      <c r="AB2701" s="87"/>
      <c r="AC2701" s="87"/>
      <c r="AD2701" s="87"/>
      <c r="AE2701" s="120">
        <v>8727953</v>
      </c>
      <c r="AF2701" s="120"/>
      <c r="AG2701" s="89">
        <v>0</v>
      </c>
      <c r="AH2701" s="90" t="s">
        <v>567</v>
      </c>
      <c r="AI2701" s="90" t="s">
        <v>1511</v>
      </c>
      <c r="AJ2701" s="90" t="s">
        <v>2498</v>
      </c>
      <c r="AK2701" s="90"/>
      <c r="AL2701" s="90" t="s">
        <v>57</v>
      </c>
      <c r="AM2701" s="90"/>
      <c r="AN2701" s="90" t="s">
        <v>57</v>
      </c>
      <c r="AO2701" s="90"/>
      <c r="AP2701" s="90" t="s">
        <v>57</v>
      </c>
      <c r="AQ2701" s="90"/>
      <c r="AR2701" s="90" t="s">
        <v>57</v>
      </c>
      <c r="AS2701" s="90" t="s">
        <v>60</v>
      </c>
      <c r="AT2701" s="90" t="s">
        <v>61</v>
      </c>
      <c r="AU2701" s="97" t="s">
        <v>62</v>
      </c>
      <c r="AV2701" s="98" t="s">
        <v>125</v>
      </c>
      <c r="AW2701" s="98" t="s">
        <v>126</v>
      </c>
      <c r="AX2701" s="97">
        <v>3202032</v>
      </c>
      <c r="AY2701" s="98" t="s">
        <v>127</v>
      </c>
      <c r="AZ2701" s="98" t="s">
        <v>128</v>
      </c>
      <c r="BA2701" s="24"/>
    </row>
    <row r="2702" spans="1:53" ht="84.75" customHeight="1">
      <c r="A2702" s="23" t="str">
        <f>+IFERROR(VLOOKUP(R2702,'[2]Listas niveles'!$D$2:$E$11,2,FALSE),"")</f>
        <v>DTPA</v>
      </c>
      <c r="B2702" s="23" t="str">
        <f>+IFERROR(VLOOKUP(AS2702,'[2]Listas anexo 1'!$A$7:$B$8,2,FALSE),"")</f>
        <v>ADMIN</v>
      </c>
      <c r="C2702" s="23" t="str">
        <f>+IFERROR(VLOOKUP(AT2702,'[2]Listas anexo 1'!$A$13:$B$15,2,FALSE),"")</f>
        <v>ADMINYCOOR</v>
      </c>
      <c r="D2702" s="23" t="str">
        <f>+IFERROR(VLOOKUP(AT2702,'[2]Listas anexo 1'!$A$13:$C$15,3,FALSE),"")</f>
        <v>CONTRIBUIR</v>
      </c>
      <c r="E2702" s="23" t="str">
        <f>+IFERROR(VLOOKUP(AT2702,'[2]Listas anexo 1'!$A$19:$B$21,2,FALSE),"")</f>
        <v>ADMINOB</v>
      </c>
      <c r="F2702" s="23" t="str">
        <f>+IFERROR(VLOOKUP(AV2702,'[2]Listas anexo 1'!$J$13:$K$21,2,FALSE),"")</f>
        <v>ADOBI</v>
      </c>
      <c r="G2702" s="23" t="str">
        <f>+IFERROR(VLOOKUP(AW2702,'[2]LISTAS ANEXO 1. 2'!$A$9:$B$38,2,FALSE),"")</f>
        <v>AI</v>
      </c>
      <c r="H2702" s="23" t="str">
        <f>+IFERROR(IF(C2702="ADMINYCOOR",VLOOKUP(AY2702,'[2]LISTAS ANEXO 1. 3'!$B$13:$C$42,2,FALSE),IF(C2702="TASAS",VLOOKUP(AY2702,'[2]LISTAS ANEXO 1. 3'!$B$43:$C$51,2,FALSE),IF(C2702="FORTALECIMIENTO",VLOOKUP(AY2702,'[2]LISTAS ANEXO 1. 3'!$B$52:$C$58,2,FALSE),""))),"")</f>
        <v>AA</v>
      </c>
      <c r="I2702" s="23" t="str">
        <f>+IFERROR(VLOOKUP(#REF!,'[2]LISTAS ANEXO 1. 4'!$B$74:$C$90,2,FALSE),"")</f>
        <v/>
      </c>
      <c r="J2702" s="23" t="str">
        <f>+IFERROR(VLOOKUP(X2702,[2]ORDINALES!$B$2:$C$5,2,FALSE),"")</f>
        <v>CTADOS</v>
      </c>
      <c r="K2702" s="23" t="str">
        <f>+IFERROR(VLOOKUP(#REF!,[2]REGION!$G$2:$I$1125,2,FALSE),"")</f>
        <v/>
      </c>
      <c r="L2702" s="23" t="str">
        <f>+IFERROR(VLOOKUP(AI2702,[2]REGION!$G$2:$I$1125,2,FALSE),"")</f>
        <v>VALLE</v>
      </c>
      <c r="M2702" s="23" t="str">
        <f>+IFERROR(VLOOKUP(#REF!,[2]ORDINALES!$H$2:$I$382,2,FALSE),"")</f>
        <v/>
      </c>
      <c r="N2702" s="23" t="str">
        <f>IFERROR(VLOOKUP(U2702,'[2]Lista Willy'!$B$11:$D$14,3,FALSE),"")</f>
        <v>REC_21</v>
      </c>
      <c r="O2702" s="24"/>
      <c r="P2702" s="90">
        <v>82055</v>
      </c>
      <c r="Q2702" s="90" t="s">
        <v>540</v>
      </c>
      <c r="R2702" s="90" t="s">
        <v>2496</v>
      </c>
      <c r="S2702" s="90" t="s">
        <v>2584</v>
      </c>
      <c r="T2702" s="90" t="s">
        <v>2496</v>
      </c>
      <c r="U2702" s="90" t="s">
        <v>1028</v>
      </c>
      <c r="V2702" s="94" t="s">
        <v>154</v>
      </c>
      <c r="W2702" s="90" t="s">
        <v>1177</v>
      </c>
      <c r="X2702" s="90" t="s">
        <v>55</v>
      </c>
      <c r="Y2702" s="90" t="s">
        <v>2629</v>
      </c>
      <c r="Z2702" s="87">
        <v>46453000</v>
      </c>
      <c r="AA2702" s="120"/>
      <c r="AB2702" s="87"/>
      <c r="AC2702" s="87"/>
      <c r="AD2702" s="87"/>
      <c r="AE2702" s="120">
        <v>46453000</v>
      </c>
      <c r="AF2702" s="120"/>
      <c r="AG2702" s="89">
        <v>0</v>
      </c>
      <c r="AH2702" s="90" t="s">
        <v>567</v>
      </c>
      <c r="AI2702" s="90" t="s">
        <v>1511</v>
      </c>
      <c r="AJ2702" s="90" t="s">
        <v>2498</v>
      </c>
      <c r="AK2702" s="90"/>
      <c r="AL2702" s="90" t="s">
        <v>57</v>
      </c>
      <c r="AM2702" s="90"/>
      <c r="AN2702" s="90" t="s">
        <v>57</v>
      </c>
      <c r="AO2702" s="90"/>
      <c r="AP2702" s="90" t="s">
        <v>57</v>
      </c>
      <c r="AQ2702" s="90"/>
      <c r="AR2702" s="90" t="s">
        <v>57</v>
      </c>
      <c r="AS2702" s="90" t="s">
        <v>60</v>
      </c>
      <c r="AT2702" s="90" t="s">
        <v>61</v>
      </c>
      <c r="AU2702" s="97" t="s">
        <v>62</v>
      </c>
      <c r="AV2702" s="98" t="s">
        <v>125</v>
      </c>
      <c r="AW2702" s="98" t="s">
        <v>126</v>
      </c>
      <c r="AX2702" s="97">
        <v>3202032</v>
      </c>
      <c r="AY2702" s="98" t="s">
        <v>127</v>
      </c>
      <c r="AZ2702" s="98" t="s">
        <v>293</v>
      </c>
      <c r="BA2702" s="24"/>
    </row>
    <row r="2703" spans="1:53" ht="84.75" customHeight="1">
      <c r="A2703" s="23" t="str">
        <f>+IFERROR(VLOOKUP(R2703,'[2]Listas niveles'!$D$2:$E$11,2,FALSE),"")</f>
        <v>DTPA</v>
      </c>
      <c r="B2703" s="23" t="str">
        <f>+IFERROR(VLOOKUP(AS2703,'[2]Listas anexo 1'!$A$7:$B$8,2,FALSE),"")</f>
        <v>ADMIN</v>
      </c>
      <c r="C2703" s="23" t="str">
        <f>+IFERROR(VLOOKUP(AT2703,'[2]Listas anexo 1'!$A$13:$B$15,2,FALSE),"")</f>
        <v>ADMINYCOOR</v>
      </c>
      <c r="D2703" s="23" t="str">
        <f>+IFERROR(VLOOKUP(AT2703,'[2]Listas anexo 1'!$A$13:$C$15,3,FALSE),"")</f>
        <v>CONTRIBUIR</v>
      </c>
      <c r="E2703" s="23" t="str">
        <f>+IFERROR(VLOOKUP(AT2703,'[2]Listas anexo 1'!$A$19:$B$21,2,FALSE),"")</f>
        <v>ADMINOB</v>
      </c>
      <c r="F2703" s="23" t="str">
        <f>+IFERROR(VLOOKUP(AV2703,'[2]Listas anexo 1'!$J$13:$K$21,2,FALSE),"")</f>
        <v>ADOBI</v>
      </c>
      <c r="G2703" s="23" t="str">
        <f>+IFERROR(VLOOKUP(AW2703,'[2]LISTAS ANEXO 1. 2'!$A$9:$B$38,2,FALSE),"")</f>
        <v>AI</v>
      </c>
      <c r="H2703" s="23" t="str">
        <f>+IFERROR(IF(C2703="ADMINYCOOR",VLOOKUP(AY2703,'[2]LISTAS ANEXO 1. 3'!$B$13:$C$42,2,FALSE),IF(C2703="TASAS",VLOOKUP(AY2703,'[2]LISTAS ANEXO 1. 3'!$B$43:$C$51,2,FALSE),IF(C2703="FORTALECIMIENTO",VLOOKUP(AY2703,'[2]LISTAS ANEXO 1. 3'!$B$52:$C$58,2,FALSE),""))),"")</f>
        <v>AA</v>
      </c>
      <c r="I2703" s="23" t="str">
        <f>+IFERROR(VLOOKUP(#REF!,'[2]LISTAS ANEXO 1. 4'!$B$74:$C$90,2,FALSE),"")</f>
        <v/>
      </c>
      <c r="J2703" s="23" t="str">
        <f>+IFERROR(VLOOKUP(X2703,[2]ORDINALES!$B$2:$C$5,2,FALSE),"")</f>
        <v>CTADOS</v>
      </c>
      <c r="K2703" s="23" t="str">
        <f>+IFERROR(VLOOKUP(#REF!,[2]REGION!$G$2:$I$1125,2,FALSE),"")</f>
        <v/>
      </c>
      <c r="L2703" s="23" t="str">
        <f>+IFERROR(VLOOKUP(AI2703,[2]REGION!$G$2:$I$1125,2,FALSE),"")</f>
        <v>VALLE</v>
      </c>
      <c r="M2703" s="23" t="str">
        <f>+IFERROR(VLOOKUP(#REF!,[2]ORDINALES!$H$2:$I$382,2,FALSE),"")</f>
        <v/>
      </c>
      <c r="N2703" s="23" t="str">
        <f>IFERROR(VLOOKUP(U2703,'[2]Lista Willy'!$B$11:$D$14,3,FALSE),"")</f>
        <v>REC_21</v>
      </c>
      <c r="O2703" s="24"/>
      <c r="P2703" s="90">
        <v>82056</v>
      </c>
      <c r="Q2703" s="90" t="s">
        <v>540</v>
      </c>
      <c r="R2703" s="90" t="s">
        <v>2496</v>
      </c>
      <c r="S2703" s="90" t="s">
        <v>2584</v>
      </c>
      <c r="T2703" s="90" t="s">
        <v>2496</v>
      </c>
      <c r="U2703" s="90" t="s">
        <v>1028</v>
      </c>
      <c r="V2703" s="94" t="s">
        <v>154</v>
      </c>
      <c r="W2703" s="90" t="s">
        <v>1177</v>
      </c>
      <c r="X2703" s="90" t="s">
        <v>55</v>
      </c>
      <c r="Y2703" s="90" t="s">
        <v>2630</v>
      </c>
      <c r="Z2703" s="87">
        <v>31859960</v>
      </c>
      <c r="AA2703" s="120"/>
      <c r="AB2703" s="87"/>
      <c r="AC2703" s="87"/>
      <c r="AD2703" s="87"/>
      <c r="AE2703" s="120">
        <v>31859960</v>
      </c>
      <c r="AF2703" s="120"/>
      <c r="AG2703" s="89">
        <v>0</v>
      </c>
      <c r="AH2703" s="90" t="s">
        <v>567</v>
      </c>
      <c r="AI2703" s="90" t="s">
        <v>1511</v>
      </c>
      <c r="AJ2703" s="90" t="s">
        <v>2498</v>
      </c>
      <c r="AK2703" s="90"/>
      <c r="AL2703" s="90" t="s">
        <v>57</v>
      </c>
      <c r="AM2703" s="90"/>
      <c r="AN2703" s="90" t="s">
        <v>57</v>
      </c>
      <c r="AO2703" s="90"/>
      <c r="AP2703" s="90" t="s">
        <v>57</v>
      </c>
      <c r="AQ2703" s="90"/>
      <c r="AR2703" s="90" t="s">
        <v>57</v>
      </c>
      <c r="AS2703" s="90" t="s">
        <v>60</v>
      </c>
      <c r="AT2703" s="90" t="s">
        <v>61</v>
      </c>
      <c r="AU2703" s="97" t="s">
        <v>62</v>
      </c>
      <c r="AV2703" s="98" t="s">
        <v>125</v>
      </c>
      <c r="AW2703" s="98" t="s">
        <v>126</v>
      </c>
      <c r="AX2703" s="97">
        <v>3202032</v>
      </c>
      <c r="AY2703" s="98" t="s">
        <v>127</v>
      </c>
      <c r="AZ2703" s="98" t="s">
        <v>293</v>
      </c>
      <c r="BA2703" s="24"/>
    </row>
    <row r="2704" spans="1:53" ht="84.75" customHeight="1">
      <c r="A2704" s="23" t="str">
        <f>+IFERROR(VLOOKUP(R2704,'[2]Listas niveles'!$D$2:$E$11,2,FALSE),"")</f>
        <v>DTPA</v>
      </c>
      <c r="B2704" s="23" t="str">
        <f>+IFERROR(VLOOKUP(AS2704,'[2]Listas anexo 1'!$A$7:$B$8,2,FALSE),"")</f>
        <v>ADMIN</v>
      </c>
      <c r="C2704" s="23" t="str">
        <f>+IFERROR(VLOOKUP(AT2704,'[2]Listas anexo 1'!$A$13:$B$15,2,FALSE),"")</f>
        <v>ADMINYCOOR</v>
      </c>
      <c r="D2704" s="23" t="str">
        <f>+IFERROR(VLOOKUP(AT2704,'[2]Listas anexo 1'!$A$13:$C$15,3,FALSE),"")</f>
        <v>CONTRIBUIR</v>
      </c>
      <c r="E2704" s="23" t="str">
        <f>+IFERROR(VLOOKUP(AT2704,'[2]Listas anexo 1'!$A$19:$B$21,2,FALSE),"")</f>
        <v>ADMINOB</v>
      </c>
      <c r="F2704" s="23" t="str">
        <f>+IFERROR(VLOOKUP(AV2704,'[2]Listas anexo 1'!$J$13:$K$21,2,FALSE),"")</f>
        <v>ADOBI</v>
      </c>
      <c r="G2704" s="23" t="str">
        <f>+IFERROR(VLOOKUP(AW2704,'[2]LISTAS ANEXO 1. 2'!$A$9:$B$38,2,FALSE),"")</f>
        <v>AI</v>
      </c>
      <c r="H2704" s="23" t="str">
        <f>+IFERROR(IF(C2704="ADMINYCOOR",VLOOKUP(AY2704,'[2]LISTAS ANEXO 1. 3'!$B$13:$C$42,2,FALSE),IF(C2704="TASAS",VLOOKUP(AY2704,'[2]LISTAS ANEXO 1. 3'!$B$43:$C$51,2,FALSE),IF(C2704="FORTALECIMIENTO",VLOOKUP(AY2704,'[2]LISTAS ANEXO 1. 3'!$B$52:$C$58,2,FALSE),""))),"")</f>
        <v>AA</v>
      </c>
      <c r="I2704" s="23" t="str">
        <f>+IFERROR(VLOOKUP(#REF!,'[2]LISTAS ANEXO 1. 4'!$B$74:$C$90,2,FALSE),"")</f>
        <v/>
      </c>
      <c r="J2704" s="23" t="str">
        <f>+IFERROR(VLOOKUP(X2704,[2]ORDINALES!$B$2:$C$5,2,FALSE),"")</f>
        <v>CTADOS</v>
      </c>
      <c r="K2704" s="23" t="str">
        <f>+IFERROR(VLOOKUP(#REF!,[2]REGION!$G$2:$I$1125,2,FALSE),"")</f>
        <v/>
      </c>
      <c r="L2704" s="23" t="str">
        <f>+IFERROR(VLOOKUP(AI2704,[2]REGION!$G$2:$I$1125,2,FALSE),"")</f>
        <v>VALLE</v>
      </c>
      <c r="M2704" s="23" t="str">
        <f>+IFERROR(VLOOKUP(#REF!,[2]ORDINALES!$H$2:$I$382,2,FALSE),"")</f>
        <v/>
      </c>
      <c r="N2704" s="23" t="str">
        <f>IFERROR(VLOOKUP(U2704,'[2]Lista Willy'!$B$11:$D$14,3,FALSE),"")</f>
        <v>REC_21</v>
      </c>
      <c r="O2704" s="24"/>
      <c r="P2704" s="90">
        <v>82057</v>
      </c>
      <c r="Q2704" s="90" t="s">
        <v>540</v>
      </c>
      <c r="R2704" s="90" t="s">
        <v>2496</v>
      </c>
      <c r="S2704" s="90" t="s">
        <v>2584</v>
      </c>
      <c r="T2704" s="90" t="s">
        <v>2496</v>
      </c>
      <c r="U2704" s="90" t="s">
        <v>1028</v>
      </c>
      <c r="V2704" s="94" t="s">
        <v>154</v>
      </c>
      <c r="W2704" s="90" t="s">
        <v>1177</v>
      </c>
      <c r="X2704" s="90" t="s">
        <v>55</v>
      </c>
      <c r="Y2704" s="90" t="s">
        <v>2631</v>
      </c>
      <c r="Z2704" s="87">
        <v>20000000</v>
      </c>
      <c r="AA2704" s="120"/>
      <c r="AB2704" s="87"/>
      <c r="AC2704" s="87"/>
      <c r="AD2704" s="87"/>
      <c r="AE2704" s="120">
        <v>20000000</v>
      </c>
      <c r="AF2704" s="120"/>
      <c r="AG2704" s="89">
        <v>0</v>
      </c>
      <c r="AH2704" s="90" t="s">
        <v>567</v>
      </c>
      <c r="AI2704" s="90" t="s">
        <v>1511</v>
      </c>
      <c r="AJ2704" s="90" t="s">
        <v>2498</v>
      </c>
      <c r="AK2704" s="90"/>
      <c r="AL2704" s="90" t="s">
        <v>57</v>
      </c>
      <c r="AM2704" s="90"/>
      <c r="AN2704" s="90" t="s">
        <v>57</v>
      </c>
      <c r="AO2704" s="90"/>
      <c r="AP2704" s="90" t="s">
        <v>57</v>
      </c>
      <c r="AQ2704" s="90"/>
      <c r="AR2704" s="90" t="s">
        <v>57</v>
      </c>
      <c r="AS2704" s="90" t="s">
        <v>60</v>
      </c>
      <c r="AT2704" s="90" t="s">
        <v>61</v>
      </c>
      <c r="AU2704" s="97" t="s">
        <v>62</v>
      </c>
      <c r="AV2704" s="98" t="s">
        <v>125</v>
      </c>
      <c r="AW2704" s="98" t="s">
        <v>126</v>
      </c>
      <c r="AX2704" s="97">
        <v>3202032</v>
      </c>
      <c r="AY2704" s="98" t="s">
        <v>127</v>
      </c>
      <c r="AZ2704" s="98" t="s">
        <v>128</v>
      </c>
      <c r="BA2704" s="24"/>
    </row>
    <row r="2705" spans="1:53" ht="84.75" customHeight="1">
      <c r="A2705" s="23" t="str">
        <f>+IFERROR(VLOOKUP(R2705,'[2]Listas niveles'!$D$2:$E$11,2,FALSE),"")</f>
        <v>DTPA</v>
      </c>
      <c r="B2705" s="23" t="str">
        <f>+IFERROR(VLOOKUP(AS2705,'[2]Listas anexo 1'!$A$7:$B$8,2,FALSE),"")</f>
        <v>ADMIN</v>
      </c>
      <c r="C2705" s="23" t="str">
        <f>+IFERROR(VLOOKUP(AT2705,'[2]Listas anexo 1'!$A$13:$B$15,2,FALSE),"")</f>
        <v>ADMINYCOOR</v>
      </c>
      <c r="D2705" s="23" t="str">
        <f>+IFERROR(VLOOKUP(AT2705,'[2]Listas anexo 1'!$A$13:$C$15,3,FALSE),"")</f>
        <v>CONTRIBUIR</v>
      </c>
      <c r="E2705" s="23" t="str">
        <f>+IFERROR(VLOOKUP(AT2705,'[2]Listas anexo 1'!$A$19:$B$21,2,FALSE),"")</f>
        <v>ADMINOB</v>
      </c>
      <c r="F2705" s="23" t="str">
        <f>+IFERROR(VLOOKUP(AV2705,'[2]Listas anexo 1'!$J$13:$K$21,2,FALSE),"")</f>
        <v>ADOBI</v>
      </c>
      <c r="G2705" s="23" t="str">
        <f>+IFERROR(VLOOKUP(AW2705,'[2]LISTAS ANEXO 1. 2'!$A$9:$B$38,2,FALSE),"")</f>
        <v>AI</v>
      </c>
      <c r="H2705" s="23" t="str">
        <f>+IFERROR(IF(C2705="ADMINYCOOR",VLOOKUP(AY2705,'[2]LISTAS ANEXO 1. 3'!$B$13:$C$42,2,FALSE),IF(C2705="TASAS",VLOOKUP(AY2705,'[2]LISTAS ANEXO 1. 3'!$B$43:$C$51,2,FALSE),IF(C2705="FORTALECIMIENTO",VLOOKUP(AY2705,'[2]LISTAS ANEXO 1. 3'!$B$52:$C$58,2,FALSE),""))),"")</f>
        <v>AA</v>
      </c>
      <c r="I2705" s="23" t="str">
        <f>+IFERROR(VLOOKUP(#REF!,'[2]LISTAS ANEXO 1. 4'!$B$74:$C$90,2,FALSE),"")</f>
        <v/>
      </c>
      <c r="J2705" s="23" t="str">
        <f>+IFERROR(VLOOKUP(X2705,[2]ORDINALES!$B$2:$C$5,2,FALSE),"")</f>
        <v>CTADOS</v>
      </c>
      <c r="K2705" s="23" t="str">
        <f>+IFERROR(VLOOKUP(#REF!,[2]REGION!$G$2:$I$1125,2,FALSE),"")</f>
        <v/>
      </c>
      <c r="L2705" s="23" t="str">
        <f>+IFERROR(VLOOKUP(AI2705,[2]REGION!$G$2:$I$1125,2,FALSE),"")</f>
        <v>VALLE</v>
      </c>
      <c r="M2705" s="23" t="str">
        <f>+IFERROR(VLOOKUP(#REF!,[2]ORDINALES!$H$2:$I$382,2,FALSE),"")</f>
        <v/>
      </c>
      <c r="N2705" s="23" t="str">
        <f>IFERROR(VLOOKUP(U2705,'[2]Lista Willy'!$B$11:$D$14,3,FALSE),"")</f>
        <v>REC_21</v>
      </c>
      <c r="O2705" s="24"/>
      <c r="P2705" s="90">
        <v>82058</v>
      </c>
      <c r="Q2705" s="90" t="s">
        <v>540</v>
      </c>
      <c r="R2705" s="90" t="s">
        <v>2496</v>
      </c>
      <c r="S2705" s="90" t="s">
        <v>2584</v>
      </c>
      <c r="T2705" s="90" t="s">
        <v>2496</v>
      </c>
      <c r="U2705" s="90" t="s">
        <v>1028</v>
      </c>
      <c r="V2705" s="94" t="s">
        <v>154</v>
      </c>
      <c r="W2705" s="90" t="s">
        <v>1177</v>
      </c>
      <c r="X2705" s="90" t="s">
        <v>55</v>
      </c>
      <c r="Y2705" s="90" t="s">
        <v>2632</v>
      </c>
      <c r="Z2705" s="87">
        <v>750000000</v>
      </c>
      <c r="AA2705" s="120"/>
      <c r="AB2705" s="87"/>
      <c r="AC2705" s="87"/>
      <c r="AD2705" s="87"/>
      <c r="AE2705" s="120">
        <v>750000000</v>
      </c>
      <c r="AF2705" s="120"/>
      <c r="AG2705" s="89">
        <v>0</v>
      </c>
      <c r="AH2705" s="90" t="s">
        <v>567</v>
      </c>
      <c r="AI2705" s="90" t="s">
        <v>1511</v>
      </c>
      <c r="AJ2705" s="90" t="s">
        <v>2498</v>
      </c>
      <c r="AK2705" s="90"/>
      <c r="AL2705" s="90" t="s">
        <v>57</v>
      </c>
      <c r="AM2705" s="90"/>
      <c r="AN2705" s="90" t="s">
        <v>57</v>
      </c>
      <c r="AO2705" s="90"/>
      <c r="AP2705" s="90" t="s">
        <v>57</v>
      </c>
      <c r="AQ2705" s="90"/>
      <c r="AR2705" s="90" t="s">
        <v>57</v>
      </c>
      <c r="AS2705" s="90" t="s">
        <v>60</v>
      </c>
      <c r="AT2705" s="90" t="s">
        <v>61</v>
      </c>
      <c r="AU2705" s="97" t="s">
        <v>62</v>
      </c>
      <c r="AV2705" s="98" t="s">
        <v>125</v>
      </c>
      <c r="AW2705" s="98" t="s">
        <v>126</v>
      </c>
      <c r="AX2705" s="97">
        <v>3202032</v>
      </c>
      <c r="AY2705" s="98" t="s">
        <v>127</v>
      </c>
      <c r="AZ2705" s="98" t="s">
        <v>128</v>
      </c>
      <c r="BA2705" s="24"/>
    </row>
    <row r="2706" spans="1:53" ht="84.75" customHeight="1">
      <c r="A2706" s="23"/>
      <c r="B2706" s="23"/>
      <c r="C2706" s="23"/>
      <c r="D2706" s="23"/>
      <c r="E2706" s="23"/>
      <c r="F2706" s="23"/>
      <c r="G2706" s="23"/>
      <c r="H2706" s="23"/>
      <c r="I2706" s="23"/>
      <c r="J2706" s="23"/>
      <c r="K2706" s="23"/>
      <c r="L2706" s="23"/>
      <c r="M2706" s="23"/>
      <c r="N2706" s="23"/>
      <c r="O2706" s="24"/>
      <c r="P2706" s="90">
        <v>82059</v>
      </c>
      <c r="Q2706" s="90" t="s">
        <v>540</v>
      </c>
      <c r="R2706" s="90" t="s">
        <v>2496</v>
      </c>
      <c r="S2706" s="90" t="s">
        <v>2584</v>
      </c>
      <c r="T2706" s="90" t="s">
        <v>2496</v>
      </c>
      <c r="U2706" s="90" t="s">
        <v>1028</v>
      </c>
      <c r="V2706" s="94" t="s">
        <v>154</v>
      </c>
      <c r="W2706" s="90" t="s">
        <v>1177</v>
      </c>
      <c r="X2706" s="90" t="s">
        <v>55</v>
      </c>
      <c r="Y2706" s="90" t="s">
        <v>2633</v>
      </c>
      <c r="Z2706" s="87">
        <v>100000000</v>
      </c>
      <c r="AA2706" s="120"/>
      <c r="AB2706" s="87"/>
      <c r="AC2706" s="87"/>
      <c r="AD2706" s="87"/>
      <c r="AE2706" s="120">
        <v>100000000</v>
      </c>
      <c r="AF2706" s="120"/>
      <c r="AG2706" s="89">
        <v>0</v>
      </c>
      <c r="AH2706" s="90" t="s">
        <v>567</v>
      </c>
      <c r="AI2706" s="90" t="s">
        <v>1511</v>
      </c>
      <c r="AJ2706" s="90" t="s">
        <v>2498</v>
      </c>
      <c r="AK2706" s="90"/>
      <c r="AL2706" s="90" t="s">
        <v>57</v>
      </c>
      <c r="AM2706" s="90"/>
      <c r="AN2706" s="90" t="s">
        <v>57</v>
      </c>
      <c r="AO2706" s="90"/>
      <c r="AP2706" s="90" t="s">
        <v>57</v>
      </c>
      <c r="AQ2706" s="90"/>
      <c r="AR2706" s="90" t="s">
        <v>57</v>
      </c>
      <c r="AS2706" s="90" t="s">
        <v>60</v>
      </c>
      <c r="AT2706" s="90" t="s">
        <v>61</v>
      </c>
      <c r="AU2706" s="97" t="s">
        <v>62</v>
      </c>
      <c r="AV2706" s="98" t="s">
        <v>125</v>
      </c>
      <c r="AW2706" s="98" t="s">
        <v>126</v>
      </c>
      <c r="AX2706" s="97">
        <v>3202032</v>
      </c>
      <c r="AY2706" s="98" t="s">
        <v>127</v>
      </c>
      <c r="AZ2706" s="98" t="s">
        <v>128</v>
      </c>
      <c r="BA2706" s="24"/>
    </row>
    <row r="2707" spans="1:53" ht="84.75" customHeight="1">
      <c r="A2707" s="23" t="str">
        <f>+IFERROR(VLOOKUP(R2707,'[2]Listas niveles'!$D$2:$E$11,2,FALSE),"")</f>
        <v>DTPA</v>
      </c>
      <c r="B2707" s="23" t="str">
        <f>+IFERROR(VLOOKUP(AS2707,'[2]Listas anexo 1'!$A$7:$B$8,2,FALSE),"")</f>
        <v>ADMIN</v>
      </c>
      <c r="C2707" s="23" t="str">
        <f>+IFERROR(VLOOKUP(AT2707,'[2]Listas anexo 1'!$A$13:$B$15,2,FALSE),"")</f>
        <v>ADMINYCOOR</v>
      </c>
      <c r="D2707" s="23" t="str">
        <f>+IFERROR(VLOOKUP(AT2707,'[2]Listas anexo 1'!$A$13:$C$15,3,FALSE),"")</f>
        <v>CONTRIBUIR</v>
      </c>
      <c r="E2707" s="23" t="str">
        <f>+IFERROR(VLOOKUP(AT2707,'[2]Listas anexo 1'!$A$19:$B$21,2,FALSE),"")</f>
        <v>ADMINOB</v>
      </c>
      <c r="F2707" s="23" t="str">
        <f>+IFERROR(VLOOKUP(AV2707,'[2]Listas anexo 1'!$J$13:$K$21,2,FALSE),"")</f>
        <v>ADOBI</v>
      </c>
      <c r="G2707" s="23" t="str">
        <f>+IFERROR(VLOOKUP(AW2707,'[2]LISTAS ANEXO 1. 2'!$A$9:$B$38,2,FALSE),"")</f>
        <v>AI</v>
      </c>
      <c r="H2707" s="23" t="str">
        <f>+IFERROR(IF(C2707="ADMINYCOOR",VLOOKUP(AY2707,'[2]LISTAS ANEXO 1. 3'!$B$13:$C$42,2,FALSE),IF(C2707="TASAS",VLOOKUP(AY2707,'[2]LISTAS ANEXO 1. 3'!$B$43:$C$51,2,FALSE),IF(C2707="FORTALECIMIENTO",VLOOKUP(AY2707,'[2]LISTAS ANEXO 1. 3'!$B$52:$C$58,2,FALSE),""))),"")</f>
        <v>BB</v>
      </c>
      <c r="I2707" s="23" t="str">
        <f>+IFERROR(VLOOKUP(#REF!,'[2]LISTAS ANEXO 1. 4'!$B$74:$C$90,2,FALSE),"")</f>
        <v/>
      </c>
      <c r="J2707" s="23" t="str">
        <f>+IFERROR(VLOOKUP(X2707,[2]ORDINALES!$B$2:$C$5,2,FALSE),"")</f>
        <v>CTADOS</v>
      </c>
      <c r="K2707" s="23" t="str">
        <f>+IFERROR(VLOOKUP(#REF!,[2]REGION!$G$2:$I$1125,2,FALSE),"")</f>
        <v/>
      </c>
      <c r="L2707" s="23" t="str">
        <f>+IFERROR(VLOOKUP(AI2707,[2]REGION!$G$2:$I$1125,2,FALSE),"")</f>
        <v>VALLE</v>
      </c>
      <c r="M2707" s="23" t="str">
        <f>+IFERROR(VLOOKUP(#REF!,[2]ORDINALES!$H$2:$I$382,2,FALSE),"")</f>
        <v/>
      </c>
      <c r="N2707" s="23" t="str">
        <f>IFERROR(VLOOKUP(U2707,'[2]Lista Willy'!$B$11:$D$14,3,FALSE),"")</f>
        <v>REC_21</v>
      </c>
      <c r="O2707" s="24"/>
      <c r="P2707" s="90">
        <v>82060</v>
      </c>
      <c r="Q2707" s="90" t="s">
        <v>540</v>
      </c>
      <c r="R2707" s="90" t="s">
        <v>2496</v>
      </c>
      <c r="S2707" s="90" t="s">
        <v>2584</v>
      </c>
      <c r="T2707" s="90" t="s">
        <v>2496</v>
      </c>
      <c r="U2707" s="90" t="s">
        <v>1028</v>
      </c>
      <c r="V2707" s="94" t="s">
        <v>154</v>
      </c>
      <c r="W2707" s="90" t="s">
        <v>1177</v>
      </c>
      <c r="X2707" s="90" t="s">
        <v>55</v>
      </c>
      <c r="Y2707" s="90" t="s">
        <v>2634</v>
      </c>
      <c r="Z2707" s="87">
        <v>44433304</v>
      </c>
      <c r="AA2707" s="120"/>
      <c r="AB2707" s="87"/>
      <c r="AC2707" s="87"/>
      <c r="AD2707" s="87"/>
      <c r="AE2707" s="120">
        <v>44433304</v>
      </c>
      <c r="AF2707" s="120"/>
      <c r="AG2707" s="89">
        <v>0</v>
      </c>
      <c r="AH2707" s="90" t="s">
        <v>567</v>
      </c>
      <c r="AI2707" s="90" t="s">
        <v>1511</v>
      </c>
      <c r="AJ2707" s="90" t="s">
        <v>2498</v>
      </c>
      <c r="AK2707" s="90"/>
      <c r="AL2707" s="90" t="s">
        <v>57</v>
      </c>
      <c r="AM2707" s="90"/>
      <c r="AN2707" s="90" t="s">
        <v>57</v>
      </c>
      <c r="AO2707" s="90"/>
      <c r="AP2707" s="90" t="s">
        <v>57</v>
      </c>
      <c r="AQ2707" s="90"/>
      <c r="AR2707" s="90" t="s">
        <v>57</v>
      </c>
      <c r="AS2707" s="90" t="s">
        <v>60</v>
      </c>
      <c r="AT2707" s="90" t="s">
        <v>61</v>
      </c>
      <c r="AU2707" s="97" t="s">
        <v>62</v>
      </c>
      <c r="AV2707" s="98" t="s">
        <v>125</v>
      </c>
      <c r="AW2707" s="98" t="s">
        <v>126</v>
      </c>
      <c r="AX2707" s="97">
        <v>3202032</v>
      </c>
      <c r="AY2707" s="98" t="s">
        <v>163</v>
      </c>
      <c r="AZ2707" s="98" t="s">
        <v>164</v>
      </c>
      <c r="BA2707" s="24"/>
    </row>
    <row r="2708" spans="1:53" ht="84.75" customHeight="1">
      <c r="A2708" s="23" t="str">
        <f>+IFERROR(VLOOKUP(R2708,'[2]Listas niveles'!$D$2:$E$11,2,FALSE),"")</f>
        <v>DTPA</v>
      </c>
      <c r="B2708" s="23" t="str">
        <f>+IFERROR(VLOOKUP(AS2708,'[2]Listas anexo 1'!$A$7:$B$8,2,FALSE),"")</f>
        <v>ADMIN</v>
      </c>
      <c r="C2708" s="23" t="str">
        <f>+IFERROR(VLOOKUP(AT2708,'[2]Listas anexo 1'!$A$13:$B$15,2,FALSE),"")</f>
        <v>ADMINYCOOR</v>
      </c>
      <c r="D2708" s="23" t="str">
        <f>+IFERROR(VLOOKUP(AT2708,'[2]Listas anexo 1'!$A$13:$C$15,3,FALSE),"")</f>
        <v>CONTRIBUIR</v>
      </c>
      <c r="E2708" s="23" t="str">
        <f>+IFERROR(VLOOKUP(AT2708,'[2]Listas anexo 1'!$A$19:$B$21,2,FALSE),"")</f>
        <v>ADMINOB</v>
      </c>
      <c r="F2708" s="23" t="str">
        <f>+IFERROR(VLOOKUP(AV2708,'[2]Listas anexo 1'!$J$13:$K$21,2,FALSE),"")</f>
        <v>ADOBI</v>
      </c>
      <c r="G2708" s="23" t="str">
        <f>+IFERROR(VLOOKUP(AW2708,'[2]LISTAS ANEXO 1. 2'!$A$9:$B$38,2,FALSE),"")</f>
        <v>AII</v>
      </c>
      <c r="H2708" s="23" t="str">
        <f>+IFERROR(IF(C2708="ADMINYCOOR",VLOOKUP(AY2708,'[2]LISTAS ANEXO 1. 3'!$B$13:$C$42,2,FALSE),IF(C2708="TASAS",VLOOKUP(AY2708,'[2]LISTAS ANEXO 1. 3'!$B$43:$C$51,2,FALSE),IF(C2708="FORTALECIMIENTO",VLOOKUP(AY2708,'[2]LISTAS ANEXO 1. 3'!$B$52:$C$58,2,FALSE),""))),"")</f>
        <v>CC</v>
      </c>
      <c r="I2708" s="23" t="str">
        <f>+IFERROR(VLOOKUP(#REF!,'[2]LISTAS ANEXO 1. 4'!$B$74:$C$90,2,FALSE),"")</f>
        <v/>
      </c>
      <c r="J2708" s="23" t="str">
        <f>+IFERROR(VLOOKUP(X2708,[2]ORDINALES!$B$2:$C$5,2,FALSE),"")</f>
        <v>CTADOS</v>
      </c>
      <c r="K2708" s="23" t="str">
        <f>+IFERROR(VLOOKUP(#REF!,[2]REGION!$G$2:$I$1125,2,FALSE),"")</f>
        <v/>
      </c>
      <c r="L2708" s="23" t="str">
        <f>+IFERROR(VLOOKUP(AI2708,[2]REGION!$G$2:$I$1125,2,FALSE),"")</f>
        <v>VALLE</v>
      </c>
      <c r="M2708" s="23" t="str">
        <f>+IFERROR(VLOOKUP(#REF!,[2]ORDINALES!$H$2:$I$382,2,FALSE),"")</f>
        <v/>
      </c>
      <c r="N2708" s="23" t="str">
        <f>IFERROR(VLOOKUP(U2708,'[2]Lista Willy'!$B$11:$D$14,3,FALSE),"")</f>
        <v>REC_21</v>
      </c>
      <c r="O2708" s="24"/>
      <c r="P2708" s="90">
        <v>82061</v>
      </c>
      <c r="Q2708" s="90" t="s">
        <v>540</v>
      </c>
      <c r="R2708" s="90" t="s">
        <v>2496</v>
      </c>
      <c r="S2708" s="90" t="s">
        <v>2584</v>
      </c>
      <c r="T2708" s="90" t="s">
        <v>2496</v>
      </c>
      <c r="U2708" s="90" t="s">
        <v>1028</v>
      </c>
      <c r="V2708" s="94" t="s">
        <v>154</v>
      </c>
      <c r="W2708" s="90" t="s">
        <v>1177</v>
      </c>
      <c r="X2708" s="90" t="s">
        <v>55</v>
      </c>
      <c r="Y2708" s="90" t="s">
        <v>2635</v>
      </c>
      <c r="Z2708" s="87">
        <v>33990000</v>
      </c>
      <c r="AA2708" s="120"/>
      <c r="AB2708" s="87"/>
      <c r="AC2708" s="87"/>
      <c r="AD2708" s="87"/>
      <c r="AE2708" s="120">
        <v>33990000</v>
      </c>
      <c r="AF2708" s="120"/>
      <c r="AG2708" s="89">
        <v>0</v>
      </c>
      <c r="AH2708" s="90" t="s">
        <v>567</v>
      </c>
      <c r="AI2708" s="90" t="s">
        <v>1511</v>
      </c>
      <c r="AJ2708" s="90" t="s">
        <v>2498</v>
      </c>
      <c r="AK2708" s="90"/>
      <c r="AL2708" s="90" t="s">
        <v>57</v>
      </c>
      <c r="AM2708" s="90"/>
      <c r="AN2708" s="90" t="s">
        <v>57</v>
      </c>
      <c r="AO2708" s="90"/>
      <c r="AP2708" s="90" t="s">
        <v>57</v>
      </c>
      <c r="AQ2708" s="90"/>
      <c r="AR2708" s="90" t="s">
        <v>57</v>
      </c>
      <c r="AS2708" s="90" t="s">
        <v>60</v>
      </c>
      <c r="AT2708" s="90" t="s">
        <v>61</v>
      </c>
      <c r="AU2708" s="97" t="s">
        <v>62</v>
      </c>
      <c r="AV2708" s="98" t="s">
        <v>125</v>
      </c>
      <c r="AW2708" s="98" t="s">
        <v>168</v>
      </c>
      <c r="AX2708" s="97">
        <v>3202031</v>
      </c>
      <c r="AY2708" s="98" t="s">
        <v>169</v>
      </c>
      <c r="AZ2708" s="98" t="s">
        <v>170</v>
      </c>
      <c r="BA2708" s="24"/>
    </row>
    <row r="2709" spans="1:53" ht="84.75" customHeight="1">
      <c r="A2709" s="23" t="str">
        <f>+IFERROR(VLOOKUP(R2709,'[2]Listas niveles'!$D$2:$E$11,2,FALSE),"")</f>
        <v>DTPA</v>
      </c>
      <c r="B2709" s="23" t="str">
        <f>+IFERROR(VLOOKUP(AS2709,'[2]Listas anexo 1'!$A$7:$B$8,2,FALSE),"")</f>
        <v>ADMIN</v>
      </c>
      <c r="C2709" s="23" t="str">
        <f>+IFERROR(VLOOKUP(AT2709,'[2]Listas anexo 1'!$A$13:$B$15,2,FALSE),"")</f>
        <v>ADMINYCOOR</v>
      </c>
      <c r="D2709" s="23" t="str">
        <f>+IFERROR(VLOOKUP(AT2709,'[2]Listas anexo 1'!$A$13:$C$15,3,FALSE),"")</f>
        <v>CONTRIBUIR</v>
      </c>
      <c r="E2709" s="23" t="str">
        <f>+IFERROR(VLOOKUP(AT2709,'[2]Listas anexo 1'!$A$19:$B$21,2,FALSE),"")</f>
        <v>ADMINOB</v>
      </c>
      <c r="F2709" s="23" t="str">
        <f>+IFERROR(VLOOKUP(AV2709,'[2]Listas anexo 1'!$J$13:$K$21,2,FALSE),"")</f>
        <v>ADOBI</v>
      </c>
      <c r="G2709" s="23" t="str">
        <f>+IFERROR(VLOOKUP(AW2709,'[2]LISTAS ANEXO 1. 2'!$A$9:$B$38,2,FALSE),"")</f>
        <v>AII</v>
      </c>
      <c r="H2709" s="23" t="str">
        <f>+IFERROR(IF(C2709="ADMINYCOOR",VLOOKUP(AY2709,'[2]LISTAS ANEXO 1. 3'!$B$13:$C$42,2,FALSE),IF(C2709="TASAS",VLOOKUP(AY2709,'[2]LISTAS ANEXO 1. 3'!$B$43:$C$51,2,FALSE),IF(C2709="FORTALECIMIENTO",VLOOKUP(AY2709,'[2]LISTAS ANEXO 1. 3'!$B$52:$C$58,2,FALSE),""))),"")</f>
        <v>CC</v>
      </c>
      <c r="I2709" s="23" t="str">
        <f>+IFERROR(VLOOKUP(#REF!,'[2]LISTAS ANEXO 1. 4'!$B$74:$C$90,2,FALSE),"")</f>
        <v/>
      </c>
      <c r="J2709" s="23" t="str">
        <f>+IFERROR(VLOOKUP(X2709,[2]ORDINALES!$B$2:$C$5,2,FALSE),"")</f>
        <v>CTADOS</v>
      </c>
      <c r="K2709" s="23" t="str">
        <f>+IFERROR(VLOOKUP(#REF!,[2]REGION!$G$2:$I$1125,2,FALSE),"")</f>
        <v/>
      </c>
      <c r="L2709" s="23" t="str">
        <f>+IFERROR(VLOOKUP(AI2709,[2]REGION!$G$2:$I$1125,2,FALSE),"")</f>
        <v>VALLE</v>
      </c>
      <c r="M2709" s="23" t="str">
        <f>+IFERROR(VLOOKUP(#REF!,[2]ORDINALES!$H$2:$I$382,2,FALSE),"")</f>
        <v/>
      </c>
      <c r="N2709" s="23" t="str">
        <f>IFERROR(VLOOKUP(U2709,'[2]Lista Willy'!$B$11:$D$14,3,FALSE),"")</f>
        <v>REC_21</v>
      </c>
      <c r="O2709" s="24"/>
      <c r="P2709" s="90">
        <v>82062</v>
      </c>
      <c r="Q2709" s="90" t="s">
        <v>540</v>
      </c>
      <c r="R2709" s="90" t="s">
        <v>2496</v>
      </c>
      <c r="S2709" s="90" t="s">
        <v>2584</v>
      </c>
      <c r="T2709" s="90" t="s">
        <v>2496</v>
      </c>
      <c r="U2709" s="90" t="s">
        <v>1028</v>
      </c>
      <c r="V2709" s="94" t="s">
        <v>154</v>
      </c>
      <c r="W2709" s="90" t="s">
        <v>1177</v>
      </c>
      <c r="X2709" s="90" t="s">
        <v>55</v>
      </c>
      <c r="Y2709" s="90" t="s">
        <v>2636</v>
      </c>
      <c r="Z2709" s="87">
        <v>470000000</v>
      </c>
      <c r="AA2709" s="120"/>
      <c r="AB2709" s="87"/>
      <c r="AC2709" s="87"/>
      <c r="AD2709" s="87"/>
      <c r="AE2709" s="120">
        <v>470000000</v>
      </c>
      <c r="AF2709" s="120"/>
      <c r="AG2709" s="89">
        <v>0</v>
      </c>
      <c r="AH2709" s="90" t="s">
        <v>567</v>
      </c>
      <c r="AI2709" s="90" t="s">
        <v>1511</v>
      </c>
      <c r="AJ2709" s="90" t="s">
        <v>2498</v>
      </c>
      <c r="AK2709" s="90"/>
      <c r="AL2709" s="90" t="s">
        <v>57</v>
      </c>
      <c r="AM2709" s="90"/>
      <c r="AN2709" s="90" t="s">
        <v>57</v>
      </c>
      <c r="AO2709" s="90"/>
      <c r="AP2709" s="90" t="s">
        <v>57</v>
      </c>
      <c r="AQ2709" s="90"/>
      <c r="AR2709" s="90" t="s">
        <v>57</v>
      </c>
      <c r="AS2709" s="90" t="s">
        <v>60</v>
      </c>
      <c r="AT2709" s="90" t="s">
        <v>61</v>
      </c>
      <c r="AU2709" s="97" t="s">
        <v>62</v>
      </c>
      <c r="AV2709" s="98" t="s">
        <v>125</v>
      </c>
      <c r="AW2709" s="98" t="s">
        <v>168</v>
      </c>
      <c r="AX2709" s="97">
        <v>3202031</v>
      </c>
      <c r="AY2709" s="98" t="s">
        <v>169</v>
      </c>
      <c r="AZ2709" s="98" t="s">
        <v>170</v>
      </c>
      <c r="BA2709" s="24"/>
    </row>
    <row r="2710" spans="1:53" ht="84.75" customHeight="1">
      <c r="A2710" s="23" t="str">
        <f>+IFERROR(VLOOKUP(R2710,'[2]Listas niveles'!$D$2:$E$11,2,FALSE),"")</f>
        <v>DTPA</v>
      </c>
      <c r="B2710" s="23" t="str">
        <f>+IFERROR(VLOOKUP(AS2710,'[2]Listas anexo 1'!$A$7:$B$8,2,FALSE),"")</f>
        <v>ADMIN</v>
      </c>
      <c r="C2710" s="23" t="str">
        <f>+IFERROR(VLOOKUP(AT2710,'[2]Listas anexo 1'!$A$13:$B$15,2,FALSE),"")</f>
        <v>ADMINYCOOR</v>
      </c>
      <c r="D2710" s="23" t="str">
        <f>+IFERROR(VLOOKUP(AT2710,'[2]Listas anexo 1'!$A$13:$C$15,3,FALSE),"")</f>
        <v>CONTRIBUIR</v>
      </c>
      <c r="E2710" s="23" t="str">
        <f>+IFERROR(VLOOKUP(AT2710,'[2]Listas anexo 1'!$A$19:$B$21,2,FALSE),"")</f>
        <v>ADMINOB</v>
      </c>
      <c r="F2710" s="23" t="str">
        <f>+IFERROR(VLOOKUP(AV2710,'[2]Listas anexo 1'!$J$13:$K$21,2,FALSE),"")</f>
        <v>ADOBI</v>
      </c>
      <c r="G2710" s="23" t="str">
        <f>+IFERROR(VLOOKUP(AW2710,'[2]LISTAS ANEXO 1. 2'!$A$9:$B$38,2,FALSE),"")</f>
        <v>AII</v>
      </c>
      <c r="H2710" s="23" t="str">
        <f>+IFERROR(IF(C2710="ADMINYCOOR",VLOOKUP(AY2710,'[2]LISTAS ANEXO 1. 3'!$B$13:$C$42,2,FALSE),IF(C2710="TASAS",VLOOKUP(AY2710,'[2]LISTAS ANEXO 1. 3'!$B$43:$C$51,2,FALSE),IF(C2710="FORTALECIMIENTO",VLOOKUP(AY2710,'[2]LISTAS ANEXO 1. 3'!$B$52:$C$58,2,FALSE),""))),"")</f>
        <v>CC</v>
      </c>
      <c r="I2710" s="23" t="str">
        <f>+IFERROR(VLOOKUP(#REF!,'[2]LISTAS ANEXO 1. 4'!$B$74:$C$90,2,FALSE),"")</f>
        <v/>
      </c>
      <c r="J2710" s="23" t="str">
        <f>+IFERROR(VLOOKUP(X2710,[2]ORDINALES!$B$2:$C$5,2,FALSE),"")</f>
        <v>CTADOS</v>
      </c>
      <c r="K2710" s="23" t="str">
        <f>+IFERROR(VLOOKUP(#REF!,[2]REGION!$G$2:$I$1125,2,FALSE),"")</f>
        <v/>
      </c>
      <c r="L2710" s="23" t="str">
        <f>+IFERROR(VLOOKUP(AI2710,[2]REGION!$G$2:$I$1125,2,FALSE),"")</f>
        <v>VALLE</v>
      </c>
      <c r="M2710" s="23" t="str">
        <f>+IFERROR(VLOOKUP(#REF!,[2]ORDINALES!$H$2:$I$382,2,FALSE),"")</f>
        <v/>
      </c>
      <c r="N2710" s="23" t="str">
        <f>IFERROR(VLOOKUP(U2710,'[2]Lista Willy'!$B$11:$D$14,3,FALSE),"")</f>
        <v>REC_21</v>
      </c>
      <c r="O2710" s="24"/>
      <c r="P2710" s="90">
        <v>82063</v>
      </c>
      <c r="Q2710" s="90" t="s">
        <v>540</v>
      </c>
      <c r="R2710" s="90" t="s">
        <v>2496</v>
      </c>
      <c r="S2710" s="90" t="s">
        <v>2584</v>
      </c>
      <c r="T2710" s="90" t="s">
        <v>2496</v>
      </c>
      <c r="U2710" s="90" t="s">
        <v>1028</v>
      </c>
      <c r="V2710" s="94" t="s">
        <v>154</v>
      </c>
      <c r="W2710" s="90" t="s">
        <v>1177</v>
      </c>
      <c r="X2710" s="90" t="s">
        <v>55</v>
      </c>
      <c r="Y2710" s="90" t="s">
        <v>2637</v>
      </c>
      <c r="Z2710" s="87">
        <v>46453000</v>
      </c>
      <c r="AA2710" s="120"/>
      <c r="AB2710" s="87"/>
      <c r="AC2710" s="87"/>
      <c r="AD2710" s="87"/>
      <c r="AE2710" s="120">
        <v>46453000</v>
      </c>
      <c r="AF2710" s="120"/>
      <c r="AG2710" s="89">
        <v>0</v>
      </c>
      <c r="AH2710" s="90" t="s">
        <v>567</v>
      </c>
      <c r="AI2710" s="90" t="s">
        <v>1511</v>
      </c>
      <c r="AJ2710" s="90" t="s">
        <v>2498</v>
      </c>
      <c r="AK2710" s="90"/>
      <c r="AL2710" s="90" t="s">
        <v>57</v>
      </c>
      <c r="AM2710" s="90"/>
      <c r="AN2710" s="90" t="s">
        <v>57</v>
      </c>
      <c r="AO2710" s="90"/>
      <c r="AP2710" s="90" t="s">
        <v>57</v>
      </c>
      <c r="AQ2710" s="90"/>
      <c r="AR2710" s="90" t="s">
        <v>57</v>
      </c>
      <c r="AS2710" s="90" t="s">
        <v>60</v>
      </c>
      <c r="AT2710" s="90" t="s">
        <v>61</v>
      </c>
      <c r="AU2710" s="97" t="s">
        <v>62</v>
      </c>
      <c r="AV2710" s="98" t="s">
        <v>125</v>
      </c>
      <c r="AW2710" s="98" t="s">
        <v>168</v>
      </c>
      <c r="AX2710" s="97">
        <v>3202031</v>
      </c>
      <c r="AY2710" s="98" t="s">
        <v>169</v>
      </c>
      <c r="AZ2710" s="98" t="s">
        <v>549</v>
      </c>
      <c r="BA2710" s="24"/>
    </row>
    <row r="2711" spans="1:53" ht="84.75" customHeight="1">
      <c r="A2711" s="23" t="str">
        <f>+IFERROR(VLOOKUP(R2711,'[2]Listas niveles'!$D$2:$E$11,2,FALSE),"")</f>
        <v>DTPA</v>
      </c>
      <c r="B2711" s="23" t="str">
        <f>+IFERROR(VLOOKUP(AS2711,'[2]Listas anexo 1'!$A$7:$B$8,2,FALSE),"")</f>
        <v>ADMIN</v>
      </c>
      <c r="C2711" s="23" t="str">
        <f>+IFERROR(VLOOKUP(AT2711,'[2]Listas anexo 1'!$A$13:$B$15,2,FALSE),"")</f>
        <v>ADMINYCOOR</v>
      </c>
      <c r="D2711" s="23" t="str">
        <f>+IFERROR(VLOOKUP(AT2711,'[2]Listas anexo 1'!$A$13:$C$15,3,FALSE),"")</f>
        <v>CONTRIBUIR</v>
      </c>
      <c r="E2711" s="23" t="str">
        <f>+IFERROR(VLOOKUP(AT2711,'[2]Listas anexo 1'!$A$19:$B$21,2,FALSE),"")</f>
        <v>ADMINOB</v>
      </c>
      <c r="F2711" s="23" t="str">
        <f>+IFERROR(VLOOKUP(AV2711,'[2]Listas anexo 1'!$J$13:$K$21,2,FALSE),"")</f>
        <v>ADOBI</v>
      </c>
      <c r="G2711" s="23" t="str">
        <f>+IFERROR(VLOOKUP(AW2711,'[2]LISTAS ANEXO 1. 2'!$A$9:$B$38,2,FALSE),"")</f>
        <v>AII</v>
      </c>
      <c r="H2711" s="23" t="str">
        <f>+IFERROR(IF(C2711="ADMINYCOOR",VLOOKUP(AY2711,'[2]LISTAS ANEXO 1. 3'!$B$13:$C$42,2,FALSE),IF(C2711="TASAS",VLOOKUP(AY2711,'[2]LISTAS ANEXO 1. 3'!$B$43:$C$51,2,FALSE),IF(C2711="FORTALECIMIENTO",VLOOKUP(AY2711,'[2]LISTAS ANEXO 1. 3'!$B$52:$C$58,2,FALSE),""))),"")</f>
        <v>CC</v>
      </c>
      <c r="I2711" s="23" t="str">
        <f>+IFERROR(VLOOKUP(#REF!,'[2]LISTAS ANEXO 1. 4'!$B$74:$C$90,2,FALSE),"")</f>
        <v/>
      </c>
      <c r="J2711" s="23" t="str">
        <f>+IFERROR(VLOOKUP(X2711,[2]ORDINALES!$B$2:$C$5,2,FALSE),"")</f>
        <v>CTADOS</v>
      </c>
      <c r="K2711" s="23" t="str">
        <f>+IFERROR(VLOOKUP(#REF!,[2]REGION!$G$2:$I$1125,2,FALSE),"")</f>
        <v/>
      </c>
      <c r="L2711" s="23" t="str">
        <f>+IFERROR(VLOOKUP(AI2711,[2]REGION!$G$2:$I$1125,2,FALSE),"")</f>
        <v>VALLE</v>
      </c>
      <c r="M2711" s="23" t="str">
        <f>+IFERROR(VLOOKUP(#REF!,[2]ORDINALES!$H$2:$I$382,2,FALSE),"")</f>
        <v/>
      </c>
      <c r="N2711" s="23" t="str">
        <f>IFERROR(VLOOKUP(U2711,'[2]Lista Willy'!$B$11:$D$14,3,FALSE),"")</f>
        <v>REC_21</v>
      </c>
      <c r="O2711" s="24"/>
      <c r="P2711" s="90">
        <v>82064</v>
      </c>
      <c r="Q2711" s="90" t="s">
        <v>540</v>
      </c>
      <c r="R2711" s="90" t="s">
        <v>2496</v>
      </c>
      <c r="S2711" s="90" t="s">
        <v>2584</v>
      </c>
      <c r="T2711" s="90" t="s">
        <v>2496</v>
      </c>
      <c r="U2711" s="90" t="s">
        <v>1028</v>
      </c>
      <c r="V2711" s="94" t="s">
        <v>154</v>
      </c>
      <c r="W2711" s="90" t="s">
        <v>1177</v>
      </c>
      <c r="X2711" s="90" t="s">
        <v>55</v>
      </c>
      <c r="Y2711" s="90" t="s">
        <v>2638</v>
      </c>
      <c r="Z2711" s="87">
        <v>31995920</v>
      </c>
      <c r="AA2711" s="120"/>
      <c r="AB2711" s="87"/>
      <c r="AC2711" s="87"/>
      <c r="AD2711" s="87"/>
      <c r="AE2711" s="120">
        <v>31995920</v>
      </c>
      <c r="AF2711" s="120"/>
      <c r="AG2711" s="89">
        <v>0</v>
      </c>
      <c r="AH2711" s="90" t="s">
        <v>567</v>
      </c>
      <c r="AI2711" s="90" t="s">
        <v>1511</v>
      </c>
      <c r="AJ2711" s="90" t="s">
        <v>2498</v>
      </c>
      <c r="AK2711" s="90"/>
      <c r="AL2711" s="90" t="s">
        <v>57</v>
      </c>
      <c r="AM2711" s="90"/>
      <c r="AN2711" s="90" t="s">
        <v>57</v>
      </c>
      <c r="AO2711" s="90"/>
      <c r="AP2711" s="90" t="s">
        <v>57</v>
      </c>
      <c r="AQ2711" s="90"/>
      <c r="AR2711" s="90" t="s">
        <v>57</v>
      </c>
      <c r="AS2711" s="90" t="s">
        <v>60</v>
      </c>
      <c r="AT2711" s="90" t="s">
        <v>61</v>
      </c>
      <c r="AU2711" s="97" t="s">
        <v>62</v>
      </c>
      <c r="AV2711" s="98" t="s">
        <v>125</v>
      </c>
      <c r="AW2711" s="98" t="s">
        <v>168</v>
      </c>
      <c r="AX2711" s="97">
        <v>3202031</v>
      </c>
      <c r="AY2711" s="98" t="s">
        <v>169</v>
      </c>
      <c r="AZ2711" s="98" t="s">
        <v>170</v>
      </c>
      <c r="BA2711" s="24"/>
    </row>
    <row r="2712" spans="1:53" ht="84.75" customHeight="1">
      <c r="A2712" s="23" t="str">
        <f>+IFERROR(VLOOKUP(R2712,'[2]Listas niveles'!$D$2:$E$11,2,FALSE),"")</f>
        <v>DTPA</v>
      </c>
      <c r="B2712" s="23" t="str">
        <f>+IFERROR(VLOOKUP(AS2712,'[2]Listas anexo 1'!$A$7:$B$8,2,FALSE),"")</f>
        <v>ADMIN</v>
      </c>
      <c r="C2712" s="23" t="str">
        <f>+IFERROR(VLOOKUP(AT2712,'[2]Listas anexo 1'!$A$13:$B$15,2,FALSE),"")</f>
        <v>ADMINYCOOR</v>
      </c>
      <c r="D2712" s="23" t="str">
        <f>+IFERROR(VLOOKUP(AT2712,'[2]Listas anexo 1'!$A$13:$C$15,3,FALSE),"")</f>
        <v>CONTRIBUIR</v>
      </c>
      <c r="E2712" s="23" t="str">
        <f>+IFERROR(VLOOKUP(AT2712,'[2]Listas anexo 1'!$A$19:$B$21,2,FALSE),"")</f>
        <v>ADMINOB</v>
      </c>
      <c r="F2712" s="23" t="str">
        <f>+IFERROR(VLOOKUP(AV2712,'[2]Listas anexo 1'!$J$13:$K$21,2,FALSE),"")</f>
        <v>ADOBI</v>
      </c>
      <c r="G2712" s="23" t="str">
        <f>+IFERROR(VLOOKUP(AW2712,'[2]LISTAS ANEXO 1. 2'!$A$9:$B$38,2,FALSE),"")</f>
        <v>AII</v>
      </c>
      <c r="H2712" s="23" t="str">
        <f>+IFERROR(IF(C2712="ADMINYCOOR",VLOOKUP(AY2712,'[2]LISTAS ANEXO 1. 3'!$B$13:$C$42,2,FALSE),IF(C2712="TASAS",VLOOKUP(AY2712,'[2]LISTAS ANEXO 1. 3'!$B$43:$C$51,2,FALSE),IF(C2712="FORTALECIMIENTO",VLOOKUP(AY2712,'[2]LISTAS ANEXO 1. 3'!$B$52:$C$58,2,FALSE),""))),"")</f>
        <v>CC</v>
      </c>
      <c r="I2712" s="23" t="str">
        <f>+IFERROR(VLOOKUP(#REF!,'[2]LISTAS ANEXO 1. 4'!$B$74:$C$90,2,FALSE),"")</f>
        <v/>
      </c>
      <c r="J2712" s="23" t="str">
        <f>+IFERROR(VLOOKUP(X2712,[2]ORDINALES!$B$2:$C$5,2,FALSE),"")</f>
        <v>CTADOS</v>
      </c>
      <c r="K2712" s="23" t="str">
        <f>+IFERROR(VLOOKUP(#REF!,[2]REGION!$G$2:$I$1125,2,FALSE),"")</f>
        <v/>
      </c>
      <c r="L2712" s="23" t="str">
        <f>+IFERROR(VLOOKUP(AI2712,[2]REGION!$G$2:$I$1125,2,FALSE),"")</f>
        <v>VALLE</v>
      </c>
      <c r="M2712" s="23" t="str">
        <f>+IFERROR(VLOOKUP(#REF!,[2]ORDINALES!$H$2:$I$382,2,FALSE),"")</f>
        <v/>
      </c>
      <c r="N2712" s="23" t="str">
        <f>IFERROR(VLOOKUP(U2712,'[2]Lista Willy'!$B$11:$D$14,3,FALSE),"")</f>
        <v>REC_21</v>
      </c>
      <c r="O2712" s="24"/>
      <c r="P2712" s="90">
        <v>82065</v>
      </c>
      <c r="Q2712" s="90" t="s">
        <v>540</v>
      </c>
      <c r="R2712" s="90" t="s">
        <v>2496</v>
      </c>
      <c r="S2712" s="90" t="s">
        <v>2584</v>
      </c>
      <c r="T2712" s="90" t="s">
        <v>2496</v>
      </c>
      <c r="U2712" s="90" t="s">
        <v>1028</v>
      </c>
      <c r="V2712" s="94" t="s">
        <v>154</v>
      </c>
      <c r="W2712" s="90" t="s">
        <v>1177</v>
      </c>
      <c r="X2712" s="90" t="s">
        <v>55</v>
      </c>
      <c r="Y2712" s="90" t="s">
        <v>2639</v>
      </c>
      <c r="Z2712" s="87">
        <v>42646120</v>
      </c>
      <c r="AA2712" s="120"/>
      <c r="AB2712" s="87"/>
      <c r="AC2712" s="87"/>
      <c r="AD2712" s="87"/>
      <c r="AE2712" s="120">
        <v>42646120</v>
      </c>
      <c r="AF2712" s="120"/>
      <c r="AG2712" s="89">
        <v>0</v>
      </c>
      <c r="AH2712" s="90" t="s">
        <v>567</v>
      </c>
      <c r="AI2712" s="90" t="s">
        <v>1511</v>
      </c>
      <c r="AJ2712" s="90" t="s">
        <v>2498</v>
      </c>
      <c r="AK2712" s="90"/>
      <c r="AL2712" s="90" t="s">
        <v>57</v>
      </c>
      <c r="AM2712" s="90"/>
      <c r="AN2712" s="90" t="s">
        <v>57</v>
      </c>
      <c r="AO2712" s="90"/>
      <c r="AP2712" s="90" t="s">
        <v>57</v>
      </c>
      <c r="AQ2712" s="90"/>
      <c r="AR2712" s="90" t="s">
        <v>57</v>
      </c>
      <c r="AS2712" s="90" t="s">
        <v>60</v>
      </c>
      <c r="AT2712" s="90" t="s">
        <v>61</v>
      </c>
      <c r="AU2712" s="97" t="s">
        <v>62</v>
      </c>
      <c r="AV2712" s="98" t="s">
        <v>125</v>
      </c>
      <c r="AW2712" s="98" t="s">
        <v>168</v>
      </c>
      <c r="AX2712" s="97">
        <v>3202031</v>
      </c>
      <c r="AY2712" s="98" t="s">
        <v>169</v>
      </c>
      <c r="AZ2712" s="98" t="s">
        <v>170</v>
      </c>
      <c r="BA2712" s="24"/>
    </row>
    <row r="2713" spans="1:53" ht="84.75" customHeight="1">
      <c r="A2713" s="23" t="str">
        <f>+IFERROR(VLOOKUP(R2713,'[2]Listas niveles'!$D$2:$E$11,2,FALSE),"")</f>
        <v>DTPA</v>
      </c>
      <c r="B2713" s="23" t="str">
        <f>+IFERROR(VLOOKUP(AS2713,'[2]Listas anexo 1'!$A$7:$B$8,2,FALSE),"")</f>
        <v>ADMIN</v>
      </c>
      <c r="C2713" s="23" t="str">
        <f>+IFERROR(VLOOKUP(AT2713,'[2]Listas anexo 1'!$A$13:$B$15,2,FALSE),"")</f>
        <v>ADMINYCOOR</v>
      </c>
      <c r="D2713" s="23" t="str">
        <f>+IFERROR(VLOOKUP(AT2713,'[2]Listas anexo 1'!$A$13:$C$15,3,FALSE),"")</f>
        <v>CONTRIBUIR</v>
      </c>
      <c r="E2713" s="23" t="str">
        <f>+IFERROR(VLOOKUP(AT2713,'[2]Listas anexo 1'!$A$19:$B$21,2,FALSE),"")</f>
        <v>ADMINOB</v>
      </c>
      <c r="F2713" s="23" t="str">
        <f>+IFERROR(VLOOKUP(AV2713,'[2]Listas anexo 1'!$J$13:$K$21,2,FALSE),"")</f>
        <v>ADOBIII</v>
      </c>
      <c r="G2713" s="23" t="str">
        <f>+IFERROR(VLOOKUP(AW2713,'[2]LISTAS ANEXO 1. 2'!$A$9:$B$38,2,FALSE),"")</f>
        <v>AVII</v>
      </c>
      <c r="H2713" s="23" t="str">
        <f>+IFERROR(IF(C2713="ADMINYCOOR",VLOOKUP(AY2713,'[2]LISTAS ANEXO 1. 3'!$B$13:$C$42,2,FALSE),IF(C2713="TASAS",VLOOKUP(AY2713,'[2]LISTAS ANEXO 1. 3'!$B$43:$C$51,2,FALSE),IF(C2713="FORTALECIMIENTO",VLOOKUP(AY2713,'[2]LISTAS ANEXO 1. 3'!$B$52:$C$58,2,FALSE),""))),"")</f>
        <v>II</v>
      </c>
      <c r="I2713" s="23" t="str">
        <f>+IFERROR(VLOOKUP(#REF!,'[2]LISTAS ANEXO 1. 4'!$B$74:$C$90,2,FALSE),"")</f>
        <v/>
      </c>
      <c r="J2713" s="23" t="str">
        <f>+IFERROR(VLOOKUP(X2713,[2]ORDINALES!$B$2:$C$5,2,FALSE),"")</f>
        <v>CTADOS</v>
      </c>
      <c r="K2713" s="23" t="str">
        <f>+IFERROR(VLOOKUP(#REF!,[2]REGION!$G$2:$I$1125,2,FALSE),"")</f>
        <v/>
      </c>
      <c r="L2713" s="23" t="str">
        <f>+IFERROR(VLOOKUP(AI2713,[2]REGION!$G$2:$I$1125,2,FALSE),"")</f>
        <v>VALLE</v>
      </c>
      <c r="M2713" s="23" t="str">
        <f>+IFERROR(VLOOKUP(#REF!,[2]ORDINALES!$H$2:$I$382,2,FALSE),"")</f>
        <v/>
      </c>
      <c r="N2713" s="23" t="str">
        <f>IFERROR(VLOOKUP(U2713,'[2]Lista Willy'!$B$11:$D$14,3,FALSE),"")</f>
        <v>REC_21</v>
      </c>
      <c r="O2713" s="24"/>
      <c r="P2713" s="90">
        <v>82066</v>
      </c>
      <c r="Q2713" s="90" t="s">
        <v>540</v>
      </c>
      <c r="R2713" s="90" t="s">
        <v>2496</v>
      </c>
      <c r="S2713" s="90" t="s">
        <v>2584</v>
      </c>
      <c r="T2713" s="90" t="s">
        <v>2496</v>
      </c>
      <c r="U2713" s="90" t="s">
        <v>1028</v>
      </c>
      <c r="V2713" s="94" t="s">
        <v>154</v>
      </c>
      <c r="W2713" s="90" t="s">
        <v>1177</v>
      </c>
      <c r="X2713" s="90" t="s">
        <v>55</v>
      </c>
      <c r="Y2713" s="90" t="s">
        <v>2640</v>
      </c>
      <c r="Z2713" s="87">
        <v>64581000</v>
      </c>
      <c r="AA2713" s="120"/>
      <c r="AB2713" s="87"/>
      <c r="AC2713" s="87"/>
      <c r="AD2713" s="87"/>
      <c r="AE2713" s="120">
        <v>64581000</v>
      </c>
      <c r="AF2713" s="120"/>
      <c r="AG2713" s="89">
        <v>0</v>
      </c>
      <c r="AH2713" s="90" t="s">
        <v>567</v>
      </c>
      <c r="AI2713" s="90" t="s">
        <v>1511</v>
      </c>
      <c r="AJ2713" s="90" t="s">
        <v>2498</v>
      </c>
      <c r="AK2713" s="90"/>
      <c r="AL2713" s="90" t="s">
        <v>57</v>
      </c>
      <c r="AM2713" s="90"/>
      <c r="AN2713" s="90" t="s">
        <v>57</v>
      </c>
      <c r="AO2713" s="90"/>
      <c r="AP2713" s="90" t="s">
        <v>57</v>
      </c>
      <c r="AQ2713" s="90"/>
      <c r="AR2713" s="90" t="s">
        <v>57</v>
      </c>
      <c r="AS2713" s="90" t="s">
        <v>60</v>
      </c>
      <c r="AT2713" s="90" t="s">
        <v>61</v>
      </c>
      <c r="AU2713" s="97" t="s">
        <v>62</v>
      </c>
      <c r="AV2713" s="98" t="s">
        <v>272</v>
      </c>
      <c r="AW2713" s="98" t="s">
        <v>484</v>
      </c>
      <c r="AX2713" s="97">
        <v>3202001</v>
      </c>
      <c r="AY2713" s="98" t="s">
        <v>485</v>
      </c>
      <c r="AZ2713" s="98" t="s">
        <v>530</v>
      </c>
      <c r="BA2713" s="24"/>
    </row>
    <row r="2714" spans="1:53" ht="84.75" customHeight="1">
      <c r="A2714" s="23" t="str">
        <f>+IFERROR(VLOOKUP(R2714,'[2]Listas niveles'!$D$2:$E$11,2,FALSE),"")</f>
        <v>DTPA</v>
      </c>
      <c r="B2714" s="23" t="str">
        <f>+IFERROR(VLOOKUP(AS2714,'[2]Listas anexo 1'!$A$7:$B$8,2,FALSE),"")</f>
        <v>ADMIN</v>
      </c>
      <c r="C2714" s="23" t="str">
        <f>+IFERROR(VLOOKUP(AT2714,'[2]Listas anexo 1'!$A$13:$B$15,2,FALSE),"")</f>
        <v>ADMINYCOOR</v>
      </c>
      <c r="D2714" s="23" t="str">
        <f>+IFERROR(VLOOKUP(AT2714,'[2]Listas anexo 1'!$A$13:$C$15,3,FALSE),"")</f>
        <v>CONTRIBUIR</v>
      </c>
      <c r="E2714" s="23" t="str">
        <f>+IFERROR(VLOOKUP(AT2714,'[2]Listas anexo 1'!$A$19:$B$21,2,FALSE),"")</f>
        <v>ADMINOB</v>
      </c>
      <c r="F2714" s="23" t="str">
        <f>+IFERROR(VLOOKUP(AV2714,'[2]Listas anexo 1'!$J$13:$K$21,2,FALSE),"")</f>
        <v>ADOBI</v>
      </c>
      <c r="G2714" s="23" t="str">
        <f>+IFERROR(VLOOKUP(AW2714,'[2]LISTAS ANEXO 1. 2'!$A$9:$B$38,2,FALSE),"")</f>
        <v>AIII</v>
      </c>
      <c r="H2714" s="23" t="str">
        <f>+IFERROR(IF(C2714="ADMINYCOOR",VLOOKUP(AY2714,'[2]LISTAS ANEXO 1. 3'!$B$13:$C$42,2,FALSE),IF(C2714="TASAS",VLOOKUP(AY2714,'[2]LISTAS ANEXO 1. 3'!$B$43:$C$51,2,FALSE),IF(C2714="FORTALECIMIENTO",VLOOKUP(AY2714,'[2]LISTAS ANEXO 1. 3'!$B$52:$C$58,2,FALSE),""))),"")</f>
        <v>DD</v>
      </c>
      <c r="I2714" s="23" t="str">
        <f>+IFERROR(VLOOKUP(#REF!,'[2]LISTAS ANEXO 1. 4'!$B$74:$C$90,2,FALSE),"")</f>
        <v/>
      </c>
      <c r="J2714" s="23" t="str">
        <f>+IFERROR(VLOOKUP(X2714,[2]ORDINALES!$B$2:$C$5,2,FALSE),"")</f>
        <v>CTADOS</v>
      </c>
      <c r="K2714" s="23" t="str">
        <f>+IFERROR(VLOOKUP(#REF!,[2]REGION!$G$2:$I$1125,2,FALSE),"")</f>
        <v/>
      </c>
      <c r="L2714" s="23" t="str">
        <f>+IFERROR(VLOOKUP(AI2714,[2]REGION!$G$2:$I$1125,2,FALSE),"")</f>
        <v>VALLE</v>
      </c>
      <c r="M2714" s="23" t="str">
        <f>+IFERROR(VLOOKUP(#REF!,[2]ORDINALES!$H$2:$I$382,2,FALSE),"")</f>
        <v/>
      </c>
      <c r="N2714" s="23" t="str">
        <f>IFERROR(VLOOKUP(U2714,'[2]Lista Willy'!$B$11:$D$14,3,FALSE),"")</f>
        <v>REC_21</v>
      </c>
      <c r="O2714" s="24"/>
      <c r="P2714" s="90">
        <v>82067</v>
      </c>
      <c r="Q2714" s="90" t="s">
        <v>540</v>
      </c>
      <c r="R2714" s="90" t="s">
        <v>2496</v>
      </c>
      <c r="S2714" s="90" t="s">
        <v>2584</v>
      </c>
      <c r="T2714" s="90" t="s">
        <v>2496</v>
      </c>
      <c r="U2714" s="90" t="s">
        <v>1028</v>
      </c>
      <c r="V2714" s="94" t="s">
        <v>154</v>
      </c>
      <c r="W2714" s="90" t="s">
        <v>1177</v>
      </c>
      <c r="X2714" s="90" t="s">
        <v>55</v>
      </c>
      <c r="Y2714" s="90" t="s">
        <v>2641</v>
      </c>
      <c r="Z2714" s="87">
        <v>47993880</v>
      </c>
      <c r="AA2714" s="120"/>
      <c r="AB2714" s="87"/>
      <c r="AC2714" s="87"/>
      <c r="AD2714" s="87"/>
      <c r="AE2714" s="120">
        <v>47993880</v>
      </c>
      <c r="AF2714" s="120"/>
      <c r="AG2714" s="89">
        <v>0</v>
      </c>
      <c r="AH2714" s="90" t="s">
        <v>567</v>
      </c>
      <c r="AI2714" s="90" t="s">
        <v>1511</v>
      </c>
      <c r="AJ2714" s="90" t="s">
        <v>2498</v>
      </c>
      <c r="AK2714" s="90"/>
      <c r="AL2714" s="90" t="s">
        <v>57</v>
      </c>
      <c r="AM2714" s="90"/>
      <c r="AN2714" s="90" t="s">
        <v>57</v>
      </c>
      <c r="AO2714" s="90"/>
      <c r="AP2714" s="90" t="s">
        <v>57</v>
      </c>
      <c r="AQ2714" s="90"/>
      <c r="AR2714" s="90" t="s">
        <v>57</v>
      </c>
      <c r="AS2714" s="90" t="s">
        <v>60</v>
      </c>
      <c r="AT2714" s="90" t="s">
        <v>61</v>
      </c>
      <c r="AU2714" s="97" t="s">
        <v>62</v>
      </c>
      <c r="AV2714" s="98" t="s">
        <v>125</v>
      </c>
      <c r="AW2714" s="98" t="s">
        <v>324</v>
      </c>
      <c r="AX2714" s="97">
        <v>3202005</v>
      </c>
      <c r="AY2714" s="98" t="s">
        <v>325</v>
      </c>
      <c r="AZ2714" s="98" t="s">
        <v>389</v>
      </c>
      <c r="BA2714" s="24"/>
    </row>
    <row r="2715" spans="1:53" ht="84.75" customHeight="1">
      <c r="A2715" s="23" t="str">
        <f>+IFERROR(VLOOKUP(R2715,'[2]Listas niveles'!$D$2:$E$11,2,FALSE),"")</f>
        <v>DTPA</v>
      </c>
      <c r="B2715" s="23" t="str">
        <f>+IFERROR(VLOOKUP(AS2715,'[2]Listas anexo 1'!$A$7:$B$8,2,FALSE),"")</f>
        <v>ADMIN</v>
      </c>
      <c r="C2715" s="23" t="str">
        <f>+IFERROR(VLOOKUP(AT2715,'[2]Listas anexo 1'!$A$13:$B$15,2,FALSE),"")</f>
        <v>ADMINYCOOR</v>
      </c>
      <c r="D2715" s="23" t="str">
        <f>+IFERROR(VLOOKUP(AT2715,'[2]Listas anexo 1'!$A$13:$C$15,3,FALSE),"")</f>
        <v>CONTRIBUIR</v>
      </c>
      <c r="E2715" s="23" t="str">
        <f>+IFERROR(VLOOKUP(AT2715,'[2]Listas anexo 1'!$A$19:$B$21,2,FALSE),"")</f>
        <v>ADMINOB</v>
      </c>
      <c r="F2715" s="23" t="str">
        <f>+IFERROR(VLOOKUP(AV2715,'[2]Listas anexo 1'!$J$13:$K$21,2,FALSE),"")</f>
        <v>ADOBI</v>
      </c>
      <c r="G2715" s="23" t="str">
        <f>+IFERROR(VLOOKUP(AW2715,'[2]LISTAS ANEXO 1. 2'!$A$9:$B$38,2,FALSE),"")</f>
        <v>AIII</v>
      </c>
      <c r="H2715" s="23" t="str">
        <f>+IFERROR(IF(C2715="ADMINYCOOR",VLOOKUP(AY2715,'[2]LISTAS ANEXO 1. 3'!$B$13:$C$42,2,FALSE),IF(C2715="TASAS",VLOOKUP(AY2715,'[2]LISTAS ANEXO 1. 3'!$B$43:$C$51,2,FALSE),IF(C2715="FORTALECIMIENTO",VLOOKUP(AY2715,'[2]LISTAS ANEXO 1. 3'!$B$52:$C$58,2,FALSE),""))),"")</f>
        <v>DD</v>
      </c>
      <c r="I2715" s="23" t="str">
        <f>+IFERROR(VLOOKUP(#REF!,'[2]LISTAS ANEXO 1. 4'!$B$74:$C$90,2,FALSE),"")</f>
        <v/>
      </c>
      <c r="J2715" s="23" t="str">
        <f>+IFERROR(VLOOKUP(X2715,[2]ORDINALES!$B$2:$C$5,2,FALSE),"")</f>
        <v>CTADOS</v>
      </c>
      <c r="K2715" s="23" t="str">
        <f>+IFERROR(VLOOKUP(#REF!,[2]REGION!$G$2:$I$1125,2,FALSE),"")</f>
        <v/>
      </c>
      <c r="L2715" s="23" t="str">
        <f>+IFERROR(VLOOKUP(AI2715,[2]REGION!$G$2:$I$1125,2,FALSE),"")</f>
        <v>VALLE</v>
      </c>
      <c r="M2715" s="23" t="str">
        <f>+IFERROR(VLOOKUP(#REF!,[2]ORDINALES!$H$2:$I$382,2,FALSE),"")</f>
        <v/>
      </c>
      <c r="N2715" s="23" t="str">
        <f>IFERROR(VLOOKUP(U2715,'[2]Lista Willy'!$B$11:$D$14,3,FALSE),"")</f>
        <v>REC_21</v>
      </c>
      <c r="O2715" s="24"/>
      <c r="P2715" s="90">
        <v>82068</v>
      </c>
      <c r="Q2715" s="90" t="s">
        <v>540</v>
      </c>
      <c r="R2715" s="90" t="s">
        <v>2496</v>
      </c>
      <c r="S2715" s="90" t="s">
        <v>2584</v>
      </c>
      <c r="T2715" s="90" t="s">
        <v>2496</v>
      </c>
      <c r="U2715" s="90" t="s">
        <v>1028</v>
      </c>
      <c r="V2715" s="94" t="s">
        <v>154</v>
      </c>
      <c r="W2715" s="90" t="s">
        <v>1177</v>
      </c>
      <c r="X2715" s="90" t="s">
        <v>55</v>
      </c>
      <c r="Y2715" s="90" t="s">
        <v>2642</v>
      </c>
      <c r="Z2715" s="87">
        <v>52797800</v>
      </c>
      <c r="AA2715" s="120"/>
      <c r="AB2715" s="87"/>
      <c r="AC2715" s="87"/>
      <c r="AD2715" s="87"/>
      <c r="AE2715" s="120">
        <v>52797800</v>
      </c>
      <c r="AF2715" s="120"/>
      <c r="AG2715" s="89">
        <v>0</v>
      </c>
      <c r="AH2715" s="90" t="s">
        <v>567</v>
      </c>
      <c r="AI2715" s="90" t="s">
        <v>1511</v>
      </c>
      <c r="AJ2715" s="90" t="s">
        <v>2498</v>
      </c>
      <c r="AK2715" s="90"/>
      <c r="AL2715" s="90" t="s">
        <v>57</v>
      </c>
      <c r="AM2715" s="90"/>
      <c r="AN2715" s="90" t="s">
        <v>57</v>
      </c>
      <c r="AO2715" s="90"/>
      <c r="AP2715" s="90" t="s">
        <v>57</v>
      </c>
      <c r="AQ2715" s="90"/>
      <c r="AR2715" s="90" t="s">
        <v>57</v>
      </c>
      <c r="AS2715" s="90" t="s">
        <v>60</v>
      </c>
      <c r="AT2715" s="90" t="s">
        <v>61</v>
      </c>
      <c r="AU2715" s="97" t="s">
        <v>62</v>
      </c>
      <c r="AV2715" s="98" t="s">
        <v>125</v>
      </c>
      <c r="AW2715" s="98" t="s">
        <v>324</v>
      </c>
      <c r="AX2715" s="97">
        <v>3202005</v>
      </c>
      <c r="AY2715" s="98" t="s">
        <v>325</v>
      </c>
      <c r="AZ2715" s="98" t="s">
        <v>389</v>
      </c>
      <c r="BA2715" s="24"/>
    </row>
    <row r="2716" spans="1:53" ht="84.75" customHeight="1">
      <c r="A2716" s="23" t="str">
        <f>+IFERROR(VLOOKUP(R2716,'[2]Listas niveles'!$D$2:$E$11,2,FALSE),"")</f>
        <v>DTPA</v>
      </c>
      <c r="B2716" s="23" t="str">
        <f>+IFERROR(VLOOKUP(AS2716,'[2]Listas anexo 1'!$A$7:$B$8,2,FALSE),"")</f>
        <v>ADMIN</v>
      </c>
      <c r="C2716" s="23" t="str">
        <f>+IFERROR(VLOOKUP(AT2716,'[2]Listas anexo 1'!$A$13:$B$15,2,FALSE),"")</f>
        <v>ADMINYCOOR</v>
      </c>
      <c r="D2716" s="23" t="str">
        <f>+IFERROR(VLOOKUP(AT2716,'[2]Listas anexo 1'!$A$13:$C$15,3,FALSE),"")</f>
        <v>CONTRIBUIR</v>
      </c>
      <c r="E2716" s="23" t="str">
        <f>+IFERROR(VLOOKUP(AT2716,'[2]Listas anexo 1'!$A$19:$B$21,2,FALSE),"")</f>
        <v>ADMINOB</v>
      </c>
      <c r="F2716" s="23" t="str">
        <f>+IFERROR(VLOOKUP(AV2716,'[2]Listas anexo 1'!$J$13:$K$21,2,FALSE),"")</f>
        <v>ADOBI</v>
      </c>
      <c r="G2716" s="23" t="str">
        <f>+IFERROR(VLOOKUP(AW2716,'[2]LISTAS ANEXO 1. 2'!$A$9:$B$38,2,FALSE),"")</f>
        <v>AIII</v>
      </c>
      <c r="H2716" s="23" t="str">
        <f>+IFERROR(IF(C2716="ADMINYCOOR",VLOOKUP(AY2716,'[2]LISTAS ANEXO 1. 3'!$B$13:$C$42,2,FALSE),IF(C2716="TASAS",VLOOKUP(AY2716,'[2]LISTAS ANEXO 1. 3'!$B$43:$C$51,2,FALSE),IF(C2716="FORTALECIMIENTO",VLOOKUP(AY2716,'[2]LISTAS ANEXO 1. 3'!$B$52:$C$58,2,FALSE),""))),"")</f>
        <v>DD</v>
      </c>
      <c r="I2716" s="23" t="str">
        <f>+IFERROR(VLOOKUP(#REF!,'[2]LISTAS ANEXO 1. 4'!$B$74:$C$90,2,FALSE),"")</f>
        <v/>
      </c>
      <c r="J2716" s="23" t="str">
        <f>+IFERROR(VLOOKUP(X2716,[2]ORDINALES!$B$2:$C$5,2,FALSE),"")</f>
        <v>CTADOS</v>
      </c>
      <c r="K2716" s="23" t="str">
        <f>+IFERROR(VLOOKUP(#REF!,[2]REGION!$G$2:$I$1125,2,FALSE),"")</f>
        <v/>
      </c>
      <c r="L2716" s="23" t="str">
        <f>+IFERROR(VLOOKUP(AI2716,[2]REGION!$G$2:$I$1125,2,FALSE),"")</f>
        <v>VALLE</v>
      </c>
      <c r="M2716" s="23" t="str">
        <f>+IFERROR(VLOOKUP(#REF!,[2]ORDINALES!$H$2:$I$382,2,FALSE),"")</f>
        <v/>
      </c>
      <c r="N2716" s="23" t="str">
        <f>IFERROR(VLOOKUP(U2716,'[2]Lista Willy'!$B$11:$D$14,3,FALSE),"")</f>
        <v>REC_21</v>
      </c>
      <c r="O2716" s="24"/>
      <c r="P2716" s="90">
        <v>82069</v>
      </c>
      <c r="Q2716" s="90" t="s">
        <v>540</v>
      </c>
      <c r="R2716" s="90" t="s">
        <v>2496</v>
      </c>
      <c r="S2716" s="90" t="s">
        <v>2584</v>
      </c>
      <c r="T2716" s="90" t="s">
        <v>2496</v>
      </c>
      <c r="U2716" s="90" t="s">
        <v>1028</v>
      </c>
      <c r="V2716" s="94" t="s">
        <v>154</v>
      </c>
      <c r="W2716" s="90" t="s">
        <v>1177</v>
      </c>
      <c r="X2716" s="90" t="s">
        <v>55</v>
      </c>
      <c r="Y2716" s="90" t="s">
        <v>2643</v>
      </c>
      <c r="Z2716" s="87">
        <v>46453000</v>
      </c>
      <c r="AA2716" s="120"/>
      <c r="AB2716" s="87"/>
      <c r="AC2716" s="87"/>
      <c r="AD2716" s="87"/>
      <c r="AE2716" s="120">
        <v>46453000</v>
      </c>
      <c r="AF2716" s="120"/>
      <c r="AG2716" s="89">
        <v>0</v>
      </c>
      <c r="AH2716" s="90" t="s">
        <v>567</v>
      </c>
      <c r="AI2716" s="90" t="s">
        <v>1511</v>
      </c>
      <c r="AJ2716" s="90" t="s">
        <v>2498</v>
      </c>
      <c r="AK2716" s="90"/>
      <c r="AL2716" s="90" t="s">
        <v>57</v>
      </c>
      <c r="AM2716" s="90"/>
      <c r="AN2716" s="90" t="s">
        <v>57</v>
      </c>
      <c r="AO2716" s="90"/>
      <c r="AP2716" s="90" t="s">
        <v>57</v>
      </c>
      <c r="AQ2716" s="90"/>
      <c r="AR2716" s="90" t="s">
        <v>57</v>
      </c>
      <c r="AS2716" s="90" t="s">
        <v>60</v>
      </c>
      <c r="AT2716" s="90" t="s">
        <v>61</v>
      </c>
      <c r="AU2716" s="97" t="s">
        <v>62</v>
      </c>
      <c r="AV2716" s="98" t="s">
        <v>125</v>
      </c>
      <c r="AW2716" s="98" t="s">
        <v>324</v>
      </c>
      <c r="AX2716" s="97">
        <v>3202005</v>
      </c>
      <c r="AY2716" s="98" t="s">
        <v>325</v>
      </c>
      <c r="AZ2716" s="98" t="s">
        <v>389</v>
      </c>
      <c r="BA2716" s="24"/>
    </row>
    <row r="2717" spans="1:53" ht="84.75" customHeight="1">
      <c r="A2717" s="23" t="str">
        <f>+IFERROR(VLOOKUP(R2717,'[2]Listas niveles'!$D$2:$E$11,2,FALSE),"")</f>
        <v>DTPA</v>
      </c>
      <c r="B2717" s="23" t="str">
        <f>+IFERROR(VLOOKUP(AS2717,'[2]Listas anexo 1'!$A$7:$B$8,2,FALSE),"")</f>
        <v>ADMIN</v>
      </c>
      <c r="C2717" s="23" t="str">
        <f>+IFERROR(VLOOKUP(AT2717,'[2]Listas anexo 1'!$A$13:$B$15,2,FALSE),"")</f>
        <v>ADMINYCOOR</v>
      </c>
      <c r="D2717" s="23" t="str">
        <f>+IFERROR(VLOOKUP(AT2717,'[2]Listas anexo 1'!$A$13:$C$15,3,FALSE),"")</f>
        <v>CONTRIBUIR</v>
      </c>
      <c r="E2717" s="23" t="str">
        <f>+IFERROR(VLOOKUP(AT2717,'[2]Listas anexo 1'!$A$19:$B$21,2,FALSE),"")</f>
        <v>ADMINOB</v>
      </c>
      <c r="F2717" s="23" t="str">
        <f>+IFERROR(VLOOKUP(AV2717,'[2]Listas anexo 1'!$J$13:$K$21,2,FALSE),"")</f>
        <v>ADOBI</v>
      </c>
      <c r="G2717" s="23" t="str">
        <f>+IFERROR(VLOOKUP(AW2717,'[2]LISTAS ANEXO 1. 2'!$A$9:$B$38,2,FALSE),"")</f>
        <v>AIII</v>
      </c>
      <c r="H2717" s="23" t="str">
        <f>+IFERROR(IF(C2717="ADMINYCOOR",VLOOKUP(AY2717,'[2]LISTAS ANEXO 1. 3'!$B$13:$C$42,2,FALSE),IF(C2717="TASAS",VLOOKUP(AY2717,'[2]LISTAS ANEXO 1. 3'!$B$43:$C$51,2,FALSE),IF(C2717="FORTALECIMIENTO",VLOOKUP(AY2717,'[2]LISTAS ANEXO 1. 3'!$B$52:$C$58,2,FALSE),""))),"")</f>
        <v>DD</v>
      </c>
      <c r="I2717" s="23" t="str">
        <f>+IFERROR(VLOOKUP(#REF!,'[2]LISTAS ANEXO 1. 4'!$B$74:$C$90,2,FALSE),"")</f>
        <v/>
      </c>
      <c r="J2717" s="23" t="str">
        <f>+IFERROR(VLOOKUP(X2717,[2]ORDINALES!$B$2:$C$5,2,FALSE),"")</f>
        <v>CTADOS</v>
      </c>
      <c r="K2717" s="23" t="str">
        <f>+IFERROR(VLOOKUP(#REF!,[2]REGION!$G$2:$I$1125,2,FALSE),"")</f>
        <v/>
      </c>
      <c r="L2717" s="23" t="str">
        <f>+IFERROR(VLOOKUP(AI2717,[2]REGION!$G$2:$I$1125,2,FALSE),"")</f>
        <v>VALLE</v>
      </c>
      <c r="M2717" s="23" t="str">
        <f>+IFERROR(VLOOKUP(#REF!,[2]ORDINALES!$H$2:$I$382,2,FALSE),"")</f>
        <v/>
      </c>
      <c r="N2717" s="23" t="str">
        <f>IFERROR(VLOOKUP(U2717,'[2]Lista Willy'!$B$11:$D$14,3,FALSE),"")</f>
        <v>REC_21</v>
      </c>
      <c r="O2717" s="24"/>
      <c r="P2717" s="90">
        <v>82070</v>
      </c>
      <c r="Q2717" s="90" t="s">
        <v>540</v>
      </c>
      <c r="R2717" s="90" t="s">
        <v>2496</v>
      </c>
      <c r="S2717" s="90" t="s">
        <v>2584</v>
      </c>
      <c r="T2717" s="90" t="s">
        <v>2496</v>
      </c>
      <c r="U2717" s="90" t="s">
        <v>1028</v>
      </c>
      <c r="V2717" s="94" t="s">
        <v>154</v>
      </c>
      <c r="W2717" s="90" t="s">
        <v>1177</v>
      </c>
      <c r="X2717" s="90" t="s">
        <v>55</v>
      </c>
      <c r="Y2717" s="121" t="s">
        <v>2644</v>
      </c>
      <c r="Z2717" s="87">
        <v>100000000</v>
      </c>
      <c r="AA2717" s="120"/>
      <c r="AB2717" s="87"/>
      <c r="AC2717" s="87"/>
      <c r="AD2717" s="87"/>
      <c r="AE2717" s="120">
        <v>100000000</v>
      </c>
      <c r="AF2717" s="120"/>
      <c r="AG2717" s="89">
        <v>0</v>
      </c>
      <c r="AH2717" s="90" t="s">
        <v>567</v>
      </c>
      <c r="AI2717" s="90" t="s">
        <v>1511</v>
      </c>
      <c r="AJ2717" s="90" t="s">
        <v>2498</v>
      </c>
      <c r="AK2717" s="90"/>
      <c r="AL2717" s="90" t="s">
        <v>57</v>
      </c>
      <c r="AM2717" s="90"/>
      <c r="AN2717" s="90" t="s">
        <v>57</v>
      </c>
      <c r="AO2717" s="90"/>
      <c r="AP2717" s="90" t="s">
        <v>57</v>
      </c>
      <c r="AQ2717" s="90"/>
      <c r="AR2717" s="90" t="s">
        <v>57</v>
      </c>
      <c r="AS2717" s="90" t="s">
        <v>60</v>
      </c>
      <c r="AT2717" s="90" t="s">
        <v>61</v>
      </c>
      <c r="AU2717" s="97" t="s">
        <v>62</v>
      </c>
      <c r="AV2717" s="98" t="s">
        <v>125</v>
      </c>
      <c r="AW2717" s="98" t="s">
        <v>324</v>
      </c>
      <c r="AX2717" s="97">
        <v>3202005</v>
      </c>
      <c r="AY2717" s="98" t="s">
        <v>325</v>
      </c>
      <c r="AZ2717" s="98" t="s">
        <v>389</v>
      </c>
      <c r="BA2717" s="24"/>
    </row>
    <row r="2718" spans="1:53" ht="84.75" customHeight="1">
      <c r="A2718" s="23" t="str">
        <f>+IFERROR(VLOOKUP(R2718,'[2]Listas niveles'!$D$2:$E$11,2,FALSE),"")</f>
        <v>DTPA</v>
      </c>
      <c r="B2718" s="23" t="str">
        <f>+IFERROR(VLOOKUP(AS2718,'[2]Listas anexo 1'!$A$7:$B$8,2,FALSE),"")</f>
        <v>ADMIN</v>
      </c>
      <c r="C2718" s="23" t="str">
        <f>+IFERROR(VLOOKUP(AT2718,'[2]Listas anexo 1'!$A$13:$B$15,2,FALSE),"")</f>
        <v>ADMINYCOOR</v>
      </c>
      <c r="D2718" s="23" t="str">
        <f>+IFERROR(VLOOKUP(AT2718,'[2]Listas anexo 1'!$A$13:$C$15,3,FALSE),"")</f>
        <v>CONTRIBUIR</v>
      </c>
      <c r="E2718" s="23" t="str">
        <f>+IFERROR(VLOOKUP(AT2718,'[2]Listas anexo 1'!$A$19:$B$21,2,FALSE),"")</f>
        <v>ADMINOB</v>
      </c>
      <c r="F2718" s="23" t="str">
        <f>+IFERROR(VLOOKUP(AV2718,'[2]Listas anexo 1'!$J$13:$K$21,2,FALSE),"")</f>
        <v>ADOBIII</v>
      </c>
      <c r="G2718" s="23" t="str">
        <f>+IFERROR(VLOOKUP(AW2718,'[2]LISTAS ANEXO 1. 2'!$A$9:$B$38,2,FALSE),"")</f>
        <v>AIX</v>
      </c>
      <c r="H2718" s="23" t="str">
        <f>+IFERROR(IF(C2718="ADMINYCOOR",VLOOKUP(AY2718,'[2]LISTAS ANEXO 1. 3'!$B$13:$C$42,2,FALSE),IF(C2718="TASAS",VLOOKUP(AY2718,'[2]LISTAS ANEXO 1. 3'!$B$43:$C$51,2,FALSE),IF(C2718="FORTALECIMIENTO",VLOOKUP(AY2718,'[2]LISTAS ANEXO 1. 3'!$B$52:$C$58,2,FALSE),""))),"")</f>
        <v>MM</v>
      </c>
      <c r="I2718" s="23" t="str">
        <f>+IFERROR(VLOOKUP(#REF!,'[2]LISTAS ANEXO 1. 4'!$B$74:$C$90,2,FALSE),"")</f>
        <v/>
      </c>
      <c r="J2718" s="23" t="str">
        <f>+IFERROR(VLOOKUP(X2718,[2]ORDINALES!$B$2:$C$5,2,FALSE),"")</f>
        <v>CTADOS</v>
      </c>
      <c r="K2718" s="23" t="str">
        <f>+IFERROR(VLOOKUP(#REF!,[2]REGION!$G$2:$I$1125,2,FALSE),"")</f>
        <v/>
      </c>
      <c r="L2718" s="23" t="str">
        <f>+IFERROR(VLOOKUP(AI2718,[2]REGION!$G$2:$I$1125,2,FALSE),"")</f>
        <v>VALLE</v>
      </c>
      <c r="M2718" s="23" t="str">
        <f>+IFERROR(VLOOKUP(#REF!,[2]ORDINALES!$H$2:$I$382,2,FALSE),"")</f>
        <v/>
      </c>
      <c r="N2718" s="23" t="str">
        <f>IFERROR(VLOOKUP(U2718,'[2]Lista Willy'!$B$11:$D$14,3,FALSE),"")</f>
        <v>REC_21</v>
      </c>
      <c r="O2718" s="24"/>
      <c r="P2718" s="90">
        <v>82071</v>
      </c>
      <c r="Q2718" s="90" t="s">
        <v>540</v>
      </c>
      <c r="R2718" s="90" t="s">
        <v>2496</v>
      </c>
      <c r="S2718" s="90" t="s">
        <v>2584</v>
      </c>
      <c r="T2718" s="90" t="s">
        <v>2496</v>
      </c>
      <c r="U2718" s="90" t="s">
        <v>1028</v>
      </c>
      <c r="V2718" s="94" t="s">
        <v>154</v>
      </c>
      <c r="W2718" s="90" t="s">
        <v>1177</v>
      </c>
      <c r="X2718" s="90" t="s">
        <v>55</v>
      </c>
      <c r="Y2718" s="90" t="s">
        <v>2575</v>
      </c>
      <c r="Z2718" s="87">
        <v>33990000</v>
      </c>
      <c r="AA2718" s="120"/>
      <c r="AB2718" s="87"/>
      <c r="AC2718" s="87"/>
      <c r="AD2718" s="87"/>
      <c r="AE2718" s="120">
        <v>33990000</v>
      </c>
      <c r="AF2718" s="120"/>
      <c r="AG2718" s="89">
        <v>0</v>
      </c>
      <c r="AH2718" s="90" t="s">
        <v>567</v>
      </c>
      <c r="AI2718" s="90" t="s">
        <v>1511</v>
      </c>
      <c r="AJ2718" s="90" t="s">
        <v>2498</v>
      </c>
      <c r="AK2718" s="90"/>
      <c r="AL2718" s="90" t="s">
        <v>57</v>
      </c>
      <c r="AM2718" s="90"/>
      <c r="AN2718" s="90" t="s">
        <v>57</v>
      </c>
      <c r="AO2718" s="90"/>
      <c r="AP2718" s="90" t="s">
        <v>57</v>
      </c>
      <c r="AQ2718" s="90"/>
      <c r="AR2718" s="90" t="s">
        <v>57</v>
      </c>
      <c r="AS2718" s="90" t="s">
        <v>60</v>
      </c>
      <c r="AT2718" s="90" t="s">
        <v>61</v>
      </c>
      <c r="AU2718" s="97" t="s">
        <v>62</v>
      </c>
      <c r="AV2718" s="98" t="s">
        <v>272</v>
      </c>
      <c r="AW2718" s="98" t="s">
        <v>413</v>
      </c>
      <c r="AX2718" s="97">
        <v>3202014</v>
      </c>
      <c r="AY2718" s="98" t="s">
        <v>414</v>
      </c>
      <c r="AZ2718" s="98" t="s">
        <v>415</v>
      </c>
      <c r="BA2718" s="24"/>
    </row>
    <row r="2719" spans="1:53" ht="84.75" customHeight="1">
      <c r="A2719" s="23" t="str">
        <f>+IFERROR(VLOOKUP(R2719,'[2]Listas niveles'!$D$2:$E$11,2,FALSE),"")</f>
        <v>DTPA</v>
      </c>
      <c r="B2719" s="23" t="str">
        <f>+IFERROR(VLOOKUP(AS2719,'[2]Listas anexo 1'!$A$7:$B$8,2,FALSE),"")</f>
        <v>ADMIN</v>
      </c>
      <c r="C2719" s="23" t="str">
        <f>+IFERROR(VLOOKUP(AT2719,'[2]Listas anexo 1'!$A$13:$B$15,2,FALSE),"")</f>
        <v>ADMINYCOOR</v>
      </c>
      <c r="D2719" s="23" t="str">
        <f>+IFERROR(VLOOKUP(AT2719,'[2]Listas anexo 1'!$A$13:$C$15,3,FALSE),"")</f>
        <v>CONTRIBUIR</v>
      </c>
      <c r="E2719" s="23" t="str">
        <f>+IFERROR(VLOOKUP(AT2719,'[2]Listas anexo 1'!$A$19:$B$21,2,FALSE),"")</f>
        <v>ADMINOB</v>
      </c>
      <c r="F2719" s="23" t="str">
        <f>+IFERROR(VLOOKUP(AV2719,'[2]Listas anexo 1'!$J$13:$K$21,2,FALSE),"")</f>
        <v>ADOBIII</v>
      </c>
      <c r="G2719" s="23" t="str">
        <f>+IFERROR(VLOOKUP(AW2719,'[2]LISTAS ANEXO 1. 2'!$A$9:$B$38,2,FALSE),"")</f>
        <v>AIX</v>
      </c>
      <c r="H2719" s="23" t="str">
        <f>+IFERROR(IF(C2719="ADMINYCOOR",VLOOKUP(AY2719,'[2]LISTAS ANEXO 1. 3'!$B$13:$C$42,2,FALSE),IF(C2719="TASAS",VLOOKUP(AY2719,'[2]LISTAS ANEXO 1. 3'!$B$43:$C$51,2,FALSE),IF(C2719="FORTALECIMIENTO",VLOOKUP(AY2719,'[2]LISTAS ANEXO 1. 3'!$B$52:$C$58,2,FALSE),""))),"")</f>
        <v>MM</v>
      </c>
      <c r="I2719" s="23" t="str">
        <f>+IFERROR(VLOOKUP(#REF!,'[2]LISTAS ANEXO 1. 4'!$B$74:$C$90,2,FALSE),"")</f>
        <v/>
      </c>
      <c r="J2719" s="23" t="str">
        <f>+IFERROR(VLOOKUP(X2719,[2]ORDINALES!$B$2:$C$5,2,FALSE),"")</f>
        <v>CTADOS</v>
      </c>
      <c r="K2719" s="23" t="str">
        <f>+IFERROR(VLOOKUP(#REF!,[2]REGION!$G$2:$I$1125,2,FALSE),"")</f>
        <v/>
      </c>
      <c r="L2719" s="23" t="str">
        <f>+IFERROR(VLOOKUP(AI2719,[2]REGION!$G$2:$I$1125,2,FALSE),"")</f>
        <v>VALLE</v>
      </c>
      <c r="M2719" s="23" t="str">
        <f>+IFERROR(VLOOKUP(#REF!,[2]ORDINALES!$H$2:$I$382,2,FALSE),"")</f>
        <v/>
      </c>
      <c r="N2719" s="23" t="str">
        <f>IFERROR(VLOOKUP(U2719,'[2]Lista Willy'!$B$11:$D$14,3,FALSE),"")</f>
        <v>REC_21</v>
      </c>
      <c r="O2719" s="24"/>
      <c r="P2719" s="90">
        <v>82072</v>
      </c>
      <c r="Q2719" s="90" t="s">
        <v>540</v>
      </c>
      <c r="R2719" s="90" t="s">
        <v>2496</v>
      </c>
      <c r="S2719" s="90" t="s">
        <v>2584</v>
      </c>
      <c r="T2719" s="90" t="s">
        <v>2496</v>
      </c>
      <c r="U2719" s="90" t="s">
        <v>1028</v>
      </c>
      <c r="V2719" s="94" t="s">
        <v>154</v>
      </c>
      <c r="W2719" s="90" t="s">
        <v>1177</v>
      </c>
      <c r="X2719" s="90" t="s">
        <v>55</v>
      </c>
      <c r="Y2719" s="90" t="s">
        <v>2645</v>
      </c>
      <c r="Z2719" s="87">
        <v>37762890</v>
      </c>
      <c r="AA2719" s="120"/>
      <c r="AB2719" s="87"/>
      <c r="AC2719" s="87"/>
      <c r="AD2719" s="87"/>
      <c r="AE2719" s="120">
        <v>37762890</v>
      </c>
      <c r="AF2719" s="120"/>
      <c r="AG2719" s="89">
        <v>0</v>
      </c>
      <c r="AH2719" s="90" t="s">
        <v>567</v>
      </c>
      <c r="AI2719" s="90" t="s">
        <v>1511</v>
      </c>
      <c r="AJ2719" s="90" t="s">
        <v>2498</v>
      </c>
      <c r="AK2719" s="90"/>
      <c r="AL2719" s="90" t="s">
        <v>57</v>
      </c>
      <c r="AM2719" s="90"/>
      <c r="AN2719" s="90" t="s">
        <v>57</v>
      </c>
      <c r="AO2719" s="90"/>
      <c r="AP2719" s="90" t="s">
        <v>57</v>
      </c>
      <c r="AQ2719" s="90"/>
      <c r="AR2719" s="90" t="s">
        <v>57</v>
      </c>
      <c r="AS2719" s="90" t="s">
        <v>60</v>
      </c>
      <c r="AT2719" s="90" t="s">
        <v>61</v>
      </c>
      <c r="AU2719" s="97" t="s">
        <v>62</v>
      </c>
      <c r="AV2719" s="98" t="s">
        <v>272</v>
      </c>
      <c r="AW2719" s="98" t="s">
        <v>413</v>
      </c>
      <c r="AX2719" s="97">
        <v>3202014</v>
      </c>
      <c r="AY2719" s="98" t="s">
        <v>414</v>
      </c>
      <c r="AZ2719" s="98" t="s">
        <v>415</v>
      </c>
      <c r="BA2719" s="24"/>
    </row>
    <row r="2720" spans="1:53" ht="84.75" customHeight="1">
      <c r="A2720" s="23" t="str">
        <f>+IFERROR(VLOOKUP(R2720,'[2]Listas niveles'!$D$2:$E$11,2,FALSE),"")</f>
        <v>DTPA</v>
      </c>
      <c r="B2720" s="23" t="str">
        <f>+IFERROR(VLOOKUP(AS2720,'[2]Listas anexo 1'!$A$7:$B$8,2,FALSE),"")</f>
        <v>ADMIN</v>
      </c>
      <c r="C2720" s="23" t="str">
        <f>+IFERROR(VLOOKUP(AT2720,'[2]Listas anexo 1'!$A$13:$B$15,2,FALSE),"")</f>
        <v>ADMINYCOOR</v>
      </c>
      <c r="D2720" s="23" t="str">
        <f>+IFERROR(VLOOKUP(AT2720,'[2]Listas anexo 1'!$A$13:$C$15,3,FALSE),"")</f>
        <v>CONTRIBUIR</v>
      </c>
      <c r="E2720" s="23" t="str">
        <f>+IFERROR(VLOOKUP(AT2720,'[2]Listas anexo 1'!$A$19:$B$21,2,FALSE),"")</f>
        <v>ADMINOB</v>
      </c>
      <c r="F2720" s="23" t="str">
        <f>+IFERROR(VLOOKUP(AV2720,'[2]Listas anexo 1'!$J$13:$K$21,2,FALSE),"")</f>
        <v>ADOBIII</v>
      </c>
      <c r="G2720" s="23" t="str">
        <f>+IFERROR(VLOOKUP(AW2720,'[2]LISTAS ANEXO 1. 2'!$A$9:$B$38,2,FALSE),"")</f>
        <v>AIX</v>
      </c>
      <c r="H2720" s="23" t="str">
        <f>+IFERROR(IF(C2720="ADMINYCOOR",VLOOKUP(AY2720,'[2]LISTAS ANEXO 1. 3'!$B$13:$C$42,2,FALSE),IF(C2720="TASAS",VLOOKUP(AY2720,'[2]LISTAS ANEXO 1. 3'!$B$43:$C$51,2,FALSE),IF(C2720="FORTALECIMIENTO",VLOOKUP(AY2720,'[2]LISTAS ANEXO 1. 3'!$B$52:$C$58,2,FALSE),""))),"")</f>
        <v>MM</v>
      </c>
      <c r="I2720" s="23" t="str">
        <f>+IFERROR(VLOOKUP(#REF!,'[2]LISTAS ANEXO 1. 4'!$B$74:$C$90,2,FALSE),"")</f>
        <v/>
      </c>
      <c r="J2720" s="23" t="str">
        <f>+IFERROR(VLOOKUP(X2720,[2]ORDINALES!$B$2:$C$5,2,FALSE),"")</f>
        <v>CTADOS</v>
      </c>
      <c r="K2720" s="23" t="str">
        <f>+IFERROR(VLOOKUP(#REF!,[2]REGION!$G$2:$I$1125,2,FALSE),"")</f>
        <v/>
      </c>
      <c r="L2720" s="23" t="str">
        <f>+IFERROR(VLOOKUP(AI2720,[2]REGION!$G$2:$I$1125,2,FALSE),"")</f>
        <v>VALLE</v>
      </c>
      <c r="M2720" s="23" t="str">
        <f>+IFERROR(VLOOKUP(#REF!,[2]ORDINALES!$H$2:$I$382,2,FALSE),"")</f>
        <v/>
      </c>
      <c r="N2720" s="23" t="str">
        <f>IFERROR(VLOOKUP(U2720,'[2]Lista Willy'!$B$11:$D$14,3,FALSE),"")</f>
        <v>REC_21</v>
      </c>
      <c r="O2720" s="24"/>
      <c r="P2720" s="90">
        <v>82073</v>
      </c>
      <c r="Q2720" s="90" t="s">
        <v>540</v>
      </c>
      <c r="R2720" s="90" t="s">
        <v>2496</v>
      </c>
      <c r="S2720" s="90" t="s">
        <v>2584</v>
      </c>
      <c r="T2720" s="90" t="s">
        <v>2496</v>
      </c>
      <c r="U2720" s="90" t="s">
        <v>1028</v>
      </c>
      <c r="V2720" s="94" t="s">
        <v>154</v>
      </c>
      <c r="W2720" s="90" t="s">
        <v>1177</v>
      </c>
      <c r="X2720" s="90" t="s">
        <v>55</v>
      </c>
      <c r="Y2720" s="90" t="s">
        <v>2646</v>
      </c>
      <c r="Z2720" s="87">
        <v>2000000</v>
      </c>
      <c r="AA2720" s="120"/>
      <c r="AB2720" s="87"/>
      <c r="AC2720" s="87"/>
      <c r="AD2720" s="87"/>
      <c r="AE2720" s="120">
        <v>2000000</v>
      </c>
      <c r="AF2720" s="120"/>
      <c r="AG2720" s="89">
        <v>0</v>
      </c>
      <c r="AH2720" s="90" t="s">
        <v>567</v>
      </c>
      <c r="AI2720" s="90" t="s">
        <v>1511</v>
      </c>
      <c r="AJ2720" s="90" t="s">
        <v>2498</v>
      </c>
      <c r="AK2720" s="90"/>
      <c r="AL2720" s="90" t="s">
        <v>57</v>
      </c>
      <c r="AM2720" s="90"/>
      <c r="AN2720" s="90" t="s">
        <v>57</v>
      </c>
      <c r="AO2720" s="90"/>
      <c r="AP2720" s="90" t="s">
        <v>57</v>
      </c>
      <c r="AQ2720" s="90"/>
      <c r="AR2720" s="90" t="s">
        <v>57</v>
      </c>
      <c r="AS2720" s="90" t="s">
        <v>60</v>
      </c>
      <c r="AT2720" s="90" t="s">
        <v>61</v>
      </c>
      <c r="AU2720" s="97" t="s">
        <v>62</v>
      </c>
      <c r="AV2720" s="98" t="s">
        <v>272</v>
      </c>
      <c r="AW2720" s="98" t="s">
        <v>413</v>
      </c>
      <c r="AX2720" s="97">
        <v>3202014</v>
      </c>
      <c r="AY2720" s="98" t="s">
        <v>414</v>
      </c>
      <c r="AZ2720" s="98" t="s">
        <v>415</v>
      </c>
      <c r="BA2720" s="24"/>
    </row>
    <row r="2721" spans="1:53" ht="84.75" customHeight="1">
      <c r="A2721" s="23" t="str">
        <f>+IFERROR(VLOOKUP(R2721,'[2]Listas niveles'!$D$2:$E$11,2,FALSE),"")</f>
        <v>DTPA</v>
      </c>
      <c r="B2721" s="23" t="str">
        <f>+IFERROR(VLOOKUP(AS2721,'[2]Listas anexo 1'!$A$7:$B$8,2,FALSE),"")</f>
        <v>ADMIN</v>
      </c>
      <c r="C2721" s="23" t="str">
        <f>+IFERROR(VLOOKUP(AT2721,'[2]Listas anexo 1'!$A$13:$B$15,2,FALSE),"")</f>
        <v>ADMINYCOOR</v>
      </c>
      <c r="D2721" s="23" t="str">
        <f>+IFERROR(VLOOKUP(AT2721,'[2]Listas anexo 1'!$A$13:$C$15,3,FALSE),"")</f>
        <v>CONTRIBUIR</v>
      </c>
      <c r="E2721" s="23" t="str">
        <f>+IFERROR(VLOOKUP(AT2721,'[2]Listas anexo 1'!$A$19:$B$21,2,FALSE),"")</f>
        <v>ADMINOB</v>
      </c>
      <c r="F2721" s="23" t="str">
        <f>+IFERROR(VLOOKUP(AV2721,'[2]Listas anexo 1'!$J$13:$K$21,2,FALSE),"")</f>
        <v>ADOBIII</v>
      </c>
      <c r="G2721" s="23" t="str">
        <f>+IFERROR(VLOOKUP(AW2721,'[2]LISTAS ANEXO 1. 2'!$A$9:$B$38,2,FALSE),"")</f>
        <v>AX</v>
      </c>
      <c r="H2721" s="23" t="str">
        <f>+IFERROR(IF(C2721="ADMINYCOOR",VLOOKUP(AY2721,'[2]LISTAS ANEXO 1. 3'!$B$13:$C$42,2,FALSE),IF(C2721="TASAS",VLOOKUP(AY2721,'[2]LISTAS ANEXO 1. 3'!$B$43:$C$51,2,FALSE),IF(C2721="FORTALECIMIENTO",VLOOKUP(AY2721,'[2]LISTAS ANEXO 1. 3'!$B$52:$C$58,2,FALSE),""))),"")</f>
        <v>OO</v>
      </c>
      <c r="I2721" s="23" t="str">
        <f>+IFERROR(VLOOKUP(#REF!,'[2]LISTAS ANEXO 1. 4'!$B$74:$C$90,2,FALSE),"")</f>
        <v/>
      </c>
      <c r="J2721" s="23" t="str">
        <f>+IFERROR(VLOOKUP(X2721,[2]ORDINALES!$B$2:$C$5,2,FALSE),"")</f>
        <v>CTADOS</v>
      </c>
      <c r="K2721" s="23" t="str">
        <f>+IFERROR(VLOOKUP(#REF!,[2]REGION!$G$2:$I$1125,2,FALSE),"")</f>
        <v/>
      </c>
      <c r="L2721" s="23" t="str">
        <f>+IFERROR(VLOOKUP(AI2721,[2]REGION!$G$2:$I$1125,2,FALSE),"")</f>
        <v>VALLE</v>
      </c>
      <c r="M2721" s="23" t="str">
        <f>+IFERROR(VLOOKUP(#REF!,[2]ORDINALES!$H$2:$I$382,2,FALSE),"")</f>
        <v/>
      </c>
      <c r="N2721" s="23" t="str">
        <f>IFERROR(VLOOKUP(U2721,'[2]Lista Willy'!$B$11:$D$14,3,FALSE),"")</f>
        <v>REC_21</v>
      </c>
      <c r="O2721" s="24"/>
      <c r="P2721" s="90">
        <v>82074</v>
      </c>
      <c r="Q2721" s="90" t="s">
        <v>540</v>
      </c>
      <c r="R2721" s="90" t="s">
        <v>2496</v>
      </c>
      <c r="S2721" s="90" t="s">
        <v>2584</v>
      </c>
      <c r="T2721" s="90" t="s">
        <v>2496</v>
      </c>
      <c r="U2721" s="90" t="s">
        <v>1028</v>
      </c>
      <c r="V2721" s="94" t="s">
        <v>154</v>
      </c>
      <c r="W2721" s="90" t="s">
        <v>1177</v>
      </c>
      <c r="X2721" s="90" t="s">
        <v>55</v>
      </c>
      <c r="Y2721" s="90" t="s">
        <v>2647</v>
      </c>
      <c r="Z2721" s="87">
        <v>46453000</v>
      </c>
      <c r="AA2721" s="120"/>
      <c r="AB2721" s="87"/>
      <c r="AC2721" s="87"/>
      <c r="AD2721" s="87"/>
      <c r="AE2721" s="120">
        <v>46453000</v>
      </c>
      <c r="AF2721" s="120"/>
      <c r="AG2721" s="89">
        <v>0</v>
      </c>
      <c r="AH2721" s="90" t="s">
        <v>567</v>
      </c>
      <c r="AI2721" s="90" t="s">
        <v>1511</v>
      </c>
      <c r="AJ2721" s="90" t="s">
        <v>2498</v>
      </c>
      <c r="AK2721" s="90"/>
      <c r="AL2721" s="90" t="s">
        <v>57</v>
      </c>
      <c r="AM2721" s="90"/>
      <c r="AN2721" s="90" t="s">
        <v>57</v>
      </c>
      <c r="AO2721" s="90"/>
      <c r="AP2721" s="90" t="s">
        <v>57</v>
      </c>
      <c r="AQ2721" s="90"/>
      <c r="AR2721" s="90" t="s">
        <v>57</v>
      </c>
      <c r="AS2721" s="90" t="s">
        <v>60</v>
      </c>
      <c r="AT2721" s="90" t="s">
        <v>61</v>
      </c>
      <c r="AU2721" s="97" t="s">
        <v>62</v>
      </c>
      <c r="AV2721" s="98" t="s">
        <v>272</v>
      </c>
      <c r="AW2721" s="98" t="s">
        <v>335</v>
      </c>
      <c r="AX2721" s="97">
        <v>3202004</v>
      </c>
      <c r="AY2721" s="98" t="s">
        <v>336</v>
      </c>
      <c r="AZ2721" s="98" t="s">
        <v>888</v>
      </c>
      <c r="BA2721" s="24"/>
    </row>
    <row r="2722" spans="1:53" ht="84.75" customHeight="1">
      <c r="A2722" s="23" t="str">
        <f>+IFERROR(VLOOKUP(R2722,'[2]Listas niveles'!$D$2:$E$11,2,FALSE),"")</f>
        <v>DTPA</v>
      </c>
      <c r="B2722" s="23" t="str">
        <f>+IFERROR(VLOOKUP(AS2722,'[2]Listas anexo 1'!$A$7:$B$8,2,FALSE),"")</f>
        <v>ADMIN</v>
      </c>
      <c r="C2722" s="23" t="str">
        <f>+IFERROR(VLOOKUP(AT2722,'[2]Listas anexo 1'!$A$13:$B$15,2,FALSE),"")</f>
        <v>ADMINYCOOR</v>
      </c>
      <c r="D2722" s="23" t="str">
        <f>+IFERROR(VLOOKUP(AT2722,'[2]Listas anexo 1'!$A$13:$C$15,3,FALSE),"")</f>
        <v>CONTRIBUIR</v>
      </c>
      <c r="E2722" s="23" t="str">
        <f>+IFERROR(VLOOKUP(AT2722,'[2]Listas anexo 1'!$A$19:$B$21,2,FALSE),"")</f>
        <v>ADMINOB</v>
      </c>
      <c r="F2722" s="23" t="str">
        <f>+IFERROR(VLOOKUP(AV2722,'[2]Listas anexo 1'!$J$13:$K$21,2,FALSE),"")</f>
        <v>ADOBIII</v>
      </c>
      <c r="G2722" s="23" t="str">
        <f>+IFERROR(VLOOKUP(AW2722,'[2]LISTAS ANEXO 1. 2'!$A$9:$B$38,2,FALSE),"")</f>
        <v>AX</v>
      </c>
      <c r="H2722" s="23" t="str">
        <f>+IFERROR(IF(C2722="ADMINYCOOR",VLOOKUP(AY2722,'[2]LISTAS ANEXO 1. 3'!$B$13:$C$42,2,FALSE),IF(C2722="TASAS",VLOOKUP(AY2722,'[2]LISTAS ANEXO 1. 3'!$B$43:$C$51,2,FALSE),IF(C2722="FORTALECIMIENTO",VLOOKUP(AY2722,'[2]LISTAS ANEXO 1. 3'!$B$52:$C$58,2,FALSE),""))),"")</f>
        <v>OO</v>
      </c>
      <c r="I2722" s="23" t="str">
        <f>+IFERROR(VLOOKUP(#REF!,'[2]LISTAS ANEXO 1. 4'!$B$74:$C$90,2,FALSE),"")</f>
        <v/>
      </c>
      <c r="J2722" s="23" t="str">
        <f>+IFERROR(VLOOKUP(X2722,[2]ORDINALES!$B$2:$C$5,2,FALSE),"")</f>
        <v>CTADOS</v>
      </c>
      <c r="K2722" s="23" t="str">
        <f>+IFERROR(VLOOKUP(#REF!,[2]REGION!$G$2:$I$1125,2,FALSE),"")</f>
        <v/>
      </c>
      <c r="L2722" s="23" t="str">
        <f>+IFERROR(VLOOKUP(AI2722,[2]REGION!$G$2:$I$1125,2,FALSE),"")</f>
        <v>VALLE</v>
      </c>
      <c r="M2722" s="23" t="str">
        <f>+IFERROR(VLOOKUP(#REF!,[2]ORDINALES!$H$2:$I$382,2,FALSE),"")</f>
        <v/>
      </c>
      <c r="N2722" s="23" t="str">
        <f>IFERROR(VLOOKUP(U2722,'[2]Lista Willy'!$B$11:$D$14,3,FALSE),"")</f>
        <v>REC_21</v>
      </c>
      <c r="O2722" s="24"/>
      <c r="P2722" s="90">
        <v>82075</v>
      </c>
      <c r="Q2722" s="90" t="s">
        <v>540</v>
      </c>
      <c r="R2722" s="90" t="s">
        <v>2496</v>
      </c>
      <c r="S2722" s="90" t="s">
        <v>2584</v>
      </c>
      <c r="T2722" s="90" t="s">
        <v>2496</v>
      </c>
      <c r="U2722" s="90" t="s">
        <v>1028</v>
      </c>
      <c r="V2722" s="94" t="s">
        <v>154</v>
      </c>
      <c r="W2722" s="90" t="s">
        <v>1177</v>
      </c>
      <c r="X2722" s="90" t="s">
        <v>55</v>
      </c>
      <c r="Y2722" s="90" t="s">
        <v>2648</v>
      </c>
      <c r="Z2722" s="87">
        <v>44650000</v>
      </c>
      <c r="AA2722" s="120"/>
      <c r="AB2722" s="87"/>
      <c r="AC2722" s="87"/>
      <c r="AD2722" s="87"/>
      <c r="AE2722" s="120">
        <v>44650000</v>
      </c>
      <c r="AF2722" s="120"/>
      <c r="AG2722" s="89">
        <v>0</v>
      </c>
      <c r="AH2722" s="90" t="s">
        <v>567</v>
      </c>
      <c r="AI2722" s="90" t="s">
        <v>1511</v>
      </c>
      <c r="AJ2722" s="90" t="s">
        <v>2498</v>
      </c>
      <c r="AK2722" s="90"/>
      <c r="AL2722" s="90" t="s">
        <v>57</v>
      </c>
      <c r="AM2722" s="90"/>
      <c r="AN2722" s="90" t="s">
        <v>57</v>
      </c>
      <c r="AO2722" s="90"/>
      <c r="AP2722" s="90" t="s">
        <v>57</v>
      </c>
      <c r="AQ2722" s="90"/>
      <c r="AR2722" s="90" t="s">
        <v>57</v>
      </c>
      <c r="AS2722" s="90" t="s">
        <v>60</v>
      </c>
      <c r="AT2722" s="90" t="s">
        <v>61</v>
      </c>
      <c r="AU2722" s="97" t="s">
        <v>62</v>
      </c>
      <c r="AV2722" s="98" t="s">
        <v>272</v>
      </c>
      <c r="AW2722" s="98" t="s">
        <v>335</v>
      </c>
      <c r="AX2722" s="97">
        <v>3202004</v>
      </c>
      <c r="AY2722" s="98" t="s">
        <v>336</v>
      </c>
      <c r="AZ2722" s="98" t="s">
        <v>1480</v>
      </c>
      <c r="BA2722" s="24"/>
    </row>
    <row r="2723" spans="1:53" ht="84.75" customHeight="1">
      <c r="A2723" s="23" t="str">
        <f>+IFERROR(VLOOKUP(R2723,'[2]Listas niveles'!$D$2:$E$11,2,FALSE),"")</f>
        <v>DTPA</v>
      </c>
      <c r="B2723" s="23" t="str">
        <f>+IFERROR(VLOOKUP(AS2723,'[2]Listas anexo 1'!$A$7:$B$8,2,FALSE),"")</f>
        <v>ADMIN</v>
      </c>
      <c r="C2723" s="23" t="str">
        <f>+IFERROR(VLOOKUP(AT2723,'[2]Listas anexo 1'!$A$13:$B$15,2,FALSE),"")</f>
        <v>ADMINYCOOR</v>
      </c>
      <c r="D2723" s="23" t="str">
        <f>+IFERROR(VLOOKUP(AT2723,'[2]Listas anexo 1'!$A$13:$C$15,3,FALSE),"")</f>
        <v>CONTRIBUIR</v>
      </c>
      <c r="E2723" s="23" t="str">
        <f>+IFERROR(VLOOKUP(AT2723,'[2]Listas anexo 1'!$A$19:$B$21,2,FALSE),"")</f>
        <v>ADMINOB</v>
      </c>
      <c r="F2723" s="23" t="str">
        <f>+IFERROR(VLOOKUP(AV2723,'[2]Listas anexo 1'!$J$13:$K$21,2,FALSE),"")</f>
        <v>ADOBIII</v>
      </c>
      <c r="G2723" s="23" t="str">
        <f>+IFERROR(VLOOKUP(AW2723,'[2]LISTAS ANEXO 1. 2'!$A$9:$B$38,2,FALSE),"")</f>
        <v>AX</v>
      </c>
      <c r="H2723" s="23" t="str">
        <f>+IFERROR(IF(C2723="ADMINYCOOR",VLOOKUP(AY2723,'[2]LISTAS ANEXO 1. 3'!$B$13:$C$42,2,FALSE),IF(C2723="TASAS",VLOOKUP(AY2723,'[2]LISTAS ANEXO 1. 3'!$B$43:$C$51,2,FALSE),IF(C2723="FORTALECIMIENTO",VLOOKUP(AY2723,'[2]LISTAS ANEXO 1. 3'!$B$52:$C$58,2,FALSE),""))),"")</f>
        <v>OO</v>
      </c>
      <c r="I2723" s="23" t="str">
        <f>+IFERROR(VLOOKUP(#REF!,'[2]LISTAS ANEXO 1. 4'!$B$74:$C$90,2,FALSE),"")</f>
        <v/>
      </c>
      <c r="J2723" s="23" t="str">
        <f>+IFERROR(VLOOKUP(X2723,[2]ORDINALES!$B$2:$C$5,2,FALSE),"")</f>
        <v>CTADOS</v>
      </c>
      <c r="K2723" s="23" t="str">
        <f>+IFERROR(VLOOKUP(#REF!,[2]REGION!$G$2:$I$1125,2,FALSE),"")</f>
        <v/>
      </c>
      <c r="L2723" s="23" t="str">
        <f>+IFERROR(VLOOKUP(AI2723,[2]REGION!$G$2:$I$1125,2,FALSE),"")</f>
        <v>VALLE</v>
      </c>
      <c r="M2723" s="23" t="str">
        <f>+IFERROR(VLOOKUP(#REF!,[2]ORDINALES!$H$2:$I$382,2,FALSE),"")</f>
        <v/>
      </c>
      <c r="N2723" s="23" t="str">
        <f>IFERROR(VLOOKUP(U2723,'[2]Lista Willy'!$B$11:$D$14,3,FALSE),"")</f>
        <v>REC_21</v>
      </c>
      <c r="O2723" s="24"/>
      <c r="P2723" s="90">
        <v>82076</v>
      </c>
      <c r="Q2723" s="90" t="s">
        <v>540</v>
      </c>
      <c r="R2723" s="90" t="s">
        <v>2496</v>
      </c>
      <c r="S2723" s="90" t="s">
        <v>2584</v>
      </c>
      <c r="T2723" s="90" t="s">
        <v>2496</v>
      </c>
      <c r="U2723" s="90" t="s">
        <v>1028</v>
      </c>
      <c r="V2723" s="94" t="s">
        <v>154</v>
      </c>
      <c r="W2723" s="90" t="s">
        <v>1177</v>
      </c>
      <c r="X2723" s="90" t="s">
        <v>55</v>
      </c>
      <c r="Y2723" s="90" t="s">
        <v>2576</v>
      </c>
      <c r="Z2723" s="87">
        <v>37762890</v>
      </c>
      <c r="AA2723" s="120"/>
      <c r="AB2723" s="87"/>
      <c r="AC2723" s="87"/>
      <c r="AD2723" s="87"/>
      <c r="AE2723" s="120">
        <v>37762890</v>
      </c>
      <c r="AF2723" s="120"/>
      <c r="AG2723" s="89">
        <v>0</v>
      </c>
      <c r="AH2723" s="90" t="s">
        <v>567</v>
      </c>
      <c r="AI2723" s="90" t="s">
        <v>1511</v>
      </c>
      <c r="AJ2723" s="90" t="s">
        <v>2498</v>
      </c>
      <c r="AK2723" s="90"/>
      <c r="AL2723" s="90" t="s">
        <v>57</v>
      </c>
      <c r="AM2723" s="90"/>
      <c r="AN2723" s="90" t="s">
        <v>57</v>
      </c>
      <c r="AO2723" s="90"/>
      <c r="AP2723" s="90" t="s">
        <v>57</v>
      </c>
      <c r="AQ2723" s="90"/>
      <c r="AR2723" s="90" t="s">
        <v>57</v>
      </c>
      <c r="AS2723" s="90" t="s">
        <v>60</v>
      </c>
      <c r="AT2723" s="90" t="s">
        <v>61</v>
      </c>
      <c r="AU2723" s="97" t="s">
        <v>62</v>
      </c>
      <c r="AV2723" s="98" t="s">
        <v>272</v>
      </c>
      <c r="AW2723" s="98" t="s">
        <v>335</v>
      </c>
      <c r="AX2723" s="97">
        <v>3202004</v>
      </c>
      <c r="AY2723" s="98" t="s">
        <v>336</v>
      </c>
      <c r="AZ2723" s="98" t="s">
        <v>888</v>
      </c>
      <c r="BA2723" s="24"/>
    </row>
    <row r="2724" spans="1:53" ht="84.75" customHeight="1">
      <c r="A2724" s="23" t="str">
        <f>+IFERROR(VLOOKUP(R2724,'[2]Listas niveles'!$D$2:$E$11,2,FALSE),"")</f>
        <v>DTPA</v>
      </c>
      <c r="B2724" s="23" t="str">
        <f>+IFERROR(VLOOKUP(AS2724,'[2]Listas anexo 1'!$A$7:$B$8,2,FALSE),"")</f>
        <v>ADMIN</v>
      </c>
      <c r="C2724" s="23" t="str">
        <f>+IFERROR(VLOOKUP(AT2724,'[2]Listas anexo 1'!$A$13:$B$15,2,FALSE),"")</f>
        <v>ADMINYCOOR</v>
      </c>
      <c r="D2724" s="23" t="str">
        <f>+IFERROR(VLOOKUP(AT2724,'[2]Listas anexo 1'!$A$13:$C$15,3,FALSE),"")</f>
        <v>CONTRIBUIR</v>
      </c>
      <c r="E2724" s="23" t="str">
        <f>+IFERROR(VLOOKUP(AT2724,'[2]Listas anexo 1'!$A$19:$B$21,2,FALSE),"")</f>
        <v>ADMINOB</v>
      </c>
      <c r="F2724" s="23" t="str">
        <f>+IFERROR(VLOOKUP(AV2724,'[2]Listas anexo 1'!$J$13:$K$21,2,FALSE),"")</f>
        <v>ADOBIII</v>
      </c>
      <c r="G2724" s="23" t="str">
        <f>+IFERROR(VLOOKUP(AW2724,'[2]LISTAS ANEXO 1. 2'!$A$9:$B$38,2,FALSE),"")</f>
        <v>AX</v>
      </c>
      <c r="H2724" s="23" t="str">
        <f>+IFERROR(IF(C2724="ADMINYCOOR",VLOOKUP(AY2724,'[2]LISTAS ANEXO 1. 3'!$B$13:$C$42,2,FALSE),IF(C2724="TASAS",VLOOKUP(AY2724,'[2]LISTAS ANEXO 1. 3'!$B$43:$C$51,2,FALSE),IF(C2724="FORTALECIMIENTO",VLOOKUP(AY2724,'[2]LISTAS ANEXO 1. 3'!$B$52:$C$58,2,FALSE),""))),"")</f>
        <v>OO</v>
      </c>
      <c r="I2724" s="23" t="str">
        <f>+IFERROR(VLOOKUP(#REF!,'[2]LISTAS ANEXO 1. 4'!$B$74:$C$90,2,FALSE),"")</f>
        <v/>
      </c>
      <c r="J2724" s="23" t="str">
        <f>+IFERROR(VLOOKUP(X2724,[2]ORDINALES!$B$2:$C$5,2,FALSE),"")</f>
        <v>CTADOS</v>
      </c>
      <c r="K2724" s="23" t="str">
        <f>+IFERROR(VLOOKUP(#REF!,[2]REGION!$G$2:$I$1125,2,FALSE),"")</f>
        <v/>
      </c>
      <c r="L2724" s="23" t="str">
        <f>+IFERROR(VLOOKUP(AI2724,[2]REGION!$G$2:$I$1125,2,FALSE),"")</f>
        <v>VALLE</v>
      </c>
      <c r="M2724" s="23" t="str">
        <f>+IFERROR(VLOOKUP(#REF!,[2]ORDINALES!$H$2:$I$382,2,FALSE),"")</f>
        <v/>
      </c>
      <c r="N2724" s="23" t="str">
        <f>IFERROR(VLOOKUP(U2724,'[2]Lista Willy'!$B$11:$D$14,3,FALSE),"")</f>
        <v>REC_21</v>
      </c>
      <c r="O2724" s="24"/>
      <c r="P2724" s="90">
        <v>82077</v>
      </c>
      <c r="Q2724" s="90" t="s">
        <v>540</v>
      </c>
      <c r="R2724" s="90" t="s">
        <v>2496</v>
      </c>
      <c r="S2724" s="90" t="s">
        <v>2584</v>
      </c>
      <c r="T2724" s="90" t="s">
        <v>2496</v>
      </c>
      <c r="U2724" s="90" t="s">
        <v>1028</v>
      </c>
      <c r="V2724" s="94" t="s">
        <v>154</v>
      </c>
      <c r="W2724" s="90" t="s">
        <v>1177</v>
      </c>
      <c r="X2724" s="90" t="s">
        <v>55</v>
      </c>
      <c r="Y2724" s="90" t="s">
        <v>2649</v>
      </c>
      <c r="Z2724" s="87">
        <v>44413600</v>
      </c>
      <c r="AA2724" s="120"/>
      <c r="AB2724" s="87"/>
      <c r="AC2724" s="87"/>
      <c r="AD2724" s="87"/>
      <c r="AE2724" s="120">
        <v>44413600</v>
      </c>
      <c r="AF2724" s="120"/>
      <c r="AG2724" s="89">
        <v>0</v>
      </c>
      <c r="AH2724" s="90" t="s">
        <v>567</v>
      </c>
      <c r="AI2724" s="90" t="s">
        <v>1511</v>
      </c>
      <c r="AJ2724" s="90" t="s">
        <v>2498</v>
      </c>
      <c r="AK2724" s="90"/>
      <c r="AL2724" s="90" t="s">
        <v>57</v>
      </c>
      <c r="AM2724" s="90"/>
      <c r="AN2724" s="90" t="s">
        <v>57</v>
      </c>
      <c r="AO2724" s="90"/>
      <c r="AP2724" s="90" t="s">
        <v>57</v>
      </c>
      <c r="AQ2724" s="90"/>
      <c r="AR2724" s="90" t="s">
        <v>57</v>
      </c>
      <c r="AS2724" s="90" t="s">
        <v>60</v>
      </c>
      <c r="AT2724" s="90" t="s">
        <v>61</v>
      </c>
      <c r="AU2724" s="97" t="s">
        <v>62</v>
      </c>
      <c r="AV2724" s="98" t="s">
        <v>272</v>
      </c>
      <c r="AW2724" s="98" t="s">
        <v>335</v>
      </c>
      <c r="AX2724" s="97">
        <v>3202004</v>
      </c>
      <c r="AY2724" s="98" t="s">
        <v>336</v>
      </c>
      <c r="AZ2724" s="98" t="s">
        <v>888</v>
      </c>
      <c r="BA2724" s="24"/>
    </row>
    <row r="2725" spans="1:53" ht="84.75" customHeight="1">
      <c r="A2725" s="23" t="str">
        <f>+IFERROR(VLOOKUP(R2725,'[2]Listas niveles'!$D$2:$E$11,2,FALSE),"")</f>
        <v>DTPA</v>
      </c>
      <c r="B2725" s="23" t="str">
        <f>+IFERROR(VLOOKUP(AS2725,'[2]Listas anexo 1'!$A$7:$B$8,2,FALSE),"")</f>
        <v>ADMIN</v>
      </c>
      <c r="C2725" s="23" t="str">
        <f>+IFERROR(VLOOKUP(AT2725,'[2]Listas anexo 1'!$A$13:$B$15,2,FALSE),"")</f>
        <v>ADMINYCOOR</v>
      </c>
      <c r="D2725" s="23" t="str">
        <f>+IFERROR(VLOOKUP(AT2725,'[2]Listas anexo 1'!$A$13:$C$15,3,FALSE),"")</f>
        <v>CONTRIBUIR</v>
      </c>
      <c r="E2725" s="23" t="str">
        <f>+IFERROR(VLOOKUP(AT2725,'[2]Listas anexo 1'!$A$19:$B$21,2,FALSE),"")</f>
        <v>ADMINOB</v>
      </c>
      <c r="F2725" s="23" t="str">
        <f>+IFERROR(VLOOKUP(AV2725,'[2]Listas anexo 1'!$J$13:$K$21,2,FALSE),"")</f>
        <v>ADOBIV</v>
      </c>
      <c r="G2725" s="23" t="str">
        <f>+IFERROR(VLOOKUP(AW2725,'[2]LISTAS ANEXO 1. 2'!$A$9:$B$38,2,FALSE),"")</f>
        <v>AXV</v>
      </c>
      <c r="H2725" s="23" t="str">
        <f>+IFERROR(IF(C2725="ADMINYCOOR",VLOOKUP(AY2725,'[2]LISTAS ANEXO 1. 3'!$B$13:$C$42,2,FALSE),IF(C2725="TASAS",VLOOKUP(AY2725,'[2]LISTAS ANEXO 1. 3'!$B$43:$C$51,2,FALSE),IF(C2725="FORTALECIMIENTO",VLOOKUP(AY2725,'[2]LISTAS ANEXO 1. 3'!$B$52:$C$58,2,FALSE),""))),"")</f>
        <v>BC</v>
      </c>
      <c r="I2725" s="23" t="str">
        <f>+IFERROR(VLOOKUP(#REF!,'[2]LISTAS ANEXO 1. 4'!$B$74:$C$90,2,FALSE),"")</f>
        <v/>
      </c>
      <c r="J2725" s="23" t="str">
        <f>+IFERROR(VLOOKUP(X2725,[2]ORDINALES!$B$2:$C$5,2,FALSE),"")</f>
        <v>CTADOS</v>
      </c>
      <c r="K2725" s="23" t="str">
        <f>+IFERROR(VLOOKUP(#REF!,[2]REGION!$G$2:$I$1125,2,FALSE),"")</f>
        <v/>
      </c>
      <c r="L2725" s="23" t="str">
        <f>+IFERROR(VLOOKUP(AI2725,[2]REGION!$G$2:$I$1125,2,FALSE),"")</f>
        <v>VALLE</v>
      </c>
      <c r="M2725" s="23" t="str">
        <f>+IFERROR(VLOOKUP(#REF!,[2]ORDINALES!$H$2:$I$382,2,FALSE),"")</f>
        <v/>
      </c>
      <c r="N2725" s="23" t="str">
        <f>IFERROR(VLOOKUP(U2725,'[2]Lista Willy'!$B$11:$D$14,3,FALSE),"")</f>
        <v>REC_21</v>
      </c>
      <c r="O2725" s="24"/>
      <c r="P2725" s="90">
        <v>82078</v>
      </c>
      <c r="Q2725" s="90" t="s">
        <v>540</v>
      </c>
      <c r="R2725" s="90" t="s">
        <v>2496</v>
      </c>
      <c r="S2725" s="90" t="s">
        <v>2584</v>
      </c>
      <c r="T2725" s="90" t="s">
        <v>2496</v>
      </c>
      <c r="U2725" s="90" t="s">
        <v>1028</v>
      </c>
      <c r="V2725" s="94" t="s">
        <v>154</v>
      </c>
      <c r="W2725" s="90" t="s">
        <v>1177</v>
      </c>
      <c r="X2725" s="90" t="s">
        <v>55</v>
      </c>
      <c r="Y2725" s="90" t="s">
        <v>2650</v>
      </c>
      <c r="Z2725" s="87">
        <v>132935327</v>
      </c>
      <c r="AA2725" s="120"/>
      <c r="AB2725" s="87"/>
      <c r="AC2725" s="87"/>
      <c r="AD2725" s="87"/>
      <c r="AE2725" s="120">
        <v>132935327</v>
      </c>
      <c r="AF2725" s="120"/>
      <c r="AG2725" s="89">
        <v>0</v>
      </c>
      <c r="AH2725" s="90" t="s">
        <v>567</v>
      </c>
      <c r="AI2725" s="90" t="s">
        <v>1511</v>
      </c>
      <c r="AJ2725" s="90" t="s">
        <v>2498</v>
      </c>
      <c r="AK2725" s="90"/>
      <c r="AL2725" s="90" t="s">
        <v>57</v>
      </c>
      <c r="AM2725" s="90"/>
      <c r="AN2725" s="90" t="s">
        <v>57</v>
      </c>
      <c r="AO2725" s="90"/>
      <c r="AP2725" s="90" t="s">
        <v>57</v>
      </c>
      <c r="AQ2725" s="90"/>
      <c r="AR2725" s="90" t="s">
        <v>57</v>
      </c>
      <c r="AS2725" s="90" t="s">
        <v>60</v>
      </c>
      <c r="AT2725" s="90" t="s">
        <v>61</v>
      </c>
      <c r="AU2725" s="97" t="s">
        <v>62</v>
      </c>
      <c r="AV2725" s="98" t="s">
        <v>63</v>
      </c>
      <c r="AW2725" s="98" t="s">
        <v>288</v>
      </c>
      <c r="AX2725" s="97">
        <v>3202036</v>
      </c>
      <c r="AY2725" s="98" t="s">
        <v>289</v>
      </c>
      <c r="AZ2725" s="98" t="s">
        <v>290</v>
      </c>
      <c r="BA2725" s="24"/>
    </row>
    <row r="2726" spans="1:53" ht="84.75" customHeight="1">
      <c r="A2726" s="23" t="str">
        <f>+IFERROR(VLOOKUP(R2726,'[2]Listas niveles'!$D$2:$E$11,2,FALSE),"")</f>
        <v>DTPA</v>
      </c>
      <c r="B2726" s="23" t="str">
        <f>+IFERROR(VLOOKUP(AS2726,'[2]Listas anexo 1'!$A$7:$B$8,2,FALSE),"")</f>
        <v>ADMIN</v>
      </c>
      <c r="C2726" s="23" t="str">
        <f>+IFERROR(VLOOKUP(AT2726,'[2]Listas anexo 1'!$A$13:$B$15,2,FALSE),"")</f>
        <v>ADMINYCOOR</v>
      </c>
      <c r="D2726" s="23" t="str">
        <f>+IFERROR(VLOOKUP(AT2726,'[2]Listas anexo 1'!$A$13:$C$15,3,FALSE),"")</f>
        <v>CONTRIBUIR</v>
      </c>
      <c r="E2726" s="23" t="str">
        <f>+IFERROR(VLOOKUP(AT2726,'[2]Listas anexo 1'!$A$19:$B$21,2,FALSE),"")</f>
        <v>ADMINOB</v>
      </c>
      <c r="F2726" s="23" t="str">
        <f>+IFERROR(VLOOKUP(AV2726,'[2]Listas anexo 1'!$J$13:$K$21,2,FALSE),"")</f>
        <v>ADOBIV</v>
      </c>
      <c r="G2726" s="23" t="str">
        <f>+IFERROR(VLOOKUP(AW2726,'[2]LISTAS ANEXO 1. 2'!$A$9:$B$38,2,FALSE),"")</f>
        <v>AXVI</v>
      </c>
      <c r="H2726" s="23" t="str">
        <f>+IFERROR(IF(C2726="ADMINYCOOR",VLOOKUP(AY2726,'[2]LISTAS ANEXO 1. 3'!$B$13:$C$42,2,FALSE),IF(C2726="TASAS",VLOOKUP(AY2726,'[2]LISTAS ANEXO 1. 3'!$B$43:$C$51,2,FALSE),IF(C2726="FORTALECIMIENTO",VLOOKUP(AY2726,'[2]LISTAS ANEXO 1. 3'!$B$52:$C$58,2,FALSE),""))),"")</f>
        <v>CD</v>
      </c>
      <c r="I2726" s="23" t="str">
        <f>+IFERROR(VLOOKUP(#REF!,'[2]LISTAS ANEXO 1. 4'!$B$74:$C$90,2,FALSE),"")</f>
        <v/>
      </c>
      <c r="J2726" s="23" t="str">
        <f>+IFERROR(VLOOKUP(X2726,[2]ORDINALES!$B$2:$C$5,2,FALSE),"")</f>
        <v>CTADOS</v>
      </c>
      <c r="K2726" s="23" t="str">
        <f>+IFERROR(VLOOKUP(#REF!,[2]REGION!$G$2:$I$1125,2,FALSE),"")</f>
        <v/>
      </c>
      <c r="L2726" s="23" t="str">
        <f>+IFERROR(VLOOKUP(AI2726,[2]REGION!$G$2:$I$1125,2,FALSE),"")</f>
        <v>VALLE</v>
      </c>
      <c r="M2726" s="23" t="str">
        <f>+IFERROR(VLOOKUP(#REF!,[2]ORDINALES!$H$2:$I$382,2,FALSE),"")</f>
        <v/>
      </c>
      <c r="N2726" s="23" t="str">
        <f>IFERROR(VLOOKUP(U2726,'[2]Lista Willy'!$B$11:$D$14,3,FALSE),"")</f>
        <v>REC_21</v>
      </c>
      <c r="O2726" s="24"/>
      <c r="P2726" s="90">
        <v>82079</v>
      </c>
      <c r="Q2726" s="90" t="s">
        <v>540</v>
      </c>
      <c r="R2726" s="90" t="s">
        <v>2496</v>
      </c>
      <c r="S2726" s="90" t="s">
        <v>2584</v>
      </c>
      <c r="T2726" s="90" t="s">
        <v>2496</v>
      </c>
      <c r="U2726" s="90" t="s">
        <v>1028</v>
      </c>
      <c r="V2726" s="94" t="s">
        <v>154</v>
      </c>
      <c r="W2726" s="90" t="s">
        <v>1177</v>
      </c>
      <c r="X2726" s="90" t="s">
        <v>55</v>
      </c>
      <c r="Y2726" s="90" t="s">
        <v>2651</v>
      </c>
      <c r="Z2726" s="87">
        <v>42646120</v>
      </c>
      <c r="AA2726" s="120"/>
      <c r="AB2726" s="87"/>
      <c r="AC2726" s="87"/>
      <c r="AD2726" s="87"/>
      <c r="AE2726" s="120">
        <v>42646120</v>
      </c>
      <c r="AF2726" s="120"/>
      <c r="AG2726" s="89">
        <v>0</v>
      </c>
      <c r="AH2726" s="90" t="s">
        <v>567</v>
      </c>
      <c r="AI2726" s="90" t="s">
        <v>1511</v>
      </c>
      <c r="AJ2726" s="90" t="s">
        <v>2498</v>
      </c>
      <c r="AK2726" s="90"/>
      <c r="AL2726" s="90" t="s">
        <v>57</v>
      </c>
      <c r="AM2726" s="90"/>
      <c r="AN2726" s="90" t="s">
        <v>57</v>
      </c>
      <c r="AO2726" s="90"/>
      <c r="AP2726" s="90" t="s">
        <v>57</v>
      </c>
      <c r="AQ2726" s="90"/>
      <c r="AR2726" s="90" t="s">
        <v>57</v>
      </c>
      <c r="AS2726" s="90" t="s">
        <v>60</v>
      </c>
      <c r="AT2726" s="90" t="s">
        <v>61</v>
      </c>
      <c r="AU2726" s="97" t="s">
        <v>62</v>
      </c>
      <c r="AV2726" s="98" t="s">
        <v>63</v>
      </c>
      <c r="AW2726" s="98" t="s">
        <v>64</v>
      </c>
      <c r="AX2726" s="97">
        <v>3202008</v>
      </c>
      <c r="AY2726" s="98" t="s">
        <v>65</v>
      </c>
      <c r="AZ2726" s="98" t="s">
        <v>175</v>
      </c>
      <c r="BA2726" s="24"/>
    </row>
    <row r="2727" spans="1:53" ht="84.75" customHeight="1">
      <c r="A2727" s="23" t="str">
        <f>+IFERROR(VLOOKUP(R2727,'[2]Listas niveles'!$D$2:$E$11,2,FALSE),"")</f>
        <v>DTPA</v>
      </c>
      <c r="B2727" s="23" t="str">
        <f>+IFERROR(VLOOKUP(AS2727,'[2]Listas anexo 1'!$A$7:$B$8,2,FALSE),"")</f>
        <v>ADMIN</v>
      </c>
      <c r="C2727" s="23" t="str">
        <f>+IFERROR(VLOOKUP(AT2727,'[2]Listas anexo 1'!$A$13:$B$15,2,FALSE),"")</f>
        <v>ADMINYCOOR</v>
      </c>
      <c r="D2727" s="23" t="str">
        <f>+IFERROR(VLOOKUP(AT2727,'[2]Listas anexo 1'!$A$13:$C$15,3,FALSE),"")</f>
        <v>CONTRIBUIR</v>
      </c>
      <c r="E2727" s="23" t="str">
        <f>+IFERROR(VLOOKUP(AT2727,'[2]Listas anexo 1'!$A$19:$B$21,2,FALSE),"")</f>
        <v>ADMINOB</v>
      </c>
      <c r="F2727" s="23" t="str">
        <f>+IFERROR(VLOOKUP(AV2727,'[2]Listas anexo 1'!$J$13:$K$21,2,FALSE),"")</f>
        <v>ADOBIV</v>
      </c>
      <c r="G2727" s="23" t="str">
        <f>+IFERROR(VLOOKUP(AW2727,'[2]LISTAS ANEXO 1. 2'!$A$9:$B$38,2,FALSE),"")</f>
        <v>AXVI</v>
      </c>
      <c r="H2727" s="23" t="str">
        <f>+IFERROR(IF(C2727="ADMINYCOOR",VLOOKUP(AY2727,'[2]LISTAS ANEXO 1. 3'!$B$13:$C$42,2,FALSE),IF(C2727="TASAS",VLOOKUP(AY2727,'[2]LISTAS ANEXO 1. 3'!$B$43:$C$51,2,FALSE),IF(C2727="FORTALECIMIENTO",VLOOKUP(AY2727,'[2]LISTAS ANEXO 1. 3'!$B$52:$C$58,2,FALSE),""))),"")</f>
        <v>CD</v>
      </c>
      <c r="I2727" s="23" t="str">
        <f>+IFERROR(VLOOKUP(#REF!,'[2]LISTAS ANEXO 1. 4'!$B$74:$C$90,2,FALSE),"")</f>
        <v/>
      </c>
      <c r="J2727" s="23" t="str">
        <f>+IFERROR(VLOOKUP(X2727,[2]ORDINALES!$B$2:$C$5,2,FALSE),"")</f>
        <v>CTADOS</v>
      </c>
      <c r="K2727" s="23" t="str">
        <f>+IFERROR(VLOOKUP(#REF!,[2]REGION!$G$2:$I$1125,2,FALSE),"")</f>
        <v/>
      </c>
      <c r="L2727" s="23" t="str">
        <f>+IFERROR(VLOOKUP(AI2727,[2]REGION!$G$2:$I$1125,2,FALSE),"")</f>
        <v>VALLE</v>
      </c>
      <c r="M2727" s="23" t="str">
        <f>+IFERROR(VLOOKUP(#REF!,[2]ORDINALES!$H$2:$I$382,2,FALSE),"")</f>
        <v/>
      </c>
      <c r="N2727" s="23" t="str">
        <f>IFERROR(VLOOKUP(U2727,'[2]Lista Willy'!$B$11:$D$14,3,FALSE),"")</f>
        <v>REC_21</v>
      </c>
      <c r="O2727" s="24"/>
      <c r="P2727" s="90">
        <v>82080</v>
      </c>
      <c r="Q2727" s="90" t="s">
        <v>540</v>
      </c>
      <c r="R2727" s="90" t="s">
        <v>2496</v>
      </c>
      <c r="S2727" s="90" t="s">
        <v>2584</v>
      </c>
      <c r="T2727" s="90" t="s">
        <v>2496</v>
      </c>
      <c r="U2727" s="90" t="s">
        <v>1028</v>
      </c>
      <c r="V2727" s="94" t="s">
        <v>154</v>
      </c>
      <c r="W2727" s="90" t="s">
        <v>1177</v>
      </c>
      <c r="X2727" s="90" t="s">
        <v>55</v>
      </c>
      <c r="Y2727" s="90" t="s">
        <v>2652</v>
      </c>
      <c r="Z2727" s="87">
        <v>40000000</v>
      </c>
      <c r="AA2727" s="120"/>
      <c r="AB2727" s="87"/>
      <c r="AC2727" s="87"/>
      <c r="AD2727" s="87"/>
      <c r="AE2727" s="120">
        <v>40000000</v>
      </c>
      <c r="AF2727" s="120"/>
      <c r="AG2727" s="89">
        <v>0</v>
      </c>
      <c r="AH2727" s="90" t="s">
        <v>567</v>
      </c>
      <c r="AI2727" s="90" t="s">
        <v>1511</v>
      </c>
      <c r="AJ2727" s="90" t="s">
        <v>2498</v>
      </c>
      <c r="AK2727" s="90"/>
      <c r="AL2727" s="90" t="s">
        <v>57</v>
      </c>
      <c r="AM2727" s="90"/>
      <c r="AN2727" s="90" t="s">
        <v>57</v>
      </c>
      <c r="AO2727" s="90"/>
      <c r="AP2727" s="90" t="s">
        <v>57</v>
      </c>
      <c r="AQ2727" s="90"/>
      <c r="AR2727" s="90" t="s">
        <v>57</v>
      </c>
      <c r="AS2727" s="90" t="s">
        <v>60</v>
      </c>
      <c r="AT2727" s="90" t="s">
        <v>61</v>
      </c>
      <c r="AU2727" s="97" t="s">
        <v>62</v>
      </c>
      <c r="AV2727" s="98" t="s">
        <v>63</v>
      </c>
      <c r="AW2727" s="98" t="s">
        <v>64</v>
      </c>
      <c r="AX2727" s="97">
        <v>3202008</v>
      </c>
      <c r="AY2727" s="98" t="s">
        <v>65</v>
      </c>
      <c r="AZ2727" s="98" t="s">
        <v>175</v>
      </c>
      <c r="BA2727" s="24"/>
    </row>
    <row r="2728" spans="1:53" ht="84.75" customHeight="1">
      <c r="A2728" s="23" t="str">
        <f>+IFERROR(VLOOKUP(R2728,'[2]Listas niveles'!$D$2:$E$11,2,FALSE),"")</f>
        <v>DTPA</v>
      </c>
      <c r="B2728" s="23" t="str">
        <f>+IFERROR(VLOOKUP(AS2728,'[2]Listas anexo 1'!$A$7:$B$8,2,FALSE),"")</f>
        <v>ADMIN</v>
      </c>
      <c r="C2728" s="23" t="str">
        <f>+IFERROR(VLOOKUP(AT2728,'[2]Listas anexo 1'!$A$13:$B$15,2,FALSE),"")</f>
        <v>ADMINYCOOR</v>
      </c>
      <c r="D2728" s="23" t="str">
        <f>+IFERROR(VLOOKUP(AT2728,'[2]Listas anexo 1'!$A$13:$C$15,3,FALSE),"")</f>
        <v>CONTRIBUIR</v>
      </c>
      <c r="E2728" s="23" t="str">
        <f>+IFERROR(VLOOKUP(AT2728,'[2]Listas anexo 1'!$A$19:$B$21,2,FALSE),"")</f>
        <v>ADMINOB</v>
      </c>
      <c r="F2728" s="23" t="str">
        <f>+IFERROR(VLOOKUP(AV2728,'[2]Listas anexo 1'!$J$13:$K$21,2,FALSE),"")</f>
        <v>ADOBIV</v>
      </c>
      <c r="G2728" s="23" t="str">
        <f>+IFERROR(VLOOKUP(AW2728,'[2]LISTAS ANEXO 1. 2'!$A$9:$B$38,2,FALSE),"")</f>
        <v>AXVI</v>
      </c>
      <c r="H2728" s="23" t="str">
        <f>+IFERROR(IF(C2728="ADMINYCOOR",VLOOKUP(AY2728,'[2]LISTAS ANEXO 1. 3'!$B$13:$C$42,2,FALSE),IF(C2728="TASAS",VLOOKUP(AY2728,'[2]LISTAS ANEXO 1. 3'!$B$43:$C$51,2,FALSE),IF(C2728="FORTALECIMIENTO",VLOOKUP(AY2728,'[2]LISTAS ANEXO 1. 3'!$B$52:$C$58,2,FALSE),""))),"")</f>
        <v>CD</v>
      </c>
      <c r="I2728" s="23" t="str">
        <f>+IFERROR(VLOOKUP(#REF!,'[2]LISTAS ANEXO 1. 4'!$B$74:$C$90,2,FALSE),"")</f>
        <v/>
      </c>
      <c r="J2728" s="23" t="str">
        <f>+IFERROR(VLOOKUP(X2728,[2]ORDINALES!$B$2:$C$5,2,FALSE),"")</f>
        <v>CTADOS</v>
      </c>
      <c r="K2728" s="23" t="str">
        <f>+IFERROR(VLOOKUP(#REF!,[2]REGION!$G$2:$I$1125,2,FALSE),"")</f>
        <v/>
      </c>
      <c r="L2728" s="23" t="str">
        <f>+IFERROR(VLOOKUP(AI2728,[2]REGION!$G$2:$I$1125,2,FALSE),"")</f>
        <v>VALLE</v>
      </c>
      <c r="M2728" s="23" t="str">
        <f>+IFERROR(VLOOKUP(#REF!,[2]ORDINALES!$H$2:$I$382,2,FALSE),"")</f>
        <v/>
      </c>
      <c r="N2728" s="23" t="str">
        <f>IFERROR(VLOOKUP(U2728,'[2]Lista Willy'!$B$11:$D$14,3,FALSE),"")</f>
        <v>REC_21</v>
      </c>
      <c r="O2728" s="24"/>
      <c r="P2728" s="90">
        <v>82081</v>
      </c>
      <c r="Q2728" s="90" t="s">
        <v>540</v>
      </c>
      <c r="R2728" s="90" t="s">
        <v>2496</v>
      </c>
      <c r="S2728" s="90" t="s">
        <v>2584</v>
      </c>
      <c r="T2728" s="90" t="s">
        <v>2496</v>
      </c>
      <c r="U2728" s="90" t="s">
        <v>1028</v>
      </c>
      <c r="V2728" s="94" t="s">
        <v>154</v>
      </c>
      <c r="W2728" s="90" t="s">
        <v>1177</v>
      </c>
      <c r="X2728" s="90" t="s">
        <v>55</v>
      </c>
      <c r="Y2728" s="90" t="s">
        <v>2653</v>
      </c>
      <c r="Z2728" s="87">
        <v>600000000</v>
      </c>
      <c r="AA2728" s="120"/>
      <c r="AB2728" s="87"/>
      <c r="AC2728" s="87"/>
      <c r="AD2728" s="87"/>
      <c r="AE2728" s="120">
        <v>600000000</v>
      </c>
      <c r="AF2728" s="120"/>
      <c r="AG2728" s="89">
        <v>0</v>
      </c>
      <c r="AH2728" s="90" t="s">
        <v>567</v>
      </c>
      <c r="AI2728" s="90" t="s">
        <v>1511</v>
      </c>
      <c r="AJ2728" s="90" t="s">
        <v>2498</v>
      </c>
      <c r="AK2728" s="90"/>
      <c r="AL2728" s="90" t="s">
        <v>57</v>
      </c>
      <c r="AM2728" s="90"/>
      <c r="AN2728" s="90" t="s">
        <v>57</v>
      </c>
      <c r="AO2728" s="90"/>
      <c r="AP2728" s="90" t="s">
        <v>57</v>
      </c>
      <c r="AQ2728" s="90"/>
      <c r="AR2728" s="90" t="s">
        <v>57</v>
      </c>
      <c r="AS2728" s="90" t="s">
        <v>60</v>
      </c>
      <c r="AT2728" s="90" t="s">
        <v>61</v>
      </c>
      <c r="AU2728" s="97" t="s">
        <v>62</v>
      </c>
      <c r="AV2728" s="98" t="s">
        <v>63</v>
      </c>
      <c r="AW2728" s="98" t="s">
        <v>64</v>
      </c>
      <c r="AX2728" s="97">
        <v>3202008</v>
      </c>
      <c r="AY2728" s="98" t="s">
        <v>65</v>
      </c>
      <c r="AZ2728" s="98" t="s">
        <v>175</v>
      </c>
      <c r="BA2728" s="24"/>
    </row>
    <row r="2729" spans="1:53" ht="84.75" customHeight="1">
      <c r="A2729" s="23" t="str">
        <f>+IFERROR(VLOOKUP(R2729,'[2]Listas niveles'!$D$2:$E$11,2,FALSE),"")</f>
        <v>DTPA</v>
      </c>
      <c r="B2729" s="23" t="str">
        <f>+IFERROR(VLOOKUP(AS2729,'[2]Listas anexo 1'!$A$7:$B$8,2,FALSE),"")</f>
        <v>ADMIN</v>
      </c>
      <c r="C2729" s="23" t="str">
        <f>+IFERROR(VLOOKUP(AT2729,'[2]Listas anexo 1'!$A$13:$B$15,2,FALSE),"")</f>
        <v>ADMINYCOOR</v>
      </c>
      <c r="D2729" s="23" t="str">
        <f>+IFERROR(VLOOKUP(AT2729,'[2]Listas anexo 1'!$A$13:$C$15,3,FALSE),"")</f>
        <v>CONTRIBUIR</v>
      </c>
      <c r="E2729" s="23" t="str">
        <f>+IFERROR(VLOOKUP(AT2729,'[2]Listas anexo 1'!$A$19:$B$21,2,FALSE),"")</f>
        <v>ADMINOB</v>
      </c>
      <c r="F2729" s="23" t="str">
        <f>+IFERROR(VLOOKUP(AV2729,'[2]Listas anexo 1'!$J$13:$K$21,2,FALSE),"")</f>
        <v>ADOBIV</v>
      </c>
      <c r="G2729" s="23" t="str">
        <f>+IFERROR(VLOOKUP(AW2729,'[2]LISTAS ANEXO 1. 2'!$A$9:$B$38,2,FALSE),"")</f>
        <v>AXVI</v>
      </c>
      <c r="H2729" s="23" t="str">
        <f>+IFERROR(IF(C2729="ADMINYCOOR",VLOOKUP(AY2729,'[2]LISTAS ANEXO 1. 3'!$B$13:$C$42,2,FALSE),IF(C2729="TASAS",VLOOKUP(AY2729,'[2]LISTAS ANEXO 1. 3'!$B$43:$C$51,2,FALSE),IF(C2729="FORTALECIMIENTO",VLOOKUP(AY2729,'[2]LISTAS ANEXO 1. 3'!$B$52:$C$58,2,FALSE),""))),"")</f>
        <v>CD</v>
      </c>
      <c r="I2729" s="23" t="str">
        <f>+IFERROR(VLOOKUP(#REF!,'[2]LISTAS ANEXO 1. 4'!$B$74:$C$90,2,FALSE),"")</f>
        <v/>
      </c>
      <c r="J2729" s="23" t="str">
        <f>+IFERROR(VLOOKUP(X2729,[2]ORDINALES!$B$2:$C$5,2,FALSE),"")</f>
        <v>CTADOS</v>
      </c>
      <c r="K2729" s="23" t="str">
        <f>+IFERROR(VLOOKUP(#REF!,[2]REGION!$G$2:$I$1125,2,FALSE),"")</f>
        <v/>
      </c>
      <c r="L2729" s="23" t="str">
        <f>+IFERROR(VLOOKUP(AI2729,[2]REGION!$G$2:$I$1125,2,FALSE),"")</f>
        <v>VALLE</v>
      </c>
      <c r="M2729" s="23" t="str">
        <f>+IFERROR(VLOOKUP(#REF!,[2]ORDINALES!$H$2:$I$382,2,FALSE),"")</f>
        <v/>
      </c>
      <c r="N2729" s="23" t="str">
        <f>IFERROR(VLOOKUP(U2729,'[2]Lista Willy'!$B$11:$D$14,3,FALSE),"")</f>
        <v>REC_21</v>
      </c>
      <c r="O2729" s="24"/>
      <c r="P2729" s="90">
        <v>82082</v>
      </c>
      <c r="Q2729" s="90" t="s">
        <v>540</v>
      </c>
      <c r="R2729" s="90" t="s">
        <v>2496</v>
      </c>
      <c r="S2729" s="90" t="s">
        <v>2584</v>
      </c>
      <c r="T2729" s="90" t="s">
        <v>2496</v>
      </c>
      <c r="U2729" s="90" t="s">
        <v>1028</v>
      </c>
      <c r="V2729" s="94" t="s">
        <v>154</v>
      </c>
      <c r="W2729" s="90" t="s">
        <v>1177</v>
      </c>
      <c r="X2729" s="90" t="s">
        <v>55</v>
      </c>
      <c r="Y2729" s="90" t="s">
        <v>2654</v>
      </c>
      <c r="Z2729" s="87">
        <v>22206800</v>
      </c>
      <c r="AA2729" s="120"/>
      <c r="AB2729" s="87"/>
      <c r="AC2729" s="87"/>
      <c r="AD2729" s="87"/>
      <c r="AE2729" s="120">
        <v>22206800</v>
      </c>
      <c r="AF2729" s="120"/>
      <c r="AG2729" s="89">
        <v>0</v>
      </c>
      <c r="AH2729" s="90" t="s">
        <v>567</v>
      </c>
      <c r="AI2729" s="90" t="s">
        <v>1511</v>
      </c>
      <c r="AJ2729" s="90" t="s">
        <v>2498</v>
      </c>
      <c r="AK2729" s="90"/>
      <c r="AL2729" s="90" t="s">
        <v>57</v>
      </c>
      <c r="AM2729" s="90"/>
      <c r="AN2729" s="90" t="s">
        <v>57</v>
      </c>
      <c r="AO2729" s="90"/>
      <c r="AP2729" s="90" t="s">
        <v>57</v>
      </c>
      <c r="AQ2729" s="90"/>
      <c r="AR2729" s="90" t="s">
        <v>57</v>
      </c>
      <c r="AS2729" s="90" t="s">
        <v>60</v>
      </c>
      <c r="AT2729" s="90" t="s">
        <v>61</v>
      </c>
      <c r="AU2729" s="97" t="s">
        <v>62</v>
      </c>
      <c r="AV2729" s="98" t="s">
        <v>63</v>
      </c>
      <c r="AW2729" s="98" t="s">
        <v>64</v>
      </c>
      <c r="AX2729" s="97">
        <v>3202008</v>
      </c>
      <c r="AY2729" s="98" t="s">
        <v>65</v>
      </c>
      <c r="AZ2729" s="98" t="s">
        <v>175</v>
      </c>
      <c r="BA2729" s="24"/>
    </row>
    <row r="2730" spans="1:53" ht="84.75" customHeight="1">
      <c r="A2730" s="23" t="str">
        <f>+IFERROR(VLOOKUP(R2730,'[2]Listas niveles'!$D$2:$E$11,2,FALSE),"")</f>
        <v>DTPA</v>
      </c>
      <c r="B2730" s="23" t="str">
        <f>+IFERROR(VLOOKUP(AS2730,'[2]Listas anexo 1'!$A$7:$B$8,2,FALSE),"")</f>
        <v>ADMIN</v>
      </c>
      <c r="C2730" s="23" t="str">
        <f>+IFERROR(VLOOKUP(AT2730,'[2]Listas anexo 1'!$A$13:$B$15,2,FALSE),"")</f>
        <v>ADMINYCOOR</v>
      </c>
      <c r="D2730" s="23" t="str">
        <f>+IFERROR(VLOOKUP(AT2730,'[2]Listas anexo 1'!$A$13:$C$15,3,FALSE),"")</f>
        <v>CONTRIBUIR</v>
      </c>
      <c r="E2730" s="23" t="str">
        <f>+IFERROR(VLOOKUP(AT2730,'[2]Listas anexo 1'!$A$19:$B$21,2,FALSE),"")</f>
        <v>ADMINOB</v>
      </c>
      <c r="F2730" s="23" t="str">
        <f>+IFERROR(VLOOKUP(AV2730,'[2]Listas anexo 1'!$J$13:$K$21,2,FALSE),"")</f>
        <v>ADOBIV</v>
      </c>
      <c r="G2730" s="23" t="str">
        <f>+IFERROR(VLOOKUP(AW2730,'[2]LISTAS ANEXO 1. 2'!$A$9:$B$38,2,FALSE),"")</f>
        <v>AXVI</v>
      </c>
      <c r="H2730" s="23" t="str">
        <f>+IFERROR(IF(C2730="ADMINYCOOR",VLOOKUP(AY2730,'[2]LISTAS ANEXO 1. 3'!$B$13:$C$42,2,FALSE),IF(C2730="TASAS",VLOOKUP(AY2730,'[2]LISTAS ANEXO 1. 3'!$B$43:$C$51,2,FALSE),IF(C2730="FORTALECIMIENTO",VLOOKUP(AY2730,'[2]LISTAS ANEXO 1. 3'!$B$52:$C$58,2,FALSE),""))),"")</f>
        <v>CD</v>
      </c>
      <c r="I2730" s="23" t="str">
        <f>+IFERROR(VLOOKUP(#REF!,'[2]LISTAS ANEXO 1. 4'!$B$74:$C$90,2,FALSE),"")</f>
        <v/>
      </c>
      <c r="J2730" s="23" t="str">
        <f>+IFERROR(VLOOKUP(X2730,[2]ORDINALES!$B$2:$C$5,2,FALSE),"")</f>
        <v>CTADOS</v>
      </c>
      <c r="K2730" s="23" t="str">
        <f>+IFERROR(VLOOKUP(#REF!,[2]REGION!$G$2:$I$1125,2,FALSE),"")</f>
        <v/>
      </c>
      <c r="L2730" s="23" t="str">
        <f>+IFERROR(VLOOKUP(AI2730,[2]REGION!$G$2:$I$1125,2,FALSE),"")</f>
        <v>VALLE</v>
      </c>
      <c r="M2730" s="23" t="str">
        <f>+IFERROR(VLOOKUP(#REF!,[2]ORDINALES!$H$2:$I$382,2,FALSE),"")</f>
        <v/>
      </c>
      <c r="N2730" s="23" t="str">
        <f>IFERROR(VLOOKUP(U2730,'[2]Lista Willy'!$B$11:$D$14,3,FALSE),"")</f>
        <v>REC_21</v>
      </c>
      <c r="O2730" s="24"/>
      <c r="P2730" s="90">
        <v>82083</v>
      </c>
      <c r="Q2730" s="90" t="s">
        <v>540</v>
      </c>
      <c r="R2730" s="90" t="s">
        <v>2496</v>
      </c>
      <c r="S2730" s="90" t="s">
        <v>2584</v>
      </c>
      <c r="T2730" s="90" t="s">
        <v>2496</v>
      </c>
      <c r="U2730" s="90" t="s">
        <v>1028</v>
      </c>
      <c r="V2730" s="94" t="s">
        <v>154</v>
      </c>
      <c r="W2730" s="90" t="s">
        <v>1177</v>
      </c>
      <c r="X2730" s="90" t="s">
        <v>55</v>
      </c>
      <c r="Y2730" s="90" t="s">
        <v>2655</v>
      </c>
      <c r="Z2730" s="87">
        <v>47993880</v>
      </c>
      <c r="AA2730" s="120"/>
      <c r="AB2730" s="87"/>
      <c r="AC2730" s="87"/>
      <c r="AD2730" s="87"/>
      <c r="AE2730" s="120">
        <v>47993880</v>
      </c>
      <c r="AF2730" s="120"/>
      <c r="AG2730" s="89">
        <v>0</v>
      </c>
      <c r="AH2730" s="90" t="s">
        <v>567</v>
      </c>
      <c r="AI2730" s="90" t="s">
        <v>1511</v>
      </c>
      <c r="AJ2730" s="90" t="s">
        <v>2498</v>
      </c>
      <c r="AK2730" s="90"/>
      <c r="AL2730" s="90" t="s">
        <v>57</v>
      </c>
      <c r="AM2730" s="90"/>
      <c r="AN2730" s="90" t="s">
        <v>57</v>
      </c>
      <c r="AO2730" s="90"/>
      <c r="AP2730" s="90" t="s">
        <v>57</v>
      </c>
      <c r="AQ2730" s="90"/>
      <c r="AR2730" s="90" t="s">
        <v>57</v>
      </c>
      <c r="AS2730" s="90" t="s">
        <v>60</v>
      </c>
      <c r="AT2730" s="90" t="s">
        <v>61</v>
      </c>
      <c r="AU2730" s="97" t="s">
        <v>62</v>
      </c>
      <c r="AV2730" s="98" t="s">
        <v>63</v>
      </c>
      <c r="AW2730" s="98" t="s">
        <v>64</v>
      </c>
      <c r="AX2730" s="97">
        <v>3202008</v>
      </c>
      <c r="AY2730" s="98" t="s">
        <v>65</v>
      </c>
      <c r="AZ2730" s="98" t="s">
        <v>175</v>
      </c>
      <c r="BA2730" s="24"/>
    </row>
    <row r="2731" spans="1:53" ht="84.75" customHeight="1">
      <c r="A2731" s="23" t="str">
        <f>+IFERROR(VLOOKUP(R2731,'[2]Listas niveles'!$D$2:$E$11,2,FALSE),"")</f>
        <v>DTPA</v>
      </c>
      <c r="B2731" s="23" t="str">
        <f>+IFERROR(VLOOKUP(AS2731,'[2]Listas anexo 1'!$A$7:$B$8,2,FALSE),"")</f>
        <v>ADMIN</v>
      </c>
      <c r="C2731" s="23" t="str">
        <f>+IFERROR(VLOOKUP(AT2731,'[2]Listas anexo 1'!$A$13:$B$15,2,FALSE),"")</f>
        <v>ADMINYCOOR</v>
      </c>
      <c r="D2731" s="23" t="str">
        <f>+IFERROR(VLOOKUP(AT2731,'[2]Listas anexo 1'!$A$13:$C$15,3,FALSE),"")</f>
        <v>CONTRIBUIR</v>
      </c>
      <c r="E2731" s="23" t="str">
        <f>+IFERROR(VLOOKUP(AT2731,'[2]Listas anexo 1'!$A$19:$B$21,2,FALSE),"")</f>
        <v>ADMINOB</v>
      </c>
      <c r="F2731" s="23" t="str">
        <f>+IFERROR(VLOOKUP(AV2731,'[2]Listas anexo 1'!$J$13:$K$21,2,FALSE),"")</f>
        <v>ADOBIV</v>
      </c>
      <c r="G2731" s="23" t="str">
        <f>+IFERROR(VLOOKUP(AW2731,'[2]LISTAS ANEXO 1. 2'!$A$9:$B$38,2,FALSE),"")</f>
        <v>AXVI</v>
      </c>
      <c r="H2731" s="23" t="str">
        <f>+IFERROR(IF(C2731="ADMINYCOOR",VLOOKUP(AY2731,'[2]LISTAS ANEXO 1. 3'!$B$13:$C$42,2,FALSE),IF(C2731="TASAS",VLOOKUP(AY2731,'[2]LISTAS ANEXO 1. 3'!$B$43:$C$51,2,FALSE),IF(C2731="FORTALECIMIENTO",VLOOKUP(AY2731,'[2]LISTAS ANEXO 1. 3'!$B$52:$C$58,2,FALSE),""))),"")</f>
        <v>CD</v>
      </c>
      <c r="I2731" s="23" t="str">
        <f>+IFERROR(VLOOKUP(#REF!,'[2]LISTAS ANEXO 1. 4'!$B$74:$C$90,2,FALSE),"")</f>
        <v/>
      </c>
      <c r="J2731" s="23" t="str">
        <f>+IFERROR(VLOOKUP(X2731,[2]ORDINALES!$B$2:$C$5,2,FALSE),"")</f>
        <v>CTADOS</v>
      </c>
      <c r="K2731" s="23" t="str">
        <f>+IFERROR(VLOOKUP(#REF!,[2]REGION!$G$2:$I$1125,2,FALSE),"")</f>
        <v/>
      </c>
      <c r="L2731" s="23" t="str">
        <f>+IFERROR(VLOOKUP(AI2731,[2]REGION!$G$2:$I$1125,2,FALSE),"")</f>
        <v>VALLE</v>
      </c>
      <c r="M2731" s="23" t="str">
        <f>+IFERROR(VLOOKUP(#REF!,[2]ORDINALES!$H$2:$I$382,2,FALSE),"")</f>
        <v/>
      </c>
      <c r="N2731" s="23" t="str">
        <f>IFERROR(VLOOKUP(U2731,'[2]Lista Willy'!$B$11:$D$14,3,FALSE),"")</f>
        <v>REC_21</v>
      </c>
      <c r="O2731" s="24"/>
      <c r="P2731" s="90">
        <v>82084</v>
      </c>
      <c r="Q2731" s="90" t="s">
        <v>540</v>
      </c>
      <c r="R2731" s="90" t="s">
        <v>2496</v>
      </c>
      <c r="S2731" s="90" t="s">
        <v>2584</v>
      </c>
      <c r="T2731" s="90" t="s">
        <v>2496</v>
      </c>
      <c r="U2731" s="90" t="s">
        <v>1028</v>
      </c>
      <c r="V2731" s="94" t="s">
        <v>154</v>
      </c>
      <c r="W2731" s="90" t="s">
        <v>1177</v>
      </c>
      <c r="X2731" s="90" t="s">
        <v>55</v>
      </c>
      <c r="Y2731" s="90" t="s">
        <v>2656</v>
      </c>
      <c r="Z2731" s="87">
        <v>40000000</v>
      </c>
      <c r="AA2731" s="120"/>
      <c r="AB2731" s="87"/>
      <c r="AC2731" s="87"/>
      <c r="AD2731" s="87"/>
      <c r="AE2731" s="120">
        <v>40000000</v>
      </c>
      <c r="AF2731" s="120"/>
      <c r="AG2731" s="89">
        <v>0</v>
      </c>
      <c r="AH2731" s="90" t="s">
        <v>567</v>
      </c>
      <c r="AI2731" s="90" t="s">
        <v>1511</v>
      </c>
      <c r="AJ2731" s="90" t="s">
        <v>2498</v>
      </c>
      <c r="AK2731" s="90"/>
      <c r="AL2731" s="90" t="s">
        <v>57</v>
      </c>
      <c r="AM2731" s="90"/>
      <c r="AN2731" s="90" t="s">
        <v>57</v>
      </c>
      <c r="AO2731" s="90"/>
      <c r="AP2731" s="90" t="s">
        <v>57</v>
      </c>
      <c r="AQ2731" s="90"/>
      <c r="AR2731" s="90" t="s">
        <v>57</v>
      </c>
      <c r="AS2731" s="90" t="s">
        <v>60</v>
      </c>
      <c r="AT2731" s="90" t="s">
        <v>61</v>
      </c>
      <c r="AU2731" s="97" t="s">
        <v>62</v>
      </c>
      <c r="AV2731" s="98" t="s">
        <v>63</v>
      </c>
      <c r="AW2731" s="98" t="s">
        <v>64</v>
      </c>
      <c r="AX2731" s="97">
        <v>3202008</v>
      </c>
      <c r="AY2731" s="98" t="s">
        <v>65</v>
      </c>
      <c r="AZ2731" s="98" t="s">
        <v>175</v>
      </c>
      <c r="BA2731" s="24"/>
    </row>
    <row r="2732" spans="1:53" ht="84.75" customHeight="1">
      <c r="A2732" s="23" t="str">
        <f>+IFERROR(VLOOKUP(R2732,'[2]Listas niveles'!$D$2:$E$11,2,FALSE),"")</f>
        <v>DTPA</v>
      </c>
      <c r="B2732" s="23" t="str">
        <f>+IFERROR(VLOOKUP(AS2732,'[2]Listas anexo 1'!$A$7:$B$8,2,FALSE),"")</f>
        <v>ADMIN</v>
      </c>
      <c r="C2732" s="23" t="str">
        <f>+IFERROR(VLOOKUP(AT2732,'[2]Listas anexo 1'!$A$13:$B$15,2,FALSE),"")</f>
        <v>ADMINYCOOR</v>
      </c>
      <c r="D2732" s="23" t="str">
        <f>+IFERROR(VLOOKUP(AT2732,'[2]Listas anexo 1'!$A$13:$C$15,3,FALSE),"")</f>
        <v>CONTRIBUIR</v>
      </c>
      <c r="E2732" s="23" t="str">
        <f>+IFERROR(VLOOKUP(AT2732,'[2]Listas anexo 1'!$A$19:$B$21,2,FALSE),"")</f>
        <v>ADMINOB</v>
      </c>
      <c r="F2732" s="23" t="str">
        <f>+IFERROR(VLOOKUP(AV2732,'[2]Listas anexo 1'!$J$13:$K$21,2,FALSE),"")</f>
        <v>ADOBI</v>
      </c>
      <c r="G2732" s="23" t="str">
        <f>+IFERROR(VLOOKUP(AW2732,'[2]LISTAS ANEXO 1. 2'!$A$9:$B$38,2,FALSE),"")</f>
        <v>AI</v>
      </c>
      <c r="H2732" s="23" t="str">
        <f>+IFERROR(IF(C2732="ADMINYCOOR",VLOOKUP(AY2732,'[2]LISTAS ANEXO 1. 3'!$B$13:$C$42,2,FALSE),IF(C2732="TASAS",VLOOKUP(AY2732,'[2]LISTAS ANEXO 1. 3'!$B$43:$C$51,2,FALSE),IF(C2732="FORTALECIMIENTO",VLOOKUP(AY2732,'[2]LISTAS ANEXO 1. 3'!$B$52:$C$58,2,FALSE),""))),"")</f>
        <v>AA</v>
      </c>
      <c r="I2732" s="23" t="str">
        <f>+IFERROR(VLOOKUP(#REF!,'[2]LISTAS ANEXO 1. 4'!$B$74:$C$90,2,FALSE),"")</f>
        <v/>
      </c>
      <c r="J2732" s="23" t="str">
        <f>+IFERROR(VLOOKUP(X2732,[2]ORDINALES!$B$2:$C$5,2,FALSE),"")</f>
        <v>CTADOS</v>
      </c>
      <c r="K2732" s="23" t="str">
        <f>+IFERROR(VLOOKUP(#REF!,[2]REGION!$G$2:$I$1125,2,FALSE),"")</f>
        <v/>
      </c>
      <c r="L2732" s="23" t="str">
        <f>+IFERROR(VLOOKUP(AI2732,[2]REGION!$G$2:$I$1125,2,FALSE),"")</f>
        <v>VALLE</v>
      </c>
      <c r="M2732" s="23" t="str">
        <f>+IFERROR(VLOOKUP(#REF!,[2]ORDINALES!$H$2:$I$382,2,FALSE),"")</f>
        <v/>
      </c>
      <c r="N2732" s="23" t="str">
        <f>IFERROR(VLOOKUP(U2732,'[2]Lista Willy'!$B$11:$D$14,3,FALSE),"")</f>
        <v>REC_11</v>
      </c>
      <c r="O2732" s="24"/>
      <c r="P2732" s="90">
        <v>82101</v>
      </c>
      <c r="Q2732" s="90" t="s">
        <v>540</v>
      </c>
      <c r="R2732" s="90" t="s">
        <v>2496</v>
      </c>
      <c r="S2732" s="90" t="s">
        <v>2584</v>
      </c>
      <c r="T2732" s="90" t="s">
        <v>2496</v>
      </c>
      <c r="U2732" s="90" t="s">
        <v>52</v>
      </c>
      <c r="V2732" s="94" t="s">
        <v>53</v>
      </c>
      <c r="W2732" s="90" t="s">
        <v>54</v>
      </c>
      <c r="X2732" s="90" t="s">
        <v>55</v>
      </c>
      <c r="Y2732" s="90" t="s">
        <v>2657</v>
      </c>
      <c r="Z2732" s="87">
        <v>16480000</v>
      </c>
      <c r="AA2732" s="120"/>
      <c r="AB2732" s="87"/>
      <c r="AC2732" s="87"/>
      <c r="AD2732" s="87"/>
      <c r="AE2732" s="120">
        <v>16480000</v>
      </c>
      <c r="AF2732" s="120"/>
      <c r="AG2732" s="88">
        <v>16480000</v>
      </c>
      <c r="AH2732" s="90" t="s">
        <v>567</v>
      </c>
      <c r="AI2732" s="90" t="s">
        <v>1511</v>
      </c>
      <c r="AJ2732" s="90" t="s">
        <v>2498</v>
      </c>
      <c r="AK2732" s="90"/>
      <c r="AL2732" s="90" t="s">
        <v>57</v>
      </c>
      <c r="AM2732" s="90"/>
      <c r="AN2732" s="90" t="s">
        <v>57</v>
      </c>
      <c r="AO2732" s="90"/>
      <c r="AP2732" s="90" t="s">
        <v>57</v>
      </c>
      <c r="AQ2732" s="90"/>
      <c r="AR2732" s="90" t="s">
        <v>57</v>
      </c>
      <c r="AS2732" s="90" t="s">
        <v>60</v>
      </c>
      <c r="AT2732" s="90" t="s">
        <v>61</v>
      </c>
      <c r="AU2732" s="97" t="s">
        <v>62</v>
      </c>
      <c r="AV2732" s="98" t="s">
        <v>125</v>
      </c>
      <c r="AW2732" s="98" t="s">
        <v>126</v>
      </c>
      <c r="AX2732" s="97">
        <v>3202032</v>
      </c>
      <c r="AY2732" s="98" t="s">
        <v>127</v>
      </c>
      <c r="AZ2732" s="98" t="s">
        <v>293</v>
      </c>
      <c r="BA2732" s="24"/>
    </row>
    <row r="2733" spans="1:53" ht="84.75" customHeight="1">
      <c r="A2733" s="23" t="str">
        <f>+IFERROR(VLOOKUP(R2733,'[2]Listas niveles'!$D$2:$E$11,2,FALSE),"")</f>
        <v>DTPA</v>
      </c>
      <c r="B2733" s="23" t="str">
        <f>+IFERROR(VLOOKUP(AS2733,'[2]Listas anexo 1'!$A$7:$B$8,2,FALSE),"")</f>
        <v>ADMIN</v>
      </c>
      <c r="C2733" s="23" t="str">
        <f>+IFERROR(VLOOKUP(AT2733,'[2]Listas anexo 1'!$A$13:$B$15,2,FALSE),"")</f>
        <v>ADMINYCOOR</v>
      </c>
      <c r="D2733" s="23" t="str">
        <f>+IFERROR(VLOOKUP(AT2733,'[2]Listas anexo 1'!$A$13:$C$15,3,FALSE),"")</f>
        <v>CONTRIBUIR</v>
      </c>
      <c r="E2733" s="23" t="str">
        <f>+IFERROR(VLOOKUP(AT2733,'[2]Listas anexo 1'!$A$19:$B$21,2,FALSE),"")</f>
        <v>ADMINOB</v>
      </c>
      <c r="F2733" s="23" t="str">
        <f>+IFERROR(VLOOKUP(AV2733,'[2]Listas anexo 1'!$J$13:$K$21,2,FALSE),"")</f>
        <v>ADOBI</v>
      </c>
      <c r="G2733" s="23" t="str">
        <f>+IFERROR(VLOOKUP(AW2733,'[2]LISTAS ANEXO 1. 2'!$A$9:$B$38,2,FALSE),"")</f>
        <v>AI</v>
      </c>
      <c r="H2733" s="23" t="str">
        <f>+IFERROR(IF(C2733="ADMINYCOOR",VLOOKUP(AY2733,'[2]LISTAS ANEXO 1. 3'!$B$13:$C$42,2,FALSE),IF(C2733="TASAS",VLOOKUP(AY2733,'[2]LISTAS ANEXO 1. 3'!$B$43:$C$51,2,FALSE),IF(C2733="FORTALECIMIENTO",VLOOKUP(AY2733,'[2]LISTAS ANEXO 1. 3'!$B$52:$C$58,2,FALSE),""))),"")</f>
        <v>AA</v>
      </c>
      <c r="I2733" s="23" t="str">
        <f>+IFERROR(VLOOKUP(#REF!,'[2]LISTAS ANEXO 1. 4'!$B$74:$C$90,2,FALSE),"")</f>
        <v/>
      </c>
      <c r="J2733" s="23" t="str">
        <f>+IFERROR(VLOOKUP(X2733,[2]ORDINALES!$B$2:$C$5,2,FALSE),"")</f>
        <v>CTADOS</v>
      </c>
      <c r="K2733" s="23" t="str">
        <f>+IFERROR(VLOOKUP(#REF!,[2]REGION!$G$2:$I$1125,2,FALSE),"")</f>
        <v/>
      </c>
      <c r="L2733" s="23" t="str">
        <f>+IFERROR(VLOOKUP(AI2733,[2]REGION!$G$2:$I$1125,2,FALSE),"")</f>
        <v>VALLE</v>
      </c>
      <c r="M2733" s="23" t="str">
        <f>+IFERROR(VLOOKUP(#REF!,[2]ORDINALES!$H$2:$I$382,2,FALSE),"")</f>
        <v/>
      </c>
      <c r="N2733" s="23" t="str">
        <f>IFERROR(VLOOKUP(U2733,'[2]Lista Willy'!$B$11:$D$14,3,FALSE),"")</f>
        <v>REC_11</v>
      </c>
      <c r="O2733" s="24"/>
      <c r="P2733" s="90">
        <v>82102</v>
      </c>
      <c r="Q2733" s="90" t="s">
        <v>540</v>
      </c>
      <c r="R2733" s="90" t="s">
        <v>2496</v>
      </c>
      <c r="S2733" s="90" t="s">
        <v>2584</v>
      </c>
      <c r="T2733" s="90" t="s">
        <v>2496</v>
      </c>
      <c r="U2733" s="90" t="s">
        <v>52</v>
      </c>
      <c r="V2733" s="94" t="s">
        <v>53</v>
      </c>
      <c r="W2733" s="90" t="s">
        <v>54</v>
      </c>
      <c r="X2733" s="90" t="s">
        <v>55</v>
      </c>
      <c r="Y2733" s="90" t="s">
        <v>2658</v>
      </c>
      <c r="Z2733" s="87">
        <v>72718000</v>
      </c>
      <c r="AA2733" s="120"/>
      <c r="AB2733" s="87"/>
      <c r="AC2733" s="87"/>
      <c r="AD2733" s="87"/>
      <c r="AE2733" s="120">
        <v>72718000</v>
      </c>
      <c r="AF2733" s="120">
        <v>70600000</v>
      </c>
      <c r="AG2733" s="88">
        <v>72718000</v>
      </c>
      <c r="AH2733" s="90" t="s">
        <v>567</v>
      </c>
      <c r="AI2733" s="90" t="s">
        <v>1511</v>
      </c>
      <c r="AJ2733" s="90" t="s">
        <v>2498</v>
      </c>
      <c r="AK2733" s="90"/>
      <c r="AL2733" s="90" t="s">
        <v>57</v>
      </c>
      <c r="AM2733" s="90"/>
      <c r="AN2733" s="90" t="s">
        <v>57</v>
      </c>
      <c r="AO2733" s="90"/>
      <c r="AP2733" s="90" t="s">
        <v>57</v>
      </c>
      <c r="AQ2733" s="90"/>
      <c r="AR2733" s="90" t="s">
        <v>57</v>
      </c>
      <c r="AS2733" s="90" t="s">
        <v>60</v>
      </c>
      <c r="AT2733" s="90" t="s">
        <v>61</v>
      </c>
      <c r="AU2733" s="97" t="s">
        <v>62</v>
      </c>
      <c r="AV2733" s="98" t="s">
        <v>125</v>
      </c>
      <c r="AW2733" s="98" t="s">
        <v>126</v>
      </c>
      <c r="AX2733" s="97">
        <v>3202032</v>
      </c>
      <c r="AY2733" s="98" t="s">
        <v>127</v>
      </c>
      <c r="AZ2733" s="98" t="s">
        <v>293</v>
      </c>
      <c r="BA2733" s="24"/>
    </row>
    <row r="2734" spans="1:53" ht="84.75" customHeight="1">
      <c r="A2734" s="23" t="str">
        <f>+IFERROR(VLOOKUP(R2734,'[2]Listas niveles'!$D$2:$E$11,2,FALSE),"")</f>
        <v>DTPA</v>
      </c>
      <c r="B2734" s="23" t="str">
        <f>+IFERROR(VLOOKUP(AS2734,'[2]Listas anexo 1'!$A$7:$B$8,2,FALSE),"")</f>
        <v>ADMIN</v>
      </c>
      <c r="C2734" s="23" t="str">
        <f>+IFERROR(VLOOKUP(AT2734,'[2]Listas anexo 1'!$A$13:$B$15,2,FALSE),"")</f>
        <v>ADMINYCOOR</v>
      </c>
      <c r="D2734" s="23" t="str">
        <f>+IFERROR(VLOOKUP(AT2734,'[2]Listas anexo 1'!$A$13:$C$15,3,FALSE),"")</f>
        <v>CONTRIBUIR</v>
      </c>
      <c r="E2734" s="23" t="str">
        <f>+IFERROR(VLOOKUP(AT2734,'[2]Listas anexo 1'!$A$19:$B$21,2,FALSE),"")</f>
        <v>ADMINOB</v>
      </c>
      <c r="F2734" s="23" t="str">
        <f>+IFERROR(VLOOKUP(AV2734,'[2]Listas anexo 1'!$J$13:$K$21,2,FALSE),"")</f>
        <v>ADOBI</v>
      </c>
      <c r="G2734" s="23" t="str">
        <f>+IFERROR(VLOOKUP(AW2734,'[2]LISTAS ANEXO 1. 2'!$A$9:$B$38,2,FALSE),"")</f>
        <v>AI</v>
      </c>
      <c r="H2734" s="23" t="str">
        <f>+IFERROR(IF(C2734="ADMINYCOOR",VLOOKUP(AY2734,'[2]LISTAS ANEXO 1. 3'!$B$13:$C$42,2,FALSE),IF(C2734="TASAS",VLOOKUP(AY2734,'[2]LISTAS ANEXO 1. 3'!$B$43:$C$51,2,FALSE),IF(C2734="FORTALECIMIENTO",VLOOKUP(AY2734,'[2]LISTAS ANEXO 1. 3'!$B$52:$C$58,2,FALSE),""))),"")</f>
        <v>AA</v>
      </c>
      <c r="I2734" s="23" t="str">
        <f>+IFERROR(VLOOKUP(#REF!,'[2]LISTAS ANEXO 1. 4'!$B$74:$C$90,2,FALSE),"")</f>
        <v/>
      </c>
      <c r="J2734" s="23" t="str">
        <f>+IFERROR(VLOOKUP(X2734,[2]ORDINALES!$B$2:$C$5,2,FALSE),"")</f>
        <v>CTADOS</v>
      </c>
      <c r="K2734" s="23" t="str">
        <f>+IFERROR(VLOOKUP(#REF!,[2]REGION!$G$2:$I$1125,2,FALSE),"")</f>
        <v/>
      </c>
      <c r="L2734" s="23" t="str">
        <f>+IFERROR(VLOOKUP(AI2734,[2]REGION!$G$2:$I$1125,2,FALSE),"")</f>
        <v>VALLE</v>
      </c>
      <c r="M2734" s="23" t="str">
        <f>+IFERROR(VLOOKUP(#REF!,[2]ORDINALES!$H$2:$I$382,2,FALSE),"")</f>
        <v/>
      </c>
      <c r="N2734" s="23" t="str">
        <f>IFERROR(VLOOKUP(U2734,'[2]Lista Willy'!$B$11:$D$14,3,FALSE),"")</f>
        <v>REC_11</v>
      </c>
      <c r="O2734" s="24"/>
      <c r="P2734" s="90">
        <v>82103</v>
      </c>
      <c r="Q2734" s="90" t="s">
        <v>540</v>
      </c>
      <c r="R2734" s="90" t="s">
        <v>2496</v>
      </c>
      <c r="S2734" s="90" t="s">
        <v>2584</v>
      </c>
      <c r="T2734" s="90" t="s">
        <v>2496</v>
      </c>
      <c r="U2734" s="90" t="s">
        <v>52</v>
      </c>
      <c r="V2734" s="94" t="s">
        <v>53</v>
      </c>
      <c r="W2734" s="90" t="s">
        <v>54</v>
      </c>
      <c r="X2734" s="90" t="s">
        <v>55</v>
      </c>
      <c r="Y2734" s="90" t="s">
        <v>2659</v>
      </c>
      <c r="Z2734" s="87">
        <v>19570000</v>
      </c>
      <c r="AA2734" s="120"/>
      <c r="AB2734" s="87"/>
      <c r="AC2734" s="87"/>
      <c r="AD2734" s="87"/>
      <c r="AE2734" s="120">
        <v>19570000</v>
      </c>
      <c r="AF2734" s="120">
        <v>19570000</v>
      </c>
      <c r="AG2734" s="88">
        <v>19570000</v>
      </c>
      <c r="AH2734" s="90" t="s">
        <v>567</v>
      </c>
      <c r="AI2734" s="90" t="s">
        <v>1511</v>
      </c>
      <c r="AJ2734" s="90" t="s">
        <v>2498</v>
      </c>
      <c r="AK2734" s="90"/>
      <c r="AL2734" s="90" t="s">
        <v>57</v>
      </c>
      <c r="AM2734" s="90"/>
      <c r="AN2734" s="90" t="s">
        <v>57</v>
      </c>
      <c r="AO2734" s="90"/>
      <c r="AP2734" s="90" t="s">
        <v>57</v>
      </c>
      <c r="AQ2734" s="90"/>
      <c r="AR2734" s="90" t="s">
        <v>57</v>
      </c>
      <c r="AS2734" s="90" t="s">
        <v>60</v>
      </c>
      <c r="AT2734" s="90" t="s">
        <v>61</v>
      </c>
      <c r="AU2734" s="97" t="s">
        <v>62</v>
      </c>
      <c r="AV2734" s="98" t="s">
        <v>125</v>
      </c>
      <c r="AW2734" s="98" t="s">
        <v>126</v>
      </c>
      <c r="AX2734" s="97">
        <v>3202032</v>
      </c>
      <c r="AY2734" s="98" t="s">
        <v>127</v>
      </c>
      <c r="AZ2734" s="98" t="s">
        <v>293</v>
      </c>
      <c r="BA2734" s="24"/>
    </row>
    <row r="2735" spans="1:53" ht="84.75" customHeight="1">
      <c r="A2735" s="23" t="str">
        <f>+IFERROR(VLOOKUP(R2735,'[2]Listas niveles'!$D$2:$E$11,2,FALSE),"")</f>
        <v>DTPA</v>
      </c>
      <c r="B2735" s="23" t="str">
        <f>+IFERROR(VLOOKUP(AS2735,'[2]Listas anexo 1'!$A$7:$B$8,2,FALSE),"")</f>
        <v>ADMIN</v>
      </c>
      <c r="C2735" s="23" t="str">
        <f>+IFERROR(VLOOKUP(AT2735,'[2]Listas anexo 1'!$A$13:$B$15,2,FALSE),"")</f>
        <v>ADMINYCOOR</v>
      </c>
      <c r="D2735" s="23" t="str">
        <f>+IFERROR(VLOOKUP(AT2735,'[2]Listas anexo 1'!$A$13:$C$15,3,FALSE),"")</f>
        <v>CONTRIBUIR</v>
      </c>
      <c r="E2735" s="23" t="str">
        <f>+IFERROR(VLOOKUP(AT2735,'[2]Listas anexo 1'!$A$19:$B$21,2,FALSE),"")</f>
        <v>ADMINOB</v>
      </c>
      <c r="F2735" s="23" t="str">
        <f>+IFERROR(VLOOKUP(AV2735,'[2]Listas anexo 1'!$J$13:$K$21,2,FALSE),"")</f>
        <v>ADOBIII</v>
      </c>
      <c r="G2735" s="23" t="str">
        <f>+IFERROR(VLOOKUP(AW2735,'[2]LISTAS ANEXO 1. 2'!$A$9:$B$38,2,FALSE),"")</f>
        <v>AVI</v>
      </c>
      <c r="H2735" s="23" t="str">
        <f>+IFERROR(IF(C2735="ADMINYCOOR",VLOOKUP(AY2735,'[2]LISTAS ANEXO 1. 3'!$B$13:$C$42,2,FALSE),IF(C2735="TASAS",VLOOKUP(AY2735,'[2]LISTAS ANEXO 1. 3'!$B$43:$C$51,2,FALSE),IF(C2735="FORTALECIMIENTO",VLOOKUP(AY2735,'[2]LISTAS ANEXO 1. 3'!$B$52:$C$58,2,FALSE),""))),"")</f>
        <v>HH</v>
      </c>
      <c r="I2735" s="23" t="str">
        <f>+IFERROR(VLOOKUP(#REF!,'[2]LISTAS ANEXO 1. 4'!$B$74:$C$90,2,FALSE),"")</f>
        <v/>
      </c>
      <c r="J2735" s="23" t="str">
        <f>+IFERROR(VLOOKUP(X2735,[2]ORDINALES!$B$2:$C$5,2,FALSE),"")</f>
        <v>CTADOS</v>
      </c>
      <c r="K2735" s="23" t="str">
        <f>+IFERROR(VLOOKUP(#REF!,[2]REGION!$G$2:$I$1125,2,FALSE),"")</f>
        <v/>
      </c>
      <c r="L2735" s="23" t="str">
        <f>+IFERROR(VLOOKUP(AI2735,[2]REGION!$G$2:$I$1125,2,FALSE),"")</f>
        <v>VALLE</v>
      </c>
      <c r="M2735" s="23" t="str">
        <f>+IFERROR(VLOOKUP(#REF!,[2]ORDINALES!$H$2:$I$382,2,FALSE),"")</f>
        <v/>
      </c>
      <c r="N2735" s="23" t="str">
        <f>IFERROR(VLOOKUP(U2735,'[2]Lista Willy'!$B$11:$D$14,3,FALSE),"")</f>
        <v>REC_21</v>
      </c>
      <c r="O2735" s="24"/>
      <c r="P2735" s="90">
        <v>82104</v>
      </c>
      <c r="Q2735" s="90" t="s">
        <v>540</v>
      </c>
      <c r="R2735" s="90" t="s">
        <v>2496</v>
      </c>
      <c r="S2735" s="90" t="s">
        <v>2584</v>
      </c>
      <c r="T2735" s="90" t="s">
        <v>2496</v>
      </c>
      <c r="U2735" s="90" t="s">
        <v>1028</v>
      </c>
      <c r="V2735" s="94" t="s">
        <v>154</v>
      </c>
      <c r="W2735" s="90" t="s">
        <v>1177</v>
      </c>
      <c r="X2735" s="90" t="s">
        <v>55</v>
      </c>
      <c r="Y2735" s="90" t="s">
        <v>2790</v>
      </c>
      <c r="Z2735" s="87">
        <v>0</v>
      </c>
      <c r="AA2735" s="120"/>
      <c r="AB2735" s="87"/>
      <c r="AC2735" s="87"/>
      <c r="AD2735" s="87">
        <v>22206800</v>
      </c>
      <c r="AE2735" s="120">
        <v>22206800</v>
      </c>
      <c r="AF2735" s="120"/>
      <c r="AG2735" s="89"/>
      <c r="AH2735" s="90"/>
      <c r="AI2735" s="90" t="s">
        <v>1511</v>
      </c>
      <c r="AJ2735" s="90" t="s">
        <v>2498</v>
      </c>
      <c r="AK2735" s="90"/>
      <c r="AL2735" s="90"/>
      <c r="AM2735" s="90"/>
      <c r="AN2735" s="90"/>
      <c r="AO2735" s="90"/>
      <c r="AP2735" s="90"/>
      <c r="AQ2735" s="90"/>
      <c r="AR2735" s="90"/>
      <c r="AS2735" s="90" t="s">
        <v>60</v>
      </c>
      <c r="AT2735" s="90" t="s">
        <v>61</v>
      </c>
      <c r="AU2735" s="97" t="s">
        <v>62</v>
      </c>
      <c r="AV2735" s="98" t="s">
        <v>272</v>
      </c>
      <c r="AW2735" s="98" t="s">
        <v>273</v>
      </c>
      <c r="AX2735" s="97">
        <v>3202010</v>
      </c>
      <c r="AY2735" s="98" t="s">
        <v>274</v>
      </c>
      <c r="AZ2735" s="98" t="s">
        <v>407</v>
      </c>
      <c r="BA2735" s="24"/>
    </row>
    <row r="2736" spans="1:53" ht="84.75" customHeight="1">
      <c r="A2736" s="23" t="str">
        <f>+IFERROR(VLOOKUP(R2736,'[2]Listas niveles'!$D$2:$E$11,2,FALSE),"")</f>
        <v>DTPA</v>
      </c>
      <c r="B2736" s="23" t="str">
        <f>+IFERROR(VLOOKUP(AS2736,'[2]Listas anexo 1'!$A$7:$B$8,2,FALSE),"")</f>
        <v>ADMIN</v>
      </c>
      <c r="C2736" s="23" t="str">
        <f>+IFERROR(VLOOKUP(AT2736,'[2]Listas anexo 1'!$A$13:$B$15,2,FALSE),"")</f>
        <v>ADMINYCOOR</v>
      </c>
      <c r="D2736" s="23" t="str">
        <f>+IFERROR(VLOOKUP(AT2736,'[2]Listas anexo 1'!$A$13:$C$15,3,FALSE),"")</f>
        <v>CONTRIBUIR</v>
      </c>
      <c r="E2736" s="23" t="str">
        <f>+IFERROR(VLOOKUP(AT2736,'[2]Listas anexo 1'!$A$19:$B$21,2,FALSE),"")</f>
        <v>ADMINOB</v>
      </c>
      <c r="F2736" s="23" t="str">
        <f>+IFERROR(VLOOKUP(AV2736,'[2]Listas anexo 1'!$J$13:$K$21,2,FALSE),"")</f>
        <v>ADOBIV</v>
      </c>
      <c r="G2736" s="23" t="str">
        <f>+IFERROR(VLOOKUP(AW2736,'[2]LISTAS ANEXO 1. 2'!$A$9:$B$38,2,FALSE),"")</f>
        <v>AXI</v>
      </c>
      <c r="H2736" s="23" t="str">
        <f>+IFERROR(IF(C2736="ADMINYCOOR",VLOOKUP(AY2736,'[2]LISTAS ANEXO 1. 3'!$B$13:$C$42,2,FALSE),IF(C2736="TASAS",VLOOKUP(AY2736,'[2]LISTAS ANEXO 1. 3'!$B$43:$C$51,2,FALSE),IF(C2736="FORTALECIMIENTO",VLOOKUP(AY2736,'[2]LISTAS ANEXO 1. 3'!$B$52:$C$58,2,FALSE),""))),"")</f>
        <v>PP</v>
      </c>
      <c r="I2736" s="23" t="str">
        <f>+IFERROR(VLOOKUP(#REF!,'[2]LISTAS ANEXO 1. 4'!$B$74:$C$90,2,FALSE),"")</f>
        <v/>
      </c>
      <c r="J2736" s="23" t="str">
        <f>+IFERROR(VLOOKUP(X2736,[2]ORDINALES!$B$2:$C$5,2,FALSE),"")</f>
        <v>CTADOS</v>
      </c>
      <c r="K2736" s="23" t="str">
        <f>+IFERROR(VLOOKUP(#REF!,[2]REGION!$G$2:$I$1125,2,FALSE),"")</f>
        <v/>
      </c>
      <c r="L2736" s="23" t="str">
        <f>+IFERROR(VLOOKUP(AI2736,[2]REGION!$G$2:$I$1125,2,FALSE),"")</f>
        <v>CAUCA</v>
      </c>
      <c r="M2736" s="23" t="str">
        <f>+IFERROR(VLOOKUP(#REF!,[2]ORDINALES!$H$2:$I$382,2,FALSE),"")</f>
        <v/>
      </c>
      <c r="N2736" s="23" t="str">
        <f>IFERROR(VLOOKUP(U2736,'[2]Lista Willy'!$B$11:$D$14,3,FALSE),"")</f>
        <v>REC_11</v>
      </c>
      <c r="O2736" s="24"/>
      <c r="P2736" s="90">
        <v>83000</v>
      </c>
      <c r="Q2736" s="90" t="s">
        <v>540</v>
      </c>
      <c r="R2736" s="90" t="s">
        <v>2496</v>
      </c>
      <c r="S2736" s="90" t="s">
        <v>2660</v>
      </c>
      <c r="T2736" s="90" t="s">
        <v>2496</v>
      </c>
      <c r="U2736" s="90" t="s">
        <v>52</v>
      </c>
      <c r="V2736" s="94" t="s">
        <v>53</v>
      </c>
      <c r="W2736" s="90" t="s">
        <v>54</v>
      </c>
      <c r="X2736" s="90" t="s">
        <v>55</v>
      </c>
      <c r="Y2736" s="90" t="s">
        <v>2661</v>
      </c>
      <c r="Z2736" s="86">
        <v>32315131</v>
      </c>
      <c r="AA2736" s="120"/>
      <c r="AB2736" s="86"/>
      <c r="AC2736" s="86"/>
      <c r="AD2736" s="86"/>
      <c r="AE2736" s="120">
        <v>32315131</v>
      </c>
      <c r="AF2736" s="122"/>
      <c r="AG2736" s="89">
        <v>0</v>
      </c>
      <c r="AH2736" s="90" t="s">
        <v>567</v>
      </c>
      <c r="AI2736" s="90" t="s">
        <v>1421</v>
      </c>
      <c r="AJ2736" s="90" t="s">
        <v>2662</v>
      </c>
      <c r="AK2736" s="90"/>
      <c r="AL2736" s="90" t="s">
        <v>57</v>
      </c>
      <c r="AM2736" s="90"/>
      <c r="AN2736" s="90" t="s">
        <v>57</v>
      </c>
      <c r="AO2736" s="90"/>
      <c r="AP2736" s="90" t="s">
        <v>57</v>
      </c>
      <c r="AQ2736" s="90"/>
      <c r="AR2736" s="90" t="s">
        <v>57</v>
      </c>
      <c r="AS2736" s="90" t="s">
        <v>60</v>
      </c>
      <c r="AT2736" s="90" t="s">
        <v>61</v>
      </c>
      <c r="AU2736" s="97" t="s">
        <v>62</v>
      </c>
      <c r="AV2736" s="98" t="s">
        <v>63</v>
      </c>
      <c r="AW2736" s="98" t="s">
        <v>442</v>
      </c>
      <c r="AX2736" s="97">
        <v>3202002</v>
      </c>
      <c r="AY2736" s="98" t="s">
        <v>211</v>
      </c>
      <c r="AZ2736" s="98" t="s">
        <v>447</v>
      </c>
      <c r="BA2736" s="24"/>
    </row>
    <row r="2737" spans="1:53" ht="84.75" customHeight="1">
      <c r="A2737" s="23" t="str">
        <f>+IFERROR(VLOOKUP(R2737,'[2]Listas niveles'!$D$2:$E$11,2,FALSE),"")</f>
        <v>DTPA</v>
      </c>
      <c r="B2737" s="23" t="str">
        <f>+IFERROR(VLOOKUP(AS2737,'[2]Listas anexo 1'!$A$7:$B$8,2,FALSE),"")</f>
        <v>ADMIN</v>
      </c>
      <c r="C2737" s="23" t="str">
        <f>+IFERROR(VLOOKUP(AT2737,'[2]Listas anexo 1'!$A$13:$B$15,2,FALSE),"")</f>
        <v>ADMINYCOOR</v>
      </c>
      <c r="D2737" s="23" t="str">
        <f>+IFERROR(VLOOKUP(AT2737,'[2]Listas anexo 1'!$A$13:$C$15,3,FALSE),"")</f>
        <v>CONTRIBUIR</v>
      </c>
      <c r="E2737" s="23" t="str">
        <f>+IFERROR(VLOOKUP(AT2737,'[2]Listas anexo 1'!$A$19:$B$21,2,FALSE),"")</f>
        <v>ADMINOB</v>
      </c>
      <c r="F2737" s="23" t="str">
        <f>+IFERROR(VLOOKUP(AV2737,'[2]Listas anexo 1'!$J$13:$K$21,2,FALSE),"")</f>
        <v>ADOBIII</v>
      </c>
      <c r="G2737" s="23" t="str">
        <f>+IFERROR(VLOOKUP(AW2737,'[2]LISTAS ANEXO 1. 2'!$A$9:$B$38,2,FALSE),"")</f>
        <v>AVI</v>
      </c>
      <c r="H2737" s="23" t="str">
        <f>+IFERROR(IF(C2737="ADMINYCOOR",VLOOKUP(AY2737,'[2]LISTAS ANEXO 1. 3'!$B$13:$C$42,2,FALSE),IF(C2737="TASAS",VLOOKUP(AY2737,'[2]LISTAS ANEXO 1. 3'!$B$43:$C$51,2,FALSE),IF(C2737="FORTALECIMIENTO",VLOOKUP(AY2737,'[2]LISTAS ANEXO 1. 3'!$B$52:$C$58,2,FALSE),""))),"")</f>
        <v>HH</v>
      </c>
      <c r="I2737" s="23" t="str">
        <f>+IFERROR(VLOOKUP(#REF!,'[2]LISTAS ANEXO 1. 4'!$B$74:$C$90,2,FALSE),"")</f>
        <v/>
      </c>
      <c r="J2737" s="23" t="str">
        <f>+IFERROR(VLOOKUP(X2737,[2]ORDINALES!$B$2:$C$5,2,FALSE),"")</f>
        <v>CTADOS</v>
      </c>
      <c r="K2737" s="23" t="str">
        <f>+IFERROR(VLOOKUP(#REF!,[2]REGION!$G$2:$I$1125,2,FALSE),"")</f>
        <v/>
      </c>
      <c r="L2737" s="23" t="str">
        <f>+IFERROR(VLOOKUP(AI2737,[2]REGION!$G$2:$I$1125,2,FALSE),"")</f>
        <v>CAUCA</v>
      </c>
      <c r="M2737" s="23" t="str">
        <f>+IFERROR(VLOOKUP(#REF!,[2]ORDINALES!$H$2:$I$382,2,FALSE),"")</f>
        <v/>
      </c>
      <c r="N2737" s="23" t="str">
        <f>IFERROR(VLOOKUP(U2737,'[2]Lista Willy'!$B$11:$D$14,3,FALSE),"")</f>
        <v>REC_11</v>
      </c>
      <c r="O2737" s="24"/>
      <c r="P2737" s="90">
        <v>83001</v>
      </c>
      <c r="Q2737" s="90" t="s">
        <v>540</v>
      </c>
      <c r="R2737" s="90" t="s">
        <v>2496</v>
      </c>
      <c r="S2737" s="90" t="s">
        <v>2660</v>
      </c>
      <c r="T2737" s="90" t="s">
        <v>2496</v>
      </c>
      <c r="U2737" s="90" t="s">
        <v>52</v>
      </c>
      <c r="V2737" s="94" t="s">
        <v>53</v>
      </c>
      <c r="W2737" s="90" t="s">
        <v>54</v>
      </c>
      <c r="X2737" s="90" t="s">
        <v>55</v>
      </c>
      <c r="Y2737" s="90" t="s">
        <v>2663</v>
      </c>
      <c r="Z2737" s="87">
        <v>10000000</v>
      </c>
      <c r="AA2737" s="120"/>
      <c r="AB2737" s="87"/>
      <c r="AC2737" s="87"/>
      <c r="AD2737" s="87"/>
      <c r="AE2737" s="120">
        <v>10000000</v>
      </c>
      <c r="AF2737" s="120"/>
      <c r="AG2737" s="89">
        <v>0</v>
      </c>
      <c r="AH2737" s="90" t="s">
        <v>567</v>
      </c>
      <c r="AI2737" s="90" t="s">
        <v>1421</v>
      </c>
      <c r="AJ2737" s="90" t="s">
        <v>2662</v>
      </c>
      <c r="AK2737" s="90"/>
      <c r="AL2737" s="90" t="s">
        <v>57</v>
      </c>
      <c r="AM2737" s="90"/>
      <c r="AN2737" s="90" t="s">
        <v>57</v>
      </c>
      <c r="AO2737" s="90"/>
      <c r="AP2737" s="90" t="s">
        <v>57</v>
      </c>
      <c r="AQ2737" s="90"/>
      <c r="AR2737" s="90" t="s">
        <v>57</v>
      </c>
      <c r="AS2737" s="90" t="s">
        <v>60</v>
      </c>
      <c r="AT2737" s="90" t="s">
        <v>61</v>
      </c>
      <c r="AU2737" s="97" t="s">
        <v>62</v>
      </c>
      <c r="AV2737" s="98" t="s">
        <v>272</v>
      </c>
      <c r="AW2737" s="98" t="s">
        <v>273</v>
      </c>
      <c r="AX2737" s="97">
        <v>3202010</v>
      </c>
      <c r="AY2737" s="98" t="s">
        <v>274</v>
      </c>
      <c r="AZ2737" s="98" t="s">
        <v>407</v>
      </c>
      <c r="BA2737" s="24"/>
    </row>
    <row r="2738" spans="1:53" ht="84.75" customHeight="1">
      <c r="A2738" s="23" t="str">
        <f>+IFERROR(VLOOKUP(R2738,'[2]Listas niveles'!$D$2:$E$11,2,FALSE),"")</f>
        <v>DTPA</v>
      </c>
      <c r="B2738" s="23" t="str">
        <f>+IFERROR(VLOOKUP(AS2738,'[2]Listas anexo 1'!$A$7:$B$8,2,FALSE),"")</f>
        <v>ADMIN</v>
      </c>
      <c r="C2738" s="23" t="str">
        <f>+IFERROR(VLOOKUP(AT2738,'[2]Listas anexo 1'!$A$13:$B$15,2,FALSE),"")</f>
        <v>ADMINYCOOR</v>
      </c>
      <c r="D2738" s="23" t="str">
        <f>+IFERROR(VLOOKUP(AT2738,'[2]Listas anexo 1'!$A$13:$C$15,3,FALSE),"")</f>
        <v>CONTRIBUIR</v>
      </c>
      <c r="E2738" s="23" t="str">
        <f>+IFERROR(VLOOKUP(AT2738,'[2]Listas anexo 1'!$A$19:$B$21,2,FALSE),"")</f>
        <v>ADMINOB</v>
      </c>
      <c r="F2738" s="23" t="str">
        <f>+IFERROR(VLOOKUP(AV2738,'[2]Listas anexo 1'!$J$13:$K$21,2,FALSE),"")</f>
        <v>ADOBIII</v>
      </c>
      <c r="G2738" s="23" t="str">
        <f>+IFERROR(VLOOKUP(AW2738,'[2]LISTAS ANEXO 1. 2'!$A$9:$B$38,2,FALSE),"")</f>
        <v>AVI</v>
      </c>
      <c r="H2738" s="23" t="str">
        <f>+IFERROR(IF(C2738="ADMINYCOOR",VLOOKUP(AY2738,'[2]LISTAS ANEXO 1. 3'!$B$13:$C$42,2,FALSE),IF(C2738="TASAS",VLOOKUP(AY2738,'[2]LISTAS ANEXO 1. 3'!$B$43:$C$51,2,FALSE),IF(C2738="FORTALECIMIENTO",VLOOKUP(AY2738,'[2]LISTAS ANEXO 1. 3'!$B$52:$C$58,2,FALSE),""))),"")</f>
        <v>HH</v>
      </c>
      <c r="I2738" s="23" t="str">
        <f>+IFERROR(VLOOKUP(#REF!,'[2]LISTAS ANEXO 1. 4'!$B$74:$C$90,2,FALSE),"")</f>
        <v/>
      </c>
      <c r="J2738" s="23" t="str">
        <f>+IFERROR(VLOOKUP(X2738,[2]ORDINALES!$B$2:$C$5,2,FALSE),"")</f>
        <v>CTADOS</v>
      </c>
      <c r="K2738" s="23" t="str">
        <f>+IFERROR(VLOOKUP(#REF!,[2]REGION!$G$2:$I$1125,2,FALSE),"")</f>
        <v/>
      </c>
      <c r="L2738" s="23" t="str">
        <f>+IFERROR(VLOOKUP(AI2738,[2]REGION!$G$2:$I$1125,2,FALSE),"")</f>
        <v>CAUCA</v>
      </c>
      <c r="M2738" s="23" t="str">
        <f>+IFERROR(VLOOKUP(#REF!,[2]ORDINALES!$H$2:$I$382,2,FALSE),"")</f>
        <v/>
      </c>
      <c r="N2738" s="23" t="str">
        <f>IFERROR(VLOOKUP(U2738,'[2]Lista Willy'!$B$11:$D$14,3,FALSE),"")</f>
        <v>REC_11</v>
      </c>
      <c r="O2738" s="24"/>
      <c r="P2738" s="90">
        <v>83002</v>
      </c>
      <c r="Q2738" s="90" t="s">
        <v>540</v>
      </c>
      <c r="R2738" s="90" t="s">
        <v>2496</v>
      </c>
      <c r="S2738" s="90" t="s">
        <v>2660</v>
      </c>
      <c r="T2738" s="90" t="s">
        <v>2496</v>
      </c>
      <c r="U2738" s="90" t="s">
        <v>52</v>
      </c>
      <c r="V2738" s="94" t="s">
        <v>53</v>
      </c>
      <c r="W2738" s="90" t="s">
        <v>54</v>
      </c>
      <c r="X2738" s="90" t="s">
        <v>55</v>
      </c>
      <c r="Y2738" s="90" t="s">
        <v>2664</v>
      </c>
      <c r="Z2738" s="87">
        <v>53024400</v>
      </c>
      <c r="AA2738" s="120"/>
      <c r="AB2738" s="87"/>
      <c r="AC2738" s="87"/>
      <c r="AD2738" s="87"/>
      <c r="AE2738" s="120">
        <v>53024400</v>
      </c>
      <c r="AF2738" s="120"/>
      <c r="AG2738" s="89">
        <v>0</v>
      </c>
      <c r="AH2738" s="90" t="s">
        <v>567</v>
      </c>
      <c r="AI2738" s="90" t="s">
        <v>1421</v>
      </c>
      <c r="AJ2738" s="90" t="s">
        <v>2662</v>
      </c>
      <c r="AK2738" s="90"/>
      <c r="AL2738" s="90" t="s">
        <v>57</v>
      </c>
      <c r="AM2738" s="90"/>
      <c r="AN2738" s="90" t="s">
        <v>57</v>
      </c>
      <c r="AO2738" s="90"/>
      <c r="AP2738" s="90" t="s">
        <v>57</v>
      </c>
      <c r="AQ2738" s="90"/>
      <c r="AR2738" s="90" t="s">
        <v>57</v>
      </c>
      <c r="AS2738" s="90" t="s">
        <v>60</v>
      </c>
      <c r="AT2738" s="90" t="s">
        <v>61</v>
      </c>
      <c r="AU2738" s="97" t="s">
        <v>62</v>
      </c>
      <c r="AV2738" s="98" t="s">
        <v>272</v>
      </c>
      <c r="AW2738" s="98" t="s">
        <v>273</v>
      </c>
      <c r="AX2738" s="97">
        <v>3202010</v>
      </c>
      <c r="AY2738" s="98" t="s">
        <v>274</v>
      </c>
      <c r="AZ2738" s="98" t="s">
        <v>407</v>
      </c>
      <c r="BA2738" s="24"/>
    </row>
    <row r="2739" spans="1:53" ht="84.75" customHeight="1">
      <c r="A2739" s="23" t="str">
        <f>+IFERROR(VLOOKUP(R2739,'[2]Listas niveles'!$D$2:$E$11,2,FALSE),"")</f>
        <v>DTPA</v>
      </c>
      <c r="B2739" s="23" t="str">
        <f>+IFERROR(VLOOKUP(AS2739,'[2]Listas anexo 1'!$A$7:$B$8,2,FALSE),"")</f>
        <v>ADMIN</v>
      </c>
      <c r="C2739" s="23" t="str">
        <f>+IFERROR(VLOOKUP(AT2739,'[2]Listas anexo 1'!$A$13:$B$15,2,FALSE),"")</f>
        <v>ADMINYCOOR</v>
      </c>
      <c r="D2739" s="23" t="str">
        <f>+IFERROR(VLOOKUP(AT2739,'[2]Listas anexo 1'!$A$13:$C$15,3,FALSE),"")</f>
        <v>CONTRIBUIR</v>
      </c>
      <c r="E2739" s="23" t="str">
        <f>+IFERROR(VLOOKUP(AT2739,'[2]Listas anexo 1'!$A$19:$B$21,2,FALSE),"")</f>
        <v>ADMINOB</v>
      </c>
      <c r="F2739" s="23" t="str">
        <f>+IFERROR(VLOOKUP(AV2739,'[2]Listas anexo 1'!$J$13:$K$21,2,FALSE),"")</f>
        <v>ADOBIII</v>
      </c>
      <c r="G2739" s="23" t="str">
        <f>+IFERROR(VLOOKUP(AW2739,'[2]LISTAS ANEXO 1. 2'!$A$9:$B$38,2,FALSE),"")</f>
        <v>AVI</v>
      </c>
      <c r="H2739" s="23" t="str">
        <f>+IFERROR(IF(C2739="ADMINYCOOR",VLOOKUP(AY2739,'[2]LISTAS ANEXO 1. 3'!$B$13:$C$42,2,FALSE),IF(C2739="TASAS",VLOOKUP(AY2739,'[2]LISTAS ANEXO 1. 3'!$B$43:$C$51,2,FALSE),IF(C2739="FORTALECIMIENTO",VLOOKUP(AY2739,'[2]LISTAS ANEXO 1. 3'!$B$52:$C$58,2,FALSE),""))),"")</f>
        <v>HH</v>
      </c>
      <c r="I2739" s="23" t="str">
        <f>+IFERROR(VLOOKUP(#REF!,'[2]LISTAS ANEXO 1. 4'!$B$74:$C$90,2,FALSE),"")</f>
        <v/>
      </c>
      <c r="J2739" s="23" t="str">
        <f>+IFERROR(VLOOKUP(X2739,[2]ORDINALES!$B$2:$C$5,2,FALSE),"")</f>
        <v>CTADOS</v>
      </c>
      <c r="K2739" s="23" t="str">
        <f>+IFERROR(VLOOKUP(#REF!,[2]REGION!$G$2:$I$1125,2,FALSE),"")</f>
        <v/>
      </c>
      <c r="L2739" s="23" t="str">
        <f>+IFERROR(VLOOKUP(AI2739,[2]REGION!$G$2:$I$1125,2,FALSE),"")</f>
        <v>CAUCA</v>
      </c>
      <c r="M2739" s="23" t="str">
        <f>+IFERROR(VLOOKUP(#REF!,[2]ORDINALES!$H$2:$I$382,2,FALSE),"")</f>
        <v/>
      </c>
      <c r="N2739" s="23" t="str">
        <f>IFERROR(VLOOKUP(U2739,'[2]Lista Willy'!$B$11:$D$14,3,FALSE),"")</f>
        <v>REC_11</v>
      </c>
      <c r="O2739" s="24"/>
      <c r="P2739" s="90">
        <v>83003</v>
      </c>
      <c r="Q2739" s="90" t="s">
        <v>540</v>
      </c>
      <c r="R2739" s="90" t="s">
        <v>2496</v>
      </c>
      <c r="S2739" s="90" t="s">
        <v>2660</v>
      </c>
      <c r="T2739" s="90" t="s">
        <v>2496</v>
      </c>
      <c r="U2739" s="90" t="s">
        <v>52</v>
      </c>
      <c r="V2739" s="94" t="s">
        <v>53</v>
      </c>
      <c r="W2739" s="90" t="s">
        <v>54</v>
      </c>
      <c r="X2739" s="90" t="s">
        <v>55</v>
      </c>
      <c r="Y2739" s="90" t="s">
        <v>2665</v>
      </c>
      <c r="Z2739" s="87">
        <v>10000000</v>
      </c>
      <c r="AA2739" s="120"/>
      <c r="AB2739" s="87"/>
      <c r="AC2739" s="87"/>
      <c r="AD2739" s="87"/>
      <c r="AE2739" s="120">
        <v>10000000</v>
      </c>
      <c r="AF2739" s="120"/>
      <c r="AG2739" s="89">
        <v>0</v>
      </c>
      <c r="AH2739" s="90" t="s">
        <v>567</v>
      </c>
      <c r="AI2739" s="90" t="s">
        <v>1421</v>
      </c>
      <c r="AJ2739" s="90" t="s">
        <v>2662</v>
      </c>
      <c r="AK2739" s="90"/>
      <c r="AL2739" s="90" t="s">
        <v>57</v>
      </c>
      <c r="AM2739" s="90"/>
      <c r="AN2739" s="90" t="s">
        <v>57</v>
      </c>
      <c r="AO2739" s="90"/>
      <c r="AP2739" s="90" t="s">
        <v>57</v>
      </c>
      <c r="AQ2739" s="90"/>
      <c r="AR2739" s="90" t="s">
        <v>57</v>
      </c>
      <c r="AS2739" s="90" t="s">
        <v>60</v>
      </c>
      <c r="AT2739" s="90" t="s">
        <v>61</v>
      </c>
      <c r="AU2739" s="97" t="s">
        <v>62</v>
      </c>
      <c r="AV2739" s="98" t="s">
        <v>272</v>
      </c>
      <c r="AW2739" s="98" t="s">
        <v>273</v>
      </c>
      <c r="AX2739" s="97">
        <v>3202010</v>
      </c>
      <c r="AY2739" s="98" t="s">
        <v>274</v>
      </c>
      <c r="AZ2739" s="98" t="s">
        <v>407</v>
      </c>
      <c r="BA2739" s="24"/>
    </row>
    <row r="2740" spans="1:53" ht="84.75" customHeight="1">
      <c r="A2740" s="23" t="str">
        <f>+IFERROR(VLOOKUP(R2740,'[2]Listas niveles'!$D$2:$E$11,2,FALSE),"")</f>
        <v>DTPA</v>
      </c>
      <c r="B2740" s="23" t="str">
        <f>+IFERROR(VLOOKUP(AS2740,'[2]Listas anexo 1'!$A$7:$B$8,2,FALSE),"")</f>
        <v>ADMIN</v>
      </c>
      <c r="C2740" s="23" t="str">
        <f>+IFERROR(VLOOKUP(AT2740,'[2]Listas anexo 1'!$A$13:$B$15,2,FALSE),"")</f>
        <v>ADMINYCOOR</v>
      </c>
      <c r="D2740" s="23" t="str">
        <f>+IFERROR(VLOOKUP(AT2740,'[2]Listas anexo 1'!$A$13:$C$15,3,FALSE),"")</f>
        <v>CONTRIBUIR</v>
      </c>
      <c r="E2740" s="23" t="str">
        <f>+IFERROR(VLOOKUP(AT2740,'[2]Listas anexo 1'!$A$19:$B$21,2,FALSE),"")</f>
        <v>ADMINOB</v>
      </c>
      <c r="F2740" s="23" t="str">
        <f>+IFERROR(VLOOKUP(AV2740,'[2]Listas anexo 1'!$J$13:$K$21,2,FALSE),"")</f>
        <v>ADOBIII</v>
      </c>
      <c r="G2740" s="23" t="str">
        <f>+IFERROR(VLOOKUP(AW2740,'[2]LISTAS ANEXO 1. 2'!$A$9:$B$38,2,FALSE),"")</f>
        <v>AVI</v>
      </c>
      <c r="H2740" s="23" t="str">
        <f>+IFERROR(IF(C2740="ADMINYCOOR",VLOOKUP(AY2740,'[2]LISTAS ANEXO 1. 3'!$B$13:$C$42,2,FALSE),IF(C2740="TASAS",VLOOKUP(AY2740,'[2]LISTAS ANEXO 1. 3'!$B$43:$C$51,2,FALSE),IF(C2740="FORTALECIMIENTO",VLOOKUP(AY2740,'[2]LISTAS ANEXO 1. 3'!$B$52:$C$58,2,FALSE),""))),"")</f>
        <v>HH</v>
      </c>
      <c r="I2740" s="23" t="str">
        <f>+IFERROR(VLOOKUP(#REF!,'[2]LISTAS ANEXO 1. 4'!$B$74:$C$90,2,FALSE),"")</f>
        <v/>
      </c>
      <c r="J2740" s="23" t="str">
        <f>+IFERROR(VLOOKUP(X2740,[2]ORDINALES!$B$2:$C$5,2,FALSE),"")</f>
        <v>CTADOS</v>
      </c>
      <c r="K2740" s="23" t="str">
        <f>+IFERROR(VLOOKUP(#REF!,[2]REGION!$G$2:$I$1125,2,FALSE),"")</f>
        <v/>
      </c>
      <c r="L2740" s="23" t="str">
        <f>+IFERROR(VLOOKUP(AI2740,[2]REGION!$G$2:$I$1125,2,FALSE),"")</f>
        <v>CAUCA</v>
      </c>
      <c r="M2740" s="23" t="str">
        <f>+IFERROR(VLOOKUP(#REF!,[2]ORDINALES!$H$2:$I$382,2,FALSE),"")</f>
        <v/>
      </c>
      <c r="N2740" s="23" t="str">
        <f>IFERROR(VLOOKUP(U2740,'[2]Lista Willy'!$B$11:$D$14,3,FALSE),"")</f>
        <v>REC_11</v>
      </c>
      <c r="O2740" s="24"/>
      <c r="P2740" s="90">
        <v>83004</v>
      </c>
      <c r="Q2740" s="90" t="s">
        <v>540</v>
      </c>
      <c r="R2740" s="90" t="s">
        <v>2496</v>
      </c>
      <c r="S2740" s="90" t="s">
        <v>2660</v>
      </c>
      <c r="T2740" s="90" t="s">
        <v>2496</v>
      </c>
      <c r="U2740" s="90" t="s">
        <v>52</v>
      </c>
      <c r="V2740" s="94" t="s">
        <v>53</v>
      </c>
      <c r="W2740" s="90" t="s">
        <v>54</v>
      </c>
      <c r="X2740" s="90" t="s">
        <v>55</v>
      </c>
      <c r="Y2740" s="90" t="s">
        <v>2666</v>
      </c>
      <c r="Z2740" s="87">
        <v>5000000</v>
      </c>
      <c r="AA2740" s="120"/>
      <c r="AB2740" s="87"/>
      <c r="AC2740" s="87"/>
      <c r="AD2740" s="87"/>
      <c r="AE2740" s="120">
        <v>5000000</v>
      </c>
      <c r="AF2740" s="120"/>
      <c r="AG2740" s="89">
        <v>0</v>
      </c>
      <c r="AH2740" s="90" t="s">
        <v>567</v>
      </c>
      <c r="AI2740" s="90" t="s">
        <v>1421</v>
      </c>
      <c r="AJ2740" s="90" t="s">
        <v>2662</v>
      </c>
      <c r="AK2740" s="90"/>
      <c r="AL2740" s="90" t="s">
        <v>57</v>
      </c>
      <c r="AM2740" s="90"/>
      <c r="AN2740" s="90" t="s">
        <v>57</v>
      </c>
      <c r="AO2740" s="90"/>
      <c r="AP2740" s="90" t="s">
        <v>57</v>
      </c>
      <c r="AQ2740" s="90"/>
      <c r="AR2740" s="90" t="s">
        <v>57</v>
      </c>
      <c r="AS2740" s="90" t="s">
        <v>60</v>
      </c>
      <c r="AT2740" s="90" t="s">
        <v>61</v>
      </c>
      <c r="AU2740" s="97" t="s">
        <v>62</v>
      </c>
      <c r="AV2740" s="98" t="s">
        <v>272</v>
      </c>
      <c r="AW2740" s="98" t="s">
        <v>273</v>
      </c>
      <c r="AX2740" s="97">
        <v>3202010</v>
      </c>
      <c r="AY2740" s="98" t="s">
        <v>274</v>
      </c>
      <c r="AZ2740" s="98" t="s">
        <v>407</v>
      </c>
      <c r="BA2740" s="24"/>
    </row>
    <row r="2741" spans="1:53" ht="84.75" customHeight="1">
      <c r="A2741" s="23" t="str">
        <f>+IFERROR(VLOOKUP(R2741,'[2]Listas niveles'!$D$2:$E$11,2,FALSE),"")</f>
        <v>DTPA</v>
      </c>
      <c r="B2741" s="23" t="str">
        <f>+IFERROR(VLOOKUP(AS2741,'[2]Listas anexo 1'!$A$7:$B$8,2,FALSE),"")</f>
        <v>ADMIN</v>
      </c>
      <c r="C2741" s="23" t="str">
        <f>+IFERROR(VLOOKUP(AT2741,'[2]Listas anexo 1'!$A$13:$B$15,2,FALSE),"")</f>
        <v>ADMINYCOOR</v>
      </c>
      <c r="D2741" s="23" t="str">
        <f>+IFERROR(VLOOKUP(AT2741,'[2]Listas anexo 1'!$A$13:$C$15,3,FALSE),"")</f>
        <v>CONTRIBUIR</v>
      </c>
      <c r="E2741" s="23" t="str">
        <f>+IFERROR(VLOOKUP(AT2741,'[2]Listas anexo 1'!$A$19:$B$21,2,FALSE),"")</f>
        <v>ADMINOB</v>
      </c>
      <c r="F2741" s="23" t="str">
        <f>+IFERROR(VLOOKUP(AV2741,'[2]Listas anexo 1'!$J$13:$K$21,2,FALSE),"")</f>
        <v>ADOBIII</v>
      </c>
      <c r="G2741" s="23" t="str">
        <f>+IFERROR(VLOOKUP(AW2741,'[2]LISTAS ANEXO 1. 2'!$A$9:$B$38,2,FALSE),"")</f>
        <v>AVI</v>
      </c>
      <c r="H2741" s="23" t="str">
        <f>+IFERROR(IF(C2741="ADMINYCOOR",VLOOKUP(AY2741,'[2]LISTAS ANEXO 1. 3'!$B$13:$C$42,2,FALSE),IF(C2741="TASAS",VLOOKUP(AY2741,'[2]LISTAS ANEXO 1. 3'!$B$43:$C$51,2,FALSE),IF(C2741="FORTALECIMIENTO",VLOOKUP(AY2741,'[2]LISTAS ANEXO 1. 3'!$B$52:$C$58,2,FALSE),""))),"")</f>
        <v>HH</v>
      </c>
      <c r="I2741" s="23" t="str">
        <f>+IFERROR(VLOOKUP(#REF!,'[2]LISTAS ANEXO 1. 4'!$B$74:$C$90,2,FALSE),"")</f>
        <v/>
      </c>
      <c r="J2741" s="23" t="str">
        <f>+IFERROR(VLOOKUP(X2741,[2]ORDINALES!$B$2:$C$5,2,FALSE),"")</f>
        <v>CTADOS</v>
      </c>
      <c r="K2741" s="23" t="str">
        <f>+IFERROR(VLOOKUP(#REF!,[2]REGION!$G$2:$I$1125,2,FALSE),"")</f>
        <v/>
      </c>
      <c r="L2741" s="23" t="str">
        <f>+IFERROR(VLOOKUP(AI2741,[2]REGION!$G$2:$I$1125,2,FALSE),"")</f>
        <v>CAUCA</v>
      </c>
      <c r="M2741" s="23" t="str">
        <f>+IFERROR(VLOOKUP(#REF!,[2]ORDINALES!$H$2:$I$382,2,FALSE),"")</f>
        <v/>
      </c>
      <c r="N2741" s="23" t="str">
        <f>IFERROR(VLOOKUP(U2741,'[2]Lista Willy'!$B$11:$D$14,3,FALSE),"")</f>
        <v>REC_11</v>
      </c>
      <c r="O2741" s="24"/>
      <c r="P2741" s="90">
        <v>83005</v>
      </c>
      <c r="Q2741" s="90" t="s">
        <v>540</v>
      </c>
      <c r="R2741" s="90" t="s">
        <v>2496</v>
      </c>
      <c r="S2741" s="90" t="s">
        <v>2660</v>
      </c>
      <c r="T2741" s="90" t="s">
        <v>2496</v>
      </c>
      <c r="U2741" s="90" t="s">
        <v>52</v>
      </c>
      <c r="V2741" s="94" t="s">
        <v>53</v>
      </c>
      <c r="W2741" s="90" t="s">
        <v>54</v>
      </c>
      <c r="X2741" s="90" t="s">
        <v>55</v>
      </c>
      <c r="Y2741" s="90" t="s">
        <v>2667</v>
      </c>
      <c r="Z2741" s="87">
        <v>23999000</v>
      </c>
      <c r="AA2741" s="120"/>
      <c r="AB2741" s="87"/>
      <c r="AC2741" s="87"/>
      <c r="AD2741" s="87"/>
      <c r="AE2741" s="120">
        <v>23999000</v>
      </c>
      <c r="AF2741" s="120"/>
      <c r="AG2741" s="89">
        <v>0</v>
      </c>
      <c r="AH2741" s="90" t="s">
        <v>567</v>
      </c>
      <c r="AI2741" s="90" t="s">
        <v>1421</v>
      </c>
      <c r="AJ2741" s="90" t="s">
        <v>2662</v>
      </c>
      <c r="AK2741" s="90"/>
      <c r="AL2741" s="90" t="s">
        <v>57</v>
      </c>
      <c r="AM2741" s="90"/>
      <c r="AN2741" s="90" t="s">
        <v>57</v>
      </c>
      <c r="AO2741" s="90"/>
      <c r="AP2741" s="90" t="s">
        <v>57</v>
      </c>
      <c r="AQ2741" s="90"/>
      <c r="AR2741" s="90" t="s">
        <v>57</v>
      </c>
      <c r="AS2741" s="90" t="s">
        <v>60</v>
      </c>
      <c r="AT2741" s="90" t="s">
        <v>61</v>
      </c>
      <c r="AU2741" s="97" t="s">
        <v>62</v>
      </c>
      <c r="AV2741" s="98" t="s">
        <v>272</v>
      </c>
      <c r="AW2741" s="98" t="s">
        <v>273</v>
      </c>
      <c r="AX2741" s="97">
        <v>3202010</v>
      </c>
      <c r="AY2741" s="98" t="s">
        <v>274</v>
      </c>
      <c r="AZ2741" s="98" t="s">
        <v>407</v>
      </c>
      <c r="BA2741" s="24"/>
    </row>
    <row r="2742" spans="1:53" ht="84.75" customHeight="1">
      <c r="A2742" s="23" t="str">
        <f>+IFERROR(VLOOKUP(R2742,'[2]Listas niveles'!$D$2:$E$11,2,FALSE),"")</f>
        <v>DTPA</v>
      </c>
      <c r="B2742" s="23" t="str">
        <f>+IFERROR(VLOOKUP(AS2742,'[2]Listas anexo 1'!$A$7:$B$8,2,FALSE),"")</f>
        <v>ADMIN</v>
      </c>
      <c r="C2742" s="23" t="str">
        <f>+IFERROR(VLOOKUP(AT2742,'[2]Listas anexo 1'!$A$13:$B$15,2,FALSE),"")</f>
        <v>ADMINYCOOR</v>
      </c>
      <c r="D2742" s="23" t="str">
        <f>+IFERROR(VLOOKUP(AT2742,'[2]Listas anexo 1'!$A$13:$C$15,3,FALSE),"")</f>
        <v>CONTRIBUIR</v>
      </c>
      <c r="E2742" s="23" t="str">
        <f>+IFERROR(VLOOKUP(AT2742,'[2]Listas anexo 1'!$A$19:$B$21,2,FALSE),"")</f>
        <v>ADMINOB</v>
      </c>
      <c r="F2742" s="23" t="str">
        <f>+IFERROR(VLOOKUP(AV2742,'[2]Listas anexo 1'!$J$13:$K$21,2,FALSE),"")</f>
        <v>ADOBIII</v>
      </c>
      <c r="G2742" s="23" t="str">
        <f>+IFERROR(VLOOKUP(AW2742,'[2]LISTAS ANEXO 1. 2'!$A$9:$B$38,2,FALSE),"")</f>
        <v>AVI</v>
      </c>
      <c r="H2742" s="23" t="str">
        <f>+IFERROR(IF(C2742="ADMINYCOOR",VLOOKUP(AY2742,'[2]LISTAS ANEXO 1. 3'!$B$13:$C$42,2,FALSE),IF(C2742="TASAS",VLOOKUP(AY2742,'[2]LISTAS ANEXO 1. 3'!$B$43:$C$51,2,FALSE),IF(C2742="FORTALECIMIENTO",VLOOKUP(AY2742,'[2]LISTAS ANEXO 1. 3'!$B$52:$C$58,2,FALSE),""))),"")</f>
        <v>HH</v>
      </c>
      <c r="I2742" s="23" t="str">
        <f>+IFERROR(VLOOKUP(#REF!,'[2]LISTAS ANEXO 1. 4'!$B$74:$C$90,2,FALSE),"")</f>
        <v/>
      </c>
      <c r="J2742" s="23" t="str">
        <f>+IFERROR(VLOOKUP(X2742,[2]ORDINALES!$B$2:$C$5,2,FALSE),"")</f>
        <v>CTADOS</v>
      </c>
      <c r="K2742" s="23" t="str">
        <f>+IFERROR(VLOOKUP(#REF!,[2]REGION!$G$2:$I$1125,2,FALSE),"")</f>
        <v/>
      </c>
      <c r="L2742" s="23" t="str">
        <f>+IFERROR(VLOOKUP(AI2742,[2]REGION!$G$2:$I$1125,2,FALSE),"")</f>
        <v>CAUCA</v>
      </c>
      <c r="M2742" s="23" t="str">
        <f>+IFERROR(VLOOKUP(#REF!,[2]ORDINALES!$H$2:$I$382,2,FALSE),"")</f>
        <v/>
      </c>
      <c r="N2742" s="23" t="str">
        <f>IFERROR(VLOOKUP(U2742,'[2]Lista Willy'!$B$11:$D$14,3,FALSE),"")</f>
        <v>REC_11</v>
      </c>
      <c r="O2742" s="24"/>
      <c r="P2742" s="90">
        <v>83006</v>
      </c>
      <c r="Q2742" s="90" t="s">
        <v>540</v>
      </c>
      <c r="R2742" s="90" t="s">
        <v>2496</v>
      </c>
      <c r="S2742" s="90" t="s">
        <v>2660</v>
      </c>
      <c r="T2742" s="90" t="s">
        <v>2496</v>
      </c>
      <c r="U2742" s="90" t="s">
        <v>52</v>
      </c>
      <c r="V2742" s="94" t="s">
        <v>53</v>
      </c>
      <c r="W2742" s="90" t="s">
        <v>54</v>
      </c>
      <c r="X2742" s="90" t="s">
        <v>55</v>
      </c>
      <c r="Y2742" s="90" t="s">
        <v>2668</v>
      </c>
      <c r="Z2742" s="87">
        <v>6000000</v>
      </c>
      <c r="AA2742" s="120"/>
      <c r="AB2742" s="87"/>
      <c r="AC2742" s="87"/>
      <c r="AD2742" s="87"/>
      <c r="AE2742" s="120">
        <v>6000000</v>
      </c>
      <c r="AF2742" s="120"/>
      <c r="AG2742" s="89">
        <v>0</v>
      </c>
      <c r="AH2742" s="90" t="s">
        <v>567</v>
      </c>
      <c r="AI2742" s="90" t="s">
        <v>1421</v>
      </c>
      <c r="AJ2742" s="90" t="s">
        <v>2662</v>
      </c>
      <c r="AK2742" s="90"/>
      <c r="AL2742" s="90" t="s">
        <v>57</v>
      </c>
      <c r="AM2742" s="90"/>
      <c r="AN2742" s="90" t="s">
        <v>57</v>
      </c>
      <c r="AO2742" s="90"/>
      <c r="AP2742" s="90" t="s">
        <v>57</v>
      </c>
      <c r="AQ2742" s="90"/>
      <c r="AR2742" s="90" t="s">
        <v>57</v>
      </c>
      <c r="AS2742" s="90" t="s">
        <v>60</v>
      </c>
      <c r="AT2742" s="90" t="s">
        <v>61</v>
      </c>
      <c r="AU2742" s="97" t="s">
        <v>62</v>
      </c>
      <c r="AV2742" s="98" t="s">
        <v>272</v>
      </c>
      <c r="AW2742" s="98" t="s">
        <v>273</v>
      </c>
      <c r="AX2742" s="97">
        <v>3202010</v>
      </c>
      <c r="AY2742" s="98" t="s">
        <v>274</v>
      </c>
      <c r="AZ2742" s="98" t="s">
        <v>407</v>
      </c>
      <c r="BA2742" s="24"/>
    </row>
    <row r="2743" spans="1:53" ht="84.75" customHeight="1">
      <c r="A2743" s="23" t="str">
        <f>+IFERROR(VLOOKUP(R2743,'[2]Listas niveles'!$D$2:$E$11,2,FALSE),"")</f>
        <v>DTPA</v>
      </c>
      <c r="B2743" s="23" t="str">
        <f>+IFERROR(VLOOKUP(AS2743,'[2]Listas anexo 1'!$A$7:$B$8,2,FALSE),"")</f>
        <v>ADMIN</v>
      </c>
      <c r="C2743" s="23" t="str">
        <f>+IFERROR(VLOOKUP(AT2743,'[2]Listas anexo 1'!$A$13:$B$15,2,FALSE),"")</f>
        <v>ADMINYCOOR</v>
      </c>
      <c r="D2743" s="23" t="str">
        <f>+IFERROR(VLOOKUP(AT2743,'[2]Listas anexo 1'!$A$13:$C$15,3,FALSE),"")</f>
        <v>CONTRIBUIR</v>
      </c>
      <c r="E2743" s="23" t="str">
        <f>+IFERROR(VLOOKUP(AT2743,'[2]Listas anexo 1'!$A$19:$B$21,2,FALSE),"")</f>
        <v>ADMINOB</v>
      </c>
      <c r="F2743" s="23" t="str">
        <f>+IFERROR(VLOOKUP(AV2743,'[2]Listas anexo 1'!$J$13:$K$21,2,FALSE),"")</f>
        <v>ADOBI</v>
      </c>
      <c r="G2743" s="23" t="str">
        <f>+IFERROR(VLOOKUP(AW2743,'[2]LISTAS ANEXO 1. 2'!$A$9:$B$38,2,FALSE),"")</f>
        <v>AI</v>
      </c>
      <c r="H2743" s="23" t="str">
        <f>+IFERROR(IF(C2743="ADMINYCOOR",VLOOKUP(AY2743,'[2]LISTAS ANEXO 1. 3'!$B$13:$C$42,2,FALSE),IF(C2743="TASAS",VLOOKUP(AY2743,'[2]LISTAS ANEXO 1. 3'!$B$43:$C$51,2,FALSE),IF(C2743="FORTALECIMIENTO",VLOOKUP(AY2743,'[2]LISTAS ANEXO 1. 3'!$B$52:$C$58,2,FALSE),""))),"")</f>
        <v>AA</v>
      </c>
      <c r="I2743" s="23" t="str">
        <f>+IFERROR(VLOOKUP(#REF!,'[2]LISTAS ANEXO 1. 4'!$B$74:$C$90,2,FALSE),"")</f>
        <v/>
      </c>
      <c r="J2743" s="23" t="str">
        <f>+IFERROR(VLOOKUP(X2743,[2]ORDINALES!$B$2:$C$5,2,FALSE),"")</f>
        <v>CTADOS</v>
      </c>
      <c r="K2743" s="23" t="str">
        <f>+IFERROR(VLOOKUP(#REF!,[2]REGION!$G$2:$I$1125,2,FALSE),"")</f>
        <v/>
      </c>
      <c r="L2743" s="23" t="str">
        <f>+IFERROR(VLOOKUP(AI2743,[2]REGION!$G$2:$I$1125,2,FALSE),"")</f>
        <v>CAUCA</v>
      </c>
      <c r="M2743" s="23" t="str">
        <f>+IFERROR(VLOOKUP(#REF!,[2]ORDINALES!$H$2:$I$382,2,FALSE),"")</f>
        <v/>
      </c>
      <c r="N2743" s="23" t="str">
        <f>IFERROR(VLOOKUP(U2743,'[2]Lista Willy'!$B$11:$D$14,3,FALSE),"")</f>
        <v>REC_11</v>
      </c>
      <c r="O2743" s="24"/>
      <c r="P2743" s="90">
        <v>83007</v>
      </c>
      <c r="Q2743" s="90" t="s">
        <v>540</v>
      </c>
      <c r="R2743" s="90" t="s">
        <v>2496</v>
      </c>
      <c r="S2743" s="90" t="s">
        <v>2660</v>
      </c>
      <c r="T2743" s="90" t="s">
        <v>2496</v>
      </c>
      <c r="U2743" s="90" t="s">
        <v>52</v>
      </c>
      <c r="V2743" s="94" t="s">
        <v>53</v>
      </c>
      <c r="W2743" s="90" t="s">
        <v>54</v>
      </c>
      <c r="X2743" s="90" t="s">
        <v>55</v>
      </c>
      <c r="Y2743" s="90" t="s">
        <v>2669</v>
      </c>
      <c r="Z2743" s="87">
        <v>4400000</v>
      </c>
      <c r="AA2743" s="120"/>
      <c r="AB2743" s="87"/>
      <c r="AC2743" s="87"/>
      <c r="AD2743" s="87"/>
      <c r="AE2743" s="120">
        <v>4400000</v>
      </c>
      <c r="AF2743" s="120"/>
      <c r="AG2743" s="89">
        <v>0</v>
      </c>
      <c r="AH2743" s="90" t="s">
        <v>567</v>
      </c>
      <c r="AI2743" s="90" t="s">
        <v>1421</v>
      </c>
      <c r="AJ2743" s="90" t="s">
        <v>2662</v>
      </c>
      <c r="AK2743" s="90"/>
      <c r="AL2743" s="90" t="s">
        <v>57</v>
      </c>
      <c r="AM2743" s="90"/>
      <c r="AN2743" s="90" t="s">
        <v>57</v>
      </c>
      <c r="AO2743" s="90"/>
      <c r="AP2743" s="90" t="s">
        <v>57</v>
      </c>
      <c r="AQ2743" s="90"/>
      <c r="AR2743" s="90" t="s">
        <v>57</v>
      </c>
      <c r="AS2743" s="90" t="s">
        <v>60</v>
      </c>
      <c r="AT2743" s="90" t="s">
        <v>61</v>
      </c>
      <c r="AU2743" s="97" t="s">
        <v>62</v>
      </c>
      <c r="AV2743" s="98" t="s">
        <v>125</v>
      </c>
      <c r="AW2743" s="98" t="s">
        <v>126</v>
      </c>
      <c r="AX2743" s="97">
        <v>3202032</v>
      </c>
      <c r="AY2743" s="98" t="s">
        <v>127</v>
      </c>
      <c r="AZ2743" s="98" t="s">
        <v>128</v>
      </c>
      <c r="BA2743" s="24"/>
    </row>
    <row r="2744" spans="1:53" ht="84.75" customHeight="1">
      <c r="A2744" s="23" t="str">
        <f>+IFERROR(VLOOKUP(R2744,'[2]Listas niveles'!$D$2:$E$11,2,FALSE),"")</f>
        <v>DTPA</v>
      </c>
      <c r="B2744" s="23" t="str">
        <f>+IFERROR(VLOOKUP(AS2744,'[2]Listas anexo 1'!$A$7:$B$8,2,FALSE),"")</f>
        <v>ADMIN</v>
      </c>
      <c r="C2744" s="23" t="str">
        <f>+IFERROR(VLOOKUP(AT2744,'[2]Listas anexo 1'!$A$13:$B$15,2,FALSE),"")</f>
        <v>ADMINYCOOR</v>
      </c>
      <c r="D2744" s="23" t="str">
        <f>+IFERROR(VLOOKUP(AT2744,'[2]Listas anexo 1'!$A$13:$C$15,3,FALSE),"")</f>
        <v>CONTRIBUIR</v>
      </c>
      <c r="E2744" s="23" t="str">
        <f>+IFERROR(VLOOKUP(AT2744,'[2]Listas anexo 1'!$A$19:$B$21,2,FALSE),"")</f>
        <v>ADMINOB</v>
      </c>
      <c r="F2744" s="23" t="str">
        <f>+IFERROR(VLOOKUP(AV2744,'[2]Listas anexo 1'!$J$13:$K$21,2,FALSE),"")</f>
        <v>ADOBI</v>
      </c>
      <c r="G2744" s="23" t="str">
        <f>+IFERROR(VLOOKUP(AW2744,'[2]LISTAS ANEXO 1. 2'!$A$9:$B$38,2,FALSE),"")</f>
        <v>AI</v>
      </c>
      <c r="H2744" s="23" t="str">
        <f>+IFERROR(IF(C2744="ADMINYCOOR",VLOOKUP(AY2744,'[2]LISTAS ANEXO 1. 3'!$B$13:$C$42,2,FALSE),IF(C2744="TASAS",VLOOKUP(AY2744,'[2]LISTAS ANEXO 1. 3'!$B$43:$C$51,2,FALSE),IF(C2744="FORTALECIMIENTO",VLOOKUP(AY2744,'[2]LISTAS ANEXO 1. 3'!$B$52:$C$58,2,FALSE),""))),"")</f>
        <v>AA</v>
      </c>
      <c r="I2744" s="23" t="str">
        <f>+IFERROR(VLOOKUP(#REF!,'[2]LISTAS ANEXO 1. 4'!$B$74:$C$90,2,FALSE),"")</f>
        <v/>
      </c>
      <c r="J2744" s="23" t="str">
        <f>+IFERROR(VLOOKUP(X2744,[2]ORDINALES!$B$2:$C$5,2,FALSE),"")</f>
        <v>CTADOS</v>
      </c>
      <c r="K2744" s="23" t="str">
        <f>+IFERROR(VLOOKUP(#REF!,[2]REGION!$G$2:$I$1125,2,FALSE),"")</f>
        <v/>
      </c>
      <c r="L2744" s="23" t="str">
        <f>+IFERROR(VLOOKUP(AI2744,[2]REGION!$G$2:$I$1125,2,FALSE),"")</f>
        <v>CAUCA</v>
      </c>
      <c r="M2744" s="23" t="str">
        <f>+IFERROR(VLOOKUP(#REF!,[2]ORDINALES!$H$2:$I$382,2,FALSE),"")</f>
        <v/>
      </c>
      <c r="N2744" s="23" t="str">
        <f>IFERROR(VLOOKUP(U2744,'[2]Lista Willy'!$B$11:$D$14,3,FALSE),"")</f>
        <v>REC_11</v>
      </c>
      <c r="O2744" s="24"/>
      <c r="P2744" s="90">
        <v>83008</v>
      </c>
      <c r="Q2744" s="90" t="s">
        <v>540</v>
      </c>
      <c r="R2744" s="90" t="s">
        <v>2496</v>
      </c>
      <c r="S2744" s="90" t="s">
        <v>2660</v>
      </c>
      <c r="T2744" s="90" t="s">
        <v>2496</v>
      </c>
      <c r="U2744" s="90" t="s">
        <v>52</v>
      </c>
      <c r="V2744" s="94" t="s">
        <v>53</v>
      </c>
      <c r="W2744" s="90" t="s">
        <v>54</v>
      </c>
      <c r="X2744" s="90" t="s">
        <v>55</v>
      </c>
      <c r="Y2744" s="90" t="s">
        <v>2670</v>
      </c>
      <c r="Z2744" s="87">
        <v>2640000</v>
      </c>
      <c r="AA2744" s="120"/>
      <c r="AB2744" s="87"/>
      <c r="AC2744" s="87"/>
      <c r="AD2744" s="87"/>
      <c r="AE2744" s="120">
        <v>2640000</v>
      </c>
      <c r="AF2744" s="120"/>
      <c r="AG2744" s="89">
        <v>0</v>
      </c>
      <c r="AH2744" s="90" t="s">
        <v>567</v>
      </c>
      <c r="AI2744" s="90" t="s">
        <v>1421</v>
      </c>
      <c r="AJ2744" s="90" t="s">
        <v>2662</v>
      </c>
      <c r="AK2744" s="90"/>
      <c r="AL2744" s="90" t="s">
        <v>57</v>
      </c>
      <c r="AM2744" s="90"/>
      <c r="AN2744" s="90" t="s">
        <v>57</v>
      </c>
      <c r="AO2744" s="90"/>
      <c r="AP2744" s="90" t="s">
        <v>57</v>
      </c>
      <c r="AQ2744" s="90"/>
      <c r="AR2744" s="90" t="s">
        <v>57</v>
      </c>
      <c r="AS2744" s="90" t="s">
        <v>60</v>
      </c>
      <c r="AT2744" s="90" t="s">
        <v>61</v>
      </c>
      <c r="AU2744" s="97" t="s">
        <v>62</v>
      </c>
      <c r="AV2744" s="98" t="s">
        <v>125</v>
      </c>
      <c r="AW2744" s="98" t="s">
        <v>126</v>
      </c>
      <c r="AX2744" s="97">
        <v>3202032</v>
      </c>
      <c r="AY2744" s="98" t="s">
        <v>127</v>
      </c>
      <c r="AZ2744" s="98" t="s">
        <v>293</v>
      </c>
      <c r="BA2744" s="24"/>
    </row>
    <row r="2745" spans="1:53" ht="84.75" customHeight="1">
      <c r="A2745" s="23" t="str">
        <f>+IFERROR(VLOOKUP(R2745,'[2]Listas niveles'!$D$2:$E$11,2,FALSE),"")</f>
        <v>DTPA</v>
      </c>
      <c r="B2745" s="23" t="str">
        <f>+IFERROR(VLOOKUP(AS2745,'[2]Listas anexo 1'!$A$7:$B$8,2,FALSE),"")</f>
        <v>ADMIN</v>
      </c>
      <c r="C2745" s="23" t="str">
        <f>+IFERROR(VLOOKUP(AT2745,'[2]Listas anexo 1'!$A$13:$B$15,2,FALSE),"")</f>
        <v>ADMINYCOOR</v>
      </c>
      <c r="D2745" s="23" t="str">
        <f>+IFERROR(VLOOKUP(AT2745,'[2]Listas anexo 1'!$A$13:$C$15,3,FALSE),"")</f>
        <v>CONTRIBUIR</v>
      </c>
      <c r="E2745" s="23" t="str">
        <f>+IFERROR(VLOOKUP(AT2745,'[2]Listas anexo 1'!$A$19:$B$21,2,FALSE),"")</f>
        <v>ADMINOB</v>
      </c>
      <c r="F2745" s="23" t="str">
        <f>+IFERROR(VLOOKUP(AV2745,'[2]Listas anexo 1'!$J$13:$K$21,2,FALSE),"")</f>
        <v>ADOBI</v>
      </c>
      <c r="G2745" s="23" t="str">
        <f>+IFERROR(VLOOKUP(AW2745,'[2]LISTAS ANEXO 1. 2'!$A$9:$B$38,2,FALSE),"")</f>
        <v>AI</v>
      </c>
      <c r="H2745" s="23" t="str">
        <f>+IFERROR(IF(C2745="ADMINYCOOR",VLOOKUP(AY2745,'[2]LISTAS ANEXO 1. 3'!$B$13:$C$42,2,FALSE),IF(C2745="TASAS",VLOOKUP(AY2745,'[2]LISTAS ANEXO 1. 3'!$B$43:$C$51,2,FALSE),IF(C2745="FORTALECIMIENTO",VLOOKUP(AY2745,'[2]LISTAS ANEXO 1. 3'!$B$52:$C$58,2,FALSE),""))),"")</f>
        <v>AA</v>
      </c>
      <c r="I2745" s="23" t="str">
        <f>+IFERROR(VLOOKUP(#REF!,'[2]LISTAS ANEXO 1. 4'!$B$74:$C$90,2,FALSE),"")</f>
        <v/>
      </c>
      <c r="J2745" s="23" t="str">
        <f>+IFERROR(VLOOKUP(X2745,[2]ORDINALES!$B$2:$C$5,2,FALSE),"")</f>
        <v>CTADOS</v>
      </c>
      <c r="K2745" s="23" t="str">
        <f>+IFERROR(VLOOKUP(#REF!,[2]REGION!$G$2:$I$1125,2,FALSE),"")</f>
        <v/>
      </c>
      <c r="L2745" s="23" t="str">
        <f>+IFERROR(VLOOKUP(AI2745,[2]REGION!$G$2:$I$1125,2,FALSE),"")</f>
        <v>CAUCA</v>
      </c>
      <c r="M2745" s="23" t="str">
        <f>+IFERROR(VLOOKUP(#REF!,[2]ORDINALES!$H$2:$I$382,2,FALSE),"")</f>
        <v/>
      </c>
      <c r="N2745" s="23" t="str">
        <f>IFERROR(VLOOKUP(U2745,'[2]Lista Willy'!$B$11:$D$14,3,FALSE),"")</f>
        <v>REC_11</v>
      </c>
      <c r="O2745" s="24"/>
      <c r="P2745" s="90">
        <v>83009</v>
      </c>
      <c r="Q2745" s="90" t="s">
        <v>540</v>
      </c>
      <c r="R2745" s="90" t="s">
        <v>2496</v>
      </c>
      <c r="S2745" s="90" t="s">
        <v>2660</v>
      </c>
      <c r="T2745" s="90" t="s">
        <v>2496</v>
      </c>
      <c r="U2745" s="90" t="s">
        <v>52</v>
      </c>
      <c r="V2745" s="94" t="s">
        <v>53</v>
      </c>
      <c r="W2745" s="90" t="s">
        <v>54</v>
      </c>
      <c r="X2745" s="90" t="s">
        <v>55</v>
      </c>
      <c r="Y2745" s="90" t="s">
        <v>2671</v>
      </c>
      <c r="Z2745" s="87">
        <v>5000000</v>
      </c>
      <c r="AA2745" s="120"/>
      <c r="AB2745" s="87"/>
      <c r="AC2745" s="87"/>
      <c r="AD2745" s="87"/>
      <c r="AE2745" s="120">
        <v>5000000</v>
      </c>
      <c r="AF2745" s="120"/>
      <c r="AG2745" s="89">
        <v>0</v>
      </c>
      <c r="AH2745" s="90" t="s">
        <v>567</v>
      </c>
      <c r="AI2745" s="90" t="s">
        <v>1421</v>
      </c>
      <c r="AJ2745" s="90" t="s">
        <v>2662</v>
      </c>
      <c r="AK2745" s="90"/>
      <c r="AL2745" s="90" t="s">
        <v>57</v>
      </c>
      <c r="AM2745" s="90"/>
      <c r="AN2745" s="90" t="s">
        <v>57</v>
      </c>
      <c r="AO2745" s="90"/>
      <c r="AP2745" s="90" t="s">
        <v>57</v>
      </c>
      <c r="AQ2745" s="90"/>
      <c r="AR2745" s="90" t="s">
        <v>57</v>
      </c>
      <c r="AS2745" s="90" t="s">
        <v>60</v>
      </c>
      <c r="AT2745" s="90" t="s">
        <v>61</v>
      </c>
      <c r="AU2745" s="97" t="s">
        <v>62</v>
      </c>
      <c r="AV2745" s="98" t="s">
        <v>125</v>
      </c>
      <c r="AW2745" s="98" t="s">
        <v>126</v>
      </c>
      <c r="AX2745" s="97">
        <v>3202032</v>
      </c>
      <c r="AY2745" s="98" t="s">
        <v>127</v>
      </c>
      <c r="AZ2745" s="98" t="s">
        <v>128</v>
      </c>
      <c r="BA2745" s="24"/>
    </row>
    <row r="2746" spans="1:53" ht="84.75" customHeight="1">
      <c r="A2746" s="23" t="str">
        <f>+IFERROR(VLOOKUP(R2746,'[2]Listas niveles'!$D$2:$E$11,2,FALSE),"")</f>
        <v>DTPA</v>
      </c>
      <c r="B2746" s="23" t="str">
        <f>+IFERROR(VLOOKUP(AS2746,'[2]Listas anexo 1'!$A$7:$B$8,2,FALSE),"")</f>
        <v>ADMIN</v>
      </c>
      <c r="C2746" s="23" t="str">
        <f>+IFERROR(VLOOKUP(AT2746,'[2]Listas anexo 1'!$A$13:$B$15,2,FALSE),"")</f>
        <v>ADMINYCOOR</v>
      </c>
      <c r="D2746" s="23" t="str">
        <f>+IFERROR(VLOOKUP(AT2746,'[2]Listas anexo 1'!$A$13:$C$15,3,FALSE),"")</f>
        <v>CONTRIBUIR</v>
      </c>
      <c r="E2746" s="23" t="str">
        <f>+IFERROR(VLOOKUP(AT2746,'[2]Listas anexo 1'!$A$19:$B$21,2,FALSE),"")</f>
        <v>ADMINOB</v>
      </c>
      <c r="F2746" s="23" t="str">
        <f>+IFERROR(VLOOKUP(AV2746,'[2]Listas anexo 1'!$J$13:$K$21,2,FALSE),"")</f>
        <v>ADOBI</v>
      </c>
      <c r="G2746" s="23" t="str">
        <f>+IFERROR(VLOOKUP(AW2746,'[2]LISTAS ANEXO 1. 2'!$A$9:$B$38,2,FALSE),"")</f>
        <v>AI</v>
      </c>
      <c r="H2746" s="23" t="str">
        <f>+IFERROR(IF(C2746="ADMINYCOOR",VLOOKUP(AY2746,'[2]LISTAS ANEXO 1. 3'!$B$13:$C$42,2,FALSE),IF(C2746="TASAS",VLOOKUP(AY2746,'[2]LISTAS ANEXO 1. 3'!$B$43:$C$51,2,FALSE),IF(C2746="FORTALECIMIENTO",VLOOKUP(AY2746,'[2]LISTAS ANEXO 1. 3'!$B$52:$C$58,2,FALSE),""))),"")</f>
        <v>AA</v>
      </c>
      <c r="I2746" s="23" t="str">
        <f>+IFERROR(VLOOKUP(#REF!,'[2]LISTAS ANEXO 1. 4'!$B$74:$C$90,2,FALSE),"")</f>
        <v/>
      </c>
      <c r="J2746" s="23" t="str">
        <f>+IFERROR(VLOOKUP(X2746,[2]ORDINALES!$B$2:$C$5,2,FALSE),"")</f>
        <v>CTADOS</v>
      </c>
      <c r="K2746" s="23" t="str">
        <f>+IFERROR(VLOOKUP(#REF!,[2]REGION!$G$2:$I$1125,2,FALSE),"")</f>
        <v/>
      </c>
      <c r="L2746" s="23" t="str">
        <f>+IFERROR(VLOOKUP(AI2746,[2]REGION!$G$2:$I$1125,2,FALSE),"")</f>
        <v>CAUCA</v>
      </c>
      <c r="M2746" s="23" t="str">
        <f>+IFERROR(VLOOKUP(#REF!,[2]ORDINALES!$H$2:$I$382,2,FALSE),"")</f>
        <v/>
      </c>
      <c r="N2746" s="23" t="str">
        <f>IFERROR(VLOOKUP(U2746,'[2]Lista Willy'!$B$11:$D$14,3,FALSE),"")</f>
        <v>REC_11</v>
      </c>
      <c r="O2746" s="24"/>
      <c r="P2746" s="90">
        <v>83010</v>
      </c>
      <c r="Q2746" s="90" t="s">
        <v>540</v>
      </c>
      <c r="R2746" s="90" t="s">
        <v>2496</v>
      </c>
      <c r="S2746" s="90" t="s">
        <v>2660</v>
      </c>
      <c r="T2746" s="90" t="s">
        <v>2496</v>
      </c>
      <c r="U2746" s="90" t="s">
        <v>52</v>
      </c>
      <c r="V2746" s="94" t="s">
        <v>53</v>
      </c>
      <c r="W2746" s="90" t="s">
        <v>54</v>
      </c>
      <c r="X2746" s="90" t="s">
        <v>55</v>
      </c>
      <c r="Y2746" s="90" t="s">
        <v>2672</v>
      </c>
      <c r="Z2746" s="87">
        <v>10000000</v>
      </c>
      <c r="AA2746" s="120"/>
      <c r="AB2746" s="87"/>
      <c r="AC2746" s="87"/>
      <c r="AD2746" s="87"/>
      <c r="AE2746" s="120">
        <v>10000000</v>
      </c>
      <c r="AF2746" s="120"/>
      <c r="AG2746" s="89">
        <v>0</v>
      </c>
      <c r="AH2746" s="90" t="s">
        <v>567</v>
      </c>
      <c r="AI2746" s="90" t="s">
        <v>1421</v>
      </c>
      <c r="AJ2746" s="90" t="s">
        <v>2662</v>
      </c>
      <c r="AK2746" s="90"/>
      <c r="AL2746" s="90" t="s">
        <v>57</v>
      </c>
      <c r="AM2746" s="90"/>
      <c r="AN2746" s="90" t="s">
        <v>57</v>
      </c>
      <c r="AO2746" s="90"/>
      <c r="AP2746" s="90" t="s">
        <v>57</v>
      </c>
      <c r="AQ2746" s="90"/>
      <c r="AR2746" s="90" t="s">
        <v>57</v>
      </c>
      <c r="AS2746" s="90" t="s">
        <v>60</v>
      </c>
      <c r="AT2746" s="90" t="s">
        <v>61</v>
      </c>
      <c r="AU2746" s="97" t="s">
        <v>62</v>
      </c>
      <c r="AV2746" s="98" t="s">
        <v>125</v>
      </c>
      <c r="AW2746" s="98" t="s">
        <v>126</v>
      </c>
      <c r="AX2746" s="97">
        <v>3202032</v>
      </c>
      <c r="AY2746" s="98" t="s">
        <v>127</v>
      </c>
      <c r="AZ2746" s="98" t="s">
        <v>128</v>
      </c>
      <c r="BA2746" s="24"/>
    </row>
    <row r="2747" spans="1:53" ht="84.75" customHeight="1">
      <c r="A2747" s="23" t="str">
        <f>+IFERROR(VLOOKUP(R2747,'[2]Listas niveles'!$D$2:$E$11,2,FALSE),"")</f>
        <v>DTPA</v>
      </c>
      <c r="B2747" s="23" t="str">
        <f>+IFERROR(VLOOKUP(AS2747,'[2]Listas anexo 1'!$A$7:$B$8,2,FALSE),"")</f>
        <v>ADMIN</v>
      </c>
      <c r="C2747" s="23" t="str">
        <f>+IFERROR(VLOOKUP(AT2747,'[2]Listas anexo 1'!$A$13:$B$15,2,FALSE),"")</f>
        <v>ADMINYCOOR</v>
      </c>
      <c r="D2747" s="23" t="str">
        <f>+IFERROR(VLOOKUP(AT2747,'[2]Listas anexo 1'!$A$13:$C$15,3,FALSE),"")</f>
        <v>CONTRIBUIR</v>
      </c>
      <c r="E2747" s="23" t="str">
        <f>+IFERROR(VLOOKUP(AT2747,'[2]Listas anexo 1'!$A$19:$B$21,2,FALSE),"")</f>
        <v>ADMINOB</v>
      </c>
      <c r="F2747" s="23" t="str">
        <f>+IFERROR(VLOOKUP(AV2747,'[2]Listas anexo 1'!$J$13:$K$21,2,FALSE),"")</f>
        <v>ADOBI</v>
      </c>
      <c r="G2747" s="23" t="str">
        <f>+IFERROR(VLOOKUP(AW2747,'[2]LISTAS ANEXO 1. 2'!$A$9:$B$38,2,FALSE),"")</f>
        <v>AI</v>
      </c>
      <c r="H2747" s="23" t="str">
        <f>+IFERROR(IF(C2747="ADMINYCOOR",VLOOKUP(AY2747,'[2]LISTAS ANEXO 1. 3'!$B$13:$C$42,2,FALSE),IF(C2747="TASAS",VLOOKUP(AY2747,'[2]LISTAS ANEXO 1. 3'!$B$43:$C$51,2,FALSE),IF(C2747="FORTALECIMIENTO",VLOOKUP(AY2747,'[2]LISTAS ANEXO 1. 3'!$B$52:$C$58,2,FALSE),""))),"")</f>
        <v>AA</v>
      </c>
      <c r="I2747" s="23" t="str">
        <f>+IFERROR(VLOOKUP(#REF!,'[2]LISTAS ANEXO 1. 4'!$B$74:$C$90,2,FALSE),"")</f>
        <v/>
      </c>
      <c r="J2747" s="23" t="str">
        <f>+IFERROR(VLOOKUP(X2747,[2]ORDINALES!$B$2:$C$5,2,FALSE),"")</f>
        <v>CTADOS</v>
      </c>
      <c r="K2747" s="23" t="str">
        <f>+IFERROR(VLOOKUP(#REF!,[2]REGION!$G$2:$I$1125,2,FALSE),"")</f>
        <v/>
      </c>
      <c r="L2747" s="23" t="str">
        <f>+IFERROR(VLOOKUP(AI2747,[2]REGION!$G$2:$I$1125,2,FALSE),"")</f>
        <v>CAUCA</v>
      </c>
      <c r="M2747" s="23" t="str">
        <f>+IFERROR(VLOOKUP(#REF!,[2]ORDINALES!$H$2:$I$382,2,FALSE),"")</f>
        <v/>
      </c>
      <c r="N2747" s="23" t="str">
        <f>IFERROR(VLOOKUP(U2747,'[2]Lista Willy'!$B$11:$D$14,3,FALSE),"")</f>
        <v>REC_11</v>
      </c>
      <c r="O2747" s="24"/>
      <c r="P2747" s="90">
        <v>83011</v>
      </c>
      <c r="Q2747" s="90" t="s">
        <v>540</v>
      </c>
      <c r="R2747" s="90" t="s">
        <v>2496</v>
      </c>
      <c r="S2747" s="90" t="s">
        <v>2660</v>
      </c>
      <c r="T2747" s="90" t="s">
        <v>2496</v>
      </c>
      <c r="U2747" s="90" t="s">
        <v>52</v>
      </c>
      <c r="V2747" s="94" t="s">
        <v>53</v>
      </c>
      <c r="W2747" s="90" t="s">
        <v>54</v>
      </c>
      <c r="X2747" s="90" t="s">
        <v>55</v>
      </c>
      <c r="Y2747" s="90" t="s">
        <v>2673</v>
      </c>
      <c r="Z2747" s="87">
        <v>15000000</v>
      </c>
      <c r="AA2747" s="120"/>
      <c r="AB2747" s="87"/>
      <c r="AC2747" s="87"/>
      <c r="AD2747" s="87"/>
      <c r="AE2747" s="120">
        <v>15000000</v>
      </c>
      <c r="AF2747" s="120"/>
      <c r="AG2747" s="89">
        <v>0</v>
      </c>
      <c r="AH2747" s="90" t="s">
        <v>567</v>
      </c>
      <c r="AI2747" s="90" t="s">
        <v>1421</v>
      </c>
      <c r="AJ2747" s="90" t="s">
        <v>2662</v>
      </c>
      <c r="AK2747" s="90"/>
      <c r="AL2747" s="90" t="s">
        <v>57</v>
      </c>
      <c r="AM2747" s="90"/>
      <c r="AN2747" s="90" t="s">
        <v>57</v>
      </c>
      <c r="AO2747" s="90"/>
      <c r="AP2747" s="90" t="s">
        <v>57</v>
      </c>
      <c r="AQ2747" s="90"/>
      <c r="AR2747" s="90" t="s">
        <v>57</v>
      </c>
      <c r="AS2747" s="90" t="s">
        <v>60</v>
      </c>
      <c r="AT2747" s="90" t="s">
        <v>61</v>
      </c>
      <c r="AU2747" s="97" t="s">
        <v>62</v>
      </c>
      <c r="AV2747" s="98" t="s">
        <v>125</v>
      </c>
      <c r="AW2747" s="98" t="s">
        <v>126</v>
      </c>
      <c r="AX2747" s="97">
        <v>3202032</v>
      </c>
      <c r="AY2747" s="98" t="s">
        <v>127</v>
      </c>
      <c r="AZ2747" s="98" t="s">
        <v>128</v>
      </c>
      <c r="BA2747" s="24"/>
    </row>
    <row r="2748" spans="1:53" ht="84.75" customHeight="1">
      <c r="A2748" s="23" t="str">
        <f>+IFERROR(VLOOKUP(R2748,'[2]Listas niveles'!$D$2:$E$11,2,FALSE),"")</f>
        <v>DTPA</v>
      </c>
      <c r="B2748" s="23" t="str">
        <f>+IFERROR(VLOOKUP(AS2748,'[2]Listas anexo 1'!$A$7:$B$8,2,FALSE),"")</f>
        <v>ADMIN</v>
      </c>
      <c r="C2748" s="23" t="str">
        <f>+IFERROR(VLOOKUP(AT2748,'[2]Listas anexo 1'!$A$13:$B$15,2,FALSE),"")</f>
        <v>ADMINYCOOR</v>
      </c>
      <c r="D2748" s="23" t="str">
        <f>+IFERROR(VLOOKUP(AT2748,'[2]Listas anexo 1'!$A$13:$C$15,3,FALSE),"")</f>
        <v>CONTRIBUIR</v>
      </c>
      <c r="E2748" s="23" t="str">
        <f>+IFERROR(VLOOKUP(AT2748,'[2]Listas anexo 1'!$A$19:$B$21,2,FALSE),"")</f>
        <v>ADMINOB</v>
      </c>
      <c r="F2748" s="23" t="str">
        <f>+IFERROR(VLOOKUP(AV2748,'[2]Listas anexo 1'!$J$13:$K$21,2,FALSE),"")</f>
        <v>ADOBI</v>
      </c>
      <c r="G2748" s="23" t="str">
        <f>+IFERROR(VLOOKUP(AW2748,'[2]LISTAS ANEXO 1. 2'!$A$9:$B$38,2,FALSE),"")</f>
        <v>AI</v>
      </c>
      <c r="H2748" s="23" t="str">
        <f>+IFERROR(IF(C2748="ADMINYCOOR",VLOOKUP(AY2748,'[2]LISTAS ANEXO 1. 3'!$B$13:$C$42,2,FALSE),IF(C2748="TASAS",VLOOKUP(AY2748,'[2]LISTAS ANEXO 1. 3'!$B$43:$C$51,2,FALSE),IF(C2748="FORTALECIMIENTO",VLOOKUP(AY2748,'[2]LISTAS ANEXO 1. 3'!$B$52:$C$58,2,FALSE),""))),"")</f>
        <v>AA</v>
      </c>
      <c r="I2748" s="23" t="str">
        <f>+IFERROR(VLOOKUP(#REF!,'[2]LISTAS ANEXO 1. 4'!$B$74:$C$90,2,FALSE),"")</f>
        <v/>
      </c>
      <c r="J2748" s="23" t="str">
        <f>+IFERROR(VLOOKUP(X2748,[2]ORDINALES!$B$2:$C$5,2,FALSE),"")</f>
        <v>CTADOS</v>
      </c>
      <c r="K2748" s="23" t="str">
        <f>+IFERROR(VLOOKUP(#REF!,[2]REGION!$G$2:$I$1125,2,FALSE),"")</f>
        <v/>
      </c>
      <c r="L2748" s="23" t="str">
        <f>+IFERROR(VLOOKUP(AI2748,[2]REGION!$G$2:$I$1125,2,FALSE),"")</f>
        <v>CAUCA</v>
      </c>
      <c r="M2748" s="23" t="str">
        <f>+IFERROR(VLOOKUP(#REF!,[2]ORDINALES!$H$2:$I$382,2,FALSE),"")</f>
        <v/>
      </c>
      <c r="N2748" s="23" t="str">
        <f>IFERROR(VLOOKUP(U2748,'[2]Lista Willy'!$B$11:$D$14,3,FALSE),"")</f>
        <v>REC_11</v>
      </c>
      <c r="O2748" s="24"/>
      <c r="P2748" s="90">
        <v>83012</v>
      </c>
      <c r="Q2748" s="90" t="s">
        <v>540</v>
      </c>
      <c r="R2748" s="90" t="s">
        <v>2496</v>
      </c>
      <c r="S2748" s="90" t="s">
        <v>2660</v>
      </c>
      <c r="T2748" s="90" t="s">
        <v>2496</v>
      </c>
      <c r="U2748" s="90" t="s">
        <v>52</v>
      </c>
      <c r="V2748" s="94" t="s">
        <v>53</v>
      </c>
      <c r="W2748" s="90" t="s">
        <v>54</v>
      </c>
      <c r="X2748" s="90" t="s">
        <v>55</v>
      </c>
      <c r="Y2748" s="90" t="s">
        <v>2674</v>
      </c>
      <c r="Z2748" s="87">
        <v>40000000</v>
      </c>
      <c r="AA2748" s="120"/>
      <c r="AB2748" s="87"/>
      <c r="AC2748" s="87"/>
      <c r="AD2748" s="87"/>
      <c r="AE2748" s="120">
        <v>40000000</v>
      </c>
      <c r="AF2748" s="120"/>
      <c r="AG2748" s="89">
        <v>0</v>
      </c>
      <c r="AH2748" s="90" t="s">
        <v>567</v>
      </c>
      <c r="AI2748" s="90" t="s">
        <v>1421</v>
      </c>
      <c r="AJ2748" s="90" t="s">
        <v>2662</v>
      </c>
      <c r="AK2748" s="90"/>
      <c r="AL2748" s="90" t="s">
        <v>57</v>
      </c>
      <c r="AM2748" s="90"/>
      <c r="AN2748" s="90" t="s">
        <v>57</v>
      </c>
      <c r="AO2748" s="90"/>
      <c r="AP2748" s="90" t="s">
        <v>57</v>
      </c>
      <c r="AQ2748" s="90"/>
      <c r="AR2748" s="90" t="s">
        <v>57</v>
      </c>
      <c r="AS2748" s="90" t="s">
        <v>60</v>
      </c>
      <c r="AT2748" s="90" t="s">
        <v>61</v>
      </c>
      <c r="AU2748" s="97" t="s">
        <v>62</v>
      </c>
      <c r="AV2748" s="98" t="s">
        <v>125</v>
      </c>
      <c r="AW2748" s="98" t="s">
        <v>126</v>
      </c>
      <c r="AX2748" s="97">
        <v>3202032</v>
      </c>
      <c r="AY2748" s="98" t="s">
        <v>127</v>
      </c>
      <c r="AZ2748" s="98" t="s">
        <v>128</v>
      </c>
      <c r="BA2748" s="24"/>
    </row>
    <row r="2749" spans="1:53" ht="84.75" customHeight="1">
      <c r="A2749" s="23" t="str">
        <f>+IFERROR(VLOOKUP(R2749,'[2]Listas niveles'!$D$2:$E$11,2,FALSE),"")</f>
        <v>DTPA</v>
      </c>
      <c r="B2749" s="23" t="str">
        <f>+IFERROR(VLOOKUP(AS2749,'[2]Listas anexo 1'!$A$7:$B$8,2,FALSE),"")</f>
        <v>ADMIN</v>
      </c>
      <c r="C2749" s="23" t="str">
        <f>+IFERROR(VLOOKUP(AT2749,'[2]Listas anexo 1'!$A$13:$B$15,2,FALSE),"")</f>
        <v>ADMINYCOOR</v>
      </c>
      <c r="D2749" s="23" t="str">
        <f>+IFERROR(VLOOKUP(AT2749,'[2]Listas anexo 1'!$A$13:$C$15,3,FALSE),"")</f>
        <v>CONTRIBUIR</v>
      </c>
      <c r="E2749" s="23" t="str">
        <f>+IFERROR(VLOOKUP(AT2749,'[2]Listas anexo 1'!$A$19:$B$21,2,FALSE),"")</f>
        <v>ADMINOB</v>
      </c>
      <c r="F2749" s="23" t="str">
        <f>+IFERROR(VLOOKUP(AV2749,'[2]Listas anexo 1'!$J$13:$K$21,2,FALSE),"")</f>
        <v>ADOBIV</v>
      </c>
      <c r="G2749" s="23" t="str">
        <f>+IFERROR(VLOOKUP(AW2749,'[2]LISTAS ANEXO 1. 2'!$A$9:$B$38,2,FALSE),"")</f>
        <v>AXIV</v>
      </c>
      <c r="H2749" s="23" t="str">
        <f>+IFERROR(IF(C2749="ADMINYCOOR",VLOOKUP(AY2749,'[2]LISTAS ANEXO 1. 3'!$B$13:$C$42,2,FALSE),IF(C2749="TASAS",VLOOKUP(AY2749,'[2]LISTAS ANEXO 1. 3'!$B$43:$C$51,2,FALSE),IF(C2749="FORTALECIMIENTO",VLOOKUP(AY2749,'[2]LISTAS ANEXO 1. 3'!$B$52:$C$58,2,FALSE),""))),"")</f>
        <v>WW</v>
      </c>
      <c r="I2749" s="23" t="str">
        <f>+IFERROR(VLOOKUP(#REF!,'[2]LISTAS ANEXO 1. 4'!$B$74:$C$90,2,FALSE),"")</f>
        <v/>
      </c>
      <c r="J2749" s="23" t="str">
        <f>+IFERROR(VLOOKUP(X2749,[2]ORDINALES!$B$2:$C$5,2,FALSE),"")</f>
        <v>CTADOS</v>
      </c>
      <c r="K2749" s="23" t="str">
        <f>+IFERROR(VLOOKUP(#REF!,[2]REGION!$G$2:$I$1125,2,FALSE),"")</f>
        <v/>
      </c>
      <c r="L2749" s="23" t="str">
        <f>+IFERROR(VLOOKUP(AI2749,[2]REGION!$G$2:$I$1125,2,FALSE),"")</f>
        <v>CAUCA</v>
      </c>
      <c r="M2749" s="23" t="str">
        <f>+IFERROR(VLOOKUP(#REF!,[2]ORDINALES!$H$2:$I$382,2,FALSE),"")</f>
        <v/>
      </c>
      <c r="N2749" s="23" t="str">
        <f>IFERROR(VLOOKUP(U2749,'[2]Lista Willy'!$B$11:$D$14,3,FALSE),"")</f>
        <v>REC_11</v>
      </c>
      <c r="O2749" s="24"/>
      <c r="P2749" s="90">
        <v>83013</v>
      </c>
      <c r="Q2749" s="90" t="s">
        <v>540</v>
      </c>
      <c r="R2749" s="90" t="s">
        <v>2496</v>
      </c>
      <c r="S2749" s="90" t="s">
        <v>2660</v>
      </c>
      <c r="T2749" s="90" t="s">
        <v>2496</v>
      </c>
      <c r="U2749" s="90" t="s">
        <v>52</v>
      </c>
      <c r="V2749" s="94" t="s">
        <v>53</v>
      </c>
      <c r="W2749" s="90" t="s">
        <v>54</v>
      </c>
      <c r="X2749" s="90" t="s">
        <v>55</v>
      </c>
      <c r="Y2749" s="90" t="s">
        <v>2675</v>
      </c>
      <c r="Z2749" s="87">
        <v>16635338</v>
      </c>
      <c r="AA2749" s="120"/>
      <c r="AB2749" s="87"/>
      <c r="AC2749" s="87"/>
      <c r="AD2749" s="87"/>
      <c r="AE2749" s="120">
        <v>16635338</v>
      </c>
      <c r="AF2749" s="120"/>
      <c r="AG2749" s="89">
        <v>0</v>
      </c>
      <c r="AH2749" s="90" t="s">
        <v>567</v>
      </c>
      <c r="AI2749" s="90" t="s">
        <v>1421</v>
      </c>
      <c r="AJ2749" s="90" t="s">
        <v>2662</v>
      </c>
      <c r="AK2749" s="90"/>
      <c r="AL2749" s="90" t="s">
        <v>57</v>
      </c>
      <c r="AM2749" s="90"/>
      <c r="AN2749" s="90" t="s">
        <v>57</v>
      </c>
      <c r="AO2749" s="90"/>
      <c r="AP2749" s="90" t="s">
        <v>57</v>
      </c>
      <c r="AQ2749" s="90"/>
      <c r="AR2749" s="90" t="s">
        <v>57</v>
      </c>
      <c r="AS2749" s="90" t="s">
        <v>60</v>
      </c>
      <c r="AT2749" s="90" t="s">
        <v>61</v>
      </c>
      <c r="AU2749" s="97" t="s">
        <v>62</v>
      </c>
      <c r="AV2749" s="98" t="s">
        <v>63</v>
      </c>
      <c r="AW2749" s="98" t="s">
        <v>1340</v>
      </c>
      <c r="AX2749" s="97">
        <v>3202035</v>
      </c>
      <c r="AY2749" s="98" t="s">
        <v>1341</v>
      </c>
      <c r="AZ2749" s="98" t="s">
        <v>1342</v>
      </c>
      <c r="BA2749" s="24"/>
    </row>
    <row r="2750" spans="1:53" ht="84.75" customHeight="1">
      <c r="A2750" s="23" t="str">
        <f>+IFERROR(VLOOKUP(R2750,'[2]Listas niveles'!$D$2:$E$11,2,FALSE),"")</f>
        <v>DTPA</v>
      </c>
      <c r="B2750" s="23" t="str">
        <f>+IFERROR(VLOOKUP(AS2750,'[2]Listas anexo 1'!$A$7:$B$8,2,FALSE),"")</f>
        <v>ADMIN</v>
      </c>
      <c r="C2750" s="23" t="str">
        <f>+IFERROR(VLOOKUP(AT2750,'[2]Listas anexo 1'!$A$13:$B$15,2,FALSE),"")</f>
        <v>ADMINYCOOR</v>
      </c>
      <c r="D2750" s="23" t="str">
        <f>+IFERROR(VLOOKUP(AT2750,'[2]Listas anexo 1'!$A$13:$C$15,3,FALSE),"")</f>
        <v>CONTRIBUIR</v>
      </c>
      <c r="E2750" s="23" t="str">
        <f>+IFERROR(VLOOKUP(AT2750,'[2]Listas anexo 1'!$A$19:$B$21,2,FALSE),"")</f>
        <v>ADMINOB</v>
      </c>
      <c r="F2750" s="23" t="str">
        <f>+IFERROR(VLOOKUP(AV2750,'[2]Listas anexo 1'!$J$13:$K$21,2,FALSE),"")</f>
        <v>ADOBIII</v>
      </c>
      <c r="G2750" s="23" t="str">
        <f>+IFERROR(VLOOKUP(AW2750,'[2]LISTAS ANEXO 1. 2'!$A$9:$B$38,2,FALSE),"")</f>
        <v>AIX</v>
      </c>
      <c r="H2750" s="23" t="str">
        <f>+IFERROR(IF(C2750="ADMINYCOOR",VLOOKUP(AY2750,'[2]LISTAS ANEXO 1. 3'!$B$13:$C$42,2,FALSE),IF(C2750="TASAS",VLOOKUP(AY2750,'[2]LISTAS ANEXO 1. 3'!$B$43:$C$51,2,FALSE),IF(C2750="FORTALECIMIENTO",VLOOKUP(AY2750,'[2]LISTAS ANEXO 1. 3'!$B$52:$C$58,2,FALSE),""))),"")</f>
        <v>MM</v>
      </c>
      <c r="I2750" s="23" t="str">
        <f>+IFERROR(VLOOKUP(#REF!,'[2]LISTAS ANEXO 1. 4'!$B$74:$C$90,2,FALSE),"")</f>
        <v/>
      </c>
      <c r="J2750" s="23" t="str">
        <f>+IFERROR(VLOOKUP(X2750,[2]ORDINALES!$B$2:$C$5,2,FALSE),"")</f>
        <v>CTADOS</v>
      </c>
      <c r="K2750" s="23" t="str">
        <f>+IFERROR(VLOOKUP(#REF!,[2]REGION!$G$2:$I$1125,2,FALSE),"")</f>
        <v/>
      </c>
      <c r="L2750" s="23" t="str">
        <f>+IFERROR(VLOOKUP(AI2750,[2]REGION!$G$2:$I$1125,2,FALSE),"")</f>
        <v>CAUCA</v>
      </c>
      <c r="M2750" s="23" t="str">
        <f>+IFERROR(VLOOKUP(#REF!,[2]ORDINALES!$H$2:$I$382,2,FALSE),"")</f>
        <v/>
      </c>
      <c r="N2750" s="23" t="str">
        <f>IFERROR(VLOOKUP(U2750,'[2]Lista Willy'!$B$11:$D$14,3,FALSE),"")</f>
        <v>REC_11</v>
      </c>
      <c r="O2750" s="24"/>
      <c r="P2750" s="90">
        <v>83014</v>
      </c>
      <c r="Q2750" s="90" t="s">
        <v>540</v>
      </c>
      <c r="R2750" s="90" t="s">
        <v>2496</v>
      </c>
      <c r="S2750" s="90" t="s">
        <v>2660</v>
      </c>
      <c r="T2750" s="90" t="s">
        <v>2496</v>
      </c>
      <c r="U2750" s="90" t="s">
        <v>52</v>
      </c>
      <c r="V2750" s="94" t="s">
        <v>53</v>
      </c>
      <c r="W2750" s="90" t="s">
        <v>54</v>
      </c>
      <c r="X2750" s="90" t="s">
        <v>55</v>
      </c>
      <c r="Y2750" s="90" t="s">
        <v>2575</v>
      </c>
      <c r="Z2750" s="87">
        <v>37762890</v>
      </c>
      <c r="AA2750" s="120"/>
      <c r="AB2750" s="87"/>
      <c r="AC2750" s="87"/>
      <c r="AD2750" s="87"/>
      <c r="AE2750" s="120">
        <v>37762890</v>
      </c>
      <c r="AF2750" s="120"/>
      <c r="AG2750" s="89">
        <v>0</v>
      </c>
      <c r="AH2750" s="90" t="s">
        <v>567</v>
      </c>
      <c r="AI2750" s="90" t="s">
        <v>1421</v>
      </c>
      <c r="AJ2750" s="90" t="s">
        <v>2662</v>
      </c>
      <c r="AK2750" s="90"/>
      <c r="AL2750" s="90" t="s">
        <v>57</v>
      </c>
      <c r="AM2750" s="90"/>
      <c r="AN2750" s="90" t="s">
        <v>57</v>
      </c>
      <c r="AO2750" s="90"/>
      <c r="AP2750" s="90" t="s">
        <v>57</v>
      </c>
      <c r="AQ2750" s="90"/>
      <c r="AR2750" s="90" t="s">
        <v>57</v>
      </c>
      <c r="AS2750" s="90" t="s">
        <v>60</v>
      </c>
      <c r="AT2750" s="90" t="s">
        <v>61</v>
      </c>
      <c r="AU2750" s="97" t="s">
        <v>62</v>
      </c>
      <c r="AV2750" s="98" t="s">
        <v>272</v>
      </c>
      <c r="AW2750" s="98" t="s">
        <v>413</v>
      </c>
      <c r="AX2750" s="97">
        <v>3202014</v>
      </c>
      <c r="AY2750" s="98" t="s">
        <v>414</v>
      </c>
      <c r="AZ2750" s="98" t="s">
        <v>415</v>
      </c>
      <c r="BA2750" s="24"/>
    </row>
    <row r="2751" spans="1:53" ht="84.75" customHeight="1">
      <c r="A2751" s="23" t="str">
        <f>+IFERROR(VLOOKUP(R2751,'[2]Listas niveles'!$D$2:$E$11,2,FALSE),"")</f>
        <v>DTPA</v>
      </c>
      <c r="B2751" s="23" t="str">
        <f>+IFERROR(VLOOKUP(AS2751,'[2]Listas anexo 1'!$A$7:$B$8,2,FALSE),"")</f>
        <v>ADMIN</v>
      </c>
      <c r="C2751" s="23" t="str">
        <f>+IFERROR(VLOOKUP(AT2751,'[2]Listas anexo 1'!$A$13:$B$15,2,FALSE),"")</f>
        <v>ADMINYCOOR</v>
      </c>
      <c r="D2751" s="23" t="str">
        <f>+IFERROR(VLOOKUP(AT2751,'[2]Listas anexo 1'!$A$13:$C$15,3,FALSE),"")</f>
        <v>CONTRIBUIR</v>
      </c>
      <c r="E2751" s="23" t="str">
        <f>+IFERROR(VLOOKUP(AT2751,'[2]Listas anexo 1'!$A$19:$B$21,2,FALSE),"")</f>
        <v>ADMINOB</v>
      </c>
      <c r="F2751" s="23" t="str">
        <f>+IFERROR(VLOOKUP(AV2751,'[2]Listas anexo 1'!$J$13:$K$21,2,FALSE),"")</f>
        <v>ADOBIII</v>
      </c>
      <c r="G2751" s="23" t="str">
        <f>+IFERROR(VLOOKUP(AW2751,'[2]LISTAS ANEXO 1. 2'!$A$9:$B$38,2,FALSE),"")</f>
        <v>AIX</v>
      </c>
      <c r="H2751" s="23" t="str">
        <f>+IFERROR(IF(C2751="ADMINYCOOR",VLOOKUP(AY2751,'[2]LISTAS ANEXO 1. 3'!$B$13:$C$42,2,FALSE),IF(C2751="TASAS",VLOOKUP(AY2751,'[2]LISTAS ANEXO 1. 3'!$B$43:$C$51,2,FALSE),IF(C2751="FORTALECIMIENTO",VLOOKUP(AY2751,'[2]LISTAS ANEXO 1. 3'!$B$52:$C$58,2,FALSE),""))),"")</f>
        <v>MM</v>
      </c>
      <c r="I2751" s="23" t="str">
        <f>+IFERROR(VLOOKUP(#REF!,'[2]LISTAS ANEXO 1. 4'!$B$74:$C$90,2,FALSE),"")</f>
        <v/>
      </c>
      <c r="J2751" s="23" t="str">
        <f>+IFERROR(VLOOKUP(X2751,[2]ORDINALES!$B$2:$C$5,2,FALSE),"")</f>
        <v>CTADOS</v>
      </c>
      <c r="K2751" s="23" t="str">
        <f>+IFERROR(VLOOKUP(#REF!,[2]REGION!$G$2:$I$1125,2,FALSE),"")</f>
        <v/>
      </c>
      <c r="L2751" s="23" t="str">
        <f>+IFERROR(VLOOKUP(AI2751,[2]REGION!$G$2:$I$1125,2,FALSE),"")</f>
        <v>CAUCA</v>
      </c>
      <c r="M2751" s="23" t="str">
        <f>+IFERROR(VLOOKUP(#REF!,[2]ORDINALES!$H$2:$I$382,2,FALSE),"")</f>
        <v/>
      </c>
      <c r="N2751" s="23" t="str">
        <f>IFERROR(VLOOKUP(U2751,'[2]Lista Willy'!$B$11:$D$14,3,FALSE),"")</f>
        <v>REC_11</v>
      </c>
      <c r="O2751" s="24"/>
      <c r="P2751" s="90">
        <v>83015</v>
      </c>
      <c r="Q2751" s="90" t="s">
        <v>540</v>
      </c>
      <c r="R2751" s="90" t="s">
        <v>2496</v>
      </c>
      <c r="S2751" s="90" t="s">
        <v>2660</v>
      </c>
      <c r="T2751" s="90" t="s">
        <v>2496</v>
      </c>
      <c r="U2751" s="90" t="s">
        <v>52</v>
      </c>
      <c r="V2751" s="94" t="s">
        <v>53</v>
      </c>
      <c r="W2751" s="90" t="s">
        <v>54</v>
      </c>
      <c r="X2751" s="90" t="s">
        <v>55</v>
      </c>
      <c r="Y2751" s="90" t="s">
        <v>2676</v>
      </c>
      <c r="Z2751" s="87">
        <v>5000000</v>
      </c>
      <c r="AA2751" s="120"/>
      <c r="AB2751" s="87"/>
      <c r="AC2751" s="87"/>
      <c r="AD2751" s="87"/>
      <c r="AE2751" s="120">
        <v>5000000</v>
      </c>
      <c r="AF2751" s="120"/>
      <c r="AG2751" s="89">
        <v>0</v>
      </c>
      <c r="AH2751" s="90" t="s">
        <v>567</v>
      </c>
      <c r="AI2751" s="90" t="s">
        <v>1421</v>
      </c>
      <c r="AJ2751" s="90" t="s">
        <v>2662</v>
      </c>
      <c r="AK2751" s="90"/>
      <c r="AL2751" s="90" t="s">
        <v>57</v>
      </c>
      <c r="AM2751" s="90"/>
      <c r="AN2751" s="90" t="s">
        <v>57</v>
      </c>
      <c r="AO2751" s="90"/>
      <c r="AP2751" s="90" t="s">
        <v>57</v>
      </c>
      <c r="AQ2751" s="90"/>
      <c r="AR2751" s="90" t="s">
        <v>57</v>
      </c>
      <c r="AS2751" s="90" t="s">
        <v>60</v>
      </c>
      <c r="AT2751" s="90" t="s">
        <v>61</v>
      </c>
      <c r="AU2751" s="97" t="s">
        <v>62</v>
      </c>
      <c r="AV2751" s="98" t="s">
        <v>272</v>
      </c>
      <c r="AW2751" s="98" t="s">
        <v>413</v>
      </c>
      <c r="AX2751" s="97">
        <v>3202014</v>
      </c>
      <c r="AY2751" s="98" t="s">
        <v>414</v>
      </c>
      <c r="AZ2751" s="98" t="s">
        <v>415</v>
      </c>
      <c r="BA2751" s="24"/>
    </row>
    <row r="2752" spans="1:53" ht="84.75" customHeight="1">
      <c r="A2752" s="23" t="str">
        <f>+IFERROR(VLOOKUP(R2752,'[2]Listas niveles'!$D$2:$E$11,2,FALSE),"")</f>
        <v>DTPA</v>
      </c>
      <c r="B2752" s="23" t="str">
        <f>+IFERROR(VLOOKUP(AS2752,'[2]Listas anexo 1'!$A$7:$B$8,2,FALSE),"")</f>
        <v>ADMIN</v>
      </c>
      <c r="C2752" s="23" t="str">
        <f>+IFERROR(VLOOKUP(AT2752,'[2]Listas anexo 1'!$A$13:$B$15,2,FALSE),"")</f>
        <v>ADMINYCOOR</v>
      </c>
      <c r="D2752" s="23" t="str">
        <f>+IFERROR(VLOOKUP(AT2752,'[2]Listas anexo 1'!$A$13:$C$15,3,FALSE),"")</f>
        <v>CONTRIBUIR</v>
      </c>
      <c r="E2752" s="23" t="str">
        <f>+IFERROR(VLOOKUP(AT2752,'[2]Listas anexo 1'!$A$19:$B$21,2,FALSE),"")</f>
        <v>ADMINOB</v>
      </c>
      <c r="F2752" s="23" t="str">
        <f>+IFERROR(VLOOKUP(AV2752,'[2]Listas anexo 1'!$J$13:$K$21,2,FALSE),"")</f>
        <v>ADOBIII</v>
      </c>
      <c r="G2752" s="23" t="str">
        <f>+IFERROR(VLOOKUP(AW2752,'[2]LISTAS ANEXO 1. 2'!$A$9:$B$38,2,FALSE),"")</f>
        <v>AX</v>
      </c>
      <c r="H2752" s="23" t="str">
        <f>+IFERROR(IF(C2752="ADMINYCOOR",VLOOKUP(AY2752,'[2]LISTAS ANEXO 1. 3'!$B$13:$C$42,2,FALSE),IF(C2752="TASAS",VLOOKUP(AY2752,'[2]LISTAS ANEXO 1. 3'!$B$43:$C$51,2,FALSE),IF(C2752="FORTALECIMIENTO",VLOOKUP(AY2752,'[2]LISTAS ANEXO 1. 3'!$B$52:$C$58,2,FALSE),""))),"")</f>
        <v>OO</v>
      </c>
      <c r="I2752" s="23" t="str">
        <f>+IFERROR(VLOOKUP(#REF!,'[2]LISTAS ANEXO 1. 4'!$B$74:$C$90,2,FALSE),"")</f>
        <v/>
      </c>
      <c r="J2752" s="23" t="str">
        <f>+IFERROR(VLOOKUP(X2752,[2]ORDINALES!$B$2:$C$5,2,FALSE),"")</f>
        <v>CTADOS</v>
      </c>
      <c r="K2752" s="23" t="str">
        <f>+IFERROR(VLOOKUP(#REF!,[2]REGION!$G$2:$I$1125,2,FALSE),"")</f>
        <v/>
      </c>
      <c r="L2752" s="23" t="str">
        <f>+IFERROR(VLOOKUP(AI2752,[2]REGION!$G$2:$I$1125,2,FALSE),"")</f>
        <v>CAUCA</v>
      </c>
      <c r="M2752" s="23" t="str">
        <f>+IFERROR(VLOOKUP(#REF!,[2]ORDINALES!$H$2:$I$382,2,FALSE),"")</f>
        <v/>
      </c>
      <c r="N2752" s="23" t="str">
        <f>IFERROR(VLOOKUP(U2752,'[2]Lista Willy'!$B$11:$D$14,3,FALSE),"")</f>
        <v>REC_11</v>
      </c>
      <c r="O2752" s="24"/>
      <c r="P2752" s="90">
        <v>83016</v>
      </c>
      <c r="Q2752" s="90" t="s">
        <v>540</v>
      </c>
      <c r="R2752" s="90" t="s">
        <v>2496</v>
      </c>
      <c r="S2752" s="90" t="s">
        <v>2660</v>
      </c>
      <c r="T2752" s="90" t="s">
        <v>2496</v>
      </c>
      <c r="U2752" s="90" t="s">
        <v>52</v>
      </c>
      <c r="V2752" s="94" t="s">
        <v>53</v>
      </c>
      <c r="W2752" s="90" t="s">
        <v>54</v>
      </c>
      <c r="X2752" s="90" t="s">
        <v>55</v>
      </c>
      <c r="Y2752" s="90" t="s">
        <v>2576</v>
      </c>
      <c r="Z2752" s="87">
        <v>46453000</v>
      </c>
      <c r="AA2752" s="120"/>
      <c r="AB2752" s="87"/>
      <c r="AC2752" s="87"/>
      <c r="AD2752" s="87"/>
      <c r="AE2752" s="120">
        <v>46453000</v>
      </c>
      <c r="AF2752" s="120"/>
      <c r="AG2752" s="89">
        <v>0</v>
      </c>
      <c r="AH2752" s="90" t="s">
        <v>567</v>
      </c>
      <c r="AI2752" s="90" t="s">
        <v>1421</v>
      </c>
      <c r="AJ2752" s="90" t="s">
        <v>2662</v>
      </c>
      <c r="AK2752" s="90"/>
      <c r="AL2752" s="90" t="s">
        <v>57</v>
      </c>
      <c r="AM2752" s="90"/>
      <c r="AN2752" s="90" t="s">
        <v>57</v>
      </c>
      <c r="AO2752" s="90"/>
      <c r="AP2752" s="90" t="s">
        <v>57</v>
      </c>
      <c r="AQ2752" s="90"/>
      <c r="AR2752" s="90" t="s">
        <v>57</v>
      </c>
      <c r="AS2752" s="90" t="s">
        <v>60</v>
      </c>
      <c r="AT2752" s="90" t="s">
        <v>61</v>
      </c>
      <c r="AU2752" s="97" t="s">
        <v>62</v>
      </c>
      <c r="AV2752" s="98" t="s">
        <v>272</v>
      </c>
      <c r="AW2752" s="98" t="s">
        <v>335</v>
      </c>
      <c r="AX2752" s="97">
        <v>3202004</v>
      </c>
      <c r="AY2752" s="98" t="s">
        <v>336</v>
      </c>
      <c r="AZ2752" s="98" t="s">
        <v>888</v>
      </c>
      <c r="BA2752" s="24"/>
    </row>
    <row r="2753" spans="1:53" ht="84.75" customHeight="1">
      <c r="A2753" s="23" t="str">
        <f>+IFERROR(VLOOKUP(R2753,'[2]Listas niveles'!$D$2:$E$11,2,FALSE),"")</f>
        <v>DTPA</v>
      </c>
      <c r="B2753" s="23" t="str">
        <f>+IFERROR(VLOOKUP(AS2753,'[2]Listas anexo 1'!$A$7:$B$8,2,FALSE),"")</f>
        <v>ADMIN</v>
      </c>
      <c r="C2753" s="23" t="str">
        <f>+IFERROR(VLOOKUP(AT2753,'[2]Listas anexo 1'!$A$13:$B$15,2,FALSE),"")</f>
        <v>ADMINYCOOR</v>
      </c>
      <c r="D2753" s="23" t="str">
        <f>+IFERROR(VLOOKUP(AT2753,'[2]Listas anexo 1'!$A$13:$C$15,3,FALSE),"")</f>
        <v>CONTRIBUIR</v>
      </c>
      <c r="E2753" s="23" t="str">
        <f>+IFERROR(VLOOKUP(AT2753,'[2]Listas anexo 1'!$A$19:$B$21,2,FALSE),"")</f>
        <v>ADMINOB</v>
      </c>
      <c r="F2753" s="23" t="str">
        <f>+IFERROR(VLOOKUP(AV2753,'[2]Listas anexo 1'!$J$13:$K$21,2,FALSE),"")</f>
        <v>ADOBIII</v>
      </c>
      <c r="G2753" s="23" t="str">
        <f>+IFERROR(VLOOKUP(AW2753,'[2]LISTAS ANEXO 1. 2'!$A$9:$B$38,2,FALSE),"")</f>
        <v>AX</v>
      </c>
      <c r="H2753" s="23" t="str">
        <f>+IFERROR(IF(C2753="ADMINYCOOR",VLOOKUP(AY2753,'[2]LISTAS ANEXO 1. 3'!$B$13:$C$42,2,FALSE),IF(C2753="TASAS",VLOOKUP(AY2753,'[2]LISTAS ANEXO 1. 3'!$B$43:$C$51,2,FALSE),IF(C2753="FORTALECIMIENTO",VLOOKUP(AY2753,'[2]LISTAS ANEXO 1. 3'!$B$52:$C$58,2,FALSE),""))),"")</f>
        <v>OO</v>
      </c>
      <c r="I2753" s="23" t="str">
        <f>+IFERROR(VLOOKUP(#REF!,'[2]LISTAS ANEXO 1. 4'!$B$74:$C$90,2,FALSE),"")</f>
        <v/>
      </c>
      <c r="J2753" s="23" t="str">
        <f>+IFERROR(VLOOKUP(X2753,[2]ORDINALES!$B$2:$C$5,2,FALSE),"")</f>
        <v>CTADOS</v>
      </c>
      <c r="K2753" s="23" t="str">
        <f>+IFERROR(VLOOKUP(#REF!,[2]REGION!$G$2:$I$1125,2,FALSE),"")</f>
        <v/>
      </c>
      <c r="L2753" s="23" t="str">
        <f>+IFERROR(VLOOKUP(AI2753,[2]REGION!$G$2:$I$1125,2,FALSE),"")</f>
        <v>CAUCA</v>
      </c>
      <c r="M2753" s="23" t="str">
        <f>+IFERROR(VLOOKUP(#REF!,[2]ORDINALES!$H$2:$I$382,2,FALSE),"")</f>
        <v/>
      </c>
      <c r="N2753" s="23" t="str">
        <f>IFERROR(VLOOKUP(U2753,'[2]Lista Willy'!$B$11:$D$14,3,FALSE),"")</f>
        <v>REC_11</v>
      </c>
      <c r="O2753" s="24"/>
      <c r="P2753" s="90">
        <v>83017</v>
      </c>
      <c r="Q2753" s="90" t="s">
        <v>540</v>
      </c>
      <c r="R2753" s="90" t="s">
        <v>2496</v>
      </c>
      <c r="S2753" s="90" t="s">
        <v>2660</v>
      </c>
      <c r="T2753" s="90" t="s">
        <v>2496</v>
      </c>
      <c r="U2753" s="90" t="s">
        <v>52</v>
      </c>
      <c r="V2753" s="94" t="s">
        <v>53</v>
      </c>
      <c r="W2753" s="90" t="s">
        <v>54</v>
      </c>
      <c r="X2753" s="90" t="s">
        <v>55</v>
      </c>
      <c r="Y2753" s="90" t="s">
        <v>2677</v>
      </c>
      <c r="Z2753" s="87">
        <v>37762890</v>
      </c>
      <c r="AA2753" s="120"/>
      <c r="AB2753" s="87"/>
      <c r="AC2753" s="87"/>
      <c r="AD2753" s="87"/>
      <c r="AE2753" s="120">
        <v>37762890</v>
      </c>
      <c r="AF2753" s="120"/>
      <c r="AG2753" s="89">
        <v>0</v>
      </c>
      <c r="AH2753" s="90" t="s">
        <v>567</v>
      </c>
      <c r="AI2753" s="90" t="s">
        <v>1421</v>
      </c>
      <c r="AJ2753" s="90" t="s">
        <v>2662</v>
      </c>
      <c r="AK2753" s="90"/>
      <c r="AL2753" s="90" t="s">
        <v>57</v>
      </c>
      <c r="AM2753" s="90"/>
      <c r="AN2753" s="90" t="s">
        <v>57</v>
      </c>
      <c r="AO2753" s="90"/>
      <c r="AP2753" s="90" t="s">
        <v>57</v>
      </c>
      <c r="AQ2753" s="90"/>
      <c r="AR2753" s="90" t="s">
        <v>57</v>
      </c>
      <c r="AS2753" s="90" t="s">
        <v>60</v>
      </c>
      <c r="AT2753" s="90" t="s">
        <v>61</v>
      </c>
      <c r="AU2753" s="97" t="s">
        <v>62</v>
      </c>
      <c r="AV2753" s="98" t="s">
        <v>272</v>
      </c>
      <c r="AW2753" s="98" t="s">
        <v>335</v>
      </c>
      <c r="AX2753" s="97">
        <v>3202004</v>
      </c>
      <c r="AY2753" s="98" t="s">
        <v>336</v>
      </c>
      <c r="AZ2753" s="98" t="s">
        <v>888</v>
      </c>
      <c r="BA2753" s="24"/>
    </row>
    <row r="2754" spans="1:53" ht="84.75" customHeight="1">
      <c r="A2754" s="23" t="str">
        <f>+IFERROR(VLOOKUP(R2754,'[2]Listas niveles'!$D$2:$E$11,2,FALSE),"")</f>
        <v>DTPA</v>
      </c>
      <c r="B2754" s="23" t="str">
        <f>+IFERROR(VLOOKUP(AS2754,'[2]Listas anexo 1'!$A$7:$B$8,2,FALSE),"")</f>
        <v>ADMIN</v>
      </c>
      <c r="C2754" s="23" t="str">
        <f>+IFERROR(VLOOKUP(AT2754,'[2]Listas anexo 1'!$A$13:$B$15,2,FALSE),"")</f>
        <v>ADMINYCOOR</v>
      </c>
      <c r="D2754" s="23" t="str">
        <f>+IFERROR(VLOOKUP(AT2754,'[2]Listas anexo 1'!$A$13:$C$15,3,FALSE),"")</f>
        <v>CONTRIBUIR</v>
      </c>
      <c r="E2754" s="23" t="str">
        <f>+IFERROR(VLOOKUP(AT2754,'[2]Listas anexo 1'!$A$19:$B$21,2,FALSE),"")</f>
        <v>ADMINOB</v>
      </c>
      <c r="F2754" s="23" t="str">
        <f>+IFERROR(VLOOKUP(AV2754,'[2]Listas anexo 1'!$J$13:$K$21,2,FALSE),"")</f>
        <v>ADOBIII</v>
      </c>
      <c r="G2754" s="23" t="str">
        <f>+IFERROR(VLOOKUP(AW2754,'[2]LISTAS ANEXO 1. 2'!$A$9:$B$38,2,FALSE),"")</f>
        <v>AX</v>
      </c>
      <c r="H2754" s="23" t="str">
        <f>+IFERROR(IF(C2754="ADMINYCOOR",VLOOKUP(AY2754,'[2]LISTAS ANEXO 1. 3'!$B$13:$C$42,2,FALSE),IF(C2754="TASAS",VLOOKUP(AY2754,'[2]LISTAS ANEXO 1. 3'!$B$43:$C$51,2,FALSE),IF(C2754="FORTALECIMIENTO",VLOOKUP(AY2754,'[2]LISTAS ANEXO 1. 3'!$B$52:$C$58,2,FALSE),""))),"")</f>
        <v>OO</v>
      </c>
      <c r="I2754" s="23" t="str">
        <f>+IFERROR(VLOOKUP(#REF!,'[2]LISTAS ANEXO 1. 4'!$B$74:$C$90,2,FALSE),"")</f>
        <v/>
      </c>
      <c r="J2754" s="23" t="str">
        <f>+IFERROR(VLOOKUP(X2754,[2]ORDINALES!$B$2:$C$5,2,FALSE),"")</f>
        <v>CTADOS</v>
      </c>
      <c r="K2754" s="23" t="str">
        <f>+IFERROR(VLOOKUP(#REF!,[2]REGION!$G$2:$I$1125,2,FALSE),"")</f>
        <v/>
      </c>
      <c r="L2754" s="23" t="str">
        <f>+IFERROR(VLOOKUP(AI2754,[2]REGION!$G$2:$I$1125,2,FALSE),"")</f>
        <v>CAUCA</v>
      </c>
      <c r="M2754" s="23" t="str">
        <f>+IFERROR(VLOOKUP(#REF!,[2]ORDINALES!$H$2:$I$382,2,FALSE),"")</f>
        <v/>
      </c>
      <c r="N2754" s="23" t="str">
        <f>IFERROR(VLOOKUP(U2754,'[2]Lista Willy'!$B$11:$D$14,3,FALSE),"")</f>
        <v>REC_11</v>
      </c>
      <c r="O2754" s="24"/>
      <c r="P2754" s="90">
        <v>83018</v>
      </c>
      <c r="Q2754" s="90" t="s">
        <v>540</v>
      </c>
      <c r="R2754" s="90" t="s">
        <v>2496</v>
      </c>
      <c r="S2754" s="90" t="s">
        <v>2660</v>
      </c>
      <c r="T2754" s="90" t="s">
        <v>2496</v>
      </c>
      <c r="U2754" s="90" t="s">
        <v>52</v>
      </c>
      <c r="V2754" s="94" t="s">
        <v>53</v>
      </c>
      <c r="W2754" s="90" t="s">
        <v>54</v>
      </c>
      <c r="X2754" s="90" t="s">
        <v>55</v>
      </c>
      <c r="Y2754" s="90" t="s">
        <v>2678</v>
      </c>
      <c r="Z2754" s="87">
        <v>30000000</v>
      </c>
      <c r="AA2754" s="120"/>
      <c r="AB2754" s="87"/>
      <c r="AC2754" s="87"/>
      <c r="AD2754" s="87"/>
      <c r="AE2754" s="120">
        <v>30000000</v>
      </c>
      <c r="AF2754" s="120"/>
      <c r="AG2754" s="89">
        <v>0</v>
      </c>
      <c r="AH2754" s="90" t="s">
        <v>567</v>
      </c>
      <c r="AI2754" s="90" t="s">
        <v>1421</v>
      </c>
      <c r="AJ2754" s="90" t="s">
        <v>2662</v>
      </c>
      <c r="AK2754" s="90"/>
      <c r="AL2754" s="90" t="s">
        <v>57</v>
      </c>
      <c r="AM2754" s="90"/>
      <c r="AN2754" s="90" t="s">
        <v>57</v>
      </c>
      <c r="AO2754" s="90"/>
      <c r="AP2754" s="90" t="s">
        <v>57</v>
      </c>
      <c r="AQ2754" s="90"/>
      <c r="AR2754" s="90" t="s">
        <v>57</v>
      </c>
      <c r="AS2754" s="90" t="s">
        <v>60</v>
      </c>
      <c r="AT2754" s="90" t="s">
        <v>61</v>
      </c>
      <c r="AU2754" s="97" t="s">
        <v>62</v>
      </c>
      <c r="AV2754" s="98" t="s">
        <v>272</v>
      </c>
      <c r="AW2754" s="98" t="s">
        <v>335</v>
      </c>
      <c r="AX2754" s="97">
        <v>3202004</v>
      </c>
      <c r="AY2754" s="98" t="s">
        <v>336</v>
      </c>
      <c r="AZ2754" s="98" t="s">
        <v>1480</v>
      </c>
      <c r="BA2754" s="24"/>
    </row>
    <row r="2755" spans="1:53" ht="84.75" customHeight="1">
      <c r="A2755" s="23" t="str">
        <f>+IFERROR(VLOOKUP(R2755,'[2]Listas niveles'!$D$2:$E$11,2,FALSE),"")</f>
        <v>DTPA</v>
      </c>
      <c r="B2755" s="23" t="str">
        <f>+IFERROR(VLOOKUP(AS2755,'[2]Listas anexo 1'!$A$7:$B$8,2,FALSE),"")</f>
        <v>ADMIN</v>
      </c>
      <c r="C2755" s="23" t="str">
        <f>+IFERROR(VLOOKUP(AT2755,'[2]Listas anexo 1'!$A$13:$B$15,2,FALSE),"")</f>
        <v>ADMINYCOOR</v>
      </c>
      <c r="D2755" s="23" t="str">
        <f>+IFERROR(VLOOKUP(AT2755,'[2]Listas anexo 1'!$A$13:$C$15,3,FALSE),"")</f>
        <v>CONTRIBUIR</v>
      </c>
      <c r="E2755" s="23" t="str">
        <f>+IFERROR(VLOOKUP(AT2755,'[2]Listas anexo 1'!$A$19:$B$21,2,FALSE),"")</f>
        <v>ADMINOB</v>
      </c>
      <c r="F2755" s="23" t="str">
        <f>+IFERROR(VLOOKUP(AV2755,'[2]Listas anexo 1'!$J$13:$K$21,2,FALSE),"")</f>
        <v>ADOBIV</v>
      </c>
      <c r="G2755" s="23" t="str">
        <f>+IFERROR(VLOOKUP(AW2755,'[2]LISTAS ANEXO 1. 2'!$A$9:$B$38,2,FALSE),"")</f>
        <v>AXV</v>
      </c>
      <c r="H2755" s="23" t="str">
        <f>+IFERROR(IF(C2755="ADMINYCOOR",VLOOKUP(AY2755,'[2]LISTAS ANEXO 1. 3'!$B$13:$C$42,2,FALSE),IF(C2755="TASAS",VLOOKUP(AY2755,'[2]LISTAS ANEXO 1. 3'!$B$43:$C$51,2,FALSE),IF(C2755="FORTALECIMIENTO",VLOOKUP(AY2755,'[2]LISTAS ANEXO 1. 3'!$B$52:$C$58,2,FALSE),""))),"")</f>
        <v>BC</v>
      </c>
      <c r="I2755" s="23" t="str">
        <f>+IFERROR(VLOOKUP(#REF!,'[2]LISTAS ANEXO 1. 4'!$B$74:$C$90,2,FALSE),"")</f>
        <v/>
      </c>
      <c r="J2755" s="23" t="str">
        <f>+IFERROR(VLOOKUP(X2755,[2]ORDINALES!$B$2:$C$5,2,FALSE),"")</f>
        <v>CTADOS</v>
      </c>
      <c r="K2755" s="23" t="str">
        <f>+IFERROR(VLOOKUP(#REF!,[2]REGION!$G$2:$I$1125,2,FALSE),"")</f>
        <v/>
      </c>
      <c r="L2755" s="23" t="str">
        <f>+IFERROR(VLOOKUP(AI2755,[2]REGION!$G$2:$I$1125,2,FALSE),"")</f>
        <v>CAUCA</v>
      </c>
      <c r="M2755" s="23" t="str">
        <f>+IFERROR(VLOOKUP(#REF!,[2]ORDINALES!$H$2:$I$382,2,FALSE),"")</f>
        <v/>
      </c>
      <c r="N2755" s="23" t="str">
        <f>IFERROR(VLOOKUP(U2755,'[2]Lista Willy'!$B$11:$D$14,3,FALSE),"")</f>
        <v>REC_11</v>
      </c>
      <c r="O2755" s="24"/>
      <c r="P2755" s="90">
        <v>83019</v>
      </c>
      <c r="Q2755" s="90" t="s">
        <v>540</v>
      </c>
      <c r="R2755" s="90" t="s">
        <v>2496</v>
      </c>
      <c r="S2755" s="90" t="s">
        <v>2660</v>
      </c>
      <c r="T2755" s="90" t="s">
        <v>2496</v>
      </c>
      <c r="U2755" s="90" t="s">
        <v>52</v>
      </c>
      <c r="V2755" s="94" t="s">
        <v>53</v>
      </c>
      <c r="W2755" s="90" t="s">
        <v>54</v>
      </c>
      <c r="X2755" s="90" t="s">
        <v>55</v>
      </c>
      <c r="Y2755" s="90" t="s">
        <v>2679</v>
      </c>
      <c r="Z2755" s="87">
        <v>109879690</v>
      </c>
      <c r="AA2755" s="120"/>
      <c r="AB2755" s="87"/>
      <c r="AC2755" s="87"/>
      <c r="AD2755" s="87"/>
      <c r="AE2755" s="120">
        <v>109879690</v>
      </c>
      <c r="AF2755" s="120"/>
      <c r="AG2755" s="89">
        <v>0</v>
      </c>
      <c r="AH2755" s="90" t="s">
        <v>567</v>
      </c>
      <c r="AI2755" s="90" t="s">
        <v>1421</v>
      </c>
      <c r="AJ2755" s="90" t="s">
        <v>2662</v>
      </c>
      <c r="AK2755" s="90"/>
      <c r="AL2755" s="90" t="s">
        <v>57</v>
      </c>
      <c r="AM2755" s="90"/>
      <c r="AN2755" s="90" t="s">
        <v>57</v>
      </c>
      <c r="AO2755" s="90"/>
      <c r="AP2755" s="90" t="s">
        <v>57</v>
      </c>
      <c r="AQ2755" s="90"/>
      <c r="AR2755" s="90" t="s">
        <v>57</v>
      </c>
      <c r="AS2755" s="90" t="s">
        <v>60</v>
      </c>
      <c r="AT2755" s="90" t="s">
        <v>61</v>
      </c>
      <c r="AU2755" s="97" t="s">
        <v>62</v>
      </c>
      <c r="AV2755" s="98" t="s">
        <v>63</v>
      </c>
      <c r="AW2755" s="98" t="s">
        <v>288</v>
      </c>
      <c r="AX2755" s="97">
        <v>3202036</v>
      </c>
      <c r="AY2755" s="98" t="s">
        <v>289</v>
      </c>
      <c r="AZ2755" s="98" t="s">
        <v>290</v>
      </c>
      <c r="BA2755" s="24"/>
    </row>
    <row r="2756" spans="1:53" ht="84.75" customHeight="1">
      <c r="A2756" s="23" t="str">
        <f>+IFERROR(VLOOKUP(R2756,'[2]Listas niveles'!$D$2:$E$11,2,FALSE),"")</f>
        <v>DTPA</v>
      </c>
      <c r="B2756" s="23" t="str">
        <f>+IFERROR(VLOOKUP(AS2756,'[2]Listas anexo 1'!$A$7:$B$8,2,FALSE),"")</f>
        <v>ADMIN</v>
      </c>
      <c r="C2756" s="23" t="str">
        <f>+IFERROR(VLOOKUP(AT2756,'[2]Listas anexo 1'!$A$13:$B$15,2,FALSE),"")</f>
        <v>ADMINYCOOR</v>
      </c>
      <c r="D2756" s="23" t="str">
        <f>+IFERROR(VLOOKUP(AT2756,'[2]Listas anexo 1'!$A$13:$C$15,3,FALSE),"")</f>
        <v>CONTRIBUIR</v>
      </c>
      <c r="E2756" s="23" t="str">
        <f>+IFERROR(VLOOKUP(AT2756,'[2]Listas anexo 1'!$A$19:$B$21,2,FALSE),"")</f>
        <v>ADMINOB</v>
      </c>
      <c r="F2756" s="23" t="str">
        <f>+IFERROR(VLOOKUP(AV2756,'[2]Listas anexo 1'!$J$13:$K$21,2,FALSE),"")</f>
        <v>ADOBIV</v>
      </c>
      <c r="G2756" s="23" t="str">
        <f>+IFERROR(VLOOKUP(AW2756,'[2]LISTAS ANEXO 1. 2'!$A$9:$B$38,2,FALSE),"")</f>
        <v>AXVI</v>
      </c>
      <c r="H2756" s="23" t="str">
        <f>+IFERROR(IF(C2756="ADMINYCOOR",VLOOKUP(AY2756,'[2]LISTAS ANEXO 1. 3'!$B$13:$C$42,2,FALSE),IF(C2756="TASAS",VLOOKUP(AY2756,'[2]LISTAS ANEXO 1. 3'!$B$43:$C$51,2,FALSE),IF(C2756="FORTALECIMIENTO",VLOOKUP(AY2756,'[2]LISTAS ANEXO 1. 3'!$B$52:$C$58,2,FALSE),""))),"")</f>
        <v>CD</v>
      </c>
      <c r="I2756" s="23" t="str">
        <f>+IFERROR(VLOOKUP(#REF!,'[2]LISTAS ANEXO 1. 4'!$B$74:$C$90,2,FALSE),"")</f>
        <v/>
      </c>
      <c r="J2756" s="23" t="str">
        <f>+IFERROR(VLOOKUP(X2756,[2]ORDINALES!$B$2:$C$5,2,FALSE),"")</f>
        <v>CTADOS</v>
      </c>
      <c r="K2756" s="23" t="str">
        <f>+IFERROR(VLOOKUP(#REF!,[2]REGION!$G$2:$I$1125,2,FALSE),"")</f>
        <v/>
      </c>
      <c r="L2756" s="23" t="str">
        <f>+IFERROR(VLOOKUP(AI2756,[2]REGION!$G$2:$I$1125,2,FALSE),"")</f>
        <v>CAUCA</v>
      </c>
      <c r="M2756" s="23" t="str">
        <f>+IFERROR(VLOOKUP(#REF!,[2]ORDINALES!$H$2:$I$382,2,FALSE),"")</f>
        <v/>
      </c>
      <c r="N2756" s="23" t="str">
        <f>IFERROR(VLOOKUP(U2756,'[2]Lista Willy'!$B$11:$D$14,3,FALSE),"")</f>
        <v>REC_11</v>
      </c>
      <c r="O2756" s="24"/>
      <c r="P2756" s="90">
        <v>83020</v>
      </c>
      <c r="Q2756" s="90" t="s">
        <v>540</v>
      </c>
      <c r="R2756" s="90" t="s">
        <v>2496</v>
      </c>
      <c r="S2756" s="90" t="s">
        <v>2660</v>
      </c>
      <c r="T2756" s="90" t="s">
        <v>2496</v>
      </c>
      <c r="U2756" s="90" t="s">
        <v>52</v>
      </c>
      <c r="V2756" s="94" t="s">
        <v>53</v>
      </c>
      <c r="W2756" s="90" t="s">
        <v>54</v>
      </c>
      <c r="X2756" s="90" t="s">
        <v>55</v>
      </c>
      <c r="Y2756" s="90" t="s">
        <v>2577</v>
      </c>
      <c r="Z2756" s="87">
        <v>33990000</v>
      </c>
      <c r="AA2756" s="120"/>
      <c r="AB2756" s="87"/>
      <c r="AC2756" s="87"/>
      <c r="AD2756" s="87"/>
      <c r="AE2756" s="120">
        <v>33990000</v>
      </c>
      <c r="AF2756" s="120"/>
      <c r="AG2756" s="89">
        <v>0</v>
      </c>
      <c r="AH2756" s="90" t="s">
        <v>567</v>
      </c>
      <c r="AI2756" s="90" t="s">
        <v>1421</v>
      </c>
      <c r="AJ2756" s="90" t="s">
        <v>2662</v>
      </c>
      <c r="AK2756" s="90"/>
      <c r="AL2756" s="90" t="s">
        <v>57</v>
      </c>
      <c r="AM2756" s="90"/>
      <c r="AN2756" s="90" t="s">
        <v>57</v>
      </c>
      <c r="AO2756" s="90"/>
      <c r="AP2756" s="90" t="s">
        <v>57</v>
      </c>
      <c r="AQ2756" s="90"/>
      <c r="AR2756" s="90" t="s">
        <v>57</v>
      </c>
      <c r="AS2756" s="90" t="s">
        <v>60</v>
      </c>
      <c r="AT2756" s="90" t="s">
        <v>61</v>
      </c>
      <c r="AU2756" s="97" t="s">
        <v>62</v>
      </c>
      <c r="AV2756" s="98" t="s">
        <v>63</v>
      </c>
      <c r="AW2756" s="98" t="s">
        <v>64</v>
      </c>
      <c r="AX2756" s="97">
        <v>3202008</v>
      </c>
      <c r="AY2756" s="98" t="s">
        <v>65</v>
      </c>
      <c r="AZ2756" s="98" t="s">
        <v>175</v>
      </c>
      <c r="BA2756" s="24"/>
    </row>
    <row r="2757" spans="1:53" ht="84.75" customHeight="1">
      <c r="A2757" s="23" t="str">
        <f>+IFERROR(VLOOKUP(R2757,'[2]Listas niveles'!$D$2:$E$11,2,FALSE),"")</f>
        <v>DTPA</v>
      </c>
      <c r="B2757" s="23" t="str">
        <f>+IFERROR(VLOOKUP(AS2757,'[2]Listas anexo 1'!$A$7:$B$8,2,FALSE),"")</f>
        <v>ADMIN</v>
      </c>
      <c r="C2757" s="23" t="str">
        <f>+IFERROR(VLOOKUP(AT2757,'[2]Listas anexo 1'!$A$13:$B$15,2,FALSE),"")</f>
        <v>ADMINYCOOR</v>
      </c>
      <c r="D2757" s="23" t="str">
        <f>+IFERROR(VLOOKUP(AT2757,'[2]Listas anexo 1'!$A$13:$C$15,3,FALSE),"")</f>
        <v>CONTRIBUIR</v>
      </c>
      <c r="E2757" s="23" t="str">
        <f>+IFERROR(VLOOKUP(AT2757,'[2]Listas anexo 1'!$A$19:$B$21,2,FALSE),"")</f>
        <v>ADMINOB</v>
      </c>
      <c r="F2757" s="23" t="str">
        <f>+IFERROR(VLOOKUP(AV2757,'[2]Listas anexo 1'!$J$13:$K$21,2,FALSE),"")</f>
        <v>ADOBIV</v>
      </c>
      <c r="G2757" s="23" t="str">
        <f>+IFERROR(VLOOKUP(AW2757,'[2]LISTAS ANEXO 1. 2'!$A$9:$B$38,2,FALSE),"")</f>
        <v>AXVI</v>
      </c>
      <c r="H2757" s="23" t="str">
        <f>+IFERROR(IF(C2757="ADMINYCOOR",VLOOKUP(AY2757,'[2]LISTAS ANEXO 1. 3'!$B$13:$C$42,2,FALSE),IF(C2757="TASAS",VLOOKUP(AY2757,'[2]LISTAS ANEXO 1. 3'!$B$43:$C$51,2,FALSE),IF(C2757="FORTALECIMIENTO",VLOOKUP(AY2757,'[2]LISTAS ANEXO 1. 3'!$B$52:$C$58,2,FALSE),""))),"")</f>
        <v>CD</v>
      </c>
      <c r="I2757" s="23" t="str">
        <f>+IFERROR(VLOOKUP(#REF!,'[2]LISTAS ANEXO 1. 4'!$B$74:$C$90,2,FALSE),"")</f>
        <v/>
      </c>
      <c r="J2757" s="23" t="str">
        <f>+IFERROR(VLOOKUP(X2757,[2]ORDINALES!$B$2:$C$5,2,FALSE),"")</f>
        <v>CTADOS</v>
      </c>
      <c r="K2757" s="23" t="str">
        <f>+IFERROR(VLOOKUP(#REF!,[2]REGION!$G$2:$I$1125,2,FALSE),"")</f>
        <v/>
      </c>
      <c r="L2757" s="23" t="str">
        <f>+IFERROR(VLOOKUP(AI2757,[2]REGION!$G$2:$I$1125,2,FALSE),"")</f>
        <v>CAUCA</v>
      </c>
      <c r="M2757" s="23" t="str">
        <f>+IFERROR(VLOOKUP(#REF!,[2]ORDINALES!$H$2:$I$382,2,FALSE),"")</f>
        <v/>
      </c>
      <c r="N2757" s="23" t="str">
        <f>IFERROR(VLOOKUP(U2757,'[2]Lista Willy'!$B$11:$D$14,3,FALSE),"")</f>
        <v>REC_11</v>
      </c>
      <c r="O2757" s="24"/>
      <c r="P2757" s="90">
        <v>83021</v>
      </c>
      <c r="Q2757" s="90" t="s">
        <v>540</v>
      </c>
      <c r="R2757" s="90" t="s">
        <v>2496</v>
      </c>
      <c r="S2757" s="90" t="s">
        <v>2660</v>
      </c>
      <c r="T2757" s="90" t="s">
        <v>2496</v>
      </c>
      <c r="U2757" s="90" t="s">
        <v>52</v>
      </c>
      <c r="V2757" s="94" t="s">
        <v>53</v>
      </c>
      <c r="W2757" s="90" t="s">
        <v>54</v>
      </c>
      <c r="X2757" s="90" t="s">
        <v>55</v>
      </c>
      <c r="Y2757" s="90" t="s">
        <v>2680</v>
      </c>
      <c r="Z2757" s="87">
        <v>15000000</v>
      </c>
      <c r="AA2757" s="120"/>
      <c r="AB2757" s="87"/>
      <c r="AC2757" s="87"/>
      <c r="AD2757" s="87"/>
      <c r="AE2757" s="120">
        <v>15000000</v>
      </c>
      <c r="AF2757" s="120"/>
      <c r="AG2757" s="89">
        <v>0</v>
      </c>
      <c r="AH2757" s="90" t="s">
        <v>567</v>
      </c>
      <c r="AI2757" s="90" t="s">
        <v>1421</v>
      </c>
      <c r="AJ2757" s="90" t="s">
        <v>2662</v>
      </c>
      <c r="AK2757" s="90"/>
      <c r="AL2757" s="90" t="s">
        <v>57</v>
      </c>
      <c r="AM2757" s="90"/>
      <c r="AN2757" s="90" t="s">
        <v>57</v>
      </c>
      <c r="AO2757" s="90"/>
      <c r="AP2757" s="90" t="s">
        <v>57</v>
      </c>
      <c r="AQ2757" s="90"/>
      <c r="AR2757" s="90" t="s">
        <v>57</v>
      </c>
      <c r="AS2757" s="90" t="s">
        <v>60</v>
      </c>
      <c r="AT2757" s="90" t="s">
        <v>61</v>
      </c>
      <c r="AU2757" s="97" t="s">
        <v>62</v>
      </c>
      <c r="AV2757" s="98" t="s">
        <v>63</v>
      </c>
      <c r="AW2757" s="98" t="s">
        <v>64</v>
      </c>
      <c r="AX2757" s="97">
        <v>3202008</v>
      </c>
      <c r="AY2757" s="98" t="s">
        <v>65</v>
      </c>
      <c r="AZ2757" s="98" t="s">
        <v>175</v>
      </c>
      <c r="BA2757" s="24"/>
    </row>
    <row r="2758" spans="1:53" ht="84.75" customHeight="1">
      <c r="A2758" s="23" t="str">
        <f>+IFERROR(VLOOKUP(R2758,'[2]Listas niveles'!$D$2:$E$11,2,FALSE),"")</f>
        <v>DTPA</v>
      </c>
      <c r="B2758" s="23" t="str">
        <f>+IFERROR(VLOOKUP(AS2758,'[2]Listas anexo 1'!$A$7:$B$8,2,FALSE),"")</f>
        <v>ADMIN</v>
      </c>
      <c r="C2758" s="23" t="str">
        <f>+IFERROR(VLOOKUP(AT2758,'[2]Listas anexo 1'!$A$13:$B$15,2,FALSE),"")</f>
        <v>ADMINYCOOR</v>
      </c>
      <c r="D2758" s="23" t="str">
        <f>+IFERROR(VLOOKUP(AT2758,'[2]Listas anexo 1'!$A$13:$C$15,3,FALSE),"")</f>
        <v>CONTRIBUIR</v>
      </c>
      <c r="E2758" s="23" t="str">
        <f>+IFERROR(VLOOKUP(AT2758,'[2]Listas anexo 1'!$A$19:$B$21,2,FALSE),"")</f>
        <v>ADMINOB</v>
      </c>
      <c r="F2758" s="23" t="str">
        <f>+IFERROR(VLOOKUP(AV2758,'[2]Listas anexo 1'!$J$13:$K$21,2,FALSE),"")</f>
        <v>ADOBIV</v>
      </c>
      <c r="G2758" s="23" t="str">
        <f>+IFERROR(VLOOKUP(AW2758,'[2]LISTAS ANEXO 1. 2'!$A$9:$B$38,2,FALSE),"")</f>
        <v>AXVI</v>
      </c>
      <c r="H2758" s="23" t="str">
        <f>+IFERROR(IF(C2758="ADMINYCOOR",VLOOKUP(AY2758,'[2]LISTAS ANEXO 1. 3'!$B$13:$C$42,2,FALSE),IF(C2758="TASAS",VLOOKUP(AY2758,'[2]LISTAS ANEXO 1. 3'!$B$43:$C$51,2,FALSE),IF(C2758="FORTALECIMIENTO",VLOOKUP(AY2758,'[2]LISTAS ANEXO 1. 3'!$B$52:$C$58,2,FALSE),""))),"")</f>
        <v>CD</v>
      </c>
      <c r="I2758" s="23" t="str">
        <f>+IFERROR(VLOOKUP(#REF!,'[2]LISTAS ANEXO 1. 4'!$B$74:$C$90,2,FALSE),"")</f>
        <v/>
      </c>
      <c r="J2758" s="23" t="str">
        <f>+IFERROR(VLOOKUP(X2758,[2]ORDINALES!$B$2:$C$5,2,FALSE),"")</f>
        <v>CTADOS</v>
      </c>
      <c r="K2758" s="23" t="str">
        <f>+IFERROR(VLOOKUP(#REF!,[2]REGION!$G$2:$I$1125,2,FALSE),"")</f>
        <v/>
      </c>
      <c r="L2758" s="23" t="str">
        <f>+IFERROR(VLOOKUP(AI2758,[2]REGION!$G$2:$I$1125,2,FALSE),"")</f>
        <v>CAUCA</v>
      </c>
      <c r="M2758" s="23" t="str">
        <f>+IFERROR(VLOOKUP(#REF!,[2]ORDINALES!$H$2:$I$382,2,FALSE),"")</f>
        <v/>
      </c>
      <c r="N2758" s="23" t="str">
        <f>IFERROR(VLOOKUP(U2758,'[2]Lista Willy'!$B$11:$D$14,3,FALSE),"")</f>
        <v>REC_11</v>
      </c>
      <c r="O2758" s="24"/>
      <c r="P2758" s="90">
        <v>83022</v>
      </c>
      <c r="Q2758" s="90" t="s">
        <v>540</v>
      </c>
      <c r="R2758" s="90" t="s">
        <v>2496</v>
      </c>
      <c r="S2758" s="90" t="s">
        <v>2660</v>
      </c>
      <c r="T2758" s="90" t="s">
        <v>2496</v>
      </c>
      <c r="U2758" s="90" t="s">
        <v>52</v>
      </c>
      <c r="V2758" s="94" t="s">
        <v>53</v>
      </c>
      <c r="W2758" s="90" t="s">
        <v>54</v>
      </c>
      <c r="X2758" s="90" t="s">
        <v>55</v>
      </c>
      <c r="Y2758" s="90" t="s">
        <v>2681</v>
      </c>
      <c r="Z2758" s="87">
        <v>4000000</v>
      </c>
      <c r="AA2758" s="120"/>
      <c r="AB2758" s="87"/>
      <c r="AC2758" s="87"/>
      <c r="AD2758" s="87"/>
      <c r="AE2758" s="120">
        <v>4000000</v>
      </c>
      <c r="AF2758" s="120"/>
      <c r="AG2758" s="89">
        <v>0</v>
      </c>
      <c r="AH2758" s="90" t="s">
        <v>567</v>
      </c>
      <c r="AI2758" s="90" t="s">
        <v>1421</v>
      </c>
      <c r="AJ2758" s="90" t="s">
        <v>2662</v>
      </c>
      <c r="AK2758" s="90"/>
      <c r="AL2758" s="90" t="s">
        <v>57</v>
      </c>
      <c r="AM2758" s="90"/>
      <c r="AN2758" s="90" t="s">
        <v>57</v>
      </c>
      <c r="AO2758" s="90"/>
      <c r="AP2758" s="90" t="s">
        <v>57</v>
      </c>
      <c r="AQ2758" s="90"/>
      <c r="AR2758" s="90" t="s">
        <v>57</v>
      </c>
      <c r="AS2758" s="90" t="s">
        <v>60</v>
      </c>
      <c r="AT2758" s="90" t="s">
        <v>61</v>
      </c>
      <c r="AU2758" s="97" t="s">
        <v>62</v>
      </c>
      <c r="AV2758" s="98" t="s">
        <v>63</v>
      </c>
      <c r="AW2758" s="98" t="s">
        <v>64</v>
      </c>
      <c r="AX2758" s="97">
        <v>3202008</v>
      </c>
      <c r="AY2758" s="98" t="s">
        <v>65</v>
      </c>
      <c r="AZ2758" s="98" t="s">
        <v>175</v>
      </c>
      <c r="BA2758" s="24"/>
    </row>
    <row r="2759" spans="1:53" ht="84.75" customHeight="1">
      <c r="A2759" s="23" t="str">
        <f>+IFERROR(VLOOKUP(R2759,'[2]Listas niveles'!$D$2:$E$11,2,FALSE),"")</f>
        <v>DTPA</v>
      </c>
      <c r="B2759" s="23" t="str">
        <f>+IFERROR(VLOOKUP(AS2759,'[2]Listas anexo 1'!$A$7:$B$8,2,FALSE),"")</f>
        <v>ADMIN</v>
      </c>
      <c r="C2759" s="23" t="str">
        <f>+IFERROR(VLOOKUP(AT2759,'[2]Listas anexo 1'!$A$13:$B$15,2,FALSE),"")</f>
        <v>ADMINYCOOR</v>
      </c>
      <c r="D2759" s="23" t="str">
        <f>+IFERROR(VLOOKUP(AT2759,'[2]Listas anexo 1'!$A$13:$C$15,3,FALSE),"")</f>
        <v>CONTRIBUIR</v>
      </c>
      <c r="E2759" s="23" t="str">
        <f>+IFERROR(VLOOKUP(AT2759,'[2]Listas anexo 1'!$A$19:$B$21,2,FALSE),"")</f>
        <v>ADMINOB</v>
      </c>
      <c r="F2759" s="23" t="str">
        <f>+IFERROR(VLOOKUP(AV2759,'[2]Listas anexo 1'!$J$13:$K$21,2,FALSE),"")</f>
        <v>ADOBIV</v>
      </c>
      <c r="G2759" s="23" t="str">
        <f>+IFERROR(VLOOKUP(AW2759,'[2]LISTAS ANEXO 1. 2'!$A$9:$B$38,2,FALSE),"")</f>
        <v>AXVI</v>
      </c>
      <c r="H2759" s="23" t="str">
        <f>+IFERROR(IF(C2759="ADMINYCOOR",VLOOKUP(AY2759,'[2]LISTAS ANEXO 1. 3'!$B$13:$C$42,2,FALSE),IF(C2759="TASAS",VLOOKUP(AY2759,'[2]LISTAS ANEXO 1. 3'!$B$43:$C$51,2,FALSE),IF(C2759="FORTALECIMIENTO",VLOOKUP(AY2759,'[2]LISTAS ANEXO 1. 3'!$B$52:$C$58,2,FALSE),""))),"")</f>
        <v>CD</v>
      </c>
      <c r="I2759" s="23" t="str">
        <f>+IFERROR(VLOOKUP(#REF!,'[2]LISTAS ANEXO 1. 4'!$B$74:$C$90,2,FALSE),"")</f>
        <v/>
      </c>
      <c r="J2759" s="23" t="str">
        <f>+IFERROR(VLOOKUP(X2759,[2]ORDINALES!$B$2:$C$5,2,FALSE),"")</f>
        <v>CTADOS</v>
      </c>
      <c r="K2759" s="23" t="str">
        <f>+IFERROR(VLOOKUP(#REF!,[2]REGION!$G$2:$I$1125,2,FALSE),"")</f>
        <v/>
      </c>
      <c r="L2759" s="23" t="str">
        <f>+IFERROR(VLOOKUP(AI2759,[2]REGION!$G$2:$I$1125,2,FALSE),"")</f>
        <v>CAUCA</v>
      </c>
      <c r="M2759" s="23" t="str">
        <f>+IFERROR(VLOOKUP(#REF!,[2]ORDINALES!$H$2:$I$382,2,FALSE),"")</f>
        <v/>
      </c>
      <c r="N2759" s="23" t="str">
        <f>IFERROR(VLOOKUP(U2759,'[2]Lista Willy'!$B$11:$D$14,3,FALSE),"")</f>
        <v>REC_11</v>
      </c>
      <c r="O2759" s="24"/>
      <c r="P2759" s="90">
        <v>83023</v>
      </c>
      <c r="Q2759" s="90" t="s">
        <v>540</v>
      </c>
      <c r="R2759" s="90" t="s">
        <v>2496</v>
      </c>
      <c r="S2759" s="90" t="s">
        <v>2660</v>
      </c>
      <c r="T2759" s="90" t="s">
        <v>2496</v>
      </c>
      <c r="U2759" s="90" t="s">
        <v>52</v>
      </c>
      <c r="V2759" s="94" t="s">
        <v>53</v>
      </c>
      <c r="W2759" s="90" t="s">
        <v>54</v>
      </c>
      <c r="X2759" s="90" t="s">
        <v>55</v>
      </c>
      <c r="Y2759" s="90" t="s">
        <v>2682</v>
      </c>
      <c r="Z2759" s="87">
        <v>26500000</v>
      </c>
      <c r="AA2759" s="120"/>
      <c r="AB2759" s="87"/>
      <c r="AC2759" s="87"/>
      <c r="AD2759" s="87"/>
      <c r="AE2759" s="120">
        <v>26500000</v>
      </c>
      <c r="AF2759" s="120"/>
      <c r="AG2759" s="89">
        <v>0</v>
      </c>
      <c r="AH2759" s="90" t="s">
        <v>567</v>
      </c>
      <c r="AI2759" s="90" t="s">
        <v>1421</v>
      </c>
      <c r="AJ2759" s="90" t="s">
        <v>2662</v>
      </c>
      <c r="AK2759" s="90"/>
      <c r="AL2759" s="90" t="s">
        <v>57</v>
      </c>
      <c r="AM2759" s="90"/>
      <c r="AN2759" s="90" t="s">
        <v>57</v>
      </c>
      <c r="AO2759" s="90"/>
      <c r="AP2759" s="90" t="s">
        <v>57</v>
      </c>
      <c r="AQ2759" s="90"/>
      <c r="AR2759" s="90" t="s">
        <v>57</v>
      </c>
      <c r="AS2759" s="90" t="s">
        <v>60</v>
      </c>
      <c r="AT2759" s="90" t="s">
        <v>61</v>
      </c>
      <c r="AU2759" s="97" t="s">
        <v>62</v>
      </c>
      <c r="AV2759" s="98" t="s">
        <v>63</v>
      </c>
      <c r="AW2759" s="98" t="s">
        <v>64</v>
      </c>
      <c r="AX2759" s="97">
        <v>3202008</v>
      </c>
      <c r="AY2759" s="98" t="s">
        <v>65</v>
      </c>
      <c r="AZ2759" s="98" t="s">
        <v>175</v>
      </c>
      <c r="BA2759" s="24"/>
    </row>
    <row r="2760" spans="1:53" ht="84.75" customHeight="1">
      <c r="A2760" s="23" t="str">
        <f>+IFERROR(VLOOKUP(R2760,'[2]Listas niveles'!$D$2:$E$11,2,FALSE),"")</f>
        <v>DTPA</v>
      </c>
      <c r="B2760" s="23" t="str">
        <f>+IFERROR(VLOOKUP(AS2760,'[2]Listas anexo 1'!$A$7:$B$8,2,FALSE),"")</f>
        <v>ADMIN</v>
      </c>
      <c r="C2760" s="23" t="str">
        <f>+IFERROR(VLOOKUP(AT2760,'[2]Listas anexo 1'!$A$13:$B$15,2,FALSE),"")</f>
        <v>ADMINYCOOR</v>
      </c>
      <c r="D2760" s="23" t="str">
        <f>+IFERROR(VLOOKUP(AT2760,'[2]Listas anexo 1'!$A$13:$C$15,3,FALSE),"")</f>
        <v>CONTRIBUIR</v>
      </c>
      <c r="E2760" s="23" t="str">
        <f>+IFERROR(VLOOKUP(AT2760,'[2]Listas anexo 1'!$A$19:$B$21,2,FALSE),"")</f>
        <v>ADMINOB</v>
      </c>
      <c r="F2760" s="23" t="str">
        <f>+IFERROR(VLOOKUP(AV2760,'[2]Listas anexo 1'!$J$13:$K$21,2,FALSE),"")</f>
        <v>ADOBIV</v>
      </c>
      <c r="G2760" s="23" t="str">
        <f>+IFERROR(VLOOKUP(AW2760,'[2]LISTAS ANEXO 1. 2'!$A$9:$B$38,2,FALSE),"")</f>
        <v>AXVI</v>
      </c>
      <c r="H2760" s="23" t="str">
        <f>+IFERROR(IF(C2760="ADMINYCOOR",VLOOKUP(AY2760,'[2]LISTAS ANEXO 1. 3'!$B$13:$C$42,2,FALSE),IF(C2760="TASAS",VLOOKUP(AY2760,'[2]LISTAS ANEXO 1. 3'!$B$43:$C$51,2,FALSE),IF(C2760="FORTALECIMIENTO",VLOOKUP(AY2760,'[2]LISTAS ANEXO 1. 3'!$B$52:$C$58,2,FALSE),""))),"")</f>
        <v>CD</v>
      </c>
      <c r="I2760" s="23" t="str">
        <f>+IFERROR(VLOOKUP(#REF!,'[2]LISTAS ANEXO 1. 4'!$B$74:$C$90,2,FALSE),"")</f>
        <v/>
      </c>
      <c r="J2760" s="23" t="str">
        <f>+IFERROR(VLOOKUP(X2760,[2]ORDINALES!$B$2:$C$5,2,FALSE),"")</f>
        <v>CTADOS</v>
      </c>
      <c r="K2760" s="23" t="str">
        <f>+IFERROR(VLOOKUP(#REF!,[2]REGION!$G$2:$I$1125,2,FALSE),"")</f>
        <v/>
      </c>
      <c r="L2760" s="23" t="str">
        <f>+IFERROR(VLOOKUP(AI2760,[2]REGION!$G$2:$I$1125,2,FALSE),"")</f>
        <v>CAUCA</v>
      </c>
      <c r="M2760" s="23" t="str">
        <f>+IFERROR(VLOOKUP(#REF!,[2]ORDINALES!$H$2:$I$382,2,FALSE),"")</f>
        <v/>
      </c>
      <c r="N2760" s="23" t="str">
        <f>IFERROR(VLOOKUP(U2760,'[2]Lista Willy'!$B$11:$D$14,3,FALSE),"")</f>
        <v>REC_11</v>
      </c>
      <c r="O2760" s="24"/>
      <c r="P2760" s="90">
        <v>83024</v>
      </c>
      <c r="Q2760" s="90" t="s">
        <v>540</v>
      </c>
      <c r="R2760" s="90" t="s">
        <v>2496</v>
      </c>
      <c r="S2760" s="90" t="s">
        <v>2660</v>
      </c>
      <c r="T2760" s="90" t="s">
        <v>2496</v>
      </c>
      <c r="U2760" s="90" t="s">
        <v>52</v>
      </c>
      <c r="V2760" s="94" t="s">
        <v>53</v>
      </c>
      <c r="W2760" s="90" t="s">
        <v>54</v>
      </c>
      <c r="X2760" s="90" t="s">
        <v>55</v>
      </c>
      <c r="Y2760" s="90" t="s">
        <v>2683</v>
      </c>
      <c r="Z2760" s="87">
        <v>63719920</v>
      </c>
      <c r="AA2760" s="120"/>
      <c r="AB2760" s="87"/>
      <c r="AC2760" s="87"/>
      <c r="AD2760" s="87"/>
      <c r="AE2760" s="120">
        <v>63719920</v>
      </c>
      <c r="AF2760" s="120"/>
      <c r="AG2760" s="89">
        <v>0</v>
      </c>
      <c r="AH2760" s="90" t="s">
        <v>567</v>
      </c>
      <c r="AI2760" s="90" t="s">
        <v>1421</v>
      </c>
      <c r="AJ2760" s="90" t="s">
        <v>2662</v>
      </c>
      <c r="AK2760" s="90"/>
      <c r="AL2760" s="90" t="s">
        <v>57</v>
      </c>
      <c r="AM2760" s="90"/>
      <c r="AN2760" s="90" t="s">
        <v>57</v>
      </c>
      <c r="AO2760" s="90"/>
      <c r="AP2760" s="90" t="s">
        <v>57</v>
      </c>
      <c r="AQ2760" s="90"/>
      <c r="AR2760" s="90" t="s">
        <v>57</v>
      </c>
      <c r="AS2760" s="90" t="s">
        <v>60</v>
      </c>
      <c r="AT2760" s="90" t="s">
        <v>61</v>
      </c>
      <c r="AU2760" s="97" t="s">
        <v>62</v>
      </c>
      <c r="AV2760" s="98" t="s">
        <v>63</v>
      </c>
      <c r="AW2760" s="98" t="s">
        <v>64</v>
      </c>
      <c r="AX2760" s="97">
        <v>3202008</v>
      </c>
      <c r="AY2760" s="98" t="s">
        <v>65</v>
      </c>
      <c r="AZ2760" s="98" t="s">
        <v>175</v>
      </c>
      <c r="BA2760" s="24"/>
    </row>
    <row r="2761" spans="1:53" ht="84.75" customHeight="1">
      <c r="A2761" s="23" t="str">
        <f>+IFERROR(VLOOKUP(R2761,'[2]Listas niveles'!$D$2:$E$11,2,FALSE),"")</f>
        <v>DTPA</v>
      </c>
      <c r="B2761" s="23" t="str">
        <f>+IFERROR(VLOOKUP(AS2761,'[2]Listas anexo 1'!$A$7:$B$8,2,FALSE),"")</f>
        <v>ADMIN</v>
      </c>
      <c r="C2761" s="23" t="str">
        <f>+IFERROR(VLOOKUP(AT2761,'[2]Listas anexo 1'!$A$13:$B$15,2,FALSE),"")</f>
        <v>ADMINYCOOR</v>
      </c>
      <c r="D2761" s="23" t="str">
        <f>+IFERROR(VLOOKUP(AT2761,'[2]Listas anexo 1'!$A$13:$C$15,3,FALSE),"")</f>
        <v>CONTRIBUIR</v>
      </c>
      <c r="E2761" s="23" t="str">
        <f>+IFERROR(VLOOKUP(AT2761,'[2]Listas anexo 1'!$A$19:$B$21,2,FALSE),"")</f>
        <v>ADMINOB</v>
      </c>
      <c r="F2761" s="23" t="str">
        <f>+IFERROR(VLOOKUP(AV2761,'[2]Listas anexo 1'!$J$13:$K$21,2,FALSE),"")</f>
        <v>ADOBIV</v>
      </c>
      <c r="G2761" s="23" t="str">
        <f>+IFERROR(VLOOKUP(AW2761,'[2]LISTAS ANEXO 1. 2'!$A$9:$B$38,2,FALSE),"")</f>
        <v>AXVI</v>
      </c>
      <c r="H2761" s="23" t="str">
        <f>+IFERROR(IF(C2761="ADMINYCOOR",VLOOKUP(AY2761,'[2]LISTAS ANEXO 1. 3'!$B$13:$C$42,2,FALSE),IF(C2761="TASAS",VLOOKUP(AY2761,'[2]LISTAS ANEXO 1. 3'!$B$43:$C$51,2,FALSE),IF(C2761="FORTALECIMIENTO",VLOOKUP(AY2761,'[2]LISTAS ANEXO 1. 3'!$B$52:$C$58,2,FALSE),""))),"")</f>
        <v>CD</v>
      </c>
      <c r="I2761" s="23" t="str">
        <f>+IFERROR(VLOOKUP(#REF!,'[2]LISTAS ANEXO 1. 4'!$B$74:$C$90,2,FALSE),"")</f>
        <v/>
      </c>
      <c r="J2761" s="23" t="str">
        <f>+IFERROR(VLOOKUP(X2761,[2]ORDINALES!$B$2:$C$5,2,FALSE),"")</f>
        <v>CTADOS</v>
      </c>
      <c r="K2761" s="23" t="str">
        <f>+IFERROR(VLOOKUP(#REF!,[2]REGION!$G$2:$I$1125,2,FALSE),"")</f>
        <v/>
      </c>
      <c r="L2761" s="23" t="str">
        <f>+IFERROR(VLOOKUP(AI2761,[2]REGION!$G$2:$I$1125,2,FALSE),"")</f>
        <v>CAUCA</v>
      </c>
      <c r="M2761" s="23" t="str">
        <f>+IFERROR(VLOOKUP(#REF!,[2]ORDINALES!$H$2:$I$382,2,FALSE),"")</f>
        <v/>
      </c>
      <c r="N2761" s="23" t="str">
        <f>IFERROR(VLOOKUP(U2761,'[2]Lista Willy'!$B$11:$D$14,3,FALSE),"")</f>
        <v>REC_11</v>
      </c>
      <c r="O2761" s="24"/>
      <c r="P2761" s="90">
        <v>83025</v>
      </c>
      <c r="Q2761" s="90" t="s">
        <v>540</v>
      </c>
      <c r="R2761" s="90" t="s">
        <v>2496</v>
      </c>
      <c r="S2761" s="90" t="s">
        <v>2660</v>
      </c>
      <c r="T2761" s="90" t="s">
        <v>2496</v>
      </c>
      <c r="U2761" s="90" t="s">
        <v>52</v>
      </c>
      <c r="V2761" s="94" t="s">
        <v>53</v>
      </c>
      <c r="W2761" s="90" t="s">
        <v>54</v>
      </c>
      <c r="X2761" s="90" t="s">
        <v>55</v>
      </c>
      <c r="Y2761" s="90" t="s">
        <v>2684</v>
      </c>
      <c r="Z2761" s="87">
        <v>35000000</v>
      </c>
      <c r="AA2761" s="120"/>
      <c r="AB2761" s="87"/>
      <c r="AC2761" s="87"/>
      <c r="AD2761" s="87"/>
      <c r="AE2761" s="120">
        <v>35000000</v>
      </c>
      <c r="AF2761" s="120"/>
      <c r="AG2761" s="89">
        <v>0</v>
      </c>
      <c r="AH2761" s="90" t="s">
        <v>567</v>
      </c>
      <c r="AI2761" s="90" t="s">
        <v>1421</v>
      </c>
      <c r="AJ2761" s="90" t="s">
        <v>2662</v>
      </c>
      <c r="AK2761" s="90"/>
      <c r="AL2761" s="90" t="s">
        <v>57</v>
      </c>
      <c r="AM2761" s="90"/>
      <c r="AN2761" s="90" t="s">
        <v>57</v>
      </c>
      <c r="AO2761" s="90"/>
      <c r="AP2761" s="90" t="s">
        <v>57</v>
      </c>
      <c r="AQ2761" s="90"/>
      <c r="AR2761" s="90" t="s">
        <v>57</v>
      </c>
      <c r="AS2761" s="90" t="s">
        <v>60</v>
      </c>
      <c r="AT2761" s="90" t="s">
        <v>61</v>
      </c>
      <c r="AU2761" s="97" t="s">
        <v>62</v>
      </c>
      <c r="AV2761" s="98" t="s">
        <v>63</v>
      </c>
      <c r="AW2761" s="98" t="s">
        <v>64</v>
      </c>
      <c r="AX2761" s="97">
        <v>3202008</v>
      </c>
      <c r="AY2761" s="98" t="s">
        <v>65</v>
      </c>
      <c r="AZ2761" s="98" t="s">
        <v>175</v>
      </c>
      <c r="BA2761" s="24"/>
    </row>
    <row r="2762" spans="1:53" ht="84.75" customHeight="1">
      <c r="A2762" s="23" t="str">
        <f>+IFERROR(VLOOKUP(R2762,'[2]Listas niveles'!$D$2:$E$11,2,FALSE),"")</f>
        <v>DTPA</v>
      </c>
      <c r="B2762" s="23" t="str">
        <f>+IFERROR(VLOOKUP(AS2762,'[2]Listas anexo 1'!$A$7:$B$8,2,FALSE),"")</f>
        <v>ADMIN</v>
      </c>
      <c r="C2762" s="23" t="str">
        <f>+IFERROR(VLOOKUP(AT2762,'[2]Listas anexo 1'!$A$13:$B$15,2,FALSE),"")</f>
        <v>ADMINYCOOR</v>
      </c>
      <c r="D2762" s="23" t="str">
        <f>+IFERROR(VLOOKUP(AT2762,'[2]Listas anexo 1'!$A$13:$C$15,3,FALSE),"")</f>
        <v>CONTRIBUIR</v>
      </c>
      <c r="E2762" s="23" t="str">
        <f>+IFERROR(VLOOKUP(AT2762,'[2]Listas anexo 1'!$A$19:$B$21,2,FALSE),"")</f>
        <v>ADMINOB</v>
      </c>
      <c r="F2762" s="23" t="str">
        <f>+IFERROR(VLOOKUP(AV2762,'[2]Listas anexo 1'!$J$13:$K$21,2,FALSE),"")</f>
        <v>ADOBIII</v>
      </c>
      <c r="G2762" s="23" t="str">
        <f>+IFERROR(VLOOKUP(AW2762,'[2]LISTAS ANEXO 1. 2'!$A$9:$B$38,2,FALSE),"")</f>
        <v>AX</v>
      </c>
      <c r="H2762" s="23" t="str">
        <f>+IFERROR(IF(C2762="ADMINYCOOR",VLOOKUP(AY2762,'[2]LISTAS ANEXO 1. 3'!$B$13:$C$42,2,FALSE),IF(C2762="TASAS",VLOOKUP(AY2762,'[2]LISTAS ANEXO 1. 3'!$B$43:$C$51,2,FALSE),IF(C2762="FORTALECIMIENTO",VLOOKUP(AY2762,'[2]LISTAS ANEXO 1. 3'!$B$52:$C$58,2,FALSE),""))),"")</f>
        <v>OO</v>
      </c>
      <c r="I2762" s="23" t="str">
        <f>+IFERROR(VLOOKUP(#REF!,'[2]LISTAS ANEXO 1. 4'!$B$74:$C$90,2,FALSE),"")</f>
        <v/>
      </c>
      <c r="J2762" s="23" t="str">
        <f>+IFERROR(VLOOKUP(X2762,[2]ORDINALES!$B$2:$C$5,2,FALSE),"")</f>
        <v>CTADOS</v>
      </c>
      <c r="K2762" s="23" t="str">
        <f>+IFERROR(VLOOKUP(#REF!,[2]REGION!$G$2:$I$1125,2,FALSE),"")</f>
        <v/>
      </c>
      <c r="L2762" s="23" t="str">
        <f>+IFERROR(VLOOKUP(AI2762,[2]REGION!$G$2:$I$1125,2,FALSE),"")</f>
        <v>CAUCA</v>
      </c>
      <c r="M2762" s="23" t="str">
        <f>+IFERROR(VLOOKUP(#REF!,[2]ORDINALES!$H$2:$I$382,2,FALSE),"")</f>
        <v/>
      </c>
      <c r="N2762" s="23" t="str">
        <f>IFERROR(VLOOKUP(U2762,'[2]Lista Willy'!$B$11:$D$14,3,FALSE),"")</f>
        <v>REC_20</v>
      </c>
      <c r="O2762" s="24"/>
      <c r="P2762" s="90">
        <v>83026</v>
      </c>
      <c r="Q2762" s="90" t="s">
        <v>540</v>
      </c>
      <c r="R2762" s="90" t="s">
        <v>2496</v>
      </c>
      <c r="S2762" s="90" t="s">
        <v>2660</v>
      </c>
      <c r="T2762" s="90" t="s">
        <v>2496</v>
      </c>
      <c r="U2762" s="90" t="s">
        <v>153</v>
      </c>
      <c r="V2762" s="94" t="s">
        <v>154</v>
      </c>
      <c r="W2762" s="90" t="s">
        <v>54</v>
      </c>
      <c r="X2762" s="90" t="s">
        <v>55</v>
      </c>
      <c r="Y2762" s="90" t="s">
        <v>2685</v>
      </c>
      <c r="Z2762" s="87">
        <v>100000000</v>
      </c>
      <c r="AA2762" s="120"/>
      <c r="AB2762" s="87"/>
      <c r="AC2762" s="87"/>
      <c r="AD2762" s="87"/>
      <c r="AE2762" s="120">
        <v>100000000</v>
      </c>
      <c r="AF2762" s="120"/>
      <c r="AG2762" s="89">
        <v>0</v>
      </c>
      <c r="AH2762" s="90" t="s">
        <v>567</v>
      </c>
      <c r="AI2762" s="90" t="s">
        <v>1421</v>
      </c>
      <c r="AJ2762" s="90" t="s">
        <v>2662</v>
      </c>
      <c r="AK2762" s="90"/>
      <c r="AL2762" s="90" t="s">
        <v>57</v>
      </c>
      <c r="AM2762" s="90"/>
      <c r="AN2762" s="90" t="s">
        <v>57</v>
      </c>
      <c r="AO2762" s="90"/>
      <c r="AP2762" s="90" t="s">
        <v>57</v>
      </c>
      <c r="AQ2762" s="90"/>
      <c r="AR2762" s="90" t="s">
        <v>57</v>
      </c>
      <c r="AS2762" s="90" t="s">
        <v>60</v>
      </c>
      <c r="AT2762" s="90" t="s">
        <v>61</v>
      </c>
      <c r="AU2762" s="97" t="s">
        <v>62</v>
      </c>
      <c r="AV2762" s="98" t="s">
        <v>272</v>
      </c>
      <c r="AW2762" s="98" t="s">
        <v>335</v>
      </c>
      <c r="AX2762" s="97">
        <v>3202004</v>
      </c>
      <c r="AY2762" s="98" t="s">
        <v>336</v>
      </c>
      <c r="AZ2762" s="98" t="s">
        <v>337</v>
      </c>
      <c r="BA2762" s="24"/>
    </row>
    <row r="2763" spans="1:53" ht="84.75" customHeight="1">
      <c r="A2763" s="23" t="str">
        <f>+IFERROR(VLOOKUP(R2763,'[2]Listas niveles'!$D$2:$E$11,2,FALSE),"")</f>
        <v>DTPA</v>
      </c>
      <c r="B2763" s="23" t="str">
        <f>+IFERROR(VLOOKUP(AS2763,'[2]Listas anexo 1'!$A$7:$B$8,2,FALSE),"")</f>
        <v>ADMIN</v>
      </c>
      <c r="C2763" s="23" t="str">
        <f>+IFERROR(VLOOKUP(AT2763,'[2]Listas anexo 1'!$A$13:$B$15,2,FALSE),"")</f>
        <v>ADMINYCOOR</v>
      </c>
      <c r="D2763" s="23" t="str">
        <f>+IFERROR(VLOOKUP(AT2763,'[2]Listas anexo 1'!$A$13:$C$15,3,FALSE),"")</f>
        <v>CONTRIBUIR</v>
      </c>
      <c r="E2763" s="23" t="str">
        <f>+IFERROR(VLOOKUP(AT2763,'[2]Listas anexo 1'!$A$19:$B$21,2,FALSE),"")</f>
        <v>ADMINOB</v>
      </c>
      <c r="F2763" s="23" t="str">
        <f>+IFERROR(VLOOKUP(AV2763,'[2]Listas anexo 1'!$J$13:$K$21,2,FALSE),"")</f>
        <v>ADOBIII</v>
      </c>
      <c r="G2763" s="23" t="str">
        <f>+IFERROR(VLOOKUP(AW2763,'[2]LISTAS ANEXO 1. 2'!$A$9:$B$38,2,FALSE),"")</f>
        <v>AX</v>
      </c>
      <c r="H2763" s="23" t="str">
        <f>+IFERROR(IF(C2763="ADMINYCOOR",VLOOKUP(AY2763,'[2]LISTAS ANEXO 1. 3'!$B$13:$C$42,2,FALSE),IF(C2763="TASAS",VLOOKUP(AY2763,'[2]LISTAS ANEXO 1. 3'!$B$43:$C$51,2,FALSE),IF(C2763="FORTALECIMIENTO",VLOOKUP(AY2763,'[2]LISTAS ANEXO 1. 3'!$B$52:$C$58,2,FALSE),""))),"")</f>
        <v>OO</v>
      </c>
      <c r="I2763" s="23" t="str">
        <f>+IFERROR(VLOOKUP(#REF!,'[2]LISTAS ANEXO 1. 4'!$B$74:$C$90,2,FALSE),"")</f>
        <v/>
      </c>
      <c r="J2763" s="23" t="str">
        <f>+IFERROR(VLOOKUP(X2763,[2]ORDINALES!$B$2:$C$5,2,FALSE),"")</f>
        <v>CTADOS</v>
      </c>
      <c r="K2763" s="23" t="str">
        <f>+IFERROR(VLOOKUP(#REF!,[2]REGION!$G$2:$I$1125,2,FALSE),"")</f>
        <v/>
      </c>
      <c r="L2763" s="23" t="str">
        <f>+IFERROR(VLOOKUP(AI2763,[2]REGION!$G$2:$I$1125,2,FALSE),"")</f>
        <v>CAUCA</v>
      </c>
      <c r="M2763" s="23" t="str">
        <f>+IFERROR(VLOOKUP(#REF!,[2]ORDINALES!$H$2:$I$382,2,FALSE),"")</f>
        <v/>
      </c>
      <c r="N2763" s="23" t="str">
        <f>IFERROR(VLOOKUP(U2763,'[2]Lista Willy'!$B$11:$D$14,3,FALSE),"")</f>
        <v>REC_20</v>
      </c>
      <c r="O2763" s="24"/>
      <c r="P2763" s="90">
        <v>83027</v>
      </c>
      <c r="Q2763" s="90" t="s">
        <v>540</v>
      </c>
      <c r="R2763" s="90" t="s">
        <v>2496</v>
      </c>
      <c r="S2763" s="90" t="s">
        <v>2660</v>
      </c>
      <c r="T2763" s="90" t="s">
        <v>2496</v>
      </c>
      <c r="U2763" s="90" t="s">
        <v>153</v>
      </c>
      <c r="V2763" s="94" t="s">
        <v>154</v>
      </c>
      <c r="W2763" s="90" t="s">
        <v>54</v>
      </c>
      <c r="X2763" s="90" t="s">
        <v>55</v>
      </c>
      <c r="Y2763" s="90" t="s">
        <v>2686</v>
      </c>
      <c r="Z2763" s="87">
        <v>20000000</v>
      </c>
      <c r="AA2763" s="120"/>
      <c r="AB2763" s="87"/>
      <c r="AC2763" s="87"/>
      <c r="AD2763" s="87"/>
      <c r="AE2763" s="120">
        <v>20000000</v>
      </c>
      <c r="AF2763" s="120"/>
      <c r="AG2763" s="89">
        <v>0</v>
      </c>
      <c r="AH2763" s="90" t="s">
        <v>567</v>
      </c>
      <c r="AI2763" s="90" t="s">
        <v>1421</v>
      </c>
      <c r="AJ2763" s="90" t="s">
        <v>2662</v>
      </c>
      <c r="AK2763" s="90"/>
      <c r="AL2763" s="90" t="s">
        <v>57</v>
      </c>
      <c r="AM2763" s="90"/>
      <c r="AN2763" s="90" t="s">
        <v>57</v>
      </c>
      <c r="AO2763" s="90"/>
      <c r="AP2763" s="90" t="s">
        <v>57</v>
      </c>
      <c r="AQ2763" s="90"/>
      <c r="AR2763" s="90" t="s">
        <v>57</v>
      </c>
      <c r="AS2763" s="90" t="s">
        <v>60</v>
      </c>
      <c r="AT2763" s="90" t="s">
        <v>61</v>
      </c>
      <c r="AU2763" s="97" t="s">
        <v>62</v>
      </c>
      <c r="AV2763" s="98" t="s">
        <v>272</v>
      </c>
      <c r="AW2763" s="98" t="s">
        <v>335</v>
      </c>
      <c r="AX2763" s="97">
        <v>3202004</v>
      </c>
      <c r="AY2763" s="98" t="s">
        <v>336</v>
      </c>
      <c r="AZ2763" s="98" t="s">
        <v>1480</v>
      </c>
      <c r="BA2763" s="24"/>
    </row>
    <row r="2764" spans="1:53" ht="84.75" customHeight="1">
      <c r="A2764" s="23" t="str">
        <f>+IFERROR(VLOOKUP(R2764,'[2]Listas niveles'!$D$2:$E$11,2,FALSE),"")</f>
        <v>DTPA</v>
      </c>
      <c r="B2764" s="23" t="str">
        <f>+IFERROR(VLOOKUP(AS2764,'[2]Listas anexo 1'!$A$7:$B$8,2,FALSE),"")</f>
        <v>ADMIN</v>
      </c>
      <c r="C2764" s="23" t="str">
        <f>+IFERROR(VLOOKUP(AT2764,'[2]Listas anexo 1'!$A$13:$B$15,2,FALSE),"")</f>
        <v>ADMINYCOOR</v>
      </c>
      <c r="D2764" s="23" t="str">
        <f>+IFERROR(VLOOKUP(AT2764,'[2]Listas anexo 1'!$A$13:$C$15,3,FALSE),"")</f>
        <v>CONTRIBUIR</v>
      </c>
      <c r="E2764" s="23" t="str">
        <f>+IFERROR(VLOOKUP(AT2764,'[2]Listas anexo 1'!$A$19:$B$21,2,FALSE),"")</f>
        <v>ADMINOB</v>
      </c>
      <c r="F2764" s="23" t="str">
        <f>+IFERROR(VLOOKUP(AV2764,'[2]Listas anexo 1'!$J$13:$K$21,2,FALSE),"")</f>
        <v>ADOBIII</v>
      </c>
      <c r="G2764" s="23" t="str">
        <f>+IFERROR(VLOOKUP(AW2764,'[2]LISTAS ANEXO 1. 2'!$A$9:$B$38,2,FALSE),"")</f>
        <v>AVI</v>
      </c>
      <c r="H2764" s="23" t="str">
        <f>+IFERROR(IF(C2764="ADMINYCOOR",VLOOKUP(AY2764,'[2]LISTAS ANEXO 1. 3'!$B$13:$C$42,2,FALSE),IF(C2764="TASAS",VLOOKUP(AY2764,'[2]LISTAS ANEXO 1. 3'!$B$43:$C$51,2,FALSE),IF(C2764="FORTALECIMIENTO",VLOOKUP(AY2764,'[2]LISTAS ANEXO 1. 3'!$B$52:$C$58,2,FALSE),""))),"")</f>
        <v>HH</v>
      </c>
      <c r="I2764" s="23" t="str">
        <f>+IFERROR(VLOOKUP(#REF!,'[2]LISTAS ANEXO 1. 4'!$B$74:$C$90,2,FALSE),"")</f>
        <v/>
      </c>
      <c r="J2764" s="23" t="str">
        <f>+IFERROR(VLOOKUP(X2764,[2]ORDINALES!$B$2:$C$5,2,FALSE),"")</f>
        <v>CTADOS</v>
      </c>
      <c r="K2764" s="23" t="str">
        <f>+IFERROR(VLOOKUP(#REF!,[2]REGION!$G$2:$I$1125,2,FALSE),"")</f>
        <v/>
      </c>
      <c r="L2764" s="23" t="str">
        <f>+IFERROR(VLOOKUP(AI2764,[2]REGION!$G$2:$I$1125,2,FALSE),"")</f>
        <v>ANTIOQUIA</v>
      </c>
      <c r="M2764" s="23" t="str">
        <f>+IFERROR(VLOOKUP(#REF!,[2]ORDINALES!$H$2:$I$382,2,FALSE),"")</f>
        <v/>
      </c>
      <c r="N2764" s="23" t="str">
        <f>IFERROR(VLOOKUP(U2764,'[2]Lista Willy'!$B$11:$D$14,3,FALSE),"")</f>
        <v>REC_11</v>
      </c>
      <c r="O2764" s="24"/>
      <c r="P2764" s="90">
        <v>84000</v>
      </c>
      <c r="Q2764" s="90" t="s">
        <v>540</v>
      </c>
      <c r="R2764" s="90" t="s">
        <v>2496</v>
      </c>
      <c r="S2764" s="90" t="s">
        <v>2687</v>
      </c>
      <c r="T2764" s="90" t="s">
        <v>2496</v>
      </c>
      <c r="U2764" s="90" t="s">
        <v>52</v>
      </c>
      <c r="V2764" s="94" t="s">
        <v>53</v>
      </c>
      <c r="W2764" s="90" t="s">
        <v>54</v>
      </c>
      <c r="X2764" s="90" t="s">
        <v>55</v>
      </c>
      <c r="Y2764" s="90" t="s">
        <v>2688</v>
      </c>
      <c r="Z2764" s="87">
        <v>37640000</v>
      </c>
      <c r="AA2764" s="120"/>
      <c r="AB2764" s="87"/>
      <c r="AC2764" s="87"/>
      <c r="AD2764" s="87"/>
      <c r="AE2764" s="120">
        <v>37640000</v>
      </c>
      <c r="AF2764" s="120"/>
      <c r="AG2764" s="89">
        <v>0</v>
      </c>
      <c r="AH2764" s="90" t="s">
        <v>567</v>
      </c>
      <c r="AI2764" s="90" t="s">
        <v>1388</v>
      </c>
      <c r="AJ2764" s="90" t="s">
        <v>2689</v>
      </c>
      <c r="AK2764" s="90"/>
      <c r="AL2764" s="90" t="s">
        <v>57</v>
      </c>
      <c r="AM2764" s="90"/>
      <c r="AN2764" s="90" t="s">
        <v>57</v>
      </c>
      <c r="AO2764" s="90"/>
      <c r="AP2764" s="90" t="s">
        <v>57</v>
      </c>
      <c r="AQ2764" s="90"/>
      <c r="AR2764" s="90" t="s">
        <v>57</v>
      </c>
      <c r="AS2764" s="90" t="s">
        <v>60</v>
      </c>
      <c r="AT2764" s="90" t="s">
        <v>61</v>
      </c>
      <c r="AU2764" s="97" t="s">
        <v>62</v>
      </c>
      <c r="AV2764" s="98" t="s">
        <v>272</v>
      </c>
      <c r="AW2764" s="98" t="s">
        <v>273</v>
      </c>
      <c r="AX2764" s="97">
        <v>3202010</v>
      </c>
      <c r="AY2764" s="98" t="s">
        <v>274</v>
      </c>
      <c r="AZ2764" s="98" t="s">
        <v>405</v>
      </c>
      <c r="BA2764" s="24"/>
    </row>
    <row r="2765" spans="1:53" ht="84.75" customHeight="1">
      <c r="A2765" s="23" t="str">
        <f>+IFERROR(VLOOKUP(R2765,'[2]Listas niveles'!$D$2:$E$11,2,FALSE),"")</f>
        <v>DTPA</v>
      </c>
      <c r="B2765" s="23" t="str">
        <f>+IFERROR(VLOOKUP(AS2765,'[2]Listas anexo 1'!$A$7:$B$8,2,FALSE),"")</f>
        <v>ADMIN</v>
      </c>
      <c r="C2765" s="23" t="str">
        <f>+IFERROR(VLOOKUP(AT2765,'[2]Listas anexo 1'!$A$13:$B$15,2,FALSE),"")</f>
        <v>ADMINYCOOR</v>
      </c>
      <c r="D2765" s="23" t="str">
        <f>+IFERROR(VLOOKUP(AT2765,'[2]Listas anexo 1'!$A$13:$C$15,3,FALSE),"")</f>
        <v>CONTRIBUIR</v>
      </c>
      <c r="E2765" s="23" t="str">
        <f>+IFERROR(VLOOKUP(AT2765,'[2]Listas anexo 1'!$A$19:$B$21,2,FALSE),"")</f>
        <v>ADMINOB</v>
      </c>
      <c r="F2765" s="23" t="str">
        <f>+IFERROR(VLOOKUP(AV2765,'[2]Listas anexo 1'!$J$13:$K$21,2,FALSE),"")</f>
        <v>ADOBIII</v>
      </c>
      <c r="G2765" s="23" t="str">
        <f>+IFERROR(VLOOKUP(AW2765,'[2]LISTAS ANEXO 1. 2'!$A$9:$B$38,2,FALSE),"")</f>
        <v>AVI</v>
      </c>
      <c r="H2765" s="23" t="str">
        <f>+IFERROR(IF(C2765="ADMINYCOOR",VLOOKUP(AY2765,'[2]LISTAS ANEXO 1. 3'!$B$13:$C$42,2,FALSE),IF(C2765="TASAS",VLOOKUP(AY2765,'[2]LISTAS ANEXO 1. 3'!$B$43:$C$51,2,FALSE),IF(C2765="FORTALECIMIENTO",VLOOKUP(AY2765,'[2]LISTAS ANEXO 1. 3'!$B$52:$C$58,2,FALSE),""))),"")</f>
        <v>HH</v>
      </c>
      <c r="I2765" s="23" t="str">
        <f>+IFERROR(VLOOKUP(#REF!,'[2]LISTAS ANEXO 1. 4'!$B$74:$C$90,2,FALSE),"")</f>
        <v/>
      </c>
      <c r="J2765" s="23" t="str">
        <f>+IFERROR(VLOOKUP(X2765,[2]ORDINALES!$B$2:$C$5,2,FALSE),"")</f>
        <v>CTADOS</v>
      </c>
      <c r="K2765" s="23" t="str">
        <f>+IFERROR(VLOOKUP(#REF!,[2]REGION!$G$2:$I$1125,2,FALSE),"")</f>
        <v/>
      </c>
      <c r="L2765" s="23" t="str">
        <f>+IFERROR(VLOOKUP(AI2765,[2]REGION!$G$2:$I$1125,2,FALSE),"")</f>
        <v>ANTIOQUIA</v>
      </c>
      <c r="M2765" s="23" t="str">
        <f>+IFERROR(VLOOKUP(#REF!,[2]ORDINALES!$H$2:$I$382,2,FALSE),"")</f>
        <v/>
      </c>
      <c r="N2765" s="23" t="str">
        <f>IFERROR(VLOOKUP(U2765,'[2]Lista Willy'!$B$11:$D$14,3,FALSE),"")</f>
        <v>REC_11</v>
      </c>
      <c r="O2765" s="24"/>
      <c r="P2765" s="90">
        <v>84001</v>
      </c>
      <c r="Q2765" s="90" t="s">
        <v>540</v>
      </c>
      <c r="R2765" s="90" t="s">
        <v>2496</v>
      </c>
      <c r="S2765" s="90" t="s">
        <v>2687</v>
      </c>
      <c r="T2765" s="90" t="s">
        <v>2496</v>
      </c>
      <c r="U2765" s="90" t="s">
        <v>52</v>
      </c>
      <c r="V2765" s="94" t="s">
        <v>53</v>
      </c>
      <c r="W2765" s="90" t="s">
        <v>54</v>
      </c>
      <c r="X2765" s="90" t="s">
        <v>55</v>
      </c>
      <c r="Y2765" s="90" t="s">
        <v>2690</v>
      </c>
      <c r="Z2765" s="87">
        <v>2000000</v>
      </c>
      <c r="AA2765" s="120"/>
      <c r="AB2765" s="87"/>
      <c r="AC2765" s="87"/>
      <c r="AD2765" s="87"/>
      <c r="AE2765" s="120">
        <v>2000000</v>
      </c>
      <c r="AF2765" s="120"/>
      <c r="AG2765" s="89">
        <v>0</v>
      </c>
      <c r="AH2765" s="90" t="s">
        <v>567</v>
      </c>
      <c r="AI2765" s="90" t="s">
        <v>1388</v>
      </c>
      <c r="AJ2765" s="90" t="s">
        <v>2689</v>
      </c>
      <c r="AK2765" s="90"/>
      <c r="AL2765" s="90" t="s">
        <v>57</v>
      </c>
      <c r="AM2765" s="90"/>
      <c r="AN2765" s="90" t="s">
        <v>57</v>
      </c>
      <c r="AO2765" s="90"/>
      <c r="AP2765" s="90" t="s">
        <v>57</v>
      </c>
      <c r="AQ2765" s="90"/>
      <c r="AR2765" s="90" t="s">
        <v>57</v>
      </c>
      <c r="AS2765" s="90" t="s">
        <v>60</v>
      </c>
      <c r="AT2765" s="90" t="s">
        <v>61</v>
      </c>
      <c r="AU2765" s="97" t="s">
        <v>62</v>
      </c>
      <c r="AV2765" s="98" t="s">
        <v>272</v>
      </c>
      <c r="AW2765" s="98" t="s">
        <v>273</v>
      </c>
      <c r="AX2765" s="97">
        <v>3202010</v>
      </c>
      <c r="AY2765" s="98" t="s">
        <v>274</v>
      </c>
      <c r="AZ2765" s="98" t="s">
        <v>405</v>
      </c>
      <c r="BA2765" s="24"/>
    </row>
    <row r="2766" spans="1:53" ht="84.75" customHeight="1">
      <c r="A2766" s="23" t="str">
        <f>+IFERROR(VLOOKUP(R2766,'[2]Listas niveles'!$D$2:$E$11,2,FALSE),"")</f>
        <v>DTPA</v>
      </c>
      <c r="B2766" s="23" t="str">
        <f>+IFERROR(VLOOKUP(AS2766,'[2]Listas anexo 1'!$A$7:$B$8,2,FALSE),"")</f>
        <v>ADMIN</v>
      </c>
      <c r="C2766" s="23" t="str">
        <f>+IFERROR(VLOOKUP(AT2766,'[2]Listas anexo 1'!$A$13:$B$15,2,FALSE),"")</f>
        <v>ADMINYCOOR</v>
      </c>
      <c r="D2766" s="23" t="str">
        <f>+IFERROR(VLOOKUP(AT2766,'[2]Listas anexo 1'!$A$13:$C$15,3,FALSE),"")</f>
        <v>CONTRIBUIR</v>
      </c>
      <c r="E2766" s="23" t="str">
        <f>+IFERROR(VLOOKUP(AT2766,'[2]Listas anexo 1'!$A$19:$B$21,2,FALSE),"")</f>
        <v>ADMINOB</v>
      </c>
      <c r="F2766" s="23" t="str">
        <f>+IFERROR(VLOOKUP(AV2766,'[2]Listas anexo 1'!$J$13:$K$21,2,FALSE),"")</f>
        <v>ADOBI</v>
      </c>
      <c r="G2766" s="23" t="str">
        <f>+IFERROR(VLOOKUP(AW2766,'[2]LISTAS ANEXO 1. 2'!$A$9:$B$38,2,FALSE),"")</f>
        <v>AI</v>
      </c>
      <c r="H2766" s="23" t="str">
        <f>+IFERROR(IF(C2766="ADMINYCOOR",VLOOKUP(AY2766,'[2]LISTAS ANEXO 1. 3'!$B$13:$C$42,2,FALSE),IF(C2766="TASAS",VLOOKUP(AY2766,'[2]LISTAS ANEXO 1. 3'!$B$43:$C$51,2,FALSE),IF(C2766="FORTALECIMIENTO",VLOOKUP(AY2766,'[2]LISTAS ANEXO 1. 3'!$B$52:$C$58,2,FALSE),""))),"")</f>
        <v>AA</v>
      </c>
      <c r="I2766" s="23" t="str">
        <f>+IFERROR(VLOOKUP(#REF!,'[2]LISTAS ANEXO 1. 4'!$B$74:$C$90,2,FALSE),"")</f>
        <v/>
      </c>
      <c r="J2766" s="23" t="str">
        <f>+IFERROR(VLOOKUP(X2766,[2]ORDINALES!$B$2:$C$5,2,FALSE),"")</f>
        <v>CTADOS</v>
      </c>
      <c r="K2766" s="23" t="str">
        <f>+IFERROR(VLOOKUP(#REF!,[2]REGION!$G$2:$I$1125,2,FALSE),"")</f>
        <v/>
      </c>
      <c r="L2766" s="23" t="str">
        <f>+IFERROR(VLOOKUP(AI2766,[2]REGION!$G$2:$I$1125,2,FALSE),"")</f>
        <v>ANTIOQUIA</v>
      </c>
      <c r="M2766" s="23" t="str">
        <f>+IFERROR(VLOOKUP(#REF!,[2]ORDINALES!$H$2:$I$382,2,FALSE),"")</f>
        <v/>
      </c>
      <c r="N2766" s="23" t="str">
        <f>IFERROR(VLOOKUP(U2766,'[2]Lista Willy'!$B$11:$D$14,3,FALSE),"")</f>
        <v>REC_11</v>
      </c>
      <c r="O2766" s="24"/>
      <c r="P2766" s="90">
        <v>84002</v>
      </c>
      <c r="Q2766" s="90" t="s">
        <v>540</v>
      </c>
      <c r="R2766" s="90" t="s">
        <v>2496</v>
      </c>
      <c r="S2766" s="90" t="s">
        <v>2687</v>
      </c>
      <c r="T2766" s="90" t="s">
        <v>2496</v>
      </c>
      <c r="U2766" s="90" t="s">
        <v>52</v>
      </c>
      <c r="V2766" s="94" t="s">
        <v>53</v>
      </c>
      <c r="W2766" s="90" t="s">
        <v>54</v>
      </c>
      <c r="X2766" s="90" t="s">
        <v>55</v>
      </c>
      <c r="Y2766" s="90" t="s">
        <v>2691</v>
      </c>
      <c r="Z2766" s="87">
        <v>7000000</v>
      </c>
      <c r="AA2766" s="120"/>
      <c r="AB2766" s="87"/>
      <c r="AC2766" s="87"/>
      <c r="AD2766" s="87"/>
      <c r="AE2766" s="120">
        <v>7000000</v>
      </c>
      <c r="AF2766" s="120"/>
      <c r="AG2766" s="89">
        <v>0</v>
      </c>
      <c r="AH2766" s="90" t="s">
        <v>567</v>
      </c>
      <c r="AI2766" s="90" t="s">
        <v>1388</v>
      </c>
      <c r="AJ2766" s="90" t="s">
        <v>2689</v>
      </c>
      <c r="AK2766" s="90"/>
      <c r="AL2766" s="90" t="s">
        <v>57</v>
      </c>
      <c r="AM2766" s="90"/>
      <c r="AN2766" s="90" t="s">
        <v>57</v>
      </c>
      <c r="AO2766" s="90"/>
      <c r="AP2766" s="90" t="s">
        <v>57</v>
      </c>
      <c r="AQ2766" s="90"/>
      <c r="AR2766" s="90" t="s">
        <v>57</v>
      </c>
      <c r="AS2766" s="90" t="s">
        <v>60</v>
      </c>
      <c r="AT2766" s="90" t="s">
        <v>61</v>
      </c>
      <c r="AU2766" s="97" t="s">
        <v>62</v>
      </c>
      <c r="AV2766" s="98" t="s">
        <v>125</v>
      </c>
      <c r="AW2766" s="98" t="s">
        <v>126</v>
      </c>
      <c r="AX2766" s="97">
        <v>3202032</v>
      </c>
      <c r="AY2766" s="98" t="s">
        <v>127</v>
      </c>
      <c r="AZ2766" s="98" t="s">
        <v>128</v>
      </c>
      <c r="BA2766" s="24"/>
    </row>
    <row r="2767" spans="1:53" ht="84.75" customHeight="1">
      <c r="A2767" s="23" t="str">
        <f>+IFERROR(VLOOKUP(R2767,'[2]Listas niveles'!$D$2:$E$11,2,FALSE),"")</f>
        <v>DTPA</v>
      </c>
      <c r="B2767" s="23" t="str">
        <f>+IFERROR(VLOOKUP(AS2767,'[2]Listas anexo 1'!$A$7:$B$8,2,FALSE),"")</f>
        <v>ADMIN</v>
      </c>
      <c r="C2767" s="23" t="str">
        <f>+IFERROR(VLOOKUP(AT2767,'[2]Listas anexo 1'!$A$13:$B$15,2,FALSE),"")</f>
        <v>ADMINYCOOR</v>
      </c>
      <c r="D2767" s="23" t="str">
        <f>+IFERROR(VLOOKUP(AT2767,'[2]Listas anexo 1'!$A$13:$C$15,3,FALSE),"")</f>
        <v>CONTRIBUIR</v>
      </c>
      <c r="E2767" s="23" t="str">
        <f>+IFERROR(VLOOKUP(AT2767,'[2]Listas anexo 1'!$A$19:$B$21,2,FALSE),"")</f>
        <v>ADMINOB</v>
      </c>
      <c r="F2767" s="23" t="str">
        <f>+IFERROR(VLOOKUP(AV2767,'[2]Listas anexo 1'!$J$13:$K$21,2,FALSE),"")</f>
        <v>ADOBI</v>
      </c>
      <c r="G2767" s="23" t="str">
        <f>+IFERROR(VLOOKUP(AW2767,'[2]LISTAS ANEXO 1. 2'!$A$9:$B$38,2,FALSE),"")</f>
        <v>AI</v>
      </c>
      <c r="H2767" s="23" t="str">
        <f>+IFERROR(IF(C2767="ADMINYCOOR",VLOOKUP(AY2767,'[2]LISTAS ANEXO 1. 3'!$B$13:$C$42,2,FALSE),IF(C2767="TASAS",VLOOKUP(AY2767,'[2]LISTAS ANEXO 1. 3'!$B$43:$C$51,2,FALSE),IF(C2767="FORTALECIMIENTO",VLOOKUP(AY2767,'[2]LISTAS ANEXO 1. 3'!$B$52:$C$58,2,FALSE),""))),"")</f>
        <v>AA</v>
      </c>
      <c r="I2767" s="23" t="str">
        <f>+IFERROR(VLOOKUP(#REF!,'[2]LISTAS ANEXO 1. 4'!$B$74:$C$90,2,FALSE),"")</f>
        <v/>
      </c>
      <c r="J2767" s="23" t="str">
        <f>+IFERROR(VLOOKUP(X2767,[2]ORDINALES!$B$2:$C$5,2,FALSE),"")</f>
        <v>CTADOS</v>
      </c>
      <c r="K2767" s="23" t="str">
        <f>+IFERROR(VLOOKUP(#REF!,[2]REGION!$G$2:$I$1125,2,FALSE),"")</f>
        <v/>
      </c>
      <c r="L2767" s="23" t="str">
        <f>+IFERROR(VLOOKUP(AI2767,[2]REGION!$G$2:$I$1125,2,FALSE),"")</f>
        <v>ANTIOQUIA</v>
      </c>
      <c r="M2767" s="23" t="str">
        <f>+IFERROR(VLOOKUP(#REF!,[2]ORDINALES!$H$2:$I$382,2,FALSE),"")</f>
        <v/>
      </c>
      <c r="N2767" s="23" t="str">
        <f>IFERROR(VLOOKUP(U2767,'[2]Lista Willy'!$B$11:$D$14,3,FALSE),"")</f>
        <v>REC_11</v>
      </c>
      <c r="O2767" s="24"/>
      <c r="P2767" s="90">
        <v>84003</v>
      </c>
      <c r="Q2767" s="90" t="s">
        <v>540</v>
      </c>
      <c r="R2767" s="90" t="s">
        <v>2496</v>
      </c>
      <c r="S2767" s="90" t="s">
        <v>2687</v>
      </c>
      <c r="T2767" s="90" t="s">
        <v>2496</v>
      </c>
      <c r="U2767" s="90" t="s">
        <v>52</v>
      </c>
      <c r="V2767" s="94" t="s">
        <v>53</v>
      </c>
      <c r="W2767" s="90" t="s">
        <v>54</v>
      </c>
      <c r="X2767" s="90" t="s">
        <v>55</v>
      </c>
      <c r="Y2767" s="90" t="s">
        <v>2692</v>
      </c>
      <c r="Z2767" s="87">
        <v>22000000</v>
      </c>
      <c r="AA2767" s="120"/>
      <c r="AB2767" s="87"/>
      <c r="AC2767" s="87"/>
      <c r="AD2767" s="87"/>
      <c r="AE2767" s="120">
        <v>22000000</v>
      </c>
      <c r="AF2767" s="120"/>
      <c r="AG2767" s="89">
        <v>0</v>
      </c>
      <c r="AH2767" s="90" t="s">
        <v>567</v>
      </c>
      <c r="AI2767" s="90" t="s">
        <v>1388</v>
      </c>
      <c r="AJ2767" s="90" t="s">
        <v>2689</v>
      </c>
      <c r="AK2767" s="90"/>
      <c r="AL2767" s="90" t="s">
        <v>57</v>
      </c>
      <c r="AM2767" s="90"/>
      <c r="AN2767" s="90" t="s">
        <v>57</v>
      </c>
      <c r="AO2767" s="90"/>
      <c r="AP2767" s="90" t="s">
        <v>57</v>
      </c>
      <c r="AQ2767" s="90"/>
      <c r="AR2767" s="90" t="s">
        <v>57</v>
      </c>
      <c r="AS2767" s="90" t="s">
        <v>60</v>
      </c>
      <c r="AT2767" s="90" t="s">
        <v>61</v>
      </c>
      <c r="AU2767" s="97" t="s">
        <v>62</v>
      </c>
      <c r="AV2767" s="98" t="s">
        <v>125</v>
      </c>
      <c r="AW2767" s="98" t="s">
        <v>126</v>
      </c>
      <c r="AX2767" s="97">
        <v>3202032</v>
      </c>
      <c r="AY2767" s="98" t="s">
        <v>127</v>
      </c>
      <c r="AZ2767" s="98" t="s">
        <v>128</v>
      </c>
      <c r="BA2767" s="24"/>
    </row>
    <row r="2768" spans="1:53" ht="84.75" customHeight="1">
      <c r="A2768" s="23" t="str">
        <f>+IFERROR(VLOOKUP(R2768,'[2]Listas niveles'!$D$2:$E$11,2,FALSE),"")</f>
        <v>DTPA</v>
      </c>
      <c r="B2768" s="23" t="str">
        <f>+IFERROR(VLOOKUP(AS2768,'[2]Listas anexo 1'!$A$7:$B$8,2,FALSE),"")</f>
        <v>ADMIN</v>
      </c>
      <c r="C2768" s="23" t="str">
        <f>+IFERROR(VLOOKUP(AT2768,'[2]Listas anexo 1'!$A$13:$B$15,2,FALSE),"")</f>
        <v>ADMINYCOOR</v>
      </c>
      <c r="D2768" s="23" t="str">
        <f>+IFERROR(VLOOKUP(AT2768,'[2]Listas anexo 1'!$A$13:$C$15,3,FALSE),"")</f>
        <v>CONTRIBUIR</v>
      </c>
      <c r="E2768" s="23" t="str">
        <f>+IFERROR(VLOOKUP(AT2768,'[2]Listas anexo 1'!$A$19:$B$21,2,FALSE),"")</f>
        <v>ADMINOB</v>
      </c>
      <c r="F2768" s="23" t="str">
        <f>+IFERROR(VLOOKUP(AV2768,'[2]Listas anexo 1'!$J$13:$K$21,2,FALSE),"")</f>
        <v>ADOBI</v>
      </c>
      <c r="G2768" s="23" t="str">
        <f>+IFERROR(VLOOKUP(AW2768,'[2]LISTAS ANEXO 1. 2'!$A$9:$B$38,2,FALSE),"")</f>
        <v>AI</v>
      </c>
      <c r="H2768" s="23" t="str">
        <f>+IFERROR(IF(C2768="ADMINYCOOR",VLOOKUP(AY2768,'[2]LISTAS ANEXO 1. 3'!$B$13:$C$42,2,FALSE),IF(C2768="TASAS",VLOOKUP(AY2768,'[2]LISTAS ANEXO 1. 3'!$B$43:$C$51,2,FALSE),IF(C2768="FORTALECIMIENTO",VLOOKUP(AY2768,'[2]LISTAS ANEXO 1. 3'!$B$52:$C$58,2,FALSE),""))),"")</f>
        <v>AA</v>
      </c>
      <c r="I2768" s="23" t="str">
        <f>+IFERROR(VLOOKUP(#REF!,'[2]LISTAS ANEXO 1. 4'!$B$74:$C$90,2,FALSE),"")</f>
        <v/>
      </c>
      <c r="J2768" s="23" t="str">
        <f>+IFERROR(VLOOKUP(X2768,[2]ORDINALES!$B$2:$C$5,2,FALSE),"")</f>
        <v>CTADOS</v>
      </c>
      <c r="K2768" s="23" t="str">
        <f>+IFERROR(VLOOKUP(#REF!,[2]REGION!$G$2:$I$1125,2,FALSE),"")</f>
        <v/>
      </c>
      <c r="L2768" s="23" t="str">
        <f>+IFERROR(VLOOKUP(AI2768,[2]REGION!$G$2:$I$1125,2,FALSE),"")</f>
        <v>ANTIOQUIA</v>
      </c>
      <c r="M2768" s="23" t="str">
        <f>+IFERROR(VLOOKUP(#REF!,[2]ORDINALES!$H$2:$I$382,2,FALSE),"")</f>
        <v/>
      </c>
      <c r="N2768" s="23" t="str">
        <f>IFERROR(VLOOKUP(U2768,'[2]Lista Willy'!$B$11:$D$14,3,FALSE),"")</f>
        <v>REC_11</v>
      </c>
      <c r="O2768" s="24"/>
      <c r="P2768" s="90">
        <v>84004</v>
      </c>
      <c r="Q2768" s="90" t="s">
        <v>540</v>
      </c>
      <c r="R2768" s="90" t="s">
        <v>2496</v>
      </c>
      <c r="S2768" s="90" t="s">
        <v>2687</v>
      </c>
      <c r="T2768" s="90" t="s">
        <v>2496</v>
      </c>
      <c r="U2768" s="90" t="s">
        <v>52</v>
      </c>
      <c r="V2768" s="94" t="s">
        <v>53</v>
      </c>
      <c r="W2768" s="90" t="s">
        <v>54</v>
      </c>
      <c r="X2768" s="90" t="s">
        <v>55</v>
      </c>
      <c r="Y2768" s="90" t="s">
        <v>2625</v>
      </c>
      <c r="Z2768" s="87">
        <v>8000000</v>
      </c>
      <c r="AA2768" s="120"/>
      <c r="AB2768" s="87"/>
      <c r="AC2768" s="87"/>
      <c r="AD2768" s="87"/>
      <c r="AE2768" s="120">
        <v>8000000</v>
      </c>
      <c r="AF2768" s="120"/>
      <c r="AG2768" s="89">
        <v>0</v>
      </c>
      <c r="AH2768" s="90" t="s">
        <v>567</v>
      </c>
      <c r="AI2768" s="90" t="s">
        <v>1388</v>
      </c>
      <c r="AJ2768" s="90" t="s">
        <v>2689</v>
      </c>
      <c r="AK2768" s="90"/>
      <c r="AL2768" s="90" t="s">
        <v>57</v>
      </c>
      <c r="AM2768" s="90"/>
      <c r="AN2768" s="90" t="s">
        <v>57</v>
      </c>
      <c r="AO2768" s="90"/>
      <c r="AP2768" s="90" t="s">
        <v>57</v>
      </c>
      <c r="AQ2768" s="90"/>
      <c r="AR2768" s="90" t="s">
        <v>57</v>
      </c>
      <c r="AS2768" s="90" t="s">
        <v>60</v>
      </c>
      <c r="AT2768" s="90" t="s">
        <v>61</v>
      </c>
      <c r="AU2768" s="97" t="s">
        <v>62</v>
      </c>
      <c r="AV2768" s="98" t="s">
        <v>125</v>
      </c>
      <c r="AW2768" s="98" t="s">
        <v>126</v>
      </c>
      <c r="AX2768" s="97">
        <v>3202032</v>
      </c>
      <c r="AY2768" s="98" t="s">
        <v>127</v>
      </c>
      <c r="AZ2768" s="98" t="s">
        <v>293</v>
      </c>
      <c r="BA2768" s="24"/>
    </row>
    <row r="2769" spans="1:53" ht="84.75" customHeight="1">
      <c r="A2769" s="23" t="str">
        <f>+IFERROR(VLOOKUP(R2769,'[2]Listas niveles'!$D$2:$E$11,2,FALSE),"")</f>
        <v>DTPA</v>
      </c>
      <c r="B2769" s="23" t="str">
        <f>+IFERROR(VLOOKUP(AS2769,'[2]Listas anexo 1'!$A$7:$B$8,2,FALSE),"")</f>
        <v>ADMIN</v>
      </c>
      <c r="C2769" s="23" t="str">
        <f>+IFERROR(VLOOKUP(AT2769,'[2]Listas anexo 1'!$A$13:$B$15,2,FALSE),"")</f>
        <v>ADMINYCOOR</v>
      </c>
      <c r="D2769" s="23" t="str">
        <f>+IFERROR(VLOOKUP(AT2769,'[2]Listas anexo 1'!$A$13:$C$15,3,FALSE),"")</f>
        <v>CONTRIBUIR</v>
      </c>
      <c r="E2769" s="23" t="str">
        <f>+IFERROR(VLOOKUP(AT2769,'[2]Listas anexo 1'!$A$19:$B$21,2,FALSE),"")</f>
        <v>ADMINOB</v>
      </c>
      <c r="F2769" s="23" t="str">
        <f>+IFERROR(VLOOKUP(AV2769,'[2]Listas anexo 1'!$J$13:$K$21,2,FALSE),"")</f>
        <v>ADOBI</v>
      </c>
      <c r="G2769" s="23" t="str">
        <f>+IFERROR(VLOOKUP(AW2769,'[2]LISTAS ANEXO 1. 2'!$A$9:$B$38,2,FALSE),"")</f>
        <v>AI</v>
      </c>
      <c r="H2769" s="23" t="str">
        <f>+IFERROR(IF(C2769="ADMINYCOOR",VLOOKUP(AY2769,'[2]LISTAS ANEXO 1. 3'!$B$13:$C$42,2,FALSE),IF(C2769="TASAS",VLOOKUP(AY2769,'[2]LISTAS ANEXO 1. 3'!$B$43:$C$51,2,FALSE),IF(C2769="FORTALECIMIENTO",VLOOKUP(AY2769,'[2]LISTAS ANEXO 1. 3'!$B$52:$C$58,2,FALSE),""))),"")</f>
        <v>AA</v>
      </c>
      <c r="I2769" s="23" t="str">
        <f>+IFERROR(VLOOKUP(#REF!,'[2]LISTAS ANEXO 1. 4'!$B$74:$C$90,2,FALSE),"")</f>
        <v/>
      </c>
      <c r="J2769" s="23" t="str">
        <f>+IFERROR(VLOOKUP(X2769,[2]ORDINALES!$B$2:$C$5,2,FALSE),"")</f>
        <v>CTADOS</v>
      </c>
      <c r="K2769" s="23" t="str">
        <f>+IFERROR(VLOOKUP(#REF!,[2]REGION!$G$2:$I$1125,2,FALSE),"")</f>
        <v/>
      </c>
      <c r="L2769" s="23" t="str">
        <f>+IFERROR(VLOOKUP(AI2769,[2]REGION!$G$2:$I$1125,2,FALSE),"")</f>
        <v>ANTIOQUIA</v>
      </c>
      <c r="M2769" s="23" t="str">
        <f>+IFERROR(VLOOKUP(#REF!,[2]ORDINALES!$H$2:$I$382,2,FALSE),"")</f>
        <v/>
      </c>
      <c r="N2769" s="23" t="str">
        <f>IFERROR(VLOOKUP(U2769,'[2]Lista Willy'!$B$11:$D$14,3,FALSE),"")</f>
        <v>REC_11</v>
      </c>
      <c r="O2769" s="24"/>
      <c r="P2769" s="90">
        <v>84005</v>
      </c>
      <c r="Q2769" s="90" t="s">
        <v>540</v>
      </c>
      <c r="R2769" s="90" t="s">
        <v>2496</v>
      </c>
      <c r="S2769" s="90" t="s">
        <v>2687</v>
      </c>
      <c r="T2769" s="90" t="s">
        <v>2496</v>
      </c>
      <c r="U2769" s="90" t="s">
        <v>52</v>
      </c>
      <c r="V2769" s="94" t="s">
        <v>53</v>
      </c>
      <c r="W2769" s="90" t="s">
        <v>54</v>
      </c>
      <c r="X2769" s="90" t="s">
        <v>55</v>
      </c>
      <c r="Y2769" s="90" t="s">
        <v>2620</v>
      </c>
      <c r="Z2769" s="87">
        <v>3600000</v>
      </c>
      <c r="AA2769" s="120"/>
      <c r="AB2769" s="87"/>
      <c r="AC2769" s="87"/>
      <c r="AD2769" s="87"/>
      <c r="AE2769" s="120">
        <v>3600000</v>
      </c>
      <c r="AF2769" s="120"/>
      <c r="AG2769" s="89">
        <v>0</v>
      </c>
      <c r="AH2769" s="90" t="s">
        <v>567</v>
      </c>
      <c r="AI2769" s="90" t="s">
        <v>1388</v>
      </c>
      <c r="AJ2769" s="90" t="s">
        <v>2689</v>
      </c>
      <c r="AK2769" s="90"/>
      <c r="AL2769" s="90" t="s">
        <v>57</v>
      </c>
      <c r="AM2769" s="90"/>
      <c r="AN2769" s="90" t="s">
        <v>57</v>
      </c>
      <c r="AO2769" s="90"/>
      <c r="AP2769" s="90" t="s">
        <v>57</v>
      </c>
      <c r="AQ2769" s="90"/>
      <c r="AR2769" s="90" t="s">
        <v>57</v>
      </c>
      <c r="AS2769" s="90" t="s">
        <v>60</v>
      </c>
      <c r="AT2769" s="90" t="s">
        <v>61</v>
      </c>
      <c r="AU2769" s="97" t="s">
        <v>62</v>
      </c>
      <c r="AV2769" s="98" t="s">
        <v>125</v>
      </c>
      <c r="AW2769" s="98" t="s">
        <v>126</v>
      </c>
      <c r="AX2769" s="97">
        <v>3202032</v>
      </c>
      <c r="AY2769" s="98" t="s">
        <v>127</v>
      </c>
      <c r="AZ2769" s="98" t="s">
        <v>128</v>
      </c>
      <c r="BA2769" s="24"/>
    </row>
    <row r="2770" spans="1:53" ht="84.75" customHeight="1">
      <c r="A2770" s="23" t="str">
        <f>+IFERROR(VLOOKUP(R2770,'[2]Listas niveles'!$D$2:$E$11,2,FALSE),"")</f>
        <v>DTPA</v>
      </c>
      <c r="B2770" s="23" t="str">
        <f>+IFERROR(VLOOKUP(AS2770,'[2]Listas anexo 1'!$A$7:$B$8,2,FALSE),"")</f>
        <v>ADMIN</v>
      </c>
      <c r="C2770" s="23" t="str">
        <f>+IFERROR(VLOOKUP(AT2770,'[2]Listas anexo 1'!$A$13:$B$15,2,FALSE),"")</f>
        <v>ADMINYCOOR</v>
      </c>
      <c r="D2770" s="23" t="str">
        <f>+IFERROR(VLOOKUP(AT2770,'[2]Listas anexo 1'!$A$13:$C$15,3,FALSE),"")</f>
        <v>CONTRIBUIR</v>
      </c>
      <c r="E2770" s="23" t="str">
        <f>+IFERROR(VLOOKUP(AT2770,'[2]Listas anexo 1'!$A$19:$B$21,2,FALSE),"")</f>
        <v>ADMINOB</v>
      </c>
      <c r="F2770" s="23" t="str">
        <f>+IFERROR(VLOOKUP(AV2770,'[2]Listas anexo 1'!$J$13:$K$21,2,FALSE),"")</f>
        <v>ADOBI</v>
      </c>
      <c r="G2770" s="23" t="str">
        <f>+IFERROR(VLOOKUP(AW2770,'[2]LISTAS ANEXO 1. 2'!$A$9:$B$38,2,FALSE),"")</f>
        <v>AIII</v>
      </c>
      <c r="H2770" s="23" t="str">
        <f>+IFERROR(IF(C2770="ADMINYCOOR",VLOOKUP(AY2770,'[2]LISTAS ANEXO 1. 3'!$B$13:$C$42,2,FALSE),IF(C2770="TASAS",VLOOKUP(AY2770,'[2]LISTAS ANEXO 1. 3'!$B$43:$C$51,2,FALSE),IF(C2770="FORTALECIMIENTO",VLOOKUP(AY2770,'[2]LISTAS ANEXO 1. 3'!$B$52:$C$58,2,FALSE),""))),"")</f>
        <v>DD</v>
      </c>
      <c r="I2770" s="23" t="str">
        <f>+IFERROR(VLOOKUP(#REF!,'[2]LISTAS ANEXO 1. 4'!$B$74:$C$90,2,FALSE),"")</f>
        <v/>
      </c>
      <c r="J2770" s="23" t="str">
        <f>+IFERROR(VLOOKUP(X2770,[2]ORDINALES!$B$2:$C$5,2,FALSE),"")</f>
        <v>CTADOS</v>
      </c>
      <c r="K2770" s="23" t="str">
        <f>+IFERROR(VLOOKUP(#REF!,[2]REGION!$G$2:$I$1125,2,FALSE),"")</f>
        <v/>
      </c>
      <c r="L2770" s="23" t="str">
        <f>+IFERROR(VLOOKUP(AI2770,[2]REGION!$G$2:$I$1125,2,FALSE),"")</f>
        <v>ANTIOQUIA</v>
      </c>
      <c r="M2770" s="23" t="str">
        <f>+IFERROR(VLOOKUP(#REF!,[2]ORDINALES!$H$2:$I$382,2,FALSE),"")</f>
        <v/>
      </c>
      <c r="N2770" s="23" t="str">
        <f>IFERROR(VLOOKUP(U2770,'[2]Lista Willy'!$B$11:$D$14,3,FALSE),"")</f>
        <v>REC_11</v>
      </c>
      <c r="O2770" s="24"/>
      <c r="P2770" s="90">
        <v>84006</v>
      </c>
      <c r="Q2770" s="90" t="s">
        <v>540</v>
      </c>
      <c r="R2770" s="90" t="s">
        <v>2496</v>
      </c>
      <c r="S2770" s="90" t="s">
        <v>2687</v>
      </c>
      <c r="T2770" s="90" t="s">
        <v>2496</v>
      </c>
      <c r="U2770" s="90" t="s">
        <v>52</v>
      </c>
      <c r="V2770" s="94" t="s">
        <v>53</v>
      </c>
      <c r="W2770" s="90" t="s">
        <v>54</v>
      </c>
      <c r="X2770" s="90" t="s">
        <v>55</v>
      </c>
      <c r="Y2770" s="90" t="s">
        <v>2693</v>
      </c>
      <c r="Z2770" s="87">
        <v>30474745</v>
      </c>
      <c r="AA2770" s="120"/>
      <c r="AB2770" s="87"/>
      <c r="AC2770" s="87"/>
      <c r="AD2770" s="87"/>
      <c r="AE2770" s="120">
        <v>30474745</v>
      </c>
      <c r="AF2770" s="120"/>
      <c r="AG2770" s="89">
        <v>0</v>
      </c>
      <c r="AH2770" s="90" t="s">
        <v>567</v>
      </c>
      <c r="AI2770" s="90" t="s">
        <v>1388</v>
      </c>
      <c r="AJ2770" s="90" t="s">
        <v>2689</v>
      </c>
      <c r="AK2770" s="90"/>
      <c r="AL2770" s="90" t="s">
        <v>57</v>
      </c>
      <c r="AM2770" s="90"/>
      <c r="AN2770" s="90" t="s">
        <v>57</v>
      </c>
      <c r="AO2770" s="90"/>
      <c r="AP2770" s="90" t="s">
        <v>57</v>
      </c>
      <c r="AQ2770" s="90"/>
      <c r="AR2770" s="90" t="s">
        <v>57</v>
      </c>
      <c r="AS2770" s="90" t="s">
        <v>60</v>
      </c>
      <c r="AT2770" s="90" t="s">
        <v>61</v>
      </c>
      <c r="AU2770" s="97" t="s">
        <v>62</v>
      </c>
      <c r="AV2770" s="98" t="s">
        <v>125</v>
      </c>
      <c r="AW2770" s="98" t="s">
        <v>324</v>
      </c>
      <c r="AX2770" s="97">
        <v>3202005</v>
      </c>
      <c r="AY2770" s="98" t="s">
        <v>325</v>
      </c>
      <c r="AZ2770" s="98" t="s">
        <v>389</v>
      </c>
      <c r="BA2770" s="24"/>
    </row>
    <row r="2771" spans="1:53" ht="84.75" customHeight="1">
      <c r="A2771" s="23" t="str">
        <f>+IFERROR(VLOOKUP(R2771,'[2]Listas niveles'!$D$2:$E$11,2,FALSE),"")</f>
        <v>DTPA</v>
      </c>
      <c r="B2771" s="23" t="str">
        <f>+IFERROR(VLOOKUP(AS2771,'[2]Listas anexo 1'!$A$7:$B$8,2,FALSE),"")</f>
        <v>ADMIN</v>
      </c>
      <c r="C2771" s="23" t="str">
        <f>+IFERROR(VLOOKUP(AT2771,'[2]Listas anexo 1'!$A$13:$B$15,2,FALSE),"")</f>
        <v>ADMINYCOOR</v>
      </c>
      <c r="D2771" s="23" t="str">
        <f>+IFERROR(VLOOKUP(AT2771,'[2]Listas anexo 1'!$A$13:$C$15,3,FALSE),"")</f>
        <v>CONTRIBUIR</v>
      </c>
      <c r="E2771" s="23" t="str">
        <f>+IFERROR(VLOOKUP(AT2771,'[2]Listas anexo 1'!$A$19:$B$21,2,FALSE),"")</f>
        <v>ADMINOB</v>
      </c>
      <c r="F2771" s="23" t="str">
        <f>+IFERROR(VLOOKUP(AV2771,'[2]Listas anexo 1'!$J$13:$K$21,2,FALSE),"")</f>
        <v>ADOBI</v>
      </c>
      <c r="G2771" s="23" t="str">
        <f>+IFERROR(VLOOKUP(AW2771,'[2]LISTAS ANEXO 1. 2'!$A$9:$B$38,2,FALSE),"")</f>
        <v>AIII</v>
      </c>
      <c r="H2771" s="23" t="str">
        <f>+IFERROR(IF(C2771="ADMINYCOOR",VLOOKUP(AY2771,'[2]LISTAS ANEXO 1. 3'!$B$13:$C$42,2,FALSE),IF(C2771="TASAS",VLOOKUP(AY2771,'[2]LISTAS ANEXO 1. 3'!$B$43:$C$51,2,FALSE),IF(C2771="FORTALECIMIENTO",VLOOKUP(AY2771,'[2]LISTAS ANEXO 1. 3'!$B$52:$C$58,2,FALSE),""))),"")</f>
        <v>DD</v>
      </c>
      <c r="I2771" s="23" t="str">
        <f>+IFERROR(VLOOKUP(#REF!,'[2]LISTAS ANEXO 1. 4'!$B$74:$C$90,2,FALSE),"")</f>
        <v/>
      </c>
      <c r="J2771" s="23" t="str">
        <f>+IFERROR(VLOOKUP(X2771,[2]ORDINALES!$B$2:$C$5,2,FALSE),"")</f>
        <v>CTADOS</v>
      </c>
      <c r="K2771" s="23" t="str">
        <f>+IFERROR(VLOOKUP(#REF!,[2]REGION!$G$2:$I$1125,2,FALSE),"")</f>
        <v/>
      </c>
      <c r="L2771" s="23" t="str">
        <f>+IFERROR(VLOOKUP(AI2771,[2]REGION!$G$2:$I$1125,2,FALSE),"")</f>
        <v>ANTIOQUIA</v>
      </c>
      <c r="M2771" s="23" t="str">
        <f>+IFERROR(VLOOKUP(#REF!,[2]ORDINALES!$H$2:$I$382,2,FALSE),"")</f>
        <v/>
      </c>
      <c r="N2771" s="23" t="str">
        <f>IFERROR(VLOOKUP(U2771,'[2]Lista Willy'!$B$11:$D$14,3,FALSE),"")</f>
        <v>REC_11</v>
      </c>
      <c r="O2771" s="24"/>
      <c r="P2771" s="90">
        <v>84007</v>
      </c>
      <c r="Q2771" s="90" t="s">
        <v>540</v>
      </c>
      <c r="R2771" s="90" t="s">
        <v>2496</v>
      </c>
      <c r="S2771" s="90" t="s">
        <v>2687</v>
      </c>
      <c r="T2771" s="90" t="s">
        <v>2496</v>
      </c>
      <c r="U2771" s="90" t="s">
        <v>52</v>
      </c>
      <c r="V2771" s="94" t="s">
        <v>53</v>
      </c>
      <c r="W2771" s="90" t="s">
        <v>54</v>
      </c>
      <c r="X2771" s="90" t="s">
        <v>55</v>
      </c>
      <c r="Y2771" s="90" t="s">
        <v>2694</v>
      </c>
      <c r="Z2771" s="87">
        <v>10000000</v>
      </c>
      <c r="AA2771" s="120"/>
      <c r="AB2771" s="87"/>
      <c r="AC2771" s="87"/>
      <c r="AD2771" s="87"/>
      <c r="AE2771" s="120">
        <v>10000000</v>
      </c>
      <c r="AF2771" s="120"/>
      <c r="AG2771" s="89">
        <v>0</v>
      </c>
      <c r="AH2771" s="90" t="s">
        <v>567</v>
      </c>
      <c r="AI2771" s="90" t="s">
        <v>1388</v>
      </c>
      <c r="AJ2771" s="90" t="s">
        <v>2689</v>
      </c>
      <c r="AK2771" s="90"/>
      <c r="AL2771" s="90" t="s">
        <v>57</v>
      </c>
      <c r="AM2771" s="90"/>
      <c r="AN2771" s="90" t="s">
        <v>57</v>
      </c>
      <c r="AO2771" s="90"/>
      <c r="AP2771" s="90" t="s">
        <v>57</v>
      </c>
      <c r="AQ2771" s="90"/>
      <c r="AR2771" s="90" t="s">
        <v>57</v>
      </c>
      <c r="AS2771" s="90" t="s">
        <v>60</v>
      </c>
      <c r="AT2771" s="90" t="s">
        <v>61</v>
      </c>
      <c r="AU2771" s="97" t="s">
        <v>62</v>
      </c>
      <c r="AV2771" s="98" t="s">
        <v>125</v>
      </c>
      <c r="AW2771" s="98" t="s">
        <v>324</v>
      </c>
      <c r="AX2771" s="97">
        <v>3202005</v>
      </c>
      <c r="AY2771" s="98" t="s">
        <v>325</v>
      </c>
      <c r="AZ2771" s="98" t="s">
        <v>389</v>
      </c>
      <c r="BA2771" s="24"/>
    </row>
    <row r="2772" spans="1:53" ht="84.75" customHeight="1">
      <c r="A2772" s="23" t="str">
        <f>+IFERROR(VLOOKUP(R2772,'[2]Listas niveles'!$D$2:$E$11,2,FALSE),"")</f>
        <v>DTPA</v>
      </c>
      <c r="B2772" s="23" t="str">
        <f>+IFERROR(VLOOKUP(AS2772,'[2]Listas anexo 1'!$A$7:$B$8,2,FALSE),"")</f>
        <v>ADMIN</v>
      </c>
      <c r="C2772" s="23" t="str">
        <f>+IFERROR(VLOOKUP(AT2772,'[2]Listas anexo 1'!$A$13:$B$15,2,FALSE),"")</f>
        <v>ADMINYCOOR</v>
      </c>
      <c r="D2772" s="23" t="str">
        <f>+IFERROR(VLOOKUP(AT2772,'[2]Listas anexo 1'!$A$13:$C$15,3,FALSE),"")</f>
        <v>CONTRIBUIR</v>
      </c>
      <c r="E2772" s="23" t="str">
        <f>+IFERROR(VLOOKUP(AT2772,'[2]Listas anexo 1'!$A$19:$B$21,2,FALSE),"")</f>
        <v>ADMINOB</v>
      </c>
      <c r="F2772" s="23" t="str">
        <f>+IFERROR(VLOOKUP(AV2772,'[2]Listas anexo 1'!$J$13:$K$21,2,FALSE),"")</f>
        <v>ADOBIII</v>
      </c>
      <c r="G2772" s="23" t="str">
        <f>+IFERROR(VLOOKUP(AW2772,'[2]LISTAS ANEXO 1. 2'!$A$9:$B$38,2,FALSE),"")</f>
        <v>AIX</v>
      </c>
      <c r="H2772" s="23" t="str">
        <f>+IFERROR(IF(C2772="ADMINYCOOR",VLOOKUP(AY2772,'[2]LISTAS ANEXO 1. 3'!$B$13:$C$42,2,FALSE),IF(C2772="TASAS",VLOOKUP(AY2772,'[2]LISTAS ANEXO 1. 3'!$B$43:$C$51,2,FALSE),IF(C2772="FORTALECIMIENTO",VLOOKUP(AY2772,'[2]LISTAS ANEXO 1. 3'!$B$52:$C$58,2,FALSE),""))),"")</f>
        <v>NN</v>
      </c>
      <c r="I2772" s="23" t="str">
        <f>+IFERROR(VLOOKUP(#REF!,'[2]LISTAS ANEXO 1. 4'!$B$74:$C$90,2,FALSE),"")</f>
        <v/>
      </c>
      <c r="J2772" s="23" t="str">
        <f>+IFERROR(VLOOKUP(X2772,[2]ORDINALES!$B$2:$C$5,2,FALSE),"")</f>
        <v>CTADOS</v>
      </c>
      <c r="K2772" s="23" t="str">
        <f>+IFERROR(VLOOKUP(#REF!,[2]REGION!$G$2:$I$1125,2,FALSE),"")</f>
        <v/>
      </c>
      <c r="L2772" s="23" t="str">
        <f>+IFERROR(VLOOKUP(AI2772,[2]REGION!$G$2:$I$1125,2,FALSE),"")</f>
        <v>ANTIOQUIA</v>
      </c>
      <c r="M2772" s="23" t="str">
        <f>+IFERROR(VLOOKUP(#REF!,[2]ORDINALES!$H$2:$I$382,2,FALSE),"")</f>
        <v/>
      </c>
      <c r="N2772" s="23" t="str">
        <f>IFERROR(VLOOKUP(U2772,'[2]Lista Willy'!$B$11:$D$14,3,FALSE),"")</f>
        <v>REC_11</v>
      </c>
      <c r="O2772" s="24"/>
      <c r="P2772" s="90">
        <v>84008</v>
      </c>
      <c r="Q2772" s="90" t="s">
        <v>540</v>
      </c>
      <c r="R2772" s="90" t="s">
        <v>2496</v>
      </c>
      <c r="S2772" s="90" t="s">
        <v>2687</v>
      </c>
      <c r="T2772" s="90" t="s">
        <v>2496</v>
      </c>
      <c r="U2772" s="90" t="s">
        <v>52</v>
      </c>
      <c r="V2772" s="94" t="s">
        <v>53</v>
      </c>
      <c r="W2772" s="90" t="s">
        <v>54</v>
      </c>
      <c r="X2772" s="90" t="s">
        <v>55</v>
      </c>
      <c r="Y2772" s="90" t="s">
        <v>2575</v>
      </c>
      <c r="Z2772" s="87">
        <v>29852087</v>
      </c>
      <c r="AA2772" s="120"/>
      <c r="AB2772" s="87"/>
      <c r="AC2772" s="87"/>
      <c r="AD2772" s="87"/>
      <c r="AE2772" s="120">
        <v>29852087</v>
      </c>
      <c r="AF2772" s="120"/>
      <c r="AG2772" s="89">
        <v>0</v>
      </c>
      <c r="AH2772" s="90" t="s">
        <v>567</v>
      </c>
      <c r="AI2772" s="90" t="s">
        <v>1388</v>
      </c>
      <c r="AJ2772" s="90" t="s">
        <v>2689</v>
      </c>
      <c r="AK2772" s="90"/>
      <c r="AL2772" s="90" t="s">
        <v>57</v>
      </c>
      <c r="AM2772" s="90"/>
      <c r="AN2772" s="90" t="s">
        <v>57</v>
      </c>
      <c r="AO2772" s="90"/>
      <c r="AP2772" s="90" t="s">
        <v>57</v>
      </c>
      <c r="AQ2772" s="90"/>
      <c r="AR2772" s="90" t="s">
        <v>57</v>
      </c>
      <c r="AS2772" s="90" t="s">
        <v>60</v>
      </c>
      <c r="AT2772" s="90" t="s">
        <v>61</v>
      </c>
      <c r="AU2772" s="97" t="s">
        <v>62</v>
      </c>
      <c r="AV2772" s="98" t="s">
        <v>272</v>
      </c>
      <c r="AW2772" s="98" t="s">
        <v>413</v>
      </c>
      <c r="AX2772" s="97">
        <v>3202014</v>
      </c>
      <c r="AY2772" s="98" t="s">
        <v>418</v>
      </c>
      <c r="AZ2772" s="98" t="s">
        <v>415</v>
      </c>
      <c r="BA2772" s="24"/>
    </row>
    <row r="2773" spans="1:53" ht="84.75" customHeight="1">
      <c r="A2773" s="23" t="str">
        <f>+IFERROR(VLOOKUP(R2773,'[2]Listas niveles'!$D$2:$E$11,2,FALSE),"")</f>
        <v>DTPA</v>
      </c>
      <c r="B2773" s="23" t="str">
        <f>+IFERROR(VLOOKUP(AS2773,'[2]Listas anexo 1'!$A$7:$B$8,2,FALSE),"")</f>
        <v>ADMIN</v>
      </c>
      <c r="C2773" s="23" t="str">
        <f>+IFERROR(VLOOKUP(AT2773,'[2]Listas anexo 1'!$A$13:$B$15,2,FALSE),"")</f>
        <v>ADMINYCOOR</v>
      </c>
      <c r="D2773" s="23" t="str">
        <f>+IFERROR(VLOOKUP(AT2773,'[2]Listas anexo 1'!$A$13:$C$15,3,FALSE),"")</f>
        <v>CONTRIBUIR</v>
      </c>
      <c r="E2773" s="23" t="str">
        <f>+IFERROR(VLOOKUP(AT2773,'[2]Listas anexo 1'!$A$19:$B$21,2,FALSE),"")</f>
        <v>ADMINOB</v>
      </c>
      <c r="F2773" s="23" t="str">
        <f>+IFERROR(VLOOKUP(AV2773,'[2]Listas anexo 1'!$J$13:$K$21,2,FALSE),"")</f>
        <v>ADOBIII</v>
      </c>
      <c r="G2773" s="23" t="str">
        <f>+IFERROR(VLOOKUP(AW2773,'[2]LISTAS ANEXO 1. 2'!$A$9:$B$38,2,FALSE),"")</f>
        <v>AIX</v>
      </c>
      <c r="H2773" s="23" t="str">
        <f>+IFERROR(IF(C2773="ADMINYCOOR",VLOOKUP(AY2773,'[2]LISTAS ANEXO 1. 3'!$B$13:$C$42,2,FALSE),IF(C2773="TASAS",VLOOKUP(AY2773,'[2]LISTAS ANEXO 1. 3'!$B$43:$C$51,2,FALSE),IF(C2773="FORTALECIMIENTO",VLOOKUP(AY2773,'[2]LISTAS ANEXO 1. 3'!$B$52:$C$58,2,FALSE),""))),"")</f>
        <v>NN</v>
      </c>
      <c r="I2773" s="23" t="str">
        <f>+IFERROR(VLOOKUP(#REF!,'[2]LISTAS ANEXO 1. 4'!$B$74:$C$90,2,FALSE),"")</f>
        <v/>
      </c>
      <c r="J2773" s="23" t="str">
        <f>+IFERROR(VLOOKUP(X2773,[2]ORDINALES!$B$2:$C$5,2,FALSE),"")</f>
        <v>CTADOS</v>
      </c>
      <c r="K2773" s="23" t="str">
        <f>+IFERROR(VLOOKUP(#REF!,[2]REGION!$G$2:$I$1125,2,FALSE),"")</f>
        <v/>
      </c>
      <c r="L2773" s="23" t="str">
        <f>+IFERROR(VLOOKUP(AI2773,[2]REGION!$G$2:$I$1125,2,FALSE),"")</f>
        <v>ANTIOQUIA</v>
      </c>
      <c r="M2773" s="23" t="str">
        <f>+IFERROR(VLOOKUP(#REF!,[2]ORDINALES!$H$2:$I$382,2,FALSE),"")</f>
        <v/>
      </c>
      <c r="N2773" s="23" t="str">
        <f>IFERROR(VLOOKUP(U2773,'[2]Lista Willy'!$B$11:$D$14,3,FALSE),"")</f>
        <v>REC_11</v>
      </c>
      <c r="O2773" s="24"/>
      <c r="P2773" s="90">
        <v>84009</v>
      </c>
      <c r="Q2773" s="90" t="s">
        <v>540</v>
      </c>
      <c r="R2773" s="90" t="s">
        <v>2496</v>
      </c>
      <c r="S2773" s="90" t="s">
        <v>2687</v>
      </c>
      <c r="T2773" s="90" t="s">
        <v>2496</v>
      </c>
      <c r="U2773" s="90" t="s">
        <v>52</v>
      </c>
      <c r="V2773" s="94" t="s">
        <v>53</v>
      </c>
      <c r="W2773" s="90" t="s">
        <v>54</v>
      </c>
      <c r="X2773" s="90" t="s">
        <v>55</v>
      </c>
      <c r="Y2773" s="90" t="s">
        <v>2695</v>
      </c>
      <c r="Z2773" s="87">
        <v>5000000</v>
      </c>
      <c r="AA2773" s="120"/>
      <c r="AB2773" s="87"/>
      <c r="AC2773" s="87"/>
      <c r="AD2773" s="87"/>
      <c r="AE2773" s="120">
        <v>5000000</v>
      </c>
      <c r="AF2773" s="120"/>
      <c r="AG2773" s="89">
        <v>0</v>
      </c>
      <c r="AH2773" s="90" t="s">
        <v>567</v>
      </c>
      <c r="AI2773" s="90" t="s">
        <v>1388</v>
      </c>
      <c r="AJ2773" s="90" t="s">
        <v>2689</v>
      </c>
      <c r="AK2773" s="90"/>
      <c r="AL2773" s="90" t="s">
        <v>57</v>
      </c>
      <c r="AM2773" s="90"/>
      <c r="AN2773" s="90" t="s">
        <v>57</v>
      </c>
      <c r="AO2773" s="90"/>
      <c r="AP2773" s="90" t="s">
        <v>57</v>
      </c>
      <c r="AQ2773" s="90"/>
      <c r="AR2773" s="90" t="s">
        <v>57</v>
      </c>
      <c r="AS2773" s="90" t="s">
        <v>60</v>
      </c>
      <c r="AT2773" s="90" t="s">
        <v>61</v>
      </c>
      <c r="AU2773" s="97" t="s">
        <v>62</v>
      </c>
      <c r="AV2773" s="98" t="s">
        <v>272</v>
      </c>
      <c r="AW2773" s="98" t="s">
        <v>413</v>
      </c>
      <c r="AX2773" s="97">
        <v>3202014</v>
      </c>
      <c r="AY2773" s="98" t="s">
        <v>418</v>
      </c>
      <c r="AZ2773" s="98" t="s">
        <v>415</v>
      </c>
      <c r="BA2773" s="24"/>
    </row>
    <row r="2774" spans="1:53" ht="84.75" customHeight="1">
      <c r="A2774" s="23" t="str">
        <f>+IFERROR(VLOOKUP(R2774,'[2]Listas niveles'!$D$2:$E$11,2,FALSE),"")</f>
        <v>DTPA</v>
      </c>
      <c r="B2774" s="23" t="str">
        <f>+IFERROR(VLOOKUP(AS2774,'[2]Listas anexo 1'!$A$7:$B$8,2,FALSE),"")</f>
        <v>ADMIN</v>
      </c>
      <c r="C2774" s="23" t="str">
        <f>+IFERROR(VLOOKUP(AT2774,'[2]Listas anexo 1'!$A$13:$B$15,2,FALSE),"")</f>
        <v>ADMINYCOOR</v>
      </c>
      <c r="D2774" s="23" t="str">
        <f>+IFERROR(VLOOKUP(AT2774,'[2]Listas anexo 1'!$A$13:$C$15,3,FALSE),"")</f>
        <v>CONTRIBUIR</v>
      </c>
      <c r="E2774" s="23" t="str">
        <f>+IFERROR(VLOOKUP(AT2774,'[2]Listas anexo 1'!$A$19:$B$21,2,FALSE),"")</f>
        <v>ADMINOB</v>
      </c>
      <c r="F2774" s="23" t="str">
        <f>+IFERROR(VLOOKUP(AV2774,'[2]Listas anexo 1'!$J$13:$K$21,2,FALSE),"")</f>
        <v>ADOBIII</v>
      </c>
      <c r="G2774" s="23" t="str">
        <f>+IFERROR(VLOOKUP(AW2774,'[2]LISTAS ANEXO 1. 2'!$A$9:$B$38,2,FALSE),"")</f>
        <v>AX</v>
      </c>
      <c r="H2774" s="23" t="str">
        <f>+IFERROR(IF(C2774="ADMINYCOOR",VLOOKUP(AY2774,'[2]LISTAS ANEXO 1. 3'!$B$13:$C$42,2,FALSE),IF(C2774="TASAS",VLOOKUP(AY2774,'[2]LISTAS ANEXO 1. 3'!$B$43:$C$51,2,FALSE),IF(C2774="FORTALECIMIENTO",VLOOKUP(AY2774,'[2]LISTAS ANEXO 1. 3'!$B$52:$C$58,2,FALSE),""))),"")</f>
        <v>OO</v>
      </c>
      <c r="I2774" s="23" t="str">
        <f>+IFERROR(VLOOKUP(#REF!,'[2]LISTAS ANEXO 1. 4'!$B$74:$C$90,2,FALSE),"")</f>
        <v/>
      </c>
      <c r="J2774" s="23" t="str">
        <f>+IFERROR(VLOOKUP(X2774,[2]ORDINALES!$B$2:$C$5,2,FALSE),"")</f>
        <v>CTADOS</v>
      </c>
      <c r="K2774" s="23" t="str">
        <f>+IFERROR(VLOOKUP(#REF!,[2]REGION!$G$2:$I$1125,2,FALSE),"")</f>
        <v/>
      </c>
      <c r="L2774" s="23" t="str">
        <f>+IFERROR(VLOOKUP(AI2774,[2]REGION!$G$2:$I$1125,2,FALSE),"")</f>
        <v>ANTIOQUIA</v>
      </c>
      <c r="M2774" s="23" t="str">
        <f>+IFERROR(VLOOKUP(#REF!,[2]ORDINALES!$H$2:$I$382,2,FALSE),"")</f>
        <v/>
      </c>
      <c r="N2774" s="23" t="str">
        <f>IFERROR(VLOOKUP(U2774,'[2]Lista Willy'!$B$11:$D$14,3,FALSE),"")</f>
        <v>REC_11</v>
      </c>
      <c r="O2774" s="24"/>
      <c r="P2774" s="90">
        <v>84010</v>
      </c>
      <c r="Q2774" s="90" t="s">
        <v>540</v>
      </c>
      <c r="R2774" s="90" t="s">
        <v>2496</v>
      </c>
      <c r="S2774" s="90" t="s">
        <v>2687</v>
      </c>
      <c r="T2774" s="90" t="s">
        <v>2496</v>
      </c>
      <c r="U2774" s="90" t="s">
        <v>52</v>
      </c>
      <c r="V2774" s="94" t="s">
        <v>53</v>
      </c>
      <c r="W2774" s="90" t="s">
        <v>54</v>
      </c>
      <c r="X2774" s="90" t="s">
        <v>55</v>
      </c>
      <c r="Y2774" s="90" t="s">
        <v>2576</v>
      </c>
      <c r="Z2774" s="87">
        <v>46453000</v>
      </c>
      <c r="AA2774" s="120"/>
      <c r="AB2774" s="87"/>
      <c r="AC2774" s="87"/>
      <c r="AD2774" s="87"/>
      <c r="AE2774" s="120">
        <v>46453000</v>
      </c>
      <c r="AF2774" s="120"/>
      <c r="AG2774" s="89">
        <v>0</v>
      </c>
      <c r="AH2774" s="90" t="s">
        <v>567</v>
      </c>
      <c r="AI2774" s="90" t="s">
        <v>1388</v>
      </c>
      <c r="AJ2774" s="90" t="s">
        <v>2689</v>
      </c>
      <c r="AK2774" s="90"/>
      <c r="AL2774" s="90" t="s">
        <v>57</v>
      </c>
      <c r="AM2774" s="90"/>
      <c r="AN2774" s="90" t="s">
        <v>57</v>
      </c>
      <c r="AO2774" s="90"/>
      <c r="AP2774" s="90" t="s">
        <v>57</v>
      </c>
      <c r="AQ2774" s="90"/>
      <c r="AR2774" s="90" t="s">
        <v>57</v>
      </c>
      <c r="AS2774" s="90" t="s">
        <v>60</v>
      </c>
      <c r="AT2774" s="90" t="s">
        <v>61</v>
      </c>
      <c r="AU2774" s="97" t="s">
        <v>62</v>
      </c>
      <c r="AV2774" s="98" t="s">
        <v>272</v>
      </c>
      <c r="AW2774" s="98" t="s">
        <v>335</v>
      </c>
      <c r="AX2774" s="97">
        <v>3202004</v>
      </c>
      <c r="AY2774" s="98" t="s">
        <v>336</v>
      </c>
      <c r="AZ2774" s="98" t="s">
        <v>888</v>
      </c>
      <c r="BA2774" s="24"/>
    </row>
    <row r="2775" spans="1:53" ht="84.75" customHeight="1">
      <c r="A2775" s="23" t="str">
        <f>+IFERROR(VLOOKUP(R2775,'[2]Listas niveles'!$D$2:$E$11,2,FALSE),"")</f>
        <v>DTPA</v>
      </c>
      <c r="B2775" s="23" t="str">
        <f>+IFERROR(VLOOKUP(AS2775,'[2]Listas anexo 1'!$A$7:$B$8,2,FALSE),"")</f>
        <v>ADMIN</v>
      </c>
      <c r="C2775" s="23" t="str">
        <f>+IFERROR(VLOOKUP(AT2775,'[2]Listas anexo 1'!$A$13:$B$15,2,FALSE),"")</f>
        <v>ADMINYCOOR</v>
      </c>
      <c r="D2775" s="23" t="str">
        <f>+IFERROR(VLOOKUP(AT2775,'[2]Listas anexo 1'!$A$13:$C$15,3,FALSE),"")</f>
        <v>CONTRIBUIR</v>
      </c>
      <c r="E2775" s="23" t="str">
        <f>+IFERROR(VLOOKUP(AT2775,'[2]Listas anexo 1'!$A$19:$B$21,2,FALSE),"")</f>
        <v>ADMINOB</v>
      </c>
      <c r="F2775" s="23" t="str">
        <f>+IFERROR(VLOOKUP(AV2775,'[2]Listas anexo 1'!$J$13:$K$21,2,FALSE),"")</f>
        <v>ADOBIII</v>
      </c>
      <c r="G2775" s="23" t="str">
        <f>+IFERROR(VLOOKUP(AW2775,'[2]LISTAS ANEXO 1. 2'!$A$9:$B$38,2,FALSE),"")</f>
        <v>AX</v>
      </c>
      <c r="H2775" s="23" t="str">
        <f>+IFERROR(IF(C2775="ADMINYCOOR",VLOOKUP(AY2775,'[2]LISTAS ANEXO 1. 3'!$B$13:$C$42,2,FALSE),IF(C2775="TASAS",VLOOKUP(AY2775,'[2]LISTAS ANEXO 1. 3'!$B$43:$C$51,2,FALSE),IF(C2775="FORTALECIMIENTO",VLOOKUP(AY2775,'[2]LISTAS ANEXO 1. 3'!$B$52:$C$58,2,FALSE),""))),"")</f>
        <v>OO</v>
      </c>
      <c r="I2775" s="23" t="str">
        <f>+IFERROR(VLOOKUP(#REF!,'[2]LISTAS ANEXO 1. 4'!$B$74:$C$90,2,FALSE),"")</f>
        <v/>
      </c>
      <c r="J2775" s="23" t="str">
        <f>+IFERROR(VLOOKUP(X2775,[2]ORDINALES!$B$2:$C$5,2,FALSE),"")</f>
        <v>CTADOS</v>
      </c>
      <c r="K2775" s="23" t="str">
        <f>+IFERROR(VLOOKUP(#REF!,[2]REGION!$G$2:$I$1125,2,FALSE),"")</f>
        <v/>
      </c>
      <c r="L2775" s="23" t="str">
        <f>+IFERROR(VLOOKUP(AI2775,[2]REGION!$G$2:$I$1125,2,FALSE),"")</f>
        <v>ANTIOQUIA</v>
      </c>
      <c r="M2775" s="23" t="str">
        <f>+IFERROR(VLOOKUP(#REF!,[2]ORDINALES!$H$2:$I$382,2,FALSE),"")</f>
        <v/>
      </c>
      <c r="N2775" s="23" t="str">
        <f>IFERROR(VLOOKUP(U2775,'[2]Lista Willy'!$B$11:$D$14,3,FALSE),"")</f>
        <v>REC_11</v>
      </c>
      <c r="O2775" s="24"/>
      <c r="P2775" s="90">
        <v>84011</v>
      </c>
      <c r="Q2775" s="90" t="s">
        <v>540</v>
      </c>
      <c r="R2775" s="90" t="s">
        <v>2496</v>
      </c>
      <c r="S2775" s="90" t="s">
        <v>2687</v>
      </c>
      <c r="T2775" s="90" t="s">
        <v>2496</v>
      </c>
      <c r="U2775" s="90" t="s">
        <v>52</v>
      </c>
      <c r="V2775" s="94" t="s">
        <v>53</v>
      </c>
      <c r="W2775" s="90" t="s">
        <v>54</v>
      </c>
      <c r="X2775" s="90" t="s">
        <v>55</v>
      </c>
      <c r="Y2775" s="90" t="s">
        <v>2696</v>
      </c>
      <c r="Z2775" s="87">
        <v>5000000</v>
      </c>
      <c r="AA2775" s="120"/>
      <c r="AB2775" s="87"/>
      <c r="AC2775" s="87"/>
      <c r="AD2775" s="87"/>
      <c r="AE2775" s="120">
        <v>5000000</v>
      </c>
      <c r="AF2775" s="120"/>
      <c r="AG2775" s="89">
        <v>0</v>
      </c>
      <c r="AH2775" s="90" t="s">
        <v>567</v>
      </c>
      <c r="AI2775" s="90" t="s">
        <v>1388</v>
      </c>
      <c r="AJ2775" s="90" t="s">
        <v>2689</v>
      </c>
      <c r="AK2775" s="90"/>
      <c r="AL2775" s="90" t="s">
        <v>57</v>
      </c>
      <c r="AM2775" s="90"/>
      <c r="AN2775" s="90" t="s">
        <v>57</v>
      </c>
      <c r="AO2775" s="90"/>
      <c r="AP2775" s="90" t="s">
        <v>57</v>
      </c>
      <c r="AQ2775" s="90"/>
      <c r="AR2775" s="90" t="s">
        <v>57</v>
      </c>
      <c r="AS2775" s="90" t="s">
        <v>60</v>
      </c>
      <c r="AT2775" s="90" t="s">
        <v>61</v>
      </c>
      <c r="AU2775" s="97" t="s">
        <v>62</v>
      </c>
      <c r="AV2775" s="98" t="s">
        <v>272</v>
      </c>
      <c r="AW2775" s="98" t="s">
        <v>335</v>
      </c>
      <c r="AX2775" s="97">
        <v>3202004</v>
      </c>
      <c r="AY2775" s="98" t="s">
        <v>336</v>
      </c>
      <c r="AZ2775" s="98" t="s">
        <v>337</v>
      </c>
      <c r="BA2775" s="24"/>
    </row>
    <row r="2776" spans="1:53" ht="84.75" customHeight="1">
      <c r="A2776" s="23" t="str">
        <f>+IFERROR(VLOOKUP(R2776,'[2]Listas niveles'!$D$2:$E$11,2,FALSE),"")</f>
        <v>DTPA</v>
      </c>
      <c r="B2776" s="23" t="str">
        <f>+IFERROR(VLOOKUP(AS2776,'[2]Listas anexo 1'!$A$7:$B$8,2,FALSE),"")</f>
        <v>ADMIN</v>
      </c>
      <c r="C2776" s="23" t="str">
        <f>+IFERROR(VLOOKUP(AT2776,'[2]Listas anexo 1'!$A$13:$B$15,2,FALSE),"")</f>
        <v>ADMINYCOOR</v>
      </c>
      <c r="D2776" s="23" t="str">
        <f>+IFERROR(VLOOKUP(AT2776,'[2]Listas anexo 1'!$A$13:$C$15,3,FALSE),"")</f>
        <v>CONTRIBUIR</v>
      </c>
      <c r="E2776" s="23" t="str">
        <f>+IFERROR(VLOOKUP(AT2776,'[2]Listas anexo 1'!$A$19:$B$21,2,FALSE),"")</f>
        <v>ADMINOB</v>
      </c>
      <c r="F2776" s="23" t="str">
        <f>+IFERROR(VLOOKUP(AV2776,'[2]Listas anexo 1'!$J$13:$K$21,2,FALSE),"")</f>
        <v>ADOBIII</v>
      </c>
      <c r="G2776" s="23" t="str">
        <f>+IFERROR(VLOOKUP(AW2776,'[2]LISTAS ANEXO 1. 2'!$A$9:$B$38,2,FALSE),"")</f>
        <v>AX</v>
      </c>
      <c r="H2776" s="23" t="str">
        <f>+IFERROR(IF(C2776="ADMINYCOOR",VLOOKUP(AY2776,'[2]LISTAS ANEXO 1. 3'!$B$13:$C$42,2,FALSE),IF(C2776="TASAS",VLOOKUP(AY2776,'[2]LISTAS ANEXO 1. 3'!$B$43:$C$51,2,FALSE),IF(C2776="FORTALECIMIENTO",VLOOKUP(AY2776,'[2]LISTAS ANEXO 1. 3'!$B$52:$C$58,2,FALSE),""))),"")</f>
        <v>OO</v>
      </c>
      <c r="I2776" s="23" t="str">
        <f>+IFERROR(VLOOKUP(#REF!,'[2]LISTAS ANEXO 1. 4'!$B$74:$C$90,2,FALSE),"")</f>
        <v/>
      </c>
      <c r="J2776" s="23" t="str">
        <f>+IFERROR(VLOOKUP(X2776,[2]ORDINALES!$B$2:$C$5,2,FALSE),"")</f>
        <v>CTADOS</v>
      </c>
      <c r="K2776" s="23" t="str">
        <f>+IFERROR(VLOOKUP(#REF!,[2]REGION!$G$2:$I$1125,2,FALSE),"")</f>
        <v/>
      </c>
      <c r="L2776" s="23" t="str">
        <f>+IFERROR(VLOOKUP(AI2776,[2]REGION!$G$2:$I$1125,2,FALSE),"")</f>
        <v>ANTIOQUIA</v>
      </c>
      <c r="M2776" s="23" t="str">
        <f>+IFERROR(VLOOKUP(#REF!,[2]ORDINALES!$H$2:$I$382,2,FALSE),"")</f>
        <v/>
      </c>
      <c r="N2776" s="23" t="str">
        <f>IFERROR(VLOOKUP(U2776,'[2]Lista Willy'!$B$11:$D$14,3,FALSE),"")</f>
        <v>REC_11</v>
      </c>
      <c r="O2776" s="24"/>
      <c r="P2776" s="90">
        <v>84012</v>
      </c>
      <c r="Q2776" s="90" t="s">
        <v>540</v>
      </c>
      <c r="R2776" s="90" t="s">
        <v>2496</v>
      </c>
      <c r="S2776" s="90" t="s">
        <v>2687</v>
      </c>
      <c r="T2776" s="90" t="s">
        <v>2496</v>
      </c>
      <c r="U2776" s="90" t="s">
        <v>52</v>
      </c>
      <c r="V2776" s="94" t="s">
        <v>53</v>
      </c>
      <c r="W2776" s="90" t="s">
        <v>54</v>
      </c>
      <c r="X2776" s="90" t="s">
        <v>55</v>
      </c>
      <c r="Y2776" s="90" t="s">
        <v>2697</v>
      </c>
      <c r="Z2776" s="87">
        <v>5000000</v>
      </c>
      <c r="AA2776" s="120"/>
      <c r="AB2776" s="87"/>
      <c r="AC2776" s="87"/>
      <c r="AD2776" s="87"/>
      <c r="AE2776" s="120">
        <v>5000000</v>
      </c>
      <c r="AF2776" s="120"/>
      <c r="AG2776" s="89">
        <v>0</v>
      </c>
      <c r="AH2776" s="90" t="s">
        <v>567</v>
      </c>
      <c r="AI2776" s="90" t="s">
        <v>1388</v>
      </c>
      <c r="AJ2776" s="90" t="s">
        <v>2689</v>
      </c>
      <c r="AK2776" s="90"/>
      <c r="AL2776" s="90" t="s">
        <v>57</v>
      </c>
      <c r="AM2776" s="90"/>
      <c r="AN2776" s="90" t="s">
        <v>57</v>
      </c>
      <c r="AO2776" s="90"/>
      <c r="AP2776" s="90" t="s">
        <v>57</v>
      </c>
      <c r="AQ2776" s="90"/>
      <c r="AR2776" s="90" t="s">
        <v>57</v>
      </c>
      <c r="AS2776" s="90" t="s">
        <v>60</v>
      </c>
      <c r="AT2776" s="90" t="s">
        <v>61</v>
      </c>
      <c r="AU2776" s="97" t="s">
        <v>62</v>
      </c>
      <c r="AV2776" s="98" t="s">
        <v>272</v>
      </c>
      <c r="AW2776" s="98" t="s">
        <v>335</v>
      </c>
      <c r="AX2776" s="97">
        <v>3202004</v>
      </c>
      <c r="AY2776" s="98" t="s">
        <v>336</v>
      </c>
      <c r="AZ2776" s="98" t="s">
        <v>1480</v>
      </c>
      <c r="BA2776" s="24"/>
    </row>
    <row r="2777" spans="1:53" ht="84.75" customHeight="1">
      <c r="A2777" s="23" t="str">
        <f>+IFERROR(VLOOKUP(R2777,'[2]Listas niveles'!$D$2:$E$11,2,FALSE),"")</f>
        <v>DTPA</v>
      </c>
      <c r="B2777" s="23" t="str">
        <f>+IFERROR(VLOOKUP(AS2777,'[2]Listas anexo 1'!$A$7:$B$8,2,FALSE),"")</f>
        <v>ADMIN</v>
      </c>
      <c r="C2777" s="23" t="str">
        <f>+IFERROR(VLOOKUP(AT2777,'[2]Listas anexo 1'!$A$13:$B$15,2,FALSE),"")</f>
        <v>ADMINYCOOR</v>
      </c>
      <c r="D2777" s="23" t="str">
        <f>+IFERROR(VLOOKUP(AT2777,'[2]Listas anexo 1'!$A$13:$C$15,3,FALSE),"")</f>
        <v>CONTRIBUIR</v>
      </c>
      <c r="E2777" s="23" t="str">
        <f>+IFERROR(VLOOKUP(AT2777,'[2]Listas anexo 1'!$A$19:$B$21,2,FALSE),"")</f>
        <v>ADMINOB</v>
      </c>
      <c r="F2777" s="23" t="str">
        <f>+IFERROR(VLOOKUP(AV2777,'[2]Listas anexo 1'!$J$13:$K$21,2,FALSE),"")</f>
        <v>ADOBIII</v>
      </c>
      <c r="G2777" s="23" t="str">
        <f>+IFERROR(VLOOKUP(AW2777,'[2]LISTAS ANEXO 1. 2'!$A$9:$B$38,2,FALSE),"")</f>
        <v>AX</v>
      </c>
      <c r="H2777" s="23" t="str">
        <f>+IFERROR(IF(C2777="ADMINYCOOR",VLOOKUP(AY2777,'[2]LISTAS ANEXO 1. 3'!$B$13:$C$42,2,FALSE),IF(C2777="TASAS",VLOOKUP(AY2777,'[2]LISTAS ANEXO 1. 3'!$B$43:$C$51,2,FALSE),IF(C2777="FORTALECIMIENTO",VLOOKUP(AY2777,'[2]LISTAS ANEXO 1. 3'!$B$52:$C$58,2,FALSE),""))),"")</f>
        <v>OO</v>
      </c>
      <c r="I2777" s="23" t="str">
        <f>+IFERROR(VLOOKUP(#REF!,'[2]LISTAS ANEXO 1. 4'!$B$74:$C$90,2,FALSE),"")</f>
        <v/>
      </c>
      <c r="J2777" s="23" t="str">
        <f>+IFERROR(VLOOKUP(X2777,[2]ORDINALES!$B$2:$C$5,2,FALSE),"")</f>
        <v>CTADOS</v>
      </c>
      <c r="K2777" s="23" t="str">
        <f>+IFERROR(VLOOKUP(#REF!,[2]REGION!$G$2:$I$1125,2,FALSE),"")</f>
        <v/>
      </c>
      <c r="L2777" s="23" t="str">
        <f>+IFERROR(VLOOKUP(AI2777,[2]REGION!$G$2:$I$1125,2,FALSE),"")</f>
        <v>ANTIOQUIA</v>
      </c>
      <c r="M2777" s="23" t="str">
        <f>+IFERROR(VLOOKUP(#REF!,[2]ORDINALES!$H$2:$I$382,2,FALSE),"")</f>
        <v/>
      </c>
      <c r="N2777" s="23" t="str">
        <f>IFERROR(VLOOKUP(U2777,'[2]Lista Willy'!$B$11:$D$14,3,FALSE),"")</f>
        <v>REC_11</v>
      </c>
      <c r="O2777" s="24"/>
      <c r="P2777" s="90">
        <v>84013</v>
      </c>
      <c r="Q2777" s="90" t="s">
        <v>540</v>
      </c>
      <c r="R2777" s="90" t="s">
        <v>2496</v>
      </c>
      <c r="S2777" s="90" t="s">
        <v>2687</v>
      </c>
      <c r="T2777" s="90" t="s">
        <v>2496</v>
      </c>
      <c r="U2777" s="90" t="s">
        <v>52</v>
      </c>
      <c r="V2777" s="94" t="s">
        <v>53</v>
      </c>
      <c r="W2777" s="90" t="s">
        <v>54</v>
      </c>
      <c r="X2777" s="90" t="s">
        <v>55</v>
      </c>
      <c r="Y2777" s="90" t="s">
        <v>2698</v>
      </c>
      <c r="Z2777" s="87">
        <v>5000000</v>
      </c>
      <c r="AA2777" s="120"/>
      <c r="AB2777" s="87"/>
      <c r="AC2777" s="87"/>
      <c r="AD2777" s="87"/>
      <c r="AE2777" s="120">
        <v>5000000</v>
      </c>
      <c r="AF2777" s="120"/>
      <c r="AG2777" s="89">
        <v>0</v>
      </c>
      <c r="AH2777" s="90" t="s">
        <v>567</v>
      </c>
      <c r="AI2777" s="90" t="s">
        <v>1388</v>
      </c>
      <c r="AJ2777" s="90" t="s">
        <v>2689</v>
      </c>
      <c r="AK2777" s="90"/>
      <c r="AL2777" s="90" t="s">
        <v>57</v>
      </c>
      <c r="AM2777" s="90"/>
      <c r="AN2777" s="90" t="s">
        <v>57</v>
      </c>
      <c r="AO2777" s="90"/>
      <c r="AP2777" s="90" t="s">
        <v>57</v>
      </c>
      <c r="AQ2777" s="90"/>
      <c r="AR2777" s="90" t="s">
        <v>57</v>
      </c>
      <c r="AS2777" s="90" t="s">
        <v>60</v>
      </c>
      <c r="AT2777" s="90" t="s">
        <v>61</v>
      </c>
      <c r="AU2777" s="97" t="s">
        <v>62</v>
      </c>
      <c r="AV2777" s="98" t="s">
        <v>272</v>
      </c>
      <c r="AW2777" s="98" t="s">
        <v>335</v>
      </c>
      <c r="AX2777" s="97">
        <v>3202004</v>
      </c>
      <c r="AY2777" s="98" t="s">
        <v>336</v>
      </c>
      <c r="AZ2777" s="98" t="s">
        <v>1480</v>
      </c>
      <c r="BA2777" s="24"/>
    </row>
    <row r="2778" spans="1:53" ht="84.75" customHeight="1">
      <c r="A2778" s="23" t="str">
        <f>+IFERROR(VLOOKUP(R2778,'[2]Listas niveles'!$D$2:$E$11,2,FALSE),"")</f>
        <v>DTPA</v>
      </c>
      <c r="B2778" s="23" t="str">
        <f>+IFERROR(VLOOKUP(AS2778,'[2]Listas anexo 1'!$A$7:$B$8,2,FALSE),"")</f>
        <v>ADMIN</v>
      </c>
      <c r="C2778" s="23" t="str">
        <f>+IFERROR(VLOOKUP(AT2778,'[2]Listas anexo 1'!$A$13:$B$15,2,FALSE),"")</f>
        <v>ADMINYCOOR</v>
      </c>
      <c r="D2778" s="23" t="str">
        <f>+IFERROR(VLOOKUP(AT2778,'[2]Listas anexo 1'!$A$13:$C$15,3,FALSE),"")</f>
        <v>CONTRIBUIR</v>
      </c>
      <c r="E2778" s="23" t="str">
        <f>+IFERROR(VLOOKUP(AT2778,'[2]Listas anexo 1'!$A$19:$B$21,2,FALSE),"")</f>
        <v>ADMINOB</v>
      </c>
      <c r="F2778" s="23" t="str">
        <f>+IFERROR(VLOOKUP(AV2778,'[2]Listas anexo 1'!$J$13:$K$21,2,FALSE),"")</f>
        <v>ADOBIII</v>
      </c>
      <c r="G2778" s="23" t="str">
        <f>+IFERROR(VLOOKUP(AW2778,'[2]LISTAS ANEXO 1. 2'!$A$9:$B$38,2,FALSE),"")</f>
        <v>AX</v>
      </c>
      <c r="H2778" s="23" t="str">
        <f>+IFERROR(IF(C2778="ADMINYCOOR",VLOOKUP(AY2778,'[2]LISTAS ANEXO 1. 3'!$B$13:$C$42,2,FALSE),IF(C2778="TASAS",VLOOKUP(AY2778,'[2]LISTAS ANEXO 1. 3'!$B$43:$C$51,2,FALSE),IF(C2778="FORTALECIMIENTO",VLOOKUP(AY2778,'[2]LISTAS ANEXO 1. 3'!$B$52:$C$58,2,FALSE),""))),"")</f>
        <v>OO</v>
      </c>
      <c r="I2778" s="23" t="str">
        <f>+IFERROR(VLOOKUP(#REF!,'[2]LISTAS ANEXO 1. 4'!$B$74:$C$90,2,FALSE),"")</f>
        <v/>
      </c>
      <c r="J2778" s="23" t="str">
        <f>+IFERROR(VLOOKUP(X2778,[2]ORDINALES!$B$2:$C$5,2,FALSE),"")</f>
        <v>CTADOS</v>
      </c>
      <c r="K2778" s="23" t="str">
        <f>+IFERROR(VLOOKUP(#REF!,[2]REGION!$G$2:$I$1125,2,FALSE),"")</f>
        <v/>
      </c>
      <c r="L2778" s="23" t="str">
        <f>+IFERROR(VLOOKUP(AI2778,[2]REGION!$G$2:$I$1125,2,FALSE),"")</f>
        <v>ANTIOQUIA</v>
      </c>
      <c r="M2778" s="23" t="str">
        <f>+IFERROR(VLOOKUP(#REF!,[2]ORDINALES!$H$2:$I$382,2,FALSE),"")</f>
        <v/>
      </c>
      <c r="N2778" s="23" t="str">
        <f>IFERROR(VLOOKUP(U2778,'[2]Lista Willy'!$B$11:$D$14,3,FALSE),"")</f>
        <v>REC_11</v>
      </c>
      <c r="O2778" s="24"/>
      <c r="P2778" s="90">
        <v>84014</v>
      </c>
      <c r="Q2778" s="90" t="s">
        <v>540</v>
      </c>
      <c r="R2778" s="90" t="s">
        <v>2496</v>
      </c>
      <c r="S2778" s="90" t="s">
        <v>2687</v>
      </c>
      <c r="T2778" s="90" t="s">
        <v>2496</v>
      </c>
      <c r="U2778" s="90" t="s">
        <v>52</v>
      </c>
      <c r="V2778" s="94" t="s">
        <v>53</v>
      </c>
      <c r="W2778" s="90" t="s">
        <v>54</v>
      </c>
      <c r="X2778" s="90" t="s">
        <v>55</v>
      </c>
      <c r="Y2778" s="90" t="s">
        <v>2699</v>
      </c>
      <c r="Z2778" s="87">
        <v>5000000</v>
      </c>
      <c r="AA2778" s="120"/>
      <c r="AB2778" s="87"/>
      <c r="AC2778" s="87"/>
      <c r="AD2778" s="87"/>
      <c r="AE2778" s="120">
        <v>5000000</v>
      </c>
      <c r="AF2778" s="120"/>
      <c r="AG2778" s="89">
        <v>0</v>
      </c>
      <c r="AH2778" s="90" t="s">
        <v>567</v>
      </c>
      <c r="AI2778" s="90" t="s">
        <v>1388</v>
      </c>
      <c r="AJ2778" s="90" t="s">
        <v>2689</v>
      </c>
      <c r="AK2778" s="90"/>
      <c r="AL2778" s="90" t="s">
        <v>57</v>
      </c>
      <c r="AM2778" s="90"/>
      <c r="AN2778" s="90" t="s">
        <v>57</v>
      </c>
      <c r="AO2778" s="90"/>
      <c r="AP2778" s="90" t="s">
        <v>57</v>
      </c>
      <c r="AQ2778" s="90"/>
      <c r="AR2778" s="90" t="s">
        <v>57</v>
      </c>
      <c r="AS2778" s="90" t="s">
        <v>60</v>
      </c>
      <c r="AT2778" s="90" t="s">
        <v>61</v>
      </c>
      <c r="AU2778" s="97" t="s">
        <v>62</v>
      </c>
      <c r="AV2778" s="98" t="s">
        <v>272</v>
      </c>
      <c r="AW2778" s="98" t="s">
        <v>335</v>
      </c>
      <c r="AX2778" s="97">
        <v>3202004</v>
      </c>
      <c r="AY2778" s="98" t="s">
        <v>336</v>
      </c>
      <c r="AZ2778" s="98" t="s">
        <v>1480</v>
      </c>
      <c r="BA2778" s="24"/>
    </row>
    <row r="2779" spans="1:53" ht="84.75" customHeight="1">
      <c r="A2779" s="23" t="str">
        <f>+IFERROR(VLOOKUP(R2779,'[2]Listas niveles'!$D$2:$E$11,2,FALSE),"")</f>
        <v>DTPA</v>
      </c>
      <c r="B2779" s="23" t="str">
        <f>+IFERROR(VLOOKUP(AS2779,'[2]Listas anexo 1'!$A$7:$B$8,2,FALSE),"")</f>
        <v>ADMIN</v>
      </c>
      <c r="C2779" s="23" t="str">
        <f>+IFERROR(VLOOKUP(AT2779,'[2]Listas anexo 1'!$A$13:$B$15,2,FALSE),"")</f>
        <v>ADMINYCOOR</v>
      </c>
      <c r="D2779" s="23" t="str">
        <f>+IFERROR(VLOOKUP(AT2779,'[2]Listas anexo 1'!$A$13:$C$15,3,FALSE),"")</f>
        <v>CONTRIBUIR</v>
      </c>
      <c r="E2779" s="23" t="str">
        <f>+IFERROR(VLOOKUP(AT2779,'[2]Listas anexo 1'!$A$19:$B$21,2,FALSE),"")</f>
        <v>ADMINOB</v>
      </c>
      <c r="F2779" s="23" t="str">
        <f>+IFERROR(VLOOKUP(AV2779,'[2]Listas anexo 1'!$J$13:$K$21,2,FALSE),"")</f>
        <v>ADOBIV</v>
      </c>
      <c r="G2779" s="23" t="str">
        <f>+IFERROR(VLOOKUP(AW2779,'[2]LISTAS ANEXO 1. 2'!$A$9:$B$38,2,FALSE),"")</f>
        <v>AXVI</v>
      </c>
      <c r="H2779" s="23" t="str">
        <f>+IFERROR(IF(C2779="ADMINYCOOR",VLOOKUP(AY2779,'[2]LISTAS ANEXO 1. 3'!$B$13:$C$42,2,FALSE),IF(C2779="TASAS",VLOOKUP(AY2779,'[2]LISTAS ANEXO 1. 3'!$B$43:$C$51,2,FALSE),IF(C2779="FORTALECIMIENTO",VLOOKUP(AY2779,'[2]LISTAS ANEXO 1. 3'!$B$52:$C$58,2,FALSE),""))),"")</f>
        <v>CD</v>
      </c>
      <c r="I2779" s="23" t="str">
        <f>+IFERROR(VLOOKUP(#REF!,'[2]LISTAS ANEXO 1. 4'!$B$74:$C$90,2,FALSE),"")</f>
        <v/>
      </c>
      <c r="J2779" s="23" t="str">
        <f>+IFERROR(VLOOKUP(X2779,[2]ORDINALES!$B$2:$C$5,2,FALSE),"")</f>
        <v>CTADOS</v>
      </c>
      <c r="K2779" s="23" t="str">
        <f>+IFERROR(VLOOKUP(#REF!,[2]REGION!$G$2:$I$1125,2,FALSE),"")</f>
        <v/>
      </c>
      <c r="L2779" s="23" t="str">
        <f>+IFERROR(VLOOKUP(AI2779,[2]REGION!$G$2:$I$1125,2,FALSE),"")</f>
        <v>ANTIOQUIA</v>
      </c>
      <c r="M2779" s="23" t="str">
        <f>+IFERROR(VLOOKUP(#REF!,[2]ORDINALES!$H$2:$I$382,2,FALSE),"")</f>
        <v/>
      </c>
      <c r="N2779" s="23" t="str">
        <f>IFERROR(VLOOKUP(U2779,'[2]Lista Willy'!$B$11:$D$14,3,FALSE),"")</f>
        <v>REC_11</v>
      </c>
      <c r="O2779" s="24"/>
      <c r="P2779" s="90">
        <v>84015</v>
      </c>
      <c r="Q2779" s="90" t="s">
        <v>540</v>
      </c>
      <c r="R2779" s="90" t="s">
        <v>2496</v>
      </c>
      <c r="S2779" s="90" t="s">
        <v>2687</v>
      </c>
      <c r="T2779" s="90" t="s">
        <v>2496</v>
      </c>
      <c r="U2779" s="90" t="s">
        <v>52</v>
      </c>
      <c r="V2779" s="94" t="s">
        <v>53</v>
      </c>
      <c r="W2779" s="90" t="s">
        <v>54</v>
      </c>
      <c r="X2779" s="90" t="s">
        <v>55</v>
      </c>
      <c r="Y2779" s="90" t="s">
        <v>2606</v>
      </c>
      <c r="Z2779" s="87">
        <v>1600000</v>
      </c>
      <c r="AA2779" s="120"/>
      <c r="AB2779" s="87"/>
      <c r="AC2779" s="87"/>
      <c r="AD2779" s="87"/>
      <c r="AE2779" s="120">
        <v>1600000</v>
      </c>
      <c r="AF2779" s="120"/>
      <c r="AG2779" s="89">
        <v>0</v>
      </c>
      <c r="AH2779" s="90" t="s">
        <v>567</v>
      </c>
      <c r="AI2779" s="90" t="s">
        <v>1388</v>
      </c>
      <c r="AJ2779" s="90" t="s">
        <v>2689</v>
      </c>
      <c r="AK2779" s="90"/>
      <c r="AL2779" s="90" t="s">
        <v>57</v>
      </c>
      <c r="AM2779" s="90"/>
      <c r="AN2779" s="90" t="s">
        <v>57</v>
      </c>
      <c r="AO2779" s="90"/>
      <c r="AP2779" s="90" t="s">
        <v>57</v>
      </c>
      <c r="AQ2779" s="90"/>
      <c r="AR2779" s="90" t="s">
        <v>57</v>
      </c>
      <c r="AS2779" s="90" t="s">
        <v>60</v>
      </c>
      <c r="AT2779" s="90" t="s">
        <v>61</v>
      </c>
      <c r="AU2779" s="97" t="s">
        <v>62</v>
      </c>
      <c r="AV2779" s="98" t="s">
        <v>63</v>
      </c>
      <c r="AW2779" s="98" t="s">
        <v>64</v>
      </c>
      <c r="AX2779" s="97">
        <v>3202008</v>
      </c>
      <c r="AY2779" s="98" t="s">
        <v>65</v>
      </c>
      <c r="AZ2779" s="98" t="s">
        <v>175</v>
      </c>
      <c r="BA2779" s="24"/>
    </row>
    <row r="2780" spans="1:53" ht="84.75" customHeight="1">
      <c r="A2780" s="23" t="str">
        <f>+IFERROR(VLOOKUP(R2780,'[2]Listas niveles'!$D$2:$E$11,2,FALSE),"")</f>
        <v>DTPA</v>
      </c>
      <c r="B2780" s="23" t="str">
        <f>+IFERROR(VLOOKUP(AS2780,'[2]Listas anexo 1'!$A$7:$B$8,2,FALSE),"")</f>
        <v>ADMIN</v>
      </c>
      <c r="C2780" s="23" t="str">
        <f>+IFERROR(VLOOKUP(AT2780,'[2]Listas anexo 1'!$A$13:$B$15,2,FALSE),"")</f>
        <v>ADMINYCOOR</v>
      </c>
      <c r="D2780" s="23" t="str">
        <f>+IFERROR(VLOOKUP(AT2780,'[2]Listas anexo 1'!$A$13:$C$15,3,FALSE),"")</f>
        <v>CONTRIBUIR</v>
      </c>
      <c r="E2780" s="23" t="str">
        <f>+IFERROR(VLOOKUP(AT2780,'[2]Listas anexo 1'!$A$19:$B$21,2,FALSE),"")</f>
        <v>ADMINOB</v>
      </c>
      <c r="F2780" s="23" t="str">
        <f>+IFERROR(VLOOKUP(AV2780,'[2]Listas anexo 1'!$J$13:$K$21,2,FALSE),"")</f>
        <v>ADOBIV</v>
      </c>
      <c r="G2780" s="23" t="str">
        <f>+IFERROR(VLOOKUP(AW2780,'[2]LISTAS ANEXO 1. 2'!$A$9:$B$38,2,FALSE),"")</f>
        <v>AXVI</v>
      </c>
      <c r="H2780" s="23" t="str">
        <f>+IFERROR(IF(C2780="ADMINYCOOR",VLOOKUP(AY2780,'[2]LISTAS ANEXO 1. 3'!$B$13:$C$42,2,FALSE),IF(C2780="TASAS",VLOOKUP(AY2780,'[2]LISTAS ANEXO 1. 3'!$B$43:$C$51,2,FALSE),IF(C2780="FORTALECIMIENTO",VLOOKUP(AY2780,'[2]LISTAS ANEXO 1. 3'!$B$52:$C$58,2,FALSE),""))),"")</f>
        <v>CD</v>
      </c>
      <c r="I2780" s="23" t="str">
        <f>+IFERROR(VLOOKUP(#REF!,'[2]LISTAS ANEXO 1. 4'!$B$74:$C$90,2,FALSE),"")</f>
        <v/>
      </c>
      <c r="J2780" s="23" t="str">
        <f>+IFERROR(VLOOKUP(X2780,[2]ORDINALES!$B$2:$C$5,2,FALSE),"")</f>
        <v>CTADOS</v>
      </c>
      <c r="K2780" s="23" t="str">
        <f>+IFERROR(VLOOKUP(#REF!,[2]REGION!$G$2:$I$1125,2,FALSE),"")</f>
        <v/>
      </c>
      <c r="L2780" s="23" t="str">
        <f>+IFERROR(VLOOKUP(AI2780,[2]REGION!$G$2:$I$1125,2,FALSE),"")</f>
        <v>ANTIOQUIA</v>
      </c>
      <c r="M2780" s="23" t="str">
        <f>+IFERROR(VLOOKUP(#REF!,[2]ORDINALES!$H$2:$I$382,2,FALSE),"")</f>
        <v/>
      </c>
      <c r="N2780" s="23" t="str">
        <f>IFERROR(VLOOKUP(U2780,'[2]Lista Willy'!$B$11:$D$14,3,FALSE),"")</f>
        <v>REC_11</v>
      </c>
      <c r="O2780" s="24"/>
      <c r="P2780" s="90">
        <v>84016</v>
      </c>
      <c r="Q2780" s="90" t="s">
        <v>540</v>
      </c>
      <c r="R2780" s="90" t="s">
        <v>2496</v>
      </c>
      <c r="S2780" s="90" t="s">
        <v>2687</v>
      </c>
      <c r="T2780" s="90" t="s">
        <v>2496</v>
      </c>
      <c r="U2780" s="90" t="s">
        <v>52</v>
      </c>
      <c r="V2780" s="94" t="s">
        <v>53</v>
      </c>
      <c r="W2780" s="90" t="s">
        <v>54</v>
      </c>
      <c r="X2780" s="90" t="s">
        <v>55</v>
      </c>
      <c r="Y2780" s="90" t="s">
        <v>2607</v>
      </c>
      <c r="Z2780" s="87">
        <v>5255228</v>
      </c>
      <c r="AA2780" s="120"/>
      <c r="AB2780" s="87"/>
      <c r="AC2780" s="87"/>
      <c r="AD2780" s="87"/>
      <c r="AE2780" s="120">
        <v>5255228</v>
      </c>
      <c r="AF2780" s="120"/>
      <c r="AG2780" s="89">
        <v>0</v>
      </c>
      <c r="AH2780" s="90" t="s">
        <v>567</v>
      </c>
      <c r="AI2780" s="90" t="s">
        <v>1388</v>
      </c>
      <c r="AJ2780" s="90" t="s">
        <v>2689</v>
      </c>
      <c r="AK2780" s="90"/>
      <c r="AL2780" s="90" t="s">
        <v>57</v>
      </c>
      <c r="AM2780" s="90"/>
      <c r="AN2780" s="90" t="s">
        <v>57</v>
      </c>
      <c r="AO2780" s="90"/>
      <c r="AP2780" s="90" t="s">
        <v>57</v>
      </c>
      <c r="AQ2780" s="90"/>
      <c r="AR2780" s="90" t="s">
        <v>57</v>
      </c>
      <c r="AS2780" s="90" t="s">
        <v>60</v>
      </c>
      <c r="AT2780" s="90" t="s">
        <v>61</v>
      </c>
      <c r="AU2780" s="97" t="s">
        <v>62</v>
      </c>
      <c r="AV2780" s="98" t="s">
        <v>63</v>
      </c>
      <c r="AW2780" s="98" t="s">
        <v>64</v>
      </c>
      <c r="AX2780" s="97">
        <v>3202008</v>
      </c>
      <c r="AY2780" s="98" t="s">
        <v>65</v>
      </c>
      <c r="AZ2780" s="98" t="s">
        <v>175</v>
      </c>
      <c r="BA2780" s="24"/>
    </row>
    <row r="2781" spans="1:53" ht="84.75" customHeight="1">
      <c r="A2781" s="23" t="str">
        <f>+IFERROR(VLOOKUP(R2781,'[2]Listas niveles'!$D$2:$E$11,2,FALSE),"")</f>
        <v>DTPA</v>
      </c>
      <c r="B2781" s="23" t="str">
        <f>+IFERROR(VLOOKUP(AS2781,'[2]Listas anexo 1'!$A$7:$B$8,2,FALSE),"")</f>
        <v>ADMIN</v>
      </c>
      <c r="C2781" s="23" t="str">
        <f>+IFERROR(VLOOKUP(AT2781,'[2]Listas anexo 1'!$A$13:$B$15,2,FALSE),"")</f>
        <v>ADMINYCOOR</v>
      </c>
      <c r="D2781" s="23" t="str">
        <f>+IFERROR(VLOOKUP(AT2781,'[2]Listas anexo 1'!$A$13:$C$15,3,FALSE),"")</f>
        <v>CONTRIBUIR</v>
      </c>
      <c r="E2781" s="23" t="str">
        <f>+IFERROR(VLOOKUP(AT2781,'[2]Listas anexo 1'!$A$19:$B$21,2,FALSE),"")</f>
        <v>ADMINOB</v>
      </c>
      <c r="F2781" s="23" t="str">
        <f>+IFERROR(VLOOKUP(AV2781,'[2]Listas anexo 1'!$J$13:$K$21,2,FALSE),"")</f>
        <v>ADOBIV</v>
      </c>
      <c r="G2781" s="23" t="str">
        <f>+IFERROR(VLOOKUP(AW2781,'[2]LISTAS ANEXO 1. 2'!$A$9:$B$38,2,FALSE),"")</f>
        <v>AXVI</v>
      </c>
      <c r="H2781" s="23" t="str">
        <f>+IFERROR(IF(C2781="ADMINYCOOR",VLOOKUP(AY2781,'[2]LISTAS ANEXO 1. 3'!$B$13:$C$42,2,FALSE),IF(C2781="TASAS",VLOOKUP(AY2781,'[2]LISTAS ANEXO 1. 3'!$B$43:$C$51,2,FALSE),IF(C2781="FORTALECIMIENTO",VLOOKUP(AY2781,'[2]LISTAS ANEXO 1. 3'!$B$52:$C$58,2,FALSE),""))),"")</f>
        <v>CD</v>
      </c>
      <c r="I2781" s="23" t="str">
        <f>+IFERROR(VLOOKUP(#REF!,'[2]LISTAS ANEXO 1. 4'!$B$74:$C$90,2,FALSE),"")</f>
        <v/>
      </c>
      <c r="J2781" s="23" t="str">
        <f>+IFERROR(VLOOKUP(X2781,[2]ORDINALES!$B$2:$C$5,2,FALSE),"")</f>
        <v>CTADOS</v>
      </c>
      <c r="K2781" s="23" t="str">
        <f>+IFERROR(VLOOKUP(#REF!,[2]REGION!$G$2:$I$1125,2,FALSE),"")</f>
        <v/>
      </c>
      <c r="L2781" s="23" t="str">
        <f>+IFERROR(VLOOKUP(AI2781,[2]REGION!$G$2:$I$1125,2,FALSE),"")</f>
        <v>ANTIOQUIA</v>
      </c>
      <c r="M2781" s="23" t="str">
        <f>+IFERROR(VLOOKUP(#REF!,[2]ORDINALES!$H$2:$I$382,2,FALSE),"")</f>
        <v/>
      </c>
      <c r="N2781" s="23" t="str">
        <f>IFERROR(VLOOKUP(U2781,'[2]Lista Willy'!$B$11:$D$14,3,FALSE),"")</f>
        <v>REC_11</v>
      </c>
      <c r="O2781" s="24"/>
      <c r="P2781" s="90">
        <v>84017</v>
      </c>
      <c r="Q2781" s="90" t="s">
        <v>540</v>
      </c>
      <c r="R2781" s="90" t="s">
        <v>2496</v>
      </c>
      <c r="S2781" s="90" t="s">
        <v>2687</v>
      </c>
      <c r="T2781" s="90" t="s">
        <v>2496</v>
      </c>
      <c r="U2781" s="90" t="s">
        <v>52</v>
      </c>
      <c r="V2781" s="94" t="s">
        <v>53</v>
      </c>
      <c r="W2781" s="90" t="s">
        <v>54</v>
      </c>
      <c r="X2781" s="90" t="s">
        <v>55</v>
      </c>
      <c r="Y2781" s="90" t="s">
        <v>2577</v>
      </c>
      <c r="Z2781" s="87">
        <v>42230000</v>
      </c>
      <c r="AA2781" s="120"/>
      <c r="AB2781" s="87"/>
      <c r="AC2781" s="87"/>
      <c r="AD2781" s="87"/>
      <c r="AE2781" s="120">
        <v>42230000</v>
      </c>
      <c r="AF2781" s="120"/>
      <c r="AG2781" s="89">
        <v>0</v>
      </c>
      <c r="AH2781" s="90" t="s">
        <v>567</v>
      </c>
      <c r="AI2781" s="90" t="s">
        <v>1388</v>
      </c>
      <c r="AJ2781" s="90" t="s">
        <v>2689</v>
      </c>
      <c r="AK2781" s="90"/>
      <c r="AL2781" s="90" t="s">
        <v>57</v>
      </c>
      <c r="AM2781" s="90"/>
      <c r="AN2781" s="90" t="s">
        <v>57</v>
      </c>
      <c r="AO2781" s="90"/>
      <c r="AP2781" s="90" t="s">
        <v>57</v>
      </c>
      <c r="AQ2781" s="90"/>
      <c r="AR2781" s="90" t="s">
        <v>57</v>
      </c>
      <c r="AS2781" s="90" t="s">
        <v>60</v>
      </c>
      <c r="AT2781" s="90" t="s">
        <v>61</v>
      </c>
      <c r="AU2781" s="97" t="s">
        <v>62</v>
      </c>
      <c r="AV2781" s="98" t="s">
        <v>63</v>
      </c>
      <c r="AW2781" s="98" t="s">
        <v>64</v>
      </c>
      <c r="AX2781" s="97">
        <v>3202008</v>
      </c>
      <c r="AY2781" s="98" t="s">
        <v>65</v>
      </c>
      <c r="AZ2781" s="98" t="s">
        <v>175</v>
      </c>
      <c r="BA2781" s="24"/>
    </row>
    <row r="2782" spans="1:53" ht="84.75" customHeight="1">
      <c r="A2782" s="23" t="str">
        <f>+IFERROR(VLOOKUP(R2782,'[2]Listas niveles'!$D$2:$E$11,2,FALSE),"")</f>
        <v>DTPA</v>
      </c>
      <c r="B2782" s="23" t="str">
        <f>+IFERROR(VLOOKUP(AS2782,'[2]Listas anexo 1'!$A$7:$B$8,2,FALSE),"")</f>
        <v>ADMIN</v>
      </c>
      <c r="C2782" s="23" t="str">
        <f>+IFERROR(VLOOKUP(AT2782,'[2]Listas anexo 1'!$A$13:$B$15,2,FALSE),"")</f>
        <v>ADMINYCOOR</v>
      </c>
      <c r="D2782" s="23" t="str">
        <f>+IFERROR(VLOOKUP(AT2782,'[2]Listas anexo 1'!$A$13:$C$15,3,FALSE),"")</f>
        <v>CONTRIBUIR</v>
      </c>
      <c r="E2782" s="23" t="str">
        <f>+IFERROR(VLOOKUP(AT2782,'[2]Listas anexo 1'!$A$19:$B$21,2,FALSE),"")</f>
        <v>ADMINOB</v>
      </c>
      <c r="F2782" s="23" t="str">
        <f>+IFERROR(VLOOKUP(AV2782,'[2]Listas anexo 1'!$J$13:$K$21,2,FALSE),"")</f>
        <v>ADOBIV</v>
      </c>
      <c r="G2782" s="23" t="str">
        <f>+IFERROR(VLOOKUP(AW2782,'[2]LISTAS ANEXO 1. 2'!$A$9:$B$38,2,FALSE),"")</f>
        <v>AXVI</v>
      </c>
      <c r="H2782" s="23" t="str">
        <f>+IFERROR(IF(C2782="ADMINYCOOR",VLOOKUP(AY2782,'[2]LISTAS ANEXO 1. 3'!$B$13:$C$42,2,FALSE),IF(C2782="TASAS",VLOOKUP(AY2782,'[2]LISTAS ANEXO 1. 3'!$B$43:$C$51,2,FALSE),IF(C2782="FORTALECIMIENTO",VLOOKUP(AY2782,'[2]LISTAS ANEXO 1. 3'!$B$52:$C$58,2,FALSE),""))),"")</f>
        <v>CD</v>
      </c>
      <c r="I2782" s="23" t="str">
        <f>+IFERROR(VLOOKUP(#REF!,'[2]LISTAS ANEXO 1. 4'!$B$74:$C$90,2,FALSE),"")</f>
        <v/>
      </c>
      <c r="J2782" s="23" t="str">
        <f>+IFERROR(VLOOKUP(X2782,[2]ORDINALES!$B$2:$C$5,2,FALSE),"")</f>
        <v>CTADOS</v>
      </c>
      <c r="K2782" s="23" t="str">
        <f>+IFERROR(VLOOKUP(#REF!,[2]REGION!$G$2:$I$1125,2,FALSE),"")</f>
        <v/>
      </c>
      <c r="L2782" s="23" t="str">
        <f>+IFERROR(VLOOKUP(AI2782,[2]REGION!$G$2:$I$1125,2,FALSE),"")</f>
        <v>ANTIOQUIA</v>
      </c>
      <c r="M2782" s="23" t="str">
        <f>+IFERROR(VLOOKUP(#REF!,[2]ORDINALES!$H$2:$I$382,2,FALSE),"")</f>
        <v/>
      </c>
      <c r="N2782" s="23" t="str">
        <f>IFERROR(VLOOKUP(U2782,'[2]Lista Willy'!$B$11:$D$14,3,FALSE),"")</f>
        <v>REC_11</v>
      </c>
      <c r="O2782" s="24"/>
      <c r="P2782" s="90">
        <v>84018</v>
      </c>
      <c r="Q2782" s="90" t="s">
        <v>540</v>
      </c>
      <c r="R2782" s="90" t="s">
        <v>2496</v>
      </c>
      <c r="S2782" s="90" t="s">
        <v>2687</v>
      </c>
      <c r="T2782" s="90" t="s">
        <v>2496</v>
      </c>
      <c r="U2782" s="90" t="s">
        <v>52</v>
      </c>
      <c r="V2782" s="94" t="s">
        <v>53</v>
      </c>
      <c r="W2782" s="90" t="s">
        <v>54</v>
      </c>
      <c r="X2782" s="90" t="s">
        <v>55</v>
      </c>
      <c r="Y2782" s="90" t="s">
        <v>2700</v>
      </c>
      <c r="Z2782" s="87">
        <v>40000000</v>
      </c>
      <c r="AA2782" s="120"/>
      <c r="AB2782" s="87"/>
      <c r="AC2782" s="87"/>
      <c r="AD2782" s="87"/>
      <c r="AE2782" s="120">
        <v>40000000</v>
      </c>
      <c r="AF2782" s="120"/>
      <c r="AG2782" s="89">
        <v>0</v>
      </c>
      <c r="AH2782" s="90" t="s">
        <v>567</v>
      </c>
      <c r="AI2782" s="90" t="s">
        <v>1388</v>
      </c>
      <c r="AJ2782" s="90" t="s">
        <v>2689</v>
      </c>
      <c r="AK2782" s="90"/>
      <c r="AL2782" s="90" t="s">
        <v>57</v>
      </c>
      <c r="AM2782" s="90"/>
      <c r="AN2782" s="90" t="s">
        <v>57</v>
      </c>
      <c r="AO2782" s="90"/>
      <c r="AP2782" s="90" t="s">
        <v>57</v>
      </c>
      <c r="AQ2782" s="90"/>
      <c r="AR2782" s="90" t="s">
        <v>57</v>
      </c>
      <c r="AS2782" s="90" t="s">
        <v>60</v>
      </c>
      <c r="AT2782" s="90" t="s">
        <v>61</v>
      </c>
      <c r="AU2782" s="97" t="s">
        <v>62</v>
      </c>
      <c r="AV2782" s="98" t="s">
        <v>63</v>
      </c>
      <c r="AW2782" s="98" t="s">
        <v>64</v>
      </c>
      <c r="AX2782" s="97">
        <v>3202008</v>
      </c>
      <c r="AY2782" s="98" t="s">
        <v>65</v>
      </c>
      <c r="AZ2782" s="98" t="s">
        <v>175</v>
      </c>
      <c r="BA2782" s="24"/>
    </row>
    <row r="2783" spans="1:53" ht="84.75" customHeight="1">
      <c r="A2783" s="23" t="str">
        <f>+IFERROR(VLOOKUP(R2783,'[2]Listas niveles'!$D$2:$E$11,2,FALSE),"")</f>
        <v>DTPA</v>
      </c>
      <c r="B2783" s="23" t="str">
        <f>+IFERROR(VLOOKUP(AS2783,'[2]Listas anexo 1'!$A$7:$B$8,2,FALSE),"")</f>
        <v>ADMIN</v>
      </c>
      <c r="C2783" s="23" t="str">
        <f>+IFERROR(VLOOKUP(AT2783,'[2]Listas anexo 1'!$A$13:$B$15,2,FALSE),"")</f>
        <v>ADMINYCOOR</v>
      </c>
      <c r="D2783" s="23" t="str">
        <f>+IFERROR(VLOOKUP(AT2783,'[2]Listas anexo 1'!$A$13:$C$15,3,FALSE),"")</f>
        <v>CONTRIBUIR</v>
      </c>
      <c r="E2783" s="23" t="str">
        <f>+IFERROR(VLOOKUP(AT2783,'[2]Listas anexo 1'!$A$19:$B$21,2,FALSE),"")</f>
        <v>ADMINOB</v>
      </c>
      <c r="F2783" s="23" t="str">
        <f>+IFERROR(VLOOKUP(AV2783,'[2]Listas anexo 1'!$J$13:$K$21,2,FALSE),"")</f>
        <v>ADOBIV</v>
      </c>
      <c r="G2783" s="23" t="str">
        <f>+IFERROR(VLOOKUP(AW2783,'[2]LISTAS ANEXO 1. 2'!$A$9:$B$38,2,FALSE),"")</f>
        <v>AXVI</v>
      </c>
      <c r="H2783" s="23" t="str">
        <f>+IFERROR(IF(C2783="ADMINYCOOR",VLOOKUP(AY2783,'[2]LISTAS ANEXO 1. 3'!$B$13:$C$42,2,FALSE),IF(C2783="TASAS",VLOOKUP(AY2783,'[2]LISTAS ANEXO 1. 3'!$B$43:$C$51,2,FALSE),IF(C2783="FORTALECIMIENTO",VLOOKUP(AY2783,'[2]LISTAS ANEXO 1. 3'!$B$52:$C$58,2,FALSE),""))),"")</f>
        <v>CD</v>
      </c>
      <c r="I2783" s="23" t="str">
        <f>+IFERROR(VLOOKUP(#REF!,'[2]LISTAS ANEXO 1. 4'!$B$74:$C$90,2,FALSE),"")</f>
        <v/>
      </c>
      <c r="J2783" s="23" t="str">
        <f>+IFERROR(VLOOKUP(X2783,[2]ORDINALES!$B$2:$C$5,2,FALSE),"")</f>
        <v>CTADOS</v>
      </c>
      <c r="K2783" s="23" t="str">
        <f>+IFERROR(VLOOKUP(#REF!,[2]REGION!$G$2:$I$1125,2,FALSE),"")</f>
        <v/>
      </c>
      <c r="L2783" s="23" t="str">
        <f>+IFERROR(VLOOKUP(AI2783,[2]REGION!$G$2:$I$1125,2,FALSE),"")</f>
        <v>ANTIOQUIA</v>
      </c>
      <c r="M2783" s="23" t="str">
        <f>+IFERROR(VLOOKUP(#REF!,[2]ORDINALES!$H$2:$I$382,2,FALSE),"")</f>
        <v/>
      </c>
      <c r="N2783" s="23" t="str">
        <f>IFERROR(VLOOKUP(U2783,'[2]Lista Willy'!$B$11:$D$14,3,FALSE),"")</f>
        <v>REC_11</v>
      </c>
      <c r="O2783" s="24"/>
      <c r="P2783" s="90">
        <v>84019</v>
      </c>
      <c r="Q2783" s="90" t="s">
        <v>540</v>
      </c>
      <c r="R2783" s="90" t="s">
        <v>2496</v>
      </c>
      <c r="S2783" s="90" t="s">
        <v>2687</v>
      </c>
      <c r="T2783" s="90" t="s">
        <v>2496</v>
      </c>
      <c r="U2783" s="90" t="s">
        <v>52</v>
      </c>
      <c r="V2783" s="94" t="s">
        <v>53</v>
      </c>
      <c r="W2783" s="90" t="s">
        <v>54</v>
      </c>
      <c r="X2783" s="90" t="s">
        <v>55</v>
      </c>
      <c r="Y2783" s="90" t="s">
        <v>2701</v>
      </c>
      <c r="Z2783" s="87">
        <v>26398900</v>
      </c>
      <c r="AA2783" s="120"/>
      <c r="AB2783" s="87"/>
      <c r="AC2783" s="87"/>
      <c r="AD2783" s="87"/>
      <c r="AE2783" s="120">
        <v>26398900</v>
      </c>
      <c r="AF2783" s="120"/>
      <c r="AG2783" s="89">
        <v>0</v>
      </c>
      <c r="AH2783" s="90" t="s">
        <v>567</v>
      </c>
      <c r="AI2783" s="90" t="s">
        <v>1388</v>
      </c>
      <c r="AJ2783" s="90" t="s">
        <v>2689</v>
      </c>
      <c r="AK2783" s="90"/>
      <c r="AL2783" s="90" t="s">
        <v>57</v>
      </c>
      <c r="AM2783" s="90"/>
      <c r="AN2783" s="90" t="s">
        <v>57</v>
      </c>
      <c r="AO2783" s="90"/>
      <c r="AP2783" s="90" t="s">
        <v>57</v>
      </c>
      <c r="AQ2783" s="90"/>
      <c r="AR2783" s="90" t="s">
        <v>57</v>
      </c>
      <c r="AS2783" s="90" t="s">
        <v>60</v>
      </c>
      <c r="AT2783" s="90" t="s">
        <v>61</v>
      </c>
      <c r="AU2783" s="97" t="s">
        <v>62</v>
      </c>
      <c r="AV2783" s="98" t="s">
        <v>63</v>
      </c>
      <c r="AW2783" s="98" t="s">
        <v>64</v>
      </c>
      <c r="AX2783" s="97">
        <v>3202008</v>
      </c>
      <c r="AY2783" s="98" t="s">
        <v>65</v>
      </c>
      <c r="AZ2783" s="98" t="s">
        <v>175</v>
      </c>
      <c r="BA2783" s="24"/>
    </row>
    <row r="2784" spans="1:53" ht="84.75" customHeight="1">
      <c r="A2784" s="23" t="str">
        <f>+IFERROR(VLOOKUP(R2784,'[2]Listas niveles'!$D$2:$E$11,2,FALSE),"")</f>
        <v>DTPA</v>
      </c>
      <c r="B2784" s="23" t="str">
        <f>+IFERROR(VLOOKUP(AS2784,'[2]Listas anexo 1'!$A$7:$B$8,2,FALSE),"")</f>
        <v>ADMIN</v>
      </c>
      <c r="C2784" s="23" t="str">
        <f>+IFERROR(VLOOKUP(AT2784,'[2]Listas anexo 1'!$A$13:$B$15,2,FALSE),"")</f>
        <v>ADMINYCOOR</v>
      </c>
      <c r="D2784" s="23" t="str">
        <f>+IFERROR(VLOOKUP(AT2784,'[2]Listas anexo 1'!$A$13:$C$15,3,FALSE),"")</f>
        <v>CONTRIBUIR</v>
      </c>
      <c r="E2784" s="23" t="str">
        <f>+IFERROR(VLOOKUP(AT2784,'[2]Listas anexo 1'!$A$19:$B$21,2,FALSE),"")</f>
        <v>ADMINOB</v>
      </c>
      <c r="F2784" s="23" t="str">
        <f>+IFERROR(VLOOKUP(AV2784,'[2]Listas anexo 1'!$J$13:$K$21,2,FALSE),"")</f>
        <v>ADOBIV</v>
      </c>
      <c r="G2784" s="23" t="str">
        <f>+IFERROR(VLOOKUP(AW2784,'[2]LISTAS ANEXO 1. 2'!$A$9:$B$38,2,FALSE),"")</f>
        <v>AXVI</v>
      </c>
      <c r="H2784" s="23" t="str">
        <f>+IFERROR(IF(C2784="ADMINYCOOR",VLOOKUP(AY2784,'[2]LISTAS ANEXO 1. 3'!$B$13:$C$42,2,FALSE),IF(C2784="TASAS",VLOOKUP(AY2784,'[2]LISTAS ANEXO 1. 3'!$B$43:$C$51,2,FALSE),IF(C2784="FORTALECIMIENTO",VLOOKUP(AY2784,'[2]LISTAS ANEXO 1. 3'!$B$52:$C$58,2,FALSE),""))),"")</f>
        <v>CD</v>
      </c>
      <c r="I2784" s="23" t="str">
        <f>+IFERROR(VLOOKUP(#REF!,'[2]LISTAS ANEXO 1. 4'!$B$74:$C$90,2,FALSE),"")</f>
        <v/>
      </c>
      <c r="J2784" s="23" t="str">
        <f>+IFERROR(VLOOKUP(X2784,[2]ORDINALES!$B$2:$C$5,2,FALSE),"")</f>
        <v>CTADOS</v>
      </c>
      <c r="K2784" s="23" t="str">
        <f>+IFERROR(VLOOKUP(#REF!,[2]REGION!$G$2:$I$1125,2,FALSE),"")</f>
        <v/>
      </c>
      <c r="L2784" s="23" t="str">
        <f>+IFERROR(VLOOKUP(AI2784,[2]REGION!$G$2:$I$1125,2,FALSE),"")</f>
        <v>ANTIOQUIA</v>
      </c>
      <c r="M2784" s="23" t="str">
        <f>+IFERROR(VLOOKUP(#REF!,[2]ORDINALES!$H$2:$I$382,2,FALSE),"")</f>
        <v/>
      </c>
      <c r="N2784" s="23" t="str">
        <f>IFERROR(VLOOKUP(U2784,'[2]Lista Willy'!$B$11:$D$14,3,FALSE),"")</f>
        <v>REC_11</v>
      </c>
      <c r="O2784" s="24"/>
      <c r="P2784" s="90">
        <v>84020</v>
      </c>
      <c r="Q2784" s="90" t="s">
        <v>540</v>
      </c>
      <c r="R2784" s="90" t="s">
        <v>2496</v>
      </c>
      <c r="S2784" s="90" t="s">
        <v>2687</v>
      </c>
      <c r="T2784" s="90" t="s">
        <v>2496</v>
      </c>
      <c r="U2784" s="90" t="s">
        <v>52</v>
      </c>
      <c r="V2784" s="94" t="s">
        <v>53</v>
      </c>
      <c r="W2784" s="90" t="s">
        <v>54</v>
      </c>
      <c r="X2784" s="90" t="s">
        <v>55</v>
      </c>
      <c r="Y2784" s="90" t="s">
        <v>2684</v>
      </c>
      <c r="Z2784" s="87">
        <v>37290000</v>
      </c>
      <c r="AA2784" s="120"/>
      <c r="AB2784" s="87"/>
      <c r="AC2784" s="87"/>
      <c r="AD2784" s="87"/>
      <c r="AE2784" s="120">
        <v>37290000</v>
      </c>
      <c r="AF2784" s="120"/>
      <c r="AG2784" s="89">
        <v>0</v>
      </c>
      <c r="AH2784" s="90" t="s">
        <v>567</v>
      </c>
      <c r="AI2784" s="90" t="s">
        <v>1388</v>
      </c>
      <c r="AJ2784" s="90" t="s">
        <v>2689</v>
      </c>
      <c r="AK2784" s="90"/>
      <c r="AL2784" s="90" t="s">
        <v>57</v>
      </c>
      <c r="AM2784" s="90"/>
      <c r="AN2784" s="90" t="s">
        <v>57</v>
      </c>
      <c r="AO2784" s="90"/>
      <c r="AP2784" s="90" t="s">
        <v>57</v>
      </c>
      <c r="AQ2784" s="90"/>
      <c r="AR2784" s="90" t="s">
        <v>57</v>
      </c>
      <c r="AS2784" s="90" t="s">
        <v>60</v>
      </c>
      <c r="AT2784" s="90" t="s">
        <v>61</v>
      </c>
      <c r="AU2784" s="97" t="s">
        <v>62</v>
      </c>
      <c r="AV2784" s="98" t="s">
        <v>63</v>
      </c>
      <c r="AW2784" s="98" t="s">
        <v>64</v>
      </c>
      <c r="AX2784" s="97">
        <v>3202008</v>
      </c>
      <c r="AY2784" s="98" t="s">
        <v>65</v>
      </c>
      <c r="AZ2784" s="98" t="s">
        <v>175</v>
      </c>
      <c r="BA2784" s="24"/>
    </row>
    <row r="2785" spans="1:53" ht="84.75" customHeight="1">
      <c r="A2785" s="23" t="str">
        <f>+IFERROR(VLOOKUP(R2785,'[2]Listas niveles'!$D$2:$E$11,2,FALSE),"")</f>
        <v>DTPA</v>
      </c>
      <c r="B2785" s="23" t="str">
        <f>+IFERROR(VLOOKUP(AS2785,'[2]Listas anexo 1'!$A$7:$B$8,2,FALSE),"")</f>
        <v>ADMIN</v>
      </c>
      <c r="C2785" s="23" t="str">
        <f>+IFERROR(VLOOKUP(AT2785,'[2]Listas anexo 1'!$A$13:$B$15,2,FALSE),"")</f>
        <v>ADMINYCOOR</v>
      </c>
      <c r="D2785" s="23" t="str">
        <f>+IFERROR(VLOOKUP(AT2785,'[2]Listas anexo 1'!$A$13:$C$15,3,FALSE),"")</f>
        <v>CONTRIBUIR</v>
      </c>
      <c r="E2785" s="23" t="str">
        <f>+IFERROR(VLOOKUP(AT2785,'[2]Listas anexo 1'!$A$19:$B$21,2,FALSE),"")</f>
        <v>ADMINOB</v>
      </c>
      <c r="F2785" s="23" t="str">
        <f>+IFERROR(VLOOKUP(AV2785,'[2]Listas anexo 1'!$J$13:$K$21,2,FALSE),"")</f>
        <v>ADOBIV</v>
      </c>
      <c r="G2785" s="23" t="str">
        <f>+IFERROR(VLOOKUP(AW2785,'[2]LISTAS ANEXO 1. 2'!$A$9:$B$38,2,FALSE),"")</f>
        <v>AXVI</v>
      </c>
      <c r="H2785" s="23" t="str">
        <f>+IFERROR(IF(C2785="ADMINYCOOR",VLOOKUP(AY2785,'[2]LISTAS ANEXO 1. 3'!$B$13:$C$42,2,FALSE),IF(C2785="TASAS",VLOOKUP(AY2785,'[2]LISTAS ANEXO 1. 3'!$B$43:$C$51,2,FALSE),IF(C2785="FORTALECIMIENTO",VLOOKUP(AY2785,'[2]LISTAS ANEXO 1. 3'!$B$52:$C$58,2,FALSE),""))),"")</f>
        <v>CD</v>
      </c>
      <c r="I2785" s="23" t="str">
        <f>+IFERROR(VLOOKUP(#REF!,'[2]LISTAS ANEXO 1. 4'!$B$74:$C$90,2,FALSE),"")</f>
        <v/>
      </c>
      <c r="J2785" s="23" t="str">
        <f>+IFERROR(VLOOKUP(X2785,[2]ORDINALES!$B$2:$C$5,2,FALSE),"")</f>
        <v>CTADOS</v>
      </c>
      <c r="K2785" s="23" t="str">
        <f>+IFERROR(VLOOKUP(#REF!,[2]REGION!$G$2:$I$1125,2,FALSE),"")</f>
        <v/>
      </c>
      <c r="L2785" s="23" t="str">
        <f>+IFERROR(VLOOKUP(AI2785,[2]REGION!$G$2:$I$1125,2,FALSE),"")</f>
        <v>ANTIOQUIA</v>
      </c>
      <c r="M2785" s="23" t="str">
        <f>+IFERROR(VLOOKUP(#REF!,[2]ORDINALES!$H$2:$I$382,2,FALSE),"")</f>
        <v/>
      </c>
      <c r="N2785" s="23" t="str">
        <f>IFERROR(VLOOKUP(U2785,'[2]Lista Willy'!$B$11:$D$14,3,FALSE),"")</f>
        <v>REC_11</v>
      </c>
      <c r="O2785" s="24"/>
      <c r="P2785" s="90">
        <v>84021</v>
      </c>
      <c r="Q2785" s="90" t="s">
        <v>540</v>
      </c>
      <c r="R2785" s="90" t="s">
        <v>2496</v>
      </c>
      <c r="S2785" s="90" t="s">
        <v>2687</v>
      </c>
      <c r="T2785" s="90" t="s">
        <v>2496</v>
      </c>
      <c r="U2785" s="90" t="s">
        <v>52</v>
      </c>
      <c r="V2785" s="94" t="s">
        <v>53</v>
      </c>
      <c r="W2785" s="90" t="s">
        <v>54</v>
      </c>
      <c r="X2785" s="90" t="s">
        <v>55</v>
      </c>
      <c r="Y2785" s="90" t="s">
        <v>2619</v>
      </c>
      <c r="Z2785" s="87">
        <v>4000000</v>
      </c>
      <c r="AA2785" s="120"/>
      <c r="AB2785" s="87"/>
      <c r="AC2785" s="87"/>
      <c r="AD2785" s="87"/>
      <c r="AE2785" s="120">
        <v>4000000</v>
      </c>
      <c r="AF2785" s="120"/>
      <c r="AG2785" s="89">
        <v>0</v>
      </c>
      <c r="AH2785" s="90" t="s">
        <v>567</v>
      </c>
      <c r="AI2785" s="90" t="s">
        <v>1388</v>
      </c>
      <c r="AJ2785" s="90" t="s">
        <v>2689</v>
      </c>
      <c r="AK2785" s="90"/>
      <c r="AL2785" s="90" t="s">
        <v>57</v>
      </c>
      <c r="AM2785" s="90"/>
      <c r="AN2785" s="90" t="s">
        <v>57</v>
      </c>
      <c r="AO2785" s="90"/>
      <c r="AP2785" s="90" t="s">
        <v>57</v>
      </c>
      <c r="AQ2785" s="90"/>
      <c r="AR2785" s="90" t="s">
        <v>57</v>
      </c>
      <c r="AS2785" s="90" t="s">
        <v>60</v>
      </c>
      <c r="AT2785" s="90" t="s">
        <v>61</v>
      </c>
      <c r="AU2785" s="97" t="s">
        <v>62</v>
      </c>
      <c r="AV2785" s="98" t="s">
        <v>63</v>
      </c>
      <c r="AW2785" s="98" t="s">
        <v>64</v>
      </c>
      <c r="AX2785" s="97">
        <v>3202008</v>
      </c>
      <c r="AY2785" s="98" t="s">
        <v>65</v>
      </c>
      <c r="AZ2785" s="98" t="s">
        <v>175</v>
      </c>
      <c r="BA2785" s="24"/>
    </row>
    <row r="2786" spans="1:53" ht="84.75" customHeight="1">
      <c r="A2786" s="23" t="str">
        <f>+IFERROR(VLOOKUP(R2786,'[2]Listas niveles'!$D$2:$E$11,2,FALSE),"")</f>
        <v>DTPA</v>
      </c>
      <c r="B2786" s="23" t="str">
        <f>+IFERROR(VLOOKUP(AS2786,'[2]Listas anexo 1'!$A$7:$B$8,2,FALSE),"")</f>
        <v>ADMIN</v>
      </c>
      <c r="C2786" s="23" t="str">
        <f>+IFERROR(VLOOKUP(AT2786,'[2]Listas anexo 1'!$A$13:$B$15,2,FALSE),"")</f>
        <v>ADMINYCOOR</v>
      </c>
      <c r="D2786" s="23" t="str">
        <f>+IFERROR(VLOOKUP(AT2786,'[2]Listas anexo 1'!$A$13:$C$15,3,FALSE),"")</f>
        <v>CONTRIBUIR</v>
      </c>
      <c r="E2786" s="23" t="str">
        <f>+IFERROR(VLOOKUP(AT2786,'[2]Listas anexo 1'!$A$19:$B$21,2,FALSE),"")</f>
        <v>ADMINOB</v>
      </c>
      <c r="F2786" s="23" t="str">
        <f>+IFERROR(VLOOKUP(AV2786,'[2]Listas anexo 1'!$J$13:$K$21,2,FALSE),"")</f>
        <v>ADOBI</v>
      </c>
      <c r="G2786" s="23" t="str">
        <f>+IFERROR(VLOOKUP(AW2786,'[2]LISTAS ANEXO 1. 2'!$A$9:$B$38,2,FALSE),"")</f>
        <v>AI</v>
      </c>
      <c r="H2786" s="23" t="str">
        <f>+IFERROR(IF(C2786="ADMINYCOOR",VLOOKUP(AY2786,'[2]LISTAS ANEXO 1. 3'!$B$13:$C$42,2,FALSE),IF(C2786="TASAS",VLOOKUP(AY2786,'[2]LISTAS ANEXO 1. 3'!$B$43:$C$51,2,FALSE),IF(C2786="FORTALECIMIENTO",VLOOKUP(AY2786,'[2]LISTAS ANEXO 1. 3'!$B$52:$C$58,2,FALSE),""))),"")</f>
        <v>AA</v>
      </c>
      <c r="I2786" s="23" t="str">
        <f>+IFERROR(VLOOKUP(#REF!,'[2]LISTAS ANEXO 1. 4'!$B$74:$C$90,2,FALSE),"")</f>
        <v/>
      </c>
      <c r="J2786" s="23" t="str">
        <f>+IFERROR(VLOOKUP(X2786,[2]ORDINALES!$B$2:$C$5,2,FALSE),"")</f>
        <v>CTADOS</v>
      </c>
      <c r="K2786" s="23" t="str">
        <f>+IFERROR(VLOOKUP(#REF!,[2]REGION!$G$2:$I$1125,2,FALSE),"")</f>
        <v/>
      </c>
      <c r="L2786" s="23" t="str">
        <f>+IFERROR(VLOOKUP(AI2786,[2]REGION!$G$2:$I$1125,2,FALSE),"")</f>
        <v>ANTIOQUIA</v>
      </c>
      <c r="M2786" s="23" t="str">
        <f>+IFERROR(VLOOKUP(#REF!,[2]ORDINALES!$H$2:$I$382,2,FALSE),"")</f>
        <v/>
      </c>
      <c r="N2786" s="23" t="str">
        <f>IFERROR(VLOOKUP(U2786,'[2]Lista Willy'!$B$11:$D$14,3,FALSE),"")</f>
        <v>REC_20</v>
      </c>
      <c r="O2786" s="24"/>
      <c r="P2786" s="90">
        <v>84022</v>
      </c>
      <c r="Q2786" s="90" t="s">
        <v>540</v>
      </c>
      <c r="R2786" s="90" t="s">
        <v>2496</v>
      </c>
      <c r="S2786" s="90" t="s">
        <v>2687</v>
      </c>
      <c r="T2786" s="90" t="s">
        <v>2496</v>
      </c>
      <c r="U2786" s="90" t="s">
        <v>153</v>
      </c>
      <c r="V2786" s="94" t="s">
        <v>154</v>
      </c>
      <c r="W2786" s="90" t="s">
        <v>54</v>
      </c>
      <c r="X2786" s="90" t="s">
        <v>55</v>
      </c>
      <c r="Y2786" s="90" t="s">
        <v>2702</v>
      </c>
      <c r="Z2786" s="87">
        <v>4000000</v>
      </c>
      <c r="AA2786" s="120"/>
      <c r="AB2786" s="87"/>
      <c r="AC2786" s="87"/>
      <c r="AD2786" s="87"/>
      <c r="AE2786" s="120">
        <v>4000000</v>
      </c>
      <c r="AF2786" s="120"/>
      <c r="AG2786" s="89">
        <v>0</v>
      </c>
      <c r="AH2786" s="90" t="s">
        <v>567</v>
      </c>
      <c r="AI2786" s="90" t="s">
        <v>1388</v>
      </c>
      <c r="AJ2786" s="90" t="s">
        <v>2689</v>
      </c>
      <c r="AK2786" s="90"/>
      <c r="AL2786" s="90" t="s">
        <v>57</v>
      </c>
      <c r="AM2786" s="90"/>
      <c r="AN2786" s="90" t="s">
        <v>57</v>
      </c>
      <c r="AO2786" s="90"/>
      <c r="AP2786" s="90" t="s">
        <v>57</v>
      </c>
      <c r="AQ2786" s="90"/>
      <c r="AR2786" s="90" t="s">
        <v>57</v>
      </c>
      <c r="AS2786" s="90" t="s">
        <v>60</v>
      </c>
      <c r="AT2786" s="90" t="s">
        <v>61</v>
      </c>
      <c r="AU2786" s="97" t="s">
        <v>62</v>
      </c>
      <c r="AV2786" s="98" t="s">
        <v>125</v>
      </c>
      <c r="AW2786" s="98" t="s">
        <v>126</v>
      </c>
      <c r="AX2786" s="97">
        <v>3202032</v>
      </c>
      <c r="AY2786" s="98" t="s">
        <v>127</v>
      </c>
      <c r="AZ2786" s="98" t="s">
        <v>128</v>
      </c>
      <c r="BA2786" s="24"/>
    </row>
    <row r="2787" spans="1:53" ht="84.75" customHeight="1">
      <c r="A2787" s="23" t="str">
        <f>+IFERROR(VLOOKUP(R2787,'[2]Listas niveles'!$D$2:$E$11,2,FALSE),"")</f>
        <v>DTPA</v>
      </c>
      <c r="B2787" s="23" t="str">
        <f>+IFERROR(VLOOKUP(AS2787,'[2]Listas anexo 1'!$A$7:$B$8,2,FALSE),"")</f>
        <v>ADMIN</v>
      </c>
      <c r="C2787" s="23" t="str">
        <f>+IFERROR(VLOOKUP(AT2787,'[2]Listas anexo 1'!$A$13:$B$15,2,FALSE),"")</f>
        <v>ADMINYCOOR</v>
      </c>
      <c r="D2787" s="23" t="str">
        <f>+IFERROR(VLOOKUP(AT2787,'[2]Listas anexo 1'!$A$13:$C$15,3,FALSE),"")</f>
        <v>CONTRIBUIR</v>
      </c>
      <c r="E2787" s="23" t="str">
        <f>+IFERROR(VLOOKUP(AT2787,'[2]Listas anexo 1'!$A$19:$B$21,2,FALSE),"")</f>
        <v>ADMINOB</v>
      </c>
      <c r="F2787" s="23" t="str">
        <f>+IFERROR(VLOOKUP(AV2787,'[2]Listas anexo 1'!$J$13:$K$21,2,FALSE),"")</f>
        <v>ADOBI</v>
      </c>
      <c r="G2787" s="23" t="str">
        <f>+IFERROR(VLOOKUP(AW2787,'[2]LISTAS ANEXO 1. 2'!$A$9:$B$38,2,FALSE),"")</f>
        <v>AI</v>
      </c>
      <c r="H2787" s="23" t="str">
        <f>+IFERROR(IF(C2787="ADMINYCOOR",VLOOKUP(AY2787,'[2]LISTAS ANEXO 1. 3'!$B$13:$C$42,2,FALSE),IF(C2787="TASAS",VLOOKUP(AY2787,'[2]LISTAS ANEXO 1. 3'!$B$43:$C$51,2,FALSE),IF(C2787="FORTALECIMIENTO",VLOOKUP(AY2787,'[2]LISTAS ANEXO 1. 3'!$B$52:$C$58,2,FALSE),""))),"")</f>
        <v>AA</v>
      </c>
      <c r="I2787" s="23" t="str">
        <f>+IFERROR(VLOOKUP(#REF!,'[2]LISTAS ANEXO 1. 4'!$B$74:$C$90,2,FALSE),"")</f>
        <v/>
      </c>
      <c r="J2787" s="23" t="str">
        <f>+IFERROR(VLOOKUP(X2787,[2]ORDINALES!$B$2:$C$5,2,FALSE),"")</f>
        <v>CTADOS</v>
      </c>
      <c r="K2787" s="23" t="str">
        <f>+IFERROR(VLOOKUP(#REF!,[2]REGION!$G$2:$I$1125,2,FALSE),"")</f>
        <v/>
      </c>
      <c r="L2787" s="23" t="str">
        <f>+IFERROR(VLOOKUP(AI2787,[2]REGION!$G$2:$I$1125,2,FALSE),"")</f>
        <v>ANTIOQUIA</v>
      </c>
      <c r="M2787" s="23" t="str">
        <f>+IFERROR(VLOOKUP(#REF!,[2]ORDINALES!$H$2:$I$382,2,FALSE),"")</f>
        <v/>
      </c>
      <c r="N2787" s="23" t="str">
        <f>IFERROR(VLOOKUP(U2787,'[2]Lista Willy'!$B$11:$D$14,3,FALSE),"")</f>
        <v>REC_20</v>
      </c>
      <c r="O2787" s="24"/>
      <c r="P2787" s="90">
        <v>84023</v>
      </c>
      <c r="Q2787" s="90" t="s">
        <v>540</v>
      </c>
      <c r="R2787" s="90" t="s">
        <v>2496</v>
      </c>
      <c r="S2787" s="90" t="s">
        <v>2687</v>
      </c>
      <c r="T2787" s="90" t="s">
        <v>2496</v>
      </c>
      <c r="U2787" s="90" t="s">
        <v>153</v>
      </c>
      <c r="V2787" s="94" t="s">
        <v>154</v>
      </c>
      <c r="W2787" s="90" t="s">
        <v>54</v>
      </c>
      <c r="X2787" s="90" t="s">
        <v>55</v>
      </c>
      <c r="Y2787" s="90" t="s">
        <v>2703</v>
      </c>
      <c r="Z2787" s="87">
        <v>5000000</v>
      </c>
      <c r="AA2787" s="120"/>
      <c r="AB2787" s="87"/>
      <c r="AC2787" s="87"/>
      <c r="AD2787" s="87"/>
      <c r="AE2787" s="120">
        <v>5000000</v>
      </c>
      <c r="AF2787" s="120"/>
      <c r="AG2787" s="89">
        <v>0</v>
      </c>
      <c r="AH2787" s="90" t="s">
        <v>567</v>
      </c>
      <c r="AI2787" s="90" t="s">
        <v>1388</v>
      </c>
      <c r="AJ2787" s="90" t="s">
        <v>2689</v>
      </c>
      <c r="AK2787" s="90"/>
      <c r="AL2787" s="90" t="s">
        <v>57</v>
      </c>
      <c r="AM2787" s="90"/>
      <c r="AN2787" s="90" t="s">
        <v>57</v>
      </c>
      <c r="AO2787" s="90"/>
      <c r="AP2787" s="90" t="s">
        <v>57</v>
      </c>
      <c r="AQ2787" s="90"/>
      <c r="AR2787" s="90" t="s">
        <v>57</v>
      </c>
      <c r="AS2787" s="90" t="s">
        <v>60</v>
      </c>
      <c r="AT2787" s="90" t="s">
        <v>61</v>
      </c>
      <c r="AU2787" s="97" t="s">
        <v>62</v>
      </c>
      <c r="AV2787" s="98" t="s">
        <v>125</v>
      </c>
      <c r="AW2787" s="98" t="s">
        <v>126</v>
      </c>
      <c r="AX2787" s="97">
        <v>3202032</v>
      </c>
      <c r="AY2787" s="98" t="s">
        <v>127</v>
      </c>
      <c r="AZ2787" s="98" t="s">
        <v>128</v>
      </c>
      <c r="BA2787" s="24"/>
    </row>
    <row r="2788" spans="1:53" ht="84.75" customHeight="1">
      <c r="A2788" s="23" t="str">
        <f>+IFERROR(VLOOKUP(R2788,'[2]Listas niveles'!$D$2:$E$11,2,FALSE),"")</f>
        <v>DTPA</v>
      </c>
      <c r="B2788" s="23" t="str">
        <f>+IFERROR(VLOOKUP(AS2788,'[2]Listas anexo 1'!$A$7:$B$8,2,FALSE),"")</f>
        <v>ADMIN</v>
      </c>
      <c r="C2788" s="23" t="str">
        <f>+IFERROR(VLOOKUP(AT2788,'[2]Listas anexo 1'!$A$13:$B$15,2,FALSE),"")</f>
        <v>ADMINYCOOR</v>
      </c>
      <c r="D2788" s="23" t="str">
        <f>+IFERROR(VLOOKUP(AT2788,'[2]Listas anexo 1'!$A$13:$C$15,3,FALSE),"")</f>
        <v>CONTRIBUIR</v>
      </c>
      <c r="E2788" s="23" t="str">
        <f>+IFERROR(VLOOKUP(AT2788,'[2]Listas anexo 1'!$A$19:$B$21,2,FALSE),"")</f>
        <v>ADMINOB</v>
      </c>
      <c r="F2788" s="23" t="str">
        <f>+IFERROR(VLOOKUP(AV2788,'[2]Listas anexo 1'!$J$13:$K$21,2,FALSE),"")</f>
        <v>ADOBI</v>
      </c>
      <c r="G2788" s="23" t="str">
        <f>+IFERROR(VLOOKUP(AW2788,'[2]LISTAS ANEXO 1. 2'!$A$9:$B$38,2,FALSE),"")</f>
        <v>AI</v>
      </c>
      <c r="H2788" s="23" t="str">
        <f>+IFERROR(IF(C2788="ADMINYCOOR",VLOOKUP(AY2788,'[2]LISTAS ANEXO 1. 3'!$B$13:$C$42,2,FALSE),IF(C2788="TASAS",VLOOKUP(AY2788,'[2]LISTAS ANEXO 1. 3'!$B$43:$C$51,2,FALSE),IF(C2788="FORTALECIMIENTO",VLOOKUP(AY2788,'[2]LISTAS ANEXO 1. 3'!$B$52:$C$58,2,FALSE),""))),"")</f>
        <v>AA</v>
      </c>
      <c r="I2788" s="23" t="str">
        <f>+IFERROR(VLOOKUP(#REF!,'[2]LISTAS ANEXO 1. 4'!$B$74:$C$90,2,FALSE),"")</f>
        <v/>
      </c>
      <c r="J2788" s="23" t="str">
        <f>+IFERROR(VLOOKUP(X2788,[2]ORDINALES!$B$2:$C$5,2,FALSE),"")</f>
        <v>CTADOS</v>
      </c>
      <c r="K2788" s="23" t="str">
        <f>+IFERROR(VLOOKUP(#REF!,[2]REGION!$G$2:$I$1125,2,FALSE),"")</f>
        <v/>
      </c>
      <c r="L2788" s="23" t="str">
        <f>+IFERROR(VLOOKUP(AI2788,[2]REGION!$G$2:$I$1125,2,FALSE),"")</f>
        <v>ANTIOQUIA</v>
      </c>
      <c r="M2788" s="23" t="str">
        <f>+IFERROR(VLOOKUP(#REF!,[2]ORDINALES!$H$2:$I$382,2,FALSE),"")</f>
        <v/>
      </c>
      <c r="N2788" s="23" t="str">
        <f>IFERROR(VLOOKUP(U2788,'[2]Lista Willy'!$B$11:$D$14,3,FALSE),"")</f>
        <v>REC_20</v>
      </c>
      <c r="O2788" s="24"/>
      <c r="P2788" s="90">
        <v>84024</v>
      </c>
      <c r="Q2788" s="90" t="s">
        <v>540</v>
      </c>
      <c r="R2788" s="90" t="s">
        <v>2496</v>
      </c>
      <c r="S2788" s="90" t="s">
        <v>2687</v>
      </c>
      <c r="T2788" s="90" t="s">
        <v>2496</v>
      </c>
      <c r="U2788" s="90" t="s">
        <v>153</v>
      </c>
      <c r="V2788" s="94" t="s">
        <v>154</v>
      </c>
      <c r="W2788" s="90" t="s">
        <v>54</v>
      </c>
      <c r="X2788" s="90" t="s">
        <v>55</v>
      </c>
      <c r="Y2788" s="90" t="s">
        <v>2704</v>
      </c>
      <c r="Z2788" s="87">
        <v>12000000</v>
      </c>
      <c r="AA2788" s="120"/>
      <c r="AB2788" s="87"/>
      <c r="AC2788" s="87"/>
      <c r="AD2788" s="87"/>
      <c r="AE2788" s="120">
        <v>12000000</v>
      </c>
      <c r="AF2788" s="120"/>
      <c r="AG2788" s="89">
        <v>0</v>
      </c>
      <c r="AH2788" s="90" t="s">
        <v>567</v>
      </c>
      <c r="AI2788" s="90" t="s">
        <v>1388</v>
      </c>
      <c r="AJ2788" s="90" t="s">
        <v>2689</v>
      </c>
      <c r="AK2788" s="90"/>
      <c r="AL2788" s="90" t="s">
        <v>57</v>
      </c>
      <c r="AM2788" s="90"/>
      <c r="AN2788" s="90" t="s">
        <v>57</v>
      </c>
      <c r="AO2788" s="90"/>
      <c r="AP2788" s="90" t="s">
        <v>57</v>
      </c>
      <c r="AQ2788" s="90"/>
      <c r="AR2788" s="90" t="s">
        <v>57</v>
      </c>
      <c r="AS2788" s="90" t="s">
        <v>60</v>
      </c>
      <c r="AT2788" s="90" t="s">
        <v>61</v>
      </c>
      <c r="AU2788" s="97" t="s">
        <v>62</v>
      </c>
      <c r="AV2788" s="98" t="s">
        <v>125</v>
      </c>
      <c r="AW2788" s="98" t="s">
        <v>126</v>
      </c>
      <c r="AX2788" s="97">
        <v>3202032</v>
      </c>
      <c r="AY2788" s="98" t="s">
        <v>127</v>
      </c>
      <c r="AZ2788" s="98" t="s">
        <v>128</v>
      </c>
      <c r="BA2788" s="24"/>
    </row>
    <row r="2789" spans="1:53" ht="84.75" customHeight="1">
      <c r="A2789" s="23" t="str">
        <f>+IFERROR(VLOOKUP(R2789,'[2]Listas niveles'!$D$2:$E$11,2,FALSE),"")</f>
        <v>DTPA</v>
      </c>
      <c r="B2789" s="23" t="str">
        <f>+IFERROR(VLOOKUP(AS2789,'[2]Listas anexo 1'!$A$7:$B$8,2,FALSE),"")</f>
        <v>ADMIN</v>
      </c>
      <c r="C2789" s="23" t="str">
        <f>+IFERROR(VLOOKUP(AT2789,'[2]Listas anexo 1'!$A$13:$B$15,2,FALSE),"")</f>
        <v>ADMINYCOOR</v>
      </c>
      <c r="D2789" s="23" t="str">
        <f>+IFERROR(VLOOKUP(AT2789,'[2]Listas anexo 1'!$A$13:$C$15,3,FALSE),"")</f>
        <v>CONTRIBUIR</v>
      </c>
      <c r="E2789" s="23" t="str">
        <f>+IFERROR(VLOOKUP(AT2789,'[2]Listas anexo 1'!$A$19:$B$21,2,FALSE),"")</f>
        <v>ADMINOB</v>
      </c>
      <c r="F2789" s="23" t="str">
        <f>+IFERROR(VLOOKUP(AV2789,'[2]Listas anexo 1'!$J$13:$K$21,2,FALSE),"")</f>
        <v>ADOBI</v>
      </c>
      <c r="G2789" s="23" t="str">
        <f>+IFERROR(VLOOKUP(AW2789,'[2]LISTAS ANEXO 1. 2'!$A$9:$B$38,2,FALSE),"")</f>
        <v>AI</v>
      </c>
      <c r="H2789" s="23" t="str">
        <f>+IFERROR(IF(C2789="ADMINYCOOR",VLOOKUP(AY2789,'[2]LISTAS ANEXO 1. 3'!$B$13:$C$42,2,FALSE),IF(C2789="TASAS",VLOOKUP(AY2789,'[2]LISTAS ANEXO 1. 3'!$B$43:$C$51,2,FALSE),IF(C2789="FORTALECIMIENTO",VLOOKUP(AY2789,'[2]LISTAS ANEXO 1. 3'!$B$52:$C$58,2,FALSE),""))),"")</f>
        <v>AA</v>
      </c>
      <c r="I2789" s="23" t="str">
        <f>+IFERROR(VLOOKUP(#REF!,'[2]LISTAS ANEXO 1. 4'!$B$74:$C$90,2,FALSE),"")</f>
        <v/>
      </c>
      <c r="J2789" s="23" t="str">
        <f>+IFERROR(VLOOKUP(X2789,[2]ORDINALES!$B$2:$C$5,2,FALSE),"")</f>
        <v>CTADOS</v>
      </c>
      <c r="K2789" s="23" t="str">
        <f>+IFERROR(VLOOKUP(#REF!,[2]REGION!$G$2:$I$1125,2,FALSE),"")</f>
        <v/>
      </c>
      <c r="L2789" s="23" t="str">
        <f>+IFERROR(VLOOKUP(AI2789,[2]REGION!$G$2:$I$1125,2,FALSE),"")</f>
        <v>ANTIOQUIA</v>
      </c>
      <c r="M2789" s="23" t="str">
        <f>+IFERROR(VLOOKUP(#REF!,[2]ORDINALES!$H$2:$I$382,2,FALSE),"")</f>
        <v/>
      </c>
      <c r="N2789" s="23" t="str">
        <f>IFERROR(VLOOKUP(U2789,'[2]Lista Willy'!$B$11:$D$14,3,FALSE),"")</f>
        <v>REC_20</v>
      </c>
      <c r="O2789" s="24"/>
      <c r="P2789" s="90">
        <v>84025</v>
      </c>
      <c r="Q2789" s="90" t="s">
        <v>540</v>
      </c>
      <c r="R2789" s="90" t="s">
        <v>2496</v>
      </c>
      <c r="S2789" s="90" t="s">
        <v>2687</v>
      </c>
      <c r="T2789" s="90" t="s">
        <v>2496</v>
      </c>
      <c r="U2789" s="90" t="s">
        <v>153</v>
      </c>
      <c r="V2789" s="94" t="s">
        <v>154</v>
      </c>
      <c r="W2789" s="90" t="s">
        <v>54</v>
      </c>
      <c r="X2789" s="90" t="s">
        <v>55</v>
      </c>
      <c r="Y2789" s="90" t="s">
        <v>2705</v>
      </c>
      <c r="Z2789" s="87">
        <v>30000000</v>
      </c>
      <c r="AA2789" s="120"/>
      <c r="AB2789" s="87"/>
      <c r="AC2789" s="87"/>
      <c r="AD2789" s="87"/>
      <c r="AE2789" s="120">
        <v>30000000</v>
      </c>
      <c r="AF2789" s="120"/>
      <c r="AG2789" s="89">
        <v>0</v>
      </c>
      <c r="AH2789" s="90" t="s">
        <v>567</v>
      </c>
      <c r="AI2789" s="90" t="s">
        <v>1388</v>
      </c>
      <c r="AJ2789" s="90" t="s">
        <v>2689</v>
      </c>
      <c r="AK2789" s="90"/>
      <c r="AL2789" s="90" t="s">
        <v>57</v>
      </c>
      <c r="AM2789" s="90"/>
      <c r="AN2789" s="90" t="s">
        <v>57</v>
      </c>
      <c r="AO2789" s="90"/>
      <c r="AP2789" s="90" t="s">
        <v>57</v>
      </c>
      <c r="AQ2789" s="90"/>
      <c r="AR2789" s="90" t="s">
        <v>57</v>
      </c>
      <c r="AS2789" s="90" t="s">
        <v>60</v>
      </c>
      <c r="AT2789" s="90" t="s">
        <v>61</v>
      </c>
      <c r="AU2789" s="97" t="s">
        <v>62</v>
      </c>
      <c r="AV2789" s="98" t="s">
        <v>125</v>
      </c>
      <c r="AW2789" s="98" t="s">
        <v>126</v>
      </c>
      <c r="AX2789" s="97">
        <v>3202032</v>
      </c>
      <c r="AY2789" s="98" t="s">
        <v>127</v>
      </c>
      <c r="AZ2789" s="98" t="s">
        <v>128</v>
      </c>
      <c r="BA2789" s="24"/>
    </row>
    <row r="2790" spans="1:53" ht="84.75" customHeight="1">
      <c r="A2790" s="23" t="str">
        <f>+IFERROR(VLOOKUP(R2790,'[2]Listas niveles'!$D$2:$E$11,2,FALSE),"")</f>
        <v>DTPA</v>
      </c>
      <c r="B2790" s="23" t="str">
        <f>+IFERROR(VLOOKUP(AS2790,'[2]Listas anexo 1'!$A$7:$B$8,2,FALSE),"")</f>
        <v>ADMIN</v>
      </c>
      <c r="C2790" s="23" t="str">
        <f>+IFERROR(VLOOKUP(AT2790,'[2]Listas anexo 1'!$A$13:$B$15,2,FALSE),"")</f>
        <v>ADMINYCOOR</v>
      </c>
      <c r="D2790" s="23" t="str">
        <f>+IFERROR(VLOOKUP(AT2790,'[2]Listas anexo 1'!$A$13:$C$15,3,FALSE),"")</f>
        <v>CONTRIBUIR</v>
      </c>
      <c r="E2790" s="23" t="str">
        <f>+IFERROR(VLOOKUP(AT2790,'[2]Listas anexo 1'!$A$19:$B$21,2,FALSE),"")</f>
        <v>ADMINOB</v>
      </c>
      <c r="F2790" s="23" t="str">
        <f>+IFERROR(VLOOKUP(AV2790,'[2]Listas anexo 1'!$J$13:$K$21,2,FALSE),"")</f>
        <v>ADOBI</v>
      </c>
      <c r="G2790" s="23" t="str">
        <f>+IFERROR(VLOOKUP(AW2790,'[2]LISTAS ANEXO 1. 2'!$A$9:$B$38,2,FALSE),"")</f>
        <v>AI</v>
      </c>
      <c r="H2790" s="23" t="str">
        <f>+IFERROR(IF(C2790="ADMINYCOOR",VLOOKUP(AY2790,'[2]LISTAS ANEXO 1. 3'!$B$13:$C$42,2,FALSE),IF(C2790="TASAS",VLOOKUP(AY2790,'[2]LISTAS ANEXO 1. 3'!$B$43:$C$51,2,FALSE),IF(C2790="FORTALECIMIENTO",VLOOKUP(AY2790,'[2]LISTAS ANEXO 1. 3'!$B$52:$C$58,2,FALSE),""))),"")</f>
        <v>AA</v>
      </c>
      <c r="I2790" s="23" t="str">
        <f>+IFERROR(VLOOKUP(#REF!,'[2]LISTAS ANEXO 1. 4'!$B$74:$C$90,2,FALSE),"")</f>
        <v/>
      </c>
      <c r="J2790" s="23" t="str">
        <f>+IFERROR(VLOOKUP(X2790,[2]ORDINALES!$B$2:$C$5,2,FALSE),"")</f>
        <v>CTADOS</v>
      </c>
      <c r="K2790" s="23" t="str">
        <f>+IFERROR(VLOOKUP(#REF!,[2]REGION!$G$2:$I$1125,2,FALSE),"")</f>
        <v/>
      </c>
      <c r="L2790" s="23" t="str">
        <f>+IFERROR(VLOOKUP(AI2790,[2]REGION!$G$2:$I$1125,2,FALSE),"")</f>
        <v>CAUCA</v>
      </c>
      <c r="M2790" s="23" t="str">
        <f>+IFERROR(VLOOKUP(#REF!,[2]ORDINALES!$H$2:$I$382,2,FALSE),"")</f>
        <v/>
      </c>
      <c r="N2790" s="23" t="str">
        <f>IFERROR(VLOOKUP(U2790,'[2]Lista Willy'!$B$11:$D$14,3,FALSE),"")</f>
        <v>REC_11</v>
      </c>
      <c r="O2790" s="24"/>
      <c r="P2790" s="90">
        <v>85000</v>
      </c>
      <c r="Q2790" s="90" t="s">
        <v>540</v>
      </c>
      <c r="R2790" s="90" t="s">
        <v>2496</v>
      </c>
      <c r="S2790" s="90" t="s">
        <v>2706</v>
      </c>
      <c r="T2790" s="90" t="s">
        <v>2496</v>
      </c>
      <c r="U2790" s="90" t="s">
        <v>52</v>
      </c>
      <c r="V2790" s="94" t="s">
        <v>53</v>
      </c>
      <c r="W2790" s="90" t="s">
        <v>54</v>
      </c>
      <c r="X2790" s="90" t="s">
        <v>55</v>
      </c>
      <c r="Y2790" s="90" t="s">
        <v>2620</v>
      </c>
      <c r="Z2790" s="87">
        <v>3000000</v>
      </c>
      <c r="AA2790" s="120"/>
      <c r="AB2790" s="87"/>
      <c r="AC2790" s="87"/>
      <c r="AD2790" s="87"/>
      <c r="AE2790" s="120">
        <v>3000000</v>
      </c>
      <c r="AF2790" s="120"/>
      <c r="AG2790" s="89">
        <v>0</v>
      </c>
      <c r="AH2790" s="90" t="s">
        <v>567</v>
      </c>
      <c r="AI2790" s="90" t="s">
        <v>1421</v>
      </c>
      <c r="AJ2790" s="90" t="s">
        <v>1422</v>
      </c>
      <c r="AK2790" s="90"/>
      <c r="AL2790" s="90" t="s">
        <v>57</v>
      </c>
      <c r="AM2790" s="90"/>
      <c r="AN2790" s="90" t="s">
        <v>57</v>
      </c>
      <c r="AO2790" s="90"/>
      <c r="AP2790" s="90" t="s">
        <v>57</v>
      </c>
      <c r="AQ2790" s="90"/>
      <c r="AR2790" s="90" t="s">
        <v>57</v>
      </c>
      <c r="AS2790" s="90" t="s">
        <v>60</v>
      </c>
      <c r="AT2790" s="90" t="s">
        <v>61</v>
      </c>
      <c r="AU2790" s="97" t="s">
        <v>62</v>
      </c>
      <c r="AV2790" s="98" t="s">
        <v>125</v>
      </c>
      <c r="AW2790" s="98" t="s">
        <v>126</v>
      </c>
      <c r="AX2790" s="97">
        <v>3202032</v>
      </c>
      <c r="AY2790" s="98" t="s">
        <v>127</v>
      </c>
      <c r="AZ2790" s="98" t="s">
        <v>128</v>
      </c>
      <c r="BA2790" s="24"/>
    </row>
    <row r="2791" spans="1:53" ht="84.75" customHeight="1">
      <c r="A2791" s="23" t="str">
        <f>+IFERROR(VLOOKUP(R2791,'[2]Listas niveles'!$D$2:$E$11,2,FALSE),"")</f>
        <v>DTPA</v>
      </c>
      <c r="B2791" s="23" t="str">
        <f>+IFERROR(VLOOKUP(AS2791,'[2]Listas anexo 1'!$A$7:$B$8,2,FALSE),"")</f>
        <v>ADMIN</v>
      </c>
      <c r="C2791" s="23" t="str">
        <f>+IFERROR(VLOOKUP(AT2791,'[2]Listas anexo 1'!$A$13:$B$15,2,FALSE),"")</f>
        <v>ADMINYCOOR</v>
      </c>
      <c r="D2791" s="23" t="str">
        <f>+IFERROR(VLOOKUP(AT2791,'[2]Listas anexo 1'!$A$13:$C$15,3,FALSE),"")</f>
        <v>CONTRIBUIR</v>
      </c>
      <c r="E2791" s="23" t="str">
        <f>+IFERROR(VLOOKUP(AT2791,'[2]Listas anexo 1'!$A$19:$B$21,2,FALSE),"")</f>
        <v>ADMINOB</v>
      </c>
      <c r="F2791" s="23" t="str">
        <f>+IFERROR(VLOOKUP(AV2791,'[2]Listas anexo 1'!$J$13:$K$21,2,FALSE),"")</f>
        <v>ADOBI</v>
      </c>
      <c r="G2791" s="23" t="str">
        <f>+IFERROR(VLOOKUP(AW2791,'[2]LISTAS ANEXO 1. 2'!$A$9:$B$38,2,FALSE),"")</f>
        <v>AIII</v>
      </c>
      <c r="H2791" s="23" t="str">
        <f>+IFERROR(IF(C2791="ADMINYCOOR",VLOOKUP(AY2791,'[2]LISTAS ANEXO 1. 3'!$B$13:$C$42,2,FALSE),IF(C2791="TASAS",VLOOKUP(AY2791,'[2]LISTAS ANEXO 1. 3'!$B$43:$C$51,2,FALSE),IF(C2791="FORTALECIMIENTO",VLOOKUP(AY2791,'[2]LISTAS ANEXO 1. 3'!$B$52:$C$58,2,FALSE),""))),"")</f>
        <v>DD</v>
      </c>
      <c r="I2791" s="23" t="str">
        <f>+IFERROR(VLOOKUP(#REF!,'[2]LISTAS ANEXO 1. 4'!$B$74:$C$90,2,FALSE),"")</f>
        <v/>
      </c>
      <c r="J2791" s="23" t="str">
        <f>+IFERROR(VLOOKUP(X2791,[2]ORDINALES!$B$2:$C$5,2,FALSE),"")</f>
        <v>CTADOS</v>
      </c>
      <c r="K2791" s="23" t="str">
        <f>+IFERROR(VLOOKUP(#REF!,[2]REGION!$G$2:$I$1125,2,FALSE),"")</f>
        <v/>
      </c>
      <c r="L2791" s="23" t="str">
        <f>+IFERROR(VLOOKUP(AI2791,[2]REGION!$G$2:$I$1125,2,FALSE),"")</f>
        <v>CAUCA</v>
      </c>
      <c r="M2791" s="23" t="str">
        <f>+IFERROR(VLOOKUP(#REF!,[2]ORDINALES!$H$2:$I$382,2,FALSE),"")</f>
        <v/>
      </c>
      <c r="N2791" s="23" t="str">
        <f>IFERROR(VLOOKUP(U2791,'[2]Lista Willy'!$B$11:$D$14,3,FALSE),"")</f>
        <v>REC_11</v>
      </c>
      <c r="O2791" s="24"/>
      <c r="P2791" s="90">
        <v>85001</v>
      </c>
      <c r="Q2791" s="90" t="s">
        <v>540</v>
      </c>
      <c r="R2791" s="90" t="s">
        <v>2496</v>
      </c>
      <c r="S2791" s="90" t="s">
        <v>2706</v>
      </c>
      <c r="T2791" s="90" t="s">
        <v>2496</v>
      </c>
      <c r="U2791" s="90" t="s">
        <v>52</v>
      </c>
      <c r="V2791" s="94" t="s">
        <v>53</v>
      </c>
      <c r="W2791" s="90" t="s">
        <v>54</v>
      </c>
      <c r="X2791" s="90" t="s">
        <v>55</v>
      </c>
      <c r="Y2791" s="90" t="s">
        <v>2707</v>
      </c>
      <c r="Z2791" s="87">
        <v>5000000</v>
      </c>
      <c r="AA2791" s="120"/>
      <c r="AB2791" s="87"/>
      <c r="AC2791" s="87"/>
      <c r="AD2791" s="87"/>
      <c r="AE2791" s="120">
        <v>5000000</v>
      </c>
      <c r="AF2791" s="120"/>
      <c r="AG2791" s="89">
        <v>0</v>
      </c>
      <c r="AH2791" s="90" t="s">
        <v>567</v>
      </c>
      <c r="AI2791" s="90" t="s">
        <v>1421</v>
      </c>
      <c r="AJ2791" s="90" t="s">
        <v>1422</v>
      </c>
      <c r="AK2791" s="90"/>
      <c r="AL2791" s="90" t="s">
        <v>57</v>
      </c>
      <c r="AM2791" s="90"/>
      <c r="AN2791" s="90" t="s">
        <v>57</v>
      </c>
      <c r="AO2791" s="90"/>
      <c r="AP2791" s="90" t="s">
        <v>57</v>
      </c>
      <c r="AQ2791" s="90"/>
      <c r="AR2791" s="90" t="s">
        <v>57</v>
      </c>
      <c r="AS2791" s="90" t="s">
        <v>60</v>
      </c>
      <c r="AT2791" s="90" t="s">
        <v>61</v>
      </c>
      <c r="AU2791" s="97" t="s">
        <v>62</v>
      </c>
      <c r="AV2791" s="98" t="s">
        <v>125</v>
      </c>
      <c r="AW2791" s="98" t="s">
        <v>324</v>
      </c>
      <c r="AX2791" s="97">
        <v>3202005</v>
      </c>
      <c r="AY2791" s="98" t="s">
        <v>325</v>
      </c>
      <c r="AZ2791" s="98" t="s">
        <v>389</v>
      </c>
      <c r="BA2791" s="24"/>
    </row>
    <row r="2792" spans="1:53" ht="84.75" customHeight="1">
      <c r="A2792" s="23" t="str">
        <f>+IFERROR(VLOOKUP(R2792,'[2]Listas niveles'!$D$2:$E$11,2,FALSE),"")</f>
        <v>DTPA</v>
      </c>
      <c r="B2792" s="23" t="str">
        <f>+IFERROR(VLOOKUP(AS2792,'[2]Listas anexo 1'!$A$7:$B$8,2,FALSE),"")</f>
        <v>ADMIN</v>
      </c>
      <c r="C2792" s="23" t="str">
        <f>+IFERROR(VLOOKUP(AT2792,'[2]Listas anexo 1'!$A$13:$B$15,2,FALSE),"")</f>
        <v>ADMINYCOOR</v>
      </c>
      <c r="D2792" s="23" t="str">
        <f>+IFERROR(VLOOKUP(AT2792,'[2]Listas anexo 1'!$A$13:$C$15,3,FALSE),"")</f>
        <v>CONTRIBUIR</v>
      </c>
      <c r="E2792" s="23" t="str">
        <f>+IFERROR(VLOOKUP(AT2792,'[2]Listas anexo 1'!$A$19:$B$21,2,FALSE),"")</f>
        <v>ADMINOB</v>
      </c>
      <c r="F2792" s="23" t="str">
        <f>+IFERROR(VLOOKUP(AV2792,'[2]Listas anexo 1'!$J$13:$K$21,2,FALSE),"")</f>
        <v>ADOBIII</v>
      </c>
      <c r="G2792" s="23" t="str">
        <f>+IFERROR(VLOOKUP(AW2792,'[2]LISTAS ANEXO 1. 2'!$A$9:$B$38,2,FALSE),"")</f>
        <v>AIX</v>
      </c>
      <c r="H2792" s="23" t="str">
        <f>+IFERROR(IF(C2792="ADMINYCOOR",VLOOKUP(AY2792,'[2]LISTAS ANEXO 1. 3'!$B$13:$C$42,2,FALSE),IF(C2792="TASAS",VLOOKUP(AY2792,'[2]LISTAS ANEXO 1. 3'!$B$43:$C$51,2,FALSE),IF(C2792="FORTALECIMIENTO",VLOOKUP(AY2792,'[2]LISTAS ANEXO 1. 3'!$B$52:$C$58,2,FALSE),""))),"")</f>
        <v>NN</v>
      </c>
      <c r="I2792" s="23" t="str">
        <f>+IFERROR(VLOOKUP(#REF!,'[2]LISTAS ANEXO 1. 4'!$B$74:$C$90,2,FALSE),"")</f>
        <v/>
      </c>
      <c r="J2792" s="23" t="str">
        <f>+IFERROR(VLOOKUP(X2792,[2]ORDINALES!$B$2:$C$5,2,FALSE),"")</f>
        <v>CTADOS</v>
      </c>
      <c r="K2792" s="23" t="str">
        <f>+IFERROR(VLOOKUP(#REF!,[2]REGION!$G$2:$I$1125,2,FALSE),"")</f>
        <v/>
      </c>
      <c r="L2792" s="23" t="str">
        <f>+IFERROR(VLOOKUP(AI2792,[2]REGION!$G$2:$I$1125,2,FALSE),"")</f>
        <v>CAUCA</v>
      </c>
      <c r="M2792" s="23" t="str">
        <f>+IFERROR(VLOOKUP(#REF!,[2]ORDINALES!$H$2:$I$382,2,FALSE),"")</f>
        <v/>
      </c>
      <c r="N2792" s="23" t="str">
        <f>IFERROR(VLOOKUP(U2792,'[2]Lista Willy'!$B$11:$D$14,3,FALSE),"")</f>
        <v>REC_11</v>
      </c>
      <c r="O2792" s="24"/>
      <c r="P2792" s="90">
        <v>85002</v>
      </c>
      <c r="Q2792" s="90" t="s">
        <v>540</v>
      </c>
      <c r="R2792" s="90" t="s">
        <v>2496</v>
      </c>
      <c r="S2792" s="90" t="s">
        <v>2706</v>
      </c>
      <c r="T2792" s="90" t="s">
        <v>2496</v>
      </c>
      <c r="U2792" s="90" t="s">
        <v>52</v>
      </c>
      <c r="V2792" s="94" t="s">
        <v>53</v>
      </c>
      <c r="W2792" s="90" t="s">
        <v>54</v>
      </c>
      <c r="X2792" s="90" t="s">
        <v>55</v>
      </c>
      <c r="Y2792" s="90" t="s">
        <v>2575</v>
      </c>
      <c r="Z2792" s="87">
        <v>37762890</v>
      </c>
      <c r="AA2792" s="120"/>
      <c r="AB2792" s="87"/>
      <c r="AC2792" s="87"/>
      <c r="AD2792" s="87"/>
      <c r="AE2792" s="120">
        <v>37762890</v>
      </c>
      <c r="AF2792" s="120"/>
      <c r="AG2792" s="89">
        <v>0</v>
      </c>
      <c r="AH2792" s="90" t="s">
        <v>567</v>
      </c>
      <c r="AI2792" s="90" t="s">
        <v>1421</v>
      </c>
      <c r="AJ2792" s="90" t="s">
        <v>1422</v>
      </c>
      <c r="AK2792" s="90"/>
      <c r="AL2792" s="90" t="s">
        <v>57</v>
      </c>
      <c r="AM2792" s="90"/>
      <c r="AN2792" s="90" t="s">
        <v>57</v>
      </c>
      <c r="AO2792" s="90"/>
      <c r="AP2792" s="90" t="s">
        <v>57</v>
      </c>
      <c r="AQ2792" s="90"/>
      <c r="AR2792" s="90" t="s">
        <v>57</v>
      </c>
      <c r="AS2792" s="90" t="s">
        <v>60</v>
      </c>
      <c r="AT2792" s="90" t="s">
        <v>61</v>
      </c>
      <c r="AU2792" s="97" t="s">
        <v>62</v>
      </c>
      <c r="AV2792" s="98" t="s">
        <v>272</v>
      </c>
      <c r="AW2792" s="98" t="s">
        <v>413</v>
      </c>
      <c r="AX2792" s="97">
        <v>3202014</v>
      </c>
      <c r="AY2792" s="98" t="s">
        <v>418</v>
      </c>
      <c r="AZ2792" s="98" t="s">
        <v>415</v>
      </c>
      <c r="BA2792" s="24"/>
    </row>
    <row r="2793" spans="1:53" ht="84.75" customHeight="1">
      <c r="A2793" s="23" t="str">
        <f>+IFERROR(VLOOKUP(R2793,'[2]Listas niveles'!$D$2:$E$11,2,FALSE),"")</f>
        <v>DTPA</v>
      </c>
      <c r="B2793" s="23" t="str">
        <f>+IFERROR(VLOOKUP(AS2793,'[2]Listas anexo 1'!$A$7:$B$8,2,FALSE),"")</f>
        <v>ADMIN</v>
      </c>
      <c r="C2793" s="23" t="str">
        <f>+IFERROR(VLOOKUP(AT2793,'[2]Listas anexo 1'!$A$13:$B$15,2,FALSE),"")</f>
        <v>ADMINYCOOR</v>
      </c>
      <c r="D2793" s="23" t="str">
        <f>+IFERROR(VLOOKUP(AT2793,'[2]Listas anexo 1'!$A$13:$C$15,3,FALSE),"")</f>
        <v>CONTRIBUIR</v>
      </c>
      <c r="E2793" s="23" t="str">
        <f>+IFERROR(VLOOKUP(AT2793,'[2]Listas anexo 1'!$A$19:$B$21,2,FALSE),"")</f>
        <v>ADMINOB</v>
      </c>
      <c r="F2793" s="23" t="str">
        <f>+IFERROR(VLOOKUP(AV2793,'[2]Listas anexo 1'!$J$13:$K$21,2,FALSE),"")</f>
        <v>ADOBIII</v>
      </c>
      <c r="G2793" s="23" t="str">
        <f>+IFERROR(VLOOKUP(AW2793,'[2]LISTAS ANEXO 1. 2'!$A$9:$B$38,2,FALSE),"")</f>
        <v>AIX</v>
      </c>
      <c r="H2793" s="23" t="str">
        <f>+IFERROR(IF(C2793="ADMINYCOOR",VLOOKUP(AY2793,'[2]LISTAS ANEXO 1. 3'!$B$13:$C$42,2,FALSE),IF(C2793="TASAS",VLOOKUP(AY2793,'[2]LISTAS ANEXO 1. 3'!$B$43:$C$51,2,FALSE),IF(C2793="FORTALECIMIENTO",VLOOKUP(AY2793,'[2]LISTAS ANEXO 1. 3'!$B$52:$C$58,2,FALSE),""))),"")</f>
        <v>NN</v>
      </c>
      <c r="I2793" s="23" t="str">
        <f>+IFERROR(VLOOKUP(#REF!,'[2]LISTAS ANEXO 1. 4'!$B$74:$C$90,2,FALSE),"")</f>
        <v/>
      </c>
      <c r="J2793" s="23" t="str">
        <f>+IFERROR(VLOOKUP(X2793,[2]ORDINALES!$B$2:$C$5,2,FALSE),"")</f>
        <v>CTADOS</v>
      </c>
      <c r="K2793" s="23" t="str">
        <f>+IFERROR(VLOOKUP(#REF!,[2]REGION!$G$2:$I$1125,2,FALSE),"")</f>
        <v/>
      </c>
      <c r="L2793" s="23" t="str">
        <f>+IFERROR(VLOOKUP(AI2793,[2]REGION!$G$2:$I$1125,2,FALSE),"")</f>
        <v>CAUCA</v>
      </c>
      <c r="M2793" s="23" t="str">
        <f>+IFERROR(VLOOKUP(#REF!,[2]ORDINALES!$H$2:$I$382,2,FALSE),"")</f>
        <v/>
      </c>
      <c r="N2793" s="23" t="str">
        <f>IFERROR(VLOOKUP(U2793,'[2]Lista Willy'!$B$11:$D$14,3,FALSE),"")</f>
        <v>REC_11</v>
      </c>
      <c r="O2793" s="24"/>
      <c r="P2793" s="90">
        <v>85003</v>
      </c>
      <c r="Q2793" s="90" t="s">
        <v>540</v>
      </c>
      <c r="R2793" s="90" t="s">
        <v>2496</v>
      </c>
      <c r="S2793" s="90" t="s">
        <v>2706</v>
      </c>
      <c r="T2793" s="90" t="s">
        <v>2496</v>
      </c>
      <c r="U2793" s="90" t="s">
        <v>52</v>
      </c>
      <c r="V2793" s="94" t="s">
        <v>53</v>
      </c>
      <c r="W2793" s="90" t="s">
        <v>54</v>
      </c>
      <c r="X2793" s="90" t="s">
        <v>55</v>
      </c>
      <c r="Y2793" s="90" t="s">
        <v>2708</v>
      </c>
      <c r="Z2793" s="87">
        <v>1500000</v>
      </c>
      <c r="AA2793" s="120"/>
      <c r="AB2793" s="87"/>
      <c r="AC2793" s="87"/>
      <c r="AD2793" s="87"/>
      <c r="AE2793" s="120">
        <v>1500000</v>
      </c>
      <c r="AF2793" s="120"/>
      <c r="AG2793" s="89">
        <v>0</v>
      </c>
      <c r="AH2793" s="90" t="s">
        <v>567</v>
      </c>
      <c r="AI2793" s="90" t="s">
        <v>1421</v>
      </c>
      <c r="AJ2793" s="90" t="s">
        <v>1422</v>
      </c>
      <c r="AK2793" s="90"/>
      <c r="AL2793" s="90" t="s">
        <v>57</v>
      </c>
      <c r="AM2793" s="90"/>
      <c r="AN2793" s="90" t="s">
        <v>57</v>
      </c>
      <c r="AO2793" s="90"/>
      <c r="AP2793" s="90" t="s">
        <v>57</v>
      </c>
      <c r="AQ2793" s="90"/>
      <c r="AR2793" s="90" t="s">
        <v>57</v>
      </c>
      <c r="AS2793" s="90" t="s">
        <v>60</v>
      </c>
      <c r="AT2793" s="90" t="s">
        <v>61</v>
      </c>
      <c r="AU2793" s="97" t="s">
        <v>62</v>
      </c>
      <c r="AV2793" s="98" t="s">
        <v>272</v>
      </c>
      <c r="AW2793" s="98" t="s">
        <v>413</v>
      </c>
      <c r="AX2793" s="97">
        <v>3202014</v>
      </c>
      <c r="AY2793" s="98" t="s">
        <v>418</v>
      </c>
      <c r="AZ2793" s="98" t="s">
        <v>415</v>
      </c>
      <c r="BA2793" s="24"/>
    </row>
    <row r="2794" spans="1:53" ht="84.75" customHeight="1">
      <c r="A2794" s="23" t="str">
        <f>+IFERROR(VLOOKUP(R2794,'[2]Listas niveles'!$D$2:$E$11,2,FALSE),"")</f>
        <v>DTPA</v>
      </c>
      <c r="B2794" s="23" t="str">
        <f>+IFERROR(VLOOKUP(AS2794,'[2]Listas anexo 1'!$A$7:$B$8,2,FALSE),"")</f>
        <v>ADMIN</v>
      </c>
      <c r="C2794" s="23" t="str">
        <f>+IFERROR(VLOOKUP(AT2794,'[2]Listas anexo 1'!$A$13:$B$15,2,FALSE),"")</f>
        <v>ADMINYCOOR</v>
      </c>
      <c r="D2794" s="23" t="str">
        <f>+IFERROR(VLOOKUP(AT2794,'[2]Listas anexo 1'!$A$13:$C$15,3,FALSE),"")</f>
        <v>CONTRIBUIR</v>
      </c>
      <c r="E2794" s="23" t="str">
        <f>+IFERROR(VLOOKUP(AT2794,'[2]Listas anexo 1'!$A$19:$B$21,2,FALSE),"")</f>
        <v>ADMINOB</v>
      </c>
      <c r="F2794" s="23" t="str">
        <f>+IFERROR(VLOOKUP(AV2794,'[2]Listas anexo 1'!$J$13:$K$21,2,FALSE),"")</f>
        <v>ADOBIII</v>
      </c>
      <c r="G2794" s="23" t="str">
        <f>+IFERROR(VLOOKUP(AW2794,'[2]LISTAS ANEXO 1. 2'!$A$9:$B$38,2,FALSE),"")</f>
        <v>AIX</v>
      </c>
      <c r="H2794" s="23" t="str">
        <f>+IFERROR(IF(C2794="ADMINYCOOR",VLOOKUP(AY2794,'[2]LISTAS ANEXO 1. 3'!$B$13:$C$42,2,FALSE),IF(C2794="TASAS",VLOOKUP(AY2794,'[2]LISTAS ANEXO 1. 3'!$B$43:$C$51,2,FALSE),IF(C2794="FORTALECIMIENTO",VLOOKUP(AY2794,'[2]LISTAS ANEXO 1. 3'!$B$52:$C$58,2,FALSE),""))),"")</f>
        <v>NN</v>
      </c>
      <c r="I2794" s="23" t="str">
        <f>+IFERROR(VLOOKUP(#REF!,'[2]LISTAS ANEXO 1. 4'!$B$74:$C$90,2,FALSE),"")</f>
        <v/>
      </c>
      <c r="J2794" s="23" t="str">
        <f>+IFERROR(VLOOKUP(X2794,[2]ORDINALES!$B$2:$C$5,2,FALSE),"")</f>
        <v>CTADOS</v>
      </c>
      <c r="K2794" s="23" t="str">
        <f>+IFERROR(VLOOKUP(#REF!,[2]REGION!$G$2:$I$1125,2,FALSE),"")</f>
        <v/>
      </c>
      <c r="L2794" s="23" t="str">
        <f>+IFERROR(VLOOKUP(AI2794,[2]REGION!$G$2:$I$1125,2,FALSE),"")</f>
        <v>CAUCA</v>
      </c>
      <c r="M2794" s="23" t="str">
        <f>+IFERROR(VLOOKUP(#REF!,[2]ORDINALES!$H$2:$I$382,2,FALSE),"")</f>
        <v/>
      </c>
      <c r="N2794" s="23" t="str">
        <f>IFERROR(VLOOKUP(U2794,'[2]Lista Willy'!$B$11:$D$14,3,FALSE),"")</f>
        <v>REC_11</v>
      </c>
      <c r="O2794" s="24"/>
      <c r="P2794" s="90">
        <v>85004</v>
      </c>
      <c r="Q2794" s="90" t="s">
        <v>540</v>
      </c>
      <c r="R2794" s="90" t="s">
        <v>2496</v>
      </c>
      <c r="S2794" s="90" t="s">
        <v>2706</v>
      </c>
      <c r="T2794" s="90" t="s">
        <v>2496</v>
      </c>
      <c r="U2794" s="90" t="s">
        <v>52</v>
      </c>
      <c r="V2794" s="94" t="s">
        <v>53</v>
      </c>
      <c r="W2794" s="90" t="s">
        <v>54</v>
      </c>
      <c r="X2794" s="90" t="s">
        <v>55</v>
      </c>
      <c r="Y2794" s="90" t="s">
        <v>2709</v>
      </c>
      <c r="Z2794" s="87">
        <v>7800000</v>
      </c>
      <c r="AA2794" s="120"/>
      <c r="AB2794" s="87"/>
      <c r="AC2794" s="87"/>
      <c r="AD2794" s="87"/>
      <c r="AE2794" s="120">
        <v>7800000</v>
      </c>
      <c r="AF2794" s="120"/>
      <c r="AG2794" s="89">
        <v>0</v>
      </c>
      <c r="AH2794" s="90" t="s">
        <v>567</v>
      </c>
      <c r="AI2794" s="90" t="s">
        <v>1421</v>
      </c>
      <c r="AJ2794" s="90" t="s">
        <v>1422</v>
      </c>
      <c r="AK2794" s="90"/>
      <c r="AL2794" s="90" t="s">
        <v>57</v>
      </c>
      <c r="AM2794" s="90"/>
      <c r="AN2794" s="90" t="s">
        <v>57</v>
      </c>
      <c r="AO2794" s="90"/>
      <c r="AP2794" s="90" t="s">
        <v>57</v>
      </c>
      <c r="AQ2794" s="90"/>
      <c r="AR2794" s="90" t="s">
        <v>57</v>
      </c>
      <c r="AS2794" s="90" t="s">
        <v>60</v>
      </c>
      <c r="AT2794" s="90" t="s">
        <v>61</v>
      </c>
      <c r="AU2794" s="97" t="s">
        <v>62</v>
      </c>
      <c r="AV2794" s="98" t="s">
        <v>272</v>
      </c>
      <c r="AW2794" s="98" t="s">
        <v>413</v>
      </c>
      <c r="AX2794" s="97">
        <v>3202014</v>
      </c>
      <c r="AY2794" s="98" t="s">
        <v>418</v>
      </c>
      <c r="AZ2794" s="98" t="s">
        <v>415</v>
      </c>
      <c r="BA2794" s="24"/>
    </row>
    <row r="2795" spans="1:53" ht="84.75" customHeight="1">
      <c r="A2795" s="23" t="str">
        <f>+IFERROR(VLOOKUP(R2795,'[2]Listas niveles'!$D$2:$E$11,2,FALSE),"")</f>
        <v>DTPA</v>
      </c>
      <c r="B2795" s="23" t="str">
        <f>+IFERROR(VLOOKUP(AS2795,'[2]Listas anexo 1'!$A$7:$B$8,2,FALSE),"")</f>
        <v>ADMIN</v>
      </c>
      <c r="C2795" s="23" t="str">
        <f>+IFERROR(VLOOKUP(AT2795,'[2]Listas anexo 1'!$A$13:$B$15,2,FALSE),"")</f>
        <v>ADMINYCOOR</v>
      </c>
      <c r="D2795" s="23" t="str">
        <f>+IFERROR(VLOOKUP(AT2795,'[2]Listas anexo 1'!$A$13:$C$15,3,FALSE),"")</f>
        <v>CONTRIBUIR</v>
      </c>
      <c r="E2795" s="23" t="str">
        <f>+IFERROR(VLOOKUP(AT2795,'[2]Listas anexo 1'!$A$19:$B$21,2,FALSE),"")</f>
        <v>ADMINOB</v>
      </c>
      <c r="F2795" s="23" t="str">
        <f>+IFERROR(VLOOKUP(AV2795,'[2]Listas anexo 1'!$J$13:$K$21,2,FALSE),"")</f>
        <v>ADOBIII</v>
      </c>
      <c r="G2795" s="23" t="str">
        <f>+IFERROR(VLOOKUP(AW2795,'[2]LISTAS ANEXO 1. 2'!$A$9:$B$38,2,FALSE),"")</f>
        <v>AIX</v>
      </c>
      <c r="H2795" s="23" t="str">
        <f>+IFERROR(IF(C2795="ADMINYCOOR",VLOOKUP(AY2795,'[2]LISTAS ANEXO 1. 3'!$B$13:$C$42,2,FALSE),IF(C2795="TASAS",VLOOKUP(AY2795,'[2]LISTAS ANEXO 1. 3'!$B$43:$C$51,2,FALSE),IF(C2795="FORTALECIMIENTO",VLOOKUP(AY2795,'[2]LISTAS ANEXO 1. 3'!$B$52:$C$58,2,FALSE),""))),"")</f>
        <v>NN</v>
      </c>
      <c r="I2795" s="23" t="str">
        <f>+IFERROR(VLOOKUP(#REF!,'[2]LISTAS ANEXO 1. 4'!$B$74:$C$90,2,FALSE),"")</f>
        <v/>
      </c>
      <c r="J2795" s="23" t="str">
        <f>+IFERROR(VLOOKUP(X2795,[2]ORDINALES!$B$2:$C$5,2,FALSE),"")</f>
        <v>CTADOS</v>
      </c>
      <c r="K2795" s="23" t="str">
        <f>+IFERROR(VLOOKUP(#REF!,[2]REGION!$G$2:$I$1125,2,FALSE),"")</f>
        <v/>
      </c>
      <c r="L2795" s="23" t="str">
        <f>+IFERROR(VLOOKUP(AI2795,[2]REGION!$G$2:$I$1125,2,FALSE),"")</f>
        <v>CAUCA</v>
      </c>
      <c r="M2795" s="23" t="str">
        <f>+IFERROR(VLOOKUP(#REF!,[2]ORDINALES!$H$2:$I$382,2,FALSE),"")</f>
        <v/>
      </c>
      <c r="N2795" s="23" t="str">
        <f>IFERROR(VLOOKUP(U2795,'[2]Lista Willy'!$B$11:$D$14,3,FALSE),"")</f>
        <v>REC_11</v>
      </c>
      <c r="O2795" s="24"/>
      <c r="P2795" s="90">
        <v>85005</v>
      </c>
      <c r="Q2795" s="90" t="s">
        <v>540</v>
      </c>
      <c r="R2795" s="90" t="s">
        <v>2496</v>
      </c>
      <c r="S2795" s="90" t="s">
        <v>2706</v>
      </c>
      <c r="T2795" s="90" t="s">
        <v>2496</v>
      </c>
      <c r="U2795" s="90" t="s">
        <v>52</v>
      </c>
      <c r="V2795" s="94" t="s">
        <v>53</v>
      </c>
      <c r="W2795" s="90" t="s">
        <v>54</v>
      </c>
      <c r="X2795" s="90" t="s">
        <v>55</v>
      </c>
      <c r="Y2795" s="90" t="s">
        <v>2710</v>
      </c>
      <c r="Z2795" s="87">
        <v>14000000</v>
      </c>
      <c r="AA2795" s="120"/>
      <c r="AB2795" s="87"/>
      <c r="AC2795" s="87"/>
      <c r="AD2795" s="87"/>
      <c r="AE2795" s="120">
        <v>14000000</v>
      </c>
      <c r="AF2795" s="120"/>
      <c r="AG2795" s="89">
        <v>0</v>
      </c>
      <c r="AH2795" s="90" t="s">
        <v>567</v>
      </c>
      <c r="AI2795" s="90" t="s">
        <v>1421</v>
      </c>
      <c r="AJ2795" s="90" t="s">
        <v>1422</v>
      </c>
      <c r="AK2795" s="90"/>
      <c r="AL2795" s="90" t="s">
        <v>57</v>
      </c>
      <c r="AM2795" s="90"/>
      <c r="AN2795" s="90" t="s">
        <v>57</v>
      </c>
      <c r="AO2795" s="90"/>
      <c r="AP2795" s="90" t="s">
        <v>57</v>
      </c>
      <c r="AQ2795" s="90"/>
      <c r="AR2795" s="90" t="s">
        <v>57</v>
      </c>
      <c r="AS2795" s="90" t="s">
        <v>60</v>
      </c>
      <c r="AT2795" s="90" t="s">
        <v>61</v>
      </c>
      <c r="AU2795" s="97" t="s">
        <v>62</v>
      </c>
      <c r="AV2795" s="98" t="s">
        <v>272</v>
      </c>
      <c r="AW2795" s="98" t="s">
        <v>413</v>
      </c>
      <c r="AX2795" s="97">
        <v>3202014</v>
      </c>
      <c r="AY2795" s="98" t="s">
        <v>418</v>
      </c>
      <c r="AZ2795" s="98" t="s">
        <v>415</v>
      </c>
      <c r="BA2795" s="24"/>
    </row>
    <row r="2796" spans="1:53" ht="84.75" customHeight="1">
      <c r="A2796" s="23" t="str">
        <f>+IFERROR(VLOOKUP(R2796,'[2]Listas niveles'!$D$2:$E$11,2,FALSE),"")</f>
        <v>DTPA</v>
      </c>
      <c r="B2796" s="23" t="str">
        <f>+IFERROR(VLOOKUP(AS2796,'[2]Listas anexo 1'!$A$7:$B$8,2,FALSE),"")</f>
        <v>ADMIN</v>
      </c>
      <c r="C2796" s="23" t="str">
        <f>+IFERROR(VLOOKUP(AT2796,'[2]Listas anexo 1'!$A$13:$B$15,2,FALSE),"")</f>
        <v>ADMINYCOOR</v>
      </c>
      <c r="D2796" s="23" t="str">
        <f>+IFERROR(VLOOKUP(AT2796,'[2]Listas anexo 1'!$A$13:$C$15,3,FALSE),"")</f>
        <v>CONTRIBUIR</v>
      </c>
      <c r="E2796" s="23" t="str">
        <f>+IFERROR(VLOOKUP(AT2796,'[2]Listas anexo 1'!$A$19:$B$21,2,FALSE),"")</f>
        <v>ADMINOB</v>
      </c>
      <c r="F2796" s="23" t="str">
        <f>+IFERROR(VLOOKUP(AV2796,'[2]Listas anexo 1'!$J$13:$K$21,2,FALSE),"")</f>
        <v>ADOBIII</v>
      </c>
      <c r="G2796" s="23" t="str">
        <f>+IFERROR(VLOOKUP(AW2796,'[2]LISTAS ANEXO 1. 2'!$A$9:$B$38,2,FALSE),"")</f>
        <v>AIX</v>
      </c>
      <c r="H2796" s="23" t="str">
        <f>+IFERROR(IF(C2796="ADMINYCOOR",VLOOKUP(AY2796,'[2]LISTAS ANEXO 1. 3'!$B$13:$C$42,2,FALSE),IF(C2796="TASAS",VLOOKUP(AY2796,'[2]LISTAS ANEXO 1. 3'!$B$43:$C$51,2,FALSE),IF(C2796="FORTALECIMIENTO",VLOOKUP(AY2796,'[2]LISTAS ANEXO 1. 3'!$B$52:$C$58,2,FALSE),""))),"")</f>
        <v>NN</v>
      </c>
      <c r="I2796" s="23" t="str">
        <f>+IFERROR(VLOOKUP(#REF!,'[2]LISTAS ANEXO 1. 4'!$B$74:$C$90,2,FALSE),"")</f>
        <v/>
      </c>
      <c r="J2796" s="23" t="str">
        <f>+IFERROR(VLOOKUP(X2796,[2]ORDINALES!$B$2:$C$5,2,FALSE),"")</f>
        <v>CTADOS</v>
      </c>
      <c r="K2796" s="23" t="str">
        <f>+IFERROR(VLOOKUP(#REF!,[2]REGION!$G$2:$I$1125,2,FALSE),"")</f>
        <v/>
      </c>
      <c r="L2796" s="23" t="str">
        <f>+IFERROR(VLOOKUP(AI2796,[2]REGION!$G$2:$I$1125,2,FALSE),"")</f>
        <v>CAUCA</v>
      </c>
      <c r="M2796" s="23" t="str">
        <f>+IFERROR(VLOOKUP(#REF!,[2]ORDINALES!$H$2:$I$382,2,FALSE),"")</f>
        <v/>
      </c>
      <c r="N2796" s="23" t="str">
        <f>IFERROR(VLOOKUP(U2796,'[2]Lista Willy'!$B$11:$D$14,3,FALSE),"")</f>
        <v>REC_11</v>
      </c>
      <c r="O2796" s="24"/>
      <c r="P2796" s="90">
        <v>85006</v>
      </c>
      <c r="Q2796" s="90" t="s">
        <v>540</v>
      </c>
      <c r="R2796" s="90" t="s">
        <v>2496</v>
      </c>
      <c r="S2796" s="90" t="s">
        <v>2706</v>
      </c>
      <c r="T2796" s="90" t="s">
        <v>2496</v>
      </c>
      <c r="U2796" s="90" t="s">
        <v>52</v>
      </c>
      <c r="V2796" s="94" t="s">
        <v>53</v>
      </c>
      <c r="W2796" s="90" t="s">
        <v>54</v>
      </c>
      <c r="X2796" s="90" t="s">
        <v>55</v>
      </c>
      <c r="Y2796" s="90" t="s">
        <v>2711</v>
      </c>
      <c r="Z2796" s="87">
        <v>7000000</v>
      </c>
      <c r="AA2796" s="120"/>
      <c r="AB2796" s="87"/>
      <c r="AC2796" s="87"/>
      <c r="AD2796" s="87"/>
      <c r="AE2796" s="120">
        <v>7000000</v>
      </c>
      <c r="AF2796" s="120"/>
      <c r="AG2796" s="89">
        <v>0</v>
      </c>
      <c r="AH2796" s="90" t="s">
        <v>567</v>
      </c>
      <c r="AI2796" s="90" t="s">
        <v>1421</v>
      </c>
      <c r="AJ2796" s="90" t="s">
        <v>1422</v>
      </c>
      <c r="AK2796" s="90"/>
      <c r="AL2796" s="90" t="s">
        <v>57</v>
      </c>
      <c r="AM2796" s="90"/>
      <c r="AN2796" s="90" t="s">
        <v>57</v>
      </c>
      <c r="AO2796" s="90"/>
      <c r="AP2796" s="90" t="s">
        <v>57</v>
      </c>
      <c r="AQ2796" s="90"/>
      <c r="AR2796" s="90" t="s">
        <v>57</v>
      </c>
      <c r="AS2796" s="90" t="s">
        <v>60</v>
      </c>
      <c r="AT2796" s="90" t="s">
        <v>61</v>
      </c>
      <c r="AU2796" s="97" t="s">
        <v>62</v>
      </c>
      <c r="AV2796" s="98" t="s">
        <v>272</v>
      </c>
      <c r="AW2796" s="98" t="s">
        <v>413</v>
      </c>
      <c r="AX2796" s="97">
        <v>3202014</v>
      </c>
      <c r="AY2796" s="98" t="s">
        <v>418</v>
      </c>
      <c r="AZ2796" s="98" t="s">
        <v>415</v>
      </c>
      <c r="BA2796" s="24"/>
    </row>
    <row r="2797" spans="1:53" ht="84.75" customHeight="1">
      <c r="A2797" s="23" t="str">
        <f>+IFERROR(VLOOKUP(R2797,'[2]Listas niveles'!$D$2:$E$11,2,FALSE),"")</f>
        <v>DTPA</v>
      </c>
      <c r="B2797" s="23" t="str">
        <f>+IFERROR(VLOOKUP(AS2797,'[2]Listas anexo 1'!$A$7:$B$8,2,FALSE),"")</f>
        <v>ADMIN</v>
      </c>
      <c r="C2797" s="23" t="str">
        <f>+IFERROR(VLOOKUP(AT2797,'[2]Listas anexo 1'!$A$13:$B$15,2,FALSE),"")</f>
        <v>ADMINYCOOR</v>
      </c>
      <c r="D2797" s="23" t="str">
        <f>+IFERROR(VLOOKUP(AT2797,'[2]Listas anexo 1'!$A$13:$C$15,3,FALSE),"")</f>
        <v>CONTRIBUIR</v>
      </c>
      <c r="E2797" s="23" t="str">
        <f>+IFERROR(VLOOKUP(AT2797,'[2]Listas anexo 1'!$A$19:$B$21,2,FALSE),"")</f>
        <v>ADMINOB</v>
      </c>
      <c r="F2797" s="23" t="str">
        <f>+IFERROR(VLOOKUP(AV2797,'[2]Listas anexo 1'!$J$13:$K$21,2,FALSE),"")</f>
        <v>ADOBIII</v>
      </c>
      <c r="G2797" s="23" t="str">
        <f>+IFERROR(VLOOKUP(AW2797,'[2]LISTAS ANEXO 1. 2'!$A$9:$B$38,2,FALSE),"")</f>
        <v>AX</v>
      </c>
      <c r="H2797" s="23" t="str">
        <f>+IFERROR(IF(C2797="ADMINYCOOR",VLOOKUP(AY2797,'[2]LISTAS ANEXO 1. 3'!$B$13:$C$42,2,FALSE),IF(C2797="TASAS",VLOOKUP(AY2797,'[2]LISTAS ANEXO 1. 3'!$B$43:$C$51,2,FALSE),IF(C2797="FORTALECIMIENTO",VLOOKUP(AY2797,'[2]LISTAS ANEXO 1. 3'!$B$52:$C$58,2,FALSE),""))),"")</f>
        <v>OO</v>
      </c>
      <c r="I2797" s="23" t="str">
        <f>+IFERROR(VLOOKUP(#REF!,'[2]LISTAS ANEXO 1. 4'!$B$74:$C$90,2,FALSE),"")</f>
        <v/>
      </c>
      <c r="J2797" s="23" t="str">
        <f>+IFERROR(VLOOKUP(X2797,[2]ORDINALES!$B$2:$C$5,2,FALSE),"")</f>
        <v>CTADOS</v>
      </c>
      <c r="K2797" s="23" t="str">
        <f>+IFERROR(VLOOKUP(#REF!,[2]REGION!$G$2:$I$1125,2,FALSE),"")</f>
        <v/>
      </c>
      <c r="L2797" s="23" t="str">
        <f>+IFERROR(VLOOKUP(AI2797,[2]REGION!$G$2:$I$1125,2,FALSE),"")</f>
        <v>CAUCA</v>
      </c>
      <c r="M2797" s="23" t="str">
        <f>+IFERROR(VLOOKUP(#REF!,[2]ORDINALES!$H$2:$I$382,2,FALSE),"")</f>
        <v/>
      </c>
      <c r="N2797" s="23" t="str">
        <f>IFERROR(VLOOKUP(U2797,'[2]Lista Willy'!$B$11:$D$14,3,FALSE),"")</f>
        <v>REC_11</v>
      </c>
      <c r="O2797" s="24"/>
      <c r="P2797" s="90">
        <v>85007</v>
      </c>
      <c r="Q2797" s="90" t="s">
        <v>540</v>
      </c>
      <c r="R2797" s="90" t="s">
        <v>2496</v>
      </c>
      <c r="S2797" s="90" t="s">
        <v>2706</v>
      </c>
      <c r="T2797" s="90" t="s">
        <v>2496</v>
      </c>
      <c r="U2797" s="90" t="s">
        <v>52</v>
      </c>
      <c r="V2797" s="94" t="s">
        <v>53</v>
      </c>
      <c r="W2797" s="90" t="s">
        <v>54</v>
      </c>
      <c r="X2797" s="90" t="s">
        <v>55</v>
      </c>
      <c r="Y2797" s="90" t="s">
        <v>2576</v>
      </c>
      <c r="Z2797" s="87">
        <v>42646120</v>
      </c>
      <c r="AA2797" s="120"/>
      <c r="AB2797" s="87"/>
      <c r="AC2797" s="87"/>
      <c r="AD2797" s="87"/>
      <c r="AE2797" s="120">
        <v>42646120</v>
      </c>
      <c r="AF2797" s="120"/>
      <c r="AG2797" s="89">
        <v>0</v>
      </c>
      <c r="AH2797" s="90" t="s">
        <v>567</v>
      </c>
      <c r="AI2797" s="90" t="s">
        <v>1421</v>
      </c>
      <c r="AJ2797" s="90" t="s">
        <v>1422</v>
      </c>
      <c r="AK2797" s="90"/>
      <c r="AL2797" s="90" t="s">
        <v>57</v>
      </c>
      <c r="AM2797" s="90"/>
      <c r="AN2797" s="90" t="s">
        <v>57</v>
      </c>
      <c r="AO2797" s="90"/>
      <c r="AP2797" s="90" t="s">
        <v>57</v>
      </c>
      <c r="AQ2797" s="90"/>
      <c r="AR2797" s="90" t="s">
        <v>57</v>
      </c>
      <c r="AS2797" s="90" t="s">
        <v>60</v>
      </c>
      <c r="AT2797" s="90" t="s">
        <v>61</v>
      </c>
      <c r="AU2797" s="97" t="s">
        <v>62</v>
      </c>
      <c r="AV2797" s="98" t="s">
        <v>272</v>
      </c>
      <c r="AW2797" s="98" t="s">
        <v>335</v>
      </c>
      <c r="AX2797" s="97">
        <v>3202004</v>
      </c>
      <c r="AY2797" s="98" t="s">
        <v>336</v>
      </c>
      <c r="AZ2797" s="98" t="s">
        <v>888</v>
      </c>
      <c r="BA2797" s="24"/>
    </row>
    <row r="2798" spans="1:53" ht="84.75" customHeight="1">
      <c r="A2798" s="23" t="str">
        <f>+IFERROR(VLOOKUP(R2798,'[2]Listas niveles'!$D$2:$E$11,2,FALSE),"")</f>
        <v>DTPA</v>
      </c>
      <c r="B2798" s="23" t="str">
        <f>+IFERROR(VLOOKUP(AS2798,'[2]Listas anexo 1'!$A$7:$B$8,2,FALSE),"")</f>
        <v>ADMIN</v>
      </c>
      <c r="C2798" s="23" t="str">
        <f>+IFERROR(VLOOKUP(AT2798,'[2]Listas anexo 1'!$A$13:$B$15,2,FALSE),"")</f>
        <v>ADMINYCOOR</v>
      </c>
      <c r="D2798" s="23" t="str">
        <f>+IFERROR(VLOOKUP(AT2798,'[2]Listas anexo 1'!$A$13:$C$15,3,FALSE),"")</f>
        <v>CONTRIBUIR</v>
      </c>
      <c r="E2798" s="23" t="str">
        <f>+IFERROR(VLOOKUP(AT2798,'[2]Listas anexo 1'!$A$19:$B$21,2,FALSE),"")</f>
        <v>ADMINOB</v>
      </c>
      <c r="F2798" s="23" t="str">
        <f>+IFERROR(VLOOKUP(AV2798,'[2]Listas anexo 1'!$J$13:$K$21,2,FALSE),"")</f>
        <v>ADOBIII</v>
      </c>
      <c r="G2798" s="23" t="str">
        <f>+IFERROR(VLOOKUP(AW2798,'[2]LISTAS ANEXO 1. 2'!$A$9:$B$38,2,FALSE),"")</f>
        <v>AX</v>
      </c>
      <c r="H2798" s="23" t="str">
        <f>+IFERROR(IF(C2798="ADMINYCOOR",VLOOKUP(AY2798,'[2]LISTAS ANEXO 1. 3'!$B$13:$C$42,2,FALSE),IF(C2798="TASAS",VLOOKUP(AY2798,'[2]LISTAS ANEXO 1. 3'!$B$43:$C$51,2,FALSE),IF(C2798="FORTALECIMIENTO",VLOOKUP(AY2798,'[2]LISTAS ANEXO 1. 3'!$B$52:$C$58,2,FALSE),""))),"")</f>
        <v>OO</v>
      </c>
      <c r="I2798" s="23" t="str">
        <f>+IFERROR(VLOOKUP(#REF!,'[2]LISTAS ANEXO 1. 4'!$B$74:$C$90,2,FALSE),"")</f>
        <v/>
      </c>
      <c r="J2798" s="23" t="str">
        <f>+IFERROR(VLOOKUP(X2798,[2]ORDINALES!$B$2:$C$5,2,FALSE),"")</f>
        <v>CTADOS</v>
      </c>
      <c r="K2798" s="23" t="str">
        <f>+IFERROR(VLOOKUP(#REF!,[2]REGION!$G$2:$I$1125,2,FALSE),"")</f>
        <v/>
      </c>
      <c r="L2798" s="23" t="str">
        <f>+IFERROR(VLOOKUP(AI2798,[2]REGION!$G$2:$I$1125,2,FALSE),"")</f>
        <v>CAUCA</v>
      </c>
      <c r="M2798" s="23" t="str">
        <f>+IFERROR(VLOOKUP(#REF!,[2]ORDINALES!$H$2:$I$382,2,FALSE),"")</f>
        <v/>
      </c>
      <c r="N2798" s="23" t="str">
        <f>IFERROR(VLOOKUP(U2798,'[2]Lista Willy'!$B$11:$D$14,3,FALSE),"")</f>
        <v>REC_11</v>
      </c>
      <c r="O2798" s="24"/>
      <c r="P2798" s="90">
        <v>85008</v>
      </c>
      <c r="Q2798" s="90" t="s">
        <v>540</v>
      </c>
      <c r="R2798" s="90" t="s">
        <v>2496</v>
      </c>
      <c r="S2798" s="90" t="s">
        <v>2706</v>
      </c>
      <c r="T2798" s="90" t="s">
        <v>2496</v>
      </c>
      <c r="U2798" s="90" t="s">
        <v>52</v>
      </c>
      <c r="V2798" s="94" t="s">
        <v>53</v>
      </c>
      <c r="W2798" s="90" t="s">
        <v>54</v>
      </c>
      <c r="X2798" s="90" t="s">
        <v>55</v>
      </c>
      <c r="Y2798" s="90" t="s">
        <v>2712</v>
      </c>
      <c r="Z2798" s="87">
        <v>2500000</v>
      </c>
      <c r="AA2798" s="120"/>
      <c r="AB2798" s="87"/>
      <c r="AC2798" s="87"/>
      <c r="AD2798" s="87"/>
      <c r="AE2798" s="120">
        <v>2500000</v>
      </c>
      <c r="AF2798" s="120"/>
      <c r="AG2798" s="89">
        <v>0</v>
      </c>
      <c r="AH2798" s="90" t="s">
        <v>567</v>
      </c>
      <c r="AI2798" s="90" t="s">
        <v>1421</v>
      </c>
      <c r="AJ2798" s="90" t="s">
        <v>1422</v>
      </c>
      <c r="AK2798" s="90"/>
      <c r="AL2798" s="90" t="s">
        <v>57</v>
      </c>
      <c r="AM2798" s="90"/>
      <c r="AN2798" s="90" t="s">
        <v>57</v>
      </c>
      <c r="AO2798" s="90"/>
      <c r="AP2798" s="90" t="s">
        <v>57</v>
      </c>
      <c r="AQ2798" s="90"/>
      <c r="AR2798" s="90" t="s">
        <v>57</v>
      </c>
      <c r="AS2798" s="90" t="s">
        <v>60</v>
      </c>
      <c r="AT2798" s="90" t="s">
        <v>61</v>
      </c>
      <c r="AU2798" s="97" t="s">
        <v>62</v>
      </c>
      <c r="AV2798" s="98" t="s">
        <v>272</v>
      </c>
      <c r="AW2798" s="98" t="s">
        <v>335</v>
      </c>
      <c r="AX2798" s="97">
        <v>3202004</v>
      </c>
      <c r="AY2798" s="98" t="s">
        <v>336</v>
      </c>
      <c r="AZ2798" s="98" t="s">
        <v>1480</v>
      </c>
      <c r="BA2798" s="24"/>
    </row>
    <row r="2799" spans="1:53" ht="84.75" customHeight="1">
      <c r="A2799" s="23" t="str">
        <f>+IFERROR(VLOOKUP(R2799,'[2]Listas niveles'!$D$2:$E$11,2,FALSE),"")</f>
        <v>DTPA</v>
      </c>
      <c r="B2799" s="23" t="str">
        <f>+IFERROR(VLOOKUP(AS2799,'[2]Listas anexo 1'!$A$7:$B$8,2,FALSE),"")</f>
        <v>ADMIN</v>
      </c>
      <c r="C2799" s="23" t="str">
        <f>+IFERROR(VLOOKUP(AT2799,'[2]Listas anexo 1'!$A$13:$B$15,2,FALSE),"")</f>
        <v>ADMINYCOOR</v>
      </c>
      <c r="D2799" s="23" t="str">
        <f>+IFERROR(VLOOKUP(AT2799,'[2]Listas anexo 1'!$A$13:$C$15,3,FALSE),"")</f>
        <v>CONTRIBUIR</v>
      </c>
      <c r="E2799" s="23" t="str">
        <f>+IFERROR(VLOOKUP(AT2799,'[2]Listas anexo 1'!$A$19:$B$21,2,FALSE),"")</f>
        <v>ADMINOB</v>
      </c>
      <c r="F2799" s="23" t="str">
        <f>+IFERROR(VLOOKUP(AV2799,'[2]Listas anexo 1'!$J$13:$K$21,2,FALSE),"")</f>
        <v>ADOBIV</v>
      </c>
      <c r="G2799" s="23" t="str">
        <f>+IFERROR(VLOOKUP(AW2799,'[2]LISTAS ANEXO 1. 2'!$A$9:$B$38,2,FALSE),"")</f>
        <v>AXVI</v>
      </c>
      <c r="H2799" s="23" t="str">
        <f>+IFERROR(IF(C2799="ADMINYCOOR",VLOOKUP(AY2799,'[2]LISTAS ANEXO 1. 3'!$B$13:$C$42,2,FALSE),IF(C2799="TASAS",VLOOKUP(AY2799,'[2]LISTAS ANEXO 1. 3'!$B$43:$C$51,2,FALSE),IF(C2799="FORTALECIMIENTO",VLOOKUP(AY2799,'[2]LISTAS ANEXO 1. 3'!$B$52:$C$58,2,FALSE),""))),"")</f>
        <v>CD</v>
      </c>
      <c r="I2799" s="23" t="str">
        <f>+IFERROR(VLOOKUP(#REF!,'[2]LISTAS ANEXO 1. 4'!$B$74:$C$90,2,FALSE),"")</f>
        <v/>
      </c>
      <c r="J2799" s="23" t="str">
        <f>+IFERROR(VLOOKUP(X2799,[2]ORDINALES!$B$2:$C$5,2,FALSE),"")</f>
        <v>CTADOS</v>
      </c>
      <c r="K2799" s="23" t="str">
        <f>+IFERROR(VLOOKUP(#REF!,[2]REGION!$G$2:$I$1125,2,FALSE),"")</f>
        <v/>
      </c>
      <c r="L2799" s="23" t="str">
        <f>+IFERROR(VLOOKUP(AI2799,[2]REGION!$G$2:$I$1125,2,FALSE),"")</f>
        <v>CAUCA</v>
      </c>
      <c r="M2799" s="23" t="str">
        <f>+IFERROR(VLOOKUP(#REF!,[2]ORDINALES!$H$2:$I$382,2,FALSE),"")</f>
        <v/>
      </c>
      <c r="N2799" s="23" t="str">
        <f>IFERROR(VLOOKUP(U2799,'[2]Lista Willy'!$B$11:$D$14,3,FALSE),"")</f>
        <v>REC_11</v>
      </c>
      <c r="O2799" s="24"/>
      <c r="P2799" s="90">
        <v>85009</v>
      </c>
      <c r="Q2799" s="90" t="s">
        <v>540</v>
      </c>
      <c r="R2799" s="90" t="s">
        <v>2496</v>
      </c>
      <c r="S2799" s="90" t="s">
        <v>2706</v>
      </c>
      <c r="T2799" s="90" t="s">
        <v>2496</v>
      </c>
      <c r="U2799" s="90" t="s">
        <v>52</v>
      </c>
      <c r="V2799" s="94" t="s">
        <v>53</v>
      </c>
      <c r="W2799" s="90" t="s">
        <v>54</v>
      </c>
      <c r="X2799" s="90" t="s">
        <v>55</v>
      </c>
      <c r="Y2799" s="90" t="s">
        <v>2607</v>
      </c>
      <c r="Z2799" s="87">
        <v>1751000</v>
      </c>
      <c r="AA2799" s="120"/>
      <c r="AB2799" s="87"/>
      <c r="AC2799" s="87"/>
      <c r="AD2799" s="87"/>
      <c r="AE2799" s="120">
        <v>1751000</v>
      </c>
      <c r="AF2799" s="120"/>
      <c r="AG2799" s="89">
        <v>0</v>
      </c>
      <c r="AH2799" s="90" t="s">
        <v>567</v>
      </c>
      <c r="AI2799" s="90" t="s">
        <v>1421</v>
      </c>
      <c r="AJ2799" s="90" t="s">
        <v>1422</v>
      </c>
      <c r="AK2799" s="90"/>
      <c r="AL2799" s="90" t="s">
        <v>57</v>
      </c>
      <c r="AM2799" s="90"/>
      <c r="AN2799" s="90" t="s">
        <v>57</v>
      </c>
      <c r="AO2799" s="90"/>
      <c r="AP2799" s="90" t="s">
        <v>57</v>
      </c>
      <c r="AQ2799" s="90"/>
      <c r="AR2799" s="90" t="s">
        <v>57</v>
      </c>
      <c r="AS2799" s="90" t="s">
        <v>60</v>
      </c>
      <c r="AT2799" s="90" t="s">
        <v>61</v>
      </c>
      <c r="AU2799" s="97" t="s">
        <v>62</v>
      </c>
      <c r="AV2799" s="98" t="s">
        <v>63</v>
      </c>
      <c r="AW2799" s="98" t="s">
        <v>64</v>
      </c>
      <c r="AX2799" s="97">
        <v>3202008</v>
      </c>
      <c r="AY2799" s="98" t="s">
        <v>65</v>
      </c>
      <c r="AZ2799" s="98" t="s">
        <v>175</v>
      </c>
      <c r="BA2799" s="24"/>
    </row>
    <row r="2800" spans="1:53" ht="84.75" customHeight="1">
      <c r="A2800" s="23" t="str">
        <f>+IFERROR(VLOOKUP(R2800,'[2]Listas niveles'!$D$2:$E$11,2,FALSE),"")</f>
        <v>DTPA</v>
      </c>
      <c r="B2800" s="23" t="str">
        <f>+IFERROR(VLOOKUP(AS2800,'[2]Listas anexo 1'!$A$7:$B$8,2,FALSE),"")</f>
        <v>ADMIN</v>
      </c>
      <c r="C2800" s="23" t="str">
        <f>+IFERROR(VLOOKUP(AT2800,'[2]Listas anexo 1'!$A$13:$B$15,2,FALSE),"")</f>
        <v>ADMINYCOOR</v>
      </c>
      <c r="D2800" s="23" t="str">
        <f>+IFERROR(VLOOKUP(AT2800,'[2]Listas anexo 1'!$A$13:$C$15,3,FALSE),"")</f>
        <v>CONTRIBUIR</v>
      </c>
      <c r="E2800" s="23" t="str">
        <f>+IFERROR(VLOOKUP(AT2800,'[2]Listas anexo 1'!$A$19:$B$21,2,FALSE),"")</f>
        <v>ADMINOB</v>
      </c>
      <c r="F2800" s="23" t="str">
        <f>+IFERROR(VLOOKUP(AV2800,'[2]Listas anexo 1'!$J$13:$K$21,2,FALSE),"")</f>
        <v>ADOBIV</v>
      </c>
      <c r="G2800" s="23" t="str">
        <f>+IFERROR(VLOOKUP(AW2800,'[2]LISTAS ANEXO 1. 2'!$A$9:$B$38,2,FALSE),"")</f>
        <v>AXVI</v>
      </c>
      <c r="H2800" s="23" t="str">
        <f>+IFERROR(IF(C2800="ADMINYCOOR",VLOOKUP(AY2800,'[2]LISTAS ANEXO 1. 3'!$B$13:$C$42,2,FALSE),IF(C2800="TASAS",VLOOKUP(AY2800,'[2]LISTAS ANEXO 1. 3'!$B$43:$C$51,2,FALSE),IF(C2800="FORTALECIMIENTO",VLOOKUP(AY2800,'[2]LISTAS ANEXO 1. 3'!$B$52:$C$58,2,FALSE),""))),"")</f>
        <v>CD</v>
      </c>
      <c r="I2800" s="23" t="str">
        <f>+IFERROR(VLOOKUP(#REF!,'[2]LISTAS ANEXO 1. 4'!$B$74:$C$90,2,FALSE),"")</f>
        <v/>
      </c>
      <c r="J2800" s="23" t="str">
        <f>+IFERROR(VLOOKUP(X2800,[2]ORDINALES!$B$2:$C$5,2,FALSE),"")</f>
        <v>CTADOS</v>
      </c>
      <c r="K2800" s="23" t="str">
        <f>+IFERROR(VLOOKUP(#REF!,[2]REGION!$G$2:$I$1125,2,FALSE),"")</f>
        <v/>
      </c>
      <c r="L2800" s="23" t="str">
        <f>+IFERROR(VLOOKUP(AI2800,[2]REGION!$G$2:$I$1125,2,FALSE),"")</f>
        <v>CAUCA</v>
      </c>
      <c r="M2800" s="23" t="str">
        <f>+IFERROR(VLOOKUP(#REF!,[2]ORDINALES!$H$2:$I$382,2,FALSE),"")</f>
        <v/>
      </c>
      <c r="N2800" s="23" t="str">
        <f>IFERROR(VLOOKUP(U2800,'[2]Lista Willy'!$B$11:$D$14,3,FALSE),"")</f>
        <v>REC_11</v>
      </c>
      <c r="O2800" s="24"/>
      <c r="P2800" s="90">
        <v>85010</v>
      </c>
      <c r="Q2800" s="90" t="s">
        <v>540</v>
      </c>
      <c r="R2800" s="90" t="s">
        <v>2496</v>
      </c>
      <c r="S2800" s="90" t="s">
        <v>2706</v>
      </c>
      <c r="T2800" s="90" t="s">
        <v>2496</v>
      </c>
      <c r="U2800" s="90" t="s">
        <v>52</v>
      </c>
      <c r="V2800" s="94" t="s">
        <v>53</v>
      </c>
      <c r="W2800" s="90" t="s">
        <v>54</v>
      </c>
      <c r="X2800" s="90" t="s">
        <v>55</v>
      </c>
      <c r="Y2800" s="90" t="s">
        <v>2713</v>
      </c>
      <c r="Z2800" s="87">
        <v>10000000</v>
      </c>
      <c r="AA2800" s="120"/>
      <c r="AB2800" s="87"/>
      <c r="AC2800" s="87"/>
      <c r="AD2800" s="87"/>
      <c r="AE2800" s="120">
        <v>10000000</v>
      </c>
      <c r="AF2800" s="120"/>
      <c r="AG2800" s="89">
        <v>0</v>
      </c>
      <c r="AH2800" s="90" t="s">
        <v>567</v>
      </c>
      <c r="AI2800" s="90" t="s">
        <v>1421</v>
      </c>
      <c r="AJ2800" s="90" t="s">
        <v>1422</v>
      </c>
      <c r="AK2800" s="90"/>
      <c r="AL2800" s="90" t="s">
        <v>57</v>
      </c>
      <c r="AM2800" s="90"/>
      <c r="AN2800" s="90" t="s">
        <v>57</v>
      </c>
      <c r="AO2800" s="90"/>
      <c r="AP2800" s="90" t="s">
        <v>57</v>
      </c>
      <c r="AQ2800" s="90"/>
      <c r="AR2800" s="90" t="s">
        <v>57</v>
      </c>
      <c r="AS2800" s="90" t="s">
        <v>60</v>
      </c>
      <c r="AT2800" s="90" t="s">
        <v>61</v>
      </c>
      <c r="AU2800" s="97" t="s">
        <v>62</v>
      </c>
      <c r="AV2800" s="98" t="s">
        <v>63</v>
      </c>
      <c r="AW2800" s="98" t="s">
        <v>64</v>
      </c>
      <c r="AX2800" s="97">
        <v>3202008</v>
      </c>
      <c r="AY2800" s="98" t="s">
        <v>65</v>
      </c>
      <c r="AZ2800" s="98" t="s">
        <v>175</v>
      </c>
      <c r="BA2800" s="24"/>
    </row>
    <row r="2801" spans="1:53" ht="84.75" customHeight="1">
      <c r="A2801" s="23" t="str">
        <f>+IFERROR(VLOOKUP(R2801,'[2]Listas niveles'!$D$2:$E$11,2,FALSE),"")</f>
        <v>DTPA</v>
      </c>
      <c r="B2801" s="23" t="str">
        <f>+IFERROR(VLOOKUP(AS2801,'[2]Listas anexo 1'!$A$7:$B$8,2,FALSE),"")</f>
        <v>ADMIN</v>
      </c>
      <c r="C2801" s="23" t="str">
        <f>+IFERROR(VLOOKUP(AT2801,'[2]Listas anexo 1'!$A$13:$B$15,2,FALSE),"")</f>
        <v>ADMINYCOOR</v>
      </c>
      <c r="D2801" s="23" t="str">
        <f>+IFERROR(VLOOKUP(AT2801,'[2]Listas anexo 1'!$A$13:$C$15,3,FALSE),"")</f>
        <v>CONTRIBUIR</v>
      </c>
      <c r="E2801" s="23" t="str">
        <f>+IFERROR(VLOOKUP(AT2801,'[2]Listas anexo 1'!$A$19:$B$21,2,FALSE),"")</f>
        <v>ADMINOB</v>
      </c>
      <c r="F2801" s="23" t="str">
        <f>+IFERROR(VLOOKUP(AV2801,'[2]Listas anexo 1'!$J$13:$K$21,2,FALSE),"")</f>
        <v>ADOBIV</v>
      </c>
      <c r="G2801" s="23" t="str">
        <f>+IFERROR(VLOOKUP(AW2801,'[2]LISTAS ANEXO 1. 2'!$A$9:$B$38,2,FALSE),"")</f>
        <v>AXVI</v>
      </c>
      <c r="H2801" s="23" t="str">
        <f>+IFERROR(IF(C2801="ADMINYCOOR",VLOOKUP(AY2801,'[2]LISTAS ANEXO 1. 3'!$B$13:$C$42,2,FALSE),IF(C2801="TASAS",VLOOKUP(AY2801,'[2]LISTAS ANEXO 1. 3'!$B$43:$C$51,2,FALSE),IF(C2801="FORTALECIMIENTO",VLOOKUP(AY2801,'[2]LISTAS ANEXO 1. 3'!$B$52:$C$58,2,FALSE),""))),"")</f>
        <v>CD</v>
      </c>
      <c r="I2801" s="23" t="str">
        <f>+IFERROR(VLOOKUP(#REF!,'[2]LISTAS ANEXO 1. 4'!$B$74:$C$90,2,FALSE),"")</f>
        <v/>
      </c>
      <c r="J2801" s="23" t="str">
        <f>+IFERROR(VLOOKUP(X2801,[2]ORDINALES!$B$2:$C$5,2,FALSE),"")</f>
        <v>CTADOS</v>
      </c>
      <c r="K2801" s="23" t="str">
        <f>+IFERROR(VLOOKUP(#REF!,[2]REGION!$G$2:$I$1125,2,FALSE),"")</f>
        <v/>
      </c>
      <c r="L2801" s="23" t="str">
        <f>+IFERROR(VLOOKUP(AI2801,[2]REGION!$G$2:$I$1125,2,FALSE),"")</f>
        <v>CAUCA</v>
      </c>
      <c r="M2801" s="23" t="str">
        <f>+IFERROR(VLOOKUP(#REF!,[2]ORDINALES!$H$2:$I$382,2,FALSE),"")</f>
        <v/>
      </c>
      <c r="N2801" s="23" t="str">
        <f>IFERROR(VLOOKUP(U2801,'[2]Lista Willy'!$B$11:$D$14,3,FALSE),"")</f>
        <v>REC_11</v>
      </c>
      <c r="O2801" s="24"/>
      <c r="P2801" s="90">
        <v>85011</v>
      </c>
      <c r="Q2801" s="90" t="s">
        <v>540</v>
      </c>
      <c r="R2801" s="90" t="s">
        <v>2496</v>
      </c>
      <c r="S2801" s="90" t="s">
        <v>2706</v>
      </c>
      <c r="T2801" s="90" t="s">
        <v>2496</v>
      </c>
      <c r="U2801" s="90" t="s">
        <v>52</v>
      </c>
      <c r="V2801" s="94" t="s">
        <v>53</v>
      </c>
      <c r="W2801" s="90" t="s">
        <v>54</v>
      </c>
      <c r="X2801" s="90" t="s">
        <v>55</v>
      </c>
      <c r="Y2801" s="90" t="s">
        <v>2625</v>
      </c>
      <c r="Z2801" s="87">
        <v>20000000</v>
      </c>
      <c r="AA2801" s="120"/>
      <c r="AB2801" s="87"/>
      <c r="AC2801" s="87"/>
      <c r="AD2801" s="87"/>
      <c r="AE2801" s="120">
        <v>20000000</v>
      </c>
      <c r="AF2801" s="120"/>
      <c r="AG2801" s="89">
        <v>0</v>
      </c>
      <c r="AH2801" s="90" t="s">
        <v>567</v>
      </c>
      <c r="AI2801" s="90" t="s">
        <v>1421</v>
      </c>
      <c r="AJ2801" s="90" t="s">
        <v>1422</v>
      </c>
      <c r="AK2801" s="90"/>
      <c r="AL2801" s="90" t="s">
        <v>57</v>
      </c>
      <c r="AM2801" s="90"/>
      <c r="AN2801" s="90" t="s">
        <v>57</v>
      </c>
      <c r="AO2801" s="90"/>
      <c r="AP2801" s="90" t="s">
        <v>57</v>
      </c>
      <c r="AQ2801" s="90"/>
      <c r="AR2801" s="90" t="s">
        <v>57</v>
      </c>
      <c r="AS2801" s="90" t="s">
        <v>60</v>
      </c>
      <c r="AT2801" s="90" t="s">
        <v>61</v>
      </c>
      <c r="AU2801" s="97" t="s">
        <v>62</v>
      </c>
      <c r="AV2801" s="98" t="s">
        <v>63</v>
      </c>
      <c r="AW2801" s="98" t="s">
        <v>64</v>
      </c>
      <c r="AX2801" s="97">
        <v>3202008</v>
      </c>
      <c r="AY2801" s="98" t="s">
        <v>65</v>
      </c>
      <c r="AZ2801" s="98" t="s">
        <v>175</v>
      </c>
      <c r="BA2801" s="24"/>
    </row>
    <row r="2802" spans="1:53" ht="84.75" customHeight="1">
      <c r="A2802" s="23" t="str">
        <f>+IFERROR(VLOOKUP(R2802,'[2]Listas niveles'!$D$2:$E$11,2,FALSE),"")</f>
        <v>DTPA</v>
      </c>
      <c r="B2802" s="23" t="str">
        <f>+IFERROR(VLOOKUP(AS2802,'[2]Listas anexo 1'!$A$7:$B$8,2,FALSE),"")</f>
        <v>ADMIN</v>
      </c>
      <c r="C2802" s="23" t="str">
        <f>+IFERROR(VLOOKUP(AT2802,'[2]Listas anexo 1'!$A$13:$B$15,2,FALSE),"")</f>
        <v>ADMINYCOOR</v>
      </c>
      <c r="D2802" s="23" t="str">
        <f>+IFERROR(VLOOKUP(AT2802,'[2]Listas anexo 1'!$A$13:$C$15,3,FALSE),"")</f>
        <v>CONTRIBUIR</v>
      </c>
      <c r="E2802" s="23" t="str">
        <f>+IFERROR(VLOOKUP(AT2802,'[2]Listas anexo 1'!$A$19:$B$21,2,FALSE),"")</f>
        <v>ADMINOB</v>
      </c>
      <c r="F2802" s="23" t="str">
        <f>+IFERROR(VLOOKUP(AV2802,'[2]Listas anexo 1'!$J$13:$K$21,2,FALSE),"")</f>
        <v>ADOBIV</v>
      </c>
      <c r="G2802" s="23" t="str">
        <f>+IFERROR(VLOOKUP(AW2802,'[2]LISTAS ANEXO 1. 2'!$A$9:$B$38,2,FALSE),"")</f>
        <v>AXVI</v>
      </c>
      <c r="H2802" s="23" t="str">
        <f>+IFERROR(IF(C2802="ADMINYCOOR",VLOOKUP(AY2802,'[2]LISTAS ANEXO 1. 3'!$B$13:$C$42,2,FALSE),IF(C2802="TASAS",VLOOKUP(AY2802,'[2]LISTAS ANEXO 1. 3'!$B$43:$C$51,2,FALSE),IF(C2802="FORTALECIMIENTO",VLOOKUP(AY2802,'[2]LISTAS ANEXO 1. 3'!$B$52:$C$58,2,FALSE),""))),"")</f>
        <v>CD</v>
      </c>
      <c r="I2802" s="23" t="str">
        <f>+IFERROR(VLOOKUP(#REF!,'[2]LISTAS ANEXO 1. 4'!$B$74:$C$90,2,FALSE),"")</f>
        <v/>
      </c>
      <c r="J2802" s="23" t="str">
        <f>+IFERROR(VLOOKUP(X2802,[2]ORDINALES!$B$2:$C$5,2,FALSE),"")</f>
        <v>CTADOS</v>
      </c>
      <c r="K2802" s="23" t="str">
        <f>+IFERROR(VLOOKUP(#REF!,[2]REGION!$G$2:$I$1125,2,FALSE),"")</f>
        <v/>
      </c>
      <c r="L2802" s="23" t="str">
        <f>+IFERROR(VLOOKUP(AI2802,[2]REGION!$G$2:$I$1125,2,FALSE),"")</f>
        <v>CAUCA</v>
      </c>
      <c r="M2802" s="23" t="str">
        <f>+IFERROR(VLOOKUP(#REF!,[2]ORDINALES!$H$2:$I$382,2,FALSE),"")</f>
        <v/>
      </c>
      <c r="N2802" s="23" t="str">
        <f>IFERROR(VLOOKUP(U2802,'[2]Lista Willy'!$B$11:$D$14,3,FALSE),"")</f>
        <v>REC_11</v>
      </c>
      <c r="O2802" s="24"/>
      <c r="P2802" s="90">
        <v>85012</v>
      </c>
      <c r="Q2802" s="90" t="s">
        <v>540</v>
      </c>
      <c r="R2802" s="90" t="s">
        <v>2496</v>
      </c>
      <c r="S2802" s="90" t="s">
        <v>2706</v>
      </c>
      <c r="T2802" s="90" t="s">
        <v>2496</v>
      </c>
      <c r="U2802" s="90" t="s">
        <v>52</v>
      </c>
      <c r="V2802" s="94" t="s">
        <v>53</v>
      </c>
      <c r="W2802" s="90" t="s">
        <v>54</v>
      </c>
      <c r="X2802" s="90" t="s">
        <v>55</v>
      </c>
      <c r="Y2802" s="90" t="s">
        <v>2505</v>
      </c>
      <c r="Z2802" s="87">
        <v>3000000</v>
      </c>
      <c r="AA2802" s="120"/>
      <c r="AB2802" s="87"/>
      <c r="AC2802" s="87"/>
      <c r="AD2802" s="87"/>
      <c r="AE2802" s="120">
        <v>3000000</v>
      </c>
      <c r="AF2802" s="120"/>
      <c r="AG2802" s="89">
        <v>0</v>
      </c>
      <c r="AH2802" s="90" t="s">
        <v>567</v>
      </c>
      <c r="AI2802" s="90" t="s">
        <v>1421</v>
      </c>
      <c r="AJ2802" s="90" t="s">
        <v>1422</v>
      </c>
      <c r="AK2802" s="90"/>
      <c r="AL2802" s="90" t="s">
        <v>57</v>
      </c>
      <c r="AM2802" s="90"/>
      <c r="AN2802" s="90" t="s">
        <v>57</v>
      </c>
      <c r="AO2802" s="90"/>
      <c r="AP2802" s="90" t="s">
        <v>57</v>
      </c>
      <c r="AQ2802" s="90"/>
      <c r="AR2802" s="90" t="s">
        <v>57</v>
      </c>
      <c r="AS2802" s="90" t="s">
        <v>60</v>
      </c>
      <c r="AT2802" s="90" t="s">
        <v>61</v>
      </c>
      <c r="AU2802" s="97" t="s">
        <v>62</v>
      </c>
      <c r="AV2802" s="98" t="s">
        <v>63</v>
      </c>
      <c r="AW2802" s="98" t="s">
        <v>64</v>
      </c>
      <c r="AX2802" s="97">
        <v>3202008</v>
      </c>
      <c r="AY2802" s="98" t="s">
        <v>65</v>
      </c>
      <c r="AZ2802" s="98" t="s">
        <v>175</v>
      </c>
      <c r="BA2802" s="24"/>
    </row>
    <row r="2803" spans="1:53" ht="84.75" customHeight="1">
      <c r="A2803" s="23" t="str">
        <f>+IFERROR(VLOOKUP(R2803,'[2]Listas niveles'!$D$2:$E$11,2,FALSE),"")</f>
        <v>DTPA</v>
      </c>
      <c r="B2803" s="23" t="str">
        <f>+IFERROR(VLOOKUP(AS2803,'[2]Listas anexo 1'!$A$7:$B$8,2,FALSE),"")</f>
        <v>ADMIN</v>
      </c>
      <c r="C2803" s="23" t="str">
        <f>+IFERROR(VLOOKUP(AT2803,'[2]Listas anexo 1'!$A$13:$B$15,2,FALSE),"")</f>
        <v>ADMINYCOOR</v>
      </c>
      <c r="D2803" s="23" t="str">
        <f>+IFERROR(VLOOKUP(AT2803,'[2]Listas anexo 1'!$A$13:$C$15,3,FALSE),"")</f>
        <v>CONTRIBUIR</v>
      </c>
      <c r="E2803" s="23" t="str">
        <f>+IFERROR(VLOOKUP(AT2803,'[2]Listas anexo 1'!$A$19:$B$21,2,FALSE),"")</f>
        <v>ADMINOB</v>
      </c>
      <c r="F2803" s="23" t="str">
        <f>+IFERROR(VLOOKUP(AV2803,'[2]Listas anexo 1'!$J$13:$K$21,2,FALSE),"")</f>
        <v>ADOBIV</v>
      </c>
      <c r="G2803" s="23" t="str">
        <f>+IFERROR(VLOOKUP(AW2803,'[2]LISTAS ANEXO 1. 2'!$A$9:$B$38,2,FALSE),"")</f>
        <v>AXVI</v>
      </c>
      <c r="H2803" s="23" t="str">
        <f>+IFERROR(IF(C2803="ADMINYCOOR",VLOOKUP(AY2803,'[2]LISTAS ANEXO 1. 3'!$B$13:$C$42,2,FALSE),IF(C2803="TASAS",VLOOKUP(AY2803,'[2]LISTAS ANEXO 1. 3'!$B$43:$C$51,2,FALSE),IF(C2803="FORTALECIMIENTO",VLOOKUP(AY2803,'[2]LISTAS ANEXO 1. 3'!$B$52:$C$58,2,FALSE),""))),"")</f>
        <v>CD</v>
      </c>
      <c r="I2803" s="23" t="str">
        <f>+IFERROR(VLOOKUP(#REF!,'[2]LISTAS ANEXO 1. 4'!$B$74:$C$90,2,FALSE),"")</f>
        <v/>
      </c>
      <c r="J2803" s="23" t="str">
        <f>+IFERROR(VLOOKUP(X2803,[2]ORDINALES!$B$2:$C$5,2,FALSE),"")</f>
        <v>CTADOS</v>
      </c>
      <c r="K2803" s="23" t="str">
        <f>+IFERROR(VLOOKUP(#REF!,[2]REGION!$G$2:$I$1125,2,FALSE),"")</f>
        <v/>
      </c>
      <c r="L2803" s="23" t="str">
        <f>+IFERROR(VLOOKUP(AI2803,[2]REGION!$G$2:$I$1125,2,FALSE),"")</f>
        <v>CAUCA</v>
      </c>
      <c r="M2803" s="23" t="str">
        <f>+IFERROR(VLOOKUP(#REF!,[2]ORDINALES!$H$2:$I$382,2,FALSE),"")</f>
        <v/>
      </c>
      <c r="N2803" s="23" t="str">
        <f>IFERROR(VLOOKUP(U2803,'[2]Lista Willy'!$B$11:$D$14,3,FALSE),"")</f>
        <v>REC_11</v>
      </c>
      <c r="O2803" s="24"/>
      <c r="P2803" s="90">
        <v>85013</v>
      </c>
      <c r="Q2803" s="90" t="s">
        <v>540</v>
      </c>
      <c r="R2803" s="90" t="s">
        <v>2496</v>
      </c>
      <c r="S2803" s="90" t="s">
        <v>2706</v>
      </c>
      <c r="T2803" s="90" t="s">
        <v>2496</v>
      </c>
      <c r="U2803" s="90" t="s">
        <v>52</v>
      </c>
      <c r="V2803" s="94" t="s">
        <v>53</v>
      </c>
      <c r="W2803" s="90" t="s">
        <v>54</v>
      </c>
      <c r="X2803" s="90" t="s">
        <v>55</v>
      </c>
      <c r="Y2803" s="90" t="s">
        <v>2701</v>
      </c>
      <c r="Z2803" s="87">
        <v>31859960</v>
      </c>
      <c r="AA2803" s="120"/>
      <c r="AB2803" s="87"/>
      <c r="AC2803" s="87"/>
      <c r="AD2803" s="87"/>
      <c r="AE2803" s="120">
        <v>31859960</v>
      </c>
      <c r="AF2803" s="120"/>
      <c r="AG2803" s="89">
        <v>0</v>
      </c>
      <c r="AH2803" s="90" t="s">
        <v>567</v>
      </c>
      <c r="AI2803" s="90" t="s">
        <v>1421</v>
      </c>
      <c r="AJ2803" s="90" t="s">
        <v>1422</v>
      </c>
      <c r="AK2803" s="90"/>
      <c r="AL2803" s="90" t="s">
        <v>57</v>
      </c>
      <c r="AM2803" s="90"/>
      <c r="AN2803" s="90" t="s">
        <v>57</v>
      </c>
      <c r="AO2803" s="90"/>
      <c r="AP2803" s="90" t="s">
        <v>57</v>
      </c>
      <c r="AQ2803" s="90"/>
      <c r="AR2803" s="90" t="s">
        <v>57</v>
      </c>
      <c r="AS2803" s="90" t="s">
        <v>60</v>
      </c>
      <c r="AT2803" s="90" t="s">
        <v>61</v>
      </c>
      <c r="AU2803" s="97" t="s">
        <v>62</v>
      </c>
      <c r="AV2803" s="98" t="s">
        <v>63</v>
      </c>
      <c r="AW2803" s="98" t="s">
        <v>64</v>
      </c>
      <c r="AX2803" s="97">
        <v>3202008</v>
      </c>
      <c r="AY2803" s="98" t="s">
        <v>65</v>
      </c>
      <c r="AZ2803" s="98" t="s">
        <v>175</v>
      </c>
      <c r="BA2803" s="24"/>
    </row>
    <row r="2804" spans="1:53" ht="84.75" customHeight="1">
      <c r="A2804" s="23" t="str">
        <f>+IFERROR(VLOOKUP(R2804,'[2]Listas niveles'!$D$2:$E$11,2,FALSE),"")</f>
        <v>DTPA</v>
      </c>
      <c r="B2804" s="23" t="str">
        <f>+IFERROR(VLOOKUP(AS2804,'[2]Listas anexo 1'!$A$7:$B$8,2,FALSE),"")</f>
        <v>ADMIN</v>
      </c>
      <c r="C2804" s="23" t="str">
        <f>+IFERROR(VLOOKUP(AT2804,'[2]Listas anexo 1'!$A$13:$B$15,2,FALSE),"")</f>
        <v>ADMINYCOOR</v>
      </c>
      <c r="D2804" s="23" t="str">
        <f>+IFERROR(VLOOKUP(AT2804,'[2]Listas anexo 1'!$A$13:$C$15,3,FALSE),"")</f>
        <v>CONTRIBUIR</v>
      </c>
      <c r="E2804" s="23" t="str">
        <f>+IFERROR(VLOOKUP(AT2804,'[2]Listas anexo 1'!$A$19:$B$21,2,FALSE),"")</f>
        <v>ADMINOB</v>
      </c>
      <c r="F2804" s="23" t="str">
        <f>+IFERROR(VLOOKUP(AV2804,'[2]Listas anexo 1'!$J$13:$K$21,2,FALSE),"")</f>
        <v>ADOBIV</v>
      </c>
      <c r="G2804" s="23" t="str">
        <f>+IFERROR(VLOOKUP(AW2804,'[2]LISTAS ANEXO 1. 2'!$A$9:$B$38,2,FALSE),"")</f>
        <v>AXVI</v>
      </c>
      <c r="H2804" s="23" t="str">
        <f>+IFERROR(IF(C2804="ADMINYCOOR",VLOOKUP(AY2804,'[2]LISTAS ANEXO 1. 3'!$B$13:$C$42,2,FALSE),IF(C2804="TASAS",VLOOKUP(AY2804,'[2]LISTAS ANEXO 1. 3'!$B$43:$C$51,2,FALSE),IF(C2804="FORTALECIMIENTO",VLOOKUP(AY2804,'[2]LISTAS ANEXO 1. 3'!$B$52:$C$58,2,FALSE),""))),"")</f>
        <v>CD</v>
      </c>
      <c r="I2804" s="23" t="str">
        <f>+IFERROR(VLOOKUP(#REF!,'[2]LISTAS ANEXO 1. 4'!$B$74:$C$90,2,FALSE),"")</f>
        <v/>
      </c>
      <c r="J2804" s="23" t="str">
        <f>+IFERROR(VLOOKUP(X2804,[2]ORDINALES!$B$2:$C$5,2,FALSE),"")</f>
        <v>CTADOS</v>
      </c>
      <c r="K2804" s="23" t="str">
        <f>+IFERROR(VLOOKUP(#REF!,[2]REGION!$G$2:$I$1125,2,FALSE),"")</f>
        <v/>
      </c>
      <c r="L2804" s="23" t="str">
        <f>+IFERROR(VLOOKUP(AI2804,[2]REGION!$G$2:$I$1125,2,FALSE),"")</f>
        <v>CAUCA</v>
      </c>
      <c r="M2804" s="23" t="str">
        <f>+IFERROR(VLOOKUP(#REF!,[2]ORDINALES!$H$2:$I$382,2,FALSE),"")</f>
        <v/>
      </c>
      <c r="N2804" s="23" t="str">
        <f>IFERROR(VLOOKUP(U2804,'[2]Lista Willy'!$B$11:$D$14,3,FALSE),"")</f>
        <v>REC_11</v>
      </c>
      <c r="O2804" s="24"/>
      <c r="P2804" s="90">
        <v>85014</v>
      </c>
      <c r="Q2804" s="90" t="s">
        <v>540</v>
      </c>
      <c r="R2804" s="90" t="s">
        <v>2496</v>
      </c>
      <c r="S2804" s="90" t="s">
        <v>2706</v>
      </c>
      <c r="T2804" s="90" t="s">
        <v>2496</v>
      </c>
      <c r="U2804" s="90" t="s">
        <v>52</v>
      </c>
      <c r="V2804" s="94" t="s">
        <v>53</v>
      </c>
      <c r="W2804" s="90" t="s">
        <v>54</v>
      </c>
      <c r="X2804" s="90" t="s">
        <v>55</v>
      </c>
      <c r="Y2804" s="90" t="s">
        <v>2714</v>
      </c>
      <c r="Z2804" s="87">
        <v>10000000</v>
      </c>
      <c r="AA2804" s="120"/>
      <c r="AB2804" s="87"/>
      <c r="AC2804" s="87"/>
      <c r="AD2804" s="87"/>
      <c r="AE2804" s="120">
        <v>10000000</v>
      </c>
      <c r="AF2804" s="120"/>
      <c r="AG2804" s="89">
        <v>0</v>
      </c>
      <c r="AH2804" s="90" t="s">
        <v>567</v>
      </c>
      <c r="AI2804" s="90" t="s">
        <v>1421</v>
      </c>
      <c r="AJ2804" s="90" t="s">
        <v>1422</v>
      </c>
      <c r="AK2804" s="90"/>
      <c r="AL2804" s="90" t="s">
        <v>57</v>
      </c>
      <c r="AM2804" s="90"/>
      <c r="AN2804" s="90" t="s">
        <v>57</v>
      </c>
      <c r="AO2804" s="90"/>
      <c r="AP2804" s="90" t="s">
        <v>57</v>
      </c>
      <c r="AQ2804" s="90"/>
      <c r="AR2804" s="90" t="s">
        <v>57</v>
      </c>
      <c r="AS2804" s="90" t="s">
        <v>60</v>
      </c>
      <c r="AT2804" s="90" t="s">
        <v>61</v>
      </c>
      <c r="AU2804" s="97" t="s">
        <v>62</v>
      </c>
      <c r="AV2804" s="98" t="s">
        <v>63</v>
      </c>
      <c r="AW2804" s="98" t="s">
        <v>64</v>
      </c>
      <c r="AX2804" s="97">
        <v>3202008</v>
      </c>
      <c r="AY2804" s="98" t="s">
        <v>65</v>
      </c>
      <c r="AZ2804" s="98" t="s">
        <v>175</v>
      </c>
      <c r="BA2804" s="24"/>
    </row>
    <row r="2805" spans="1:53" ht="84.75" customHeight="1">
      <c r="A2805" s="23" t="str">
        <f>+IFERROR(VLOOKUP(R2805,'[2]Listas niveles'!$D$2:$E$11,2,FALSE),"")</f>
        <v>DTPA</v>
      </c>
      <c r="B2805" s="23" t="str">
        <f>+IFERROR(VLOOKUP(AS2805,'[2]Listas anexo 1'!$A$7:$B$8,2,FALSE),"")</f>
        <v>ADMIN</v>
      </c>
      <c r="C2805" s="23" t="str">
        <f>+IFERROR(VLOOKUP(AT2805,'[2]Listas anexo 1'!$A$13:$B$15,2,FALSE),"")</f>
        <v>ADMINYCOOR</v>
      </c>
      <c r="D2805" s="23" t="str">
        <f>+IFERROR(VLOOKUP(AT2805,'[2]Listas anexo 1'!$A$13:$C$15,3,FALSE),"")</f>
        <v>CONTRIBUIR</v>
      </c>
      <c r="E2805" s="23" t="str">
        <f>+IFERROR(VLOOKUP(AT2805,'[2]Listas anexo 1'!$A$19:$B$21,2,FALSE),"")</f>
        <v>ADMINOB</v>
      </c>
      <c r="F2805" s="23" t="str">
        <f>+IFERROR(VLOOKUP(AV2805,'[2]Listas anexo 1'!$J$13:$K$21,2,FALSE),"")</f>
        <v>ADOBI</v>
      </c>
      <c r="G2805" s="23" t="str">
        <f>+IFERROR(VLOOKUP(AW2805,'[2]LISTAS ANEXO 1. 2'!$A$9:$B$38,2,FALSE),"")</f>
        <v>AI</v>
      </c>
      <c r="H2805" s="23" t="str">
        <f>+IFERROR(IF(C2805="ADMINYCOOR",VLOOKUP(AY2805,'[2]LISTAS ANEXO 1. 3'!$B$13:$C$42,2,FALSE),IF(C2805="TASAS",VLOOKUP(AY2805,'[2]LISTAS ANEXO 1. 3'!$B$43:$C$51,2,FALSE),IF(C2805="FORTALECIMIENTO",VLOOKUP(AY2805,'[2]LISTAS ANEXO 1. 3'!$B$52:$C$58,2,FALSE),""))),"")</f>
        <v>AA</v>
      </c>
      <c r="I2805" s="23" t="str">
        <f>+IFERROR(VLOOKUP(#REF!,'[2]LISTAS ANEXO 1. 4'!$B$74:$C$90,2,FALSE),"")</f>
        <v/>
      </c>
      <c r="J2805" s="23" t="str">
        <f>+IFERROR(VLOOKUP(X2805,[2]ORDINALES!$B$2:$C$5,2,FALSE),"")</f>
        <v>CTADOS</v>
      </c>
      <c r="K2805" s="23" t="str">
        <f>+IFERROR(VLOOKUP(#REF!,[2]REGION!$G$2:$I$1125,2,FALSE),"")</f>
        <v/>
      </c>
      <c r="L2805" s="23" t="str">
        <f>+IFERROR(VLOOKUP(AI2805,[2]REGION!$G$2:$I$1125,2,FALSE),"")</f>
        <v>NARINO</v>
      </c>
      <c r="M2805" s="23" t="str">
        <f>+IFERROR(VLOOKUP(#REF!,[2]ORDINALES!$H$2:$I$382,2,FALSE),"")</f>
        <v/>
      </c>
      <c r="N2805" s="23" t="str">
        <f>IFERROR(VLOOKUP(U2805,'[2]Lista Willy'!$B$11:$D$14,3,FALSE),"")</f>
        <v>REC_11</v>
      </c>
      <c r="O2805" s="24"/>
      <c r="P2805" s="90">
        <v>86000</v>
      </c>
      <c r="Q2805" s="90" t="s">
        <v>540</v>
      </c>
      <c r="R2805" s="90" t="s">
        <v>2496</v>
      </c>
      <c r="S2805" s="90" t="s">
        <v>2715</v>
      </c>
      <c r="T2805" s="90" t="s">
        <v>2496</v>
      </c>
      <c r="U2805" s="90" t="s">
        <v>52</v>
      </c>
      <c r="V2805" s="94" t="s">
        <v>53</v>
      </c>
      <c r="W2805" s="90" t="s">
        <v>54</v>
      </c>
      <c r="X2805" s="90" t="s">
        <v>55</v>
      </c>
      <c r="Y2805" s="90" t="s">
        <v>2669</v>
      </c>
      <c r="Z2805" s="87">
        <v>4120000</v>
      </c>
      <c r="AA2805" s="120"/>
      <c r="AB2805" s="87"/>
      <c r="AC2805" s="87"/>
      <c r="AD2805" s="87"/>
      <c r="AE2805" s="120">
        <v>4120000</v>
      </c>
      <c r="AF2805" s="120"/>
      <c r="AG2805" s="89">
        <v>0</v>
      </c>
      <c r="AH2805" s="90" t="s">
        <v>567</v>
      </c>
      <c r="AI2805" s="90" t="s">
        <v>1702</v>
      </c>
      <c r="AJ2805" s="90" t="s">
        <v>2716</v>
      </c>
      <c r="AK2805" s="90"/>
      <c r="AL2805" s="90" t="s">
        <v>57</v>
      </c>
      <c r="AM2805" s="90"/>
      <c r="AN2805" s="90" t="s">
        <v>57</v>
      </c>
      <c r="AO2805" s="90"/>
      <c r="AP2805" s="90" t="s">
        <v>57</v>
      </c>
      <c r="AQ2805" s="90"/>
      <c r="AR2805" s="90" t="s">
        <v>57</v>
      </c>
      <c r="AS2805" s="90" t="s">
        <v>60</v>
      </c>
      <c r="AT2805" s="90" t="s">
        <v>61</v>
      </c>
      <c r="AU2805" s="97" t="s">
        <v>62</v>
      </c>
      <c r="AV2805" s="98" t="s">
        <v>125</v>
      </c>
      <c r="AW2805" s="98" t="s">
        <v>126</v>
      </c>
      <c r="AX2805" s="97">
        <v>3202032</v>
      </c>
      <c r="AY2805" s="98" t="s">
        <v>127</v>
      </c>
      <c r="AZ2805" s="98" t="s">
        <v>128</v>
      </c>
      <c r="BA2805" s="24"/>
    </row>
    <row r="2806" spans="1:53" ht="84.75" customHeight="1">
      <c r="A2806" s="23" t="str">
        <f>+IFERROR(VLOOKUP(R2806,'[2]Listas niveles'!$D$2:$E$11,2,FALSE),"")</f>
        <v>DTPA</v>
      </c>
      <c r="B2806" s="23" t="str">
        <f>+IFERROR(VLOOKUP(AS2806,'[2]Listas anexo 1'!$A$7:$B$8,2,FALSE),"")</f>
        <v>ADMIN</v>
      </c>
      <c r="C2806" s="23" t="str">
        <f>+IFERROR(VLOOKUP(AT2806,'[2]Listas anexo 1'!$A$13:$B$15,2,FALSE),"")</f>
        <v>ADMINYCOOR</v>
      </c>
      <c r="D2806" s="23" t="str">
        <f>+IFERROR(VLOOKUP(AT2806,'[2]Listas anexo 1'!$A$13:$C$15,3,FALSE),"")</f>
        <v>CONTRIBUIR</v>
      </c>
      <c r="E2806" s="23" t="str">
        <f>+IFERROR(VLOOKUP(AT2806,'[2]Listas anexo 1'!$A$19:$B$21,2,FALSE),"")</f>
        <v>ADMINOB</v>
      </c>
      <c r="F2806" s="23" t="str">
        <f>+IFERROR(VLOOKUP(AV2806,'[2]Listas anexo 1'!$J$13:$K$21,2,FALSE),"")</f>
        <v>ADOBI</v>
      </c>
      <c r="G2806" s="23" t="str">
        <f>+IFERROR(VLOOKUP(AW2806,'[2]LISTAS ANEXO 1. 2'!$A$9:$B$38,2,FALSE),"")</f>
        <v>AI</v>
      </c>
      <c r="H2806" s="23" t="str">
        <f>+IFERROR(IF(C2806="ADMINYCOOR",VLOOKUP(AY2806,'[2]LISTAS ANEXO 1. 3'!$B$13:$C$42,2,FALSE),IF(C2806="TASAS",VLOOKUP(AY2806,'[2]LISTAS ANEXO 1. 3'!$B$43:$C$51,2,FALSE),IF(C2806="FORTALECIMIENTO",VLOOKUP(AY2806,'[2]LISTAS ANEXO 1. 3'!$B$52:$C$58,2,FALSE),""))),"")</f>
        <v>AA</v>
      </c>
      <c r="I2806" s="23" t="str">
        <f>+IFERROR(VLOOKUP(#REF!,'[2]LISTAS ANEXO 1. 4'!$B$74:$C$90,2,FALSE),"")</f>
        <v/>
      </c>
      <c r="J2806" s="23" t="str">
        <f>+IFERROR(VLOOKUP(X2806,[2]ORDINALES!$B$2:$C$5,2,FALSE),"")</f>
        <v>CTADOS</v>
      </c>
      <c r="K2806" s="23" t="str">
        <f>+IFERROR(VLOOKUP(#REF!,[2]REGION!$G$2:$I$1125,2,FALSE),"")</f>
        <v/>
      </c>
      <c r="L2806" s="23" t="str">
        <f>+IFERROR(VLOOKUP(AI2806,[2]REGION!$G$2:$I$1125,2,FALSE),"")</f>
        <v>NARINO</v>
      </c>
      <c r="M2806" s="23" t="str">
        <f>+IFERROR(VLOOKUP(#REF!,[2]ORDINALES!$H$2:$I$382,2,FALSE),"")</f>
        <v/>
      </c>
      <c r="N2806" s="23" t="str">
        <f>IFERROR(VLOOKUP(U2806,'[2]Lista Willy'!$B$11:$D$14,3,FALSE),"")</f>
        <v>REC_11</v>
      </c>
      <c r="O2806" s="24"/>
      <c r="P2806" s="90">
        <v>86001</v>
      </c>
      <c r="Q2806" s="90" t="s">
        <v>540</v>
      </c>
      <c r="R2806" s="90" t="s">
        <v>2496</v>
      </c>
      <c r="S2806" s="90" t="s">
        <v>2715</v>
      </c>
      <c r="T2806" s="90" t="s">
        <v>2496</v>
      </c>
      <c r="U2806" s="90" t="s">
        <v>52</v>
      </c>
      <c r="V2806" s="94" t="s">
        <v>53</v>
      </c>
      <c r="W2806" s="90" t="s">
        <v>54</v>
      </c>
      <c r="X2806" s="90" t="s">
        <v>55</v>
      </c>
      <c r="Y2806" s="90" t="s">
        <v>2717</v>
      </c>
      <c r="Z2806" s="87">
        <v>10000000</v>
      </c>
      <c r="AA2806" s="120"/>
      <c r="AB2806" s="87"/>
      <c r="AC2806" s="87"/>
      <c r="AD2806" s="87"/>
      <c r="AE2806" s="120">
        <v>10000000</v>
      </c>
      <c r="AF2806" s="120"/>
      <c r="AG2806" s="89">
        <v>0</v>
      </c>
      <c r="AH2806" s="90" t="s">
        <v>567</v>
      </c>
      <c r="AI2806" s="90" t="s">
        <v>1702</v>
      </c>
      <c r="AJ2806" s="90" t="s">
        <v>2716</v>
      </c>
      <c r="AK2806" s="90"/>
      <c r="AL2806" s="90" t="s">
        <v>57</v>
      </c>
      <c r="AM2806" s="90"/>
      <c r="AN2806" s="90" t="s">
        <v>57</v>
      </c>
      <c r="AO2806" s="90"/>
      <c r="AP2806" s="90" t="s">
        <v>57</v>
      </c>
      <c r="AQ2806" s="90"/>
      <c r="AR2806" s="90" t="s">
        <v>57</v>
      </c>
      <c r="AS2806" s="90" t="s">
        <v>60</v>
      </c>
      <c r="AT2806" s="90" t="s">
        <v>61</v>
      </c>
      <c r="AU2806" s="97" t="s">
        <v>62</v>
      </c>
      <c r="AV2806" s="98" t="s">
        <v>125</v>
      </c>
      <c r="AW2806" s="98" t="s">
        <v>126</v>
      </c>
      <c r="AX2806" s="97">
        <v>3202032</v>
      </c>
      <c r="AY2806" s="98" t="s">
        <v>127</v>
      </c>
      <c r="AZ2806" s="98" t="s">
        <v>128</v>
      </c>
      <c r="BA2806" s="24"/>
    </row>
    <row r="2807" spans="1:53" ht="84.75" customHeight="1">
      <c r="A2807" s="23" t="str">
        <f>+IFERROR(VLOOKUP(R2807,'[2]Listas niveles'!$D$2:$E$11,2,FALSE),"")</f>
        <v>DTPA</v>
      </c>
      <c r="B2807" s="23" t="str">
        <f>+IFERROR(VLOOKUP(AS2807,'[2]Listas anexo 1'!$A$7:$B$8,2,FALSE),"")</f>
        <v>ADMIN</v>
      </c>
      <c r="C2807" s="23" t="str">
        <f>+IFERROR(VLOOKUP(AT2807,'[2]Listas anexo 1'!$A$13:$B$15,2,FALSE),"")</f>
        <v>ADMINYCOOR</v>
      </c>
      <c r="D2807" s="23" t="str">
        <f>+IFERROR(VLOOKUP(AT2807,'[2]Listas anexo 1'!$A$13:$C$15,3,FALSE),"")</f>
        <v>CONTRIBUIR</v>
      </c>
      <c r="E2807" s="23" t="str">
        <f>+IFERROR(VLOOKUP(AT2807,'[2]Listas anexo 1'!$A$19:$B$21,2,FALSE),"")</f>
        <v>ADMINOB</v>
      </c>
      <c r="F2807" s="23" t="str">
        <f>+IFERROR(VLOOKUP(AV2807,'[2]Listas anexo 1'!$J$13:$K$21,2,FALSE),"")</f>
        <v>ADOBI</v>
      </c>
      <c r="G2807" s="23" t="str">
        <f>+IFERROR(VLOOKUP(AW2807,'[2]LISTAS ANEXO 1. 2'!$A$9:$B$38,2,FALSE),"")</f>
        <v>AI</v>
      </c>
      <c r="H2807" s="23" t="str">
        <f>+IFERROR(IF(C2807="ADMINYCOOR",VLOOKUP(AY2807,'[2]LISTAS ANEXO 1. 3'!$B$13:$C$42,2,FALSE),IF(C2807="TASAS",VLOOKUP(AY2807,'[2]LISTAS ANEXO 1. 3'!$B$43:$C$51,2,FALSE),IF(C2807="FORTALECIMIENTO",VLOOKUP(AY2807,'[2]LISTAS ANEXO 1. 3'!$B$52:$C$58,2,FALSE),""))),"")</f>
        <v>AA</v>
      </c>
      <c r="I2807" s="23" t="str">
        <f>+IFERROR(VLOOKUP(#REF!,'[2]LISTAS ANEXO 1. 4'!$B$74:$C$90,2,FALSE),"")</f>
        <v/>
      </c>
      <c r="J2807" s="23" t="str">
        <f>+IFERROR(VLOOKUP(X2807,[2]ORDINALES!$B$2:$C$5,2,FALSE),"")</f>
        <v>CTADOS</v>
      </c>
      <c r="K2807" s="23" t="str">
        <f>+IFERROR(VLOOKUP(#REF!,[2]REGION!$G$2:$I$1125,2,FALSE),"")</f>
        <v/>
      </c>
      <c r="L2807" s="23" t="str">
        <f>+IFERROR(VLOOKUP(AI2807,[2]REGION!$G$2:$I$1125,2,FALSE),"")</f>
        <v>NARINO</v>
      </c>
      <c r="M2807" s="23" t="str">
        <f>+IFERROR(VLOOKUP(#REF!,[2]ORDINALES!$H$2:$I$382,2,FALSE),"")</f>
        <v/>
      </c>
      <c r="N2807" s="23" t="str">
        <f>IFERROR(VLOOKUP(U2807,'[2]Lista Willy'!$B$11:$D$14,3,FALSE),"")</f>
        <v>REC_11</v>
      </c>
      <c r="O2807" s="24"/>
      <c r="P2807" s="90">
        <v>86002</v>
      </c>
      <c r="Q2807" s="90" t="s">
        <v>540</v>
      </c>
      <c r="R2807" s="90" t="s">
        <v>2496</v>
      </c>
      <c r="S2807" s="90" t="s">
        <v>2715</v>
      </c>
      <c r="T2807" s="90" t="s">
        <v>2496</v>
      </c>
      <c r="U2807" s="90" t="s">
        <v>52</v>
      </c>
      <c r="V2807" s="94" t="s">
        <v>53</v>
      </c>
      <c r="W2807" s="90" t="s">
        <v>54</v>
      </c>
      <c r="X2807" s="90" t="s">
        <v>55</v>
      </c>
      <c r="Y2807" s="90" t="s">
        <v>2674</v>
      </c>
      <c r="Z2807" s="87">
        <v>10000000</v>
      </c>
      <c r="AA2807" s="120"/>
      <c r="AB2807" s="87"/>
      <c r="AC2807" s="87"/>
      <c r="AD2807" s="87"/>
      <c r="AE2807" s="120">
        <v>10000000</v>
      </c>
      <c r="AF2807" s="120"/>
      <c r="AG2807" s="89">
        <v>0</v>
      </c>
      <c r="AH2807" s="90" t="s">
        <v>567</v>
      </c>
      <c r="AI2807" s="90" t="s">
        <v>1702</v>
      </c>
      <c r="AJ2807" s="90" t="s">
        <v>2716</v>
      </c>
      <c r="AK2807" s="90"/>
      <c r="AL2807" s="90" t="s">
        <v>57</v>
      </c>
      <c r="AM2807" s="90"/>
      <c r="AN2807" s="90" t="s">
        <v>57</v>
      </c>
      <c r="AO2807" s="90"/>
      <c r="AP2807" s="90" t="s">
        <v>57</v>
      </c>
      <c r="AQ2807" s="90"/>
      <c r="AR2807" s="90" t="s">
        <v>57</v>
      </c>
      <c r="AS2807" s="90" t="s">
        <v>60</v>
      </c>
      <c r="AT2807" s="90" t="s">
        <v>61</v>
      </c>
      <c r="AU2807" s="97" t="s">
        <v>62</v>
      </c>
      <c r="AV2807" s="98" t="s">
        <v>125</v>
      </c>
      <c r="AW2807" s="98" t="s">
        <v>126</v>
      </c>
      <c r="AX2807" s="97">
        <v>3202032</v>
      </c>
      <c r="AY2807" s="98" t="s">
        <v>127</v>
      </c>
      <c r="AZ2807" s="98" t="s">
        <v>128</v>
      </c>
      <c r="BA2807" s="24"/>
    </row>
    <row r="2808" spans="1:53" ht="84.75" customHeight="1">
      <c r="A2808" s="23" t="str">
        <f>+IFERROR(VLOOKUP(R2808,'[2]Listas niveles'!$D$2:$E$11,2,FALSE),"")</f>
        <v>DTPA</v>
      </c>
      <c r="B2808" s="23" t="str">
        <f>+IFERROR(VLOOKUP(AS2808,'[2]Listas anexo 1'!$A$7:$B$8,2,FALSE),"")</f>
        <v>ADMIN</v>
      </c>
      <c r="C2808" s="23" t="str">
        <f>+IFERROR(VLOOKUP(AT2808,'[2]Listas anexo 1'!$A$13:$B$15,2,FALSE),"")</f>
        <v>ADMINYCOOR</v>
      </c>
      <c r="D2808" s="23" t="str">
        <f>+IFERROR(VLOOKUP(AT2808,'[2]Listas anexo 1'!$A$13:$C$15,3,FALSE),"")</f>
        <v>CONTRIBUIR</v>
      </c>
      <c r="E2808" s="23" t="str">
        <f>+IFERROR(VLOOKUP(AT2808,'[2]Listas anexo 1'!$A$19:$B$21,2,FALSE),"")</f>
        <v>ADMINOB</v>
      </c>
      <c r="F2808" s="23" t="str">
        <f>+IFERROR(VLOOKUP(AV2808,'[2]Listas anexo 1'!$J$13:$K$21,2,FALSE),"")</f>
        <v>ADOBI</v>
      </c>
      <c r="G2808" s="23" t="str">
        <f>+IFERROR(VLOOKUP(AW2808,'[2]LISTAS ANEXO 1. 2'!$A$9:$B$38,2,FALSE),"")</f>
        <v>AI</v>
      </c>
      <c r="H2808" s="23" t="str">
        <f>+IFERROR(IF(C2808="ADMINYCOOR",VLOOKUP(AY2808,'[2]LISTAS ANEXO 1. 3'!$B$13:$C$42,2,FALSE),IF(C2808="TASAS",VLOOKUP(AY2808,'[2]LISTAS ANEXO 1. 3'!$B$43:$C$51,2,FALSE),IF(C2808="FORTALECIMIENTO",VLOOKUP(AY2808,'[2]LISTAS ANEXO 1. 3'!$B$52:$C$58,2,FALSE),""))),"")</f>
        <v>AA</v>
      </c>
      <c r="I2808" s="23" t="str">
        <f>+IFERROR(VLOOKUP(#REF!,'[2]LISTAS ANEXO 1. 4'!$B$74:$C$90,2,FALSE),"")</f>
        <v/>
      </c>
      <c r="J2808" s="23" t="str">
        <f>+IFERROR(VLOOKUP(X2808,[2]ORDINALES!$B$2:$C$5,2,FALSE),"")</f>
        <v>CTADOS</v>
      </c>
      <c r="K2808" s="23" t="str">
        <f>+IFERROR(VLOOKUP(#REF!,[2]REGION!$G$2:$I$1125,2,FALSE),"")</f>
        <v/>
      </c>
      <c r="L2808" s="23" t="str">
        <f>+IFERROR(VLOOKUP(AI2808,[2]REGION!$G$2:$I$1125,2,FALSE),"")</f>
        <v>NARINO</v>
      </c>
      <c r="M2808" s="23" t="str">
        <f>+IFERROR(VLOOKUP(#REF!,[2]ORDINALES!$H$2:$I$382,2,FALSE),"")</f>
        <v/>
      </c>
      <c r="N2808" s="23" t="str">
        <f>IFERROR(VLOOKUP(U2808,'[2]Lista Willy'!$B$11:$D$14,3,FALSE),"")</f>
        <v>REC_11</v>
      </c>
      <c r="O2808" s="24"/>
      <c r="P2808" s="90">
        <v>86003</v>
      </c>
      <c r="Q2808" s="90" t="s">
        <v>540</v>
      </c>
      <c r="R2808" s="90" t="s">
        <v>2496</v>
      </c>
      <c r="S2808" s="90" t="s">
        <v>2715</v>
      </c>
      <c r="T2808" s="90" t="s">
        <v>2496</v>
      </c>
      <c r="U2808" s="90" t="s">
        <v>52</v>
      </c>
      <c r="V2808" s="94" t="s">
        <v>53</v>
      </c>
      <c r="W2808" s="90" t="s">
        <v>54</v>
      </c>
      <c r="X2808" s="90" t="s">
        <v>55</v>
      </c>
      <c r="Y2808" s="90" t="s">
        <v>2656</v>
      </c>
      <c r="Z2808" s="87">
        <v>10000000</v>
      </c>
      <c r="AA2808" s="120"/>
      <c r="AB2808" s="87"/>
      <c r="AC2808" s="87"/>
      <c r="AD2808" s="87"/>
      <c r="AE2808" s="120">
        <v>10000000</v>
      </c>
      <c r="AF2808" s="120"/>
      <c r="AG2808" s="89">
        <v>0</v>
      </c>
      <c r="AH2808" s="90" t="s">
        <v>567</v>
      </c>
      <c r="AI2808" s="90" t="s">
        <v>1702</v>
      </c>
      <c r="AJ2808" s="90" t="s">
        <v>2716</v>
      </c>
      <c r="AK2808" s="90"/>
      <c r="AL2808" s="90" t="s">
        <v>57</v>
      </c>
      <c r="AM2808" s="90"/>
      <c r="AN2808" s="90" t="s">
        <v>57</v>
      </c>
      <c r="AO2808" s="90"/>
      <c r="AP2808" s="90" t="s">
        <v>57</v>
      </c>
      <c r="AQ2808" s="90"/>
      <c r="AR2808" s="90" t="s">
        <v>57</v>
      </c>
      <c r="AS2808" s="90" t="s">
        <v>60</v>
      </c>
      <c r="AT2808" s="90" t="s">
        <v>61</v>
      </c>
      <c r="AU2808" s="97" t="s">
        <v>62</v>
      </c>
      <c r="AV2808" s="98" t="s">
        <v>125</v>
      </c>
      <c r="AW2808" s="98" t="s">
        <v>126</v>
      </c>
      <c r="AX2808" s="97">
        <v>3202032</v>
      </c>
      <c r="AY2808" s="98" t="s">
        <v>127</v>
      </c>
      <c r="AZ2808" s="98" t="s">
        <v>128</v>
      </c>
      <c r="BA2808" s="24"/>
    </row>
    <row r="2809" spans="1:53" ht="84.75" customHeight="1">
      <c r="A2809" s="23" t="str">
        <f>+IFERROR(VLOOKUP(R2809,'[2]Listas niveles'!$D$2:$E$11,2,FALSE),"")</f>
        <v>DTPA</v>
      </c>
      <c r="B2809" s="23" t="str">
        <f>+IFERROR(VLOOKUP(AS2809,'[2]Listas anexo 1'!$A$7:$B$8,2,FALSE),"")</f>
        <v>ADMIN</v>
      </c>
      <c r="C2809" s="23" t="str">
        <f>+IFERROR(VLOOKUP(AT2809,'[2]Listas anexo 1'!$A$13:$B$15,2,FALSE),"")</f>
        <v>ADMINYCOOR</v>
      </c>
      <c r="D2809" s="23" t="str">
        <f>+IFERROR(VLOOKUP(AT2809,'[2]Listas anexo 1'!$A$13:$C$15,3,FALSE),"")</f>
        <v>CONTRIBUIR</v>
      </c>
      <c r="E2809" s="23" t="str">
        <f>+IFERROR(VLOOKUP(AT2809,'[2]Listas anexo 1'!$A$19:$B$21,2,FALSE),"")</f>
        <v>ADMINOB</v>
      </c>
      <c r="F2809" s="23" t="str">
        <f>+IFERROR(VLOOKUP(AV2809,'[2]Listas anexo 1'!$J$13:$K$21,2,FALSE),"")</f>
        <v>ADOBI</v>
      </c>
      <c r="G2809" s="23" t="str">
        <f>+IFERROR(VLOOKUP(AW2809,'[2]LISTAS ANEXO 1. 2'!$A$9:$B$38,2,FALSE),"")</f>
        <v>AIII</v>
      </c>
      <c r="H2809" s="23" t="str">
        <f>+IFERROR(IF(C2809="ADMINYCOOR",VLOOKUP(AY2809,'[2]LISTAS ANEXO 1. 3'!$B$13:$C$42,2,FALSE),IF(C2809="TASAS",VLOOKUP(AY2809,'[2]LISTAS ANEXO 1. 3'!$B$43:$C$51,2,FALSE),IF(C2809="FORTALECIMIENTO",VLOOKUP(AY2809,'[2]LISTAS ANEXO 1. 3'!$B$52:$C$58,2,FALSE),""))),"")</f>
        <v>DD</v>
      </c>
      <c r="I2809" s="23" t="str">
        <f>+IFERROR(VLOOKUP(#REF!,'[2]LISTAS ANEXO 1. 4'!$B$74:$C$90,2,FALSE),"")</f>
        <v/>
      </c>
      <c r="J2809" s="23" t="str">
        <f>+IFERROR(VLOOKUP(X2809,[2]ORDINALES!$B$2:$C$5,2,FALSE),"")</f>
        <v>CTADOS</v>
      </c>
      <c r="K2809" s="23" t="str">
        <f>+IFERROR(VLOOKUP(#REF!,[2]REGION!$G$2:$I$1125,2,FALSE),"")</f>
        <v/>
      </c>
      <c r="L2809" s="23" t="str">
        <f>+IFERROR(VLOOKUP(AI2809,[2]REGION!$G$2:$I$1125,2,FALSE),"")</f>
        <v>NARINO</v>
      </c>
      <c r="M2809" s="23" t="str">
        <f>+IFERROR(VLOOKUP(#REF!,[2]ORDINALES!$H$2:$I$382,2,FALSE),"")</f>
        <v/>
      </c>
      <c r="N2809" s="23" t="str">
        <f>IFERROR(VLOOKUP(U2809,'[2]Lista Willy'!$B$11:$D$14,3,FALSE),"")</f>
        <v>REC_11</v>
      </c>
      <c r="O2809" s="24"/>
      <c r="P2809" s="90">
        <v>86004</v>
      </c>
      <c r="Q2809" s="90" t="s">
        <v>540</v>
      </c>
      <c r="R2809" s="90" t="s">
        <v>2496</v>
      </c>
      <c r="S2809" s="90" t="s">
        <v>2715</v>
      </c>
      <c r="T2809" s="90" t="s">
        <v>2496</v>
      </c>
      <c r="U2809" s="90" t="s">
        <v>52</v>
      </c>
      <c r="V2809" s="94" t="s">
        <v>53</v>
      </c>
      <c r="W2809" s="90" t="s">
        <v>54</v>
      </c>
      <c r="X2809" s="90" t="s">
        <v>55</v>
      </c>
      <c r="Y2809" s="90" t="s">
        <v>2583</v>
      </c>
      <c r="Z2809" s="87">
        <v>18677464</v>
      </c>
      <c r="AA2809" s="120"/>
      <c r="AB2809" s="87"/>
      <c r="AC2809" s="87"/>
      <c r="AD2809" s="87"/>
      <c r="AE2809" s="120">
        <v>18677464</v>
      </c>
      <c r="AF2809" s="120"/>
      <c r="AG2809" s="89">
        <v>0</v>
      </c>
      <c r="AH2809" s="90" t="s">
        <v>567</v>
      </c>
      <c r="AI2809" s="90" t="s">
        <v>1702</v>
      </c>
      <c r="AJ2809" s="90" t="s">
        <v>2716</v>
      </c>
      <c r="AK2809" s="90"/>
      <c r="AL2809" s="90" t="s">
        <v>57</v>
      </c>
      <c r="AM2809" s="90"/>
      <c r="AN2809" s="90" t="s">
        <v>57</v>
      </c>
      <c r="AO2809" s="90"/>
      <c r="AP2809" s="90" t="s">
        <v>57</v>
      </c>
      <c r="AQ2809" s="90"/>
      <c r="AR2809" s="90" t="s">
        <v>57</v>
      </c>
      <c r="AS2809" s="90" t="s">
        <v>60</v>
      </c>
      <c r="AT2809" s="90" t="s">
        <v>61</v>
      </c>
      <c r="AU2809" s="97" t="s">
        <v>62</v>
      </c>
      <c r="AV2809" s="98" t="s">
        <v>125</v>
      </c>
      <c r="AW2809" s="98" t="s">
        <v>324</v>
      </c>
      <c r="AX2809" s="97">
        <v>3202005</v>
      </c>
      <c r="AY2809" s="98" t="s">
        <v>325</v>
      </c>
      <c r="AZ2809" s="98" t="s">
        <v>326</v>
      </c>
      <c r="BA2809" s="24"/>
    </row>
    <row r="2810" spans="1:53" ht="84.75" customHeight="1">
      <c r="A2810" s="23" t="str">
        <f>+IFERROR(VLOOKUP(R2810,'[2]Listas niveles'!$D$2:$E$11,2,FALSE),"")</f>
        <v>DTPA</v>
      </c>
      <c r="B2810" s="23" t="str">
        <f>+IFERROR(VLOOKUP(AS2810,'[2]Listas anexo 1'!$A$7:$B$8,2,FALSE),"")</f>
        <v>ADMIN</v>
      </c>
      <c r="C2810" s="23" t="str">
        <f>+IFERROR(VLOOKUP(AT2810,'[2]Listas anexo 1'!$A$13:$B$15,2,FALSE),"")</f>
        <v>ADMINYCOOR</v>
      </c>
      <c r="D2810" s="23" t="str">
        <f>+IFERROR(VLOOKUP(AT2810,'[2]Listas anexo 1'!$A$13:$C$15,3,FALSE),"")</f>
        <v>CONTRIBUIR</v>
      </c>
      <c r="E2810" s="23" t="str">
        <f>+IFERROR(VLOOKUP(AT2810,'[2]Listas anexo 1'!$A$19:$B$21,2,FALSE),"")</f>
        <v>ADMINOB</v>
      </c>
      <c r="F2810" s="23" t="str">
        <f>+IFERROR(VLOOKUP(AV2810,'[2]Listas anexo 1'!$J$13:$K$21,2,FALSE),"")</f>
        <v>ADOBI</v>
      </c>
      <c r="G2810" s="23" t="str">
        <f>+IFERROR(VLOOKUP(AW2810,'[2]LISTAS ANEXO 1. 2'!$A$9:$B$38,2,FALSE),"")</f>
        <v>AIII</v>
      </c>
      <c r="H2810" s="23" t="str">
        <f>+IFERROR(IF(C2810="ADMINYCOOR",VLOOKUP(AY2810,'[2]LISTAS ANEXO 1. 3'!$B$13:$C$42,2,FALSE),IF(C2810="TASAS",VLOOKUP(AY2810,'[2]LISTAS ANEXO 1. 3'!$B$43:$C$51,2,FALSE),IF(C2810="FORTALECIMIENTO",VLOOKUP(AY2810,'[2]LISTAS ANEXO 1. 3'!$B$52:$C$58,2,FALSE),""))),"")</f>
        <v>DD</v>
      </c>
      <c r="I2810" s="23" t="str">
        <f>+IFERROR(VLOOKUP(#REF!,'[2]LISTAS ANEXO 1. 4'!$B$74:$C$90,2,FALSE),"")</f>
        <v/>
      </c>
      <c r="J2810" s="23" t="str">
        <f>+IFERROR(VLOOKUP(X2810,[2]ORDINALES!$B$2:$C$5,2,FALSE),"")</f>
        <v>CTADOS</v>
      </c>
      <c r="K2810" s="23" t="str">
        <f>+IFERROR(VLOOKUP(#REF!,[2]REGION!$G$2:$I$1125,2,FALSE),"")</f>
        <v/>
      </c>
      <c r="L2810" s="23" t="str">
        <f>+IFERROR(VLOOKUP(AI2810,[2]REGION!$G$2:$I$1125,2,FALSE),"")</f>
        <v>NARINO</v>
      </c>
      <c r="M2810" s="23" t="str">
        <f>+IFERROR(VLOOKUP(#REF!,[2]ORDINALES!$H$2:$I$382,2,FALSE),"")</f>
        <v/>
      </c>
      <c r="N2810" s="23" t="str">
        <f>IFERROR(VLOOKUP(U2810,'[2]Lista Willy'!$B$11:$D$14,3,FALSE),"")</f>
        <v>REC_11</v>
      </c>
      <c r="O2810" s="24"/>
      <c r="P2810" s="90">
        <v>86005</v>
      </c>
      <c r="Q2810" s="90" t="s">
        <v>540</v>
      </c>
      <c r="R2810" s="90" t="s">
        <v>2496</v>
      </c>
      <c r="S2810" s="90" t="s">
        <v>2715</v>
      </c>
      <c r="T2810" s="90" t="s">
        <v>2496</v>
      </c>
      <c r="U2810" s="90" t="s">
        <v>52</v>
      </c>
      <c r="V2810" s="94" t="s">
        <v>53</v>
      </c>
      <c r="W2810" s="90" t="s">
        <v>54</v>
      </c>
      <c r="X2810" s="90" t="s">
        <v>55</v>
      </c>
      <c r="Y2810" s="90" t="s">
        <v>2718</v>
      </c>
      <c r="Z2810" s="87">
        <v>21241287</v>
      </c>
      <c r="AA2810" s="120"/>
      <c r="AB2810" s="87"/>
      <c r="AC2810" s="87"/>
      <c r="AD2810" s="87"/>
      <c r="AE2810" s="120">
        <v>21241287</v>
      </c>
      <c r="AF2810" s="120"/>
      <c r="AG2810" s="89">
        <v>0</v>
      </c>
      <c r="AH2810" s="90" t="s">
        <v>567</v>
      </c>
      <c r="AI2810" s="90" t="s">
        <v>1702</v>
      </c>
      <c r="AJ2810" s="90" t="s">
        <v>2716</v>
      </c>
      <c r="AK2810" s="90"/>
      <c r="AL2810" s="90" t="s">
        <v>57</v>
      </c>
      <c r="AM2810" s="90"/>
      <c r="AN2810" s="90" t="s">
        <v>57</v>
      </c>
      <c r="AO2810" s="90"/>
      <c r="AP2810" s="90" t="s">
        <v>57</v>
      </c>
      <c r="AQ2810" s="90"/>
      <c r="AR2810" s="90" t="s">
        <v>57</v>
      </c>
      <c r="AS2810" s="90" t="s">
        <v>60</v>
      </c>
      <c r="AT2810" s="90" t="s">
        <v>61</v>
      </c>
      <c r="AU2810" s="97" t="s">
        <v>62</v>
      </c>
      <c r="AV2810" s="98" t="s">
        <v>125</v>
      </c>
      <c r="AW2810" s="98" t="s">
        <v>324</v>
      </c>
      <c r="AX2810" s="97">
        <v>3202005</v>
      </c>
      <c r="AY2810" s="98" t="s">
        <v>325</v>
      </c>
      <c r="AZ2810" s="98" t="s">
        <v>389</v>
      </c>
      <c r="BA2810" s="24"/>
    </row>
    <row r="2811" spans="1:53" ht="84.75" customHeight="1">
      <c r="A2811" s="23" t="str">
        <f>+IFERROR(VLOOKUP(R2811,'[2]Listas niveles'!$D$2:$E$11,2,FALSE),"")</f>
        <v>DTPA</v>
      </c>
      <c r="B2811" s="23" t="str">
        <f>+IFERROR(VLOOKUP(AS2811,'[2]Listas anexo 1'!$A$7:$B$8,2,FALSE),"")</f>
        <v>ADMIN</v>
      </c>
      <c r="C2811" s="23" t="str">
        <f>+IFERROR(VLOOKUP(AT2811,'[2]Listas anexo 1'!$A$13:$B$15,2,FALSE),"")</f>
        <v>ADMINYCOOR</v>
      </c>
      <c r="D2811" s="23" t="str">
        <f>+IFERROR(VLOOKUP(AT2811,'[2]Listas anexo 1'!$A$13:$C$15,3,FALSE),"")</f>
        <v>CONTRIBUIR</v>
      </c>
      <c r="E2811" s="23" t="str">
        <f>+IFERROR(VLOOKUP(AT2811,'[2]Listas anexo 1'!$A$19:$B$21,2,FALSE),"")</f>
        <v>ADMINOB</v>
      </c>
      <c r="F2811" s="23" t="str">
        <f>+IFERROR(VLOOKUP(AV2811,'[2]Listas anexo 1'!$J$13:$K$21,2,FALSE),"")</f>
        <v>ADOBIII</v>
      </c>
      <c r="G2811" s="23" t="str">
        <f>+IFERROR(VLOOKUP(AW2811,'[2]LISTAS ANEXO 1. 2'!$A$9:$B$38,2,FALSE),"")</f>
        <v>AIX</v>
      </c>
      <c r="H2811" s="23" t="str">
        <f>+IFERROR(IF(C2811="ADMINYCOOR",VLOOKUP(AY2811,'[2]LISTAS ANEXO 1. 3'!$B$13:$C$42,2,FALSE),IF(C2811="TASAS",VLOOKUP(AY2811,'[2]LISTAS ANEXO 1. 3'!$B$43:$C$51,2,FALSE),IF(C2811="FORTALECIMIENTO",VLOOKUP(AY2811,'[2]LISTAS ANEXO 1. 3'!$B$52:$C$58,2,FALSE),""))),"")</f>
        <v>NN</v>
      </c>
      <c r="I2811" s="23" t="str">
        <f>+IFERROR(VLOOKUP(#REF!,'[2]LISTAS ANEXO 1. 4'!$B$74:$C$90,2,FALSE),"")</f>
        <v/>
      </c>
      <c r="J2811" s="23" t="str">
        <f>+IFERROR(VLOOKUP(X2811,[2]ORDINALES!$B$2:$C$5,2,FALSE),"")</f>
        <v>CTADOS</v>
      </c>
      <c r="K2811" s="23" t="str">
        <f>+IFERROR(VLOOKUP(#REF!,[2]REGION!$G$2:$I$1125,2,FALSE),"")</f>
        <v/>
      </c>
      <c r="L2811" s="23" t="str">
        <f>+IFERROR(VLOOKUP(AI2811,[2]REGION!$G$2:$I$1125,2,FALSE),"")</f>
        <v>NARINO</v>
      </c>
      <c r="M2811" s="23" t="str">
        <f>+IFERROR(VLOOKUP(#REF!,[2]ORDINALES!$H$2:$I$382,2,FALSE),"")</f>
        <v/>
      </c>
      <c r="N2811" s="23" t="str">
        <f>IFERROR(VLOOKUP(U2811,'[2]Lista Willy'!$B$11:$D$14,3,FALSE),"")</f>
        <v>REC_11</v>
      </c>
      <c r="O2811" s="24"/>
      <c r="P2811" s="90">
        <v>86006</v>
      </c>
      <c r="Q2811" s="90" t="s">
        <v>540</v>
      </c>
      <c r="R2811" s="90" t="s">
        <v>2496</v>
      </c>
      <c r="S2811" s="90" t="s">
        <v>2715</v>
      </c>
      <c r="T2811" s="90" t="s">
        <v>2496</v>
      </c>
      <c r="U2811" s="90" t="s">
        <v>52</v>
      </c>
      <c r="V2811" s="94" t="s">
        <v>53</v>
      </c>
      <c r="W2811" s="90" t="s">
        <v>54</v>
      </c>
      <c r="X2811" s="90" t="s">
        <v>55</v>
      </c>
      <c r="Y2811" s="90" t="s">
        <v>2575</v>
      </c>
      <c r="Z2811" s="87">
        <v>36121026</v>
      </c>
      <c r="AA2811" s="120"/>
      <c r="AB2811" s="87"/>
      <c r="AC2811" s="87"/>
      <c r="AD2811" s="87"/>
      <c r="AE2811" s="120">
        <v>36121026</v>
      </c>
      <c r="AF2811" s="120"/>
      <c r="AG2811" s="89">
        <v>0</v>
      </c>
      <c r="AH2811" s="90" t="s">
        <v>567</v>
      </c>
      <c r="AI2811" s="90" t="s">
        <v>1702</v>
      </c>
      <c r="AJ2811" s="90" t="s">
        <v>2716</v>
      </c>
      <c r="AK2811" s="90"/>
      <c r="AL2811" s="90" t="s">
        <v>57</v>
      </c>
      <c r="AM2811" s="90"/>
      <c r="AN2811" s="90" t="s">
        <v>57</v>
      </c>
      <c r="AO2811" s="90"/>
      <c r="AP2811" s="90" t="s">
        <v>57</v>
      </c>
      <c r="AQ2811" s="90"/>
      <c r="AR2811" s="90" t="s">
        <v>57</v>
      </c>
      <c r="AS2811" s="90" t="s">
        <v>60</v>
      </c>
      <c r="AT2811" s="90" t="s">
        <v>61</v>
      </c>
      <c r="AU2811" s="97" t="s">
        <v>62</v>
      </c>
      <c r="AV2811" s="98" t="s">
        <v>272</v>
      </c>
      <c r="AW2811" s="98" t="s">
        <v>413</v>
      </c>
      <c r="AX2811" s="97">
        <v>3202014</v>
      </c>
      <c r="AY2811" s="98" t="s">
        <v>418</v>
      </c>
      <c r="AZ2811" s="98" t="s">
        <v>415</v>
      </c>
      <c r="BA2811" s="24"/>
    </row>
    <row r="2812" spans="1:53" ht="84.75" customHeight="1">
      <c r="A2812" s="23" t="str">
        <f>+IFERROR(VLOOKUP(R2812,'[2]Listas niveles'!$D$2:$E$11,2,FALSE),"")</f>
        <v>DTPA</v>
      </c>
      <c r="B2812" s="23" t="str">
        <f>+IFERROR(VLOOKUP(AS2812,'[2]Listas anexo 1'!$A$7:$B$8,2,FALSE),"")</f>
        <v>ADMIN</v>
      </c>
      <c r="C2812" s="23" t="str">
        <f>+IFERROR(VLOOKUP(AT2812,'[2]Listas anexo 1'!$A$13:$B$15,2,FALSE),"")</f>
        <v>ADMINYCOOR</v>
      </c>
      <c r="D2812" s="23" t="str">
        <f>+IFERROR(VLOOKUP(AT2812,'[2]Listas anexo 1'!$A$13:$C$15,3,FALSE),"")</f>
        <v>CONTRIBUIR</v>
      </c>
      <c r="E2812" s="23" t="str">
        <f>+IFERROR(VLOOKUP(AT2812,'[2]Listas anexo 1'!$A$19:$B$21,2,FALSE),"")</f>
        <v>ADMINOB</v>
      </c>
      <c r="F2812" s="23" t="str">
        <f>+IFERROR(VLOOKUP(AV2812,'[2]Listas anexo 1'!$J$13:$K$21,2,FALSE),"")</f>
        <v>ADOBIII</v>
      </c>
      <c r="G2812" s="23" t="str">
        <f>+IFERROR(VLOOKUP(AW2812,'[2]LISTAS ANEXO 1. 2'!$A$9:$B$38,2,FALSE),"")</f>
        <v>AX</v>
      </c>
      <c r="H2812" s="23" t="str">
        <f>+IFERROR(IF(C2812="ADMINYCOOR",VLOOKUP(AY2812,'[2]LISTAS ANEXO 1. 3'!$B$13:$C$42,2,FALSE),IF(C2812="TASAS",VLOOKUP(AY2812,'[2]LISTAS ANEXO 1. 3'!$B$43:$C$51,2,FALSE),IF(C2812="FORTALECIMIENTO",VLOOKUP(AY2812,'[2]LISTAS ANEXO 1. 3'!$B$52:$C$58,2,FALSE),""))),"")</f>
        <v>OO</v>
      </c>
      <c r="I2812" s="23" t="str">
        <f>+IFERROR(VLOOKUP(#REF!,'[2]LISTAS ANEXO 1. 4'!$B$74:$C$90,2,FALSE),"")</f>
        <v/>
      </c>
      <c r="J2812" s="23" t="str">
        <f>+IFERROR(VLOOKUP(X2812,[2]ORDINALES!$B$2:$C$5,2,FALSE),"")</f>
        <v>CTADOS</v>
      </c>
      <c r="K2812" s="23" t="str">
        <f>+IFERROR(VLOOKUP(#REF!,[2]REGION!$G$2:$I$1125,2,FALSE),"")</f>
        <v/>
      </c>
      <c r="L2812" s="23" t="str">
        <f>+IFERROR(VLOOKUP(AI2812,[2]REGION!$G$2:$I$1125,2,FALSE),"")</f>
        <v>NARINO</v>
      </c>
      <c r="M2812" s="23" t="str">
        <f>+IFERROR(VLOOKUP(#REF!,[2]ORDINALES!$H$2:$I$382,2,FALSE),"")</f>
        <v/>
      </c>
      <c r="N2812" s="23" t="str">
        <f>IFERROR(VLOOKUP(U2812,'[2]Lista Willy'!$B$11:$D$14,3,FALSE),"")</f>
        <v>REC_11</v>
      </c>
      <c r="O2812" s="24"/>
      <c r="P2812" s="90">
        <v>86007</v>
      </c>
      <c r="Q2812" s="90" t="s">
        <v>540</v>
      </c>
      <c r="R2812" s="90" t="s">
        <v>2496</v>
      </c>
      <c r="S2812" s="90" t="s">
        <v>2715</v>
      </c>
      <c r="T2812" s="90" t="s">
        <v>2496</v>
      </c>
      <c r="U2812" s="90" t="s">
        <v>52</v>
      </c>
      <c r="V2812" s="94" t="s">
        <v>53</v>
      </c>
      <c r="W2812" s="90" t="s">
        <v>54</v>
      </c>
      <c r="X2812" s="90" t="s">
        <v>55</v>
      </c>
      <c r="Y2812" s="90" t="s">
        <v>2649</v>
      </c>
      <c r="Z2812" s="87">
        <v>21241287</v>
      </c>
      <c r="AA2812" s="120"/>
      <c r="AB2812" s="87"/>
      <c r="AC2812" s="87"/>
      <c r="AD2812" s="87"/>
      <c r="AE2812" s="120">
        <v>21241287</v>
      </c>
      <c r="AF2812" s="120"/>
      <c r="AG2812" s="89">
        <v>0</v>
      </c>
      <c r="AH2812" s="90" t="s">
        <v>567</v>
      </c>
      <c r="AI2812" s="90" t="s">
        <v>1702</v>
      </c>
      <c r="AJ2812" s="90" t="s">
        <v>2716</v>
      </c>
      <c r="AK2812" s="90"/>
      <c r="AL2812" s="90" t="s">
        <v>57</v>
      </c>
      <c r="AM2812" s="90"/>
      <c r="AN2812" s="90" t="s">
        <v>57</v>
      </c>
      <c r="AO2812" s="90"/>
      <c r="AP2812" s="90" t="s">
        <v>57</v>
      </c>
      <c r="AQ2812" s="90"/>
      <c r="AR2812" s="90" t="s">
        <v>57</v>
      </c>
      <c r="AS2812" s="90" t="s">
        <v>60</v>
      </c>
      <c r="AT2812" s="90" t="s">
        <v>61</v>
      </c>
      <c r="AU2812" s="97" t="s">
        <v>62</v>
      </c>
      <c r="AV2812" s="98" t="s">
        <v>272</v>
      </c>
      <c r="AW2812" s="98" t="s">
        <v>335</v>
      </c>
      <c r="AX2812" s="97">
        <v>3202004</v>
      </c>
      <c r="AY2812" s="98" t="s">
        <v>336</v>
      </c>
      <c r="AZ2812" s="98" t="s">
        <v>888</v>
      </c>
      <c r="BA2812" s="24"/>
    </row>
    <row r="2813" spans="1:53" ht="84.75" customHeight="1">
      <c r="A2813" s="23" t="str">
        <f>+IFERROR(VLOOKUP(R2813,'[2]Listas niveles'!$D$2:$E$11,2,FALSE),"")</f>
        <v>DTPA</v>
      </c>
      <c r="B2813" s="23" t="str">
        <f>+IFERROR(VLOOKUP(AS2813,'[2]Listas anexo 1'!$A$7:$B$8,2,FALSE),"")</f>
        <v>ADMIN</v>
      </c>
      <c r="C2813" s="23" t="str">
        <f>+IFERROR(VLOOKUP(AT2813,'[2]Listas anexo 1'!$A$13:$B$15,2,FALSE),"")</f>
        <v>ADMINYCOOR</v>
      </c>
      <c r="D2813" s="23" t="str">
        <f>+IFERROR(VLOOKUP(AT2813,'[2]Listas anexo 1'!$A$13:$C$15,3,FALSE),"")</f>
        <v>CONTRIBUIR</v>
      </c>
      <c r="E2813" s="23" t="str">
        <f>+IFERROR(VLOOKUP(AT2813,'[2]Listas anexo 1'!$A$19:$B$21,2,FALSE),"")</f>
        <v>ADMINOB</v>
      </c>
      <c r="F2813" s="23" t="str">
        <f>+IFERROR(VLOOKUP(AV2813,'[2]Listas anexo 1'!$J$13:$K$21,2,FALSE),"")</f>
        <v>ADOBIII</v>
      </c>
      <c r="G2813" s="23" t="str">
        <f>+IFERROR(VLOOKUP(AW2813,'[2]LISTAS ANEXO 1. 2'!$A$9:$B$38,2,FALSE),"")</f>
        <v>AX</v>
      </c>
      <c r="H2813" s="23" t="str">
        <f>+IFERROR(IF(C2813="ADMINYCOOR",VLOOKUP(AY2813,'[2]LISTAS ANEXO 1. 3'!$B$13:$C$42,2,FALSE),IF(C2813="TASAS",VLOOKUP(AY2813,'[2]LISTAS ANEXO 1. 3'!$B$43:$C$51,2,FALSE),IF(C2813="FORTALECIMIENTO",VLOOKUP(AY2813,'[2]LISTAS ANEXO 1. 3'!$B$52:$C$58,2,FALSE),""))),"")</f>
        <v>OO</v>
      </c>
      <c r="I2813" s="23" t="str">
        <f>+IFERROR(VLOOKUP(#REF!,'[2]LISTAS ANEXO 1. 4'!$B$74:$C$90,2,FALSE),"")</f>
        <v/>
      </c>
      <c r="J2813" s="23" t="str">
        <f>+IFERROR(VLOOKUP(X2813,[2]ORDINALES!$B$2:$C$5,2,FALSE),"")</f>
        <v>CTADOS</v>
      </c>
      <c r="K2813" s="23" t="str">
        <f>+IFERROR(VLOOKUP(#REF!,[2]REGION!$G$2:$I$1125,2,FALSE),"")</f>
        <v/>
      </c>
      <c r="L2813" s="23" t="str">
        <f>+IFERROR(VLOOKUP(AI2813,[2]REGION!$G$2:$I$1125,2,FALSE),"")</f>
        <v>NARINO</v>
      </c>
      <c r="M2813" s="23" t="str">
        <f>+IFERROR(VLOOKUP(#REF!,[2]ORDINALES!$H$2:$I$382,2,FALSE),"")</f>
        <v/>
      </c>
      <c r="N2813" s="23" t="str">
        <f>IFERROR(VLOOKUP(U2813,'[2]Lista Willy'!$B$11:$D$14,3,FALSE),"")</f>
        <v>REC_11</v>
      </c>
      <c r="O2813" s="24"/>
      <c r="P2813" s="90">
        <v>86008</v>
      </c>
      <c r="Q2813" s="90" t="s">
        <v>540</v>
      </c>
      <c r="R2813" s="90" t="s">
        <v>2496</v>
      </c>
      <c r="S2813" s="90" t="s">
        <v>2715</v>
      </c>
      <c r="T2813" s="90" t="s">
        <v>2496</v>
      </c>
      <c r="U2813" s="90" t="s">
        <v>52</v>
      </c>
      <c r="V2813" s="94" t="s">
        <v>53</v>
      </c>
      <c r="W2813" s="90" t="s">
        <v>54</v>
      </c>
      <c r="X2813" s="90" t="s">
        <v>55</v>
      </c>
      <c r="Y2813" s="90" t="s">
        <v>2719</v>
      </c>
      <c r="Z2813" s="87">
        <v>1500000</v>
      </c>
      <c r="AA2813" s="120"/>
      <c r="AB2813" s="87"/>
      <c r="AC2813" s="87"/>
      <c r="AD2813" s="87"/>
      <c r="AE2813" s="120">
        <v>1500000</v>
      </c>
      <c r="AF2813" s="120"/>
      <c r="AG2813" s="89">
        <v>0</v>
      </c>
      <c r="AH2813" s="90" t="s">
        <v>567</v>
      </c>
      <c r="AI2813" s="90" t="s">
        <v>1702</v>
      </c>
      <c r="AJ2813" s="90" t="s">
        <v>2716</v>
      </c>
      <c r="AK2813" s="90"/>
      <c r="AL2813" s="90" t="s">
        <v>57</v>
      </c>
      <c r="AM2813" s="90"/>
      <c r="AN2813" s="90" t="s">
        <v>57</v>
      </c>
      <c r="AO2813" s="90"/>
      <c r="AP2813" s="90" t="s">
        <v>57</v>
      </c>
      <c r="AQ2813" s="90"/>
      <c r="AR2813" s="90" t="s">
        <v>57</v>
      </c>
      <c r="AS2813" s="90" t="s">
        <v>60</v>
      </c>
      <c r="AT2813" s="90" t="s">
        <v>61</v>
      </c>
      <c r="AU2813" s="97" t="s">
        <v>62</v>
      </c>
      <c r="AV2813" s="98" t="s">
        <v>272</v>
      </c>
      <c r="AW2813" s="98" t="s">
        <v>335</v>
      </c>
      <c r="AX2813" s="97">
        <v>3202004</v>
      </c>
      <c r="AY2813" s="98" t="s">
        <v>336</v>
      </c>
      <c r="AZ2813" s="98" t="s">
        <v>1480</v>
      </c>
      <c r="BA2813" s="24"/>
    </row>
    <row r="2814" spans="1:53" ht="84.75" customHeight="1">
      <c r="A2814" s="23" t="str">
        <f>+IFERROR(VLOOKUP(R2814,'[2]Listas niveles'!$D$2:$E$11,2,FALSE),"")</f>
        <v>DTPA</v>
      </c>
      <c r="B2814" s="23" t="str">
        <f>+IFERROR(VLOOKUP(AS2814,'[2]Listas anexo 1'!$A$7:$B$8,2,FALSE),"")</f>
        <v>ADMIN</v>
      </c>
      <c r="C2814" s="23" t="str">
        <f>+IFERROR(VLOOKUP(AT2814,'[2]Listas anexo 1'!$A$13:$B$15,2,FALSE),"")</f>
        <v>ADMINYCOOR</v>
      </c>
      <c r="D2814" s="23" t="str">
        <f>+IFERROR(VLOOKUP(AT2814,'[2]Listas anexo 1'!$A$13:$C$15,3,FALSE),"")</f>
        <v>CONTRIBUIR</v>
      </c>
      <c r="E2814" s="23" t="str">
        <f>+IFERROR(VLOOKUP(AT2814,'[2]Listas anexo 1'!$A$19:$B$21,2,FALSE),"")</f>
        <v>ADMINOB</v>
      </c>
      <c r="F2814" s="23" t="str">
        <f>+IFERROR(VLOOKUP(AV2814,'[2]Listas anexo 1'!$J$13:$K$21,2,FALSE),"")</f>
        <v>ADOBIII</v>
      </c>
      <c r="G2814" s="23" t="str">
        <f>+IFERROR(VLOOKUP(AW2814,'[2]LISTAS ANEXO 1. 2'!$A$9:$B$38,2,FALSE),"")</f>
        <v>AX</v>
      </c>
      <c r="H2814" s="23" t="str">
        <f>+IFERROR(IF(C2814="ADMINYCOOR",VLOOKUP(AY2814,'[2]LISTAS ANEXO 1. 3'!$B$13:$C$42,2,FALSE),IF(C2814="TASAS",VLOOKUP(AY2814,'[2]LISTAS ANEXO 1. 3'!$B$43:$C$51,2,FALSE),IF(C2814="FORTALECIMIENTO",VLOOKUP(AY2814,'[2]LISTAS ANEXO 1. 3'!$B$52:$C$58,2,FALSE),""))),"")</f>
        <v>OO</v>
      </c>
      <c r="I2814" s="23" t="str">
        <f>+IFERROR(VLOOKUP(#REF!,'[2]LISTAS ANEXO 1. 4'!$B$74:$C$90,2,FALSE),"")</f>
        <v/>
      </c>
      <c r="J2814" s="23" t="str">
        <f>+IFERROR(VLOOKUP(X2814,[2]ORDINALES!$B$2:$C$5,2,FALSE),"")</f>
        <v>CTADOS</v>
      </c>
      <c r="K2814" s="23" t="str">
        <f>+IFERROR(VLOOKUP(#REF!,[2]REGION!$G$2:$I$1125,2,FALSE),"")</f>
        <v/>
      </c>
      <c r="L2814" s="23" t="str">
        <f>+IFERROR(VLOOKUP(AI2814,[2]REGION!$G$2:$I$1125,2,FALSE),"")</f>
        <v>NARINO</v>
      </c>
      <c r="M2814" s="23" t="str">
        <f>+IFERROR(VLOOKUP(#REF!,[2]ORDINALES!$H$2:$I$382,2,FALSE),"")</f>
        <v/>
      </c>
      <c r="N2814" s="23" t="str">
        <f>IFERROR(VLOOKUP(U2814,'[2]Lista Willy'!$B$11:$D$14,3,FALSE),"")</f>
        <v>REC_11</v>
      </c>
      <c r="O2814" s="24"/>
      <c r="P2814" s="90">
        <v>86009</v>
      </c>
      <c r="Q2814" s="90" t="s">
        <v>540</v>
      </c>
      <c r="R2814" s="90" t="s">
        <v>2496</v>
      </c>
      <c r="S2814" s="90" t="s">
        <v>2715</v>
      </c>
      <c r="T2814" s="90" t="s">
        <v>2496</v>
      </c>
      <c r="U2814" s="90" t="s">
        <v>52</v>
      </c>
      <c r="V2814" s="94" t="s">
        <v>53</v>
      </c>
      <c r="W2814" s="90" t="s">
        <v>54</v>
      </c>
      <c r="X2814" s="90" t="s">
        <v>55</v>
      </c>
      <c r="Y2814" s="90" t="s">
        <v>2576</v>
      </c>
      <c r="Z2814" s="87">
        <v>46453000</v>
      </c>
      <c r="AA2814" s="120"/>
      <c r="AB2814" s="87"/>
      <c r="AC2814" s="87"/>
      <c r="AD2814" s="87"/>
      <c r="AE2814" s="120">
        <v>46453000</v>
      </c>
      <c r="AF2814" s="120"/>
      <c r="AG2814" s="89">
        <v>0</v>
      </c>
      <c r="AH2814" s="90" t="s">
        <v>567</v>
      </c>
      <c r="AI2814" s="90" t="s">
        <v>1702</v>
      </c>
      <c r="AJ2814" s="90" t="s">
        <v>2716</v>
      </c>
      <c r="AK2814" s="90"/>
      <c r="AL2814" s="90" t="s">
        <v>57</v>
      </c>
      <c r="AM2814" s="90"/>
      <c r="AN2814" s="90" t="s">
        <v>57</v>
      </c>
      <c r="AO2814" s="90"/>
      <c r="AP2814" s="90" t="s">
        <v>57</v>
      </c>
      <c r="AQ2814" s="90"/>
      <c r="AR2814" s="90" t="s">
        <v>57</v>
      </c>
      <c r="AS2814" s="90" t="s">
        <v>60</v>
      </c>
      <c r="AT2814" s="90" t="s">
        <v>61</v>
      </c>
      <c r="AU2814" s="97" t="s">
        <v>62</v>
      </c>
      <c r="AV2814" s="98" t="s">
        <v>272</v>
      </c>
      <c r="AW2814" s="98" t="s">
        <v>335</v>
      </c>
      <c r="AX2814" s="97">
        <v>3202004</v>
      </c>
      <c r="AY2814" s="98" t="s">
        <v>336</v>
      </c>
      <c r="AZ2814" s="98" t="s">
        <v>888</v>
      </c>
      <c r="BA2814" s="24"/>
    </row>
    <row r="2815" spans="1:53" ht="84.75" customHeight="1">
      <c r="A2815" s="23" t="str">
        <f>+IFERROR(VLOOKUP(R2815,'[2]Listas niveles'!$D$2:$E$11,2,FALSE),"")</f>
        <v>DTPA</v>
      </c>
      <c r="B2815" s="23" t="str">
        <f>+IFERROR(VLOOKUP(AS2815,'[2]Listas anexo 1'!$A$7:$B$8,2,FALSE),"")</f>
        <v>ADMIN</v>
      </c>
      <c r="C2815" s="23" t="str">
        <f>+IFERROR(VLOOKUP(AT2815,'[2]Listas anexo 1'!$A$13:$B$15,2,FALSE),"")</f>
        <v>ADMINYCOOR</v>
      </c>
      <c r="D2815" s="23" t="str">
        <f>+IFERROR(VLOOKUP(AT2815,'[2]Listas anexo 1'!$A$13:$C$15,3,FALSE),"")</f>
        <v>CONTRIBUIR</v>
      </c>
      <c r="E2815" s="23" t="str">
        <f>+IFERROR(VLOOKUP(AT2815,'[2]Listas anexo 1'!$A$19:$B$21,2,FALSE),"")</f>
        <v>ADMINOB</v>
      </c>
      <c r="F2815" s="23" t="str">
        <f>+IFERROR(VLOOKUP(AV2815,'[2]Listas anexo 1'!$J$13:$K$21,2,FALSE),"")</f>
        <v>ADOBIV</v>
      </c>
      <c r="G2815" s="23" t="str">
        <f>+IFERROR(VLOOKUP(AW2815,'[2]LISTAS ANEXO 1. 2'!$A$9:$B$38,2,FALSE),"")</f>
        <v>AXV</v>
      </c>
      <c r="H2815" s="23" t="str">
        <f>+IFERROR(IF(C2815="ADMINYCOOR",VLOOKUP(AY2815,'[2]LISTAS ANEXO 1. 3'!$B$13:$C$42,2,FALSE),IF(C2815="TASAS",VLOOKUP(AY2815,'[2]LISTAS ANEXO 1. 3'!$B$43:$C$51,2,FALSE),IF(C2815="FORTALECIMIENTO",VLOOKUP(AY2815,'[2]LISTAS ANEXO 1. 3'!$B$52:$C$58,2,FALSE),""))),"")</f>
        <v>BC</v>
      </c>
      <c r="I2815" s="23" t="str">
        <f>+IFERROR(VLOOKUP(#REF!,'[2]LISTAS ANEXO 1. 4'!$B$74:$C$90,2,FALSE),"")</f>
        <v/>
      </c>
      <c r="J2815" s="23" t="str">
        <f>+IFERROR(VLOOKUP(X2815,[2]ORDINALES!$B$2:$C$5,2,FALSE),"")</f>
        <v>CTADOS</v>
      </c>
      <c r="K2815" s="23" t="str">
        <f>+IFERROR(VLOOKUP(#REF!,[2]REGION!$G$2:$I$1125,2,FALSE),"")</f>
        <v/>
      </c>
      <c r="L2815" s="23" t="str">
        <f>+IFERROR(VLOOKUP(AI2815,[2]REGION!$G$2:$I$1125,2,FALSE),"")</f>
        <v>NARINO</v>
      </c>
      <c r="M2815" s="23" t="str">
        <f>+IFERROR(VLOOKUP(#REF!,[2]ORDINALES!$H$2:$I$382,2,FALSE),"")</f>
        <v/>
      </c>
      <c r="N2815" s="23" t="str">
        <f>IFERROR(VLOOKUP(U2815,'[2]Lista Willy'!$B$11:$D$14,3,FALSE),"")</f>
        <v>REC_11</v>
      </c>
      <c r="O2815" s="24"/>
      <c r="P2815" s="90">
        <v>86010</v>
      </c>
      <c r="Q2815" s="90" t="s">
        <v>540</v>
      </c>
      <c r="R2815" s="90" t="s">
        <v>2496</v>
      </c>
      <c r="S2815" s="90" t="s">
        <v>2715</v>
      </c>
      <c r="T2815" s="90" t="s">
        <v>2496</v>
      </c>
      <c r="U2815" s="90" t="s">
        <v>52</v>
      </c>
      <c r="V2815" s="94" t="s">
        <v>53</v>
      </c>
      <c r="W2815" s="90" t="s">
        <v>54</v>
      </c>
      <c r="X2815" s="90" t="s">
        <v>55</v>
      </c>
      <c r="Y2815" s="90" t="s">
        <v>2679</v>
      </c>
      <c r="Z2815" s="87">
        <v>71530652</v>
      </c>
      <c r="AA2815" s="120"/>
      <c r="AB2815" s="87"/>
      <c r="AC2815" s="87"/>
      <c r="AD2815" s="87"/>
      <c r="AE2815" s="120">
        <v>71530652</v>
      </c>
      <c r="AF2815" s="120"/>
      <c r="AG2815" s="89">
        <v>0</v>
      </c>
      <c r="AH2815" s="90" t="s">
        <v>567</v>
      </c>
      <c r="AI2815" s="90" t="s">
        <v>1702</v>
      </c>
      <c r="AJ2815" s="90" t="s">
        <v>2716</v>
      </c>
      <c r="AK2815" s="90"/>
      <c r="AL2815" s="90" t="s">
        <v>57</v>
      </c>
      <c r="AM2815" s="90"/>
      <c r="AN2815" s="90" t="s">
        <v>57</v>
      </c>
      <c r="AO2815" s="90"/>
      <c r="AP2815" s="90" t="s">
        <v>57</v>
      </c>
      <c r="AQ2815" s="90"/>
      <c r="AR2815" s="90" t="s">
        <v>57</v>
      </c>
      <c r="AS2815" s="90" t="s">
        <v>60</v>
      </c>
      <c r="AT2815" s="90" t="s">
        <v>61</v>
      </c>
      <c r="AU2815" s="97" t="s">
        <v>62</v>
      </c>
      <c r="AV2815" s="98" t="s">
        <v>63</v>
      </c>
      <c r="AW2815" s="98" t="s">
        <v>288</v>
      </c>
      <c r="AX2815" s="97">
        <v>3202036</v>
      </c>
      <c r="AY2815" s="98" t="s">
        <v>289</v>
      </c>
      <c r="AZ2815" s="98" t="s">
        <v>290</v>
      </c>
      <c r="BA2815" s="24"/>
    </row>
    <row r="2816" spans="1:53" ht="84.75" customHeight="1">
      <c r="A2816" s="23" t="str">
        <f>+IFERROR(VLOOKUP(R2816,'[2]Listas niveles'!$D$2:$E$11,2,FALSE),"")</f>
        <v>DTPA</v>
      </c>
      <c r="B2816" s="23" t="str">
        <f>+IFERROR(VLOOKUP(AS2816,'[2]Listas anexo 1'!$A$7:$B$8,2,FALSE),"")</f>
        <v>ADMIN</v>
      </c>
      <c r="C2816" s="23" t="str">
        <f>+IFERROR(VLOOKUP(AT2816,'[2]Listas anexo 1'!$A$13:$B$15,2,FALSE),"")</f>
        <v>ADMINYCOOR</v>
      </c>
      <c r="D2816" s="23" t="str">
        <f>+IFERROR(VLOOKUP(AT2816,'[2]Listas anexo 1'!$A$13:$C$15,3,FALSE),"")</f>
        <v>CONTRIBUIR</v>
      </c>
      <c r="E2816" s="23" t="str">
        <f>+IFERROR(VLOOKUP(AT2816,'[2]Listas anexo 1'!$A$19:$B$21,2,FALSE),"")</f>
        <v>ADMINOB</v>
      </c>
      <c r="F2816" s="23" t="str">
        <f>+IFERROR(VLOOKUP(AV2816,'[2]Listas anexo 1'!$J$13:$K$21,2,FALSE),"")</f>
        <v>ADOBIV</v>
      </c>
      <c r="G2816" s="23" t="str">
        <f>+IFERROR(VLOOKUP(AW2816,'[2]LISTAS ANEXO 1. 2'!$A$9:$B$38,2,FALSE),"")</f>
        <v>AXVI</v>
      </c>
      <c r="H2816" s="23" t="str">
        <f>+IFERROR(IF(C2816="ADMINYCOOR",VLOOKUP(AY2816,'[2]LISTAS ANEXO 1. 3'!$B$13:$C$42,2,FALSE),IF(C2816="TASAS",VLOOKUP(AY2816,'[2]LISTAS ANEXO 1. 3'!$B$43:$C$51,2,FALSE),IF(C2816="FORTALECIMIENTO",VLOOKUP(AY2816,'[2]LISTAS ANEXO 1. 3'!$B$52:$C$58,2,FALSE),""))),"")</f>
        <v>CD</v>
      </c>
      <c r="I2816" s="23" t="str">
        <f>+IFERROR(VLOOKUP(#REF!,'[2]LISTAS ANEXO 1. 4'!$B$74:$C$90,2,FALSE),"")</f>
        <v/>
      </c>
      <c r="J2816" s="23" t="str">
        <f>+IFERROR(VLOOKUP(X2816,[2]ORDINALES!$B$2:$C$5,2,FALSE),"")</f>
        <v>CTADOS</v>
      </c>
      <c r="K2816" s="23" t="str">
        <f>+IFERROR(VLOOKUP(#REF!,[2]REGION!$G$2:$I$1125,2,FALSE),"")</f>
        <v/>
      </c>
      <c r="L2816" s="23" t="str">
        <f>+IFERROR(VLOOKUP(AI2816,[2]REGION!$G$2:$I$1125,2,FALSE),"")</f>
        <v>NARINO</v>
      </c>
      <c r="M2816" s="23" t="str">
        <f>+IFERROR(VLOOKUP(#REF!,[2]ORDINALES!$H$2:$I$382,2,FALSE),"")</f>
        <v/>
      </c>
      <c r="N2816" s="23" t="str">
        <f>IFERROR(VLOOKUP(U2816,'[2]Lista Willy'!$B$11:$D$14,3,FALSE),"")</f>
        <v>REC_11</v>
      </c>
      <c r="O2816" s="24"/>
      <c r="P2816" s="90">
        <v>86011</v>
      </c>
      <c r="Q2816" s="90" t="s">
        <v>540</v>
      </c>
      <c r="R2816" s="90" t="s">
        <v>2496</v>
      </c>
      <c r="S2816" s="90" t="s">
        <v>2715</v>
      </c>
      <c r="T2816" s="90" t="s">
        <v>2496</v>
      </c>
      <c r="U2816" s="90" t="s">
        <v>52</v>
      </c>
      <c r="V2816" s="94" t="s">
        <v>53</v>
      </c>
      <c r="W2816" s="90" t="s">
        <v>54</v>
      </c>
      <c r="X2816" s="90" t="s">
        <v>55</v>
      </c>
      <c r="Y2816" s="90" t="s">
        <v>2607</v>
      </c>
      <c r="Z2816" s="87">
        <v>2163000</v>
      </c>
      <c r="AA2816" s="120"/>
      <c r="AB2816" s="87"/>
      <c r="AC2816" s="87"/>
      <c r="AD2816" s="87"/>
      <c r="AE2816" s="120">
        <v>2163000</v>
      </c>
      <c r="AF2816" s="120"/>
      <c r="AG2816" s="89">
        <v>0</v>
      </c>
      <c r="AH2816" s="90" t="s">
        <v>567</v>
      </c>
      <c r="AI2816" s="90" t="s">
        <v>1702</v>
      </c>
      <c r="AJ2816" s="90" t="s">
        <v>2716</v>
      </c>
      <c r="AK2816" s="90"/>
      <c r="AL2816" s="90" t="s">
        <v>57</v>
      </c>
      <c r="AM2816" s="90"/>
      <c r="AN2816" s="90" t="s">
        <v>57</v>
      </c>
      <c r="AO2816" s="90"/>
      <c r="AP2816" s="90" t="s">
        <v>57</v>
      </c>
      <c r="AQ2816" s="90"/>
      <c r="AR2816" s="90" t="s">
        <v>57</v>
      </c>
      <c r="AS2816" s="90" t="s">
        <v>60</v>
      </c>
      <c r="AT2816" s="90" t="s">
        <v>61</v>
      </c>
      <c r="AU2816" s="97" t="s">
        <v>62</v>
      </c>
      <c r="AV2816" s="98" t="s">
        <v>63</v>
      </c>
      <c r="AW2816" s="98" t="s">
        <v>64</v>
      </c>
      <c r="AX2816" s="97">
        <v>3202008</v>
      </c>
      <c r="AY2816" s="98" t="s">
        <v>65</v>
      </c>
      <c r="AZ2816" s="98" t="s">
        <v>175</v>
      </c>
      <c r="BA2816" s="24"/>
    </row>
    <row r="2817" spans="1:53" ht="84.75" customHeight="1">
      <c r="A2817" s="23" t="str">
        <f>+IFERROR(VLOOKUP(R2817,'[2]Listas niveles'!$D$2:$E$11,2,FALSE),"")</f>
        <v>DTPA</v>
      </c>
      <c r="B2817" s="23" t="str">
        <f>+IFERROR(VLOOKUP(AS2817,'[2]Listas anexo 1'!$A$7:$B$8,2,FALSE),"")</f>
        <v>ADMIN</v>
      </c>
      <c r="C2817" s="23" t="str">
        <f>+IFERROR(VLOOKUP(AT2817,'[2]Listas anexo 1'!$A$13:$B$15,2,FALSE),"")</f>
        <v>ADMINYCOOR</v>
      </c>
      <c r="D2817" s="23" t="str">
        <f>+IFERROR(VLOOKUP(AT2817,'[2]Listas anexo 1'!$A$13:$C$15,3,FALSE),"")</f>
        <v>CONTRIBUIR</v>
      </c>
      <c r="E2817" s="23" t="str">
        <f>+IFERROR(VLOOKUP(AT2817,'[2]Listas anexo 1'!$A$19:$B$21,2,FALSE),"")</f>
        <v>ADMINOB</v>
      </c>
      <c r="F2817" s="23" t="str">
        <f>+IFERROR(VLOOKUP(AV2817,'[2]Listas anexo 1'!$J$13:$K$21,2,FALSE),"")</f>
        <v>ADOBIV</v>
      </c>
      <c r="G2817" s="23" t="str">
        <f>+IFERROR(VLOOKUP(AW2817,'[2]LISTAS ANEXO 1. 2'!$A$9:$B$38,2,FALSE),"")</f>
        <v>AXVI</v>
      </c>
      <c r="H2817" s="23" t="str">
        <f>+IFERROR(IF(C2817="ADMINYCOOR",VLOOKUP(AY2817,'[2]LISTAS ANEXO 1. 3'!$B$13:$C$42,2,FALSE),IF(C2817="TASAS",VLOOKUP(AY2817,'[2]LISTAS ANEXO 1. 3'!$B$43:$C$51,2,FALSE),IF(C2817="FORTALECIMIENTO",VLOOKUP(AY2817,'[2]LISTAS ANEXO 1. 3'!$B$52:$C$58,2,FALSE),""))),"")</f>
        <v>CD</v>
      </c>
      <c r="I2817" s="23" t="str">
        <f>+IFERROR(VLOOKUP(#REF!,'[2]LISTAS ANEXO 1. 4'!$B$74:$C$90,2,FALSE),"")</f>
        <v/>
      </c>
      <c r="J2817" s="23" t="str">
        <f>+IFERROR(VLOOKUP(X2817,[2]ORDINALES!$B$2:$C$5,2,FALSE),"")</f>
        <v>CTADOS</v>
      </c>
      <c r="K2817" s="23" t="str">
        <f>+IFERROR(VLOOKUP(#REF!,[2]REGION!$G$2:$I$1125,2,FALSE),"")</f>
        <v/>
      </c>
      <c r="L2817" s="23" t="str">
        <f>+IFERROR(VLOOKUP(AI2817,[2]REGION!$G$2:$I$1125,2,FALSE),"")</f>
        <v>NARINO</v>
      </c>
      <c r="M2817" s="23" t="str">
        <f>+IFERROR(VLOOKUP(#REF!,[2]ORDINALES!$H$2:$I$382,2,FALSE),"")</f>
        <v/>
      </c>
      <c r="N2817" s="23" t="str">
        <f>IFERROR(VLOOKUP(U2817,'[2]Lista Willy'!$B$11:$D$14,3,FALSE),"")</f>
        <v>REC_11</v>
      </c>
      <c r="O2817" s="24"/>
      <c r="P2817" s="90">
        <v>86012</v>
      </c>
      <c r="Q2817" s="90" t="s">
        <v>540</v>
      </c>
      <c r="R2817" s="90" t="s">
        <v>2496</v>
      </c>
      <c r="S2817" s="90" t="s">
        <v>2715</v>
      </c>
      <c r="T2817" s="90" t="s">
        <v>2496</v>
      </c>
      <c r="U2817" s="90" t="s">
        <v>52</v>
      </c>
      <c r="V2817" s="94" t="s">
        <v>53</v>
      </c>
      <c r="W2817" s="90" t="s">
        <v>54</v>
      </c>
      <c r="X2817" s="90" t="s">
        <v>55</v>
      </c>
      <c r="Y2817" s="90" t="s">
        <v>2577</v>
      </c>
      <c r="Z2817" s="87">
        <v>40791941</v>
      </c>
      <c r="AA2817" s="120"/>
      <c r="AB2817" s="87"/>
      <c r="AC2817" s="87"/>
      <c r="AD2817" s="87"/>
      <c r="AE2817" s="120">
        <v>40791941</v>
      </c>
      <c r="AF2817" s="120"/>
      <c r="AG2817" s="89">
        <v>0</v>
      </c>
      <c r="AH2817" s="90" t="s">
        <v>567</v>
      </c>
      <c r="AI2817" s="90" t="s">
        <v>1702</v>
      </c>
      <c r="AJ2817" s="90" t="s">
        <v>2716</v>
      </c>
      <c r="AK2817" s="90"/>
      <c r="AL2817" s="90" t="s">
        <v>57</v>
      </c>
      <c r="AM2817" s="90"/>
      <c r="AN2817" s="90" t="s">
        <v>57</v>
      </c>
      <c r="AO2817" s="90"/>
      <c r="AP2817" s="90" t="s">
        <v>57</v>
      </c>
      <c r="AQ2817" s="90"/>
      <c r="AR2817" s="90" t="s">
        <v>57</v>
      </c>
      <c r="AS2817" s="90" t="s">
        <v>60</v>
      </c>
      <c r="AT2817" s="90" t="s">
        <v>61</v>
      </c>
      <c r="AU2817" s="97" t="s">
        <v>62</v>
      </c>
      <c r="AV2817" s="98" t="s">
        <v>63</v>
      </c>
      <c r="AW2817" s="98" t="s">
        <v>64</v>
      </c>
      <c r="AX2817" s="97">
        <v>3202008</v>
      </c>
      <c r="AY2817" s="98" t="s">
        <v>65</v>
      </c>
      <c r="AZ2817" s="98" t="s">
        <v>175</v>
      </c>
      <c r="BA2817" s="24"/>
    </row>
    <row r="2818" spans="1:53" ht="84.75" customHeight="1">
      <c r="A2818" s="23" t="str">
        <f>+IFERROR(VLOOKUP(R2818,'[2]Listas niveles'!$D$2:$E$11,2,FALSE),"")</f>
        <v>DTPA</v>
      </c>
      <c r="B2818" s="23" t="str">
        <f>+IFERROR(VLOOKUP(AS2818,'[2]Listas anexo 1'!$A$7:$B$8,2,FALSE),"")</f>
        <v>ADMIN</v>
      </c>
      <c r="C2818" s="23" t="str">
        <f>+IFERROR(VLOOKUP(AT2818,'[2]Listas anexo 1'!$A$13:$B$15,2,FALSE),"")</f>
        <v>ADMINYCOOR</v>
      </c>
      <c r="D2818" s="23" t="str">
        <f>+IFERROR(VLOOKUP(AT2818,'[2]Listas anexo 1'!$A$13:$C$15,3,FALSE),"")</f>
        <v>CONTRIBUIR</v>
      </c>
      <c r="E2818" s="23" t="str">
        <f>+IFERROR(VLOOKUP(AT2818,'[2]Listas anexo 1'!$A$19:$B$21,2,FALSE),"")</f>
        <v>ADMINOB</v>
      </c>
      <c r="F2818" s="23" t="str">
        <f>+IFERROR(VLOOKUP(AV2818,'[2]Listas anexo 1'!$J$13:$K$21,2,FALSE),"")</f>
        <v>ADOBIV</v>
      </c>
      <c r="G2818" s="23" t="str">
        <f>+IFERROR(VLOOKUP(AW2818,'[2]LISTAS ANEXO 1. 2'!$A$9:$B$38,2,FALSE),"")</f>
        <v>AXVI</v>
      </c>
      <c r="H2818" s="23" t="str">
        <f>+IFERROR(IF(C2818="ADMINYCOOR",VLOOKUP(AY2818,'[2]LISTAS ANEXO 1. 3'!$B$13:$C$42,2,FALSE),IF(C2818="TASAS",VLOOKUP(AY2818,'[2]LISTAS ANEXO 1. 3'!$B$43:$C$51,2,FALSE),IF(C2818="FORTALECIMIENTO",VLOOKUP(AY2818,'[2]LISTAS ANEXO 1. 3'!$B$52:$C$58,2,FALSE),""))),"")</f>
        <v>CD</v>
      </c>
      <c r="I2818" s="23" t="str">
        <f>+IFERROR(VLOOKUP(#REF!,'[2]LISTAS ANEXO 1. 4'!$B$74:$C$90,2,FALSE),"")</f>
        <v/>
      </c>
      <c r="J2818" s="23" t="str">
        <f>+IFERROR(VLOOKUP(X2818,[2]ORDINALES!$B$2:$C$5,2,FALSE),"")</f>
        <v>CTADOS</v>
      </c>
      <c r="K2818" s="23" t="str">
        <f>+IFERROR(VLOOKUP(#REF!,[2]REGION!$G$2:$I$1125,2,FALSE),"")</f>
        <v/>
      </c>
      <c r="L2818" s="23" t="str">
        <f>+IFERROR(VLOOKUP(AI2818,[2]REGION!$G$2:$I$1125,2,FALSE),"")</f>
        <v>NARINO</v>
      </c>
      <c r="M2818" s="23" t="str">
        <f>+IFERROR(VLOOKUP(#REF!,[2]ORDINALES!$H$2:$I$382,2,FALSE),"")</f>
        <v/>
      </c>
      <c r="N2818" s="23" t="str">
        <f>IFERROR(VLOOKUP(U2818,'[2]Lista Willy'!$B$11:$D$14,3,FALSE),"")</f>
        <v>REC_11</v>
      </c>
      <c r="O2818" s="24"/>
      <c r="P2818" s="90">
        <v>86013</v>
      </c>
      <c r="Q2818" s="90" t="s">
        <v>540</v>
      </c>
      <c r="R2818" s="90" t="s">
        <v>2496</v>
      </c>
      <c r="S2818" s="90" t="s">
        <v>2715</v>
      </c>
      <c r="T2818" s="90" t="s">
        <v>2496</v>
      </c>
      <c r="U2818" s="90" t="s">
        <v>52</v>
      </c>
      <c r="V2818" s="94" t="s">
        <v>53</v>
      </c>
      <c r="W2818" s="90" t="s">
        <v>54</v>
      </c>
      <c r="X2818" s="90" t="s">
        <v>55</v>
      </c>
      <c r="Y2818" s="90" t="s">
        <v>2720</v>
      </c>
      <c r="Z2818" s="87">
        <v>15000000</v>
      </c>
      <c r="AA2818" s="120"/>
      <c r="AB2818" s="87"/>
      <c r="AC2818" s="87"/>
      <c r="AD2818" s="87"/>
      <c r="AE2818" s="120">
        <v>15000000</v>
      </c>
      <c r="AF2818" s="120"/>
      <c r="AG2818" s="89">
        <v>0</v>
      </c>
      <c r="AH2818" s="90" t="s">
        <v>567</v>
      </c>
      <c r="AI2818" s="90" t="s">
        <v>1702</v>
      </c>
      <c r="AJ2818" s="90" t="s">
        <v>2716</v>
      </c>
      <c r="AK2818" s="90"/>
      <c r="AL2818" s="90" t="s">
        <v>57</v>
      </c>
      <c r="AM2818" s="90"/>
      <c r="AN2818" s="90" t="s">
        <v>57</v>
      </c>
      <c r="AO2818" s="90"/>
      <c r="AP2818" s="90" t="s">
        <v>57</v>
      </c>
      <c r="AQ2818" s="90"/>
      <c r="AR2818" s="90" t="s">
        <v>57</v>
      </c>
      <c r="AS2818" s="90" t="s">
        <v>60</v>
      </c>
      <c r="AT2818" s="90" t="s">
        <v>61</v>
      </c>
      <c r="AU2818" s="97" t="s">
        <v>62</v>
      </c>
      <c r="AV2818" s="98" t="s">
        <v>63</v>
      </c>
      <c r="AW2818" s="98" t="s">
        <v>64</v>
      </c>
      <c r="AX2818" s="97">
        <v>3202008</v>
      </c>
      <c r="AY2818" s="98" t="s">
        <v>65</v>
      </c>
      <c r="AZ2818" s="98" t="s">
        <v>175</v>
      </c>
      <c r="BA2818" s="24"/>
    </row>
    <row r="2819" spans="1:53" ht="84.75" customHeight="1">
      <c r="A2819" s="23" t="str">
        <f>+IFERROR(VLOOKUP(R2819,'[2]Listas niveles'!$D$2:$E$11,2,FALSE),"")</f>
        <v>DTPA</v>
      </c>
      <c r="B2819" s="23" t="str">
        <f>+IFERROR(VLOOKUP(AS2819,'[2]Listas anexo 1'!$A$7:$B$8,2,FALSE),"")</f>
        <v>ADMIN</v>
      </c>
      <c r="C2819" s="23" t="str">
        <f>+IFERROR(VLOOKUP(AT2819,'[2]Listas anexo 1'!$A$13:$B$15,2,FALSE),"")</f>
        <v>ADMINYCOOR</v>
      </c>
      <c r="D2819" s="23" t="str">
        <f>+IFERROR(VLOOKUP(AT2819,'[2]Listas anexo 1'!$A$13:$C$15,3,FALSE),"")</f>
        <v>CONTRIBUIR</v>
      </c>
      <c r="E2819" s="23" t="str">
        <f>+IFERROR(VLOOKUP(AT2819,'[2]Listas anexo 1'!$A$19:$B$21,2,FALSE),"")</f>
        <v>ADMINOB</v>
      </c>
      <c r="F2819" s="23" t="str">
        <f>+IFERROR(VLOOKUP(AV2819,'[2]Listas anexo 1'!$J$13:$K$21,2,FALSE),"")</f>
        <v>ADOBIV</v>
      </c>
      <c r="G2819" s="23" t="str">
        <f>+IFERROR(VLOOKUP(AW2819,'[2]LISTAS ANEXO 1. 2'!$A$9:$B$38,2,FALSE),"")</f>
        <v>AXVI</v>
      </c>
      <c r="H2819" s="23" t="str">
        <f>+IFERROR(IF(C2819="ADMINYCOOR",VLOOKUP(AY2819,'[2]LISTAS ANEXO 1. 3'!$B$13:$C$42,2,FALSE),IF(C2819="TASAS",VLOOKUP(AY2819,'[2]LISTAS ANEXO 1. 3'!$B$43:$C$51,2,FALSE),IF(C2819="FORTALECIMIENTO",VLOOKUP(AY2819,'[2]LISTAS ANEXO 1. 3'!$B$52:$C$58,2,FALSE),""))),"")</f>
        <v>CD</v>
      </c>
      <c r="I2819" s="23" t="str">
        <f>+IFERROR(VLOOKUP(#REF!,'[2]LISTAS ANEXO 1. 4'!$B$74:$C$90,2,FALSE),"")</f>
        <v/>
      </c>
      <c r="J2819" s="23" t="str">
        <f>+IFERROR(VLOOKUP(X2819,[2]ORDINALES!$B$2:$C$5,2,FALSE),"")</f>
        <v>CTADOS</v>
      </c>
      <c r="K2819" s="23" t="str">
        <f>+IFERROR(VLOOKUP(#REF!,[2]REGION!$G$2:$I$1125,2,FALSE),"")</f>
        <v/>
      </c>
      <c r="L2819" s="23" t="str">
        <f>+IFERROR(VLOOKUP(AI2819,[2]REGION!$G$2:$I$1125,2,FALSE),"")</f>
        <v>NARINO</v>
      </c>
      <c r="M2819" s="23" t="str">
        <f>+IFERROR(VLOOKUP(#REF!,[2]ORDINALES!$H$2:$I$382,2,FALSE),"")</f>
        <v/>
      </c>
      <c r="N2819" s="23" t="str">
        <f>IFERROR(VLOOKUP(U2819,'[2]Lista Willy'!$B$11:$D$14,3,FALSE),"")</f>
        <v>REC_11</v>
      </c>
      <c r="O2819" s="24"/>
      <c r="P2819" s="90">
        <v>86014</v>
      </c>
      <c r="Q2819" s="90" t="s">
        <v>540</v>
      </c>
      <c r="R2819" s="90" t="s">
        <v>2496</v>
      </c>
      <c r="S2819" s="90" t="s">
        <v>2715</v>
      </c>
      <c r="T2819" s="90" t="s">
        <v>2496</v>
      </c>
      <c r="U2819" s="90" t="s">
        <v>52</v>
      </c>
      <c r="V2819" s="94" t="s">
        <v>53</v>
      </c>
      <c r="W2819" s="90" t="s">
        <v>54</v>
      </c>
      <c r="X2819" s="90" t="s">
        <v>55</v>
      </c>
      <c r="Y2819" s="90" t="s">
        <v>2721</v>
      </c>
      <c r="Z2819" s="87">
        <v>5000000</v>
      </c>
      <c r="AA2819" s="120"/>
      <c r="AB2819" s="87"/>
      <c r="AC2819" s="87"/>
      <c r="AD2819" s="87"/>
      <c r="AE2819" s="120">
        <v>5000000</v>
      </c>
      <c r="AF2819" s="120"/>
      <c r="AG2819" s="89">
        <v>0</v>
      </c>
      <c r="AH2819" s="90" t="s">
        <v>567</v>
      </c>
      <c r="AI2819" s="90" t="s">
        <v>1702</v>
      </c>
      <c r="AJ2819" s="90" t="s">
        <v>2716</v>
      </c>
      <c r="AK2819" s="90"/>
      <c r="AL2819" s="90" t="s">
        <v>57</v>
      </c>
      <c r="AM2819" s="90"/>
      <c r="AN2819" s="90" t="s">
        <v>57</v>
      </c>
      <c r="AO2819" s="90"/>
      <c r="AP2819" s="90" t="s">
        <v>57</v>
      </c>
      <c r="AQ2819" s="90"/>
      <c r="AR2819" s="90" t="s">
        <v>57</v>
      </c>
      <c r="AS2819" s="90" t="s">
        <v>60</v>
      </c>
      <c r="AT2819" s="90" t="s">
        <v>61</v>
      </c>
      <c r="AU2819" s="97" t="s">
        <v>62</v>
      </c>
      <c r="AV2819" s="98" t="s">
        <v>63</v>
      </c>
      <c r="AW2819" s="98" t="s">
        <v>64</v>
      </c>
      <c r="AX2819" s="97">
        <v>3202008</v>
      </c>
      <c r="AY2819" s="98" t="s">
        <v>65</v>
      </c>
      <c r="AZ2819" s="98" t="s">
        <v>175</v>
      </c>
      <c r="BA2819" s="24"/>
    </row>
    <row r="2820" spans="1:53" ht="84.75" customHeight="1">
      <c r="A2820" s="23" t="str">
        <f>+IFERROR(VLOOKUP(R2820,'[2]Listas niveles'!$D$2:$E$11,2,FALSE),"")</f>
        <v>DTPA</v>
      </c>
      <c r="B2820" s="23" t="str">
        <f>+IFERROR(VLOOKUP(AS2820,'[2]Listas anexo 1'!$A$7:$B$8,2,FALSE),"")</f>
        <v>ADMIN</v>
      </c>
      <c r="C2820" s="23" t="str">
        <f>+IFERROR(VLOOKUP(AT2820,'[2]Listas anexo 1'!$A$13:$B$15,2,FALSE),"")</f>
        <v>ADMINYCOOR</v>
      </c>
      <c r="D2820" s="23" t="str">
        <f>+IFERROR(VLOOKUP(AT2820,'[2]Listas anexo 1'!$A$13:$C$15,3,FALSE),"")</f>
        <v>CONTRIBUIR</v>
      </c>
      <c r="E2820" s="23" t="str">
        <f>+IFERROR(VLOOKUP(AT2820,'[2]Listas anexo 1'!$A$19:$B$21,2,FALSE),"")</f>
        <v>ADMINOB</v>
      </c>
      <c r="F2820" s="23" t="str">
        <f>+IFERROR(VLOOKUP(AV2820,'[2]Listas anexo 1'!$J$13:$K$21,2,FALSE),"")</f>
        <v>ADOBIV</v>
      </c>
      <c r="G2820" s="23" t="str">
        <f>+IFERROR(VLOOKUP(AW2820,'[2]LISTAS ANEXO 1. 2'!$A$9:$B$38,2,FALSE),"")</f>
        <v>AXVI</v>
      </c>
      <c r="H2820" s="23" t="str">
        <f>+IFERROR(IF(C2820="ADMINYCOOR",VLOOKUP(AY2820,'[2]LISTAS ANEXO 1. 3'!$B$13:$C$42,2,FALSE),IF(C2820="TASAS",VLOOKUP(AY2820,'[2]LISTAS ANEXO 1. 3'!$B$43:$C$51,2,FALSE),IF(C2820="FORTALECIMIENTO",VLOOKUP(AY2820,'[2]LISTAS ANEXO 1. 3'!$B$52:$C$58,2,FALSE),""))),"")</f>
        <v>CD</v>
      </c>
      <c r="I2820" s="23" t="str">
        <f>+IFERROR(VLOOKUP(#REF!,'[2]LISTAS ANEXO 1. 4'!$B$74:$C$90,2,FALSE),"")</f>
        <v/>
      </c>
      <c r="J2820" s="23" t="str">
        <f>+IFERROR(VLOOKUP(X2820,[2]ORDINALES!$B$2:$C$5,2,FALSE),"")</f>
        <v>CTADOS</v>
      </c>
      <c r="K2820" s="23" t="str">
        <f>+IFERROR(VLOOKUP(#REF!,[2]REGION!$G$2:$I$1125,2,FALSE),"")</f>
        <v/>
      </c>
      <c r="L2820" s="23" t="str">
        <f>+IFERROR(VLOOKUP(AI2820,[2]REGION!$G$2:$I$1125,2,FALSE),"")</f>
        <v>NARINO</v>
      </c>
      <c r="M2820" s="23" t="str">
        <f>+IFERROR(VLOOKUP(#REF!,[2]ORDINALES!$H$2:$I$382,2,FALSE),"")</f>
        <v/>
      </c>
      <c r="N2820" s="23" t="str">
        <f>IFERROR(VLOOKUP(U2820,'[2]Lista Willy'!$B$11:$D$14,3,FALSE),"")</f>
        <v>REC_11</v>
      </c>
      <c r="O2820" s="24"/>
      <c r="P2820" s="90">
        <v>86015</v>
      </c>
      <c r="Q2820" s="90" t="s">
        <v>540</v>
      </c>
      <c r="R2820" s="90" t="s">
        <v>2496</v>
      </c>
      <c r="S2820" s="90" t="s">
        <v>2715</v>
      </c>
      <c r="T2820" s="90" t="s">
        <v>2496</v>
      </c>
      <c r="U2820" s="90" t="s">
        <v>52</v>
      </c>
      <c r="V2820" s="94" t="s">
        <v>53</v>
      </c>
      <c r="W2820" s="90" t="s">
        <v>54</v>
      </c>
      <c r="X2820" s="90" t="s">
        <v>55</v>
      </c>
      <c r="Y2820" s="90" t="s">
        <v>2684</v>
      </c>
      <c r="Z2820" s="87">
        <v>35000000</v>
      </c>
      <c r="AA2820" s="120"/>
      <c r="AB2820" s="87"/>
      <c r="AC2820" s="87"/>
      <c r="AD2820" s="87"/>
      <c r="AE2820" s="120">
        <v>35000000</v>
      </c>
      <c r="AF2820" s="120"/>
      <c r="AG2820" s="89">
        <v>0</v>
      </c>
      <c r="AH2820" s="90" t="s">
        <v>567</v>
      </c>
      <c r="AI2820" s="90" t="s">
        <v>1702</v>
      </c>
      <c r="AJ2820" s="90" t="s">
        <v>2716</v>
      </c>
      <c r="AK2820" s="90"/>
      <c r="AL2820" s="90" t="s">
        <v>57</v>
      </c>
      <c r="AM2820" s="90"/>
      <c r="AN2820" s="90" t="s">
        <v>57</v>
      </c>
      <c r="AO2820" s="90"/>
      <c r="AP2820" s="90" t="s">
        <v>57</v>
      </c>
      <c r="AQ2820" s="90"/>
      <c r="AR2820" s="90" t="s">
        <v>57</v>
      </c>
      <c r="AS2820" s="90" t="s">
        <v>60</v>
      </c>
      <c r="AT2820" s="90" t="s">
        <v>61</v>
      </c>
      <c r="AU2820" s="97" t="s">
        <v>62</v>
      </c>
      <c r="AV2820" s="98" t="s">
        <v>63</v>
      </c>
      <c r="AW2820" s="98" t="s">
        <v>64</v>
      </c>
      <c r="AX2820" s="97">
        <v>3202008</v>
      </c>
      <c r="AY2820" s="98" t="s">
        <v>65</v>
      </c>
      <c r="AZ2820" s="98" t="s">
        <v>175</v>
      </c>
      <c r="BA2820" s="24"/>
    </row>
    <row r="2821" spans="1:53" ht="84.75" customHeight="1">
      <c r="A2821" s="23" t="str">
        <f>+IFERROR(VLOOKUP(R2821,'[2]Listas niveles'!$D$2:$E$11,2,FALSE),"")</f>
        <v>DTPA</v>
      </c>
      <c r="B2821" s="23" t="str">
        <f>+IFERROR(VLOOKUP(AS2821,'[2]Listas anexo 1'!$A$7:$B$8,2,FALSE),"")</f>
        <v>ADMIN</v>
      </c>
      <c r="C2821" s="23" t="str">
        <f>+IFERROR(VLOOKUP(AT2821,'[2]Listas anexo 1'!$A$13:$B$15,2,FALSE),"")</f>
        <v>ADMINYCOOR</v>
      </c>
      <c r="D2821" s="23" t="str">
        <f>+IFERROR(VLOOKUP(AT2821,'[2]Listas anexo 1'!$A$13:$C$15,3,FALSE),"")</f>
        <v>CONTRIBUIR</v>
      </c>
      <c r="E2821" s="23" t="str">
        <f>+IFERROR(VLOOKUP(AT2821,'[2]Listas anexo 1'!$A$19:$B$21,2,FALSE),"")</f>
        <v>ADMINOB</v>
      </c>
      <c r="F2821" s="23" t="str">
        <f>+IFERROR(VLOOKUP(AV2821,'[2]Listas anexo 1'!$J$13:$K$21,2,FALSE),"")</f>
        <v>ADOBI</v>
      </c>
      <c r="G2821" s="23" t="str">
        <f>+IFERROR(VLOOKUP(AW2821,'[2]LISTAS ANEXO 1. 2'!$A$9:$B$38,2,FALSE),"")</f>
        <v>AI</v>
      </c>
      <c r="H2821" s="23" t="str">
        <f>+IFERROR(IF(C2821="ADMINYCOOR",VLOOKUP(AY2821,'[2]LISTAS ANEXO 1. 3'!$B$13:$C$42,2,FALSE),IF(C2821="TASAS",VLOOKUP(AY2821,'[2]LISTAS ANEXO 1. 3'!$B$43:$C$51,2,FALSE),IF(C2821="FORTALECIMIENTO",VLOOKUP(AY2821,'[2]LISTAS ANEXO 1. 3'!$B$52:$C$58,2,FALSE),""))),"")</f>
        <v>AA</v>
      </c>
      <c r="I2821" s="23" t="str">
        <f>+IFERROR(VLOOKUP(#REF!,'[2]LISTAS ANEXO 1. 4'!$B$74:$C$90,2,FALSE),"")</f>
        <v/>
      </c>
      <c r="J2821" s="23" t="str">
        <f>+IFERROR(VLOOKUP(X2821,[2]ORDINALES!$B$2:$C$5,2,FALSE),"")</f>
        <v>CTADOS</v>
      </c>
      <c r="K2821" s="23" t="str">
        <f>+IFERROR(VLOOKUP(#REF!,[2]REGION!$G$2:$I$1125,2,FALSE),"")</f>
        <v/>
      </c>
      <c r="L2821" s="23" t="str">
        <f>+IFERROR(VLOOKUP(AI2821,[2]REGION!$G$2:$I$1125,2,FALSE),"")</f>
        <v>NARINO</v>
      </c>
      <c r="M2821" s="23" t="str">
        <f>+IFERROR(VLOOKUP(#REF!,[2]ORDINALES!$H$2:$I$382,2,FALSE),"")</f>
        <v/>
      </c>
      <c r="N2821" s="23" t="str">
        <f>IFERROR(VLOOKUP(U2821,'[2]Lista Willy'!$B$11:$D$14,3,FALSE),"")</f>
        <v>REC_20</v>
      </c>
      <c r="O2821" s="24"/>
      <c r="P2821" s="90">
        <v>86016</v>
      </c>
      <c r="Q2821" s="90" t="s">
        <v>540</v>
      </c>
      <c r="R2821" s="90" t="s">
        <v>2496</v>
      </c>
      <c r="S2821" s="90" t="s">
        <v>2715</v>
      </c>
      <c r="T2821" s="90" t="s">
        <v>2496</v>
      </c>
      <c r="U2821" s="90" t="s">
        <v>153</v>
      </c>
      <c r="V2821" s="94" t="s">
        <v>154</v>
      </c>
      <c r="W2821" s="90" t="s">
        <v>54</v>
      </c>
      <c r="X2821" s="90" t="s">
        <v>55</v>
      </c>
      <c r="Y2821" s="90" t="s">
        <v>2672</v>
      </c>
      <c r="Z2821" s="87">
        <v>10000000</v>
      </c>
      <c r="AA2821" s="120"/>
      <c r="AB2821" s="87"/>
      <c r="AC2821" s="87"/>
      <c r="AD2821" s="87"/>
      <c r="AE2821" s="120">
        <v>10000000</v>
      </c>
      <c r="AF2821" s="120"/>
      <c r="AG2821" s="89">
        <v>0</v>
      </c>
      <c r="AH2821" s="90" t="s">
        <v>567</v>
      </c>
      <c r="AI2821" s="90" t="s">
        <v>1702</v>
      </c>
      <c r="AJ2821" s="90" t="s">
        <v>2716</v>
      </c>
      <c r="AK2821" s="90"/>
      <c r="AL2821" s="90" t="s">
        <v>57</v>
      </c>
      <c r="AM2821" s="90"/>
      <c r="AN2821" s="90" t="s">
        <v>57</v>
      </c>
      <c r="AO2821" s="90"/>
      <c r="AP2821" s="90" t="s">
        <v>57</v>
      </c>
      <c r="AQ2821" s="90"/>
      <c r="AR2821" s="90" t="s">
        <v>57</v>
      </c>
      <c r="AS2821" s="90" t="s">
        <v>60</v>
      </c>
      <c r="AT2821" s="90" t="s">
        <v>61</v>
      </c>
      <c r="AU2821" s="97" t="s">
        <v>62</v>
      </c>
      <c r="AV2821" s="98" t="s">
        <v>125</v>
      </c>
      <c r="AW2821" s="98" t="s">
        <v>126</v>
      </c>
      <c r="AX2821" s="97">
        <v>3202032</v>
      </c>
      <c r="AY2821" s="98" t="s">
        <v>127</v>
      </c>
      <c r="AZ2821" s="98" t="s">
        <v>128</v>
      </c>
      <c r="BA2821" s="24"/>
    </row>
    <row r="2822" spans="1:53" ht="84.75" customHeight="1">
      <c r="A2822" s="23" t="str">
        <f>+IFERROR(VLOOKUP(R2822,'[2]Listas niveles'!$D$2:$E$11,2,FALSE),"")</f>
        <v>DTPA</v>
      </c>
      <c r="B2822" s="23" t="str">
        <f>+IFERROR(VLOOKUP(AS2822,'[2]Listas anexo 1'!$A$7:$B$8,2,FALSE),"")</f>
        <v>ADMIN</v>
      </c>
      <c r="C2822" s="23" t="str">
        <f>+IFERROR(VLOOKUP(AT2822,'[2]Listas anexo 1'!$A$13:$B$15,2,FALSE),"")</f>
        <v>ADMINYCOOR</v>
      </c>
      <c r="D2822" s="23" t="str">
        <f>+IFERROR(VLOOKUP(AT2822,'[2]Listas anexo 1'!$A$13:$C$15,3,FALSE),"")</f>
        <v>CONTRIBUIR</v>
      </c>
      <c r="E2822" s="23" t="str">
        <f>+IFERROR(VLOOKUP(AT2822,'[2]Listas anexo 1'!$A$19:$B$21,2,FALSE),"")</f>
        <v>ADMINOB</v>
      </c>
      <c r="F2822" s="23" t="str">
        <f>+IFERROR(VLOOKUP(AV2822,'[2]Listas anexo 1'!$J$13:$K$21,2,FALSE),"")</f>
        <v>ADOBI</v>
      </c>
      <c r="G2822" s="23" t="str">
        <f>+IFERROR(VLOOKUP(AW2822,'[2]LISTAS ANEXO 1. 2'!$A$9:$B$38,2,FALSE),"")</f>
        <v>AIII</v>
      </c>
      <c r="H2822" s="23" t="str">
        <f>+IFERROR(IF(C2822="ADMINYCOOR",VLOOKUP(AY2822,'[2]LISTAS ANEXO 1. 3'!$B$13:$C$42,2,FALSE),IF(C2822="TASAS",VLOOKUP(AY2822,'[2]LISTAS ANEXO 1. 3'!$B$43:$C$51,2,FALSE),IF(C2822="FORTALECIMIENTO",VLOOKUP(AY2822,'[2]LISTAS ANEXO 1. 3'!$B$52:$C$58,2,FALSE),""))),"")</f>
        <v>DD</v>
      </c>
      <c r="I2822" s="23" t="str">
        <f>+IFERROR(VLOOKUP(#REF!,'[2]LISTAS ANEXO 1. 4'!$B$74:$C$90,2,FALSE),"")</f>
        <v/>
      </c>
      <c r="J2822" s="23" t="str">
        <f>+IFERROR(VLOOKUP(X2822,[2]ORDINALES!$B$2:$C$5,2,FALSE),"")</f>
        <v>CTADOS</v>
      </c>
      <c r="K2822" s="23" t="str">
        <f>+IFERROR(VLOOKUP(#REF!,[2]REGION!$G$2:$I$1125,2,FALSE),"")</f>
        <v/>
      </c>
      <c r="L2822" s="23" t="str">
        <f>+IFERROR(VLOOKUP(AI2822,[2]REGION!$G$2:$I$1125,2,FALSE),"")</f>
        <v>NARINO</v>
      </c>
      <c r="M2822" s="23" t="str">
        <f>+IFERROR(VLOOKUP(#REF!,[2]ORDINALES!$H$2:$I$382,2,FALSE),"")</f>
        <v/>
      </c>
      <c r="N2822" s="23" t="str">
        <f>IFERROR(VLOOKUP(U2822,'[2]Lista Willy'!$B$11:$D$14,3,FALSE),"")</f>
        <v>REC_20</v>
      </c>
      <c r="O2822" s="24"/>
      <c r="P2822" s="90">
        <v>86017</v>
      </c>
      <c r="Q2822" s="90" t="s">
        <v>540</v>
      </c>
      <c r="R2822" s="90" t="s">
        <v>2496</v>
      </c>
      <c r="S2822" s="90" t="s">
        <v>2715</v>
      </c>
      <c r="T2822" s="90" t="s">
        <v>2496</v>
      </c>
      <c r="U2822" s="90" t="s">
        <v>153</v>
      </c>
      <c r="V2822" s="94" t="s">
        <v>154</v>
      </c>
      <c r="W2822" s="90" t="s">
        <v>54</v>
      </c>
      <c r="X2822" s="90" t="s">
        <v>55</v>
      </c>
      <c r="Y2822" s="90" t="s">
        <v>2722</v>
      </c>
      <c r="Z2822" s="87">
        <v>30000000</v>
      </c>
      <c r="AA2822" s="120"/>
      <c r="AB2822" s="87"/>
      <c r="AC2822" s="87"/>
      <c r="AD2822" s="87"/>
      <c r="AE2822" s="120">
        <v>30000000</v>
      </c>
      <c r="AF2822" s="120"/>
      <c r="AG2822" s="89">
        <v>0</v>
      </c>
      <c r="AH2822" s="90" t="s">
        <v>567</v>
      </c>
      <c r="AI2822" s="90" t="s">
        <v>1702</v>
      </c>
      <c r="AJ2822" s="90" t="s">
        <v>2716</v>
      </c>
      <c r="AK2822" s="90"/>
      <c r="AL2822" s="90" t="s">
        <v>57</v>
      </c>
      <c r="AM2822" s="90"/>
      <c r="AN2822" s="90" t="s">
        <v>57</v>
      </c>
      <c r="AO2822" s="90"/>
      <c r="AP2822" s="90" t="s">
        <v>57</v>
      </c>
      <c r="AQ2822" s="90"/>
      <c r="AR2822" s="90" t="s">
        <v>57</v>
      </c>
      <c r="AS2822" s="90" t="s">
        <v>60</v>
      </c>
      <c r="AT2822" s="90" t="s">
        <v>61</v>
      </c>
      <c r="AU2822" s="97" t="s">
        <v>62</v>
      </c>
      <c r="AV2822" s="98" t="s">
        <v>125</v>
      </c>
      <c r="AW2822" s="98" t="s">
        <v>324</v>
      </c>
      <c r="AX2822" s="97">
        <v>3202005</v>
      </c>
      <c r="AY2822" s="98" t="s">
        <v>325</v>
      </c>
      <c r="AZ2822" s="98" t="s">
        <v>389</v>
      </c>
      <c r="BA2822" s="24"/>
    </row>
    <row r="2823" spans="1:53" ht="84.75" customHeight="1">
      <c r="A2823" s="23" t="str">
        <f>+IFERROR(VLOOKUP(R2823,'[2]Listas niveles'!$D$2:$E$11,2,FALSE),"")</f>
        <v>DTPA</v>
      </c>
      <c r="B2823" s="23" t="str">
        <f>+IFERROR(VLOOKUP(AS2823,'[2]Listas anexo 1'!$A$7:$B$8,2,FALSE),"")</f>
        <v>ADMIN</v>
      </c>
      <c r="C2823" s="23" t="str">
        <f>+IFERROR(VLOOKUP(AT2823,'[2]Listas anexo 1'!$A$13:$B$15,2,FALSE),"")</f>
        <v>ADMINYCOOR</v>
      </c>
      <c r="D2823" s="23" t="str">
        <f>+IFERROR(VLOOKUP(AT2823,'[2]Listas anexo 1'!$A$13:$C$15,3,FALSE),"")</f>
        <v>CONTRIBUIR</v>
      </c>
      <c r="E2823" s="23" t="str">
        <f>+IFERROR(VLOOKUP(AT2823,'[2]Listas anexo 1'!$A$19:$B$21,2,FALSE),"")</f>
        <v>ADMINOB</v>
      </c>
      <c r="F2823" s="23" t="str">
        <f>+IFERROR(VLOOKUP(AV2823,'[2]Listas anexo 1'!$J$13:$K$21,2,FALSE),"")</f>
        <v>ADOBIV</v>
      </c>
      <c r="G2823" s="23" t="str">
        <f>+IFERROR(VLOOKUP(AW2823,'[2]LISTAS ANEXO 1. 2'!$A$9:$B$38,2,FALSE),"")</f>
        <v>AXVI</v>
      </c>
      <c r="H2823" s="23" t="str">
        <f>+IFERROR(IF(C2823="ADMINYCOOR",VLOOKUP(AY2823,'[2]LISTAS ANEXO 1. 3'!$B$13:$C$42,2,FALSE),IF(C2823="TASAS",VLOOKUP(AY2823,'[2]LISTAS ANEXO 1. 3'!$B$43:$C$51,2,FALSE),IF(C2823="FORTALECIMIENTO",VLOOKUP(AY2823,'[2]LISTAS ANEXO 1. 3'!$B$52:$C$58,2,FALSE),""))),"")</f>
        <v>CD</v>
      </c>
      <c r="I2823" s="23" t="str">
        <f>+IFERROR(VLOOKUP(#REF!,'[2]LISTAS ANEXO 1. 4'!$B$74:$C$90,2,FALSE),"")</f>
        <v/>
      </c>
      <c r="J2823" s="23" t="str">
        <f>+IFERROR(VLOOKUP(X2823,[2]ORDINALES!$B$2:$C$5,2,FALSE),"")</f>
        <v>CTADOS</v>
      </c>
      <c r="K2823" s="23" t="str">
        <f>+IFERROR(VLOOKUP(#REF!,[2]REGION!$G$2:$I$1125,2,FALSE),"")</f>
        <v/>
      </c>
      <c r="L2823" s="23" t="str">
        <f>+IFERROR(VLOOKUP(AI2823,[2]REGION!$G$2:$I$1125,2,FALSE),"")</f>
        <v>NARINO</v>
      </c>
      <c r="M2823" s="23" t="str">
        <f>+IFERROR(VLOOKUP(#REF!,[2]ORDINALES!$H$2:$I$382,2,FALSE),"")</f>
        <v/>
      </c>
      <c r="N2823" s="23" t="str">
        <f>IFERROR(VLOOKUP(U2823,'[2]Lista Willy'!$B$11:$D$14,3,FALSE),"")</f>
        <v>REC_20</v>
      </c>
      <c r="O2823" s="24"/>
      <c r="P2823" s="90">
        <v>86018</v>
      </c>
      <c r="Q2823" s="90" t="s">
        <v>540</v>
      </c>
      <c r="R2823" s="90" t="s">
        <v>2496</v>
      </c>
      <c r="S2823" s="90" t="s">
        <v>2715</v>
      </c>
      <c r="T2823" s="90" t="s">
        <v>2496</v>
      </c>
      <c r="U2823" s="90" t="s">
        <v>153</v>
      </c>
      <c r="V2823" s="94" t="s">
        <v>154</v>
      </c>
      <c r="W2823" s="90" t="s">
        <v>54</v>
      </c>
      <c r="X2823" s="90" t="s">
        <v>55</v>
      </c>
      <c r="Y2823" s="90" t="s">
        <v>2723</v>
      </c>
      <c r="Z2823" s="87">
        <v>30000000</v>
      </c>
      <c r="AA2823" s="120"/>
      <c r="AB2823" s="87"/>
      <c r="AC2823" s="87"/>
      <c r="AD2823" s="87"/>
      <c r="AE2823" s="120">
        <v>30000000</v>
      </c>
      <c r="AF2823" s="120"/>
      <c r="AG2823" s="89">
        <v>0</v>
      </c>
      <c r="AH2823" s="90" t="s">
        <v>567</v>
      </c>
      <c r="AI2823" s="90" t="s">
        <v>1702</v>
      </c>
      <c r="AJ2823" s="90" t="s">
        <v>2716</v>
      </c>
      <c r="AK2823" s="90" t="s">
        <v>1881</v>
      </c>
      <c r="AL2823" s="90" t="s">
        <v>57</v>
      </c>
      <c r="AM2823" s="90"/>
      <c r="AN2823" s="90" t="s">
        <v>57</v>
      </c>
      <c r="AO2823" s="90"/>
      <c r="AP2823" s="90" t="s">
        <v>57</v>
      </c>
      <c r="AQ2823" s="90"/>
      <c r="AR2823" s="90" t="s">
        <v>57</v>
      </c>
      <c r="AS2823" s="90" t="s">
        <v>60</v>
      </c>
      <c r="AT2823" s="90" t="s">
        <v>61</v>
      </c>
      <c r="AU2823" s="97" t="s">
        <v>62</v>
      </c>
      <c r="AV2823" s="98" t="s">
        <v>63</v>
      </c>
      <c r="AW2823" s="98" t="s">
        <v>64</v>
      </c>
      <c r="AX2823" s="97">
        <v>3202008</v>
      </c>
      <c r="AY2823" s="98" t="s">
        <v>65</v>
      </c>
      <c r="AZ2823" s="98" t="s">
        <v>175</v>
      </c>
      <c r="BA2823" s="24"/>
    </row>
    <row r="2824" spans="1:53" ht="84.75" customHeight="1">
      <c r="A2824" s="23" t="str">
        <f>+IFERROR(VLOOKUP(R2824,'[2]Listas niveles'!$D$2:$E$11,2,FALSE),"")</f>
        <v>DTPA</v>
      </c>
      <c r="B2824" s="23" t="str">
        <f>+IFERROR(VLOOKUP(AS2824,'[2]Listas anexo 1'!$A$7:$B$8,2,FALSE),"")</f>
        <v>ADMIN</v>
      </c>
      <c r="C2824" s="23" t="str">
        <f>+IFERROR(VLOOKUP(AT2824,'[2]Listas anexo 1'!$A$13:$B$15,2,FALSE),"")</f>
        <v>ADMINYCOOR</v>
      </c>
      <c r="D2824" s="23" t="str">
        <f>+IFERROR(VLOOKUP(AT2824,'[2]Listas anexo 1'!$A$13:$C$15,3,FALSE),"")</f>
        <v>CONTRIBUIR</v>
      </c>
      <c r="E2824" s="23" t="str">
        <f>+IFERROR(VLOOKUP(AT2824,'[2]Listas anexo 1'!$A$19:$B$21,2,FALSE),"")</f>
        <v>ADMINOB</v>
      </c>
      <c r="F2824" s="23" t="str">
        <f>+IFERROR(VLOOKUP(AV2824,'[2]Listas anexo 1'!$J$13:$K$21,2,FALSE),"")</f>
        <v>ADOBIV</v>
      </c>
      <c r="G2824" s="23" t="str">
        <f>+IFERROR(VLOOKUP(AW2824,'[2]LISTAS ANEXO 1. 2'!$A$9:$B$38,2,FALSE),"")</f>
        <v>AXI</v>
      </c>
      <c r="H2824" s="23" t="str">
        <f>+IFERROR(IF(C2824="ADMINYCOOR",VLOOKUP(AY2824,'[2]LISTAS ANEXO 1. 3'!$B$13:$C$42,2,FALSE),IF(C2824="TASAS",VLOOKUP(AY2824,'[2]LISTAS ANEXO 1. 3'!$B$43:$C$51,2,FALSE),IF(C2824="FORTALECIMIENTO",VLOOKUP(AY2824,'[2]LISTAS ANEXO 1. 3'!$B$52:$C$58,2,FALSE),""))),"")</f>
        <v>PP</v>
      </c>
      <c r="I2824" s="23" t="str">
        <f>+IFERROR(VLOOKUP(#REF!,'[2]LISTAS ANEXO 1. 4'!$B$74:$C$90,2,FALSE),"")</f>
        <v/>
      </c>
      <c r="J2824" s="23" t="str">
        <f>+IFERROR(VLOOKUP(X2824,[2]ORDINALES!$B$2:$C$5,2,FALSE),"")</f>
        <v>CTADOS</v>
      </c>
      <c r="K2824" s="23" t="str">
        <f>+IFERROR(VLOOKUP(#REF!,[2]REGION!$G$2:$I$1125,2,FALSE),"")</f>
        <v/>
      </c>
      <c r="L2824" s="23" t="str">
        <f>+IFERROR(VLOOKUP(AI2824,[2]REGION!$G$2:$I$1125,2,FALSE),"")</f>
        <v>VALLE</v>
      </c>
      <c r="M2824" s="23" t="str">
        <f>+IFERROR(VLOOKUP(#REF!,[2]ORDINALES!$H$2:$I$382,2,FALSE),"")</f>
        <v/>
      </c>
      <c r="N2824" s="23" t="str">
        <f>IFERROR(VLOOKUP(U2824,'[2]Lista Willy'!$B$11:$D$14,3,FALSE),"")</f>
        <v>REC_11</v>
      </c>
      <c r="O2824" s="24"/>
      <c r="P2824" s="90">
        <v>87000</v>
      </c>
      <c r="Q2824" s="90" t="s">
        <v>540</v>
      </c>
      <c r="R2824" s="90" t="s">
        <v>2496</v>
      </c>
      <c r="S2824" s="90" t="s">
        <v>2724</v>
      </c>
      <c r="T2824" s="90" t="s">
        <v>2496</v>
      </c>
      <c r="U2824" s="90" t="s">
        <v>52</v>
      </c>
      <c r="V2824" s="94" t="s">
        <v>53</v>
      </c>
      <c r="W2824" s="90" t="s">
        <v>54</v>
      </c>
      <c r="X2824" s="90" t="s">
        <v>55</v>
      </c>
      <c r="Y2824" s="90" t="s">
        <v>2725</v>
      </c>
      <c r="Z2824" s="86">
        <v>50718992</v>
      </c>
      <c r="AA2824" s="120"/>
      <c r="AB2824" s="86"/>
      <c r="AC2824" s="86"/>
      <c r="AD2824" s="86"/>
      <c r="AE2824" s="120">
        <v>50718992</v>
      </c>
      <c r="AF2824" s="122"/>
      <c r="AG2824" s="89">
        <v>0</v>
      </c>
      <c r="AH2824" s="90" t="s">
        <v>567</v>
      </c>
      <c r="AI2824" s="90" t="s">
        <v>1511</v>
      </c>
      <c r="AJ2824" s="90" t="s">
        <v>2726</v>
      </c>
      <c r="AK2824" s="90"/>
      <c r="AL2824" s="90" t="s">
        <v>57</v>
      </c>
      <c r="AM2824" s="90"/>
      <c r="AN2824" s="90" t="s">
        <v>57</v>
      </c>
      <c r="AO2824" s="90"/>
      <c r="AP2824" s="90" t="s">
        <v>57</v>
      </c>
      <c r="AQ2824" s="90"/>
      <c r="AR2824" s="90" t="s">
        <v>57</v>
      </c>
      <c r="AS2824" s="90" t="s">
        <v>60</v>
      </c>
      <c r="AT2824" s="90" t="s">
        <v>61</v>
      </c>
      <c r="AU2824" s="97" t="s">
        <v>62</v>
      </c>
      <c r="AV2824" s="98" t="s">
        <v>63</v>
      </c>
      <c r="AW2824" s="98" t="s">
        <v>442</v>
      </c>
      <c r="AX2824" s="97">
        <v>3202002</v>
      </c>
      <c r="AY2824" s="98" t="s">
        <v>211</v>
      </c>
      <c r="AZ2824" s="98" t="s">
        <v>447</v>
      </c>
      <c r="BA2824" s="24"/>
    </row>
    <row r="2825" spans="1:53" ht="84.75" customHeight="1">
      <c r="A2825" s="23" t="str">
        <f>+IFERROR(VLOOKUP(R2825,'[2]Listas niveles'!$D$2:$E$11,2,FALSE),"")</f>
        <v>DTPA</v>
      </c>
      <c r="B2825" s="23" t="str">
        <f>+IFERROR(VLOOKUP(AS2825,'[2]Listas anexo 1'!$A$7:$B$8,2,FALSE),"")</f>
        <v>ADMIN</v>
      </c>
      <c r="C2825" s="23" t="str">
        <f>+IFERROR(VLOOKUP(AT2825,'[2]Listas anexo 1'!$A$13:$B$15,2,FALSE),"")</f>
        <v>ADMINYCOOR</v>
      </c>
      <c r="D2825" s="23" t="str">
        <f>+IFERROR(VLOOKUP(AT2825,'[2]Listas anexo 1'!$A$13:$C$15,3,FALSE),"")</f>
        <v>CONTRIBUIR</v>
      </c>
      <c r="E2825" s="23" t="str">
        <f>+IFERROR(VLOOKUP(AT2825,'[2]Listas anexo 1'!$A$19:$B$21,2,FALSE),"")</f>
        <v>ADMINOB</v>
      </c>
      <c r="F2825" s="23" t="str">
        <f>+IFERROR(VLOOKUP(AV2825,'[2]Listas anexo 1'!$J$13:$K$21,2,FALSE),"")</f>
        <v>ADOBIII</v>
      </c>
      <c r="G2825" s="23" t="str">
        <f>+IFERROR(VLOOKUP(AW2825,'[2]LISTAS ANEXO 1. 2'!$A$9:$B$38,2,FALSE),"")</f>
        <v>AVI</v>
      </c>
      <c r="H2825" s="23" t="str">
        <f>+IFERROR(IF(C2825="ADMINYCOOR",VLOOKUP(AY2825,'[2]LISTAS ANEXO 1. 3'!$B$13:$C$42,2,FALSE),IF(C2825="TASAS",VLOOKUP(AY2825,'[2]LISTAS ANEXO 1. 3'!$B$43:$C$51,2,FALSE),IF(C2825="FORTALECIMIENTO",VLOOKUP(AY2825,'[2]LISTAS ANEXO 1. 3'!$B$52:$C$58,2,FALSE),""))),"")</f>
        <v>HH</v>
      </c>
      <c r="I2825" s="23" t="str">
        <f>+IFERROR(VLOOKUP(#REF!,'[2]LISTAS ANEXO 1. 4'!$B$74:$C$90,2,FALSE),"")</f>
        <v/>
      </c>
      <c r="J2825" s="23" t="str">
        <f>+IFERROR(VLOOKUP(X2825,[2]ORDINALES!$B$2:$C$5,2,FALSE),"")</f>
        <v>CTADOS</v>
      </c>
      <c r="K2825" s="23" t="str">
        <f>+IFERROR(VLOOKUP(#REF!,[2]REGION!$G$2:$I$1125,2,FALSE),"")</f>
        <v/>
      </c>
      <c r="L2825" s="23" t="str">
        <f>+IFERROR(VLOOKUP(AI2825,[2]REGION!$G$2:$I$1125,2,FALSE),"")</f>
        <v>VALLE</v>
      </c>
      <c r="M2825" s="23" t="str">
        <f>+IFERROR(VLOOKUP(#REF!,[2]ORDINALES!$H$2:$I$382,2,FALSE),"")</f>
        <v/>
      </c>
      <c r="N2825" s="23" t="str">
        <f>IFERROR(VLOOKUP(U2825,'[2]Lista Willy'!$B$11:$D$14,3,FALSE),"")</f>
        <v>REC_11</v>
      </c>
      <c r="O2825" s="24"/>
      <c r="P2825" s="90">
        <v>87001</v>
      </c>
      <c r="Q2825" s="90" t="s">
        <v>540</v>
      </c>
      <c r="R2825" s="90" t="s">
        <v>2496</v>
      </c>
      <c r="S2825" s="90" t="s">
        <v>2724</v>
      </c>
      <c r="T2825" s="90" t="s">
        <v>2496</v>
      </c>
      <c r="U2825" s="90" t="s">
        <v>52</v>
      </c>
      <c r="V2825" s="94" t="s">
        <v>53</v>
      </c>
      <c r="W2825" s="90" t="s">
        <v>54</v>
      </c>
      <c r="X2825" s="90" t="s">
        <v>55</v>
      </c>
      <c r="Y2825" s="90" t="s">
        <v>2690</v>
      </c>
      <c r="Z2825" s="87">
        <v>20000000</v>
      </c>
      <c r="AA2825" s="120"/>
      <c r="AB2825" s="87"/>
      <c r="AC2825" s="87"/>
      <c r="AD2825" s="87"/>
      <c r="AE2825" s="120">
        <v>20000000</v>
      </c>
      <c r="AF2825" s="120"/>
      <c r="AG2825" s="89">
        <v>0</v>
      </c>
      <c r="AH2825" s="90" t="s">
        <v>567</v>
      </c>
      <c r="AI2825" s="90" t="s">
        <v>1511</v>
      </c>
      <c r="AJ2825" s="90" t="s">
        <v>2726</v>
      </c>
      <c r="AK2825" s="90"/>
      <c r="AL2825" s="90" t="s">
        <v>57</v>
      </c>
      <c r="AM2825" s="90"/>
      <c r="AN2825" s="90" t="s">
        <v>57</v>
      </c>
      <c r="AO2825" s="90"/>
      <c r="AP2825" s="90" t="s">
        <v>57</v>
      </c>
      <c r="AQ2825" s="90"/>
      <c r="AR2825" s="90" t="s">
        <v>57</v>
      </c>
      <c r="AS2825" s="90" t="s">
        <v>60</v>
      </c>
      <c r="AT2825" s="90" t="s">
        <v>61</v>
      </c>
      <c r="AU2825" s="97" t="s">
        <v>62</v>
      </c>
      <c r="AV2825" s="98" t="s">
        <v>272</v>
      </c>
      <c r="AW2825" s="98" t="s">
        <v>273</v>
      </c>
      <c r="AX2825" s="97">
        <v>3202010</v>
      </c>
      <c r="AY2825" s="98" t="s">
        <v>274</v>
      </c>
      <c r="AZ2825" s="98" t="s">
        <v>405</v>
      </c>
      <c r="BA2825" s="24"/>
    </row>
    <row r="2826" spans="1:53" ht="84.75" customHeight="1">
      <c r="A2826" s="23" t="str">
        <f>+IFERROR(VLOOKUP(R2826,'[2]Listas niveles'!$D$2:$E$11,2,FALSE),"")</f>
        <v>DTPA</v>
      </c>
      <c r="B2826" s="23" t="str">
        <f>+IFERROR(VLOOKUP(AS2826,'[2]Listas anexo 1'!$A$7:$B$8,2,FALSE),"")</f>
        <v>ADMIN</v>
      </c>
      <c r="C2826" s="23" t="str">
        <f>+IFERROR(VLOOKUP(AT2826,'[2]Listas anexo 1'!$A$13:$B$15,2,FALSE),"")</f>
        <v>ADMINYCOOR</v>
      </c>
      <c r="D2826" s="23" t="str">
        <f>+IFERROR(VLOOKUP(AT2826,'[2]Listas anexo 1'!$A$13:$C$15,3,FALSE),"")</f>
        <v>CONTRIBUIR</v>
      </c>
      <c r="E2826" s="23" t="str">
        <f>+IFERROR(VLOOKUP(AT2826,'[2]Listas anexo 1'!$A$19:$B$21,2,FALSE),"")</f>
        <v>ADMINOB</v>
      </c>
      <c r="F2826" s="23" t="str">
        <f>+IFERROR(VLOOKUP(AV2826,'[2]Listas anexo 1'!$J$13:$K$21,2,FALSE),"")</f>
        <v>ADOBIII</v>
      </c>
      <c r="G2826" s="23" t="str">
        <f>+IFERROR(VLOOKUP(AW2826,'[2]LISTAS ANEXO 1. 2'!$A$9:$B$38,2,FALSE),"")</f>
        <v>AVI</v>
      </c>
      <c r="H2826" s="23" t="str">
        <f>+IFERROR(IF(C2826="ADMINYCOOR",VLOOKUP(AY2826,'[2]LISTAS ANEXO 1. 3'!$B$13:$C$42,2,FALSE),IF(C2826="TASAS",VLOOKUP(AY2826,'[2]LISTAS ANEXO 1. 3'!$B$43:$C$51,2,FALSE),IF(C2826="FORTALECIMIENTO",VLOOKUP(AY2826,'[2]LISTAS ANEXO 1. 3'!$B$52:$C$58,2,FALSE),""))),"")</f>
        <v>HH</v>
      </c>
      <c r="I2826" s="23" t="str">
        <f>+IFERROR(VLOOKUP(#REF!,'[2]LISTAS ANEXO 1. 4'!$B$74:$C$90,2,FALSE),"")</f>
        <v/>
      </c>
      <c r="J2826" s="23" t="str">
        <f>+IFERROR(VLOOKUP(X2826,[2]ORDINALES!$B$2:$C$5,2,FALSE),"")</f>
        <v>CTADOS</v>
      </c>
      <c r="K2826" s="23" t="str">
        <f>+IFERROR(VLOOKUP(#REF!,[2]REGION!$G$2:$I$1125,2,FALSE),"")</f>
        <v/>
      </c>
      <c r="L2826" s="23" t="str">
        <f>+IFERROR(VLOOKUP(AI2826,[2]REGION!$G$2:$I$1125,2,FALSE),"")</f>
        <v>VALLE</v>
      </c>
      <c r="M2826" s="23" t="str">
        <f>+IFERROR(VLOOKUP(#REF!,[2]ORDINALES!$H$2:$I$382,2,FALSE),"")</f>
        <v/>
      </c>
      <c r="N2826" s="23" t="str">
        <f>IFERROR(VLOOKUP(U2826,'[2]Lista Willy'!$B$11:$D$14,3,FALSE),"")</f>
        <v>REC_11</v>
      </c>
      <c r="O2826" s="24"/>
      <c r="P2826" s="90">
        <v>87002</v>
      </c>
      <c r="Q2826" s="90" t="s">
        <v>540</v>
      </c>
      <c r="R2826" s="90" t="s">
        <v>2496</v>
      </c>
      <c r="S2826" s="90" t="s">
        <v>2724</v>
      </c>
      <c r="T2826" s="90" t="s">
        <v>2496</v>
      </c>
      <c r="U2826" s="90" t="s">
        <v>52</v>
      </c>
      <c r="V2826" s="94" t="s">
        <v>53</v>
      </c>
      <c r="W2826" s="90" t="s">
        <v>54</v>
      </c>
      <c r="X2826" s="90" t="s">
        <v>55</v>
      </c>
      <c r="Y2826" s="90" t="s">
        <v>2727</v>
      </c>
      <c r="Z2826" s="87">
        <v>20000000</v>
      </c>
      <c r="AA2826" s="120"/>
      <c r="AB2826" s="87"/>
      <c r="AC2826" s="87"/>
      <c r="AD2826" s="87"/>
      <c r="AE2826" s="120">
        <v>20000000</v>
      </c>
      <c r="AF2826" s="120"/>
      <c r="AG2826" s="89">
        <v>0</v>
      </c>
      <c r="AH2826" s="90" t="s">
        <v>567</v>
      </c>
      <c r="AI2826" s="90" t="s">
        <v>1511</v>
      </c>
      <c r="AJ2826" s="90" t="s">
        <v>2726</v>
      </c>
      <c r="AK2826" s="90"/>
      <c r="AL2826" s="90" t="s">
        <v>57</v>
      </c>
      <c r="AM2826" s="90"/>
      <c r="AN2826" s="90" t="s">
        <v>57</v>
      </c>
      <c r="AO2826" s="90"/>
      <c r="AP2826" s="90" t="s">
        <v>57</v>
      </c>
      <c r="AQ2826" s="90"/>
      <c r="AR2826" s="90" t="s">
        <v>57</v>
      </c>
      <c r="AS2826" s="90" t="s">
        <v>60</v>
      </c>
      <c r="AT2826" s="90" t="s">
        <v>61</v>
      </c>
      <c r="AU2826" s="97" t="s">
        <v>62</v>
      </c>
      <c r="AV2826" s="98" t="s">
        <v>272</v>
      </c>
      <c r="AW2826" s="98" t="s">
        <v>273</v>
      </c>
      <c r="AX2826" s="97">
        <v>3202010</v>
      </c>
      <c r="AY2826" s="98" t="s">
        <v>274</v>
      </c>
      <c r="AZ2826" s="98" t="s">
        <v>405</v>
      </c>
      <c r="BA2826" s="24"/>
    </row>
    <row r="2827" spans="1:53" ht="84.75" customHeight="1">
      <c r="A2827" s="23" t="str">
        <f>+IFERROR(VLOOKUP(R2827,'[2]Listas niveles'!$D$2:$E$11,2,FALSE),"")</f>
        <v>DTPA</v>
      </c>
      <c r="B2827" s="23" t="str">
        <f>+IFERROR(VLOOKUP(AS2827,'[2]Listas anexo 1'!$A$7:$B$8,2,FALSE),"")</f>
        <v>ADMIN</v>
      </c>
      <c r="C2827" s="23" t="str">
        <f>+IFERROR(VLOOKUP(AT2827,'[2]Listas anexo 1'!$A$13:$B$15,2,FALSE),"")</f>
        <v>ADMINYCOOR</v>
      </c>
      <c r="D2827" s="23" t="str">
        <f>+IFERROR(VLOOKUP(AT2827,'[2]Listas anexo 1'!$A$13:$C$15,3,FALSE),"")</f>
        <v>CONTRIBUIR</v>
      </c>
      <c r="E2827" s="23" t="str">
        <f>+IFERROR(VLOOKUP(AT2827,'[2]Listas anexo 1'!$A$19:$B$21,2,FALSE),"")</f>
        <v>ADMINOB</v>
      </c>
      <c r="F2827" s="23" t="str">
        <f>+IFERROR(VLOOKUP(AV2827,'[2]Listas anexo 1'!$J$13:$K$21,2,FALSE),"")</f>
        <v>ADOBIII</v>
      </c>
      <c r="G2827" s="23" t="str">
        <f>+IFERROR(VLOOKUP(AW2827,'[2]LISTAS ANEXO 1. 2'!$A$9:$B$38,2,FALSE),"")</f>
        <v>AVI</v>
      </c>
      <c r="H2827" s="23" t="str">
        <f>+IFERROR(IF(C2827="ADMINYCOOR",VLOOKUP(AY2827,'[2]LISTAS ANEXO 1. 3'!$B$13:$C$42,2,FALSE),IF(C2827="TASAS",VLOOKUP(AY2827,'[2]LISTAS ANEXO 1. 3'!$B$43:$C$51,2,FALSE),IF(C2827="FORTALECIMIENTO",VLOOKUP(AY2827,'[2]LISTAS ANEXO 1. 3'!$B$52:$C$58,2,FALSE),""))),"")</f>
        <v>HH</v>
      </c>
      <c r="I2827" s="23" t="str">
        <f>+IFERROR(VLOOKUP(#REF!,'[2]LISTAS ANEXO 1. 4'!$B$74:$C$90,2,FALSE),"")</f>
        <v/>
      </c>
      <c r="J2827" s="23" t="str">
        <f>+IFERROR(VLOOKUP(X2827,[2]ORDINALES!$B$2:$C$5,2,FALSE),"")</f>
        <v>CTADOS</v>
      </c>
      <c r="K2827" s="23" t="str">
        <f>+IFERROR(VLOOKUP(#REF!,[2]REGION!$G$2:$I$1125,2,FALSE),"")</f>
        <v/>
      </c>
      <c r="L2827" s="23" t="str">
        <f>+IFERROR(VLOOKUP(AI2827,[2]REGION!$G$2:$I$1125,2,FALSE),"")</f>
        <v>VALLE</v>
      </c>
      <c r="M2827" s="23" t="str">
        <f>+IFERROR(VLOOKUP(#REF!,[2]ORDINALES!$H$2:$I$382,2,FALSE),"")</f>
        <v/>
      </c>
      <c r="N2827" s="23" t="str">
        <f>IFERROR(VLOOKUP(U2827,'[2]Lista Willy'!$B$11:$D$14,3,FALSE),"")</f>
        <v>REC_11</v>
      </c>
      <c r="O2827" s="24"/>
      <c r="P2827" s="90">
        <v>87003</v>
      </c>
      <c r="Q2827" s="90" t="s">
        <v>540</v>
      </c>
      <c r="R2827" s="90" t="s">
        <v>2496</v>
      </c>
      <c r="S2827" s="90" t="s">
        <v>2724</v>
      </c>
      <c r="T2827" s="90" t="s">
        <v>2496</v>
      </c>
      <c r="U2827" s="90" t="s">
        <v>52</v>
      </c>
      <c r="V2827" s="94" t="s">
        <v>53</v>
      </c>
      <c r="W2827" s="90" t="s">
        <v>54</v>
      </c>
      <c r="X2827" s="90" t="s">
        <v>55</v>
      </c>
      <c r="Y2827" s="90" t="s">
        <v>2664</v>
      </c>
      <c r="Z2827" s="87">
        <v>37762890</v>
      </c>
      <c r="AA2827" s="120"/>
      <c r="AB2827" s="87"/>
      <c r="AC2827" s="87"/>
      <c r="AD2827" s="87"/>
      <c r="AE2827" s="120">
        <v>37762890</v>
      </c>
      <c r="AF2827" s="120"/>
      <c r="AG2827" s="89">
        <v>0</v>
      </c>
      <c r="AH2827" s="90" t="s">
        <v>567</v>
      </c>
      <c r="AI2827" s="90" t="s">
        <v>1511</v>
      </c>
      <c r="AJ2827" s="90" t="s">
        <v>2726</v>
      </c>
      <c r="AK2827" s="90"/>
      <c r="AL2827" s="90" t="s">
        <v>57</v>
      </c>
      <c r="AM2827" s="90"/>
      <c r="AN2827" s="90" t="s">
        <v>57</v>
      </c>
      <c r="AO2827" s="90"/>
      <c r="AP2827" s="90" t="s">
        <v>57</v>
      </c>
      <c r="AQ2827" s="90"/>
      <c r="AR2827" s="90" t="s">
        <v>57</v>
      </c>
      <c r="AS2827" s="90" t="s">
        <v>60</v>
      </c>
      <c r="AT2827" s="90" t="s">
        <v>61</v>
      </c>
      <c r="AU2827" s="97" t="s">
        <v>62</v>
      </c>
      <c r="AV2827" s="98" t="s">
        <v>272</v>
      </c>
      <c r="AW2827" s="98" t="s">
        <v>273</v>
      </c>
      <c r="AX2827" s="97">
        <v>3202010</v>
      </c>
      <c r="AY2827" s="98" t="s">
        <v>274</v>
      </c>
      <c r="AZ2827" s="98" t="s">
        <v>405</v>
      </c>
      <c r="BA2827" s="24"/>
    </row>
    <row r="2828" spans="1:53" ht="84.75" customHeight="1">
      <c r="A2828" s="23" t="str">
        <f>+IFERROR(VLOOKUP(R2828,'[2]Listas niveles'!$D$2:$E$11,2,FALSE),"")</f>
        <v>DTPA</v>
      </c>
      <c r="B2828" s="23" t="str">
        <f>+IFERROR(VLOOKUP(AS2828,'[2]Listas anexo 1'!$A$7:$B$8,2,FALSE),"")</f>
        <v>ADMIN</v>
      </c>
      <c r="C2828" s="23" t="str">
        <f>+IFERROR(VLOOKUP(AT2828,'[2]Listas anexo 1'!$A$13:$B$15,2,FALSE),"")</f>
        <v>ADMINYCOOR</v>
      </c>
      <c r="D2828" s="23" t="str">
        <f>+IFERROR(VLOOKUP(AT2828,'[2]Listas anexo 1'!$A$13:$C$15,3,FALSE),"")</f>
        <v>CONTRIBUIR</v>
      </c>
      <c r="E2828" s="23" t="str">
        <f>+IFERROR(VLOOKUP(AT2828,'[2]Listas anexo 1'!$A$19:$B$21,2,FALSE),"")</f>
        <v>ADMINOB</v>
      </c>
      <c r="F2828" s="23" t="str">
        <f>+IFERROR(VLOOKUP(AV2828,'[2]Listas anexo 1'!$J$13:$K$21,2,FALSE),"")</f>
        <v>ADOBI</v>
      </c>
      <c r="G2828" s="23" t="str">
        <f>+IFERROR(VLOOKUP(AW2828,'[2]LISTAS ANEXO 1. 2'!$A$9:$B$38,2,FALSE),"")</f>
        <v>AI</v>
      </c>
      <c r="H2828" s="23" t="str">
        <f>+IFERROR(IF(C2828="ADMINYCOOR",VLOOKUP(AY2828,'[2]LISTAS ANEXO 1. 3'!$B$13:$C$42,2,FALSE),IF(C2828="TASAS",VLOOKUP(AY2828,'[2]LISTAS ANEXO 1. 3'!$B$43:$C$51,2,FALSE),IF(C2828="FORTALECIMIENTO",VLOOKUP(AY2828,'[2]LISTAS ANEXO 1. 3'!$B$52:$C$58,2,FALSE),""))),"")</f>
        <v>AA</v>
      </c>
      <c r="I2828" s="23" t="str">
        <f>+IFERROR(VLOOKUP(#REF!,'[2]LISTAS ANEXO 1. 4'!$B$74:$C$90,2,FALSE),"")</f>
        <v/>
      </c>
      <c r="J2828" s="23" t="str">
        <f>+IFERROR(VLOOKUP(X2828,[2]ORDINALES!$B$2:$C$5,2,FALSE),"")</f>
        <v>CTADOS</v>
      </c>
      <c r="K2828" s="23" t="str">
        <f>+IFERROR(VLOOKUP(#REF!,[2]REGION!$G$2:$I$1125,2,FALSE),"")</f>
        <v/>
      </c>
      <c r="L2828" s="23" t="str">
        <f>+IFERROR(VLOOKUP(AI2828,[2]REGION!$G$2:$I$1125,2,FALSE),"")</f>
        <v>VALLE</v>
      </c>
      <c r="M2828" s="23" t="str">
        <f>+IFERROR(VLOOKUP(#REF!,[2]ORDINALES!$H$2:$I$382,2,FALSE),"")</f>
        <v/>
      </c>
      <c r="N2828" s="23" t="str">
        <f>IFERROR(VLOOKUP(U2828,'[2]Lista Willy'!$B$11:$D$14,3,FALSE),"")</f>
        <v>REC_11</v>
      </c>
      <c r="O2828" s="24"/>
      <c r="P2828" s="90">
        <v>87004</v>
      </c>
      <c r="Q2828" s="90" t="s">
        <v>540</v>
      </c>
      <c r="R2828" s="90" t="s">
        <v>2496</v>
      </c>
      <c r="S2828" s="90" t="s">
        <v>2724</v>
      </c>
      <c r="T2828" s="90" t="s">
        <v>2496</v>
      </c>
      <c r="U2828" s="90" t="s">
        <v>52</v>
      </c>
      <c r="V2828" s="94" t="s">
        <v>53</v>
      </c>
      <c r="W2828" s="90" t="s">
        <v>54</v>
      </c>
      <c r="X2828" s="90" t="s">
        <v>55</v>
      </c>
      <c r="Y2828" s="90" t="s">
        <v>2728</v>
      </c>
      <c r="Z2828" s="87">
        <v>3000000</v>
      </c>
      <c r="AA2828" s="120"/>
      <c r="AB2828" s="87"/>
      <c r="AC2828" s="87"/>
      <c r="AD2828" s="87"/>
      <c r="AE2828" s="120">
        <v>3000000</v>
      </c>
      <c r="AF2828" s="120"/>
      <c r="AG2828" s="89">
        <v>0</v>
      </c>
      <c r="AH2828" s="90" t="s">
        <v>567</v>
      </c>
      <c r="AI2828" s="90" t="s">
        <v>1511</v>
      </c>
      <c r="AJ2828" s="90" t="s">
        <v>2726</v>
      </c>
      <c r="AK2828" s="90"/>
      <c r="AL2828" s="90" t="s">
        <v>57</v>
      </c>
      <c r="AM2828" s="90"/>
      <c r="AN2828" s="90" t="s">
        <v>57</v>
      </c>
      <c r="AO2828" s="90"/>
      <c r="AP2828" s="90" t="s">
        <v>57</v>
      </c>
      <c r="AQ2828" s="90"/>
      <c r="AR2828" s="90" t="s">
        <v>57</v>
      </c>
      <c r="AS2828" s="90" t="s">
        <v>60</v>
      </c>
      <c r="AT2828" s="90" t="s">
        <v>61</v>
      </c>
      <c r="AU2828" s="97" t="s">
        <v>62</v>
      </c>
      <c r="AV2828" s="98" t="s">
        <v>125</v>
      </c>
      <c r="AW2828" s="98" t="s">
        <v>126</v>
      </c>
      <c r="AX2828" s="97">
        <v>3202032</v>
      </c>
      <c r="AY2828" s="98" t="s">
        <v>127</v>
      </c>
      <c r="AZ2828" s="98" t="s">
        <v>128</v>
      </c>
      <c r="BA2828" s="24"/>
    </row>
    <row r="2829" spans="1:53" ht="84.75" customHeight="1">
      <c r="A2829" s="23" t="str">
        <f>+IFERROR(VLOOKUP(R2829,'[2]Listas niveles'!$D$2:$E$11,2,FALSE),"")</f>
        <v>DTPA</v>
      </c>
      <c r="B2829" s="23" t="str">
        <f>+IFERROR(VLOOKUP(AS2829,'[2]Listas anexo 1'!$A$7:$B$8,2,FALSE),"")</f>
        <v>ADMIN</v>
      </c>
      <c r="C2829" s="23" t="str">
        <f>+IFERROR(VLOOKUP(AT2829,'[2]Listas anexo 1'!$A$13:$B$15,2,FALSE),"")</f>
        <v>ADMINYCOOR</v>
      </c>
      <c r="D2829" s="23" t="str">
        <f>+IFERROR(VLOOKUP(AT2829,'[2]Listas anexo 1'!$A$13:$C$15,3,FALSE),"")</f>
        <v>CONTRIBUIR</v>
      </c>
      <c r="E2829" s="23" t="str">
        <f>+IFERROR(VLOOKUP(AT2829,'[2]Listas anexo 1'!$A$19:$B$21,2,FALSE),"")</f>
        <v>ADMINOB</v>
      </c>
      <c r="F2829" s="23" t="str">
        <f>+IFERROR(VLOOKUP(AV2829,'[2]Listas anexo 1'!$J$13:$K$21,2,FALSE),"")</f>
        <v>ADOBI</v>
      </c>
      <c r="G2829" s="23" t="str">
        <f>+IFERROR(VLOOKUP(AW2829,'[2]LISTAS ANEXO 1. 2'!$A$9:$B$38,2,FALSE),"")</f>
        <v>AI</v>
      </c>
      <c r="H2829" s="23" t="str">
        <f>+IFERROR(IF(C2829="ADMINYCOOR",VLOOKUP(AY2829,'[2]LISTAS ANEXO 1. 3'!$B$13:$C$42,2,FALSE),IF(C2829="TASAS",VLOOKUP(AY2829,'[2]LISTAS ANEXO 1. 3'!$B$43:$C$51,2,FALSE),IF(C2829="FORTALECIMIENTO",VLOOKUP(AY2829,'[2]LISTAS ANEXO 1. 3'!$B$52:$C$58,2,FALSE),""))),"")</f>
        <v>AA</v>
      </c>
      <c r="I2829" s="23" t="str">
        <f>+IFERROR(VLOOKUP(#REF!,'[2]LISTAS ANEXO 1. 4'!$B$74:$C$90,2,FALSE),"")</f>
        <v/>
      </c>
      <c r="J2829" s="23" t="str">
        <f>+IFERROR(VLOOKUP(X2829,[2]ORDINALES!$B$2:$C$5,2,FALSE),"")</f>
        <v>CTADOS</v>
      </c>
      <c r="K2829" s="23" t="str">
        <f>+IFERROR(VLOOKUP(#REF!,[2]REGION!$G$2:$I$1125,2,FALSE),"")</f>
        <v/>
      </c>
      <c r="L2829" s="23" t="str">
        <f>+IFERROR(VLOOKUP(AI2829,[2]REGION!$G$2:$I$1125,2,FALSE),"")</f>
        <v>VALLE</v>
      </c>
      <c r="M2829" s="23" t="str">
        <f>+IFERROR(VLOOKUP(#REF!,[2]ORDINALES!$H$2:$I$382,2,FALSE),"")</f>
        <v/>
      </c>
      <c r="N2829" s="23" t="str">
        <f>IFERROR(VLOOKUP(U2829,'[2]Lista Willy'!$B$11:$D$14,3,FALSE),"")</f>
        <v>REC_11</v>
      </c>
      <c r="O2829" s="24"/>
      <c r="P2829" s="90">
        <v>87005</v>
      </c>
      <c r="Q2829" s="90" t="s">
        <v>540</v>
      </c>
      <c r="R2829" s="90" t="s">
        <v>2496</v>
      </c>
      <c r="S2829" s="90" t="s">
        <v>2724</v>
      </c>
      <c r="T2829" s="90" t="s">
        <v>2496</v>
      </c>
      <c r="U2829" s="90" t="s">
        <v>52</v>
      </c>
      <c r="V2829" s="94" t="s">
        <v>53</v>
      </c>
      <c r="W2829" s="90" t="s">
        <v>54</v>
      </c>
      <c r="X2829" s="90" t="s">
        <v>55</v>
      </c>
      <c r="Y2829" s="90" t="s">
        <v>2561</v>
      </c>
      <c r="Z2829" s="87">
        <v>30000000</v>
      </c>
      <c r="AA2829" s="120"/>
      <c r="AB2829" s="87"/>
      <c r="AC2829" s="87"/>
      <c r="AD2829" s="87"/>
      <c r="AE2829" s="120">
        <v>30000000</v>
      </c>
      <c r="AF2829" s="120"/>
      <c r="AG2829" s="89">
        <v>0</v>
      </c>
      <c r="AH2829" s="90" t="s">
        <v>567</v>
      </c>
      <c r="AI2829" s="90" t="s">
        <v>1511</v>
      </c>
      <c r="AJ2829" s="90" t="s">
        <v>2726</v>
      </c>
      <c r="AK2829" s="90"/>
      <c r="AL2829" s="90" t="s">
        <v>57</v>
      </c>
      <c r="AM2829" s="90"/>
      <c r="AN2829" s="90" t="s">
        <v>57</v>
      </c>
      <c r="AO2829" s="90"/>
      <c r="AP2829" s="90" t="s">
        <v>57</v>
      </c>
      <c r="AQ2829" s="90"/>
      <c r="AR2829" s="90" t="s">
        <v>57</v>
      </c>
      <c r="AS2829" s="90" t="s">
        <v>60</v>
      </c>
      <c r="AT2829" s="90" t="s">
        <v>61</v>
      </c>
      <c r="AU2829" s="97" t="s">
        <v>62</v>
      </c>
      <c r="AV2829" s="98" t="s">
        <v>125</v>
      </c>
      <c r="AW2829" s="98" t="s">
        <v>126</v>
      </c>
      <c r="AX2829" s="97">
        <v>3202032</v>
      </c>
      <c r="AY2829" s="98" t="s">
        <v>127</v>
      </c>
      <c r="AZ2829" s="98" t="s">
        <v>128</v>
      </c>
      <c r="BA2829" s="24"/>
    </row>
    <row r="2830" spans="1:53" ht="84.75" customHeight="1">
      <c r="A2830" s="23" t="str">
        <f>+IFERROR(VLOOKUP(R2830,'[2]Listas niveles'!$D$2:$E$11,2,FALSE),"")</f>
        <v>DTPA</v>
      </c>
      <c r="B2830" s="23" t="str">
        <f>+IFERROR(VLOOKUP(AS2830,'[2]Listas anexo 1'!$A$7:$B$8,2,FALSE),"")</f>
        <v>ADMIN</v>
      </c>
      <c r="C2830" s="23" t="str">
        <f>+IFERROR(VLOOKUP(AT2830,'[2]Listas anexo 1'!$A$13:$B$15,2,FALSE),"")</f>
        <v>ADMINYCOOR</v>
      </c>
      <c r="D2830" s="23" t="str">
        <f>+IFERROR(VLOOKUP(AT2830,'[2]Listas anexo 1'!$A$13:$C$15,3,FALSE),"")</f>
        <v>CONTRIBUIR</v>
      </c>
      <c r="E2830" s="23" t="str">
        <f>+IFERROR(VLOOKUP(AT2830,'[2]Listas anexo 1'!$A$19:$B$21,2,FALSE),"")</f>
        <v>ADMINOB</v>
      </c>
      <c r="F2830" s="23" t="str">
        <f>+IFERROR(VLOOKUP(AV2830,'[2]Listas anexo 1'!$J$13:$K$21,2,FALSE),"")</f>
        <v>ADOBI</v>
      </c>
      <c r="G2830" s="23" t="str">
        <f>+IFERROR(VLOOKUP(AW2830,'[2]LISTAS ANEXO 1. 2'!$A$9:$B$38,2,FALSE),"")</f>
        <v>AI</v>
      </c>
      <c r="H2830" s="23" t="str">
        <f>+IFERROR(IF(C2830="ADMINYCOOR",VLOOKUP(AY2830,'[2]LISTAS ANEXO 1. 3'!$B$13:$C$42,2,FALSE),IF(C2830="TASAS",VLOOKUP(AY2830,'[2]LISTAS ANEXO 1. 3'!$B$43:$C$51,2,FALSE),IF(C2830="FORTALECIMIENTO",VLOOKUP(AY2830,'[2]LISTAS ANEXO 1. 3'!$B$52:$C$58,2,FALSE),""))),"")</f>
        <v>AA</v>
      </c>
      <c r="I2830" s="23" t="str">
        <f>+IFERROR(VLOOKUP(#REF!,'[2]LISTAS ANEXO 1. 4'!$B$74:$C$90,2,FALSE),"")</f>
        <v/>
      </c>
      <c r="J2830" s="23" t="str">
        <f>+IFERROR(VLOOKUP(X2830,[2]ORDINALES!$B$2:$C$5,2,FALSE),"")</f>
        <v>CTADOS</v>
      </c>
      <c r="K2830" s="23" t="str">
        <f>+IFERROR(VLOOKUP(#REF!,[2]REGION!$G$2:$I$1125,2,FALSE),"")</f>
        <v/>
      </c>
      <c r="L2830" s="23" t="str">
        <f>+IFERROR(VLOOKUP(AI2830,[2]REGION!$G$2:$I$1125,2,FALSE),"")</f>
        <v>VALLE</v>
      </c>
      <c r="M2830" s="23" t="str">
        <f>+IFERROR(VLOOKUP(#REF!,[2]ORDINALES!$H$2:$I$382,2,FALSE),"")</f>
        <v/>
      </c>
      <c r="N2830" s="23" t="str">
        <f>IFERROR(VLOOKUP(U2830,'[2]Lista Willy'!$B$11:$D$14,3,FALSE),"")</f>
        <v>REC_11</v>
      </c>
      <c r="O2830" s="24"/>
      <c r="P2830" s="90">
        <v>87006</v>
      </c>
      <c r="Q2830" s="90" t="s">
        <v>540</v>
      </c>
      <c r="R2830" s="90" t="s">
        <v>2496</v>
      </c>
      <c r="S2830" s="90" t="s">
        <v>2724</v>
      </c>
      <c r="T2830" s="90" t="s">
        <v>2496</v>
      </c>
      <c r="U2830" s="90" t="s">
        <v>52</v>
      </c>
      <c r="V2830" s="94" t="s">
        <v>53</v>
      </c>
      <c r="W2830" s="90" t="s">
        <v>54</v>
      </c>
      <c r="X2830" s="90" t="s">
        <v>55</v>
      </c>
      <c r="Y2830" s="90" t="s">
        <v>2672</v>
      </c>
      <c r="Z2830" s="87">
        <v>2500000</v>
      </c>
      <c r="AA2830" s="120"/>
      <c r="AB2830" s="87"/>
      <c r="AC2830" s="87"/>
      <c r="AD2830" s="87"/>
      <c r="AE2830" s="120">
        <v>2500000</v>
      </c>
      <c r="AF2830" s="120"/>
      <c r="AG2830" s="89">
        <v>0</v>
      </c>
      <c r="AH2830" s="90" t="s">
        <v>567</v>
      </c>
      <c r="AI2830" s="90" t="s">
        <v>1511</v>
      </c>
      <c r="AJ2830" s="90" t="s">
        <v>2726</v>
      </c>
      <c r="AK2830" s="90"/>
      <c r="AL2830" s="90" t="s">
        <v>57</v>
      </c>
      <c r="AM2830" s="90"/>
      <c r="AN2830" s="90" t="s">
        <v>57</v>
      </c>
      <c r="AO2830" s="90"/>
      <c r="AP2830" s="90" t="s">
        <v>57</v>
      </c>
      <c r="AQ2830" s="90"/>
      <c r="AR2830" s="90" t="s">
        <v>57</v>
      </c>
      <c r="AS2830" s="90" t="s">
        <v>60</v>
      </c>
      <c r="AT2830" s="90" t="s">
        <v>61</v>
      </c>
      <c r="AU2830" s="97" t="s">
        <v>62</v>
      </c>
      <c r="AV2830" s="98" t="s">
        <v>125</v>
      </c>
      <c r="AW2830" s="98" t="s">
        <v>126</v>
      </c>
      <c r="AX2830" s="97">
        <v>3202032</v>
      </c>
      <c r="AY2830" s="98" t="s">
        <v>127</v>
      </c>
      <c r="AZ2830" s="98" t="s">
        <v>128</v>
      </c>
      <c r="BA2830" s="24"/>
    </row>
    <row r="2831" spans="1:53" ht="84.75" customHeight="1">
      <c r="A2831" s="23" t="str">
        <f>+IFERROR(VLOOKUP(R2831,'[2]Listas niveles'!$D$2:$E$11,2,FALSE),"")</f>
        <v>DTPA</v>
      </c>
      <c r="B2831" s="23" t="str">
        <f>+IFERROR(VLOOKUP(AS2831,'[2]Listas anexo 1'!$A$7:$B$8,2,FALSE),"")</f>
        <v>ADMIN</v>
      </c>
      <c r="C2831" s="23" t="str">
        <f>+IFERROR(VLOOKUP(AT2831,'[2]Listas anexo 1'!$A$13:$B$15,2,FALSE),"")</f>
        <v>ADMINYCOOR</v>
      </c>
      <c r="D2831" s="23" t="str">
        <f>+IFERROR(VLOOKUP(AT2831,'[2]Listas anexo 1'!$A$13:$C$15,3,FALSE),"")</f>
        <v>CONTRIBUIR</v>
      </c>
      <c r="E2831" s="23" t="str">
        <f>+IFERROR(VLOOKUP(AT2831,'[2]Listas anexo 1'!$A$19:$B$21,2,FALSE),"")</f>
        <v>ADMINOB</v>
      </c>
      <c r="F2831" s="23" t="str">
        <f>+IFERROR(VLOOKUP(AV2831,'[2]Listas anexo 1'!$J$13:$K$21,2,FALSE),"")</f>
        <v>ADOBI</v>
      </c>
      <c r="G2831" s="23" t="str">
        <f>+IFERROR(VLOOKUP(AW2831,'[2]LISTAS ANEXO 1. 2'!$A$9:$B$38,2,FALSE),"")</f>
        <v>AI</v>
      </c>
      <c r="H2831" s="23" t="str">
        <f>+IFERROR(IF(C2831="ADMINYCOOR",VLOOKUP(AY2831,'[2]LISTAS ANEXO 1. 3'!$B$13:$C$42,2,FALSE),IF(C2831="TASAS",VLOOKUP(AY2831,'[2]LISTAS ANEXO 1. 3'!$B$43:$C$51,2,FALSE),IF(C2831="FORTALECIMIENTO",VLOOKUP(AY2831,'[2]LISTAS ANEXO 1. 3'!$B$52:$C$58,2,FALSE),""))),"")</f>
        <v>AA</v>
      </c>
      <c r="I2831" s="23" t="str">
        <f>+IFERROR(VLOOKUP(#REF!,'[2]LISTAS ANEXO 1. 4'!$B$74:$C$90,2,FALSE),"")</f>
        <v/>
      </c>
      <c r="J2831" s="23" t="str">
        <f>+IFERROR(VLOOKUP(X2831,[2]ORDINALES!$B$2:$C$5,2,FALSE),"")</f>
        <v>CTADOS</v>
      </c>
      <c r="K2831" s="23" t="str">
        <f>+IFERROR(VLOOKUP(#REF!,[2]REGION!$G$2:$I$1125,2,FALSE),"")</f>
        <v/>
      </c>
      <c r="L2831" s="23" t="str">
        <f>+IFERROR(VLOOKUP(AI2831,[2]REGION!$G$2:$I$1125,2,FALSE),"")</f>
        <v>VALLE</v>
      </c>
      <c r="M2831" s="23" t="str">
        <f>+IFERROR(VLOOKUP(#REF!,[2]ORDINALES!$H$2:$I$382,2,FALSE),"")</f>
        <v/>
      </c>
      <c r="N2831" s="23" t="str">
        <f>IFERROR(VLOOKUP(U2831,'[2]Lista Willy'!$B$11:$D$14,3,FALSE),"")</f>
        <v>REC_11</v>
      </c>
      <c r="O2831" s="24"/>
      <c r="P2831" s="90">
        <v>87007</v>
      </c>
      <c r="Q2831" s="90" t="s">
        <v>540</v>
      </c>
      <c r="R2831" s="90" t="s">
        <v>2496</v>
      </c>
      <c r="S2831" s="90" t="s">
        <v>2724</v>
      </c>
      <c r="T2831" s="90" t="s">
        <v>2496</v>
      </c>
      <c r="U2831" s="90" t="s">
        <v>52</v>
      </c>
      <c r="V2831" s="94" t="s">
        <v>53</v>
      </c>
      <c r="W2831" s="90" t="s">
        <v>54</v>
      </c>
      <c r="X2831" s="90" t="s">
        <v>55</v>
      </c>
      <c r="Y2831" s="90" t="s">
        <v>2668</v>
      </c>
      <c r="Z2831" s="87">
        <v>2000000</v>
      </c>
      <c r="AA2831" s="120"/>
      <c r="AB2831" s="87"/>
      <c r="AC2831" s="87"/>
      <c r="AD2831" s="87"/>
      <c r="AE2831" s="120">
        <v>2000000</v>
      </c>
      <c r="AF2831" s="120"/>
      <c r="AG2831" s="89">
        <v>0</v>
      </c>
      <c r="AH2831" s="90" t="s">
        <v>567</v>
      </c>
      <c r="AI2831" s="90" t="s">
        <v>1511</v>
      </c>
      <c r="AJ2831" s="90" t="s">
        <v>2726</v>
      </c>
      <c r="AK2831" s="90"/>
      <c r="AL2831" s="90" t="s">
        <v>57</v>
      </c>
      <c r="AM2831" s="90"/>
      <c r="AN2831" s="90" t="s">
        <v>57</v>
      </c>
      <c r="AO2831" s="90"/>
      <c r="AP2831" s="90" t="s">
        <v>57</v>
      </c>
      <c r="AQ2831" s="90"/>
      <c r="AR2831" s="90" t="s">
        <v>57</v>
      </c>
      <c r="AS2831" s="90" t="s">
        <v>60</v>
      </c>
      <c r="AT2831" s="90" t="s">
        <v>61</v>
      </c>
      <c r="AU2831" s="97" t="s">
        <v>62</v>
      </c>
      <c r="AV2831" s="98" t="s">
        <v>125</v>
      </c>
      <c r="AW2831" s="98" t="s">
        <v>126</v>
      </c>
      <c r="AX2831" s="97">
        <v>3202032</v>
      </c>
      <c r="AY2831" s="98" t="s">
        <v>127</v>
      </c>
      <c r="AZ2831" s="98" t="s">
        <v>128</v>
      </c>
      <c r="BA2831" s="24"/>
    </row>
    <row r="2832" spans="1:53" ht="84.75" customHeight="1">
      <c r="A2832" s="23" t="str">
        <f>+IFERROR(VLOOKUP(R2832,'[2]Listas niveles'!$D$2:$E$11,2,FALSE),"")</f>
        <v>DTPA</v>
      </c>
      <c r="B2832" s="23" t="str">
        <f>+IFERROR(VLOOKUP(AS2832,'[2]Listas anexo 1'!$A$7:$B$8,2,FALSE),"")</f>
        <v>ADMIN</v>
      </c>
      <c r="C2832" s="23" t="str">
        <f>+IFERROR(VLOOKUP(AT2832,'[2]Listas anexo 1'!$A$13:$B$15,2,FALSE),"")</f>
        <v>ADMINYCOOR</v>
      </c>
      <c r="D2832" s="23" t="str">
        <f>+IFERROR(VLOOKUP(AT2832,'[2]Listas anexo 1'!$A$13:$C$15,3,FALSE),"")</f>
        <v>CONTRIBUIR</v>
      </c>
      <c r="E2832" s="23" t="str">
        <f>+IFERROR(VLOOKUP(AT2832,'[2]Listas anexo 1'!$A$19:$B$21,2,FALSE),"")</f>
        <v>ADMINOB</v>
      </c>
      <c r="F2832" s="23" t="str">
        <f>+IFERROR(VLOOKUP(AV2832,'[2]Listas anexo 1'!$J$13:$K$21,2,FALSE),"")</f>
        <v>ADOBI</v>
      </c>
      <c r="G2832" s="23" t="str">
        <f>+IFERROR(VLOOKUP(AW2832,'[2]LISTAS ANEXO 1. 2'!$A$9:$B$38,2,FALSE),"")</f>
        <v>AI</v>
      </c>
      <c r="H2832" s="23" t="str">
        <f>+IFERROR(IF(C2832="ADMINYCOOR",VLOOKUP(AY2832,'[2]LISTAS ANEXO 1. 3'!$B$13:$C$42,2,FALSE),IF(C2832="TASAS",VLOOKUP(AY2832,'[2]LISTAS ANEXO 1. 3'!$B$43:$C$51,2,FALSE),IF(C2832="FORTALECIMIENTO",VLOOKUP(AY2832,'[2]LISTAS ANEXO 1. 3'!$B$52:$C$58,2,FALSE),""))),"")</f>
        <v>AA</v>
      </c>
      <c r="I2832" s="23" t="str">
        <f>+IFERROR(VLOOKUP(#REF!,'[2]LISTAS ANEXO 1. 4'!$B$74:$C$90,2,FALSE),"")</f>
        <v/>
      </c>
      <c r="J2832" s="23" t="str">
        <f>+IFERROR(VLOOKUP(X2832,[2]ORDINALES!$B$2:$C$5,2,FALSE),"")</f>
        <v>CTADOS</v>
      </c>
      <c r="K2832" s="23" t="str">
        <f>+IFERROR(VLOOKUP(#REF!,[2]REGION!$G$2:$I$1125,2,FALSE),"")</f>
        <v/>
      </c>
      <c r="L2832" s="23" t="str">
        <f>+IFERROR(VLOOKUP(AI2832,[2]REGION!$G$2:$I$1125,2,FALSE),"")</f>
        <v>VALLE</v>
      </c>
      <c r="M2832" s="23" t="str">
        <f>+IFERROR(VLOOKUP(#REF!,[2]ORDINALES!$H$2:$I$382,2,FALSE),"")</f>
        <v/>
      </c>
      <c r="N2832" s="23" t="str">
        <f>IFERROR(VLOOKUP(U2832,'[2]Lista Willy'!$B$11:$D$14,3,FALSE),"")</f>
        <v>REC_11</v>
      </c>
      <c r="O2832" s="24"/>
      <c r="P2832" s="90">
        <v>87008</v>
      </c>
      <c r="Q2832" s="90" t="s">
        <v>540</v>
      </c>
      <c r="R2832" s="90" t="s">
        <v>2496</v>
      </c>
      <c r="S2832" s="90" t="s">
        <v>2724</v>
      </c>
      <c r="T2832" s="90" t="s">
        <v>2496</v>
      </c>
      <c r="U2832" s="90" t="s">
        <v>52</v>
      </c>
      <c r="V2832" s="94" t="s">
        <v>53</v>
      </c>
      <c r="W2832" s="90" t="s">
        <v>54</v>
      </c>
      <c r="X2832" s="90" t="s">
        <v>55</v>
      </c>
      <c r="Y2832" s="90" t="s">
        <v>2728</v>
      </c>
      <c r="Z2832" s="87">
        <v>4000000</v>
      </c>
      <c r="AA2832" s="120"/>
      <c r="AB2832" s="87"/>
      <c r="AC2832" s="87"/>
      <c r="AD2832" s="87"/>
      <c r="AE2832" s="120">
        <v>4000000</v>
      </c>
      <c r="AF2832" s="120"/>
      <c r="AG2832" s="89">
        <v>0</v>
      </c>
      <c r="AH2832" s="90" t="s">
        <v>567</v>
      </c>
      <c r="AI2832" s="90" t="s">
        <v>1511</v>
      </c>
      <c r="AJ2832" s="90" t="s">
        <v>2726</v>
      </c>
      <c r="AK2832" s="90"/>
      <c r="AL2832" s="90" t="s">
        <v>57</v>
      </c>
      <c r="AM2832" s="90"/>
      <c r="AN2832" s="90" t="s">
        <v>57</v>
      </c>
      <c r="AO2832" s="90"/>
      <c r="AP2832" s="90" t="s">
        <v>57</v>
      </c>
      <c r="AQ2832" s="90"/>
      <c r="AR2832" s="90" t="s">
        <v>57</v>
      </c>
      <c r="AS2832" s="90" t="s">
        <v>60</v>
      </c>
      <c r="AT2832" s="90" t="s">
        <v>61</v>
      </c>
      <c r="AU2832" s="97" t="s">
        <v>62</v>
      </c>
      <c r="AV2832" s="98" t="s">
        <v>125</v>
      </c>
      <c r="AW2832" s="98" t="s">
        <v>126</v>
      </c>
      <c r="AX2832" s="97">
        <v>3202032</v>
      </c>
      <c r="AY2832" s="98" t="s">
        <v>127</v>
      </c>
      <c r="AZ2832" s="98" t="s">
        <v>128</v>
      </c>
      <c r="BA2832" s="24"/>
    </row>
    <row r="2833" spans="1:53" ht="84.75" customHeight="1">
      <c r="A2833" s="23" t="str">
        <f>+IFERROR(VLOOKUP(R2833,'[2]Listas niveles'!$D$2:$E$11,2,FALSE),"")</f>
        <v>DTPA</v>
      </c>
      <c r="B2833" s="23" t="str">
        <f>+IFERROR(VLOOKUP(AS2833,'[2]Listas anexo 1'!$A$7:$B$8,2,FALSE),"")</f>
        <v>ADMIN</v>
      </c>
      <c r="C2833" s="23" t="str">
        <f>+IFERROR(VLOOKUP(AT2833,'[2]Listas anexo 1'!$A$13:$B$15,2,FALSE),"")</f>
        <v>ADMINYCOOR</v>
      </c>
      <c r="D2833" s="23" t="str">
        <f>+IFERROR(VLOOKUP(AT2833,'[2]Listas anexo 1'!$A$13:$C$15,3,FALSE),"")</f>
        <v>CONTRIBUIR</v>
      </c>
      <c r="E2833" s="23" t="str">
        <f>+IFERROR(VLOOKUP(AT2833,'[2]Listas anexo 1'!$A$19:$B$21,2,FALSE),"")</f>
        <v>ADMINOB</v>
      </c>
      <c r="F2833" s="23" t="str">
        <f>+IFERROR(VLOOKUP(AV2833,'[2]Listas anexo 1'!$J$13:$K$21,2,FALSE),"")</f>
        <v>ADOBI</v>
      </c>
      <c r="G2833" s="23" t="str">
        <f>+IFERROR(VLOOKUP(AW2833,'[2]LISTAS ANEXO 1. 2'!$A$9:$B$38,2,FALSE),"")</f>
        <v>AI</v>
      </c>
      <c r="H2833" s="23" t="str">
        <f>+IFERROR(IF(C2833="ADMINYCOOR",VLOOKUP(AY2833,'[2]LISTAS ANEXO 1. 3'!$B$13:$C$42,2,FALSE),IF(C2833="TASAS",VLOOKUP(AY2833,'[2]LISTAS ANEXO 1. 3'!$B$43:$C$51,2,FALSE),IF(C2833="FORTALECIMIENTO",VLOOKUP(AY2833,'[2]LISTAS ANEXO 1. 3'!$B$52:$C$58,2,FALSE),""))),"")</f>
        <v>AA</v>
      </c>
      <c r="I2833" s="23" t="str">
        <f>+IFERROR(VLOOKUP(#REF!,'[2]LISTAS ANEXO 1. 4'!$B$74:$C$90,2,FALSE),"")</f>
        <v/>
      </c>
      <c r="J2833" s="23" t="str">
        <f>+IFERROR(VLOOKUP(X2833,[2]ORDINALES!$B$2:$C$5,2,FALSE),"")</f>
        <v>CTADOS</v>
      </c>
      <c r="K2833" s="23" t="str">
        <f>+IFERROR(VLOOKUP(#REF!,[2]REGION!$G$2:$I$1125,2,FALSE),"")</f>
        <v/>
      </c>
      <c r="L2833" s="23" t="str">
        <f>+IFERROR(VLOOKUP(AI2833,[2]REGION!$G$2:$I$1125,2,FALSE),"")</f>
        <v>VALLE</v>
      </c>
      <c r="M2833" s="23" t="str">
        <f>+IFERROR(VLOOKUP(#REF!,[2]ORDINALES!$H$2:$I$382,2,FALSE),"")</f>
        <v/>
      </c>
      <c r="N2833" s="23" t="str">
        <f>IFERROR(VLOOKUP(U2833,'[2]Lista Willy'!$B$11:$D$14,3,FALSE),"")</f>
        <v>REC_11</v>
      </c>
      <c r="O2833" s="24"/>
      <c r="P2833" s="90">
        <v>87009</v>
      </c>
      <c r="Q2833" s="90" t="s">
        <v>540</v>
      </c>
      <c r="R2833" s="90" t="s">
        <v>2496</v>
      </c>
      <c r="S2833" s="90" t="s">
        <v>2724</v>
      </c>
      <c r="T2833" s="90" t="s">
        <v>2496</v>
      </c>
      <c r="U2833" s="90" t="s">
        <v>52</v>
      </c>
      <c r="V2833" s="94" t="s">
        <v>53</v>
      </c>
      <c r="W2833" s="90" t="s">
        <v>54</v>
      </c>
      <c r="X2833" s="90" t="s">
        <v>55</v>
      </c>
      <c r="Y2833" s="90" t="s">
        <v>2692</v>
      </c>
      <c r="Z2833" s="87">
        <v>180000000</v>
      </c>
      <c r="AA2833" s="120"/>
      <c r="AB2833" s="87"/>
      <c r="AC2833" s="87"/>
      <c r="AD2833" s="87"/>
      <c r="AE2833" s="120">
        <v>180000000</v>
      </c>
      <c r="AF2833" s="120"/>
      <c r="AG2833" s="89">
        <v>0</v>
      </c>
      <c r="AH2833" s="90" t="s">
        <v>567</v>
      </c>
      <c r="AI2833" s="90" t="s">
        <v>1511</v>
      </c>
      <c r="AJ2833" s="90" t="s">
        <v>2726</v>
      </c>
      <c r="AK2833" s="90"/>
      <c r="AL2833" s="90" t="s">
        <v>57</v>
      </c>
      <c r="AM2833" s="90"/>
      <c r="AN2833" s="90" t="s">
        <v>57</v>
      </c>
      <c r="AO2833" s="90"/>
      <c r="AP2833" s="90" t="s">
        <v>57</v>
      </c>
      <c r="AQ2833" s="90"/>
      <c r="AR2833" s="90" t="s">
        <v>57</v>
      </c>
      <c r="AS2833" s="90" t="s">
        <v>60</v>
      </c>
      <c r="AT2833" s="90" t="s">
        <v>61</v>
      </c>
      <c r="AU2833" s="97" t="s">
        <v>62</v>
      </c>
      <c r="AV2833" s="98" t="s">
        <v>125</v>
      </c>
      <c r="AW2833" s="98" t="s">
        <v>126</v>
      </c>
      <c r="AX2833" s="97">
        <v>3202032</v>
      </c>
      <c r="AY2833" s="98" t="s">
        <v>127</v>
      </c>
      <c r="AZ2833" s="98" t="s">
        <v>128</v>
      </c>
      <c r="BA2833" s="24"/>
    </row>
    <row r="2834" spans="1:53" ht="84.75" customHeight="1">
      <c r="A2834" s="23" t="str">
        <f>+IFERROR(VLOOKUP(R2834,'[2]Listas niveles'!$D$2:$E$11,2,FALSE),"")</f>
        <v>DTPA</v>
      </c>
      <c r="B2834" s="23" t="str">
        <f>+IFERROR(VLOOKUP(AS2834,'[2]Listas anexo 1'!$A$7:$B$8,2,FALSE),"")</f>
        <v>ADMIN</v>
      </c>
      <c r="C2834" s="23" t="str">
        <f>+IFERROR(VLOOKUP(AT2834,'[2]Listas anexo 1'!$A$13:$B$15,2,FALSE),"")</f>
        <v>ADMINYCOOR</v>
      </c>
      <c r="D2834" s="23" t="str">
        <f>+IFERROR(VLOOKUP(AT2834,'[2]Listas anexo 1'!$A$13:$C$15,3,FALSE),"")</f>
        <v>CONTRIBUIR</v>
      </c>
      <c r="E2834" s="23" t="str">
        <f>+IFERROR(VLOOKUP(AT2834,'[2]Listas anexo 1'!$A$19:$B$21,2,FALSE),"")</f>
        <v>ADMINOB</v>
      </c>
      <c r="F2834" s="23" t="str">
        <f>+IFERROR(VLOOKUP(AV2834,'[2]Listas anexo 1'!$J$13:$K$21,2,FALSE),"")</f>
        <v>ADOBIII</v>
      </c>
      <c r="G2834" s="23" t="str">
        <f>+IFERROR(VLOOKUP(AW2834,'[2]LISTAS ANEXO 1. 2'!$A$9:$B$38,2,FALSE),"")</f>
        <v>AIX</v>
      </c>
      <c r="H2834" s="23" t="str">
        <f>+IFERROR(IF(C2834="ADMINYCOOR",VLOOKUP(AY2834,'[2]LISTAS ANEXO 1. 3'!$B$13:$C$42,2,FALSE),IF(C2834="TASAS",VLOOKUP(AY2834,'[2]LISTAS ANEXO 1. 3'!$B$43:$C$51,2,FALSE),IF(C2834="FORTALECIMIENTO",VLOOKUP(AY2834,'[2]LISTAS ANEXO 1. 3'!$B$52:$C$58,2,FALSE),""))),"")</f>
        <v>NN</v>
      </c>
      <c r="I2834" s="23" t="str">
        <f>+IFERROR(VLOOKUP(#REF!,'[2]LISTAS ANEXO 1. 4'!$B$74:$C$90,2,FALSE),"")</f>
        <v/>
      </c>
      <c r="J2834" s="23" t="str">
        <f>+IFERROR(VLOOKUP(X2834,[2]ORDINALES!$B$2:$C$5,2,FALSE),"")</f>
        <v>CTADOS</v>
      </c>
      <c r="K2834" s="23" t="str">
        <f>+IFERROR(VLOOKUP(#REF!,[2]REGION!$G$2:$I$1125,2,FALSE),"")</f>
        <v/>
      </c>
      <c r="L2834" s="23" t="str">
        <f>+IFERROR(VLOOKUP(AI2834,[2]REGION!$G$2:$I$1125,2,FALSE),"")</f>
        <v>VALLE</v>
      </c>
      <c r="M2834" s="23" t="str">
        <f>+IFERROR(VLOOKUP(#REF!,[2]ORDINALES!$H$2:$I$382,2,FALSE),"")</f>
        <v/>
      </c>
      <c r="N2834" s="23" t="str">
        <f>IFERROR(VLOOKUP(U2834,'[2]Lista Willy'!$B$11:$D$14,3,FALSE),"")</f>
        <v>REC_11</v>
      </c>
      <c r="O2834" s="24"/>
      <c r="P2834" s="90">
        <v>87010</v>
      </c>
      <c r="Q2834" s="90" t="s">
        <v>540</v>
      </c>
      <c r="R2834" s="90" t="s">
        <v>2496</v>
      </c>
      <c r="S2834" s="90" t="s">
        <v>2724</v>
      </c>
      <c r="T2834" s="90" t="s">
        <v>2496</v>
      </c>
      <c r="U2834" s="90" t="s">
        <v>52</v>
      </c>
      <c r="V2834" s="94" t="s">
        <v>53</v>
      </c>
      <c r="W2834" s="90" t="s">
        <v>54</v>
      </c>
      <c r="X2834" s="90" t="s">
        <v>55</v>
      </c>
      <c r="Y2834" s="90" t="s">
        <v>2575</v>
      </c>
      <c r="Z2834" s="87">
        <v>36121026</v>
      </c>
      <c r="AA2834" s="120"/>
      <c r="AB2834" s="87"/>
      <c r="AC2834" s="87"/>
      <c r="AD2834" s="87"/>
      <c r="AE2834" s="120">
        <v>36121026</v>
      </c>
      <c r="AF2834" s="120"/>
      <c r="AG2834" s="89">
        <v>0</v>
      </c>
      <c r="AH2834" s="90" t="s">
        <v>567</v>
      </c>
      <c r="AI2834" s="90" t="s">
        <v>1511</v>
      </c>
      <c r="AJ2834" s="90" t="s">
        <v>2726</v>
      </c>
      <c r="AK2834" s="90"/>
      <c r="AL2834" s="90" t="s">
        <v>57</v>
      </c>
      <c r="AM2834" s="90"/>
      <c r="AN2834" s="90" t="s">
        <v>57</v>
      </c>
      <c r="AO2834" s="90"/>
      <c r="AP2834" s="90" t="s">
        <v>57</v>
      </c>
      <c r="AQ2834" s="90"/>
      <c r="AR2834" s="90" t="s">
        <v>57</v>
      </c>
      <c r="AS2834" s="90" t="s">
        <v>60</v>
      </c>
      <c r="AT2834" s="90" t="s">
        <v>61</v>
      </c>
      <c r="AU2834" s="97" t="s">
        <v>62</v>
      </c>
      <c r="AV2834" s="98" t="s">
        <v>272</v>
      </c>
      <c r="AW2834" s="98" t="s">
        <v>413</v>
      </c>
      <c r="AX2834" s="97">
        <v>3202014</v>
      </c>
      <c r="AY2834" s="98" t="s">
        <v>418</v>
      </c>
      <c r="AZ2834" s="98" t="s">
        <v>415</v>
      </c>
      <c r="BA2834" s="24"/>
    </row>
    <row r="2835" spans="1:53" ht="84.75" customHeight="1">
      <c r="A2835" s="23" t="str">
        <f>+IFERROR(VLOOKUP(R2835,'[2]Listas niveles'!$D$2:$E$11,2,FALSE),"")</f>
        <v>DTPA</v>
      </c>
      <c r="B2835" s="23" t="str">
        <f>+IFERROR(VLOOKUP(AS2835,'[2]Listas anexo 1'!$A$7:$B$8,2,FALSE),"")</f>
        <v>ADMIN</v>
      </c>
      <c r="C2835" s="23" t="str">
        <f>+IFERROR(VLOOKUP(AT2835,'[2]Listas anexo 1'!$A$13:$B$15,2,FALSE),"")</f>
        <v>ADMINYCOOR</v>
      </c>
      <c r="D2835" s="23" t="str">
        <f>+IFERROR(VLOOKUP(AT2835,'[2]Listas anexo 1'!$A$13:$C$15,3,FALSE),"")</f>
        <v>CONTRIBUIR</v>
      </c>
      <c r="E2835" s="23" t="str">
        <f>+IFERROR(VLOOKUP(AT2835,'[2]Listas anexo 1'!$A$19:$B$21,2,FALSE),"")</f>
        <v>ADMINOB</v>
      </c>
      <c r="F2835" s="23" t="str">
        <f>+IFERROR(VLOOKUP(AV2835,'[2]Listas anexo 1'!$J$13:$K$21,2,FALSE),"")</f>
        <v>ADOBIII</v>
      </c>
      <c r="G2835" s="23" t="str">
        <f>+IFERROR(VLOOKUP(AW2835,'[2]LISTAS ANEXO 1. 2'!$A$9:$B$38,2,FALSE),"")</f>
        <v>AIX</v>
      </c>
      <c r="H2835" s="23" t="str">
        <f>+IFERROR(IF(C2835="ADMINYCOOR",VLOOKUP(AY2835,'[2]LISTAS ANEXO 1. 3'!$B$13:$C$42,2,FALSE),IF(C2835="TASAS",VLOOKUP(AY2835,'[2]LISTAS ANEXO 1. 3'!$B$43:$C$51,2,FALSE),IF(C2835="FORTALECIMIENTO",VLOOKUP(AY2835,'[2]LISTAS ANEXO 1. 3'!$B$52:$C$58,2,FALSE),""))),"")</f>
        <v>NN</v>
      </c>
      <c r="I2835" s="23" t="str">
        <f>+IFERROR(VLOOKUP(#REF!,'[2]LISTAS ANEXO 1. 4'!$B$74:$C$90,2,FALSE),"")</f>
        <v/>
      </c>
      <c r="J2835" s="23" t="str">
        <f>+IFERROR(VLOOKUP(X2835,[2]ORDINALES!$B$2:$C$5,2,FALSE),"")</f>
        <v>CTADOS</v>
      </c>
      <c r="K2835" s="23" t="str">
        <f>+IFERROR(VLOOKUP(#REF!,[2]REGION!$G$2:$I$1125,2,FALSE),"")</f>
        <v/>
      </c>
      <c r="L2835" s="23" t="str">
        <f>+IFERROR(VLOOKUP(AI2835,[2]REGION!$G$2:$I$1125,2,FALSE),"")</f>
        <v>VALLE</v>
      </c>
      <c r="M2835" s="23" t="str">
        <f>+IFERROR(VLOOKUP(#REF!,[2]ORDINALES!$H$2:$I$382,2,FALSE),"")</f>
        <v/>
      </c>
      <c r="N2835" s="23" t="str">
        <f>IFERROR(VLOOKUP(U2835,'[2]Lista Willy'!$B$11:$D$14,3,FALSE),"")</f>
        <v>REC_11</v>
      </c>
      <c r="O2835" s="24"/>
      <c r="P2835" s="90">
        <v>87011</v>
      </c>
      <c r="Q2835" s="90" t="s">
        <v>540</v>
      </c>
      <c r="R2835" s="90" t="s">
        <v>2496</v>
      </c>
      <c r="S2835" s="90" t="s">
        <v>2724</v>
      </c>
      <c r="T2835" s="90" t="s">
        <v>2496</v>
      </c>
      <c r="U2835" s="90" t="s">
        <v>52</v>
      </c>
      <c r="V2835" s="94" t="s">
        <v>53</v>
      </c>
      <c r="W2835" s="90" t="s">
        <v>54</v>
      </c>
      <c r="X2835" s="90" t="s">
        <v>55</v>
      </c>
      <c r="Y2835" s="90" t="s">
        <v>2708</v>
      </c>
      <c r="Z2835" s="87">
        <v>10000000</v>
      </c>
      <c r="AA2835" s="120"/>
      <c r="AB2835" s="87"/>
      <c r="AC2835" s="87"/>
      <c r="AD2835" s="87"/>
      <c r="AE2835" s="120">
        <v>10000000</v>
      </c>
      <c r="AF2835" s="120"/>
      <c r="AG2835" s="89">
        <v>0</v>
      </c>
      <c r="AH2835" s="90" t="s">
        <v>567</v>
      </c>
      <c r="AI2835" s="90" t="s">
        <v>1511</v>
      </c>
      <c r="AJ2835" s="90" t="s">
        <v>2726</v>
      </c>
      <c r="AK2835" s="90"/>
      <c r="AL2835" s="90" t="s">
        <v>57</v>
      </c>
      <c r="AM2835" s="90"/>
      <c r="AN2835" s="90" t="s">
        <v>57</v>
      </c>
      <c r="AO2835" s="90"/>
      <c r="AP2835" s="90" t="s">
        <v>57</v>
      </c>
      <c r="AQ2835" s="90"/>
      <c r="AR2835" s="90" t="s">
        <v>57</v>
      </c>
      <c r="AS2835" s="90" t="s">
        <v>60</v>
      </c>
      <c r="AT2835" s="90" t="s">
        <v>61</v>
      </c>
      <c r="AU2835" s="97" t="s">
        <v>62</v>
      </c>
      <c r="AV2835" s="98" t="s">
        <v>272</v>
      </c>
      <c r="AW2835" s="98" t="s">
        <v>413</v>
      </c>
      <c r="AX2835" s="97">
        <v>3202014</v>
      </c>
      <c r="AY2835" s="98" t="s">
        <v>418</v>
      </c>
      <c r="AZ2835" s="98" t="s">
        <v>415</v>
      </c>
      <c r="BA2835" s="24"/>
    </row>
    <row r="2836" spans="1:53" ht="84.75" customHeight="1">
      <c r="A2836" s="23" t="str">
        <f>+IFERROR(VLOOKUP(R2836,'[2]Listas niveles'!$D$2:$E$11,2,FALSE),"")</f>
        <v>DTPA</v>
      </c>
      <c r="B2836" s="23" t="str">
        <f>+IFERROR(VLOOKUP(AS2836,'[2]Listas anexo 1'!$A$7:$B$8,2,FALSE),"")</f>
        <v>ADMIN</v>
      </c>
      <c r="C2836" s="23" t="str">
        <f>+IFERROR(VLOOKUP(AT2836,'[2]Listas anexo 1'!$A$13:$B$15,2,FALSE),"")</f>
        <v>ADMINYCOOR</v>
      </c>
      <c r="D2836" s="23" t="str">
        <f>+IFERROR(VLOOKUP(AT2836,'[2]Listas anexo 1'!$A$13:$C$15,3,FALSE),"")</f>
        <v>CONTRIBUIR</v>
      </c>
      <c r="E2836" s="23" t="str">
        <f>+IFERROR(VLOOKUP(AT2836,'[2]Listas anexo 1'!$A$19:$B$21,2,FALSE),"")</f>
        <v>ADMINOB</v>
      </c>
      <c r="F2836" s="23" t="str">
        <f>+IFERROR(VLOOKUP(AV2836,'[2]Listas anexo 1'!$J$13:$K$21,2,FALSE),"")</f>
        <v>ADOBIII</v>
      </c>
      <c r="G2836" s="23" t="str">
        <f>+IFERROR(VLOOKUP(AW2836,'[2]LISTAS ANEXO 1. 2'!$A$9:$B$38,2,FALSE),"")</f>
        <v>AX</v>
      </c>
      <c r="H2836" s="23" t="str">
        <f>+IFERROR(IF(C2836="ADMINYCOOR",VLOOKUP(AY2836,'[2]LISTAS ANEXO 1. 3'!$B$13:$C$42,2,FALSE),IF(C2836="TASAS",VLOOKUP(AY2836,'[2]LISTAS ANEXO 1. 3'!$B$43:$C$51,2,FALSE),IF(C2836="FORTALECIMIENTO",VLOOKUP(AY2836,'[2]LISTAS ANEXO 1. 3'!$B$52:$C$58,2,FALSE),""))),"")</f>
        <v>OO</v>
      </c>
      <c r="I2836" s="23" t="str">
        <f>+IFERROR(VLOOKUP(#REF!,'[2]LISTAS ANEXO 1. 4'!$B$74:$C$90,2,FALSE),"")</f>
        <v/>
      </c>
      <c r="J2836" s="23" t="str">
        <f>+IFERROR(VLOOKUP(X2836,[2]ORDINALES!$B$2:$C$5,2,FALSE),"")</f>
        <v>CTADOS</v>
      </c>
      <c r="K2836" s="23" t="str">
        <f>+IFERROR(VLOOKUP(#REF!,[2]REGION!$G$2:$I$1125,2,FALSE),"")</f>
        <v/>
      </c>
      <c r="L2836" s="23" t="str">
        <f>+IFERROR(VLOOKUP(AI2836,[2]REGION!$G$2:$I$1125,2,FALSE),"")</f>
        <v>VALLE</v>
      </c>
      <c r="M2836" s="23" t="str">
        <f>+IFERROR(VLOOKUP(#REF!,[2]ORDINALES!$H$2:$I$382,2,FALSE),"")</f>
        <v/>
      </c>
      <c r="N2836" s="23" t="str">
        <f>IFERROR(VLOOKUP(U2836,'[2]Lista Willy'!$B$11:$D$14,3,FALSE),"")</f>
        <v>REC_11</v>
      </c>
      <c r="O2836" s="24"/>
      <c r="P2836" s="90">
        <v>87012</v>
      </c>
      <c r="Q2836" s="90" t="s">
        <v>540</v>
      </c>
      <c r="R2836" s="90" t="s">
        <v>2496</v>
      </c>
      <c r="S2836" s="90" t="s">
        <v>2724</v>
      </c>
      <c r="T2836" s="90" t="s">
        <v>2496</v>
      </c>
      <c r="U2836" s="90" t="s">
        <v>52</v>
      </c>
      <c r="V2836" s="94" t="s">
        <v>53</v>
      </c>
      <c r="W2836" s="90" t="s">
        <v>54</v>
      </c>
      <c r="X2836" s="90" t="s">
        <v>55</v>
      </c>
      <c r="Y2836" s="90" t="s">
        <v>2576</v>
      </c>
      <c r="Z2836" s="87">
        <v>40791941</v>
      </c>
      <c r="AA2836" s="120"/>
      <c r="AB2836" s="87"/>
      <c r="AC2836" s="87"/>
      <c r="AD2836" s="87"/>
      <c r="AE2836" s="120">
        <v>40791941</v>
      </c>
      <c r="AF2836" s="120"/>
      <c r="AG2836" s="89">
        <v>0</v>
      </c>
      <c r="AH2836" s="90" t="s">
        <v>567</v>
      </c>
      <c r="AI2836" s="90" t="s">
        <v>1511</v>
      </c>
      <c r="AJ2836" s="90" t="s">
        <v>2726</v>
      </c>
      <c r="AK2836" s="90"/>
      <c r="AL2836" s="90" t="s">
        <v>57</v>
      </c>
      <c r="AM2836" s="90"/>
      <c r="AN2836" s="90" t="s">
        <v>57</v>
      </c>
      <c r="AO2836" s="90"/>
      <c r="AP2836" s="90" t="s">
        <v>57</v>
      </c>
      <c r="AQ2836" s="90"/>
      <c r="AR2836" s="90" t="s">
        <v>57</v>
      </c>
      <c r="AS2836" s="90" t="s">
        <v>60</v>
      </c>
      <c r="AT2836" s="90" t="s">
        <v>61</v>
      </c>
      <c r="AU2836" s="97" t="s">
        <v>62</v>
      </c>
      <c r="AV2836" s="98" t="s">
        <v>272</v>
      </c>
      <c r="AW2836" s="98" t="s">
        <v>335</v>
      </c>
      <c r="AX2836" s="97">
        <v>3202004</v>
      </c>
      <c r="AY2836" s="98" t="s">
        <v>336</v>
      </c>
      <c r="AZ2836" s="98" t="s">
        <v>888</v>
      </c>
      <c r="BA2836" s="24"/>
    </row>
    <row r="2837" spans="1:53" ht="84.75" customHeight="1">
      <c r="A2837" s="23" t="str">
        <f>+IFERROR(VLOOKUP(R2837,'[2]Listas niveles'!$D$2:$E$11,2,FALSE),"")</f>
        <v>DTPA</v>
      </c>
      <c r="B2837" s="23" t="str">
        <f>+IFERROR(VLOOKUP(AS2837,'[2]Listas anexo 1'!$A$7:$B$8,2,FALSE),"")</f>
        <v>ADMIN</v>
      </c>
      <c r="C2837" s="23" t="str">
        <f>+IFERROR(VLOOKUP(AT2837,'[2]Listas anexo 1'!$A$13:$B$15,2,FALSE),"")</f>
        <v>ADMINYCOOR</v>
      </c>
      <c r="D2837" s="23" t="str">
        <f>+IFERROR(VLOOKUP(AT2837,'[2]Listas anexo 1'!$A$13:$C$15,3,FALSE),"")</f>
        <v>CONTRIBUIR</v>
      </c>
      <c r="E2837" s="23" t="str">
        <f>+IFERROR(VLOOKUP(AT2837,'[2]Listas anexo 1'!$A$19:$B$21,2,FALSE),"")</f>
        <v>ADMINOB</v>
      </c>
      <c r="F2837" s="23" t="str">
        <f>+IFERROR(VLOOKUP(AV2837,'[2]Listas anexo 1'!$J$13:$K$21,2,FALSE),"")</f>
        <v>ADOBIV</v>
      </c>
      <c r="G2837" s="23" t="str">
        <f>+IFERROR(VLOOKUP(AW2837,'[2]LISTAS ANEXO 1. 2'!$A$9:$B$38,2,FALSE),"")</f>
        <v>AXVI</v>
      </c>
      <c r="H2837" s="23" t="str">
        <f>+IFERROR(IF(C2837="ADMINYCOOR",VLOOKUP(AY2837,'[2]LISTAS ANEXO 1. 3'!$B$13:$C$42,2,FALSE),IF(C2837="TASAS",VLOOKUP(AY2837,'[2]LISTAS ANEXO 1. 3'!$B$43:$C$51,2,FALSE),IF(C2837="FORTALECIMIENTO",VLOOKUP(AY2837,'[2]LISTAS ANEXO 1. 3'!$B$52:$C$58,2,FALSE),""))),"")</f>
        <v>CD</v>
      </c>
      <c r="I2837" s="23" t="str">
        <f>+IFERROR(VLOOKUP(#REF!,'[2]LISTAS ANEXO 1. 4'!$B$74:$C$90,2,FALSE),"")</f>
        <v/>
      </c>
      <c r="J2837" s="23" t="str">
        <f>+IFERROR(VLOOKUP(X2837,[2]ORDINALES!$B$2:$C$5,2,FALSE),"")</f>
        <v>CTADOS</v>
      </c>
      <c r="K2837" s="23" t="str">
        <f>+IFERROR(VLOOKUP(#REF!,[2]REGION!$G$2:$I$1125,2,FALSE),"")</f>
        <v/>
      </c>
      <c r="L2837" s="23" t="str">
        <f>+IFERROR(VLOOKUP(AI2837,[2]REGION!$G$2:$I$1125,2,FALSE),"")</f>
        <v>VALLE</v>
      </c>
      <c r="M2837" s="23" t="str">
        <f>+IFERROR(VLOOKUP(#REF!,[2]ORDINALES!$H$2:$I$382,2,FALSE),"")</f>
        <v/>
      </c>
      <c r="N2837" s="23" t="str">
        <f>IFERROR(VLOOKUP(U2837,'[2]Lista Willy'!$B$11:$D$14,3,FALSE),"")</f>
        <v>REC_11</v>
      </c>
      <c r="O2837" s="24"/>
      <c r="P2837" s="90">
        <v>87013</v>
      </c>
      <c r="Q2837" s="90" t="s">
        <v>540</v>
      </c>
      <c r="R2837" s="90" t="s">
        <v>2496</v>
      </c>
      <c r="S2837" s="90" t="s">
        <v>2724</v>
      </c>
      <c r="T2837" s="90" t="s">
        <v>2496</v>
      </c>
      <c r="U2837" s="90" t="s">
        <v>52</v>
      </c>
      <c r="V2837" s="94" t="s">
        <v>53</v>
      </c>
      <c r="W2837" s="90" t="s">
        <v>54</v>
      </c>
      <c r="X2837" s="90" t="s">
        <v>55</v>
      </c>
      <c r="Y2837" s="90" t="s">
        <v>2607</v>
      </c>
      <c r="Z2837" s="87">
        <v>2369000</v>
      </c>
      <c r="AA2837" s="120"/>
      <c r="AB2837" s="87"/>
      <c r="AC2837" s="87"/>
      <c r="AD2837" s="87"/>
      <c r="AE2837" s="120">
        <v>2369000</v>
      </c>
      <c r="AF2837" s="120"/>
      <c r="AG2837" s="89">
        <v>0</v>
      </c>
      <c r="AH2837" s="90" t="s">
        <v>567</v>
      </c>
      <c r="AI2837" s="90" t="s">
        <v>1511</v>
      </c>
      <c r="AJ2837" s="90" t="s">
        <v>2726</v>
      </c>
      <c r="AK2837" s="90"/>
      <c r="AL2837" s="90" t="s">
        <v>57</v>
      </c>
      <c r="AM2837" s="90"/>
      <c r="AN2837" s="90" t="s">
        <v>57</v>
      </c>
      <c r="AO2837" s="90"/>
      <c r="AP2837" s="90" t="s">
        <v>57</v>
      </c>
      <c r="AQ2837" s="90"/>
      <c r="AR2837" s="90" t="s">
        <v>57</v>
      </c>
      <c r="AS2837" s="90" t="s">
        <v>60</v>
      </c>
      <c r="AT2837" s="90" t="s">
        <v>61</v>
      </c>
      <c r="AU2837" s="97" t="s">
        <v>62</v>
      </c>
      <c r="AV2837" s="98" t="s">
        <v>63</v>
      </c>
      <c r="AW2837" s="98" t="s">
        <v>64</v>
      </c>
      <c r="AX2837" s="97">
        <v>3202008</v>
      </c>
      <c r="AY2837" s="98" t="s">
        <v>65</v>
      </c>
      <c r="AZ2837" s="98" t="s">
        <v>175</v>
      </c>
      <c r="BA2837" s="24"/>
    </row>
    <row r="2838" spans="1:53" ht="84.75" customHeight="1">
      <c r="A2838" s="23" t="str">
        <f>+IFERROR(VLOOKUP(R2838,'[2]Listas niveles'!$D$2:$E$11,2,FALSE),"")</f>
        <v>DTPA</v>
      </c>
      <c r="B2838" s="23" t="str">
        <f>+IFERROR(VLOOKUP(AS2838,'[2]Listas anexo 1'!$A$7:$B$8,2,FALSE),"")</f>
        <v>ADMIN</v>
      </c>
      <c r="C2838" s="23" t="str">
        <f>+IFERROR(VLOOKUP(AT2838,'[2]Listas anexo 1'!$A$13:$B$15,2,FALSE),"")</f>
        <v>ADMINYCOOR</v>
      </c>
      <c r="D2838" s="23" t="str">
        <f>+IFERROR(VLOOKUP(AT2838,'[2]Listas anexo 1'!$A$13:$C$15,3,FALSE),"")</f>
        <v>CONTRIBUIR</v>
      </c>
      <c r="E2838" s="23" t="str">
        <f>+IFERROR(VLOOKUP(AT2838,'[2]Listas anexo 1'!$A$19:$B$21,2,FALSE),"")</f>
        <v>ADMINOB</v>
      </c>
      <c r="F2838" s="23" t="str">
        <f>+IFERROR(VLOOKUP(AV2838,'[2]Listas anexo 1'!$J$13:$K$21,2,FALSE),"")</f>
        <v>ADOBIV</v>
      </c>
      <c r="G2838" s="23" t="str">
        <f>+IFERROR(VLOOKUP(AW2838,'[2]LISTAS ANEXO 1. 2'!$A$9:$B$38,2,FALSE),"")</f>
        <v>AXVI</v>
      </c>
      <c r="H2838" s="23" t="str">
        <f>+IFERROR(IF(C2838="ADMINYCOOR",VLOOKUP(AY2838,'[2]LISTAS ANEXO 1. 3'!$B$13:$C$42,2,FALSE),IF(C2838="TASAS",VLOOKUP(AY2838,'[2]LISTAS ANEXO 1. 3'!$B$43:$C$51,2,FALSE),IF(C2838="FORTALECIMIENTO",VLOOKUP(AY2838,'[2]LISTAS ANEXO 1. 3'!$B$52:$C$58,2,FALSE),""))),"")</f>
        <v>CD</v>
      </c>
      <c r="I2838" s="23" t="str">
        <f>+IFERROR(VLOOKUP(#REF!,'[2]LISTAS ANEXO 1. 4'!$B$74:$C$90,2,FALSE),"")</f>
        <v/>
      </c>
      <c r="J2838" s="23" t="str">
        <f>+IFERROR(VLOOKUP(X2838,[2]ORDINALES!$B$2:$C$5,2,FALSE),"")</f>
        <v>CTADOS</v>
      </c>
      <c r="K2838" s="23" t="str">
        <f>+IFERROR(VLOOKUP(#REF!,[2]REGION!$G$2:$I$1125,2,FALSE),"")</f>
        <v/>
      </c>
      <c r="L2838" s="23" t="str">
        <f>+IFERROR(VLOOKUP(AI2838,[2]REGION!$G$2:$I$1125,2,FALSE),"")</f>
        <v>VALLE</v>
      </c>
      <c r="M2838" s="23" t="str">
        <f>+IFERROR(VLOOKUP(#REF!,[2]ORDINALES!$H$2:$I$382,2,FALSE),"")</f>
        <v/>
      </c>
      <c r="N2838" s="23" t="str">
        <f>IFERROR(VLOOKUP(U2838,'[2]Lista Willy'!$B$11:$D$14,3,FALSE),"")</f>
        <v>REC_11</v>
      </c>
      <c r="O2838" s="24"/>
      <c r="P2838" s="90">
        <v>87014</v>
      </c>
      <c r="Q2838" s="90" t="s">
        <v>540</v>
      </c>
      <c r="R2838" s="90" t="s">
        <v>2496</v>
      </c>
      <c r="S2838" s="90" t="s">
        <v>2724</v>
      </c>
      <c r="T2838" s="90" t="s">
        <v>2496</v>
      </c>
      <c r="U2838" s="90" t="s">
        <v>52</v>
      </c>
      <c r="V2838" s="94" t="s">
        <v>53</v>
      </c>
      <c r="W2838" s="90" t="s">
        <v>54</v>
      </c>
      <c r="X2838" s="90" t="s">
        <v>55</v>
      </c>
      <c r="Y2838" s="90" t="s">
        <v>2729</v>
      </c>
      <c r="Z2838" s="87">
        <v>30000000</v>
      </c>
      <c r="AA2838" s="120"/>
      <c r="AB2838" s="87"/>
      <c r="AC2838" s="87"/>
      <c r="AD2838" s="87"/>
      <c r="AE2838" s="120">
        <v>30000000</v>
      </c>
      <c r="AF2838" s="120"/>
      <c r="AG2838" s="89">
        <v>0</v>
      </c>
      <c r="AH2838" s="90" t="s">
        <v>567</v>
      </c>
      <c r="AI2838" s="90" t="s">
        <v>1511</v>
      </c>
      <c r="AJ2838" s="90" t="s">
        <v>2726</v>
      </c>
      <c r="AK2838" s="90"/>
      <c r="AL2838" s="90" t="s">
        <v>57</v>
      </c>
      <c r="AM2838" s="90"/>
      <c r="AN2838" s="90" t="s">
        <v>57</v>
      </c>
      <c r="AO2838" s="90"/>
      <c r="AP2838" s="90" t="s">
        <v>57</v>
      </c>
      <c r="AQ2838" s="90"/>
      <c r="AR2838" s="90" t="s">
        <v>57</v>
      </c>
      <c r="AS2838" s="90" t="s">
        <v>60</v>
      </c>
      <c r="AT2838" s="90" t="s">
        <v>61</v>
      </c>
      <c r="AU2838" s="97" t="s">
        <v>62</v>
      </c>
      <c r="AV2838" s="98" t="s">
        <v>63</v>
      </c>
      <c r="AW2838" s="98" t="s">
        <v>64</v>
      </c>
      <c r="AX2838" s="97">
        <v>3202008</v>
      </c>
      <c r="AY2838" s="98" t="s">
        <v>65</v>
      </c>
      <c r="AZ2838" s="98" t="s">
        <v>175</v>
      </c>
      <c r="BA2838" s="24"/>
    </row>
    <row r="2839" spans="1:53" ht="84.75" customHeight="1">
      <c r="A2839" s="23" t="str">
        <f>+IFERROR(VLOOKUP(R2839,'[2]Listas niveles'!$D$2:$E$11,2,FALSE),"")</f>
        <v>DTPA</v>
      </c>
      <c r="B2839" s="23" t="str">
        <f>+IFERROR(VLOOKUP(AS2839,'[2]Listas anexo 1'!$A$7:$B$8,2,FALSE),"")</f>
        <v>ADMIN</v>
      </c>
      <c r="C2839" s="23" t="str">
        <f>+IFERROR(VLOOKUP(AT2839,'[2]Listas anexo 1'!$A$13:$B$15,2,FALSE),"")</f>
        <v>ADMINYCOOR</v>
      </c>
      <c r="D2839" s="23" t="str">
        <f>+IFERROR(VLOOKUP(AT2839,'[2]Listas anexo 1'!$A$13:$C$15,3,FALSE),"")</f>
        <v>CONTRIBUIR</v>
      </c>
      <c r="E2839" s="23" t="str">
        <f>+IFERROR(VLOOKUP(AT2839,'[2]Listas anexo 1'!$A$19:$B$21,2,FALSE),"")</f>
        <v>ADMINOB</v>
      </c>
      <c r="F2839" s="23" t="str">
        <f>+IFERROR(VLOOKUP(AV2839,'[2]Listas anexo 1'!$J$13:$K$21,2,FALSE),"")</f>
        <v>ADOBIV</v>
      </c>
      <c r="G2839" s="23" t="str">
        <f>+IFERROR(VLOOKUP(AW2839,'[2]LISTAS ANEXO 1. 2'!$A$9:$B$38,2,FALSE),"")</f>
        <v>AXVI</v>
      </c>
      <c r="H2839" s="23" t="str">
        <f>+IFERROR(IF(C2839="ADMINYCOOR",VLOOKUP(AY2839,'[2]LISTAS ANEXO 1. 3'!$B$13:$C$42,2,FALSE),IF(C2839="TASAS",VLOOKUP(AY2839,'[2]LISTAS ANEXO 1. 3'!$B$43:$C$51,2,FALSE),IF(C2839="FORTALECIMIENTO",VLOOKUP(AY2839,'[2]LISTAS ANEXO 1. 3'!$B$52:$C$58,2,FALSE),""))),"")</f>
        <v>CD</v>
      </c>
      <c r="I2839" s="23" t="str">
        <f>+IFERROR(VLOOKUP(#REF!,'[2]LISTAS ANEXO 1. 4'!$B$74:$C$90,2,FALSE),"")</f>
        <v/>
      </c>
      <c r="J2839" s="23" t="str">
        <f>+IFERROR(VLOOKUP(X2839,[2]ORDINALES!$B$2:$C$5,2,FALSE),"")</f>
        <v>CTADOS</v>
      </c>
      <c r="K2839" s="23" t="str">
        <f>+IFERROR(VLOOKUP(#REF!,[2]REGION!$G$2:$I$1125,2,FALSE),"")</f>
        <v/>
      </c>
      <c r="L2839" s="23" t="str">
        <f>+IFERROR(VLOOKUP(AI2839,[2]REGION!$G$2:$I$1125,2,FALSE),"")</f>
        <v>VALLE</v>
      </c>
      <c r="M2839" s="23" t="str">
        <f>+IFERROR(VLOOKUP(#REF!,[2]ORDINALES!$H$2:$I$382,2,FALSE),"")</f>
        <v/>
      </c>
      <c r="N2839" s="23" t="str">
        <f>IFERROR(VLOOKUP(U2839,'[2]Lista Willy'!$B$11:$D$14,3,FALSE),"")</f>
        <v>REC_11</v>
      </c>
      <c r="O2839" s="24"/>
      <c r="P2839" s="90">
        <v>87015</v>
      </c>
      <c r="Q2839" s="90" t="s">
        <v>540</v>
      </c>
      <c r="R2839" s="90" t="s">
        <v>2496</v>
      </c>
      <c r="S2839" s="90" t="s">
        <v>2724</v>
      </c>
      <c r="T2839" s="90" t="s">
        <v>2496</v>
      </c>
      <c r="U2839" s="90" t="s">
        <v>52</v>
      </c>
      <c r="V2839" s="94" t="s">
        <v>53</v>
      </c>
      <c r="W2839" s="90" t="s">
        <v>54</v>
      </c>
      <c r="X2839" s="90" t="s">
        <v>55</v>
      </c>
      <c r="Y2839" s="90" t="s">
        <v>2577</v>
      </c>
      <c r="Z2839" s="87">
        <v>36121026</v>
      </c>
      <c r="AA2839" s="120"/>
      <c r="AB2839" s="87"/>
      <c r="AC2839" s="87"/>
      <c r="AD2839" s="87"/>
      <c r="AE2839" s="120">
        <v>36121026</v>
      </c>
      <c r="AF2839" s="120"/>
      <c r="AG2839" s="89">
        <v>0</v>
      </c>
      <c r="AH2839" s="90" t="s">
        <v>567</v>
      </c>
      <c r="AI2839" s="90" t="s">
        <v>1511</v>
      </c>
      <c r="AJ2839" s="90" t="s">
        <v>2726</v>
      </c>
      <c r="AK2839" s="90"/>
      <c r="AL2839" s="90" t="s">
        <v>57</v>
      </c>
      <c r="AM2839" s="90"/>
      <c r="AN2839" s="90" t="s">
        <v>57</v>
      </c>
      <c r="AO2839" s="90"/>
      <c r="AP2839" s="90" t="s">
        <v>57</v>
      </c>
      <c r="AQ2839" s="90"/>
      <c r="AR2839" s="90" t="s">
        <v>57</v>
      </c>
      <c r="AS2839" s="90" t="s">
        <v>60</v>
      </c>
      <c r="AT2839" s="90" t="s">
        <v>61</v>
      </c>
      <c r="AU2839" s="97" t="s">
        <v>62</v>
      </c>
      <c r="AV2839" s="98" t="s">
        <v>63</v>
      </c>
      <c r="AW2839" s="98" t="s">
        <v>64</v>
      </c>
      <c r="AX2839" s="97">
        <v>3202008</v>
      </c>
      <c r="AY2839" s="98" t="s">
        <v>65</v>
      </c>
      <c r="AZ2839" s="98" t="s">
        <v>175</v>
      </c>
      <c r="BA2839" s="24"/>
    </row>
    <row r="2840" spans="1:53" ht="84.75" customHeight="1">
      <c r="A2840" s="23" t="str">
        <f>+IFERROR(VLOOKUP(R2840,'[2]Listas niveles'!$D$2:$E$11,2,FALSE),"")</f>
        <v>DTPA</v>
      </c>
      <c r="B2840" s="23" t="str">
        <f>+IFERROR(VLOOKUP(AS2840,'[2]Listas anexo 1'!$A$7:$B$8,2,FALSE),"")</f>
        <v>ADMIN</v>
      </c>
      <c r="C2840" s="23" t="str">
        <f>+IFERROR(VLOOKUP(AT2840,'[2]Listas anexo 1'!$A$13:$B$15,2,FALSE),"")</f>
        <v>ADMINYCOOR</v>
      </c>
      <c r="D2840" s="23" t="str">
        <f>+IFERROR(VLOOKUP(AT2840,'[2]Listas anexo 1'!$A$13:$C$15,3,FALSE),"")</f>
        <v>CONTRIBUIR</v>
      </c>
      <c r="E2840" s="23" t="str">
        <f>+IFERROR(VLOOKUP(AT2840,'[2]Listas anexo 1'!$A$19:$B$21,2,FALSE),"")</f>
        <v>ADMINOB</v>
      </c>
      <c r="F2840" s="23" t="str">
        <f>+IFERROR(VLOOKUP(AV2840,'[2]Listas anexo 1'!$J$13:$K$21,2,FALSE),"")</f>
        <v>ADOBIV</v>
      </c>
      <c r="G2840" s="23" t="str">
        <f>+IFERROR(VLOOKUP(AW2840,'[2]LISTAS ANEXO 1. 2'!$A$9:$B$38,2,FALSE),"")</f>
        <v>AXVI</v>
      </c>
      <c r="H2840" s="23" t="str">
        <f>+IFERROR(IF(C2840="ADMINYCOOR",VLOOKUP(AY2840,'[2]LISTAS ANEXO 1. 3'!$B$13:$C$42,2,FALSE),IF(C2840="TASAS",VLOOKUP(AY2840,'[2]LISTAS ANEXO 1. 3'!$B$43:$C$51,2,FALSE),IF(C2840="FORTALECIMIENTO",VLOOKUP(AY2840,'[2]LISTAS ANEXO 1. 3'!$B$52:$C$58,2,FALSE),""))),"")</f>
        <v>CD</v>
      </c>
      <c r="I2840" s="23" t="str">
        <f>+IFERROR(VLOOKUP(#REF!,'[2]LISTAS ANEXO 1. 4'!$B$74:$C$90,2,FALSE),"")</f>
        <v/>
      </c>
      <c r="J2840" s="23" t="str">
        <f>+IFERROR(VLOOKUP(X2840,[2]ORDINALES!$B$2:$C$5,2,FALSE),"")</f>
        <v>CTADOS</v>
      </c>
      <c r="K2840" s="23" t="str">
        <f>+IFERROR(VLOOKUP(#REF!,[2]REGION!$G$2:$I$1125,2,FALSE),"")</f>
        <v/>
      </c>
      <c r="L2840" s="23" t="str">
        <f>+IFERROR(VLOOKUP(AI2840,[2]REGION!$G$2:$I$1125,2,FALSE),"")</f>
        <v>VALLE</v>
      </c>
      <c r="M2840" s="23" t="str">
        <f>+IFERROR(VLOOKUP(#REF!,[2]ORDINALES!$H$2:$I$382,2,FALSE),"")</f>
        <v/>
      </c>
      <c r="N2840" s="23" t="str">
        <f>IFERROR(VLOOKUP(U2840,'[2]Lista Willy'!$B$11:$D$14,3,FALSE),"")</f>
        <v>REC_11</v>
      </c>
      <c r="O2840" s="24"/>
      <c r="P2840" s="90">
        <v>87016</v>
      </c>
      <c r="Q2840" s="90" t="s">
        <v>540</v>
      </c>
      <c r="R2840" s="90" t="s">
        <v>2496</v>
      </c>
      <c r="S2840" s="90" t="s">
        <v>2724</v>
      </c>
      <c r="T2840" s="90" t="s">
        <v>2496</v>
      </c>
      <c r="U2840" s="90" t="s">
        <v>52</v>
      </c>
      <c r="V2840" s="94" t="s">
        <v>53</v>
      </c>
      <c r="W2840" s="90" t="s">
        <v>54</v>
      </c>
      <c r="X2840" s="90" t="s">
        <v>55</v>
      </c>
      <c r="Y2840" s="90" t="s">
        <v>2730</v>
      </c>
      <c r="Z2840" s="87">
        <v>5000000</v>
      </c>
      <c r="AA2840" s="120"/>
      <c r="AB2840" s="87"/>
      <c r="AC2840" s="87"/>
      <c r="AD2840" s="87"/>
      <c r="AE2840" s="120">
        <v>5000000</v>
      </c>
      <c r="AF2840" s="120"/>
      <c r="AG2840" s="89">
        <v>0</v>
      </c>
      <c r="AH2840" s="90" t="s">
        <v>567</v>
      </c>
      <c r="AI2840" s="90" t="s">
        <v>1511</v>
      </c>
      <c r="AJ2840" s="90" t="s">
        <v>2726</v>
      </c>
      <c r="AK2840" s="90"/>
      <c r="AL2840" s="90" t="s">
        <v>57</v>
      </c>
      <c r="AM2840" s="90"/>
      <c r="AN2840" s="90" t="s">
        <v>57</v>
      </c>
      <c r="AO2840" s="90"/>
      <c r="AP2840" s="90" t="s">
        <v>57</v>
      </c>
      <c r="AQ2840" s="90"/>
      <c r="AR2840" s="90" t="s">
        <v>57</v>
      </c>
      <c r="AS2840" s="90" t="s">
        <v>60</v>
      </c>
      <c r="AT2840" s="90" t="s">
        <v>61</v>
      </c>
      <c r="AU2840" s="97" t="s">
        <v>62</v>
      </c>
      <c r="AV2840" s="98" t="s">
        <v>63</v>
      </c>
      <c r="AW2840" s="98" t="s">
        <v>64</v>
      </c>
      <c r="AX2840" s="97">
        <v>3202008</v>
      </c>
      <c r="AY2840" s="98" t="s">
        <v>65</v>
      </c>
      <c r="AZ2840" s="98" t="s">
        <v>175</v>
      </c>
      <c r="BA2840" s="24"/>
    </row>
    <row r="2841" spans="1:53" ht="84.75" customHeight="1">
      <c r="A2841" s="23" t="str">
        <f>+IFERROR(VLOOKUP(R2841,'[2]Listas niveles'!$D$2:$E$11,2,FALSE),"")</f>
        <v>DTPA</v>
      </c>
      <c r="B2841" s="23" t="str">
        <f>+IFERROR(VLOOKUP(AS2841,'[2]Listas anexo 1'!$A$7:$B$8,2,FALSE),"")</f>
        <v>ADMIN</v>
      </c>
      <c r="C2841" s="23" t="str">
        <f>+IFERROR(VLOOKUP(AT2841,'[2]Listas anexo 1'!$A$13:$B$15,2,FALSE),"")</f>
        <v>ADMINYCOOR</v>
      </c>
      <c r="D2841" s="23" t="str">
        <f>+IFERROR(VLOOKUP(AT2841,'[2]Listas anexo 1'!$A$13:$C$15,3,FALSE),"")</f>
        <v>CONTRIBUIR</v>
      </c>
      <c r="E2841" s="23" t="str">
        <f>+IFERROR(VLOOKUP(AT2841,'[2]Listas anexo 1'!$A$19:$B$21,2,FALSE),"")</f>
        <v>ADMINOB</v>
      </c>
      <c r="F2841" s="23" t="str">
        <f>+IFERROR(VLOOKUP(AV2841,'[2]Listas anexo 1'!$J$13:$K$21,2,FALSE),"")</f>
        <v>ADOBI</v>
      </c>
      <c r="G2841" s="23" t="str">
        <f>+IFERROR(VLOOKUP(AW2841,'[2]LISTAS ANEXO 1. 2'!$A$9:$B$38,2,FALSE),"")</f>
        <v>AI</v>
      </c>
      <c r="H2841" s="23" t="str">
        <f>+IFERROR(IF(C2841="ADMINYCOOR",VLOOKUP(AY2841,'[2]LISTAS ANEXO 1. 3'!$B$13:$C$42,2,FALSE),IF(C2841="TASAS",VLOOKUP(AY2841,'[2]LISTAS ANEXO 1. 3'!$B$43:$C$51,2,FALSE),IF(C2841="FORTALECIMIENTO",VLOOKUP(AY2841,'[2]LISTAS ANEXO 1. 3'!$B$52:$C$58,2,FALSE),""))),"")</f>
        <v>AA</v>
      </c>
      <c r="I2841" s="23" t="str">
        <f>+IFERROR(VLOOKUP(#REF!,'[2]LISTAS ANEXO 1. 4'!$B$74:$C$90,2,FALSE),"")</f>
        <v/>
      </c>
      <c r="J2841" s="23" t="str">
        <f>+IFERROR(VLOOKUP(X2841,[2]ORDINALES!$B$2:$C$5,2,FALSE),"")</f>
        <v>CTADOS</v>
      </c>
      <c r="K2841" s="23" t="str">
        <f>+IFERROR(VLOOKUP(#REF!,[2]REGION!$G$2:$I$1125,2,FALSE),"")</f>
        <v/>
      </c>
      <c r="L2841" s="23" t="str">
        <f>+IFERROR(VLOOKUP(AI2841,[2]REGION!$G$2:$I$1125,2,FALSE),"")</f>
        <v>VALLE</v>
      </c>
      <c r="M2841" s="23" t="str">
        <f>+IFERROR(VLOOKUP(#REF!,[2]ORDINALES!$H$2:$I$382,2,FALSE),"")</f>
        <v/>
      </c>
      <c r="N2841" s="23" t="str">
        <f>IFERROR(VLOOKUP(U2841,'[2]Lista Willy'!$B$11:$D$14,3,FALSE),"")</f>
        <v>REC_20</v>
      </c>
      <c r="O2841" s="24"/>
      <c r="P2841" s="90">
        <v>87017</v>
      </c>
      <c r="Q2841" s="90" t="s">
        <v>540</v>
      </c>
      <c r="R2841" s="90" t="s">
        <v>2496</v>
      </c>
      <c r="S2841" s="90" t="s">
        <v>2724</v>
      </c>
      <c r="T2841" s="90" t="s">
        <v>2496</v>
      </c>
      <c r="U2841" s="90" t="s">
        <v>153</v>
      </c>
      <c r="V2841" s="94" t="s">
        <v>154</v>
      </c>
      <c r="W2841" s="90" t="s">
        <v>54</v>
      </c>
      <c r="X2841" s="90" t="s">
        <v>55</v>
      </c>
      <c r="Y2841" s="90" t="s">
        <v>2672</v>
      </c>
      <c r="Z2841" s="87">
        <v>4000000</v>
      </c>
      <c r="AA2841" s="120"/>
      <c r="AB2841" s="87"/>
      <c r="AC2841" s="87"/>
      <c r="AD2841" s="87"/>
      <c r="AE2841" s="120">
        <v>4000000</v>
      </c>
      <c r="AF2841" s="120"/>
      <c r="AG2841" s="89">
        <v>0</v>
      </c>
      <c r="AH2841" s="90" t="s">
        <v>567</v>
      </c>
      <c r="AI2841" s="90" t="s">
        <v>1511</v>
      </c>
      <c r="AJ2841" s="90" t="s">
        <v>2726</v>
      </c>
      <c r="AK2841" s="90"/>
      <c r="AL2841" s="90" t="s">
        <v>57</v>
      </c>
      <c r="AM2841" s="90"/>
      <c r="AN2841" s="90" t="s">
        <v>57</v>
      </c>
      <c r="AO2841" s="90"/>
      <c r="AP2841" s="90" t="s">
        <v>57</v>
      </c>
      <c r="AQ2841" s="90"/>
      <c r="AR2841" s="90" t="s">
        <v>57</v>
      </c>
      <c r="AS2841" s="90" t="s">
        <v>60</v>
      </c>
      <c r="AT2841" s="90" t="s">
        <v>61</v>
      </c>
      <c r="AU2841" s="97" t="s">
        <v>62</v>
      </c>
      <c r="AV2841" s="98" t="s">
        <v>125</v>
      </c>
      <c r="AW2841" s="98" t="s">
        <v>126</v>
      </c>
      <c r="AX2841" s="97">
        <v>3202032</v>
      </c>
      <c r="AY2841" s="98" t="s">
        <v>127</v>
      </c>
      <c r="AZ2841" s="98" t="s">
        <v>128</v>
      </c>
      <c r="BA2841" s="24"/>
    </row>
    <row r="2842" spans="1:53" ht="84.75" customHeight="1">
      <c r="A2842" s="23" t="str">
        <f>+IFERROR(VLOOKUP(R2842,'[2]Listas niveles'!$D$2:$E$11,2,FALSE),"")</f>
        <v>DTPA</v>
      </c>
      <c r="B2842" s="23" t="str">
        <f>+IFERROR(VLOOKUP(AS2842,'[2]Listas anexo 1'!$A$7:$B$8,2,FALSE),"")</f>
        <v>ADMIN</v>
      </c>
      <c r="C2842" s="23" t="str">
        <f>+IFERROR(VLOOKUP(AT2842,'[2]Listas anexo 1'!$A$13:$B$15,2,FALSE),"")</f>
        <v>ADMINYCOOR</v>
      </c>
      <c r="D2842" s="23" t="str">
        <f>+IFERROR(VLOOKUP(AT2842,'[2]Listas anexo 1'!$A$13:$C$15,3,FALSE),"")</f>
        <v>CONTRIBUIR</v>
      </c>
      <c r="E2842" s="23" t="str">
        <f>+IFERROR(VLOOKUP(AT2842,'[2]Listas anexo 1'!$A$19:$B$21,2,FALSE),"")</f>
        <v>ADMINOB</v>
      </c>
      <c r="F2842" s="23" t="str">
        <f>+IFERROR(VLOOKUP(AV2842,'[2]Listas anexo 1'!$J$13:$K$21,2,FALSE),"")</f>
        <v>ADOBIII</v>
      </c>
      <c r="G2842" s="23" t="str">
        <f>+IFERROR(VLOOKUP(AW2842,'[2]LISTAS ANEXO 1. 2'!$A$9:$B$38,2,FALSE),"")</f>
        <v>AX</v>
      </c>
      <c r="H2842" s="23" t="str">
        <f>+IFERROR(IF(C2842="ADMINYCOOR",VLOOKUP(AY2842,'[2]LISTAS ANEXO 1. 3'!$B$13:$C$42,2,FALSE),IF(C2842="TASAS",VLOOKUP(AY2842,'[2]LISTAS ANEXO 1. 3'!$B$43:$C$51,2,FALSE),IF(C2842="FORTALECIMIENTO",VLOOKUP(AY2842,'[2]LISTAS ANEXO 1. 3'!$B$52:$C$58,2,FALSE),""))),"")</f>
        <v>OO</v>
      </c>
      <c r="I2842" s="23" t="str">
        <f>+IFERROR(VLOOKUP(#REF!,'[2]LISTAS ANEXO 1. 4'!$B$74:$C$90,2,FALSE),"")</f>
        <v/>
      </c>
      <c r="J2842" s="23" t="str">
        <f>+IFERROR(VLOOKUP(X2842,[2]ORDINALES!$B$2:$C$5,2,FALSE),"")</f>
        <v>CTADOS</v>
      </c>
      <c r="K2842" s="23" t="str">
        <f>+IFERROR(VLOOKUP(#REF!,[2]REGION!$G$2:$I$1125,2,FALSE),"")</f>
        <v/>
      </c>
      <c r="L2842" s="23" t="str">
        <f>+IFERROR(VLOOKUP(AI2842,[2]REGION!$G$2:$I$1125,2,FALSE),"")</f>
        <v>VALLE</v>
      </c>
      <c r="M2842" s="23" t="str">
        <f>+IFERROR(VLOOKUP(#REF!,[2]ORDINALES!$H$2:$I$382,2,FALSE),"")</f>
        <v/>
      </c>
      <c r="N2842" s="23" t="str">
        <f>IFERROR(VLOOKUP(U2842,'[2]Lista Willy'!$B$11:$D$14,3,FALSE),"")</f>
        <v>REC_20</v>
      </c>
      <c r="O2842" s="24"/>
      <c r="P2842" s="90">
        <v>87018</v>
      </c>
      <c r="Q2842" s="90" t="s">
        <v>540</v>
      </c>
      <c r="R2842" s="90" t="s">
        <v>2496</v>
      </c>
      <c r="S2842" s="90" t="s">
        <v>2724</v>
      </c>
      <c r="T2842" s="90" t="s">
        <v>2496</v>
      </c>
      <c r="U2842" s="90" t="s">
        <v>153</v>
      </c>
      <c r="V2842" s="94" t="s">
        <v>154</v>
      </c>
      <c r="W2842" s="90" t="s">
        <v>54</v>
      </c>
      <c r="X2842" s="90" t="s">
        <v>55</v>
      </c>
      <c r="Y2842" s="90" t="s">
        <v>2731</v>
      </c>
      <c r="Z2842" s="87">
        <v>15000000</v>
      </c>
      <c r="AA2842" s="120"/>
      <c r="AB2842" s="87"/>
      <c r="AC2842" s="87"/>
      <c r="AD2842" s="87"/>
      <c r="AE2842" s="120">
        <v>15000000</v>
      </c>
      <c r="AF2842" s="120"/>
      <c r="AG2842" s="89">
        <v>0</v>
      </c>
      <c r="AH2842" s="90" t="s">
        <v>567</v>
      </c>
      <c r="AI2842" s="90" t="s">
        <v>1511</v>
      </c>
      <c r="AJ2842" s="90" t="s">
        <v>2726</v>
      </c>
      <c r="AK2842" s="90"/>
      <c r="AL2842" s="90" t="s">
        <v>57</v>
      </c>
      <c r="AM2842" s="90"/>
      <c r="AN2842" s="90" t="s">
        <v>57</v>
      </c>
      <c r="AO2842" s="90"/>
      <c r="AP2842" s="90" t="s">
        <v>57</v>
      </c>
      <c r="AQ2842" s="90"/>
      <c r="AR2842" s="90" t="s">
        <v>57</v>
      </c>
      <c r="AS2842" s="90" t="s">
        <v>60</v>
      </c>
      <c r="AT2842" s="90" t="s">
        <v>61</v>
      </c>
      <c r="AU2842" s="97" t="s">
        <v>62</v>
      </c>
      <c r="AV2842" s="98" t="s">
        <v>272</v>
      </c>
      <c r="AW2842" s="98" t="s">
        <v>335</v>
      </c>
      <c r="AX2842" s="97">
        <v>3202004</v>
      </c>
      <c r="AY2842" s="98" t="s">
        <v>336</v>
      </c>
      <c r="AZ2842" s="98" t="s">
        <v>1480</v>
      </c>
      <c r="BA2842" s="24"/>
    </row>
    <row r="2843" spans="1:53" ht="84.75" customHeight="1">
      <c r="A2843" s="23" t="str">
        <f>+IFERROR(VLOOKUP(R2843,'[2]Listas niveles'!$D$2:$E$11,2,FALSE),"")</f>
        <v>DTPA</v>
      </c>
      <c r="B2843" s="23" t="str">
        <f>+IFERROR(VLOOKUP(AS2843,'[2]Listas anexo 1'!$A$7:$B$8,2,FALSE),"")</f>
        <v>ADMIN</v>
      </c>
      <c r="C2843" s="23" t="str">
        <f>+IFERROR(VLOOKUP(AT2843,'[2]Listas anexo 1'!$A$13:$B$15,2,FALSE),"")</f>
        <v>ADMINYCOOR</v>
      </c>
      <c r="D2843" s="23" t="str">
        <f>+IFERROR(VLOOKUP(AT2843,'[2]Listas anexo 1'!$A$13:$C$15,3,FALSE),"")</f>
        <v>CONTRIBUIR</v>
      </c>
      <c r="E2843" s="23" t="str">
        <f>+IFERROR(VLOOKUP(AT2843,'[2]Listas anexo 1'!$A$19:$B$21,2,FALSE),"")</f>
        <v>ADMINOB</v>
      </c>
      <c r="F2843" s="23" t="str">
        <f>+IFERROR(VLOOKUP(AV2843,'[2]Listas anexo 1'!$J$13:$K$21,2,FALSE),"")</f>
        <v>ADOBI</v>
      </c>
      <c r="G2843" s="23" t="str">
        <f>+IFERROR(VLOOKUP(AW2843,'[2]LISTAS ANEXO 1. 2'!$A$9:$B$38,2,FALSE),"")</f>
        <v>AI</v>
      </c>
      <c r="H2843" s="23" t="str">
        <f>+IFERROR(IF(C2843="ADMINYCOOR",VLOOKUP(AY2843,'[2]LISTAS ANEXO 1. 3'!$B$13:$C$42,2,FALSE),IF(C2843="TASAS",VLOOKUP(AY2843,'[2]LISTAS ANEXO 1. 3'!$B$43:$C$51,2,FALSE),IF(C2843="FORTALECIMIENTO",VLOOKUP(AY2843,'[2]LISTAS ANEXO 1. 3'!$B$52:$C$58,2,FALSE),""))),"")</f>
        <v>AA</v>
      </c>
      <c r="I2843" s="23" t="str">
        <f>+IFERROR(VLOOKUP(#REF!,'[2]LISTAS ANEXO 1. 4'!$B$74:$C$90,2,FALSE),"")</f>
        <v/>
      </c>
      <c r="J2843" s="23" t="str">
        <f>+IFERROR(VLOOKUP(X2843,[2]ORDINALES!$B$2:$C$5,2,FALSE),"")</f>
        <v>CTADOS</v>
      </c>
      <c r="K2843" s="23" t="str">
        <f>+IFERROR(VLOOKUP(#REF!,[2]REGION!$G$2:$I$1125,2,FALSE),"")</f>
        <v/>
      </c>
      <c r="L2843" s="23" t="str">
        <f>+IFERROR(VLOOKUP(AI2843,[2]REGION!$G$2:$I$1125,2,FALSE),"")</f>
        <v>VALLE</v>
      </c>
      <c r="M2843" s="23" t="str">
        <f>+IFERROR(VLOOKUP(#REF!,[2]ORDINALES!$H$2:$I$382,2,FALSE),"")</f>
        <v/>
      </c>
      <c r="N2843" s="23" t="str">
        <f>IFERROR(VLOOKUP(U2843,'[2]Lista Willy'!$B$11:$D$14,3,FALSE),"")</f>
        <v>REC_20</v>
      </c>
      <c r="O2843" s="24"/>
      <c r="P2843" s="90">
        <v>87019</v>
      </c>
      <c r="Q2843" s="90" t="s">
        <v>540</v>
      </c>
      <c r="R2843" s="90" t="s">
        <v>2496</v>
      </c>
      <c r="S2843" s="90" t="s">
        <v>2724</v>
      </c>
      <c r="T2843" s="90" t="s">
        <v>2496</v>
      </c>
      <c r="U2843" s="90" t="s">
        <v>153</v>
      </c>
      <c r="V2843" s="94" t="s">
        <v>154</v>
      </c>
      <c r="W2843" s="90" t="s">
        <v>54</v>
      </c>
      <c r="X2843" s="90" t="s">
        <v>55</v>
      </c>
      <c r="Y2843" s="90" t="s">
        <v>2625</v>
      </c>
      <c r="Z2843" s="87">
        <v>2000000</v>
      </c>
      <c r="AA2843" s="120"/>
      <c r="AB2843" s="87"/>
      <c r="AC2843" s="87"/>
      <c r="AD2843" s="87"/>
      <c r="AE2843" s="120">
        <v>2000000</v>
      </c>
      <c r="AF2843" s="120"/>
      <c r="AG2843" s="89">
        <v>0</v>
      </c>
      <c r="AH2843" s="90" t="s">
        <v>567</v>
      </c>
      <c r="AI2843" s="90" t="s">
        <v>1511</v>
      </c>
      <c r="AJ2843" s="90" t="s">
        <v>2726</v>
      </c>
      <c r="AK2843" s="90"/>
      <c r="AL2843" s="90" t="s">
        <v>57</v>
      </c>
      <c r="AM2843" s="90"/>
      <c r="AN2843" s="90" t="s">
        <v>57</v>
      </c>
      <c r="AO2843" s="90"/>
      <c r="AP2843" s="90" t="s">
        <v>57</v>
      </c>
      <c r="AQ2843" s="90"/>
      <c r="AR2843" s="90" t="s">
        <v>57</v>
      </c>
      <c r="AS2843" s="90" t="s">
        <v>60</v>
      </c>
      <c r="AT2843" s="90" t="s">
        <v>61</v>
      </c>
      <c r="AU2843" s="97" t="s">
        <v>62</v>
      </c>
      <c r="AV2843" s="98" t="s">
        <v>125</v>
      </c>
      <c r="AW2843" s="98" t="s">
        <v>126</v>
      </c>
      <c r="AX2843" s="97">
        <v>3202032</v>
      </c>
      <c r="AY2843" s="98" t="s">
        <v>127</v>
      </c>
      <c r="AZ2843" s="98" t="s">
        <v>293</v>
      </c>
      <c r="BA2843" s="24"/>
    </row>
    <row r="2844" spans="1:53" ht="84.75" customHeight="1">
      <c r="A2844" s="23" t="str">
        <f>+IFERROR(VLOOKUP(R2844,'[2]Listas niveles'!$D$2:$E$11,2,FALSE),"")</f>
        <v>DTPA</v>
      </c>
      <c r="B2844" s="23" t="str">
        <f>+IFERROR(VLOOKUP(AS2844,'[2]Listas anexo 1'!$A$7:$B$8,2,FALSE),"")</f>
        <v>ADMIN</v>
      </c>
      <c r="C2844" s="23" t="str">
        <f>+IFERROR(VLOOKUP(AT2844,'[2]Listas anexo 1'!$A$13:$B$15,2,FALSE),"")</f>
        <v>ADMINYCOOR</v>
      </c>
      <c r="D2844" s="23" t="str">
        <f>+IFERROR(VLOOKUP(AT2844,'[2]Listas anexo 1'!$A$13:$C$15,3,FALSE),"")</f>
        <v>CONTRIBUIR</v>
      </c>
      <c r="E2844" s="23" t="str">
        <f>+IFERROR(VLOOKUP(AT2844,'[2]Listas anexo 1'!$A$19:$B$21,2,FALSE),"")</f>
        <v>ADMINOB</v>
      </c>
      <c r="F2844" s="23" t="str">
        <f>+IFERROR(VLOOKUP(AV2844,'[2]Listas anexo 1'!$J$13:$K$21,2,FALSE),"")</f>
        <v>ADOBIII</v>
      </c>
      <c r="G2844" s="23" t="str">
        <f>+IFERROR(VLOOKUP(AW2844,'[2]LISTAS ANEXO 1. 2'!$A$9:$B$38,2,FALSE),"")</f>
        <v>AVI</v>
      </c>
      <c r="H2844" s="23" t="str">
        <f>+IFERROR(IF(C2844="ADMINYCOOR",VLOOKUP(AY2844,'[2]LISTAS ANEXO 1. 3'!$B$13:$C$42,2,FALSE),IF(C2844="TASAS",VLOOKUP(AY2844,'[2]LISTAS ANEXO 1. 3'!$B$43:$C$51,2,FALSE),IF(C2844="FORTALECIMIENTO",VLOOKUP(AY2844,'[2]LISTAS ANEXO 1. 3'!$B$52:$C$58,2,FALSE),""))),"")</f>
        <v>HH</v>
      </c>
      <c r="I2844" s="23" t="str">
        <f>+IFERROR(VLOOKUP(#REF!,'[2]LISTAS ANEXO 1. 4'!$B$74:$C$90,2,FALSE),"")</f>
        <v/>
      </c>
      <c r="J2844" s="23" t="str">
        <f>+IFERROR(VLOOKUP(X2844,[2]ORDINALES!$B$2:$C$5,2,FALSE),"")</f>
        <v>CTADOS</v>
      </c>
      <c r="K2844" s="23" t="str">
        <f>+IFERROR(VLOOKUP(#REF!,[2]REGION!$G$2:$I$1125,2,FALSE),"")</f>
        <v/>
      </c>
      <c r="L2844" s="23" t="str">
        <f>+IFERROR(VLOOKUP(AI2844,[2]REGION!$G$2:$I$1125,2,FALSE),"")</f>
        <v>CHOCO</v>
      </c>
      <c r="M2844" s="23" t="str">
        <f>+IFERROR(VLOOKUP(#REF!,[2]ORDINALES!$H$2:$I$382,2,FALSE),"")</f>
        <v/>
      </c>
      <c r="N2844" s="23" t="str">
        <f>IFERROR(VLOOKUP(U2844,'[2]Lista Willy'!$B$11:$D$14,3,FALSE),"")</f>
        <v>REC_11</v>
      </c>
      <c r="O2844" s="24"/>
      <c r="P2844" s="90">
        <v>88000</v>
      </c>
      <c r="Q2844" s="90" t="s">
        <v>540</v>
      </c>
      <c r="R2844" s="90" t="s">
        <v>2496</v>
      </c>
      <c r="S2844" s="90" t="s">
        <v>2732</v>
      </c>
      <c r="T2844" s="90" t="s">
        <v>2496</v>
      </c>
      <c r="U2844" s="90" t="s">
        <v>52</v>
      </c>
      <c r="V2844" s="94" t="s">
        <v>53</v>
      </c>
      <c r="W2844" s="90" t="s">
        <v>54</v>
      </c>
      <c r="X2844" s="90" t="s">
        <v>55</v>
      </c>
      <c r="Y2844" s="90" t="s">
        <v>2733</v>
      </c>
      <c r="Z2844" s="87">
        <v>8000000</v>
      </c>
      <c r="AA2844" s="120"/>
      <c r="AB2844" s="87"/>
      <c r="AC2844" s="87"/>
      <c r="AD2844" s="87"/>
      <c r="AE2844" s="120">
        <v>8000000</v>
      </c>
      <c r="AF2844" s="120"/>
      <c r="AG2844" s="89">
        <v>0</v>
      </c>
      <c r="AH2844" s="90" t="s">
        <v>567</v>
      </c>
      <c r="AI2844" s="90" t="s">
        <v>2120</v>
      </c>
      <c r="AJ2844" s="90" t="s">
        <v>2734</v>
      </c>
      <c r="AK2844" s="90"/>
      <c r="AL2844" s="90" t="s">
        <v>57</v>
      </c>
      <c r="AM2844" s="90"/>
      <c r="AN2844" s="90" t="s">
        <v>57</v>
      </c>
      <c r="AO2844" s="90"/>
      <c r="AP2844" s="90" t="s">
        <v>57</v>
      </c>
      <c r="AQ2844" s="90"/>
      <c r="AR2844" s="90" t="s">
        <v>57</v>
      </c>
      <c r="AS2844" s="90" t="s">
        <v>60</v>
      </c>
      <c r="AT2844" s="90" t="s">
        <v>61</v>
      </c>
      <c r="AU2844" s="97" t="s">
        <v>62</v>
      </c>
      <c r="AV2844" s="98" t="s">
        <v>272</v>
      </c>
      <c r="AW2844" s="98" t="s">
        <v>273</v>
      </c>
      <c r="AX2844" s="97">
        <v>3202010</v>
      </c>
      <c r="AY2844" s="98" t="s">
        <v>274</v>
      </c>
      <c r="AZ2844" s="98" t="s">
        <v>407</v>
      </c>
      <c r="BA2844" s="24"/>
    </row>
    <row r="2845" spans="1:53" ht="84.75" customHeight="1">
      <c r="A2845" s="23" t="str">
        <f>+IFERROR(VLOOKUP(R2845,'[2]Listas niveles'!$D$2:$E$11,2,FALSE),"")</f>
        <v>DTPA</v>
      </c>
      <c r="B2845" s="23" t="str">
        <f>+IFERROR(VLOOKUP(AS2845,'[2]Listas anexo 1'!$A$7:$B$8,2,FALSE),"")</f>
        <v>ADMIN</v>
      </c>
      <c r="C2845" s="23" t="str">
        <f>+IFERROR(VLOOKUP(AT2845,'[2]Listas anexo 1'!$A$13:$B$15,2,FALSE),"")</f>
        <v>ADMINYCOOR</v>
      </c>
      <c r="D2845" s="23" t="str">
        <f>+IFERROR(VLOOKUP(AT2845,'[2]Listas anexo 1'!$A$13:$C$15,3,FALSE),"")</f>
        <v>CONTRIBUIR</v>
      </c>
      <c r="E2845" s="23" t="str">
        <f>+IFERROR(VLOOKUP(AT2845,'[2]Listas anexo 1'!$A$19:$B$21,2,FALSE),"")</f>
        <v>ADMINOB</v>
      </c>
      <c r="F2845" s="23" t="str">
        <f>+IFERROR(VLOOKUP(AV2845,'[2]Listas anexo 1'!$J$13:$K$21,2,FALSE),"")</f>
        <v>ADOBIII</v>
      </c>
      <c r="G2845" s="23" t="str">
        <f>+IFERROR(VLOOKUP(AW2845,'[2]LISTAS ANEXO 1. 2'!$A$9:$B$38,2,FALSE),"")</f>
        <v>AVI</v>
      </c>
      <c r="H2845" s="23" t="str">
        <f>+IFERROR(IF(C2845="ADMINYCOOR",VLOOKUP(AY2845,'[2]LISTAS ANEXO 1. 3'!$B$13:$C$42,2,FALSE),IF(C2845="TASAS",VLOOKUP(AY2845,'[2]LISTAS ANEXO 1. 3'!$B$43:$C$51,2,FALSE),IF(C2845="FORTALECIMIENTO",VLOOKUP(AY2845,'[2]LISTAS ANEXO 1. 3'!$B$52:$C$58,2,FALSE),""))),"")</f>
        <v>HH</v>
      </c>
      <c r="I2845" s="23" t="str">
        <f>+IFERROR(VLOOKUP(#REF!,'[2]LISTAS ANEXO 1. 4'!$B$74:$C$90,2,FALSE),"")</f>
        <v/>
      </c>
      <c r="J2845" s="23" t="str">
        <f>+IFERROR(VLOOKUP(X2845,[2]ORDINALES!$B$2:$C$5,2,FALSE),"")</f>
        <v>CTADOS</v>
      </c>
      <c r="K2845" s="23" t="str">
        <f>+IFERROR(VLOOKUP(#REF!,[2]REGION!$G$2:$I$1125,2,FALSE),"")</f>
        <v/>
      </c>
      <c r="L2845" s="23" t="str">
        <f>+IFERROR(VLOOKUP(AI2845,[2]REGION!$G$2:$I$1125,2,FALSE),"")</f>
        <v>CHOCO</v>
      </c>
      <c r="M2845" s="23" t="str">
        <f>+IFERROR(VLOOKUP(#REF!,[2]ORDINALES!$H$2:$I$382,2,FALSE),"")</f>
        <v/>
      </c>
      <c r="N2845" s="23" t="str">
        <f>IFERROR(VLOOKUP(U2845,'[2]Lista Willy'!$B$11:$D$14,3,FALSE),"")</f>
        <v>REC_11</v>
      </c>
      <c r="O2845" s="24"/>
      <c r="P2845" s="90">
        <v>88001</v>
      </c>
      <c r="Q2845" s="90" t="s">
        <v>540</v>
      </c>
      <c r="R2845" s="90" t="s">
        <v>2496</v>
      </c>
      <c r="S2845" s="90" t="s">
        <v>2732</v>
      </c>
      <c r="T2845" s="90" t="s">
        <v>2496</v>
      </c>
      <c r="U2845" s="90" t="s">
        <v>52</v>
      </c>
      <c r="V2845" s="94" t="s">
        <v>53</v>
      </c>
      <c r="W2845" s="90" t="s">
        <v>54</v>
      </c>
      <c r="X2845" s="90" t="s">
        <v>55</v>
      </c>
      <c r="Y2845" s="90" t="s">
        <v>2664</v>
      </c>
      <c r="Z2845" s="87">
        <v>40791941</v>
      </c>
      <c r="AA2845" s="120"/>
      <c r="AB2845" s="87"/>
      <c r="AC2845" s="87"/>
      <c r="AD2845" s="87"/>
      <c r="AE2845" s="120">
        <v>40791941</v>
      </c>
      <c r="AF2845" s="120"/>
      <c r="AG2845" s="89">
        <v>0</v>
      </c>
      <c r="AH2845" s="90" t="s">
        <v>567</v>
      </c>
      <c r="AI2845" s="90" t="s">
        <v>2120</v>
      </c>
      <c r="AJ2845" s="90" t="s">
        <v>2734</v>
      </c>
      <c r="AK2845" s="90"/>
      <c r="AL2845" s="90" t="s">
        <v>57</v>
      </c>
      <c r="AM2845" s="90"/>
      <c r="AN2845" s="90" t="s">
        <v>57</v>
      </c>
      <c r="AO2845" s="90"/>
      <c r="AP2845" s="90" t="s">
        <v>57</v>
      </c>
      <c r="AQ2845" s="90"/>
      <c r="AR2845" s="90" t="s">
        <v>57</v>
      </c>
      <c r="AS2845" s="90" t="s">
        <v>60</v>
      </c>
      <c r="AT2845" s="90" t="s">
        <v>61</v>
      </c>
      <c r="AU2845" s="97" t="s">
        <v>62</v>
      </c>
      <c r="AV2845" s="98" t="s">
        <v>272</v>
      </c>
      <c r="AW2845" s="98" t="s">
        <v>273</v>
      </c>
      <c r="AX2845" s="97">
        <v>3202010</v>
      </c>
      <c r="AY2845" s="98" t="s">
        <v>274</v>
      </c>
      <c r="AZ2845" s="98" t="s">
        <v>407</v>
      </c>
      <c r="BA2845" s="24"/>
    </row>
    <row r="2846" spans="1:53" ht="84.75" customHeight="1">
      <c r="A2846" s="23" t="str">
        <f>+IFERROR(VLOOKUP(R2846,'[2]Listas niveles'!$D$2:$E$11,2,FALSE),"")</f>
        <v>DTPA</v>
      </c>
      <c r="B2846" s="23" t="str">
        <f>+IFERROR(VLOOKUP(AS2846,'[2]Listas anexo 1'!$A$7:$B$8,2,FALSE),"")</f>
        <v>ADMIN</v>
      </c>
      <c r="C2846" s="23" t="str">
        <f>+IFERROR(VLOOKUP(AT2846,'[2]Listas anexo 1'!$A$13:$B$15,2,FALSE),"")</f>
        <v>ADMINYCOOR</v>
      </c>
      <c r="D2846" s="23" t="str">
        <f>+IFERROR(VLOOKUP(AT2846,'[2]Listas anexo 1'!$A$13:$C$15,3,FALSE),"")</f>
        <v>CONTRIBUIR</v>
      </c>
      <c r="E2846" s="23" t="str">
        <f>+IFERROR(VLOOKUP(AT2846,'[2]Listas anexo 1'!$A$19:$B$21,2,FALSE),"")</f>
        <v>ADMINOB</v>
      </c>
      <c r="F2846" s="23" t="str">
        <f>+IFERROR(VLOOKUP(AV2846,'[2]Listas anexo 1'!$J$13:$K$21,2,FALSE),"")</f>
        <v>ADOBIII</v>
      </c>
      <c r="G2846" s="23" t="str">
        <f>+IFERROR(VLOOKUP(AW2846,'[2]LISTAS ANEXO 1. 2'!$A$9:$B$38,2,FALSE),"")</f>
        <v>AVI</v>
      </c>
      <c r="H2846" s="23" t="str">
        <f>+IFERROR(IF(C2846="ADMINYCOOR",VLOOKUP(AY2846,'[2]LISTAS ANEXO 1. 3'!$B$13:$C$42,2,FALSE),IF(C2846="TASAS",VLOOKUP(AY2846,'[2]LISTAS ANEXO 1. 3'!$B$43:$C$51,2,FALSE),IF(C2846="FORTALECIMIENTO",VLOOKUP(AY2846,'[2]LISTAS ANEXO 1. 3'!$B$52:$C$58,2,FALSE),""))),"")</f>
        <v>HH</v>
      </c>
      <c r="I2846" s="23" t="str">
        <f>+IFERROR(VLOOKUP(#REF!,'[2]LISTAS ANEXO 1. 4'!$B$74:$C$90,2,FALSE),"")</f>
        <v/>
      </c>
      <c r="J2846" s="23" t="str">
        <f>+IFERROR(VLOOKUP(X2846,[2]ORDINALES!$B$2:$C$5,2,FALSE),"")</f>
        <v>CTADOS</v>
      </c>
      <c r="K2846" s="23" t="str">
        <f>+IFERROR(VLOOKUP(#REF!,[2]REGION!$G$2:$I$1125,2,FALSE),"")</f>
        <v/>
      </c>
      <c r="L2846" s="23" t="str">
        <f>+IFERROR(VLOOKUP(AI2846,[2]REGION!$G$2:$I$1125,2,FALSE),"")</f>
        <v>CHOCO</v>
      </c>
      <c r="M2846" s="23" t="str">
        <f>+IFERROR(VLOOKUP(#REF!,[2]ORDINALES!$H$2:$I$382,2,FALSE),"")</f>
        <v/>
      </c>
      <c r="N2846" s="23" t="str">
        <f>IFERROR(VLOOKUP(U2846,'[2]Lista Willy'!$B$11:$D$14,3,FALSE),"")</f>
        <v>REC_11</v>
      </c>
      <c r="O2846" s="24"/>
      <c r="P2846" s="90">
        <v>88002</v>
      </c>
      <c r="Q2846" s="90" t="s">
        <v>540</v>
      </c>
      <c r="R2846" s="90" t="s">
        <v>2496</v>
      </c>
      <c r="S2846" s="90" t="s">
        <v>2732</v>
      </c>
      <c r="T2846" s="90" t="s">
        <v>2496</v>
      </c>
      <c r="U2846" s="90" t="s">
        <v>52</v>
      </c>
      <c r="V2846" s="94" t="s">
        <v>53</v>
      </c>
      <c r="W2846" s="90" t="s">
        <v>54</v>
      </c>
      <c r="X2846" s="90" t="s">
        <v>55</v>
      </c>
      <c r="Y2846" s="90" t="s">
        <v>2628</v>
      </c>
      <c r="Z2846" s="87">
        <v>10000000</v>
      </c>
      <c r="AA2846" s="120"/>
      <c r="AB2846" s="87"/>
      <c r="AC2846" s="87"/>
      <c r="AD2846" s="87"/>
      <c r="AE2846" s="120">
        <v>10000000</v>
      </c>
      <c r="AF2846" s="120"/>
      <c r="AG2846" s="89">
        <v>0</v>
      </c>
      <c r="AH2846" s="90" t="s">
        <v>567</v>
      </c>
      <c r="AI2846" s="90" t="s">
        <v>2120</v>
      </c>
      <c r="AJ2846" s="90" t="s">
        <v>2734</v>
      </c>
      <c r="AK2846" s="90"/>
      <c r="AL2846" s="90" t="s">
        <v>57</v>
      </c>
      <c r="AM2846" s="90"/>
      <c r="AN2846" s="90" t="s">
        <v>57</v>
      </c>
      <c r="AO2846" s="90"/>
      <c r="AP2846" s="90" t="s">
        <v>57</v>
      </c>
      <c r="AQ2846" s="90"/>
      <c r="AR2846" s="90" t="s">
        <v>57</v>
      </c>
      <c r="AS2846" s="90" t="s">
        <v>60</v>
      </c>
      <c r="AT2846" s="90" t="s">
        <v>61</v>
      </c>
      <c r="AU2846" s="97" t="s">
        <v>62</v>
      </c>
      <c r="AV2846" s="98" t="s">
        <v>272</v>
      </c>
      <c r="AW2846" s="98" t="s">
        <v>273</v>
      </c>
      <c r="AX2846" s="97">
        <v>3202010</v>
      </c>
      <c r="AY2846" s="98" t="s">
        <v>274</v>
      </c>
      <c r="AZ2846" s="98" t="s">
        <v>407</v>
      </c>
      <c r="BA2846" s="24"/>
    </row>
    <row r="2847" spans="1:53" ht="84.75" customHeight="1">
      <c r="A2847" s="23" t="str">
        <f>+IFERROR(VLOOKUP(R2847,'[2]Listas niveles'!$D$2:$E$11,2,FALSE),"")</f>
        <v>DTPA</v>
      </c>
      <c r="B2847" s="23" t="str">
        <f>+IFERROR(VLOOKUP(AS2847,'[2]Listas anexo 1'!$A$7:$B$8,2,FALSE),"")</f>
        <v>ADMIN</v>
      </c>
      <c r="C2847" s="23" t="str">
        <f>+IFERROR(VLOOKUP(AT2847,'[2]Listas anexo 1'!$A$13:$B$15,2,FALSE),"")</f>
        <v>ADMINYCOOR</v>
      </c>
      <c r="D2847" s="23" t="str">
        <f>+IFERROR(VLOOKUP(AT2847,'[2]Listas anexo 1'!$A$13:$C$15,3,FALSE),"")</f>
        <v>CONTRIBUIR</v>
      </c>
      <c r="E2847" s="23" t="str">
        <f>+IFERROR(VLOOKUP(AT2847,'[2]Listas anexo 1'!$A$19:$B$21,2,FALSE),"")</f>
        <v>ADMINOB</v>
      </c>
      <c r="F2847" s="23" t="str">
        <f>+IFERROR(VLOOKUP(AV2847,'[2]Listas anexo 1'!$J$13:$K$21,2,FALSE),"")</f>
        <v>ADOBI</v>
      </c>
      <c r="G2847" s="23" t="str">
        <f>+IFERROR(VLOOKUP(AW2847,'[2]LISTAS ANEXO 1. 2'!$A$9:$B$38,2,FALSE),"")</f>
        <v>AI</v>
      </c>
      <c r="H2847" s="23" t="str">
        <f>+IFERROR(IF(C2847="ADMINYCOOR",VLOOKUP(AY2847,'[2]LISTAS ANEXO 1. 3'!$B$13:$C$42,2,FALSE),IF(C2847="TASAS",VLOOKUP(AY2847,'[2]LISTAS ANEXO 1. 3'!$B$43:$C$51,2,FALSE),IF(C2847="FORTALECIMIENTO",VLOOKUP(AY2847,'[2]LISTAS ANEXO 1. 3'!$B$52:$C$58,2,FALSE),""))),"")</f>
        <v>AA</v>
      </c>
      <c r="I2847" s="23" t="str">
        <f>+IFERROR(VLOOKUP(#REF!,'[2]LISTAS ANEXO 1. 4'!$B$74:$C$90,2,FALSE),"")</f>
        <v/>
      </c>
      <c r="J2847" s="23" t="str">
        <f>+IFERROR(VLOOKUP(X2847,[2]ORDINALES!$B$2:$C$5,2,FALSE),"")</f>
        <v>CTADOS</v>
      </c>
      <c r="K2847" s="23" t="str">
        <f>+IFERROR(VLOOKUP(#REF!,[2]REGION!$G$2:$I$1125,2,FALSE),"")</f>
        <v/>
      </c>
      <c r="L2847" s="23" t="str">
        <f>+IFERROR(VLOOKUP(AI2847,[2]REGION!$G$2:$I$1125,2,FALSE),"")</f>
        <v>CHOCO</v>
      </c>
      <c r="M2847" s="23" t="str">
        <f>+IFERROR(VLOOKUP(#REF!,[2]ORDINALES!$H$2:$I$382,2,FALSE),"")</f>
        <v/>
      </c>
      <c r="N2847" s="23" t="str">
        <f>IFERROR(VLOOKUP(U2847,'[2]Lista Willy'!$B$11:$D$14,3,FALSE),"")</f>
        <v>REC_11</v>
      </c>
      <c r="O2847" s="24"/>
      <c r="P2847" s="90">
        <v>88003</v>
      </c>
      <c r="Q2847" s="90" t="s">
        <v>540</v>
      </c>
      <c r="R2847" s="90" t="s">
        <v>2496</v>
      </c>
      <c r="S2847" s="90" t="s">
        <v>2732</v>
      </c>
      <c r="T2847" s="90" t="s">
        <v>2496</v>
      </c>
      <c r="U2847" s="90" t="s">
        <v>52</v>
      </c>
      <c r="V2847" s="94" t="s">
        <v>53</v>
      </c>
      <c r="W2847" s="90" t="s">
        <v>54</v>
      </c>
      <c r="X2847" s="90" t="s">
        <v>55</v>
      </c>
      <c r="Y2847" s="90" t="s">
        <v>2669</v>
      </c>
      <c r="Z2847" s="87">
        <v>1280000</v>
      </c>
      <c r="AA2847" s="120"/>
      <c r="AB2847" s="87"/>
      <c r="AC2847" s="87"/>
      <c r="AD2847" s="87"/>
      <c r="AE2847" s="120">
        <v>1280000</v>
      </c>
      <c r="AF2847" s="120"/>
      <c r="AG2847" s="89">
        <v>0</v>
      </c>
      <c r="AH2847" s="90" t="s">
        <v>567</v>
      </c>
      <c r="AI2847" s="90" t="s">
        <v>2120</v>
      </c>
      <c r="AJ2847" s="90" t="s">
        <v>2734</v>
      </c>
      <c r="AK2847" s="90"/>
      <c r="AL2847" s="90" t="s">
        <v>57</v>
      </c>
      <c r="AM2847" s="90"/>
      <c r="AN2847" s="90" t="s">
        <v>57</v>
      </c>
      <c r="AO2847" s="90"/>
      <c r="AP2847" s="90" t="s">
        <v>57</v>
      </c>
      <c r="AQ2847" s="90"/>
      <c r="AR2847" s="90" t="s">
        <v>57</v>
      </c>
      <c r="AS2847" s="90" t="s">
        <v>60</v>
      </c>
      <c r="AT2847" s="90" t="s">
        <v>61</v>
      </c>
      <c r="AU2847" s="97" t="s">
        <v>62</v>
      </c>
      <c r="AV2847" s="98" t="s">
        <v>125</v>
      </c>
      <c r="AW2847" s="98" t="s">
        <v>126</v>
      </c>
      <c r="AX2847" s="97">
        <v>3202032</v>
      </c>
      <c r="AY2847" s="98" t="s">
        <v>127</v>
      </c>
      <c r="AZ2847" s="98" t="s">
        <v>128</v>
      </c>
      <c r="BA2847" s="24"/>
    </row>
    <row r="2848" spans="1:53" ht="84.75" customHeight="1">
      <c r="A2848" s="23" t="str">
        <f>+IFERROR(VLOOKUP(R2848,'[2]Listas niveles'!$D$2:$E$11,2,FALSE),"")</f>
        <v>DTPA</v>
      </c>
      <c r="B2848" s="23" t="str">
        <f>+IFERROR(VLOOKUP(AS2848,'[2]Listas anexo 1'!$A$7:$B$8,2,FALSE),"")</f>
        <v>ADMIN</v>
      </c>
      <c r="C2848" s="23" t="str">
        <f>+IFERROR(VLOOKUP(AT2848,'[2]Listas anexo 1'!$A$13:$B$15,2,FALSE),"")</f>
        <v>ADMINYCOOR</v>
      </c>
      <c r="D2848" s="23" t="str">
        <f>+IFERROR(VLOOKUP(AT2848,'[2]Listas anexo 1'!$A$13:$C$15,3,FALSE),"")</f>
        <v>CONTRIBUIR</v>
      </c>
      <c r="E2848" s="23" t="str">
        <f>+IFERROR(VLOOKUP(AT2848,'[2]Listas anexo 1'!$A$19:$B$21,2,FALSE),"")</f>
        <v>ADMINOB</v>
      </c>
      <c r="F2848" s="23" t="str">
        <f>+IFERROR(VLOOKUP(AV2848,'[2]Listas anexo 1'!$J$13:$K$21,2,FALSE),"")</f>
        <v>ADOBI</v>
      </c>
      <c r="G2848" s="23" t="str">
        <f>+IFERROR(VLOOKUP(AW2848,'[2]LISTAS ANEXO 1. 2'!$A$9:$B$38,2,FALSE),"")</f>
        <v>AI</v>
      </c>
      <c r="H2848" s="23" t="str">
        <f>+IFERROR(IF(C2848="ADMINYCOOR",VLOOKUP(AY2848,'[2]LISTAS ANEXO 1. 3'!$B$13:$C$42,2,FALSE),IF(C2848="TASAS",VLOOKUP(AY2848,'[2]LISTAS ANEXO 1. 3'!$B$43:$C$51,2,FALSE),IF(C2848="FORTALECIMIENTO",VLOOKUP(AY2848,'[2]LISTAS ANEXO 1. 3'!$B$52:$C$58,2,FALSE),""))),"")</f>
        <v>AA</v>
      </c>
      <c r="I2848" s="23" t="str">
        <f>+IFERROR(VLOOKUP(#REF!,'[2]LISTAS ANEXO 1. 4'!$B$74:$C$90,2,FALSE),"")</f>
        <v/>
      </c>
      <c r="J2848" s="23" t="str">
        <f>+IFERROR(VLOOKUP(X2848,[2]ORDINALES!$B$2:$C$5,2,FALSE),"")</f>
        <v>CTADOS</v>
      </c>
      <c r="K2848" s="23" t="str">
        <f>+IFERROR(VLOOKUP(#REF!,[2]REGION!$G$2:$I$1125,2,FALSE),"")</f>
        <v/>
      </c>
      <c r="L2848" s="23" t="str">
        <f>+IFERROR(VLOOKUP(AI2848,[2]REGION!$G$2:$I$1125,2,FALSE),"")</f>
        <v>CHOCO</v>
      </c>
      <c r="M2848" s="23" t="str">
        <f>+IFERROR(VLOOKUP(#REF!,[2]ORDINALES!$H$2:$I$382,2,FALSE),"")</f>
        <v/>
      </c>
      <c r="N2848" s="23" t="str">
        <f>IFERROR(VLOOKUP(U2848,'[2]Lista Willy'!$B$11:$D$14,3,FALSE),"")</f>
        <v>REC_11</v>
      </c>
      <c r="O2848" s="24"/>
      <c r="P2848" s="90">
        <v>88004</v>
      </c>
      <c r="Q2848" s="90" t="s">
        <v>540</v>
      </c>
      <c r="R2848" s="90" t="s">
        <v>2496</v>
      </c>
      <c r="S2848" s="90" t="s">
        <v>2732</v>
      </c>
      <c r="T2848" s="90" t="s">
        <v>2496</v>
      </c>
      <c r="U2848" s="90" t="s">
        <v>52</v>
      </c>
      <c r="V2848" s="94" t="s">
        <v>53</v>
      </c>
      <c r="W2848" s="90" t="s">
        <v>54</v>
      </c>
      <c r="X2848" s="90" t="s">
        <v>55</v>
      </c>
      <c r="Y2848" s="90" t="s">
        <v>2735</v>
      </c>
      <c r="Z2848" s="87">
        <v>36074720</v>
      </c>
      <c r="AA2848" s="120"/>
      <c r="AB2848" s="87"/>
      <c r="AC2848" s="87"/>
      <c r="AD2848" s="87"/>
      <c r="AE2848" s="120">
        <v>36074720</v>
      </c>
      <c r="AF2848" s="120"/>
      <c r="AG2848" s="89">
        <v>0</v>
      </c>
      <c r="AH2848" s="90" t="s">
        <v>567</v>
      </c>
      <c r="AI2848" s="90" t="s">
        <v>2120</v>
      </c>
      <c r="AJ2848" s="90" t="s">
        <v>2734</v>
      </c>
      <c r="AK2848" s="90"/>
      <c r="AL2848" s="90" t="s">
        <v>57</v>
      </c>
      <c r="AM2848" s="90"/>
      <c r="AN2848" s="90" t="s">
        <v>57</v>
      </c>
      <c r="AO2848" s="90"/>
      <c r="AP2848" s="90" t="s">
        <v>57</v>
      </c>
      <c r="AQ2848" s="90"/>
      <c r="AR2848" s="90" t="s">
        <v>57</v>
      </c>
      <c r="AS2848" s="90" t="s">
        <v>60</v>
      </c>
      <c r="AT2848" s="90" t="s">
        <v>61</v>
      </c>
      <c r="AU2848" s="97" t="s">
        <v>62</v>
      </c>
      <c r="AV2848" s="98" t="s">
        <v>125</v>
      </c>
      <c r="AW2848" s="98" t="s">
        <v>126</v>
      </c>
      <c r="AX2848" s="97">
        <v>3202032</v>
      </c>
      <c r="AY2848" s="98" t="s">
        <v>127</v>
      </c>
      <c r="AZ2848" s="98" t="s">
        <v>293</v>
      </c>
      <c r="BA2848" s="24"/>
    </row>
    <row r="2849" spans="1:53" ht="84.75" customHeight="1">
      <c r="A2849" s="23" t="str">
        <f>+IFERROR(VLOOKUP(R2849,'[2]Listas niveles'!$D$2:$E$11,2,FALSE),"")</f>
        <v>DTPA</v>
      </c>
      <c r="B2849" s="23" t="str">
        <f>+IFERROR(VLOOKUP(AS2849,'[2]Listas anexo 1'!$A$7:$B$8,2,FALSE),"")</f>
        <v>ADMIN</v>
      </c>
      <c r="C2849" s="23" t="str">
        <f>+IFERROR(VLOOKUP(AT2849,'[2]Listas anexo 1'!$A$13:$B$15,2,FALSE),"")</f>
        <v>ADMINYCOOR</v>
      </c>
      <c r="D2849" s="23" t="str">
        <f>+IFERROR(VLOOKUP(AT2849,'[2]Listas anexo 1'!$A$13:$C$15,3,FALSE),"")</f>
        <v>CONTRIBUIR</v>
      </c>
      <c r="E2849" s="23" t="str">
        <f>+IFERROR(VLOOKUP(AT2849,'[2]Listas anexo 1'!$A$19:$B$21,2,FALSE),"")</f>
        <v>ADMINOB</v>
      </c>
      <c r="F2849" s="23" t="str">
        <f>+IFERROR(VLOOKUP(AV2849,'[2]Listas anexo 1'!$J$13:$K$21,2,FALSE),"")</f>
        <v>ADOBI</v>
      </c>
      <c r="G2849" s="23" t="str">
        <f>+IFERROR(VLOOKUP(AW2849,'[2]LISTAS ANEXO 1. 2'!$A$9:$B$38,2,FALSE),"")</f>
        <v>AI</v>
      </c>
      <c r="H2849" s="23" t="str">
        <f>+IFERROR(IF(C2849="ADMINYCOOR",VLOOKUP(AY2849,'[2]LISTAS ANEXO 1. 3'!$B$13:$C$42,2,FALSE),IF(C2849="TASAS",VLOOKUP(AY2849,'[2]LISTAS ANEXO 1. 3'!$B$43:$C$51,2,FALSE),IF(C2849="FORTALECIMIENTO",VLOOKUP(AY2849,'[2]LISTAS ANEXO 1. 3'!$B$52:$C$58,2,FALSE),""))),"")</f>
        <v>AA</v>
      </c>
      <c r="I2849" s="23" t="str">
        <f>+IFERROR(VLOOKUP(#REF!,'[2]LISTAS ANEXO 1. 4'!$B$74:$C$90,2,FALSE),"")</f>
        <v/>
      </c>
      <c r="J2849" s="23" t="str">
        <f>+IFERROR(VLOOKUP(X2849,[2]ORDINALES!$B$2:$C$5,2,FALSE),"")</f>
        <v>CTADOS</v>
      </c>
      <c r="K2849" s="23" t="str">
        <f>+IFERROR(VLOOKUP(#REF!,[2]REGION!$G$2:$I$1125,2,FALSE),"")</f>
        <v/>
      </c>
      <c r="L2849" s="23" t="str">
        <f>+IFERROR(VLOOKUP(AI2849,[2]REGION!$G$2:$I$1125,2,FALSE),"")</f>
        <v>CHOCO</v>
      </c>
      <c r="M2849" s="23" t="str">
        <f>+IFERROR(VLOOKUP(#REF!,[2]ORDINALES!$H$2:$I$382,2,FALSE),"")</f>
        <v/>
      </c>
      <c r="N2849" s="23" t="str">
        <f>IFERROR(VLOOKUP(U2849,'[2]Lista Willy'!$B$11:$D$14,3,FALSE),"")</f>
        <v>REC_11</v>
      </c>
      <c r="O2849" s="24"/>
      <c r="P2849" s="90">
        <v>88005</v>
      </c>
      <c r="Q2849" s="90" t="s">
        <v>540</v>
      </c>
      <c r="R2849" s="90" t="s">
        <v>2496</v>
      </c>
      <c r="S2849" s="90" t="s">
        <v>2732</v>
      </c>
      <c r="T2849" s="90" t="s">
        <v>2496</v>
      </c>
      <c r="U2849" s="90" t="s">
        <v>52</v>
      </c>
      <c r="V2849" s="94" t="s">
        <v>53</v>
      </c>
      <c r="W2849" s="90" t="s">
        <v>54</v>
      </c>
      <c r="X2849" s="90" t="s">
        <v>55</v>
      </c>
      <c r="Y2849" s="90" t="s">
        <v>2736</v>
      </c>
      <c r="Z2849" s="87">
        <v>5000000</v>
      </c>
      <c r="AA2849" s="120"/>
      <c r="AB2849" s="87"/>
      <c r="AC2849" s="87"/>
      <c r="AD2849" s="87"/>
      <c r="AE2849" s="120">
        <v>5000000</v>
      </c>
      <c r="AF2849" s="120"/>
      <c r="AG2849" s="89">
        <v>0</v>
      </c>
      <c r="AH2849" s="90" t="s">
        <v>567</v>
      </c>
      <c r="AI2849" s="90" t="s">
        <v>2120</v>
      </c>
      <c r="AJ2849" s="90" t="s">
        <v>2734</v>
      </c>
      <c r="AK2849" s="90"/>
      <c r="AL2849" s="90" t="s">
        <v>57</v>
      </c>
      <c r="AM2849" s="90"/>
      <c r="AN2849" s="90" t="s">
        <v>57</v>
      </c>
      <c r="AO2849" s="90"/>
      <c r="AP2849" s="90" t="s">
        <v>57</v>
      </c>
      <c r="AQ2849" s="90"/>
      <c r="AR2849" s="90" t="s">
        <v>57</v>
      </c>
      <c r="AS2849" s="90" t="s">
        <v>60</v>
      </c>
      <c r="AT2849" s="90" t="s">
        <v>61</v>
      </c>
      <c r="AU2849" s="97" t="s">
        <v>62</v>
      </c>
      <c r="AV2849" s="98" t="s">
        <v>125</v>
      </c>
      <c r="AW2849" s="98" t="s">
        <v>126</v>
      </c>
      <c r="AX2849" s="97">
        <v>3202032</v>
      </c>
      <c r="AY2849" s="98" t="s">
        <v>127</v>
      </c>
      <c r="AZ2849" s="98" t="s">
        <v>128</v>
      </c>
      <c r="BA2849" s="24"/>
    </row>
    <row r="2850" spans="1:53" ht="84.75" customHeight="1">
      <c r="A2850" s="23" t="str">
        <f>+IFERROR(VLOOKUP(R2850,'[2]Listas niveles'!$D$2:$E$11,2,FALSE),"")</f>
        <v>DTPA</v>
      </c>
      <c r="B2850" s="23" t="str">
        <f>+IFERROR(VLOOKUP(AS2850,'[2]Listas anexo 1'!$A$7:$B$8,2,FALSE),"")</f>
        <v>ADMIN</v>
      </c>
      <c r="C2850" s="23" t="str">
        <f>+IFERROR(VLOOKUP(AT2850,'[2]Listas anexo 1'!$A$13:$B$15,2,FALSE),"")</f>
        <v>ADMINYCOOR</v>
      </c>
      <c r="D2850" s="23" t="str">
        <f>+IFERROR(VLOOKUP(AT2850,'[2]Listas anexo 1'!$A$13:$C$15,3,FALSE),"")</f>
        <v>CONTRIBUIR</v>
      </c>
      <c r="E2850" s="23" t="str">
        <f>+IFERROR(VLOOKUP(AT2850,'[2]Listas anexo 1'!$A$19:$B$21,2,FALSE),"")</f>
        <v>ADMINOB</v>
      </c>
      <c r="F2850" s="23" t="str">
        <f>+IFERROR(VLOOKUP(AV2850,'[2]Listas anexo 1'!$J$13:$K$21,2,FALSE),"")</f>
        <v>ADOBI</v>
      </c>
      <c r="G2850" s="23" t="str">
        <f>+IFERROR(VLOOKUP(AW2850,'[2]LISTAS ANEXO 1. 2'!$A$9:$B$38,2,FALSE),"")</f>
        <v>AI</v>
      </c>
      <c r="H2850" s="23" t="str">
        <f>+IFERROR(IF(C2850="ADMINYCOOR",VLOOKUP(AY2850,'[2]LISTAS ANEXO 1. 3'!$B$13:$C$42,2,FALSE),IF(C2850="TASAS",VLOOKUP(AY2850,'[2]LISTAS ANEXO 1. 3'!$B$43:$C$51,2,FALSE),IF(C2850="FORTALECIMIENTO",VLOOKUP(AY2850,'[2]LISTAS ANEXO 1. 3'!$B$52:$C$58,2,FALSE),""))),"")</f>
        <v>AA</v>
      </c>
      <c r="I2850" s="23" t="str">
        <f>+IFERROR(VLOOKUP(#REF!,'[2]LISTAS ANEXO 1. 4'!$B$74:$C$90,2,FALSE),"")</f>
        <v/>
      </c>
      <c r="J2850" s="23" t="str">
        <f>+IFERROR(VLOOKUP(X2850,[2]ORDINALES!$B$2:$C$5,2,FALSE),"")</f>
        <v>CTADOS</v>
      </c>
      <c r="K2850" s="23" t="str">
        <f>+IFERROR(VLOOKUP(#REF!,[2]REGION!$G$2:$I$1125,2,FALSE),"")</f>
        <v/>
      </c>
      <c r="L2850" s="23" t="str">
        <f>+IFERROR(VLOOKUP(AI2850,[2]REGION!$G$2:$I$1125,2,FALSE),"")</f>
        <v>CHOCO</v>
      </c>
      <c r="M2850" s="23" t="str">
        <f>+IFERROR(VLOOKUP(#REF!,[2]ORDINALES!$H$2:$I$382,2,FALSE),"")</f>
        <v/>
      </c>
      <c r="N2850" s="23" t="str">
        <f>IFERROR(VLOOKUP(U2850,'[2]Lista Willy'!$B$11:$D$14,3,FALSE),"")</f>
        <v>REC_11</v>
      </c>
      <c r="O2850" s="24"/>
      <c r="P2850" s="90">
        <v>88006</v>
      </c>
      <c r="Q2850" s="90" t="s">
        <v>540</v>
      </c>
      <c r="R2850" s="90" t="s">
        <v>2496</v>
      </c>
      <c r="S2850" s="90" t="s">
        <v>2732</v>
      </c>
      <c r="T2850" s="90" t="s">
        <v>2496</v>
      </c>
      <c r="U2850" s="90" t="s">
        <v>52</v>
      </c>
      <c r="V2850" s="94" t="s">
        <v>53</v>
      </c>
      <c r="W2850" s="90" t="s">
        <v>54</v>
      </c>
      <c r="X2850" s="90" t="s">
        <v>55</v>
      </c>
      <c r="Y2850" s="90" t="s">
        <v>2561</v>
      </c>
      <c r="Z2850" s="87">
        <v>15000000</v>
      </c>
      <c r="AA2850" s="120"/>
      <c r="AB2850" s="87"/>
      <c r="AC2850" s="87"/>
      <c r="AD2850" s="87"/>
      <c r="AE2850" s="120">
        <v>15000000</v>
      </c>
      <c r="AF2850" s="120"/>
      <c r="AG2850" s="89">
        <v>0</v>
      </c>
      <c r="AH2850" s="90" t="s">
        <v>567</v>
      </c>
      <c r="AI2850" s="90" t="s">
        <v>2120</v>
      </c>
      <c r="AJ2850" s="90" t="s">
        <v>2734</v>
      </c>
      <c r="AK2850" s="90"/>
      <c r="AL2850" s="90" t="s">
        <v>57</v>
      </c>
      <c r="AM2850" s="90"/>
      <c r="AN2850" s="90" t="s">
        <v>57</v>
      </c>
      <c r="AO2850" s="90"/>
      <c r="AP2850" s="90" t="s">
        <v>57</v>
      </c>
      <c r="AQ2850" s="90"/>
      <c r="AR2850" s="90" t="s">
        <v>57</v>
      </c>
      <c r="AS2850" s="90" t="s">
        <v>60</v>
      </c>
      <c r="AT2850" s="90" t="s">
        <v>61</v>
      </c>
      <c r="AU2850" s="97" t="s">
        <v>62</v>
      </c>
      <c r="AV2850" s="98" t="s">
        <v>125</v>
      </c>
      <c r="AW2850" s="98" t="s">
        <v>126</v>
      </c>
      <c r="AX2850" s="97">
        <v>3202032</v>
      </c>
      <c r="AY2850" s="98" t="s">
        <v>127</v>
      </c>
      <c r="AZ2850" s="98" t="s">
        <v>128</v>
      </c>
      <c r="BA2850" s="24"/>
    </row>
    <row r="2851" spans="1:53" ht="84.75" customHeight="1">
      <c r="A2851" s="23" t="str">
        <f>+IFERROR(VLOOKUP(R2851,'[2]Listas niveles'!$D$2:$E$11,2,FALSE),"")</f>
        <v>DTPA</v>
      </c>
      <c r="B2851" s="23" t="str">
        <f>+IFERROR(VLOOKUP(AS2851,'[2]Listas anexo 1'!$A$7:$B$8,2,FALSE),"")</f>
        <v>ADMIN</v>
      </c>
      <c r="C2851" s="23" t="str">
        <f>+IFERROR(VLOOKUP(AT2851,'[2]Listas anexo 1'!$A$13:$B$15,2,FALSE),"")</f>
        <v>ADMINYCOOR</v>
      </c>
      <c r="D2851" s="23" t="str">
        <f>+IFERROR(VLOOKUP(AT2851,'[2]Listas anexo 1'!$A$13:$C$15,3,FALSE),"")</f>
        <v>CONTRIBUIR</v>
      </c>
      <c r="E2851" s="23" t="str">
        <f>+IFERROR(VLOOKUP(AT2851,'[2]Listas anexo 1'!$A$19:$B$21,2,FALSE),"")</f>
        <v>ADMINOB</v>
      </c>
      <c r="F2851" s="23" t="str">
        <f>+IFERROR(VLOOKUP(AV2851,'[2]Listas anexo 1'!$J$13:$K$21,2,FALSE),"")</f>
        <v>ADOBI</v>
      </c>
      <c r="G2851" s="23" t="str">
        <f>+IFERROR(VLOOKUP(AW2851,'[2]LISTAS ANEXO 1. 2'!$A$9:$B$38,2,FALSE),"")</f>
        <v>AI</v>
      </c>
      <c r="H2851" s="23" t="str">
        <f>+IFERROR(IF(C2851="ADMINYCOOR",VLOOKUP(AY2851,'[2]LISTAS ANEXO 1. 3'!$B$13:$C$42,2,FALSE),IF(C2851="TASAS",VLOOKUP(AY2851,'[2]LISTAS ANEXO 1. 3'!$B$43:$C$51,2,FALSE),IF(C2851="FORTALECIMIENTO",VLOOKUP(AY2851,'[2]LISTAS ANEXO 1. 3'!$B$52:$C$58,2,FALSE),""))),"")</f>
        <v>AA</v>
      </c>
      <c r="I2851" s="23" t="str">
        <f>+IFERROR(VLOOKUP(#REF!,'[2]LISTAS ANEXO 1. 4'!$B$74:$C$90,2,FALSE),"")</f>
        <v/>
      </c>
      <c r="J2851" s="23" t="str">
        <f>+IFERROR(VLOOKUP(X2851,[2]ORDINALES!$B$2:$C$5,2,FALSE),"")</f>
        <v>CTADOS</v>
      </c>
      <c r="K2851" s="23" t="str">
        <f>+IFERROR(VLOOKUP(#REF!,[2]REGION!$G$2:$I$1125,2,FALSE),"")</f>
        <v/>
      </c>
      <c r="L2851" s="23" t="str">
        <f>+IFERROR(VLOOKUP(AI2851,[2]REGION!$G$2:$I$1125,2,FALSE),"")</f>
        <v>CHOCO</v>
      </c>
      <c r="M2851" s="23" t="str">
        <f>+IFERROR(VLOOKUP(#REF!,[2]ORDINALES!$H$2:$I$382,2,FALSE),"")</f>
        <v/>
      </c>
      <c r="N2851" s="23" t="str">
        <f>IFERROR(VLOOKUP(U2851,'[2]Lista Willy'!$B$11:$D$14,3,FALSE),"")</f>
        <v>REC_11</v>
      </c>
      <c r="O2851" s="24"/>
      <c r="P2851" s="90">
        <v>88007</v>
      </c>
      <c r="Q2851" s="90" t="s">
        <v>540</v>
      </c>
      <c r="R2851" s="90" t="s">
        <v>2496</v>
      </c>
      <c r="S2851" s="90" t="s">
        <v>2732</v>
      </c>
      <c r="T2851" s="90" t="s">
        <v>2496</v>
      </c>
      <c r="U2851" s="90" t="s">
        <v>52</v>
      </c>
      <c r="V2851" s="94" t="s">
        <v>53</v>
      </c>
      <c r="W2851" s="90" t="s">
        <v>54</v>
      </c>
      <c r="X2851" s="90" t="s">
        <v>55</v>
      </c>
      <c r="Y2851" s="90" t="s">
        <v>2737</v>
      </c>
      <c r="Z2851" s="87">
        <v>100000000</v>
      </c>
      <c r="AA2851" s="120"/>
      <c r="AB2851" s="87"/>
      <c r="AC2851" s="87"/>
      <c r="AD2851" s="87"/>
      <c r="AE2851" s="120">
        <v>100000000</v>
      </c>
      <c r="AF2851" s="120"/>
      <c r="AG2851" s="89">
        <v>0</v>
      </c>
      <c r="AH2851" s="90" t="s">
        <v>567</v>
      </c>
      <c r="AI2851" s="90" t="s">
        <v>2120</v>
      </c>
      <c r="AJ2851" s="90" t="s">
        <v>2734</v>
      </c>
      <c r="AK2851" s="90"/>
      <c r="AL2851" s="90" t="s">
        <v>57</v>
      </c>
      <c r="AM2851" s="90"/>
      <c r="AN2851" s="90" t="s">
        <v>57</v>
      </c>
      <c r="AO2851" s="90"/>
      <c r="AP2851" s="90" t="s">
        <v>57</v>
      </c>
      <c r="AQ2851" s="90"/>
      <c r="AR2851" s="90" t="s">
        <v>57</v>
      </c>
      <c r="AS2851" s="90" t="s">
        <v>60</v>
      </c>
      <c r="AT2851" s="90" t="s">
        <v>61</v>
      </c>
      <c r="AU2851" s="97" t="s">
        <v>62</v>
      </c>
      <c r="AV2851" s="98" t="s">
        <v>125</v>
      </c>
      <c r="AW2851" s="98" t="s">
        <v>126</v>
      </c>
      <c r="AX2851" s="97">
        <v>3202032</v>
      </c>
      <c r="AY2851" s="98" t="s">
        <v>127</v>
      </c>
      <c r="AZ2851" s="98" t="s">
        <v>128</v>
      </c>
      <c r="BA2851" s="24"/>
    </row>
    <row r="2852" spans="1:53" ht="84.75" customHeight="1">
      <c r="A2852" s="23" t="str">
        <f>+IFERROR(VLOOKUP(R2852,'[2]Listas niveles'!$D$2:$E$11,2,FALSE),"")</f>
        <v>DTPA</v>
      </c>
      <c r="B2852" s="23" t="str">
        <f>+IFERROR(VLOOKUP(AS2852,'[2]Listas anexo 1'!$A$7:$B$8,2,FALSE),"")</f>
        <v>ADMIN</v>
      </c>
      <c r="C2852" s="23" t="str">
        <f>+IFERROR(VLOOKUP(AT2852,'[2]Listas anexo 1'!$A$13:$B$15,2,FALSE),"")</f>
        <v>ADMINYCOOR</v>
      </c>
      <c r="D2852" s="23" t="str">
        <f>+IFERROR(VLOOKUP(AT2852,'[2]Listas anexo 1'!$A$13:$C$15,3,FALSE),"")</f>
        <v>CONTRIBUIR</v>
      </c>
      <c r="E2852" s="23" t="str">
        <f>+IFERROR(VLOOKUP(AT2852,'[2]Listas anexo 1'!$A$19:$B$21,2,FALSE),"")</f>
        <v>ADMINOB</v>
      </c>
      <c r="F2852" s="23" t="str">
        <f>+IFERROR(VLOOKUP(AV2852,'[2]Listas anexo 1'!$J$13:$K$21,2,FALSE),"")</f>
        <v>ADOBI</v>
      </c>
      <c r="G2852" s="23" t="str">
        <f>+IFERROR(VLOOKUP(AW2852,'[2]LISTAS ANEXO 1. 2'!$A$9:$B$38,2,FALSE),"")</f>
        <v>AIII</v>
      </c>
      <c r="H2852" s="23" t="str">
        <f>+IFERROR(IF(C2852="ADMINYCOOR",VLOOKUP(AY2852,'[2]LISTAS ANEXO 1. 3'!$B$13:$C$42,2,FALSE),IF(C2852="TASAS",VLOOKUP(AY2852,'[2]LISTAS ANEXO 1. 3'!$B$43:$C$51,2,FALSE),IF(C2852="FORTALECIMIENTO",VLOOKUP(AY2852,'[2]LISTAS ANEXO 1. 3'!$B$52:$C$58,2,FALSE),""))),"")</f>
        <v>DD</v>
      </c>
      <c r="I2852" s="23" t="str">
        <f>+IFERROR(VLOOKUP(#REF!,'[2]LISTAS ANEXO 1. 4'!$B$74:$C$90,2,FALSE),"")</f>
        <v/>
      </c>
      <c r="J2852" s="23" t="str">
        <f>+IFERROR(VLOOKUP(X2852,[2]ORDINALES!$B$2:$C$5,2,FALSE),"")</f>
        <v>CTADOS</v>
      </c>
      <c r="K2852" s="23" t="str">
        <f>+IFERROR(VLOOKUP(#REF!,[2]REGION!$G$2:$I$1125,2,FALSE),"")</f>
        <v/>
      </c>
      <c r="L2852" s="23" t="str">
        <f>+IFERROR(VLOOKUP(AI2852,[2]REGION!$G$2:$I$1125,2,FALSE),"")</f>
        <v>CHOCO</v>
      </c>
      <c r="M2852" s="23" t="str">
        <f>+IFERROR(VLOOKUP(#REF!,[2]ORDINALES!$H$2:$I$382,2,FALSE),"")</f>
        <v/>
      </c>
      <c r="N2852" s="23" t="str">
        <f>IFERROR(VLOOKUP(U2852,'[2]Lista Willy'!$B$11:$D$14,3,FALSE),"")</f>
        <v>REC_11</v>
      </c>
      <c r="O2852" s="24"/>
      <c r="P2852" s="90">
        <v>88008</v>
      </c>
      <c r="Q2852" s="90" t="s">
        <v>540</v>
      </c>
      <c r="R2852" s="90" t="s">
        <v>2496</v>
      </c>
      <c r="S2852" s="90" t="s">
        <v>2732</v>
      </c>
      <c r="T2852" s="90" t="s">
        <v>2496</v>
      </c>
      <c r="U2852" s="90" t="s">
        <v>52</v>
      </c>
      <c r="V2852" s="94" t="s">
        <v>53</v>
      </c>
      <c r="W2852" s="90" t="s">
        <v>54</v>
      </c>
      <c r="X2852" s="90" t="s">
        <v>55</v>
      </c>
      <c r="Y2852" s="90" t="s">
        <v>2642</v>
      </c>
      <c r="Z2852" s="87">
        <v>31859960</v>
      </c>
      <c r="AA2852" s="120"/>
      <c r="AB2852" s="87"/>
      <c r="AC2852" s="87"/>
      <c r="AD2852" s="87"/>
      <c r="AE2852" s="120">
        <v>31859960</v>
      </c>
      <c r="AF2852" s="120"/>
      <c r="AG2852" s="89">
        <v>0</v>
      </c>
      <c r="AH2852" s="90" t="s">
        <v>567</v>
      </c>
      <c r="AI2852" s="90" t="s">
        <v>2120</v>
      </c>
      <c r="AJ2852" s="90" t="s">
        <v>2734</v>
      </c>
      <c r="AK2852" s="90"/>
      <c r="AL2852" s="90" t="s">
        <v>57</v>
      </c>
      <c r="AM2852" s="90"/>
      <c r="AN2852" s="90" t="s">
        <v>57</v>
      </c>
      <c r="AO2852" s="90"/>
      <c r="AP2852" s="90" t="s">
        <v>57</v>
      </c>
      <c r="AQ2852" s="90"/>
      <c r="AR2852" s="90" t="s">
        <v>57</v>
      </c>
      <c r="AS2852" s="90" t="s">
        <v>60</v>
      </c>
      <c r="AT2852" s="90" t="s">
        <v>61</v>
      </c>
      <c r="AU2852" s="97" t="s">
        <v>62</v>
      </c>
      <c r="AV2852" s="98" t="s">
        <v>125</v>
      </c>
      <c r="AW2852" s="98" t="s">
        <v>324</v>
      </c>
      <c r="AX2852" s="97">
        <v>3202005</v>
      </c>
      <c r="AY2852" s="98" t="s">
        <v>325</v>
      </c>
      <c r="AZ2852" s="98" t="s">
        <v>389</v>
      </c>
      <c r="BA2852" s="24"/>
    </row>
    <row r="2853" spans="1:53" ht="84.75" customHeight="1">
      <c r="A2853" s="23" t="str">
        <f>+IFERROR(VLOOKUP(R2853,'[2]Listas niveles'!$D$2:$E$11,2,FALSE),"")</f>
        <v>DTPA</v>
      </c>
      <c r="B2853" s="23" t="str">
        <f>+IFERROR(VLOOKUP(AS2853,'[2]Listas anexo 1'!$A$7:$B$8,2,FALSE),"")</f>
        <v>ADMIN</v>
      </c>
      <c r="C2853" s="23" t="str">
        <f>+IFERROR(VLOOKUP(AT2853,'[2]Listas anexo 1'!$A$13:$B$15,2,FALSE),"")</f>
        <v>ADMINYCOOR</v>
      </c>
      <c r="D2853" s="23" t="str">
        <f>+IFERROR(VLOOKUP(AT2853,'[2]Listas anexo 1'!$A$13:$C$15,3,FALSE),"")</f>
        <v>CONTRIBUIR</v>
      </c>
      <c r="E2853" s="23" t="str">
        <f>+IFERROR(VLOOKUP(AT2853,'[2]Listas anexo 1'!$A$19:$B$21,2,FALSE),"")</f>
        <v>ADMINOB</v>
      </c>
      <c r="F2853" s="23" t="str">
        <f>+IFERROR(VLOOKUP(AV2853,'[2]Listas anexo 1'!$J$13:$K$21,2,FALSE),"")</f>
        <v>ADOBIII</v>
      </c>
      <c r="G2853" s="23" t="str">
        <f>+IFERROR(VLOOKUP(AW2853,'[2]LISTAS ANEXO 1. 2'!$A$9:$B$38,2,FALSE),"")</f>
        <v>AIX</v>
      </c>
      <c r="H2853" s="23" t="str">
        <f>+IFERROR(IF(C2853="ADMINYCOOR",VLOOKUP(AY2853,'[2]LISTAS ANEXO 1. 3'!$B$13:$C$42,2,FALSE),IF(C2853="TASAS",VLOOKUP(AY2853,'[2]LISTAS ANEXO 1. 3'!$B$43:$C$51,2,FALSE),IF(C2853="FORTALECIMIENTO",VLOOKUP(AY2853,'[2]LISTAS ANEXO 1. 3'!$B$52:$C$58,2,FALSE),""))),"")</f>
        <v>NN</v>
      </c>
      <c r="I2853" s="23" t="str">
        <f>+IFERROR(VLOOKUP(#REF!,'[2]LISTAS ANEXO 1. 4'!$B$74:$C$90,2,FALSE),"")</f>
        <v/>
      </c>
      <c r="J2853" s="23" t="str">
        <f>+IFERROR(VLOOKUP(X2853,[2]ORDINALES!$B$2:$C$5,2,FALSE),"")</f>
        <v>CTADOS</v>
      </c>
      <c r="K2853" s="23" t="str">
        <f>+IFERROR(VLOOKUP(#REF!,[2]REGION!$G$2:$I$1125,2,FALSE),"")</f>
        <v/>
      </c>
      <c r="L2853" s="23" t="str">
        <f>+IFERROR(VLOOKUP(AI2853,[2]REGION!$G$2:$I$1125,2,FALSE),"")</f>
        <v>CHOCO</v>
      </c>
      <c r="M2853" s="23" t="str">
        <f>+IFERROR(VLOOKUP(#REF!,[2]ORDINALES!$H$2:$I$382,2,FALSE),"")</f>
        <v/>
      </c>
      <c r="N2853" s="23" t="str">
        <f>IFERROR(VLOOKUP(U2853,'[2]Lista Willy'!$B$11:$D$14,3,FALSE),"")</f>
        <v>REC_11</v>
      </c>
      <c r="O2853" s="24"/>
      <c r="P2853" s="90">
        <v>88009</v>
      </c>
      <c r="Q2853" s="90" t="s">
        <v>540</v>
      </c>
      <c r="R2853" s="90" t="s">
        <v>2496</v>
      </c>
      <c r="S2853" s="90" t="s">
        <v>2732</v>
      </c>
      <c r="T2853" s="90" t="s">
        <v>2496</v>
      </c>
      <c r="U2853" s="90" t="s">
        <v>52</v>
      </c>
      <c r="V2853" s="94" t="s">
        <v>53</v>
      </c>
      <c r="W2853" s="90" t="s">
        <v>54</v>
      </c>
      <c r="X2853" s="90" t="s">
        <v>55</v>
      </c>
      <c r="Y2853" s="90" t="s">
        <v>2575</v>
      </c>
      <c r="Z2853" s="87">
        <v>37762890</v>
      </c>
      <c r="AA2853" s="120"/>
      <c r="AB2853" s="87"/>
      <c r="AC2853" s="87"/>
      <c r="AD2853" s="87"/>
      <c r="AE2853" s="120">
        <v>37762890</v>
      </c>
      <c r="AF2853" s="120"/>
      <c r="AG2853" s="89">
        <v>0</v>
      </c>
      <c r="AH2853" s="90" t="s">
        <v>567</v>
      </c>
      <c r="AI2853" s="90" t="s">
        <v>2120</v>
      </c>
      <c r="AJ2853" s="90" t="s">
        <v>2734</v>
      </c>
      <c r="AK2853" s="90"/>
      <c r="AL2853" s="90" t="s">
        <v>57</v>
      </c>
      <c r="AM2853" s="90"/>
      <c r="AN2853" s="90" t="s">
        <v>57</v>
      </c>
      <c r="AO2853" s="90"/>
      <c r="AP2853" s="90" t="s">
        <v>57</v>
      </c>
      <c r="AQ2853" s="90"/>
      <c r="AR2853" s="90" t="s">
        <v>57</v>
      </c>
      <c r="AS2853" s="90" t="s">
        <v>60</v>
      </c>
      <c r="AT2853" s="90" t="s">
        <v>61</v>
      </c>
      <c r="AU2853" s="97" t="s">
        <v>62</v>
      </c>
      <c r="AV2853" s="98" t="s">
        <v>272</v>
      </c>
      <c r="AW2853" s="98" t="s">
        <v>413</v>
      </c>
      <c r="AX2853" s="97">
        <v>3202014</v>
      </c>
      <c r="AY2853" s="98" t="s">
        <v>418</v>
      </c>
      <c r="AZ2853" s="98" t="s">
        <v>415</v>
      </c>
      <c r="BA2853" s="24"/>
    </row>
    <row r="2854" spans="1:53" ht="84.75" customHeight="1">
      <c r="A2854" s="23" t="str">
        <f>+IFERROR(VLOOKUP(R2854,'[2]Listas niveles'!$D$2:$E$11,2,FALSE),"")</f>
        <v>DTPA</v>
      </c>
      <c r="B2854" s="23" t="str">
        <f>+IFERROR(VLOOKUP(AS2854,'[2]Listas anexo 1'!$A$7:$B$8,2,FALSE),"")</f>
        <v>ADMIN</v>
      </c>
      <c r="C2854" s="23" t="str">
        <f>+IFERROR(VLOOKUP(AT2854,'[2]Listas anexo 1'!$A$13:$B$15,2,FALSE),"")</f>
        <v>ADMINYCOOR</v>
      </c>
      <c r="D2854" s="23" t="str">
        <f>+IFERROR(VLOOKUP(AT2854,'[2]Listas anexo 1'!$A$13:$C$15,3,FALSE),"")</f>
        <v>CONTRIBUIR</v>
      </c>
      <c r="E2854" s="23" t="str">
        <f>+IFERROR(VLOOKUP(AT2854,'[2]Listas anexo 1'!$A$19:$B$21,2,FALSE),"")</f>
        <v>ADMINOB</v>
      </c>
      <c r="F2854" s="23" t="str">
        <f>+IFERROR(VLOOKUP(AV2854,'[2]Listas anexo 1'!$J$13:$K$21,2,FALSE),"")</f>
        <v>ADOBIII</v>
      </c>
      <c r="G2854" s="23" t="str">
        <f>+IFERROR(VLOOKUP(AW2854,'[2]LISTAS ANEXO 1. 2'!$A$9:$B$38,2,FALSE),"")</f>
        <v>AIX</v>
      </c>
      <c r="H2854" s="23" t="str">
        <f>+IFERROR(IF(C2854="ADMINYCOOR",VLOOKUP(AY2854,'[2]LISTAS ANEXO 1. 3'!$B$13:$C$42,2,FALSE),IF(C2854="TASAS",VLOOKUP(AY2854,'[2]LISTAS ANEXO 1. 3'!$B$43:$C$51,2,FALSE),IF(C2854="FORTALECIMIENTO",VLOOKUP(AY2854,'[2]LISTAS ANEXO 1. 3'!$B$52:$C$58,2,FALSE),""))),"")</f>
        <v>NN</v>
      </c>
      <c r="I2854" s="23" t="str">
        <f>+IFERROR(VLOOKUP(#REF!,'[2]LISTAS ANEXO 1. 4'!$B$74:$C$90,2,FALSE),"")</f>
        <v/>
      </c>
      <c r="J2854" s="23" t="str">
        <f>+IFERROR(VLOOKUP(X2854,[2]ORDINALES!$B$2:$C$5,2,FALSE),"")</f>
        <v>CTADOS</v>
      </c>
      <c r="K2854" s="23" t="str">
        <f>+IFERROR(VLOOKUP(#REF!,[2]REGION!$G$2:$I$1125,2,FALSE),"")</f>
        <v/>
      </c>
      <c r="L2854" s="23" t="str">
        <f>+IFERROR(VLOOKUP(AI2854,[2]REGION!$G$2:$I$1125,2,FALSE),"")</f>
        <v>CHOCO</v>
      </c>
      <c r="M2854" s="23" t="str">
        <f>+IFERROR(VLOOKUP(#REF!,[2]ORDINALES!$H$2:$I$382,2,FALSE),"")</f>
        <v/>
      </c>
      <c r="N2854" s="23" t="str">
        <f>IFERROR(VLOOKUP(U2854,'[2]Lista Willy'!$B$11:$D$14,3,FALSE),"")</f>
        <v>REC_11</v>
      </c>
      <c r="O2854" s="24"/>
      <c r="P2854" s="90">
        <v>88010</v>
      </c>
      <c r="Q2854" s="90" t="s">
        <v>540</v>
      </c>
      <c r="R2854" s="90" t="s">
        <v>2496</v>
      </c>
      <c r="S2854" s="90" t="s">
        <v>2732</v>
      </c>
      <c r="T2854" s="90" t="s">
        <v>2496</v>
      </c>
      <c r="U2854" s="90" t="s">
        <v>52</v>
      </c>
      <c r="V2854" s="94" t="s">
        <v>53</v>
      </c>
      <c r="W2854" s="90" t="s">
        <v>54</v>
      </c>
      <c r="X2854" s="90" t="s">
        <v>55</v>
      </c>
      <c r="Y2854" s="90" t="s">
        <v>2708</v>
      </c>
      <c r="Z2854" s="87">
        <v>6000000</v>
      </c>
      <c r="AA2854" s="120"/>
      <c r="AB2854" s="87"/>
      <c r="AC2854" s="87"/>
      <c r="AD2854" s="87"/>
      <c r="AE2854" s="120">
        <v>6000000</v>
      </c>
      <c r="AF2854" s="120"/>
      <c r="AG2854" s="89">
        <v>0</v>
      </c>
      <c r="AH2854" s="90" t="s">
        <v>567</v>
      </c>
      <c r="AI2854" s="90" t="s">
        <v>2120</v>
      </c>
      <c r="AJ2854" s="90" t="s">
        <v>2734</v>
      </c>
      <c r="AK2854" s="90"/>
      <c r="AL2854" s="90" t="s">
        <v>57</v>
      </c>
      <c r="AM2854" s="90"/>
      <c r="AN2854" s="90" t="s">
        <v>57</v>
      </c>
      <c r="AO2854" s="90"/>
      <c r="AP2854" s="90" t="s">
        <v>57</v>
      </c>
      <c r="AQ2854" s="90"/>
      <c r="AR2854" s="90" t="s">
        <v>57</v>
      </c>
      <c r="AS2854" s="90" t="s">
        <v>60</v>
      </c>
      <c r="AT2854" s="90" t="s">
        <v>61</v>
      </c>
      <c r="AU2854" s="97" t="s">
        <v>62</v>
      </c>
      <c r="AV2854" s="98" t="s">
        <v>272</v>
      </c>
      <c r="AW2854" s="98" t="s">
        <v>413</v>
      </c>
      <c r="AX2854" s="97">
        <v>3202014</v>
      </c>
      <c r="AY2854" s="98" t="s">
        <v>418</v>
      </c>
      <c r="AZ2854" s="98" t="s">
        <v>415</v>
      </c>
      <c r="BA2854" s="24"/>
    </row>
    <row r="2855" spans="1:53" ht="84.75" customHeight="1">
      <c r="A2855" s="23" t="str">
        <f>+IFERROR(VLOOKUP(R2855,'[2]Listas niveles'!$D$2:$E$11,2,FALSE),"")</f>
        <v>DTPA</v>
      </c>
      <c r="B2855" s="23" t="str">
        <f>+IFERROR(VLOOKUP(AS2855,'[2]Listas anexo 1'!$A$7:$B$8,2,FALSE),"")</f>
        <v>ADMIN</v>
      </c>
      <c r="C2855" s="23" t="str">
        <f>+IFERROR(VLOOKUP(AT2855,'[2]Listas anexo 1'!$A$13:$B$15,2,FALSE),"")</f>
        <v>ADMINYCOOR</v>
      </c>
      <c r="D2855" s="23" t="str">
        <f>+IFERROR(VLOOKUP(AT2855,'[2]Listas anexo 1'!$A$13:$C$15,3,FALSE),"")</f>
        <v>CONTRIBUIR</v>
      </c>
      <c r="E2855" s="23" t="str">
        <f>+IFERROR(VLOOKUP(AT2855,'[2]Listas anexo 1'!$A$19:$B$21,2,FALSE),"")</f>
        <v>ADMINOB</v>
      </c>
      <c r="F2855" s="23" t="str">
        <f>+IFERROR(VLOOKUP(AV2855,'[2]Listas anexo 1'!$J$13:$K$21,2,FALSE),"")</f>
        <v>ADOBIII</v>
      </c>
      <c r="G2855" s="23" t="str">
        <f>+IFERROR(VLOOKUP(AW2855,'[2]LISTAS ANEXO 1. 2'!$A$9:$B$38,2,FALSE),"")</f>
        <v>AX</v>
      </c>
      <c r="H2855" s="23" t="str">
        <f>+IFERROR(IF(C2855="ADMINYCOOR",VLOOKUP(AY2855,'[2]LISTAS ANEXO 1. 3'!$B$13:$C$42,2,FALSE),IF(C2855="TASAS",VLOOKUP(AY2855,'[2]LISTAS ANEXO 1. 3'!$B$43:$C$51,2,FALSE),IF(C2855="FORTALECIMIENTO",VLOOKUP(AY2855,'[2]LISTAS ANEXO 1. 3'!$B$52:$C$58,2,FALSE),""))),"")</f>
        <v>OO</v>
      </c>
      <c r="I2855" s="23" t="str">
        <f>+IFERROR(VLOOKUP(#REF!,'[2]LISTAS ANEXO 1. 4'!$B$74:$C$90,2,FALSE),"")</f>
        <v/>
      </c>
      <c r="J2855" s="23" t="str">
        <f>+IFERROR(VLOOKUP(X2855,[2]ORDINALES!$B$2:$C$5,2,FALSE),"")</f>
        <v>CTADOS</v>
      </c>
      <c r="K2855" s="23" t="str">
        <f>+IFERROR(VLOOKUP(#REF!,[2]REGION!$G$2:$I$1125,2,FALSE),"")</f>
        <v/>
      </c>
      <c r="L2855" s="23" t="str">
        <f>+IFERROR(VLOOKUP(AI2855,[2]REGION!$G$2:$I$1125,2,FALSE),"")</f>
        <v>CHOCO</v>
      </c>
      <c r="M2855" s="23" t="str">
        <f>+IFERROR(VLOOKUP(#REF!,[2]ORDINALES!$H$2:$I$382,2,FALSE),"")</f>
        <v/>
      </c>
      <c r="N2855" s="23" t="str">
        <f>IFERROR(VLOOKUP(U2855,'[2]Lista Willy'!$B$11:$D$14,3,FALSE),"")</f>
        <v>REC_11</v>
      </c>
      <c r="O2855" s="24"/>
      <c r="P2855" s="90">
        <v>88011</v>
      </c>
      <c r="Q2855" s="90" t="s">
        <v>540</v>
      </c>
      <c r="R2855" s="90" t="s">
        <v>2496</v>
      </c>
      <c r="S2855" s="90" t="s">
        <v>2732</v>
      </c>
      <c r="T2855" s="90" t="s">
        <v>2496</v>
      </c>
      <c r="U2855" s="90" t="s">
        <v>52</v>
      </c>
      <c r="V2855" s="94" t="s">
        <v>53</v>
      </c>
      <c r="W2855" s="90" t="s">
        <v>54</v>
      </c>
      <c r="X2855" s="90" t="s">
        <v>55</v>
      </c>
      <c r="Y2855" s="90" t="s">
        <v>2697</v>
      </c>
      <c r="Z2855" s="87">
        <v>2000000</v>
      </c>
      <c r="AA2855" s="120"/>
      <c r="AB2855" s="87"/>
      <c r="AC2855" s="87"/>
      <c r="AD2855" s="87"/>
      <c r="AE2855" s="120">
        <v>2000000</v>
      </c>
      <c r="AF2855" s="120"/>
      <c r="AG2855" s="89">
        <v>0</v>
      </c>
      <c r="AH2855" s="90" t="s">
        <v>567</v>
      </c>
      <c r="AI2855" s="90" t="s">
        <v>2120</v>
      </c>
      <c r="AJ2855" s="90" t="s">
        <v>2734</v>
      </c>
      <c r="AK2855" s="90"/>
      <c r="AL2855" s="90" t="s">
        <v>57</v>
      </c>
      <c r="AM2855" s="90"/>
      <c r="AN2855" s="90" t="s">
        <v>57</v>
      </c>
      <c r="AO2855" s="90"/>
      <c r="AP2855" s="90" t="s">
        <v>57</v>
      </c>
      <c r="AQ2855" s="90"/>
      <c r="AR2855" s="90" t="s">
        <v>57</v>
      </c>
      <c r="AS2855" s="90" t="s">
        <v>60</v>
      </c>
      <c r="AT2855" s="90" t="s">
        <v>61</v>
      </c>
      <c r="AU2855" s="97" t="s">
        <v>62</v>
      </c>
      <c r="AV2855" s="98" t="s">
        <v>272</v>
      </c>
      <c r="AW2855" s="98" t="s">
        <v>335</v>
      </c>
      <c r="AX2855" s="97">
        <v>3202004</v>
      </c>
      <c r="AY2855" s="98" t="s">
        <v>336</v>
      </c>
      <c r="AZ2855" s="98" t="s">
        <v>1480</v>
      </c>
      <c r="BA2855" s="24"/>
    </row>
    <row r="2856" spans="1:53" ht="84.75" customHeight="1">
      <c r="A2856" s="23" t="str">
        <f>+IFERROR(VLOOKUP(R2856,'[2]Listas niveles'!$D$2:$E$11,2,FALSE),"")</f>
        <v>DTPA</v>
      </c>
      <c r="B2856" s="23" t="str">
        <f>+IFERROR(VLOOKUP(AS2856,'[2]Listas anexo 1'!$A$7:$B$8,2,FALSE),"")</f>
        <v>ADMIN</v>
      </c>
      <c r="C2856" s="23" t="str">
        <f>+IFERROR(VLOOKUP(AT2856,'[2]Listas anexo 1'!$A$13:$B$15,2,FALSE),"")</f>
        <v>ADMINYCOOR</v>
      </c>
      <c r="D2856" s="23" t="str">
        <f>+IFERROR(VLOOKUP(AT2856,'[2]Listas anexo 1'!$A$13:$C$15,3,FALSE),"")</f>
        <v>CONTRIBUIR</v>
      </c>
      <c r="E2856" s="23" t="str">
        <f>+IFERROR(VLOOKUP(AT2856,'[2]Listas anexo 1'!$A$19:$B$21,2,FALSE),"")</f>
        <v>ADMINOB</v>
      </c>
      <c r="F2856" s="23" t="str">
        <f>+IFERROR(VLOOKUP(AV2856,'[2]Listas anexo 1'!$J$13:$K$21,2,FALSE),"")</f>
        <v>ADOBIII</v>
      </c>
      <c r="G2856" s="23" t="str">
        <f>+IFERROR(VLOOKUP(AW2856,'[2]LISTAS ANEXO 1. 2'!$A$9:$B$38,2,FALSE),"")</f>
        <v>AX</v>
      </c>
      <c r="H2856" s="23" t="str">
        <f>+IFERROR(IF(C2856="ADMINYCOOR",VLOOKUP(AY2856,'[2]LISTAS ANEXO 1. 3'!$B$13:$C$42,2,FALSE),IF(C2856="TASAS",VLOOKUP(AY2856,'[2]LISTAS ANEXO 1. 3'!$B$43:$C$51,2,FALSE),IF(C2856="FORTALECIMIENTO",VLOOKUP(AY2856,'[2]LISTAS ANEXO 1. 3'!$B$52:$C$58,2,FALSE),""))),"")</f>
        <v>OO</v>
      </c>
      <c r="I2856" s="23" t="str">
        <f>+IFERROR(VLOOKUP(#REF!,'[2]LISTAS ANEXO 1. 4'!$B$74:$C$90,2,FALSE),"")</f>
        <v/>
      </c>
      <c r="J2856" s="23" t="str">
        <f>+IFERROR(VLOOKUP(X2856,[2]ORDINALES!$B$2:$C$5,2,FALSE),"")</f>
        <v>CTADOS</v>
      </c>
      <c r="K2856" s="23" t="str">
        <f>+IFERROR(VLOOKUP(#REF!,[2]REGION!$G$2:$I$1125,2,FALSE),"")</f>
        <v/>
      </c>
      <c r="L2856" s="23" t="str">
        <f>+IFERROR(VLOOKUP(AI2856,[2]REGION!$G$2:$I$1125,2,FALSE),"")</f>
        <v>CHOCO</v>
      </c>
      <c r="M2856" s="23" t="str">
        <f>+IFERROR(VLOOKUP(#REF!,[2]ORDINALES!$H$2:$I$382,2,FALSE),"")</f>
        <v/>
      </c>
      <c r="N2856" s="23" t="str">
        <f>IFERROR(VLOOKUP(U2856,'[2]Lista Willy'!$B$11:$D$14,3,FALSE),"")</f>
        <v>REC_11</v>
      </c>
      <c r="O2856" s="24"/>
      <c r="P2856" s="90">
        <v>88012</v>
      </c>
      <c r="Q2856" s="90" t="s">
        <v>540</v>
      </c>
      <c r="R2856" s="90" t="s">
        <v>2496</v>
      </c>
      <c r="S2856" s="90" t="s">
        <v>2732</v>
      </c>
      <c r="T2856" s="90" t="s">
        <v>2496</v>
      </c>
      <c r="U2856" s="90" t="s">
        <v>52</v>
      </c>
      <c r="V2856" s="94" t="s">
        <v>53</v>
      </c>
      <c r="W2856" s="90" t="s">
        <v>54</v>
      </c>
      <c r="X2856" s="90" t="s">
        <v>55</v>
      </c>
      <c r="Y2856" s="90" t="s">
        <v>2649</v>
      </c>
      <c r="Z2856" s="87">
        <v>22206800</v>
      </c>
      <c r="AA2856" s="120"/>
      <c r="AB2856" s="87"/>
      <c r="AC2856" s="87"/>
      <c r="AD2856" s="87"/>
      <c r="AE2856" s="120">
        <v>22206800</v>
      </c>
      <c r="AF2856" s="120"/>
      <c r="AG2856" s="89">
        <v>0</v>
      </c>
      <c r="AH2856" s="90" t="s">
        <v>567</v>
      </c>
      <c r="AI2856" s="90" t="s">
        <v>2120</v>
      </c>
      <c r="AJ2856" s="90" t="s">
        <v>2734</v>
      </c>
      <c r="AK2856" s="90"/>
      <c r="AL2856" s="90" t="s">
        <v>57</v>
      </c>
      <c r="AM2856" s="90"/>
      <c r="AN2856" s="90" t="s">
        <v>57</v>
      </c>
      <c r="AO2856" s="90"/>
      <c r="AP2856" s="90" t="s">
        <v>57</v>
      </c>
      <c r="AQ2856" s="90"/>
      <c r="AR2856" s="90" t="s">
        <v>57</v>
      </c>
      <c r="AS2856" s="90" t="s">
        <v>60</v>
      </c>
      <c r="AT2856" s="90" t="s">
        <v>61</v>
      </c>
      <c r="AU2856" s="97" t="s">
        <v>62</v>
      </c>
      <c r="AV2856" s="98" t="s">
        <v>272</v>
      </c>
      <c r="AW2856" s="98" t="s">
        <v>335</v>
      </c>
      <c r="AX2856" s="97">
        <v>3202004</v>
      </c>
      <c r="AY2856" s="98" t="s">
        <v>336</v>
      </c>
      <c r="AZ2856" s="98" t="s">
        <v>888</v>
      </c>
      <c r="BA2856" s="24"/>
    </row>
    <row r="2857" spans="1:53" ht="84.75" customHeight="1">
      <c r="A2857" s="23"/>
      <c r="B2857" s="23"/>
      <c r="C2857" s="23"/>
      <c r="D2857" s="23"/>
      <c r="E2857" s="23"/>
      <c r="F2857" s="23"/>
      <c r="G2857" s="23"/>
      <c r="H2857" s="23"/>
      <c r="I2857" s="23"/>
      <c r="J2857" s="23"/>
      <c r="K2857" s="23"/>
      <c r="L2857" s="23"/>
      <c r="M2857" s="23"/>
      <c r="N2857" s="23"/>
      <c r="O2857" s="24"/>
      <c r="P2857" s="90">
        <v>88013</v>
      </c>
      <c r="Q2857" s="90" t="s">
        <v>540</v>
      </c>
      <c r="R2857" s="90" t="s">
        <v>2496</v>
      </c>
      <c r="S2857" s="90" t="s">
        <v>2732</v>
      </c>
      <c r="T2857" s="90" t="s">
        <v>2496</v>
      </c>
      <c r="U2857" s="90" t="s">
        <v>52</v>
      </c>
      <c r="V2857" s="94" t="s">
        <v>53</v>
      </c>
      <c r="W2857" s="90" t="s">
        <v>54</v>
      </c>
      <c r="X2857" s="90" t="s">
        <v>55</v>
      </c>
      <c r="Y2857" s="90" t="s">
        <v>2738</v>
      </c>
      <c r="Z2857" s="87">
        <v>23000000</v>
      </c>
      <c r="AA2857" s="120"/>
      <c r="AB2857" s="87"/>
      <c r="AC2857" s="87"/>
      <c r="AD2857" s="87"/>
      <c r="AE2857" s="120">
        <v>23000000</v>
      </c>
      <c r="AF2857" s="120"/>
      <c r="AG2857" s="89">
        <v>0</v>
      </c>
      <c r="AH2857" s="90" t="s">
        <v>567</v>
      </c>
      <c r="AI2857" s="90" t="s">
        <v>2120</v>
      </c>
      <c r="AJ2857" s="90" t="s">
        <v>2734</v>
      </c>
      <c r="AK2857" s="90"/>
      <c r="AL2857" s="90" t="s">
        <v>57</v>
      </c>
      <c r="AM2857" s="90"/>
      <c r="AN2857" s="90" t="s">
        <v>57</v>
      </c>
      <c r="AO2857" s="90"/>
      <c r="AP2857" s="90" t="s">
        <v>57</v>
      </c>
      <c r="AQ2857" s="90"/>
      <c r="AR2857" s="90" t="s">
        <v>57</v>
      </c>
      <c r="AS2857" s="90" t="s">
        <v>60</v>
      </c>
      <c r="AT2857" s="90" t="s">
        <v>61</v>
      </c>
      <c r="AU2857" s="97" t="s">
        <v>62</v>
      </c>
      <c r="AV2857" s="98" t="s">
        <v>272</v>
      </c>
      <c r="AW2857" s="98" t="s">
        <v>335</v>
      </c>
      <c r="AX2857" s="97">
        <v>3202004</v>
      </c>
      <c r="AY2857" s="98" t="s">
        <v>336</v>
      </c>
      <c r="AZ2857" s="98" t="s">
        <v>337</v>
      </c>
      <c r="BA2857" s="24"/>
    </row>
    <row r="2858" spans="1:53" ht="84.75" customHeight="1">
      <c r="A2858" s="23"/>
      <c r="B2858" s="23"/>
      <c r="C2858" s="23"/>
      <c r="D2858" s="23"/>
      <c r="E2858" s="23"/>
      <c r="F2858" s="23"/>
      <c r="G2858" s="23"/>
      <c r="H2858" s="23"/>
      <c r="I2858" s="23"/>
      <c r="J2858" s="23"/>
      <c r="K2858" s="23"/>
      <c r="L2858" s="23"/>
      <c r="M2858" s="23"/>
      <c r="N2858" s="23"/>
      <c r="O2858" s="24"/>
      <c r="P2858" s="90">
        <v>88014</v>
      </c>
      <c r="Q2858" s="90" t="s">
        <v>540</v>
      </c>
      <c r="R2858" s="90" t="s">
        <v>2496</v>
      </c>
      <c r="S2858" s="90" t="s">
        <v>2732</v>
      </c>
      <c r="T2858" s="90" t="s">
        <v>2496</v>
      </c>
      <c r="U2858" s="90" t="s">
        <v>52</v>
      </c>
      <c r="V2858" s="94" t="s">
        <v>53</v>
      </c>
      <c r="W2858" s="90" t="s">
        <v>54</v>
      </c>
      <c r="X2858" s="90" t="s">
        <v>55</v>
      </c>
      <c r="Y2858" s="90" t="s">
        <v>2576</v>
      </c>
      <c r="Z2858" s="87">
        <v>42646120</v>
      </c>
      <c r="AA2858" s="120"/>
      <c r="AB2858" s="87"/>
      <c r="AC2858" s="87"/>
      <c r="AD2858" s="87"/>
      <c r="AE2858" s="120">
        <v>42646120</v>
      </c>
      <c r="AF2858" s="120"/>
      <c r="AG2858" s="89">
        <v>0</v>
      </c>
      <c r="AH2858" s="90" t="s">
        <v>567</v>
      </c>
      <c r="AI2858" s="90" t="s">
        <v>2120</v>
      </c>
      <c r="AJ2858" s="90" t="s">
        <v>2734</v>
      </c>
      <c r="AK2858" s="90"/>
      <c r="AL2858" s="90" t="s">
        <v>57</v>
      </c>
      <c r="AM2858" s="90"/>
      <c r="AN2858" s="90" t="s">
        <v>57</v>
      </c>
      <c r="AO2858" s="90"/>
      <c r="AP2858" s="90" t="s">
        <v>57</v>
      </c>
      <c r="AQ2858" s="90"/>
      <c r="AR2858" s="90" t="s">
        <v>57</v>
      </c>
      <c r="AS2858" s="90" t="s">
        <v>60</v>
      </c>
      <c r="AT2858" s="90" t="s">
        <v>61</v>
      </c>
      <c r="AU2858" s="97" t="s">
        <v>62</v>
      </c>
      <c r="AV2858" s="98" t="s">
        <v>272</v>
      </c>
      <c r="AW2858" s="98" t="s">
        <v>335</v>
      </c>
      <c r="AX2858" s="97">
        <v>3202004</v>
      </c>
      <c r="AY2858" s="98" t="s">
        <v>336</v>
      </c>
      <c r="AZ2858" s="98" t="s">
        <v>888</v>
      </c>
      <c r="BA2858" s="24"/>
    </row>
    <row r="2859" spans="1:53" ht="84.75" customHeight="1">
      <c r="A2859" s="23"/>
      <c r="B2859" s="23"/>
      <c r="C2859" s="23"/>
      <c r="D2859" s="23"/>
      <c r="E2859" s="23"/>
      <c r="F2859" s="23"/>
      <c r="G2859" s="23"/>
      <c r="H2859" s="23"/>
      <c r="I2859" s="23"/>
      <c r="J2859" s="23"/>
      <c r="K2859" s="23"/>
      <c r="L2859" s="23"/>
      <c r="M2859" s="23"/>
      <c r="N2859" s="23"/>
      <c r="O2859" s="24"/>
      <c r="P2859" s="90">
        <v>88015</v>
      </c>
      <c r="Q2859" s="90" t="s">
        <v>540</v>
      </c>
      <c r="R2859" s="90" t="s">
        <v>2496</v>
      </c>
      <c r="S2859" s="90" t="s">
        <v>2732</v>
      </c>
      <c r="T2859" s="90" t="s">
        <v>2496</v>
      </c>
      <c r="U2859" s="90" t="s">
        <v>52</v>
      </c>
      <c r="V2859" s="94" t="s">
        <v>53</v>
      </c>
      <c r="W2859" s="90" t="s">
        <v>54</v>
      </c>
      <c r="X2859" s="90" t="s">
        <v>55</v>
      </c>
      <c r="Y2859" s="90" t="s">
        <v>2607</v>
      </c>
      <c r="Z2859" s="87">
        <v>2005500</v>
      </c>
      <c r="AA2859" s="120"/>
      <c r="AB2859" s="87"/>
      <c r="AC2859" s="87"/>
      <c r="AD2859" s="87"/>
      <c r="AE2859" s="120">
        <v>2005500</v>
      </c>
      <c r="AF2859" s="120"/>
      <c r="AG2859" s="89">
        <v>0</v>
      </c>
      <c r="AH2859" s="90" t="s">
        <v>567</v>
      </c>
      <c r="AI2859" s="90" t="s">
        <v>2120</v>
      </c>
      <c r="AJ2859" s="90" t="s">
        <v>2734</v>
      </c>
      <c r="AK2859" s="90"/>
      <c r="AL2859" s="90" t="s">
        <v>57</v>
      </c>
      <c r="AM2859" s="90"/>
      <c r="AN2859" s="90" t="s">
        <v>57</v>
      </c>
      <c r="AO2859" s="90"/>
      <c r="AP2859" s="90" t="s">
        <v>57</v>
      </c>
      <c r="AQ2859" s="90"/>
      <c r="AR2859" s="90" t="s">
        <v>57</v>
      </c>
      <c r="AS2859" s="90" t="s">
        <v>60</v>
      </c>
      <c r="AT2859" s="90" t="s">
        <v>61</v>
      </c>
      <c r="AU2859" s="97" t="s">
        <v>62</v>
      </c>
      <c r="AV2859" s="98" t="s">
        <v>63</v>
      </c>
      <c r="AW2859" s="98" t="s">
        <v>64</v>
      </c>
      <c r="AX2859" s="97">
        <v>3202008</v>
      </c>
      <c r="AY2859" s="98" t="s">
        <v>65</v>
      </c>
      <c r="AZ2859" s="98" t="s">
        <v>175</v>
      </c>
      <c r="BA2859" s="24"/>
    </row>
    <row r="2860" spans="1:53" ht="84.75" customHeight="1">
      <c r="A2860" s="23"/>
      <c r="B2860" s="23"/>
      <c r="C2860" s="23"/>
      <c r="D2860" s="23"/>
      <c r="E2860" s="23"/>
      <c r="F2860" s="23"/>
      <c r="G2860" s="23"/>
      <c r="H2860" s="23"/>
      <c r="I2860" s="23"/>
      <c r="J2860" s="23"/>
      <c r="K2860" s="23"/>
      <c r="L2860" s="23"/>
      <c r="M2860" s="23"/>
      <c r="N2860" s="23"/>
      <c r="O2860" s="24"/>
      <c r="P2860" s="90">
        <v>88016</v>
      </c>
      <c r="Q2860" s="90" t="s">
        <v>540</v>
      </c>
      <c r="R2860" s="90" t="s">
        <v>2496</v>
      </c>
      <c r="S2860" s="90" t="s">
        <v>2732</v>
      </c>
      <c r="T2860" s="90" t="s">
        <v>2496</v>
      </c>
      <c r="U2860" s="90" t="s">
        <v>52</v>
      </c>
      <c r="V2860" s="94" t="s">
        <v>53</v>
      </c>
      <c r="W2860" s="90" t="s">
        <v>54</v>
      </c>
      <c r="X2860" s="90" t="s">
        <v>55</v>
      </c>
      <c r="Y2860" s="90" t="s">
        <v>2739</v>
      </c>
      <c r="Z2860" s="87">
        <v>42646120</v>
      </c>
      <c r="AA2860" s="120"/>
      <c r="AB2860" s="87"/>
      <c r="AC2860" s="87"/>
      <c r="AD2860" s="87"/>
      <c r="AE2860" s="120">
        <v>42646120</v>
      </c>
      <c r="AF2860" s="120"/>
      <c r="AG2860" s="89">
        <v>0</v>
      </c>
      <c r="AH2860" s="90" t="s">
        <v>567</v>
      </c>
      <c r="AI2860" s="90" t="s">
        <v>2120</v>
      </c>
      <c r="AJ2860" s="90" t="s">
        <v>2734</v>
      </c>
      <c r="AK2860" s="90"/>
      <c r="AL2860" s="90" t="s">
        <v>57</v>
      </c>
      <c r="AM2860" s="90"/>
      <c r="AN2860" s="90" t="s">
        <v>57</v>
      </c>
      <c r="AO2860" s="90"/>
      <c r="AP2860" s="90" t="s">
        <v>57</v>
      </c>
      <c r="AQ2860" s="90"/>
      <c r="AR2860" s="90" t="s">
        <v>57</v>
      </c>
      <c r="AS2860" s="90" t="s">
        <v>60</v>
      </c>
      <c r="AT2860" s="90" t="s">
        <v>61</v>
      </c>
      <c r="AU2860" s="97" t="s">
        <v>62</v>
      </c>
      <c r="AV2860" s="98" t="s">
        <v>63</v>
      </c>
      <c r="AW2860" s="98" t="s">
        <v>64</v>
      </c>
      <c r="AX2860" s="97">
        <v>3202008</v>
      </c>
      <c r="AY2860" s="98" t="s">
        <v>65</v>
      </c>
      <c r="AZ2860" s="98" t="s">
        <v>175</v>
      </c>
      <c r="BA2860" s="24"/>
    </row>
    <row r="2861" spans="1:53" ht="84.75" customHeight="1">
      <c r="A2861" s="23"/>
      <c r="B2861" s="23"/>
      <c r="C2861" s="23"/>
      <c r="D2861" s="23"/>
      <c r="E2861" s="23"/>
      <c r="F2861" s="23"/>
      <c r="G2861" s="23"/>
      <c r="H2861" s="23"/>
      <c r="I2861" s="23"/>
      <c r="J2861" s="23"/>
      <c r="K2861" s="23"/>
      <c r="L2861" s="23"/>
      <c r="M2861" s="23"/>
      <c r="N2861" s="23"/>
      <c r="O2861" s="24"/>
      <c r="P2861" s="90">
        <v>88017</v>
      </c>
      <c r="Q2861" s="90" t="s">
        <v>540</v>
      </c>
      <c r="R2861" s="90" t="s">
        <v>2496</v>
      </c>
      <c r="S2861" s="90" t="s">
        <v>2732</v>
      </c>
      <c r="T2861" s="90" t="s">
        <v>2496</v>
      </c>
      <c r="U2861" s="90" t="s">
        <v>52</v>
      </c>
      <c r="V2861" s="94" t="s">
        <v>53</v>
      </c>
      <c r="W2861" s="90" t="s">
        <v>54</v>
      </c>
      <c r="X2861" s="90" t="s">
        <v>55</v>
      </c>
      <c r="Y2861" s="90" t="s">
        <v>2740</v>
      </c>
      <c r="Z2861" s="87">
        <v>20000000</v>
      </c>
      <c r="AA2861" s="120"/>
      <c r="AB2861" s="87"/>
      <c r="AC2861" s="87"/>
      <c r="AD2861" s="87"/>
      <c r="AE2861" s="120">
        <v>20000000</v>
      </c>
      <c r="AF2861" s="120"/>
      <c r="AG2861" s="89">
        <v>0</v>
      </c>
      <c r="AH2861" s="90" t="s">
        <v>567</v>
      </c>
      <c r="AI2861" s="90" t="s">
        <v>2120</v>
      </c>
      <c r="AJ2861" s="90" t="s">
        <v>2734</v>
      </c>
      <c r="AK2861" s="90"/>
      <c r="AL2861" s="90" t="s">
        <v>57</v>
      </c>
      <c r="AM2861" s="90"/>
      <c r="AN2861" s="90" t="s">
        <v>57</v>
      </c>
      <c r="AO2861" s="90"/>
      <c r="AP2861" s="90" t="s">
        <v>57</v>
      </c>
      <c r="AQ2861" s="90"/>
      <c r="AR2861" s="90" t="s">
        <v>57</v>
      </c>
      <c r="AS2861" s="90" t="s">
        <v>60</v>
      </c>
      <c r="AT2861" s="90" t="s">
        <v>61</v>
      </c>
      <c r="AU2861" s="97" t="s">
        <v>62</v>
      </c>
      <c r="AV2861" s="98" t="s">
        <v>63</v>
      </c>
      <c r="AW2861" s="98" t="s">
        <v>64</v>
      </c>
      <c r="AX2861" s="97">
        <v>3202008</v>
      </c>
      <c r="AY2861" s="98" t="s">
        <v>65</v>
      </c>
      <c r="AZ2861" s="98" t="s">
        <v>175</v>
      </c>
      <c r="BA2861" s="24"/>
    </row>
    <row r="2862" spans="1:53" ht="84.75" customHeight="1">
      <c r="A2862" s="23"/>
      <c r="B2862" s="23"/>
      <c r="C2862" s="23"/>
      <c r="D2862" s="23"/>
      <c r="E2862" s="23"/>
      <c r="F2862" s="23"/>
      <c r="G2862" s="23"/>
      <c r="H2862" s="23"/>
      <c r="I2862" s="23"/>
      <c r="J2862" s="23"/>
      <c r="K2862" s="23"/>
      <c r="L2862" s="23"/>
      <c r="M2862" s="23"/>
      <c r="N2862" s="23"/>
      <c r="O2862" s="24"/>
      <c r="P2862" s="90">
        <v>88018</v>
      </c>
      <c r="Q2862" s="90" t="s">
        <v>540</v>
      </c>
      <c r="R2862" s="90" t="s">
        <v>2496</v>
      </c>
      <c r="S2862" s="90" t="s">
        <v>2732</v>
      </c>
      <c r="T2862" s="90" t="s">
        <v>2496</v>
      </c>
      <c r="U2862" s="90" t="s">
        <v>52</v>
      </c>
      <c r="V2862" s="94" t="s">
        <v>53</v>
      </c>
      <c r="W2862" s="90" t="s">
        <v>54</v>
      </c>
      <c r="X2862" s="90" t="s">
        <v>55</v>
      </c>
      <c r="Y2862" s="90" t="s">
        <v>2741</v>
      </c>
      <c r="Z2862" s="87">
        <v>30000000</v>
      </c>
      <c r="AA2862" s="120"/>
      <c r="AB2862" s="87"/>
      <c r="AC2862" s="87"/>
      <c r="AD2862" s="87"/>
      <c r="AE2862" s="120">
        <v>30000000</v>
      </c>
      <c r="AF2862" s="120"/>
      <c r="AG2862" s="89">
        <v>0</v>
      </c>
      <c r="AH2862" s="90" t="s">
        <v>567</v>
      </c>
      <c r="AI2862" s="90" t="s">
        <v>2120</v>
      </c>
      <c r="AJ2862" s="90" t="s">
        <v>2734</v>
      </c>
      <c r="AK2862" s="90"/>
      <c r="AL2862" s="90" t="s">
        <v>57</v>
      </c>
      <c r="AM2862" s="90"/>
      <c r="AN2862" s="90" t="s">
        <v>57</v>
      </c>
      <c r="AO2862" s="90"/>
      <c r="AP2862" s="90" t="s">
        <v>57</v>
      </c>
      <c r="AQ2862" s="90"/>
      <c r="AR2862" s="90" t="s">
        <v>57</v>
      </c>
      <c r="AS2862" s="90" t="s">
        <v>60</v>
      </c>
      <c r="AT2862" s="90" t="s">
        <v>61</v>
      </c>
      <c r="AU2862" s="97" t="s">
        <v>62</v>
      </c>
      <c r="AV2862" s="98" t="s">
        <v>63</v>
      </c>
      <c r="AW2862" s="98" t="s">
        <v>64</v>
      </c>
      <c r="AX2862" s="97">
        <v>3202008</v>
      </c>
      <c r="AY2862" s="98" t="s">
        <v>65</v>
      </c>
      <c r="AZ2862" s="98" t="s">
        <v>175</v>
      </c>
      <c r="BA2862" s="24"/>
    </row>
    <row r="2863" spans="1:53" ht="84.75" customHeight="1">
      <c r="A2863" s="23"/>
      <c r="B2863" s="23"/>
      <c r="C2863" s="23"/>
      <c r="D2863" s="23"/>
      <c r="E2863" s="23"/>
      <c r="F2863" s="23"/>
      <c r="G2863" s="23"/>
      <c r="H2863" s="23"/>
      <c r="I2863" s="23"/>
      <c r="J2863" s="23"/>
      <c r="K2863" s="23"/>
      <c r="L2863" s="23"/>
      <c r="M2863" s="23"/>
      <c r="N2863" s="23"/>
      <c r="O2863" s="24"/>
      <c r="P2863" s="90">
        <v>88019</v>
      </c>
      <c r="Q2863" s="90" t="s">
        <v>540</v>
      </c>
      <c r="R2863" s="90" t="s">
        <v>2496</v>
      </c>
      <c r="S2863" s="90" t="s">
        <v>2732</v>
      </c>
      <c r="T2863" s="90" t="s">
        <v>2496</v>
      </c>
      <c r="U2863" s="90" t="s">
        <v>52</v>
      </c>
      <c r="V2863" s="94" t="s">
        <v>53</v>
      </c>
      <c r="W2863" s="90" t="s">
        <v>54</v>
      </c>
      <c r="X2863" s="90" t="s">
        <v>55</v>
      </c>
      <c r="Y2863" s="90" t="s">
        <v>2701</v>
      </c>
      <c r="Z2863" s="87">
        <v>22206800</v>
      </c>
      <c r="AA2863" s="120"/>
      <c r="AB2863" s="87"/>
      <c r="AC2863" s="87"/>
      <c r="AD2863" s="87"/>
      <c r="AE2863" s="120">
        <v>22206800</v>
      </c>
      <c r="AF2863" s="120"/>
      <c r="AG2863" s="89">
        <v>0</v>
      </c>
      <c r="AH2863" s="90" t="s">
        <v>567</v>
      </c>
      <c r="AI2863" s="90" t="s">
        <v>2120</v>
      </c>
      <c r="AJ2863" s="90" t="s">
        <v>2734</v>
      </c>
      <c r="AK2863" s="90"/>
      <c r="AL2863" s="90" t="s">
        <v>57</v>
      </c>
      <c r="AM2863" s="90"/>
      <c r="AN2863" s="90" t="s">
        <v>57</v>
      </c>
      <c r="AO2863" s="90"/>
      <c r="AP2863" s="90" t="s">
        <v>57</v>
      </c>
      <c r="AQ2863" s="90"/>
      <c r="AR2863" s="90" t="s">
        <v>57</v>
      </c>
      <c r="AS2863" s="90" t="s">
        <v>60</v>
      </c>
      <c r="AT2863" s="90" t="s">
        <v>61</v>
      </c>
      <c r="AU2863" s="97" t="s">
        <v>62</v>
      </c>
      <c r="AV2863" s="98" t="s">
        <v>63</v>
      </c>
      <c r="AW2863" s="98" t="s">
        <v>64</v>
      </c>
      <c r="AX2863" s="97">
        <v>3202008</v>
      </c>
      <c r="AY2863" s="98" t="s">
        <v>65</v>
      </c>
      <c r="AZ2863" s="98" t="s">
        <v>175</v>
      </c>
      <c r="BA2863" s="24"/>
    </row>
    <row r="2864" spans="1:53" ht="84.75" customHeight="1">
      <c r="A2864" s="23"/>
      <c r="B2864" s="23"/>
      <c r="C2864" s="23"/>
      <c r="D2864" s="23"/>
      <c r="E2864" s="23"/>
      <c r="F2864" s="23"/>
      <c r="G2864" s="23"/>
      <c r="H2864" s="23"/>
      <c r="I2864" s="23"/>
      <c r="J2864" s="23"/>
      <c r="K2864" s="23"/>
      <c r="L2864" s="23"/>
      <c r="M2864" s="23"/>
      <c r="N2864" s="23"/>
      <c r="O2864" s="24"/>
      <c r="P2864" s="90">
        <v>88020</v>
      </c>
      <c r="Q2864" s="90" t="s">
        <v>540</v>
      </c>
      <c r="R2864" s="90" t="s">
        <v>2496</v>
      </c>
      <c r="S2864" s="90" t="s">
        <v>2732</v>
      </c>
      <c r="T2864" s="90" t="s">
        <v>2496</v>
      </c>
      <c r="U2864" s="90" t="s">
        <v>52</v>
      </c>
      <c r="V2864" s="94" t="s">
        <v>53</v>
      </c>
      <c r="W2864" s="90" t="s">
        <v>54</v>
      </c>
      <c r="X2864" s="90" t="s">
        <v>55</v>
      </c>
      <c r="Y2864" s="90" t="s">
        <v>2742</v>
      </c>
      <c r="Z2864" s="87">
        <v>30000000</v>
      </c>
      <c r="AA2864" s="120"/>
      <c r="AB2864" s="87"/>
      <c r="AC2864" s="87"/>
      <c r="AD2864" s="87"/>
      <c r="AE2864" s="120">
        <v>30000000</v>
      </c>
      <c r="AF2864" s="120"/>
      <c r="AG2864" s="89">
        <v>0</v>
      </c>
      <c r="AH2864" s="90" t="s">
        <v>567</v>
      </c>
      <c r="AI2864" s="90" t="s">
        <v>2120</v>
      </c>
      <c r="AJ2864" s="90" t="s">
        <v>2734</v>
      </c>
      <c r="AK2864" s="90"/>
      <c r="AL2864" s="90" t="s">
        <v>57</v>
      </c>
      <c r="AM2864" s="90"/>
      <c r="AN2864" s="90" t="s">
        <v>57</v>
      </c>
      <c r="AO2864" s="90"/>
      <c r="AP2864" s="90" t="s">
        <v>57</v>
      </c>
      <c r="AQ2864" s="90"/>
      <c r="AR2864" s="90" t="s">
        <v>57</v>
      </c>
      <c r="AS2864" s="90" t="s">
        <v>60</v>
      </c>
      <c r="AT2864" s="90" t="s">
        <v>61</v>
      </c>
      <c r="AU2864" s="97" t="s">
        <v>62</v>
      </c>
      <c r="AV2864" s="98" t="s">
        <v>63</v>
      </c>
      <c r="AW2864" s="98" t="s">
        <v>64</v>
      </c>
      <c r="AX2864" s="97">
        <v>3202008</v>
      </c>
      <c r="AY2864" s="98" t="s">
        <v>65</v>
      </c>
      <c r="AZ2864" s="98" t="s">
        <v>175</v>
      </c>
      <c r="BA2864" s="24"/>
    </row>
    <row r="2865" spans="1:53" ht="84.75" customHeight="1">
      <c r="A2865" s="23"/>
      <c r="B2865" s="23"/>
      <c r="C2865" s="23"/>
      <c r="D2865" s="23"/>
      <c r="E2865" s="23"/>
      <c r="F2865" s="23"/>
      <c r="G2865" s="23"/>
      <c r="H2865" s="23"/>
      <c r="I2865" s="23"/>
      <c r="J2865" s="23"/>
      <c r="K2865" s="23"/>
      <c r="L2865" s="23"/>
      <c r="M2865" s="23"/>
      <c r="N2865" s="23"/>
      <c r="O2865" s="24"/>
      <c r="P2865" s="90">
        <v>88021</v>
      </c>
      <c r="Q2865" s="90" t="s">
        <v>540</v>
      </c>
      <c r="R2865" s="90" t="s">
        <v>2496</v>
      </c>
      <c r="S2865" s="90" t="s">
        <v>2732</v>
      </c>
      <c r="T2865" s="90" t="s">
        <v>2496</v>
      </c>
      <c r="U2865" s="90" t="s">
        <v>52</v>
      </c>
      <c r="V2865" s="94" t="s">
        <v>53</v>
      </c>
      <c r="W2865" s="90" t="s">
        <v>54</v>
      </c>
      <c r="X2865" s="90" t="s">
        <v>55</v>
      </c>
      <c r="Y2865" s="90" t="s">
        <v>2684</v>
      </c>
      <c r="Z2865" s="87">
        <v>22650000</v>
      </c>
      <c r="AA2865" s="120"/>
      <c r="AB2865" s="87"/>
      <c r="AC2865" s="87"/>
      <c r="AD2865" s="87"/>
      <c r="AE2865" s="120">
        <v>22650000</v>
      </c>
      <c r="AF2865" s="120"/>
      <c r="AG2865" s="89">
        <v>0</v>
      </c>
      <c r="AH2865" s="90" t="s">
        <v>567</v>
      </c>
      <c r="AI2865" s="90" t="s">
        <v>2120</v>
      </c>
      <c r="AJ2865" s="90" t="s">
        <v>2734</v>
      </c>
      <c r="AK2865" s="90"/>
      <c r="AL2865" s="90" t="s">
        <v>57</v>
      </c>
      <c r="AM2865" s="90"/>
      <c r="AN2865" s="90" t="s">
        <v>57</v>
      </c>
      <c r="AO2865" s="90"/>
      <c r="AP2865" s="90" t="s">
        <v>57</v>
      </c>
      <c r="AQ2865" s="90"/>
      <c r="AR2865" s="90" t="s">
        <v>57</v>
      </c>
      <c r="AS2865" s="90" t="s">
        <v>60</v>
      </c>
      <c r="AT2865" s="90" t="s">
        <v>61</v>
      </c>
      <c r="AU2865" s="97" t="s">
        <v>62</v>
      </c>
      <c r="AV2865" s="98" t="s">
        <v>63</v>
      </c>
      <c r="AW2865" s="98" t="s">
        <v>64</v>
      </c>
      <c r="AX2865" s="97">
        <v>3202008</v>
      </c>
      <c r="AY2865" s="98" t="s">
        <v>65</v>
      </c>
      <c r="AZ2865" s="98" t="s">
        <v>175</v>
      </c>
      <c r="BA2865" s="24"/>
    </row>
    <row r="2866" spans="1:53" ht="84.75" customHeight="1">
      <c r="A2866" s="23"/>
      <c r="B2866" s="23"/>
      <c r="C2866" s="23"/>
      <c r="D2866" s="23"/>
      <c r="E2866" s="23"/>
      <c r="F2866" s="23"/>
      <c r="G2866" s="23"/>
      <c r="H2866" s="23"/>
      <c r="I2866" s="23"/>
      <c r="J2866" s="23"/>
      <c r="K2866" s="23"/>
      <c r="L2866" s="23"/>
      <c r="M2866" s="23"/>
      <c r="N2866" s="23"/>
      <c r="O2866" s="24"/>
      <c r="P2866" s="90">
        <v>88022</v>
      </c>
      <c r="Q2866" s="90" t="s">
        <v>540</v>
      </c>
      <c r="R2866" s="90" t="s">
        <v>2496</v>
      </c>
      <c r="S2866" s="90" t="s">
        <v>2732</v>
      </c>
      <c r="T2866" s="90" t="s">
        <v>2496</v>
      </c>
      <c r="U2866" s="90" t="s">
        <v>52</v>
      </c>
      <c r="V2866" s="94" t="s">
        <v>53</v>
      </c>
      <c r="W2866" s="90" t="s">
        <v>54</v>
      </c>
      <c r="X2866" s="90" t="s">
        <v>55</v>
      </c>
      <c r="Y2866" s="90" t="s">
        <v>2619</v>
      </c>
      <c r="Z2866" s="87">
        <v>3500000</v>
      </c>
      <c r="AA2866" s="120"/>
      <c r="AB2866" s="87"/>
      <c r="AC2866" s="87"/>
      <c r="AD2866" s="87"/>
      <c r="AE2866" s="120">
        <v>3500000</v>
      </c>
      <c r="AF2866" s="120"/>
      <c r="AG2866" s="89">
        <v>0</v>
      </c>
      <c r="AH2866" s="90" t="s">
        <v>567</v>
      </c>
      <c r="AI2866" s="90" t="s">
        <v>2120</v>
      </c>
      <c r="AJ2866" s="90" t="s">
        <v>2734</v>
      </c>
      <c r="AK2866" s="90"/>
      <c r="AL2866" s="90" t="s">
        <v>57</v>
      </c>
      <c r="AM2866" s="90"/>
      <c r="AN2866" s="90" t="s">
        <v>57</v>
      </c>
      <c r="AO2866" s="90"/>
      <c r="AP2866" s="90" t="s">
        <v>57</v>
      </c>
      <c r="AQ2866" s="90"/>
      <c r="AR2866" s="90" t="s">
        <v>57</v>
      </c>
      <c r="AS2866" s="90" t="s">
        <v>60</v>
      </c>
      <c r="AT2866" s="90" t="s">
        <v>61</v>
      </c>
      <c r="AU2866" s="97" t="s">
        <v>62</v>
      </c>
      <c r="AV2866" s="98" t="s">
        <v>63</v>
      </c>
      <c r="AW2866" s="98" t="s">
        <v>64</v>
      </c>
      <c r="AX2866" s="97">
        <v>3202008</v>
      </c>
      <c r="AY2866" s="98" t="s">
        <v>65</v>
      </c>
      <c r="AZ2866" s="98" t="s">
        <v>175</v>
      </c>
      <c r="BA2866" s="24"/>
    </row>
    <row r="2867" spans="1:53" ht="84.75" customHeight="1">
      <c r="A2867" s="23"/>
      <c r="B2867" s="23"/>
      <c r="C2867" s="23"/>
      <c r="D2867" s="23"/>
      <c r="E2867" s="23"/>
      <c r="F2867" s="23"/>
      <c r="G2867" s="23"/>
      <c r="H2867" s="23"/>
      <c r="I2867" s="23"/>
      <c r="J2867" s="23"/>
      <c r="K2867" s="23"/>
      <c r="L2867" s="23"/>
      <c r="M2867" s="23"/>
      <c r="N2867" s="23"/>
      <c r="O2867" s="24"/>
      <c r="P2867" s="90">
        <v>88023</v>
      </c>
      <c r="Q2867" s="90" t="s">
        <v>540</v>
      </c>
      <c r="R2867" s="90" t="s">
        <v>2496</v>
      </c>
      <c r="S2867" s="90" t="s">
        <v>2732</v>
      </c>
      <c r="T2867" s="90" t="s">
        <v>2496</v>
      </c>
      <c r="U2867" s="90" t="s">
        <v>153</v>
      </c>
      <c r="V2867" s="94" t="s">
        <v>154</v>
      </c>
      <c r="W2867" s="90" t="s">
        <v>54</v>
      </c>
      <c r="X2867" s="90" t="s">
        <v>55</v>
      </c>
      <c r="Y2867" s="90" t="s">
        <v>2743</v>
      </c>
      <c r="Z2867" s="87">
        <v>15000000</v>
      </c>
      <c r="AA2867" s="120"/>
      <c r="AB2867" s="87"/>
      <c r="AC2867" s="87"/>
      <c r="AD2867" s="87"/>
      <c r="AE2867" s="120">
        <v>15000000</v>
      </c>
      <c r="AF2867" s="120"/>
      <c r="AG2867" s="89">
        <v>0</v>
      </c>
      <c r="AH2867" s="90" t="s">
        <v>567</v>
      </c>
      <c r="AI2867" s="90" t="s">
        <v>2120</v>
      </c>
      <c r="AJ2867" s="90" t="s">
        <v>2734</v>
      </c>
      <c r="AK2867" s="90"/>
      <c r="AL2867" s="90" t="s">
        <v>57</v>
      </c>
      <c r="AM2867" s="90"/>
      <c r="AN2867" s="90" t="s">
        <v>57</v>
      </c>
      <c r="AO2867" s="90"/>
      <c r="AP2867" s="90" t="s">
        <v>57</v>
      </c>
      <c r="AQ2867" s="90"/>
      <c r="AR2867" s="90" t="s">
        <v>57</v>
      </c>
      <c r="AS2867" s="90" t="s">
        <v>60</v>
      </c>
      <c r="AT2867" s="90" t="s">
        <v>61</v>
      </c>
      <c r="AU2867" s="97" t="s">
        <v>62</v>
      </c>
      <c r="AV2867" s="98" t="s">
        <v>272</v>
      </c>
      <c r="AW2867" s="98" t="s">
        <v>273</v>
      </c>
      <c r="AX2867" s="97">
        <v>3202010</v>
      </c>
      <c r="AY2867" s="98" t="s">
        <v>274</v>
      </c>
      <c r="AZ2867" s="98" t="s">
        <v>407</v>
      </c>
      <c r="BA2867" s="24"/>
    </row>
    <row r="2868" spans="1:53" ht="84.75" customHeight="1">
      <c r="A2868" s="23"/>
      <c r="B2868" s="23"/>
      <c r="C2868" s="23"/>
      <c r="D2868" s="23"/>
      <c r="E2868" s="23"/>
      <c r="F2868" s="23"/>
      <c r="G2868" s="23"/>
      <c r="H2868" s="23"/>
      <c r="I2868" s="23"/>
      <c r="J2868" s="23"/>
      <c r="K2868" s="23"/>
      <c r="L2868" s="23"/>
      <c r="M2868" s="23"/>
      <c r="N2868" s="23"/>
      <c r="O2868" s="24"/>
      <c r="P2868" s="90">
        <v>88024</v>
      </c>
      <c r="Q2868" s="90" t="s">
        <v>540</v>
      </c>
      <c r="R2868" s="90" t="s">
        <v>2496</v>
      </c>
      <c r="S2868" s="90" t="s">
        <v>2732</v>
      </c>
      <c r="T2868" s="90" t="s">
        <v>2496</v>
      </c>
      <c r="U2868" s="90" t="s">
        <v>153</v>
      </c>
      <c r="V2868" s="94" t="s">
        <v>154</v>
      </c>
      <c r="W2868" s="90" t="s">
        <v>54</v>
      </c>
      <c r="X2868" s="90" t="s">
        <v>55</v>
      </c>
      <c r="Y2868" s="90" t="s">
        <v>2744</v>
      </c>
      <c r="Z2868" s="87">
        <v>20000000</v>
      </c>
      <c r="AA2868" s="120"/>
      <c r="AB2868" s="87"/>
      <c r="AC2868" s="87"/>
      <c r="AD2868" s="87"/>
      <c r="AE2868" s="120">
        <v>20000000</v>
      </c>
      <c r="AF2868" s="120"/>
      <c r="AG2868" s="89">
        <v>0</v>
      </c>
      <c r="AH2868" s="90" t="s">
        <v>567</v>
      </c>
      <c r="AI2868" s="90" t="s">
        <v>2120</v>
      </c>
      <c r="AJ2868" s="90" t="s">
        <v>2734</v>
      </c>
      <c r="AK2868" s="90"/>
      <c r="AL2868" s="90" t="s">
        <v>57</v>
      </c>
      <c r="AM2868" s="90"/>
      <c r="AN2868" s="90" t="s">
        <v>57</v>
      </c>
      <c r="AO2868" s="90"/>
      <c r="AP2868" s="90" t="s">
        <v>57</v>
      </c>
      <c r="AQ2868" s="90"/>
      <c r="AR2868" s="90" t="s">
        <v>57</v>
      </c>
      <c r="AS2868" s="90" t="s">
        <v>60</v>
      </c>
      <c r="AT2868" s="90" t="s">
        <v>61</v>
      </c>
      <c r="AU2868" s="97" t="s">
        <v>62</v>
      </c>
      <c r="AV2868" s="98" t="s">
        <v>125</v>
      </c>
      <c r="AW2868" s="98" t="s">
        <v>324</v>
      </c>
      <c r="AX2868" s="97">
        <v>3202005</v>
      </c>
      <c r="AY2868" s="98" t="s">
        <v>325</v>
      </c>
      <c r="AZ2868" s="98" t="s">
        <v>389</v>
      </c>
      <c r="BA2868" s="24"/>
    </row>
    <row r="2869" spans="1:53" ht="84.75" customHeight="1">
      <c r="A2869" s="23"/>
      <c r="B2869" s="23"/>
      <c r="C2869" s="23"/>
      <c r="D2869" s="23"/>
      <c r="E2869" s="23"/>
      <c r="F2869" s="23"/>
      <c r="G2869" s="23"/>
      <c r="H2869" s="23"/>
      <c r="I2869" s="23"/>
      <c r="J2869" s="23"/>
      <c r="K2869" s="23"/>
      <c r="L2869" s="23"/>
      <c r="M2869" s="23"/>
      <c r="N2869" s="23"/>
      <c r="O2869" s="24"/>
      <c r="P2869" s="90">
        <v>88025</v>
      </c>
      <c r="Q2869" s="90" t="s">
        <v>540</v>
      </c>
      <c r="R2869" s="90" t="s">
        <v>2496</v>
      </c>
      <c r="S2869" s="90" t="s">
        <v>2732</v>
      </c>
      <c r="T2869" s="90" t="s">
        <v>2496</v>
      </c>
      <c r="U2869" s="90" t="s">
        <v>153</v>
      </c>
      <c r="V2869" s="94" t="s">
        <v>154</v>
      </c>
      <c r="W2869" s="90" t="s">
        <v>54</v>
      </c>
      <c r="X2869" s="90" t="s">
        <v>55</v>
      </c>
      <c r="Y2869" s="90" t="s">
        <v>2745</v>
      </c>
      <c r="Z2869" s="87">
        <v>10000000</v>
      </c>
      <c r="AA2869" s="120"/>
      <c r="AB2869" s="87"/>
      <c r="AC2869" s="87"/>
      <c r="AD2869" s="87"/>
      <c r="AE2869" s="120">
        <v>10000000</v>
      </c>
      <c r="AF2869" s="120"/>
      <c r="AG2869" s="89">
        <v>0</v>
      </c>
      <c r="AH2869" s="90" t="s">
        <v>567</v>
      </c>
      <c r="AI2869" s="90" t="s">
        <v>2120</v>
      </c>
      <c r="AJ2869" s="90" t="s">
        <v>2734</v>
      </c>
      <c r="AK2869" s="90"/>
      <c r="AL2869" s="90" t="s">
        <v>57</v>
      </c>
      <c r="AM2869" s="90"/>
      <c r="AN2869" s="90" t="s">
        <v>57</v>
      </c>
      <c r="AO2869" s="90"/>
      <c r="AP2869" s="90" t="s">
        <v>57</v>
      </c>
      <c r="AQ2869" s="90"/>
      <c r="AR2869" s="90" t="s">
        <v>57</v>
      </c>
      <c r="AS2869" s="90" t="s">
        <v>60</v>
      </c>
      <c r="AT2869" s="90" t="s">
        <v>61</v>
      </c>
      <c r="AU2869" s="97" t="s">
        <v>62</v>
      </c>
      <c r="AV2869" s="98" t="s">
        <v>125</v>
      </c>
      <c r="AW2869" s="98" t="s">
        <v>324</v>
      </c>
      <c r="AX2869" s="97">
        <v>3202005</v>
      </c>
      <c r="AY2869" s="98" t="s">
        <v>325</v>
      </c>
      <c r="AZ2869" s="98" t="s">
        <v>326</v>
      </c>
      <c r="BA2869" s="24"/>
    </row>
    <row r="2870" spans="1:53" ht="84.75" customHeight="1">
      <c r="A2870" s="23"/>
      <c r="B2870" s="23"/>
      <c r="C2870" s="23"/>
      <c r="D2870" s="23"/>
      <c r="E2870" s="23"/>
      <c r="F2870" s="23"/>
      <c r="G2870" s="23"/>
      <c r="H2870" s="23"/>
      <c r="I2870" s="23"/>
      <c r="J2870" s="23"/>
      <c r="K2870" s="23"/>
      <c r="L2870" s="23"/>
      <c r="M2870" s="23"/>
      <c r="N2870" s="23"/>
      <c r="O2870" s="24"/>
      <c r="P2870" s="90">
        <v>88026</v>
      </c>
      <c r="Q2870" s="90" t="s">
        <v>540</v>
      </c>
      <c r="R2870" s="90" t="s">
        <v>2496</v>
      </c>
      <c r="S2870" s="90" t="s">
        <v>2732</v>
      </c>
      <c r="T2870" s="90" t="s">
        <v>2496</v>
      </c>
      <c r="U2870" s="90" t="s">
        <v>153</v>
      </c>
      <c r="V2870" s="94" t="s">
        <v>154</v>
      </c>
      <c r="W2870" s="90" t="s">
        <v>54</v>
      </c>
      <c r="X2870" s="90" t="s">
        <v>55</v>
      </c>
      <c r="Y2870" s="90" t="s">
        <v>2746</v>
      </c>
      <c r="Z2870" s="87">
        <v>20000000</v>
      </c>
      <c r="AA2870" s="120"/>
      <c r="AB2870" s="87"/>
      <c r="AC2870" s="87"/>
      <c r="AD2870" s="87"/>
      <c r="AE2870" s="120">
        <v>20000000</v>
      </c>
      <c r="AF2870" s="120"/>
      <c r="AG2870" s="89">
        <v>0</v>
      </c>
      <c r="AH2870" s="90" t="s">
        <v>567</v>
      </c>
      <c r="AI2870" s="90" t="s">
        <v>2120</v>
      </c>
      <c r="AJ2870" s="90" t="s">
        <v>2734</v>
      </c>
      <c r="AK2870" s="90"/>
      <c r="AL2870" s="90" t="s">
        <v>57</v>
      </c>
      <c r="AM2870" s="90"/>
      <c r="AN2870" s="90" t="s">
        <v>57</v>
      </c>
      <c r="AO2870" s="90"/>
      <c r="AP2870" s="90" t="s">
        <v>57</v>
      </c>
      <c r="AQ2870" s="90"/>
      <c r="AR2870" s="90" t="s">
        <v>57</v>
      </c>
      <c r="AS2870" s="90" t="s">
        <v>60</v>
      </c>
      <c r="AT2870" s="90" t="s">
        <v>61</v>
      </c>
      <c r="AU2870" s="97" t="s">
        <v>62</v>
      </c>
      <c r="AV2870" s="98" t="s">
        <v>272</v>
      </c>
      <c r="AW2870" s="98" t="s">
        <v>335</v>
      </c>
      <c r="AX2870" s="97">
        <v>3202004</v>
      </c>
      <c r="AY2870" s="98" t="s">
        <v>336</v>
      </c>
      <c r="AZ2870" s="98" t="s">
        <v>337</v>
      </c>
      <c r="BA2870" s="24"/>
    </row>
    <row r="2871" spans="1:53" ht="84.75" customHeight="1">
      <c r="A2871" s="23"/>
      <c r="B2871" s="23"/>
      <c r="C2871" s="23"/>
      <c r="D2871" s="23"/>
      <c r="E2871" s="23"/>
      <c r="F2871" s="23"/>
      <c r="G2871" s="23"/>
      <c r="H2871" s="23"/>
      <c r="I2871" s="23"/>
      <c r="J2871" s="23"/>
      <c r="K2871" s="23"/>
      <c r="L2871" s="23"/>
      <c r="M2871" s="23"/>
      <c r="N2871" s="23"/>
      <c r="O2871" s="24"/>
      <c r="P2871" s="90">
        <v>88027</v>
      </c>
      <c r="Q2871" s="90" t="s">
        <v>540</v>
      </c>
      <c r="R2871" s="90" t="s">
        <v>2496</v>
      </c>
      <c r="S2871" s="90" t="s">
        <v>2732</v>
      </c>
      <c r="T2871" s="90" t="s">
        <v>2496</v>
      </c>
      <c r="U2871" s="90" t="s">
        <v>1028</v>
      </c>
      <c r="V2871" s="94" t="s">
        <v>154</v>
      </c>
      <c r="W2871" s="90" t="s">
        <v>54</v>
      </c>
      <c r="X2871" s="90" t="s">
        <v>55</v>
      </c>
      <c r="Y2871" s="90" t="s">
        <v>2747</v>
      </c>
      <c r="Z2871" s="87">
        <v>10000000</v>
      </c>
      <c r="AA2871" s="120"/>
      <c r="AB2871" s="87"/>
      <c r="AC2871" s="87"/>
      <c r="AD2871" s="87"/>
      <c r="AE2871" s="120">
        <v>10000000</v>
      </c>
      <c r="AF2871" s="120"/>
      <c r="AG2871" s="89">
        <v>0</v>
      </c>
      <c r="AH2871" s="90" t="s">
        <v>567</v>
      </c>
      <c r="AI2871" s="90" t="s">
        <v>2120</v>
      </c>
      <c r="AJ2871" s="90" t="s">
        <v>2734</v>
      </c>
      <c r="AK2871" s="90"/>
      <c r="AL2871" s="90" t="s">
        <v>57</v>
      </c>
      <c r="AM2871" s="90"/>
      <c r="AN2871" s="90" t="s">
        <v>57</v>
      </c>
      <c r="AO2871" s="90"/>
      <c r="AP2871" s="90" t="s">
        <v>57</v>
      </c>
      <c r="AQ2871" s="90"/>
      <c r="AR2871" s="90" t="s">
        <v>57</v>
      </c>
      <c r="AS2871" s="90" t="s">
        <v>60</v>
      </c>
      <c r="AT2871" s="90" t="s">
        <v>61</v>
      </c>
      <c r="AU2871" s="97" t="s">
        <v>62</v>
      </c>
      <c r="AV2871" s="98" t="s">
        <v>125</v>
      </c>
      <c r="AW2871" s="98" t="s">
        <v>126</v>
      </c>
      <c r="AX2871" s="97">
        <v>3202032</v>
      </c>
      <c r="AY2871" s="98" t="s">
        <v>127</v>
      </c>
      <c r="AZ2871" s="98" t="s">
        <v>128</v>
      </c>
      <c r="BA2871" s="24"/>
    </row>
    <row r="2872" spans="1:53" ht="84.75" customHeight="1">
      <c r="A2872" s="23"/>
      <c r="B2872" s="23"/>
      <c r="C2872" s="23"/>
      <c r="D2872" s="23"/>
      <c r="E2872" s="23"/>
      <c r="F2872" s="23"/>
      <c r="G2872" s="23"/>
      <c r="H2872" s="23"/>
      <c r="I2872" s="23"/>
      <c r="J2872" s="23"/>
      <c r="K2872" s="23"/>
      <c r="L2872" s="23"/>
      <c r="M2872" s="23"/>
      <c r="N2872" s="23"/>
      <c r="O2872" s="24"/>
      <c r="P2872" s="90">
        <v>88028</v>
      </c>
      <c r="Q2872" s="90" t="s">
        <v>540</v>
      </c>
      <c r="R2872" s="90" t="s">
        <v>2496</v>
      </c>
      <c r="S2872" s="90" t="s">
        <v>2732</v>
      </c>
      <c r="T2872" s="90" t="s">
        <v>2496</v>
      </c>
      <c r="U2872" s="90" t="s">
        <v>1028</v>
      </c>
      <c r="V2872" s="94" t="s">
        <v>154</v>
      </c>
      <c r="W2872" s="90" t="s">
        <v>54</v>
      </c>
      <c r="X2872" s="90" t="s">
        <v>55</v>
      </c>
      <c r="Y2872" s="90" t="s">
        <v>2650</v>
      </c>
      <c r="Z2872" s="87">
        <v>51164560</v>
      </c>
      <c r="AA2872" s="120"/>
      <c r="AB2872" s="87"/>
      <c r="AC2872" s="87"/>
      <c r="AD2872" s="87"/>
      <c r="AE2872" s="120">
        <v>51164560</v>
      </c>
      <c r="AF2872" s="120"/>
      <c r="AG2872" s="89">
        <v>0</v>
      </c>
      <c r="AH2872" s="90" t="s">
        <v>567</v>
      </c>
      <c r="AI2872" s="90" t="s">
        <v>2120</v>
      </c>
      <c r="AJ2872" s="90" t="s">
        <v>2734</v>
      </c>
      <c r="AK2872" s="90"/>
      <c r="AL2872" s="90" t="s">
        <v>57</v>
      </c>
      <c r="AM2872" s="90"/>
      <c r="AN2872" s="90" t="s">
        <v>57</v>
      </c>
      <c r="AO2872" s="90"/>
      <c r="AP2872" s="90" t="s">
        <v>57</v>
      </c>
      <c r="AQ2872" s="90"/>
      <c r="AR2872" s="90" t="s">
        <v>57</v>
      </c>
      <c r="AS2872" s="90" t="s">
        <v>60</v>
      </c>
      <c r="AT2872" s="90" t="s">
        <v>61</v>
      </c>
      <c r="AU2872" s="97" t="s">
        <v>62</v>
      </c>
      <c r="AV2872" s="98" t="s">
        <v>63</v>
      </c>
      <c r="AW2872" s="98" t="s">
        <v>288</v>
      </c>
      <c r="AX2872" s="97">
        <v>3202036</v>
      </c>
      <c r="AY2872" s="98" t="s">
        <v>289</v>
      </c>
      <c r="AZ2872" s="98" t="s">
        <v>290</v>
      </c>
      <c r="BA2872" s="24"/>
    </row>
    <row r="2873" spans="1:53" ht="84.75" customHeight="1">
      <c r="A2873" s="23"/>
      <c r="B2873" s="23"/>
      <c r="C2873" s="23"/>
      <c r="D2873" s="23"/>
      <c r="E2873" s="23"/>
      <c r="F2873" s="23"/>
      <c r="G2873" s="23"/>
      <c r="H2873" s="23"/>
      <c r="I2873" s="23"/>
      <c r="J2873" s="23"/>
      <c r="K2873" s="23"/>
      <c r="L2873" s="23"/>
      <c r="M2873" s="23"/>
      <c r="N2873" s="23"/>
      <c r="O2873" s="24"/>
      <c r="P2873" s="90">
        <v>89000</v>
      </c>
      <c r="Q2873" s="90" t="s">
        <v>540</v>
      </c>
      <c r="R2873" s="90" t="s">
        <v>2496</v>
      </c>
      <c r="S2873" s="90" t="s">
        <v>2748</v>
      </c>
      <c r="T2873" s="90" t="s">
        <v>2496</v>
      </c>
      <c r="U2873" s="90" t="s">
        <v>52</v>
      </c>
      <c r="V2873" s="94" t="s">
        <v>53</v>
      </c>
      <c r="W2873" s="90" t="s">
        <v>54</v>
      </c>
      <c r="X2873" s="90" t="s">
        <v>55</v>
      </c>
      <c r="Y2873" s="90" t="s">
        <v>2664</v>
      </c>
      <c r="Z2873" s="87">
        <v>46453000</v>
      </c>
      <c r="AA2873" s="120"/>
      <c r="AB2873" s="87"/>
      <c r="AC2873" s="87"/>
      <c r="AD2873" s="87"/>
      <c r="AE2873" s="120">
        <v>46453000</v>
      </c>
      <c r="AF2873" s="120"/>
      <c r="AG2873" s="89">
        <v>0</v>
      </c>
      <c r="AH2873" s="90" t="s">
        <v>567</v>
      </c>
      <c r="AI2873" s="90" t="s">
        <v>1511</v>
      </c>
      <c r="AJ2873" s="90" t="s">
        <v>2726</v>
      </c>
      <c r="AK2873" s="90"/>
      <c r="AL2873" s="90" t="s">
        <v>57</v>
      </c>
      <c r="AM2873" s="90"/>
      <c r="AN2873" s="90" t="s">
        <v>57</v>
      </c>
      <c r="AO2873" s="90"/>
      <c r="AP2873" s="90" t="s">
        <v>57</v>
      </c>
      <c r="AQ2873" s="90"/>
      <c r="AR2873" s="90" t="s">
        <v>57</v>
      </c>
      <c r="AS2873" s="90" t="s">
        <v>60</v>
      </c>
      <c r="AT2873" s="90" t="s">
        <v>61</v>
      </c>
      <c r="AU2873" s="97" t="s">
        <v>62</v>
      </c>
      <c r="AV2873" s="98" t="s">
        <v>272</v>
      </c>
      <c r="AW2873" s="98" t="s">
        <v>273</v>
      </c>
      <c r="AX2873" s="97">
        <v>3202010</v>
      </c>
      <c r="AY2873" s="98" t="s">
        <v>274</v>
      </c>
      <c r="AZ2873" s="98" t="s">
        <v>407</v>
      </c>
      <c r="BA2873" s="24"/>
    </row>
    <row r="2874" spans="1:53" ht="84.75" customHeight="1">
      <c r="A2874" s="23"/>
      <c r="B2874" s="23"/>
      <c r="C2874" s="23"/>
      <c r="D2874" s="23"/>
      <c r="E2874" s="23"/>
      <c r="F2874" s="23"/>
      <c r="G2874" s="23"/>
      <c r="H2874" s="23"/>
      <c r="I2874" s="23"/>
      <c r="J2874" s="23"/>
      <c r="K2874" s="23"/>
      <c r="L2874" s="23"/>
      <c r="M2874" s="23"/>
      <c r="N2874" s="23"/>
      <c r="O2874" s="24"/>
      <c r="P2874" s="90">
        <v>89001</v>
      </c>
      <c r="Q2874" s="90" t="s">
        <v>540</v>
      </c>
      <c r="R2874" s="90" t="s">
        <v>2496</v>
      </c>
      <c r="S2874" s="90" t="s">
        <v>2748</v>
      </c>
      <c r="T2874" s="90" t="s">
        <v>2496</v>
      </c>
      <c r="U2874" s="90" t="s">
        <v>52</v>
      </c>
      <c r="V2874" s="94" t="s">
        <v>53</v>
      </c>
      <c r="W2874" s="90" t="s">
        <v>54</v>
      </c>
      <c r="X2874" s="90" t="s">
        <v>55</v>
      </c>
      <c r="Y2874" s="90" t="s">
        <v>2665</v>
      </c>
      <c r="Z2874" s="87">
        <v>5000000</v>
      </c>
      <c r="AA2874" s="120"/>
      <c r="AB2874" s="87"/>
      <c r="AC2874" s="87"/>
      <c r="AD2874" s="87"/>
      <c r="AE2874" s="120">
        <v>5000000</v>
      </c>
      <c r="AF2874" s="120"/>
      <c r="AG2874" s="89">
        <v>0</v>
      </c>
      <c r="AH2874" s="90" t="s">
        <v>567</v>
      </c>
      <c r="AI2874" s="90" t="s">
        <v>1511</v>
      </c>
      <c r="AJ2874" s="90" t="s">
        <v>2726</v>
      </c>
      <c r="AK2874" s="90"/>
      <c r="AL2874" s="90" t="s">
        <v>57</v>
      </c>
      <c r="AM2874" s="90"/>
      <c r="AN2874" s="90" t="s">
        <v>57</v>
      </c>
      <c r="AO2874" s="90"/>
      <c r="AP2874" s="90" t="s">
        <v>57</v>
      </c>
      <c r="AQ2874" s="90"/>
      <c r="AR2874" s="90" t="s">
        <v>57</v>
      </c>
      <c r="AS2874" s="90" t="s">
        <v>60</v>
      </c>
      <c r="AT2874" s="90" t="s">
        <v>61</v>
      </c>
      <c r="AU2874" s="97" t="s">
        <v>62</v>
      </c>
      <c r="AV2874" s="98" t="s">
        <v>272</v>
      </c>
      <c r="AW2874" s="98" t="s">
        <v>273</v>
      </c>
      <c r="AX2874" s="97">
        <v>3202010</v>
      </c>
      <c r="AY2874" s="98" t="s">
        <v>274</v>
      </c>
      <c r="AZ2874" s="98" t="s">
        <v>407</v>
      </c>
      <c r="BA2874" s="24"/>
    </row>
    <row r="2875" spans="1:53" ht="84.75" customHeight="1">
      <c r="A2875" s="23"/>
      <c r="B2875" s="23"/>
      <c r="C2875" s="23"/>
      <c r="D2875" s="23"/>
      <c r="E2875" s="23"/>
      <c r="F2875" s="23"/>
      <c r="G2875" s="23"/>
      <c r="H2875" s="23"/>
      <c r="I2875" s="23"/>
      <c r="J2875" s="23"/>
      <c r="K2875" s="23"/>
      <c r="L2875" s="23"/>
      <c r="M2875" s="23"/>
      <c r="N2875" s="23"/>
      <c r="O2875" s="24"/>
      <c r="P2875" s="90">
        <v>89002</v>
      </c>
      <c r="Q2875" s="90" t="s">
        <v>540</v>
      </c>
      <c r="R2875" s="90" t="s">
        <v>2496</v>
      </c>
      <c r="S2875" s="90" t="s">
        <v>2748</v>
      </c>
      <c r="T2875" s="90" t="s">
        <v>2496</v>
      </c>
      <c r="U2875" s="90" t="s">
        <v>52</v>
      </c>
      <c r="V2875" s="94" t="s">
        <v>53</v>
      </c>
      <c r="W2875" s="90" t="s">
        <v>54</v>
      </c>
      <c r="X2875" s="90" t="s">
        <v>55</v>
      </c>
      <c r="Y2875" s="90" t="s">
        <v>2684</v>
      </c>
      <c r="Z2875" s="87">
        <v>21513756</v>
      </c>
      <c r="AA2875" s="120"/>
      <c r="AB2875" s="87"/>
      <c r="AC2875" s="87"/>
      <c r="AD2875" s="87"/>
      <c r="AE2875" s="120">
        <v>21513756</v>
      </c>
      <c r="AF2875" s="120"/>
      <c r="AG2875" s="89">
        <v>0</v>
      </c>
      <c r="AH2875" s="90" t="s">
        <v>567</v>
      </c>
      <c r="AI2875" s="90" t="s">
        <v>1511</v>
      </c>
      <c r="AJ2875" s="90" t="s">
        <v>2726</v>
      </c>
      <c r="AK2875" s="90"/>
      <c r="AL2875" s="90" t="s">
        <v>57</v>
      </c>
      <c r="AM2875" s="90"/>
      <c r="AN2875" s="90" t="s">
        <v>57</v>
      </c>
      <c r="AO2875" s="90"/>
      <c r="AP2875" s="90" t="s">
        <v>57</v>
      </c>
      <c r="AQ2875" s="90"/>
      <c r="AR2875" s="90" t="s">
        <v>57</v>
      </c>
      <c r="AS2875" s="90" t="s">
        <v>60</v>
      </c>
      <c r="AT2875" s="90" t="s">
        <v>61</v>
      </c>
      <c r="AU2875" s="97" t="s">
        <v>62</v>
      </c>
      <c r="AV2875" s="98" t="s">
        <v>125</v>
      </c>
      <c r="AW2875" s="98" t="s">
        <v>126</v>
      </c>
      <c r="AX2875" s="97">
        <v>3202032</v>
      </c>
      <c r="AY2875" s="98" t="s">
        <v>127</v>
      </c>
      <c r="AZ2875" s="98" t="s">
        <v>128</v>
      </c>
      <c r="BA2875" s="24"/>
    </row>
    <row r="2876" spans="1:53" ht="84.75" customHeight="1">
      <c r="A2876" s="23"/>
      <c r="B2876" s="23"/>
      <c r="C2876" s="23"/>
      <c r="D2876" s="23"/>
      <c r="E2876" s="23"/>
      <c r="F2876" s="23"/>
      <c r="G2876" s="23"/>
      <c r="H2876" s="23"/>
      <c r="I2876" s="23"/>
      <c r="J2876" s="23"/>
      <c r="K2876" s="23"/>
      <c r="L2876" s="23"/>
      <c r="M2876" s="23"/>
      <c r="N2876" s="23"/>
      <c r="O2876" s="24"/>
      <c r="P2876" s="90">
        <v>89003</v>
      </c>
      <c r="Q2876" s="90" t="s">
        <v>540</v>
      </c>
      <c r="R2876" s="90" t="s">
        <v>2496</v>
      </c>
      <c r="S2876" s="90" t="s">
        <v>2748</v>
      </c>
      <c r="T2876" s="90" t="s">
        <v>2496</v>
      </c>
      <c r="U2876" s="90" t="s">
        <v>52</v>
      </c>
      <c r="V2876" s="94" t="s">
        <v>53</v>
      </c>
      <c r="W2876" s="90" t="s">
        <v>54</v>
      </c>
      <c r="X2876" s="90" t="s">
        <v>55</v>
      </c>
      <c r="Y2876" s="90" t="s">
        <v>2749</v>
      </c>
      <c r="Z2876" s="87">
        <v>46453000</v>
      </c>
      <c r="AA2876" s="120"/>
      <c r="AB2876" s="87"/>
      <c r="AC2876" s="87"/>
      <c r="AD2876" s="87"/>
      <c r="AE2876" s="120">
        <v>46453000</v>
      </c>
      <c r="AF2876" s="120"/>
      <c r="AG2876" s="89">
        <v>0</v>
      </c>
      <c r="AH2876" s="90" t="s">
        <v>567</v>
      </c>
      <c r="AI2876" s="90" t="s">
        <v>1511</v>
      </c>
      <c r="AJ2876" s="90" t="s">
        <v>2726</v>
      </c>
      <c r="AK2876" s="90"/>
      <c r="AL2876" s="90" t="s">
        <v>57</v>
      </c>
      <c r="AM2876" s="90"/>
      <c r="AN2876" s="90" t="s">
        <v>57</v>
      </c>
      <c r="AO2876" s="90"/>
      <c r="AP2876" s="90" t="s">
        <v>57</v>
      </c>
      <c r="AQ2876" s="90"/>
      <c r="AR2876" s="90" t="s">
        <v>57</v>
      </c>
      <c r="AS2876" s="90" t="s">
        <v>60</v>
      </c>
      <c r="AT2876" s="90" t="s">
        <v>61</v>
      </c>
      <c r="AU2876" s="97" t="s">
        <v>62</v>
      </c>
      <c r="AV2876" s="98" t="s">
        <v>125</v>
      </c>
      <c r="AW2876" s="98" t="s">
        <v>126</v>
      </c>
      <c r="AX2876" s="97">
        <v>3202032</v>
      </c>
      <c r="AY2876" s="98" t="s">
        <v>127</v>
      </c>
      <c r="AZ2876" s="98" t="s">
        <v>293</v>
      </c>
      <c r="BA2876" s="24"/>
    </row>
    <row r="2877" spans="1:53" ht="84.75" customHeight="1">
      <c r="A2877" s="23"/>
      <c r="B2877" s="23"/>
      <c r="C2877" s="23"/>
      <c r="D2877" s="23"/>
      <c r="E2877" s="23"/>
      <c r="F2877" s="23"/>
      <c r="G2877" s="23"/>
      <c r="H2877" s="23"/>
      <c r="I2877" s="23"/>
      <c r="J2877" s="23"/>
      <c r="K2877" s="23"/>
      <c r="L2877" s="23"/>
      <c r="M2877" s="23"/>
      <c r="N2877" s="23"/>
      <c r="O2877" s="24"/>
      <c r="P2877" s="90">
        <v>89004</v>
      </c>
      <c r="Q2877" s="90" t="s">
        <v>540</v>
      </c>
      <c r="R2877" s="90" t="s">
        <v>2496</v>
      </c>
      <c r="S2877" s="90" t="s">
        <v>2748</v>
      </c>
      <c r="T2877" s="90" t="s">
        <v>2496</v>
      </c>
      <c r="U2877" s="90" t="s">
        <v>52</v>
      </c>
      <c r="V2877" s="94" t="s">
        <v>53</v>
      </c>
      <c r="W2877" s="90" t="s">
        <v>54</v>
      </c>
      <c r="X2877" s="90" t="s">
        <v>55</v>
      </c>
      <c r="Y2877" s="90" t="s">
        <v>2749</v>
      </c>
      <c r="Z2877" s="87">
        <v>46453000</v>
      </c>
      <c r="AA2877" s="120"/>
      <c r="AB2877" s="87"/>
      <c r="AC2877" s="87"/>
      <c r="AD2877" s="87"/>
      <c r="AE2877" s="120">
        <v>46453000</v>
      </c>
      <c r="AF2877" s="120"/>
      <c r="AG2877" s="89">
        <v>0</v>
      </c>
      <c r="AH2877" s="90" t="s">
        <v>567</v>
      </c>
      <c r="AI2877" s="90" t="s">
        <v>1511</v>
      </c>
      <c r="AJ2877" s="90" t="s">
        <v>2726</v>
      </c>
      <c r="AK2877" s="90"/>
      <c r="AL2877" s="90" t="s">
        <v>57</v>
      </c>
      <c r="AM2877" s="90"/>
      <c r="AN2877" s="90" t="s">
        <v>57</v>
      </c>
      <c r="AO2877" s="90"/>
      <c r="AP2877" s="90" t="s">
        <v>57</v>
      </c>
      <c r="AQ2877" s="90"/>
      <c r="AR2877" s="90" t="s">
        <v>57</v>
      </c>
      <c r="AS2877" s="90" t="s">
        <v>60</v>
      </c>
      <c r="AT2877" s="90" t="s">
        <v>61</v>
      </c>
      <c r="AU2877" s="97" t="s">
        <v>62</v>
      </c>
      <c r="AV2877" s="98" t="s">
        <v>125</v>
      </c>
      <c r="AW2877" s="98" t="s">
        <v>126</v>
      </c>
      <c r="AX2877" s="97">
        <v>3202032</v>
      </c>
      <c r="AY2877" s="98" t="s">
        <v>127</v>
      </c>
      <c r="AZ2877" s="98" t="s">
        <v>293</v>
      </c>
      <c r="BA2877" s="24"/>
    </row>
    <row r="2878" spans="1:53" ht="84.75" customHeight="1">
      <c r="A2878" s="23"/>
      <c r="B2878" s="23"/>
      <c r="C2878" s="23"/>
      <c r="D2878" s="23"/>
      <c r="E2878" s="23"/>
      <c r="F2878" s="23"/>
      <c r="G2878" s="23"/>
      <c r="H2878" s="23"/>
      <c r="I2878" s="23"/>
      <c r="J2878" s="23"/>
      <c r="K2878" s="23"/>
      <c r="L2878" s="23"/>
      <c r="M2878" s="23"/>
      <c r="N2878" s="23"/>
      <c r="O2878" s="24"/>
      <c r="P2878" s="90">
        <v>89005</v>
      </c>
      <c r="Q2878" s="90" t="s">
        <v>540</v>
      </c>
      <c r="R2878" s="90" t="s">
        <v>2496</v>
      </c>
      <c r="S2878" s="90" t="s">
        <v>2748</v>
      </c>
      <c r="T2878" s="90" t="s">
        <v>2496</v>
      </c>
      <c r="U2878" s="90" t="s">
        <v>52</v>
      </c>
      <c r="V2878" s="94" t="s">
        <v>53</v>
      </c>
      <c r="W2878" s="90" t="s">
        <v>54</v>
      </c>
      <c r="X2878" s="90" t="s">
        <v>55</v>
      </c>
      <c r="Y2878" s="90" t="s">
        <v>2575</v>
      </c>
      <c r="Z2878" s="87">
        <v>37762890</v>
      </c>
      <c r="AA2878" s="120"/>
      <c r="AB2878" s="87"/>
      <c r="AC2878" s="87"/>
      <c r="AD2878" s="87"/>
      <c r="AE2878" s="120">
        <v>37762890</v>
      </c>
      <c r="AF2878" s="120"/>
      <c r="AG2878" s="89">
        <v>0</v>
      </c>
      <c r="AH2878" s="90" t="s">
        <v>567</v>
      </c>
      <c r="AI2878" s="90" t="s">
        <v>1511</v>
      </c>
      <c r="AJ2878" s="90" t="s">
        <v>2726</v>
      </c>
      <c r="AK2878" s="90"/>
      <c r="AL2878" s="90" t="s">
        <v>57</v>
      </c>
      <c r="AM2878" s="90"/>
      <c r="AN2878" s="90" t="s">
        <v>57</v>
      </c>
      <c r="AO2878" s="90"/>
      <c r="AP2878" s="90" t="s">
        <v>57</v>
      </c>
      <c r="AQ2878" s="90"/>
      <c r="AR2878" s="90" t="s">
        <v>57</v>
      </c>
      <c r="AS2878" s="90" t="s">
        <v>60</v>
      </c>
      <c r="AT2878" s="90" t="s">
        <v>61</v>
      </c>
      <c r="AU2878" s="97" t="s">
        <v>62</v>
      </c>
      <c r="AV2878" s="98" t="s">
        <v>272</v>
      </c>
      <c r="AW2878" s="98" t="s">
        <v>413</v>
      </c>
      <c r="AX2878" s="97">
        <v>3202014</v>
      </c>
      <c r="AY2878" s="98" t="s">
        <v>418</v>
      </c>
      <c r="AZ2878" s="98" t="s">
        <v>415</v>
      </c>
      <c r="BA2878" s="24"/>
    </row>
    <row r="2879" spans="1:53" ht="84.75" customHeight="1">
      <c r="A2879" s="23"/>
      <c r="B2879" s="23"/>
      <c r="C2879" s="23"/>
      <c r="D2879" s="23"/>
      <c r="E2879" s="23"/>
      <c r="F2879" s="23"/>
      <c r="G2879" s="23"/>
      <c r="H2879" s="23"/>
      <c r="I2879" s="23"/>
      <c r="J2879" s="23"/>
      <c r="K2879" s="23"/>
      <c r="L2879" s="23"/>
      <c r="M2879" s="23"/>
      <c r="N2879" s="23"/>
      <c r="O2879" s="24"/>
      <c r="P2879" s="90">
        <v>89006</v>
      </c>
      <c r="Q2879" s="90" t="s">
        <v>540</v>
      </c>
      <c r="R2879" s="90" t="s">
        <v>2496</v>
      </c>
      <c r="S2879" s="90" t="s">
        <v>2748</v>
      </c>
      <c r="T2879" s="90" t="s">
        <v>2496</v>
      </c>
      <c r="U2879" s="90" t="s">
        <v>52</v>
      </c>
      <c r="V2879" s="94" t="s">
        <v>53</v>
      </c>
      <c r="W2879" s="90" t="s">
        <v>54</v>
      </c>
      <c r="X2879" s="90" t="s">
        <v>55</v>
      </c>
      <c r="Y2879" s="90" t="s">
        <v>2576</v>
      </c>
      <c r="Z2879" s="87">
        <v>46453000</v>
      </c>
      <c r="AA2879" s="120"/>
      <c r="AB2879" s="87"/>
      <c r="AC2879" s="87"/>
      <c r="AD2879" s="87"/>
      <c r="AE2879" s="120">
        <v>46453000</v>
      </c>
      <c r="AF2879" s="120"/>
      <c r="AG2879" s="89">
        <v>0</v>
      </c>
      <c r="AH2879" s="90" t="s">
        <v>567</v>
      </c>
      <c r="AI2879" s="90" t="s">
        <v>1511</v>
      </c>
      <c r="AJ2879" s="90" t="s">
        <v>2726</v>
      </c>
      <c r="AK2879" s="90"/>
      <c r="AL2879" s="90" t="s">
        <v>57</v>
      </c>
      <c r="AM2879" s="90"/>
      <c r="AN2879" s="90" t="s">
        <v>57</v>
      </c>
      <c r="AO2879" s="90"/>
      <c r="AP2879" s="90" t="s">
        <v>57</v>
      </c>
      <c r="AQ2879" s="90"/>
      <c r="AR2879" s="90" t="s">
        <v>57</v>
      </c>
      <c r="AS2879" s="90" t="s">
        <v>60</v>
      </c>
      <c r="AT2879" s="90" t="s">
        <v>61</v>
      </c>
      <c r="AU2879" s="97" t="s">
        <v>62</v>
      </c>
      <c r="AV2879" s="98" t="s">
        <v>272</v>
      </c>
      <c r="AW2879" s="98" t="s">
        <v>335</v>
      </c>
      <c r="AX2879" s="97">
        <v>3202004</v>
      </c>
      <c r="AY2879" s="98" t="s">
        <v>336</v>
      </c>
      <c r="AZ2879" s="98" t="s">
        <v>888</v>
      </c>
      <c r="BA2879" s="24"/>
    </row>
    <row r="2880" spans="1:53" ht="84.75" customHeight="1">
      <c r="A2880" s="23"/>
      <c r="B2880" s="23"/>
      <c r="C2880" s="23"/>
      <c r="D2880" s="23"/>
      <c r="E2880" s="23"/>
      <c r="F2880" s="23"/>
      <c r="G2880" s="23"/>
      <c r="H2880" s="23"/>
      <c r="I2880" s="23"/>
      <c r="J2880" s="23"/>
      <c r="K2880" s="23"/>
      <c r="L2880" s="23"/>
      <c r="M2880" s="23"/>
      <c r="N2880" s="23"/>
      <c r="O2880" s="24"/>
      <c r="P2880" s="90">
        <v>89007</v>
      </c>
      <c r="Q2880" s="90" t="s">
        <v>540</v>
      </c>
      <c r="R2880" s="90" t="s">
        <v>2496</v>
      </c>
      <c r="S2880" s="90" t="s">
        <v>2748</v>
      </c>
      <c r="T2880" s="90" t="s">
        <v>2496</v>
      </c>
      <c r="U2880" s="90" t="s">
        <v>52</v>
      </c>
      <c r="V2880" s="94" t="s">
        <v>53</v>
      </c>
      <c r="W2880" s="90" t="s">
        <v>54</v>
      </c>
      <c r="X2880" s="90" t="s">
        <v>55</v>
      </c>
      <c r="Y2880" s="90" t="s">
        <v>2607</v>
      </c>
      <c r="Z2880" s="87">
        <v>1458735</v>
      </c>
      <c r="AA2880" s="120"/>
      <c r="AB2880" s="87"/>
      <c r="AC2880" s="87"/>
      <c r="AD2880" s="87"/>
      <c r="AE2880" s="120">
        <v>1458735</v>
      </c>
      <c r="AF2880" s="120"/>
      <c r="AG2880" s="89">
        <v>0</v>
      </c>
      <c r="AH2880" s="90" t="s">
        <v>567</v>
      </c>
      <c r="AI2880" s="90" t="s">
        <v>1511</v>
      </c>
      <c r="AJ2880" s="90" t="s">
        <v>2726</v>
      </c>
      <c r="AK2880" s="90"/>
      <c r="AL2880" s="90" t="s">
        <v>57</v>
      </c>
      <c r="AM2880" s="90"/>
      <c r="AN2880" s="90" t="s">
        <v>57</v>
      </c>
      <c r="AO2880" s="90"/>
      <c r="AP2880" s="90" t="s">
        <v>57</v>
      </c>
      <c r="AQ2880" s="90"/>
      <c r="AR2880" s="90" t="s">
        <v>57</v>
      </c>
      <c r="AS2880" s="90" t="s">
        <v>60</v>
      </c>
      <c r="AT2880" s="90" t="s">
        <v>61</v>
      </c>
      <c r="AU2880" s="97" t="s">
        <v>62</v>
      </c>
      <c r="AV2880" s="98" t="s">
        <v>63</v>
      </c>
      <c r="AW2880" s="98" t="s">
        <v>64</v>
      </c>
      <c r="AX2880" s="97">
        <v>3202008</v>
      </c>
      <c r="AY2880" s="98" t="s">
        <v>65</v>
      </c>
      <c r="AZ2880" s="98" t="s">
        <v>175</v>
      </c>
      <c r="BA2880" s="24"/>
    </row>
    <row r="2881" spans="1:53" ht="84.75" customHeight="1">
      <c r="A2881" s="23"/>
      <c r="B2881" s="23"/>
      <c r="C2881" s="23"/>
      <c r="D2881" s="23"/>
      <c r="E2881" s="23"/>
      <c r="F2881" s="23"/>
      <c r="G2881" s="23"/>
      <c r="H2881" s="23"/>
      <c r="I2881" s="23"/>
      <c r="J2881" s="23"/>
      <c r="K2881" s="23"/>
      <c r="L2881" s="23"/>
      <c r="M2881" s="23"/>
      <c r="N2881" s="23"/>
      <c r="O2881" s="24"/>
      <c r="P2881" s="90">
        <v>89008</v>
      </c>
      <c r="Q2881" s="90" t="s">
        <v>540</v>
      </c>
      <c r="R2881" s="90" t="s">
        <v>2496</v>
      </c>
      <c r="S2881" s="90" t="s">
        <v>2748</v>
      </c>
      <c r="T2881" s="90" t="s">
        <v>2496</v>
      </c>
      <c r="U2881" s="90" t="s">
        <v>52</v>
      </c>
      <c r="V2881" s="94" t="s">
        <v>53</v>
      </c>
      <c r="W2881" s="90" t="s">
        <v>54</v>
      </c>
      <c r="X2881" s="90" t="s">
        <v>55</v>
      </c>
      <c r="Y2881" s="90" t="s">
        <v>2750</v>
      </c>
      <c r="Z2881" s="87">
        <v>486244</v>
      </c>
      <c r="AA2881" s="120"/>
      <c r="AB2881" s="87"/>
      <c r="AC2881" s="87"/>
      <c r="AD2881" s="87"/>
      <c r="AE2881" s="120">
        <v>486244</v>
      </c>
      <c r="AF2881" s="120"/>
      <c r="AG2881" s="88">
        <v>0</v>
      </c>
      <c r="AH2881" s="90" t="s">
        <v>57</v>
      </c>
      <c r="AI2881" s="90" t="s">
        <v>1511</v>
      </c>
      <c r="AJ2881" s="90" t="s">
        <v>2726</v>
      </c>
      <c r="AK2881" s="90"/>
      <c r="AL2881" s="90" t="s">
        <v>57</v>
      </c>
      <c r="AM2881" s="90"/>
      <c r="AN2881" s="90" t="s">
        <v>57</v>
      </c>
      <c r="AO2881" s="90"/>
      <c r="AP2881" s="90" t="s">
        <v>57</v>
      </c>
      <c r="AQ2881" s="90"/>
      <c r="AR2881" s="90" t="s">
        <v>57</v>
      </c>
      <c r="AS2881" s="90" t="s">
        <v>60</v>
      </c>
      <c r="AT2881" s="90" t="s">
        <v>61</v>
      </c>
      <c r="AU2881" s="97" t="s">
        <v>62</v>
      </c>
      <c r="AV2881" s="98" t="s">
        <v>63</v>
      </c>
      <c r="AW2881" s="98" t="s">
        <v>64</v>
      </c>
      <c r="AX2881" s="97">
        <v>3202008</v>
      </c>
      <c r="AY2881" s="98" t="s">
        <v>65</v>
      </c>
      <c r="AZ2881" s="98" t="s">
        <v>66</v>
      </c>
      <c r="BA2881" s="24"/>
    </row>
    <row r="2882" spans="1:53" ht="84.75" customHeight="1">
      <c r="A2882" s="23"/>
      <c r="B2882" s="23"/>
      <c r="C2882" s="23"/>
      <c r="D2882" s="23"/>
      <c r="E2882" s="23"/>
      <c r="F2882" s="23"/>
      <c r="G2882" s="23"/>
      <c r="H2882" s="23"/>
      <c r="I2882" s="23"/>
      <c r="J2882" s="23"/>
      <c r="K2882" s="23"/>
      <c r="L2882" s="23"/>
      <c r="M2882" s="23"/>
      <c r="N2882" s="23"/>
      <c r="O2882" s="24"/>
      <c r="P2882" s="90">
        <v>89009</v>
      </c>
      <c r="Q2882" s="90" t="s">
        <v>540</v>
      </c>
      <c r="R2882" s="90" t="s">
        <v>2496</v>
      </c>
      <c r="S2882" s="90" t="s">
        <v>2748</v>
      </c>
      <c r="T2882" s="90" t="s">
        <v>2496</v>
      </c>
      <c r="U2882" s="90" t="s">
        <v>153</v>
      </c>
      <c r="V2882" s="94" t="s">
        <v>154</v>
      </c>
      <c r="W2882" s="90" t="s">
        <v>54</v>
      </c>
      <c r="X2882" s="90" t="s">
        <v>55</v>
      </c>
      <c r="Y2882" s="90" t="s">
        <v>2704</v>
      </c>
      <c r="Z2882" s="87">
        <v>80000000</v>
      </c>
      <c r="AA2882" s="120"/>
      <c r="AB2882" s="87"/>
      <c r="AC2882" s="87"/>
      <c r="AD2882" s="87"/>
      <c r="AE2882" s="120">
        <v>80000000</v>
      </c>
      <c r="AF2882" s="120"/>
      <c r="AG2882" s="89">
        <v>0</v>
      </c>
      <c r="AH2882" s="90" t="s">
        <v>567</v>
      </c>
      <c r="AI2882" s="90" t="s">
        <v>1511</v>
      </c>
      <c r="AJ2882" s="90" t="s">
        <v>2726</v>
      </c>
      <c r="AK2882" s="90"/>
      <c r="AL2882" s="90" t="s">
        <v>57</v>
      </c>
      <c r="AM2882" s="90"/>
      <c r="AN2882" s="90" t="s">
        <v>57</v>
      </c>
      <c r="AO2882" s="90"/>
      <c r="AP2882" s="90" t="s">
        <v>57</v>
      </c>
      <c r="AQ2882" s="90"/>
      <c r="AR2882" s="90" t="s">
        <v>57</v>
      </c>
      <c r="AS2882" s="90" t="s">
        <v>60</v>
      </c>
      <c r="AT2882" s="90" t="s">
        <v>61</v>
      </c>
      <c r="AU2882" s="97" t="s">
        <v>62</v>
      </c>
      <c r="AV2882" s="98" t="s">
        <v>125</v>
      </c>
      <c r="AW2882" s="98" t="s">
        <v>126</v>
      </c>
      <c r="AX2882" s="97">
        <v>3202032</v>
      </c>
      <c r="AY2882" s="98" t="s">
        <v>127</v>
      </c>
      <c r="AZ2882" s="98" t="s">
        <v>128</v>
      </c>
      <c r="BA2882" s="24"/>
    </row>
    <row r="2883" spans="1:53" ht="15.75" customHeight="1">
      <c r="O2883" s="6"/>
      <c r="P2883" s="25" t="s">
        <v>2751</v>
      </c>
      <c r="Q2883" s="25" t="s">
        <v>2751</v>
      </c>
      <c r="R2883" s="25" t="s">
        <v>2751</v>
      </c>
      <c r="S2883" s="25" t="s">
        <v>2751</v>
      </c>
      <c r="T2883" s="25" t="s">
        <v>2751</v>
      </c>
      <c r="U2883" s="25" t="s">
        <v>2751</v>
      </c>
      <c r="V2883" s="25" t="s">
        <v>2751</v>
      </c>
      <c r="W2883" s="25"/>
      <c r="X2883" s="25" t="s">
        <v>2751</v>
      </c>
      <c r="Y2883" s="25" t="s">
        <v>2751</v>
      </c>
      <c r="Z2883" s="26" t="s">
        <v>2751</v>
      </c>
      <c r="AA2883" s="26" t="s">
        <v>2751</v>
      </c>
      <c r="AB2883" s="26" t="s">
        <v>2751</v>
      </c>
      <c r="AC2883" s="26" t="s">
        <v>2751</v>
      </c>
      <c r="AD2883" s="26" t="s">
        <v>2751</v>
      </c>
      <c r="AE2883" s="26" t="s">
        <v>2751</v>
      </c>
      <c r="AF2883" s="26"/>
      <c r="AG2883" s="26" t="s">
        <v>2751</v>
      </c>
      <c r="AH2883" s="25" t="s">
        <v>2751</v>
      </c>
      <c r="AI2883" s="25" t="s">
        <v>2751</v>
      </c>
      <c r="AJ2883" s="25" t="s">
        <v>2751</v>
      </c>
      <c r="AK2883" s="25" t="s">
        <v>2751</v>
      </c>
      <c r="AL2883" s="25" t="s">
        <v>2751</v>
      </c>
      <c r="AM2883" s="25"/>
      <c r="AN2883" s="25"/>
      <c r="AO2883" s="25" t="s">
        <v>2751</v>
      </c>
      <c r="AP2883" s="25" t="s">
        <v>2751</v>
      </c>
      <c r="AQ2883" s="25" t="s">
        <v>2751</v>
      </c>
      <c r="AR2883" s="25" t="s">
        <v>2751</v>
      </c>
      <c r="AS2883" s="25" t="s">
        <v>2751</v>
      </c>
      <c r="AT2883" s="25" t="s">
        <v>2751</v>
      </c>
      <c r="AU2883" s="25" t="s">
        <v>2751</v>
      </c>
      <c r="AV2883" s="25" t="s">
        <v>2751</v>
      </c>
      <c r="AW2883" s="25" t="s">
        <v>2751</v>
      </c>
      <c r="AX2883" s="27" t="s">
        <v>2751</v>
      </c>
      <c r="AY2883" s="25" t="s">
        <v>2751</v>
      </c>
      <c r="AZ2883" s="25" t="s">
        <v>2751</v>
      </c>
      <c r="BA2883" s="6"/>
    </row>
    <row r="2884" spans="1:53" ht="15.75" customHeight="1">
      <c r="O2884" s="6"/>
      <c r="P2884" s="6"/>
      <c r="Q2884" s="6"/>
      <c r="R2884" s="6"/>
      <c r="S2884" s="6"/>
      <c r="T2884" s="6"/>
      <c r="U2884" s="6"/>
      <c r="V2884" s="6"/>
      <c r="W2884" s="6"/>
      <c r="X2884" s="6"/>
      <c r="Y2884" s="6"/>
      <c r="Z2884" s="12"/>
      <c r="AA2884" s="12"/>
      <c r="AB2884" s="12"/>
      <c r="AC2884" s="12"/>
      <c r="AD2884" s="12"/>
      <c r="AE2884" s="12"/>
      <c r="AF2884" s="12"/>
      <c r="AG2884" s="12"/>
      <c r="AH2884" s="6"/>
      <c r="AI2884" s="6"/>
      <c r="AJ2884" s="6"/>
      <c r="AK2884" s="6"/>
      <c r="AL2884" s="6"/>
      <c r="AM2884" s="6"/>
      <c r="AN2884" s="6"/>
      <c r="AO2884" s="6"/>
      <c r="AP2884" s="6"/>
      <c r="AQ2884" s="6"/>
      <c r="AR2884" s="6"/>
      <c r="AS2884" s="6"/>
      <c r="AT2884" s="6"/>
      <c r="AU2884" s="6"/>
      <c r="AV2884" s="6"/>
      <c r="AW2884" s="6"/>
      <c r="AX2884" s="13"/>
      <c r="AY2884" s="6"/>
      <c r="AZ2884" s="6"/>
      <c r="BA2884" s="6"/>
    </row>
    <row r="2885" spans="1:53" ht="15.75" customHeight="1">
      <c r="O2885" s="6"/>
      <c r="P2885" s="6"/>
      <c r="Q2885" s="6"/>
      <c r="R2885" s="6"/>
      <c r="S2885" s="6"/>
      <c r="T2885" s="6"/>
      <c r="U2885" s="6"/>
      <c r="V2885" s="6"/>
      <c r="W2885" s="6"/>
      <c r="X2885" s="6"/>
      <c r="Y2885" s="6"/>
      <c r="Z2885" s="28">
        <f>SUBTOTAL(9,Z6:Z2882)</f>
        <v>150920544264</v>
      </c>
      <c r="AA2885" s="12"/>
      <c r="AB2885" s="12"/>
      <c r="AC2885" s="12"/>
      <c r="AD2885" s="12"/>
      <c r="AE2885" s="82">
        <f>SUBTOTAL(9,AE6:AE2882)</f>
        <v>150920544264</v>
      </c>
      <c r="AF2885" s="28">
        <f>SUBTOTAL(9,AF6:AF2882)</f>
        <v>11482351160.199999</v>
      </c>
      <c r="AG2885" s="29">
        <f>SUBTOTAL(9,AG6:AG2882)</f>
        <v>9684304551.6399994</v>
      </c>
      <c r="AH2885" s="6"/>
      <c r="AI2885" s="6"/>
      <c r="AJ2885" s="6"/>
      <c r="AK2885" s="6"/>
      <c r="AL2885" s="6"/>
      <c r="AM2885" s="6"/>
      <c r="AN2885" s="6"/>
      <c r="AO2885" s="6"/>
      <c r="AP2885" s="6"/>
      <c r="AQ2885" s="6"/>
      <c r="AR2885" s="6"/>
      <c r="AS2885" s="6"/>
      <c r="AT2885" s="6"/>
      <c r="AU2885" s="6"/>
      <c r="AV2885" s="6"/>
      <c r="AW2885" s="6"/>
      <c r="AX2885" s="13"/>
      <c r="AY2885" s="6"/>
      <c r="AZ2885" s="6"/>
      <c r="BA2885" s="6"/>
    </row>
    <row r="2886" spans="1:53" ht="15.75" customHeight="1">
      <c r="O2886" s="6"/>
      <c r="P2886" s="6"/>
      <c r="Q2886" s="6"/>
      <c r="R2886" s="6"/>
      <c r="S2886" s="6"/>
      <c r="T2886" s="6"/>
      <c r="U2886" s="6"/>
      <c r="V2886" s="6"/>
      <c r="W2886" s="6"/>
      <c r="X2886" s="6"/>
      <c r="Y2886" s="6"/>
      <c r="Z2886" s="12"/>
      <c r="AA2886" s="12"/>
      <c r="AB2886" s="12"/>
      <c r="AC2886" s="12"/>
      <c r="AD2886" s="12"/>
      <c r="AE2886" s="12"/>
      <c r="AF2886" s="12"/>
      <c r="AG2886" s="12"/>
      <c r="AH2886" s="6"/>
      <c r="AI2886" s="6"/>
      <c r="AJ2886" s="6"/>
      <c r="AK2886" s="6"/>
      <c r="AL2886" s="6"/>
      <c r="AM2886" s="6"/>
      <c r="AN2886" s="6"/>
      <c r="AO2886" s="6"/>
      <c r="AP2886" s="6"/>
      <c r="AQ2886" s="6"/>
      <c r="AR2886" s="6"/>
      <c r="AS2886" s="6"/>
      <c r="AT2886" s="6"/>
      <c r="AU2886" s="6"/>
      <c r="AV2886" s="6"/>
      <c r="AW2886" s="6"/>
      <c r="AX2886" s="13"/>
      <c r="AY2886" s="6"/>
      <c r="AZ2886" s="6"/>
      <c r="BA2886" s="6"/>
    </row>
    <row r="2887" spans="1:53" ht="15.75" customHeight="1">
      <c r="O2887" s="6"/>
      <c r="P2887" s="6"/>
      <c r="Q2887" s="6"/>
      <c r="R2887" s="6"/>
      <c r="S2887" s="6"/>
      <c r="T2887" s="6"/>
      <c r="U2887" s="6"/>
      <c r="V2887" s="6"/>
      <c r="W2887" s="6"/>
      <c r="X2887" s="6"/>
      <c r="Y2887" s="6"/>
      <c r="Z2887" s="12"/>
      <c r="AA2887" s="12"/>
      <c r="AB2887" s="12"/>
      <c r="AC2887" s="12"/>
      <c r="AD2887" s="12"/>
      <c r="AE2887" s="12"/>
      <c r="AF2887" s="12"/>
      <c r="AG2887" s="12"/>
      <c r="AH2887" s="6"/>
      <c r="AI2887" s="6"/>
      <c r="AJ2887" s="6"/>
      <c r="AK2887" s="6"/>
      <c r="AL2887" s="6"/>
      <c r="AM2887" s="6"/>
      <c r="AN2887" s="6"/>
      <c r="AO2887" s="6"/>
      <c r="AP2887" s="6"/>
      <c r="AQ2887" s="6"/>
      <c r="AR2887" s="6"/>
      <c r="AS2887" s="6"/>
      <c r="AT2887" s="6"/>
      <c r="AU2887" s="6"/>
      <c r="AV2887" s="6"/>
      <c r="AW2887" s="6"/>
      <c r="AX2887" s="13"/>
      <c r="AY2887" s="6"/>
      <c r="AZ2887" s="6"/>
      <c r="BA2887" s="6"/>
    </row>
    <row r="2888" spans="1:53" ht="15.75" customHeight="1">
      <c r="O2888" s="6"/>
      <c r="P2888" s="6"/>
      <c r="Q2888" s="6"/>
      <c r="R2888" s="6"/>
      <c r="S2888" s="6"/>
      <c r="T2888" s="6"/>
      <c r="U2888" s="6"/>
      <c r="V2888" s="6"/>
      <c r="W2888" s="6"/>
      <c r="X2888" s="6"/>
      <c r="Y2888" s="6"/>
      <c r="Z2888" s="12"/>
      <c r="AA2888" s="12"/>
      <c r="AB2888" s="12"/>
      <c r="AC2888" s="12"/>
      <c r="AD2888" s="12"/>
      <c r="AE2888" s="12"/>
      <c r="AF2888" s="12"/>
      <c r="AG2888" s="12"/>
      <c r="AH2888" s="6"/>
      <c r="AI2888" s="6"/>
      <c r="AJ2888" s="6"/>
      <c r="AK2888" s="6"/>
      <c r="AL2888" s="6"/>
      <c r="AM2888" s="6"/>
      <c r="AN2888" s="6"/>
      <c r="AO2888" s="6"/>
      <c r="AP2888" s="6"/>
      <c r="AQ2888" s="6"/>
      <c r="AR2888" s="6"/>
      <c r="AS2888" s="6"/>
      <c r="AT2888" s="6"/>
      <c r="AU2888" s="6"/>
      <c r="AV2888" s="6"/>
      <c r="AW2888" s="6"/>
      <c r="AX2888" s="13"/>
      <c r="AY2888" s="6"/>
      <c r="AZ2888" s="6"/>
      <c r="BA2888" s="6"/>
    </row>
    <row r="2889" spans="1:53" ht="15.75" customHeight="1">
      <c r="O2889" s="6"/>
      <c r="P2889" s="6"/>
      <c r="Q2889" s="6"/>
      <c r="R2889" s="6"/>
      <c r="S2889" s="6"/>
      <c r="T2889" s="6"/>
      <c r="U2889" s="6"/>
      <c r="V2889" s="6"/>
      <c r="W2889" s="6"/>
      <c r="X2889" s="6"/>
      <c r="Y2889" s="6"/>
      <c r="Z2889" s="12"/>
      <c r="AA2889" s="12"/>
      <c r="AB2889" s="12"/>
      <c r="AC2889" s="12"/>
      <c r="AD2889" s="12"/>
      <c r="AE2889" s="12"/>
      <c r="AF2889" s="12"/>
      <c r="AG2889" s="12"/>
      <c r="AH2889" s="6"/>
      <c r="AI2889" s="6"/>
      <c r="AJ2889" s="6"/>
      <c r="AK2889" s="6"/>
      <c r="AL2889" s="6"/>
      <c r="AM2889" s="6"/>
      <c r="AN2889" s="6"/>
      <c r="AO2889" s="6"/>
      <c r="AP2889" s="6"/>
      <c r="AQ2889" s="6"/>
      <c r="AR2889" s="6"/>
      <c r="AS2889" s="6"/>
      <c r="AT2889" s="6"/>
      <c r="AU2889" s="6"/>
      <c r="AV2889" s="6"/>
      <c r="AW2889" s="6"/>
      <c r="AX2889" s="13"/>
      <c r="AY2889" s="6"/>
      <c r="AZ2889" s="6"/>
      <c r="BA2889" s="6"/>
    </row>
    <row r="2890" spans="1:53" ht="15.75" customHeight="1">
      <c r="O2890" s="6"/>
      <c r="P2890" s="6"/>
      <c r="Q2890" s="6"/>
      <c r="R2890" s="6"/>
      <c r="S2890" s="6"/>
      <c r="T2890" s="6"/>
      <c r="U2890" s="6"/>
      <c r="V2890" s="6"/>
      <c r="W2890" s="6"/>
      <c r="X2890" s="6"/>
      <c r="Y2890" s="6"/>
      <c r="Z2890" s="12"/>
      <c r="AA2890" s="12"/>
      <c r="AB2890" s="12"/>
      <c r="AC2890" s="12"/>
      <c r="AD2890" s="12"/>
      <c r="AE2890" s="12"/>
      <c r="AF2890" s="12"/>
      <c r="AG2890" s="12"/>
      <c r="AH2890" s="6"/>
      <c r="AI2890" s="6"/>
      <c r="AJ2890" s="6"/>
      <c r="AK2890" s="6"/>
      <c r="AL2890" s="6"/>
      <c r="AM2890" s="6"/>
      <c r="AN2890" s="6"/>
      <c r="AO2890" s="6"/>
      <c r="AP2890" s="6"/>
      <c r="AQ2890" s="6"/>
      <c r="AR2890" s="6"/>
      <c r="AS2890" s="6"/>
      <c r="AT2890" s="6"/>
      <c r="AU2890" s="6"/>
      <c r="AV2890" s="6"/>
      <c r="AW2890" s="6"/>
      <c r="AX2890" s="13"/>
      <c r="AY2890" s="6"/>
      <c r="AZ2890" s="6"/>
      <c r="BA2890" s="6"/>
    </row>
    <row r="2891" spans="1:53" ht="15.75" customHeight="1">
      <c r="O2891" s="6"/>
      <c r="P2891" s="6"/>
      <c r="Q2891" s="6"/>
      <c r="R2891" s="6"/>
      <c r="S2891" s="6"/>
      <c r="T2891" s="6"/>
      <c r="U2891" s="6"/>
      <c r="V2891" s="6"/>
      <c r="W2891" s="6"/>
      <c r="X2891" s="6"/>
      <c r="Y2891" s="6"/>
      <c r="Z2891" s="12"/>
      <c r="AA2891" s="12"/>
      <c r="AB2891" s="12"/>
      <c r="AC2891" s="12"/>
      <c r="AD2891" s="12"/>
      <c r="AE2891" s="12"/>
      <c r="AF2891" s="12"/>
      <c r="AG2891" s="12"/>
      <c r="AH2891" s="6"/>
      <c r="AI2891" s="6"/>
      <c r="AJ2891" s="6"/>
      <c r="AK2891" s="6"/>
      <c r="AL2891" s="6"/>
      <c r="AM2891" s="6"/>
      <c r="AN2891" s="6"/>
      <c r="AO2891" s="6"/>
      <c r="AP2891" s="6"/>
      <c r="AQ2891" s="6"/>
      <c r="AR2891" s="6"/>
      <c r="AS2891" s="6"/>
      <c r="AT2891" s="6"/>
      <c r="AU2891" s="6"/>
      <c r="AV2891" s="6"/>
      <c r="AW2891" s="6"/>
      <c r="AX2891" s="13"/>
      <c r="AY2891" s="6"/>
      <c r="AZ2891" s="6"/>
      <c r="BA2891" s="6"/>
    </row>
    <row r="2892" spans="1:53" ht="15.75" customHeight="1">
      <c r="O2892" s="6"/>
      <c r="P2892" s="6"/>
      <c r="Q2892" s="6"/>
      <c r="R2892" s="6"/>
      <c r="S2892" s="6"/>
      <c r="T2892" s="6"/>
      <c r="U2892" s="6"/>
      <c r="V2892" s="6"/>
      <c r="W2892" s="6"/>
      <c r="X2892" s="6"/>
      <c r="Y2892" s="6"/>
      <c r="Z2892" s="12"/>
      <c r="AA2892" s="12"/>
      <c r="AB2892" s="12"/>
      <c r="AC2892" s="12"/>
      <c r="AD2892" s="12"/>
      <c r="AE2892" s="12"/>
      <c r="AF2892" s="12"/>
      <c r="AG2892" s="12"/>
      <c r="AH2892" s="6"/>
      <c r="AI2892" s="6"/>
      <c r="AJ2892" s="6"/>
      <c r="AK2892" s="6"/>
      <c r="AL2892" s="6"/>
      <c r="AM2892" s="6"/>
      <c r="AN2892" s="6"/>
      <c r="AO2892" s="6"/>
      <c r="AP2892" s="6"/>
      <c r="AQ2892" s="6"/>
      <c r="AR2892" s="6"/>
      <c r="AS2892" s="6"/>
      <c r="AT2892" s="6"/>
      <c r="AU2892" s="6"/>
      <c r="AV2892" s="6"/>
      <c r="AW2892" s="6"/>
      <c r="AX2892" s="13"/>
      <c r="AY2892" s="6"/>
      <c r="AZ2892" s="6"/>
      <c r="BA2892" s="6"/>
    </row>
    <row r="2893" spans="1:53" ht="15.75" customHeight="1">
      <c r="O2893" s="6"/>
      <c r="P2893" s="6"/>
      <c r="Q2893" s="6"/>
      <c r="R2893" s="6"/>
      <c r="S2893" s="6"/>
      <c r="T2893" s="6"/>
      <c r="U2893" s="6"/>
      <c r="V2893" s="6"/>
      <c r="W2893" s="6"/>
      <c r="X2893" s="6"/>
      <c r="Y2893" s="6"/>
      <c r="Z2893" s="12"/>
      <c r="AA2893" s="12"/>
      <c r="AB2893" s="12"/>
      <c r="AC2893" s="12"/>
      <c r="AD2893" s="12"/>
      <c r="AE2893" s="12"/>
      <c r="AF2893" s="12"/>
      <c r="AG2893" s="12"/>
      <c r="AH2893" s="6"/>
      <c r="AI2893" s="6"/>
      <c r="AJ2893" s="6"/>
      <c r="AK2893" s="6"/>
      <c r="AL2893" s="6"/>
      <c r="AM2893" s="6"/>
      <c r="AN2893" s="6"/>
      <c r="AO2893" s="6"/>
      <c r="AP2893" s="6"/>
      <c r="AQ2893" s="6"/>
      <c r="AR2893" s="6"/>
      <c r="AS2893" s="6"/>
      <c r="AT2893" s="6"/>
      <c r="AU2893" s="6"/>
      <c r="AV2893" s="6"/>
      <c r="AW2893" s="6"/>
      <c r="AX2893" s="13"/>
      <c r="AY2893" s="6"/>
      <c r="AZ2893" s="6"/>
      <c r="BA2893" s="6"/>
    </row>
    <row r="2894" spans="1:53" ht="15.75" customHeight="1">
      <c r="O2894" s="6"/>
      <c r="P2894" s="6"/>
      <c r="Q2894" s="6"/>
      <c r="R2894" s="6"/>
      <c r="S2894" s="6"/>
      <c r="T2894" s="6"/>
      <c r="U2894" s="6"/>
      <c r="V2894" s="6"/>
      <c r="W2894" s="6"/>
      <c r="X2894" s="6"/>
      <c r="Y2894" s="6"/>
      <c r="Z2894" s="12"/>
      <c r="AA2894" s="12"/>
      <c r="AB2894" s="12"/>
      <c r="AC2894" s="12"/>
      <c r="AD2894" s="12"/>
      <c r="AE2894" s="12"/>
      <c r="AF2894" s="12"/>
      <c r="AG2894" s="12"/>
      <c r="AH2894" s="6"/>
      <c r="AI2894" s="6"/>
      <c r="AJ2894" s="6"/>
      <c r="AK2894" s="6"/>
      <c r="AL2894" s="6"/>
      <c r="AM2894" s="6"/>
      <c r="AN2894" s="6"/>
      <c r="AO2894" s="6"/>
      <c r="AP2894" s="6"/>
      <c r="AQ2894" s="6"/>
      <c r="AR2894" s="6"/>
      <c r="AS2894" s="6"/>
      <c r="AT2894" s="6"/>
      <c r="AU2894" s="6"/>
      <c r="AV2894" s="6"/>
      <c r="AW2894" s="6"/>
      <c r="AX2894" s="13"/>
      <c r="AY2894" s="6"/>
      <c r="AZ2894" s="6"/>
      <c r="BA2894" s="6"/>
    </row>
    <row r="2895" spans="1:53" ht="15.75" customHeight="1">
      <c r="O2895" s="6"/>
      <c r="P2895" s="6"/>
      <c r="Q2895" s="6"/>
      <c r="R2895" s="6"/>
      <c r="S2895" s="6"/>
      <c r="T2895" s="6"/>
      <c r="U2895" s="6"/>
      <c r="V2895" s="6"/>
      <c r="W2895" s="6"/>
      <c r="X2895" s="6"/>
      <c r="Y2895" s="6"/>
      <c r="Z2895" s="12"/>
      <c r="AA2895" s="12"/>
      <c r="AB2895" s="12"/>
      <c r="AC2895" s="12"/>
      <c r="AD2895" s="12"/>
      <c r="AE2895" s="12"/>
      <c r="AF2895" s="12"/>
      <c r="AG2895" s="12"/>
      <c r="AH2895" s="6"/>
      <c r="AI2895" s="6"/>
      <c r="AJ2895" s="6"/>
      <c r="AK2895" s="6"/>
      <c r="AL2895" s="6"/>
      <c r="AM2895" s="6"/>
      <c r="AN2895" s="6"/>
      <c r="AO2895" s="6"/>
      <c r="AP2895" s="6"/>
      <c r="AQ2895" s="6"/>
      <c r="AR2895" s="6"/>
      <c r="AS2895" s="6"/>
      <c r="AT2895" s="6"/>
      <c r="AU2895" s="6"/>
      <c r="AV2895" s="6"/>
      <c r="AW2895" s="6"/>
      <c r="AX2895" s="13"/>
      <c r="AY2895" s="6"/>
      <c r="AZ2895" s="6"/>
      <c r="BA2895" s="6"/>
    </row>
    <row r="2896" spans="1:53" ht="15.75" customHeight="1">
      <c r="O2896" s="6"/>
      <c r="P2896" s="6"/>
      <c r="Q2896" s="6"/>
      <c r="R2896" s="6"/>
      <c r="S2896" s="6"/>
      <c r="T2896" s="6"/>
      <c r="U2896" s="6"/>
      <c r="V2896" s="6"/>
      <c r="W2896" s="6"/>
      <c r="X2896" s="6"/>
      <c r="Y2896" s="6"/>
      <c r="Z2896" s="12"/>
      <c r="AA2896" s="12"/>
      <c r="AB2896" s="12"/>
      <c r="AC2896" s="12"/>
      <c r="AD2896" s="12"/>
      <c r="AE2896" s="12"/>
      <c r="AF2896" s="12"/>
      <c r="AG2896" s="12"/>
      <c r="AH2896" s="6"/>
      <c r="AI2896" s="6"/>
      <c r="AJ2896" s="6"/>
      <c r="AK2896" s="6"/>
      <c r="AL2896" s="6"/>
      <c r="AM2896" s="6"/>
      <c r="AN2896" s="6"/>
      <c r="AO2896" s="6"/>
      <c r="AP2896" s="6"/>
      <c r="AQ2896" s="6"/>
      <c r="AR2896" s="6"/>
      <c r="AS2896" s="6"/>
      <c r="AT2896" s="6"/>
      <c r="AU2896" s="6"/>
      <c r="AV2896" s="6"/>
      <c r="AW2896" s="6"/>
      <c r="AX2896" s="13"/>
      <c r="AY2896" s="6"/>
      <c r="AZ2896" s="6"/>
      <c r="BA2896" s="6"/>
    </row>
    <row r="2897" spans="15:53" ht="15.75" customHeight="1">
      <c r="O2897" s="6"/>
      <c r="P2897" s="6"/>
      <c r="Q2897" s="6"/>
      <c r="R2897" s="6"/>
      <c r="S2897" s="6"/>
      <c r="T2897" s="6"/>
      <c r="U2897" s="6"/>
      <c r="V2897" s="6"/>
      <c r="W2897" s="6"/>
      <c r="X2897" s="6"/>
      <c r="Y2897" s="6"/>
      <c r="Z2897" s="12"/>
      <c r="AA2897" s="12"/>
      <c r="AB2897" s="12"/>
      <c r="AC2897" s="12"/>
      <c r="AD2897" s="12"/>
      <c r="AE2897" s="12"/>
      <c r="AF2897" s="12"/>
      <c r="AG2897" s="12"/>
      <c r="AH2897" s="6"/>
      <c r="AI2897" s="6"/>
      <c r="AJ2897" s="6"/>
      <c r="AK2897" s="6"/>
      <c r="AL2897" s="6"/>
      <c r="AM2897" s="6"/>
      <c r="AN2897" s="6"/>
      <c r="AO2897" s="6"/>
      <c r="AP2897" s="6"/>
      <c r="AQ2897" s="6"/>
      <c r="AR2897" s="6"/>
      <c r="AS2897" s="6"/>
      <c r="AT2897" s="6"/>
      <c r="AU2897" s="6"/>
      <c r="AV2897" s="6"/>
      <c r="AW2897" s="6"/>
      <c r="AX2897" s="13"/>
      <c r="AY2897" s="6"/>
      <c r="AZ2897" s="6"/>
      <c r="BA2897" s="6"/>
    </row>
    <row r="2898" spans="15:53" ht="15.75" customHeight="1">
      <c r="O2898" s="6"/>
      <c r="P2898" s="6"/>
      <c r="Q2898" s="6"/>
      <c r="R2898" s="6"/>
      <c r="S2898" s="6"/>
      <c r="T2898" s="6"/>
      <c r="U2898" s="6"/>
      <c r="V2898" s="6"/>
      <c r="W2898" s="6"/>
      <c r="X2898" s="6"/>
      <c r="Y2898" s="6"/>
      <c r="Z2898" s="12"/>
      <c r="AA2898" s="12"/>
      <c r="AB2898" s="12"/>
      <c r="AC2898" s="12"/>
      <c r="AD2898" s="12"/>
      <c r="AE2898" s="12"/>
      <c r="AF2898" s="12"/>
      <c r="AG2898" s="12"/>
      <c r="AH2898" s="6"/>
      <c r="AI2898" s="6"/>
      <c r="AJ2898" s="6"/>
      <c r="AK2898" s="6"/>
      <c r="AL2898" s="6"/>
      <c r="AM2898" s="6"/>
      <c r="AN2898" s="6"/>
      <c r="AO2898" s="6"/>
      <c r="AP2898" s="6"/>
      <c r="AQ2898" s="6"/>
      <c r="AR2898" s="6"/>
      <c r="AS2898" s="6"/>
      <c r="AT2898" s="6"/>
      <c r="AU2898" s="6"/>
      <c r="AV2898" s="6"/>
      <c r="AW2898" s="6"/>
      <c r="AX2898" s="13"/>
      <c r="AY2898" s="6"/>
      <c r="AZ2898" s="6"/>
      <c r="BA2898" s="6"/>
    </row>
    <row r="2899" spans="15:53" ht="15.75" customHeight="1">
      <c r="O2899" s="6"/>
      <c r="P2899" s="6"/>
      <c r="Q2899" s="6"/>
      <c r="R2899" s="6"/>
      <c r="S2899" s="6"/>
      <c r="T2899" s="6"/>
      <c r="U2899" s="6"/>
      <c r="V2899" s="6"/>
      <c r="W2899" s="6"/>
      <c r="X2899" s="6"/>
      <c r="Y2899" s="6"/>
      <c r="Z2899" s="12"/>
      <c r="AA2899" s="12"/>
      <c r="AB2899" s="12"/>
      <c r="AC2899" s="12"/>
      <c r="AD2899" s="12"/>
      <c r="AE2899" s="12"/>
      <c r="AF2899" s="12"/>
      <c r="AG2899" s="12"/>
      <c r="AH2899" s="6"/>
      <c r="AI2899" s="6"/>
      <c r="AJ2899" s="6"/>
      <c r="AK2899" s="6"/>
      <c r="AL2899" s="6"/>
      <c r="AM2899" s="6"/>
      <c r="AN2899" s="6"/>
      <c r="AO2899" s="6"/>
      <c r="AP2899" s="6"/>
      <c r="AQ2899" s="6"/>
      <c r="AR2899" s="6"/>
      <c r="AS2899" s="6"/>
      <c r="AT2899" s="6"/>
      <c r="AU2899" s="6"/>
      <c r="AV2899" s="6"/>
      <c r="AW2899" s="6"/>
      <c r="AX2899" s="13"/>
      <c r="AY2899" s="6"/>
      <c r="AZ2899" s="6"/>
      <c r="BA2899" s="6"/>
    </row>
    <row r="2900" spans="15:53" ht="15.75" customHeight="1">
      <c r="O2900" s="6"/>
      <c r="P2900" s="6"/>
      <c r="Q2900" s="6"/>
      <c r="R2900" s="6"/>
      <c r="S2900" s="6"/>
      <c r="T2900" s="6"/>
      <c r="U2900" s="6"/>
      <c r="V2900" s="6"/>
      <c r="W2900" s="6"/>
      <c r="X2900" s="6"/>
      <c r="Y2900" s="6"/>
      <c r="Z2900" s="12"/>
      <c r="AA2900" s="12"/>
      <c r="AB2900" s="12"/>
      <c r="AC2900" s="12"/>
      <c r="AD2900" s="12"/>
      <c r="AE2900" s="12"/>
      <c r="AF2900" s="12"/>
      <c r="AG2900" s="12"/>
      <c r="AH2900" s="6"/>
      <c r="AI2900" s="6"/>
      <c r="AJ2900" s="6"/>
      <c r="AK2900" s="6"/>
      <c r="AL2900" s="6"/>
      <c r="AM2900" s="6"/>
      <c r="AN2900" s="6"/>
      <c r="AO2900" s="6"/>
      <c r="AP2900" s="6"/>
      <c r="AQ2900" s="6"/>
      <c r="AR2900" s="6"/>
      <c r="AS2900" s="6"/>
      <c r="AT2900" s="6"/>
      <c r="AU2900" s="6"/>
      <c r="AV2900" s="6"/>
      <c r="AW2900" s="6"/>
      <c r="AX2900" s="13"/>
      <c r="AY2900" s="6"/>
      <c r="AZ2900" s="6"/>
      <c r="BA2900" s="6"/>
    </row>
    <row r="2901" spans="15:53" ht="15.75" hidden="1" customHeight="1">
      <c r="O2901" s="6"/>
      <c r="P2901" s="6"/>
      <c r="Q2901" s="6"/>
      <c r="R2901" s="6"/>
      <c r="S2901" s="6"/>
      <c r="T2901" s="6"/>
      <c r="U2901" s="6"/>
      <c r="V2901" s="6"/>
      <c r="W2901" s="6"/>
      <c r="X2901" s="6"/>
      <c r="Y2901" s="6"/>
      <c r="Z2901" s="12"/>
      <c r="AA2901" s="12"/>
      <c r="AB2901" s="12"/>
      <c r="AC2901" s="12"/>
      <c r="AD2901" s="12"/>
      <c r="AE2901" s="12"/>
      <c r="AF2901" s="12"/>
      <c r="AG2901" s="12"/>
      <c r="AH2901" s="6"/>
      <c r="AI2901" s="6"/>
      <c r="AJ2901" s="6"/>
      <c r="AK2901" s="6"/>
      <c r="AL2901" s="6"/>
      <c r="AM2901" s="6"/>
      <c r="AN2901" s="6"/>
      <c r="AO2901" s="6"/>
      <c r="AP2901" s="6"/>
      <c r="AQ2901" s="6"/>
      <c r="AR2901" s="6"/>
      <c r="AS2901" s="6"/>
      <c r="AT2901" s="6"/>
      <c r="AU2901" s="6"/>
      <c r="AV2901" s="6"/>
      <c r="AW2901" s="6"/>
      <c r="AX2901" s="13"/>
      <c r="AY2901" s="6"/>
      <c r="AZ2901" s="6"/>
      <c r="BA2901" s="6"/>
    </row>
    <row r="2902" spans="15:53" ht="15.75" hidden="1" customHeight="1"/>
    <row r="2903" spans="15:53" ht="15.75" hidden="1" customHeight="1"/>
    <row r="2904" spans="15:53" ht="15.75" hidden="1" customHeight="1"/>
    <row r="2905" spans="15:53" ht="15.75" hidden="1" customHeight="1"/>
    <row r="2906" spans="15:53" ht="15.75" hidden="1" customHeight="1"/>
    <row r="2907" spans="15:53" ht="15.75" hidden="1" customHeight="1"/>
    <row r="2908" spans="15:53" ht="15.75" hidden="1" customHeight="1"/>
    <row r="2909" spans="15:53" ht="15.75" hidden="1" customHeight="1"/>
    <row r="2910" spans="15:53" ht="15.75" hidden="1" customHeight="1"/>
    <row r="2911" spans="15:53" ht="15.75" hidden="1" customHeight="1"/>
    <row r="2912" spans="15:53" ht="15.75" hidden="1" customHeight="1"/>
    <row r="2913" ht="15.75" hidden="1" customHeight="1"/>
    <row r="2914" ht="15.75" hidden="1" customHeight="1"/>
    <row r="2915" ht="15.75" hidden="1" customHeight="1"/>
    <row r="2916" ht="15.75" hidden="1" customHeight="1"/>
    <row r="2917" ht="15.75" hidden="1" customHeight="1"/>
    <row r="2918" ht="15.75" hidden="1" customHeight="1"/>
    <row r="2919" ht="15.75" hidden="1" customHeight="1"/>
    <row r="2920" ht="15.75" hidden="1" customHeight="1"/>
    <row r="2921" ht="15.75" hidden="1" customHeight="1"/>
    <row r="2922" ht="15.75" hidden="1" customHeight="1"/>
    <row r="2923" ht="15.75" hidden="1" customHeight="1"/>
    <row r="2924" ht="15.75" hidden="1" customHeight="1"/>
    <row r="2925" ht="15.75" hidden="1" customHeight="1"/>
    <row r="2926" ht="15.75" hidden="1" customHeight="1"/>
    <row r="2927" ht="15.75" hidden="1" customHeight="1"/>
    <row r="2928" ht="15.75" hidden="1" customHeight="1"/>
    <row r="2929" ht="15.75" hidden="1" customHeight="1"/>
    <row r="2930" ht="15.75" hidden="1" customHeight="1"/>
    <row r="2931" ht="15.75" hidden="1" customHeight="1"/>
    <row r="2932" ht="15.75" hidden="1" customHeight="1"/>
    <row r="2933" ht="15.75" hidden="1" customHeight="1"/>
    <row r="2934" ht="15.75" hidden="1" customHeight="1"/>
    <row r="2935" ht="15.75" hidden="1" customHeight="1"/>
    <row r="2936" ht="15.75" hidden="1" customHeight="1"/>
    <row r="2937" ht="15.75" hidden="1" customHeight="1"/>
    <row r="2938" ht="15.75" hidden="1" customHeight="1"/>
    <row r="2939" ht="15.75" hidden="1" customHeight="1"/>
    <row r="2940" ht="15.75" hidden="1" customHeight="1"/>
    <row r="2941" ht="15.75" hidden="1" customHeight="1"/>
    <row r="2942" ht="15.75" hidden="1" customHeight="1"/>
    <row r="2943" ht="15.75" hidden="1" customHeight="1"/>
    <row r="2944" ht="15.75" hidden="1" customHeight="1"/>
    <row r="2945" ht="15.75" hidden="1" customHeight="1"/>
    <row r="2946" ht="15.75" hidden="1" customHeight="1"/>
    <row r="2947" ht="15.75" hidden="1" customHeight="1"/>
    <row r="2948" ht="15.75" hidden="1" customHeight="1"/>
    <row r="2949" ht="15.75" hidden="1" customHeight="1"/>
    <row r="2950" ht="15.75" hidden="1" customHeight="1"/>
    <row r="2951" ht="15.75" hidden="1" customHeight="1"/>
    <row r="2952" ht="15.75" hidden="1" customHeight="1"/>
    <row r="2953" ht="15.75" hidden="1" customHeight="1"/>
    <row r="2954" ht="15.75" hidden="1" customHeight="1"/>
    <row r="2955" ht="15.75" hidden="1" customHeight="1"/>
    <row r="2956" ht="15.75" hidden="1" customHeight="1"/>
    <row r="2957" ht="15.75" hidden="1" customHeight="1"/>
    <row r="2958" ht="15.75" hidden="1" customHeight="1"/>
    <row r="2959" ht="15.75" hidden="1" customHeight="1"/>
    <row r="2960" ht="15.75" hidden="1" customHeight="1"/>
    <row r="2961" ht="15.75" hidden="1" customHeight="1"/>
    <row r="2962" ht="15.75" hidden="1" customHeight="1"/>
    <row r="2963" ht="15.75" hidden="1" customHeight="1"/>
    <row r="2964" ht="15.75" hidden="1" customHeight="1"/>
    <row r="2965" ht="15.75" hidden="1" customHeight="1"/>
    <row r="2966" ht="15.75" hidden="1" customHeight="1"/>
    <row r="2967" ht="15.75" hidden="1" customHeight="1"/>
    <row r="2968" ht="15.75" hidden="1" customHeight="1"/>
    <row r="2969" ht="15.75" hidden="1" customHeight="1"/>
    <row r="2970" ht="15.75" hidden="1" customHeight="1"/>
    <row r="2971" ht="15.75" hidden="1" customHeight="1"/>
    <row r="2972" ht="15.75" hidden="1" customHeight="1"/>
    <row r="2973" ht="15.75" hidden="1" customHeight="1"/>
    <row r="2974" ht="15.75" hidden="1" customHeight="1"/>
    <row r="2975" ht="15.75" hidden="1" customHeight="1"/>
    <row r="2976" ht="15.75" hidden="1" customHeight="1"/>
    <row r="2977" ht="15.75" hidden="1" customHeight="1"/>
    <row r="2978" ht="15.75" hidden="1" customHeight="1"/>
    <row r="2979" ht="15.75" hidden="1" customHeight="1"/>
    <row r="2980" ht="15.75" hidden="1" customHeight="1"/>
    <row r="2981" ht="15.75" hidden="1" customHeight="1"/>
    <row r="2982" ht="15.75" hidden="1" customHeight="1"/>
    <row r="2983" ht="15.75" hidden="1" customHeight="1"/>
    <row r="2984" ht="15.75" hidden="1" customHeight="1"/>
    <row r="2985" ht="15.75" hidden="1" customHeight="1"/>
    <row r="2986" ht="15.75" hidden="1" customHeight="1"/>
    <row r="2987" ht="15.75" hidden="1" customHeight="1"/>
    <row r="2988" ht="15.75" hidden="1" customHeight="1"/>
    <row r="2989" ht="15.75" hidden="1" customHeight="1"/>
    <row r="2990" ht="15.75" hidden="1" customHeight="1"/>
    <row r="2991" ht="15.75" hidden="1" customHeight="1"/>
    <row r="2992" ht="15.75" hidden="1" customHeight="1"/>
    <row r="2993" ht="15.75" hidden="1" customHeight="1"/>
    <row r="2994" ht="15.75" hidden="1" customHeight="1"/>
    <row r="2995" ht="15.75" hidden="1" customHeight="1"/>
    <row r="2996" ht="15.75" hidden="1" customHeight="1"/>
    <row r="2997" ht="15.75" hidden="1" customHeight="1"/>
    <row r="2998" ht="15.75" hidden="1" customHeight="1"/>
    <row r="2999" ht="15.75" hidden="1" customHeight="1"/>
    <row r="3000" ht="15.75" hidden="1" customHeight="1"/>
    <row r="3001" ht="15.75" hidden="1" customHeight="1"/>
    <row r="3002" ht="15.75" hidden="1" customHeight="1"/>
    <row r="3003" ht="15.75" hidden="1" customHeight="1"/>
    <row r="3004" ht="15.75" hidden="1" customHeight="1"/>
    <row r="3005" ht="15.75" hidden="1" customHeight="1"/>
    <row r="3006" ht="15.75" hidden="1" customHeight="1"/>
    <row r="3007" ht="15.75" hidden="1" customHeight="1"/>
    <row r="3008" ht="15.75" hidden="1" customHeight="1"/>
    <row r="3009" ht="15.75" hidden="1" customHeight="1"/>
    <row r="3010" ht="15.75" hidden="1" customHeight="1"/>
    <row r="3011" ht="15.75" hidden="1" customHeight="1"/>
    <row r="3012" ht="15.75" hidden="1" customHeight="1"/>
    <row r="3013" ht="15.75" hidden="1" customHeight="1"/>
    <row r="3014" ht="15.75" hidden="1" customHeight="1"/>
    <row r="3015" ht="15.75" hidden="1" customHeight="1"/>
    <row r="3016" ht="15.75" hidden="1" customHeight="1"/>
    <row r="3017" ht="15.75" hidden="1" customHeight="1"/>
    <row r="3018" ht="15.75" hidden="1" customHeight="1"/>
    <row r="3019" ht="15.75" hidden="1" customHeight="1"/>
    <row r="3020" ht="15.75" hidden="1" customHeight="1"/>
    <row r="3021" ht="15.75" hidden="1" customHeight="1"/>
    <row r="3022" ht="15.75" hidden="1" customHeight="1"/>
    <row r="3023" ht="15.75" hidden="1" customHeight="1"/>
    <row r="3024" ht="15.75" hidden="1" customHeight="1"/>
    <row r="3025" ht="15.75" hidden="1" customHeight="1"/>
    <row r="3026" ht="15.75" hidden="1" customHeight="1"/>
    <row r="3027" ht="15.75" hidden="1" customHeight="1"/>
    <row r="3028" ht="15.75" hidden="1" customHeight="1"/>
    <row r="3029" ht="15.75" hidden="1" customHeight="1"/>
    <row r="3030" ht="15.75" hidden="1" customHeight="1"/>
    <row r="3031" ht="15.75" hidden="1" customHeight="1"/>
    <row r="3032" ht="15.75" hidden="1" customHeight="1"/>
    <row r="3033" ht="15.75" hidden="1" customHeight="1"/>
    <row r="3034" ht="15.75" hidden="1" customHeight="1"/>
    <row r="3035" ht="15.75" hidden="1" customHeight="1"/>
    <row r="3036" ht="15.75" hidden="1" customHeight="1"/>
    <row r="3037" ht="15.75" hidden="1" customHeight="1"/>
    <row r="3038" ht="15.75" hidden="1" customHeight="1"/>
    <row r="3039" ht="15.75" hidden="1" customHeight="1"/>
    <row r="3040" ht="15.75" hidden="1" customHeight="1"/>
    <row r="3041" ht="15.75" hidden="1" customHeight="1"/>
    <row r="3042" ht="15.75" hidden="1" customHeight="1"/>
    <row r="3043" ht="15.75" hidden="1" customHeight="1"/>
    <row r="3044" ht="15.75" hidden="1" customHeight="1"/>
    <row r="3045" ht="15.75" hidden="1" customHeight="1"/>
    <row r="3046" ht="15.75" hidden="1" customHeight="1"/>
    <row r="3047" ht="15.75" hidden="1" customHeight="1"/>
    <row r="3048" ht="15.75" hidden="1" customHeight="1"/>
    <row r="3049" ht="15.75" hidden="1" customHeight="1"/>
    <row r="3050" ht="15.75" hidden="1" customHeight="1"/>
    <row r="3051" ht="15.75" hidden="1" customHeight="1"/>
    <row r="3052" ht="15.75" hidden="1" customHeight="1"/>
    <row r="3053" ht="15.75" hidden="1" customHeight="1"/>
    <row r="3054" ht="15.75" hidden="1" customHeight="1"/>
    <row r="3055" ht="15.75" hidden="1" customHeight="1"/>
    <row r="3056" ht="15.75" hidden="1" customHeight="1"/>
    <row r="3057" ht="15.75" hidden="1" customHeight="1"/>
    <row r="3058" ht="15.75" hidden="1" customHeight="1"/>
    <row r="3059" ht="15.75" hidden="1" customHeight="1"/>
    <row r="3060" ht="15.75" hidden="1" customHeight="1"/>
    <row r="3061" ht="15.75" hidden="1" customHeight="1"/>
    <row r="3062" ht="15.75" hidden="1" customHeight="1"/>
    <row r="3063" ht="15.75" hidden="1" customHeight="1"/>
    <row r="3064" ht="15.75" hidden="1" customHeight="1"/>
    <row r="3065" ht="15.75" hidden="1" customHeight="1"/>
    <row r="3066" ht="15.75" hidden="1" customHeight="1"/>
    <row r="3067" ht="15.75" hidden="1" customHeight="1"/>
    <row r="3068" ht="15.75" hidden="1" customHeight="1"/>
    <row r="3069" ht="15.75" hidden="1" customHeight="1"/>
    <row r="3070" ht="15.75" hidden="1" customHeight="1"/>
    <row r="3071" ht="15.75" hidden="1" customHeight="1"/>
    <row r="3072" ht="15.75" hidden="1" customHeight="1"/>
    <row r="3073" ht="15.75" hidden="1" customHeight="1"/>
    <row r="3074" ht="15.75" hidden="1" customHeight="1"/>
    <row r="3075" ht="15.75" hidden="1" customHeight="1"/>
    <row r="3076" ht="15.75" hidden="1" customHeight="1"/>
    <row r="3077" ht="15.75" hidden="1" customHeight="1"/>
    <row r="3078" ht="15.75" hidden="1" customHeight="1"/>
    <row r="3079" ht="15.75" hidden="1" customHeight="1"/>
    <row r="3080" ht="15" customHeight="1"/>
    <row r="3081" ht="15" customHeight="1"/>
  </sheetData>
  <sheetProtection formatCells="0" formatRows="0" autoFilter="0"/>
  <autoFilter ref="P5:AZ2883" xr:uid="{00000000-0001-0000-1800-000000000000}"/>
  <mergeCells count="5">
    <mergeCell ref="P2:T2"/>
    <mergeCell ref="U2:AJ2"/>
    <mergeCell ref="AK2:AR2"/>
    <mergeCell ref="AS2:AZ2"/>
    <mergeCell ref="AI4:AJ4"/>
  </mergeCells>
  <conditionalFormatting sqref="P6:P2882">
    <cfRule type="duplicateValues" dxfId="2" priority="1"/>
  </conditionalFormatting>
  <dataValidations count="34">
    <dataValidation type="list" allowBlank="1" showErrorMessage="1" sqref="S2733" xr:uid="{203D37F5-82D3-453B-83F5-F9EF4F08FF77}">
      <formula1>INDIRECT(XFB2731)</formula1>
    </dataValidation>
    <dataValidation type="list" allowBlank="1" showErrorMessage="1" sqref="U6:U2882" xr:uid="{FB75E0F9-431F-4110-BDE0-4A42F1F839C3}">
      <formula1>RECURSO</formula1>
    </dataValidation>
    <dataValidation type="list" allowBlank="1" showErrorMessage="1" sqref="AM6:AM2882" xr:uid="{5F042B60-812E-405C-BF7C-62F511FC097E}">
      <formula1>SENTENCIAS</formula1>
    </dataValidation>
    <dataValidation type="list" allowBlank="1" showErrorMessage="1" sqref="X6:X2882" xr:uid="{43E106E9-1F29-4295-8032-EB1428F34090}">
      <formula1>CTA</formula1>
    </dataValidation>
    <dataValidation type="list" allowBlank="1" showErrorMessage="1" sqref="AQ6:AQ2882" xr:uid="{9DFF91DC-DB98-495E-950A-D9A98DC2230A}">
      <formula1>CONPES</formula1>
    </dataValidation>
    <dataValidation type="list" allowBlank="1" showErrorMessage="1" sqref="AO6:AO2882" xr:uid="{02DDBF08-1D7A-4D2F-A6B6-997B9103D445}">
      <formula1>TRAZADORES</formula1>
    </dataValidation>
    <dataValidation type="list" allowBlank="1" showErrorMessage="1" sqref="AS6:AS2882" xr:uid="{ABC98001-DE05-4C08-8118-DB3DFEDCEF20}">
      <formula1>PROGRAMAS</formula1>
    </dataValidation>
    <dataValidation type="list" allowBlank="1" showErrorMessage="1" sqref="AK6:AK2882" xr:uid="{EBA52827-3E9F-41E2-815D-97008984DAEF}">
      <formula1>POL</formula1>
    </dataValidation>
    <dataValidation type="list" allowBlank="1" showErrorMessage="1" sqref="AI6:AI2882 AJ435:AJ436" xr:uid="{0B917CDB-E530-4147-A86E-AA257D677FBA}">
      <formula1>depart</formula1>
    </dataValidation>
    <dataValidation type="list" allowBlank="1" showErrorMessage="1" sqref="Q6:Q2882" xr:uid="{078B6259-C2EF-4317-A9D0-151969756CE7}">
      <formula1>NIVEL</formula1>
    </dataValidation>
    <dataValidation type="list" allowBlank="1" showErrorMessage="1" sqref="S2249:S2281 S2283:S2732 S2734:S2852" xr:uid="{CA78F012-81F5-4B02-9578-B7C82B955855}">
      <formula1>INDIRECT(XFB2248)</formula1>
    </dataValidation>
    <dataValidation type="list" allowBlank="1" showErrorMessage="1" sqref="S6:S2248 T6:T2381 S2853:S2882" xr:uid="{6FC7A27B-077B-4927-95AC-CDE1DCF0C6ED}">
      <formula1>INDIRECT(A6)</formula1>
    </dataValidation>
    <dataValidation type="list" allowBlank="1" showErrorMessage="1" sqref="S2282 R6:R2882" xr:uid="{AF5545BA-7B99-4E80-856C-9DB8E099DC7D}">
      <formula1>INDIRECT(Q6)</formula1>
    </dataValidation>
    <dataValidation type="list" allowBlank="1" showErrorMessage="1" sqref="AZ1207:AZ1210 AZ1201:AZ1202 AZ1204:AZ1205" xr:uid="{FB5C558A-0CE9-4B2F-9AF6-AAA24E3986BF}">
      <formula1>MGA</formula1>
    </dataValidation>
    <dataValidation type="list" allowBlank="1" showInputMessage="1" showErrorMessage="1" sqref="W101:W145" xr:uid="{1F5DBF08-9ECC-4E7A-8DF3-91F6D827DD82}">
      <formula1>INDIRECT(B101)</formula1>
    </dataValidation>
    <dataValidation type="list" allowBlank="1" showErrorMessage="1" sqref="AJ1214:AJ1218 AJ1126:AJ1182 AJ1328:AJ1422 AJ65:AJ145" xr:uid="{BFCBF5EB-F28B-42A5-A9A8-66871429BE1C}">
      <formula1>INDIRECT($M65)</formula1>
    </dataValidation>
    <dataValidation type="list" allowBlank="1" showInputMessage="1" showErrorMessage="1" sqref="W24:W33 W65:W100 W1328:W1422 W1126:W1182 W1214:W1217" xr:uid="{9CB7ED4A-0F59-4A8B-A32F-B2EC82B0E893}">
      <formula1>INDIRECT(A24)</formula1>
    </dataValidation>
    <dataValidation type="custom" allowBlank="1" showErrorMessage="1" sqref="AN6:AN2882 AP6:AP2882 Y2865:Y2882 AR6:AR2882 AL6:AL2882 AH133:AH2882 Y133:Y136 AB101:AD101 Y72:Y93 Y138:Y140 AF2355 Y146:Y159 Y161:Y169 Y237:Y246 Y171:Y174 AB141:AD141 Y203:Y207 Y248:Y262 Y264:Y268 Y209:Y224 Y226:Y230 Y232:Y235 Y6:Y37 Y40:Y61 Y2356:Y2857 Y1543:Y2354 AH6:AH53 AH55:AH131 Y63 Y65:Y70 AB2355:AD2355 Y950:Y1541 Y271:Y948 Y2355:Z2355 Z101 Z141 Y176:Y201" xr:uid="{E72BD229-9F03-4231-A2DC-0904DD6D9FAE}">
      <formula1>AND(GTE(LEN(Y6),MIN((0),(500))),LTE(LEN(Y6),MAX((0),(500))))</formula1>
    </dataValidation>
    <dataValidation type="decimal" operator="greaterThanOrEqual" allowBlank="1" showErrorMessage="1" sqref="AG2853:AG2882 AB24:AD33 AB102:AD129 AB133:AD140 AB1328:AD1413 AF123:AF140 Y141 AB1214:AD1217 AB1126:AD1182 AB1415:AD1417 AB73:AD100 AF2378:AG2852 AF1434 AF2249:AG2262 AF2263:AF2354 AF2356:AF2377 AG2263:AG2377 AG1162:AG2248 AG6:AG55 AH56 Y56 AG57:AG64 AB65:AD71 AF65:AG76 AB2249:AD2354 AB2356:AD2852 AB142:AD145 Y142:Z145 Z2356:Z2852 Z2249:Z2354 Z65:Z71 Z73:Z100 Z1415:Z1417 Z1126:Z1182 Z1214:Z1217 Z1328:Z1413 Z133:Z140 Z102:Z129 Z24:Z33 Z131 AB131:AD131 AG77:AG1160" xr:uid="{1123059A-A737-4F79-913E-CE2E595BEB41}">
      <formula1>0</formula1>
    </dataValidation>
    <dataValidation type="list" allowBlank="1" showErrorMessage="1" sqref="AZ23 AZ25:AZ33 AZ2120:AZ2122 AG1161 AZ885 AZ1199 AZ1164:AZ1180 AZ2231 AZ2224:AZ2225 AZ1143:AZ1148 AZ1949 AZ2207 AZ2189:AZ2192 AZ2081 AZ2046:AZ2047 AZ2795 AZ169 AZ737 AZ1703:AZ1704 AZ1751 AZ1932:AZ1933 AZ2287 AZ2292 AZ2296:AZ2297 AZ1354:AZ1356 AZ2521 AZ1126 AZ1211 AZ1203 AZ2068:AZ2072 AZ902 AZ72:AZ77 AZ65:AZ66 AZ68:AZ70 AZ79:AZ133" xr:uid="{850941B1-EB2D-4DC8-9729-BFF39469BDA9}">
      <formula1>INDIRECT($I23)</formula1>
    </dataValidation>
    <dataValidation type="list" allowBlank="1" showErrorMessage="1" sqref="AT23:AT33 AT1328:AT1422 AT2249:AT2254 AT2256:AT2272 AT2274:AT2299 AT2301:AT2343 AT2345:AT2378 AT65:AT77 AT2380:AT2852 AT79:AT145" xr:uid="{27712ADC-195F-4C1E-A90E-B31FCD3A7A0C}">
      <formula1>INDIRECT($C23)</formula1>
    </dataValidation>
    <dataValidation type="whole" operator="greaterThanOrEqual" allowBlank="1" showErrorMessage="1" errorTitle="Atención" error="Debe ingresar valores enteros, sin decimales" sqref="AF2853:AF2882 AE1415:AE2882 AF77:AF100 AB1218:AD1327 AB1418:AD1541 AB34:AD64 AF1435:AF2248 Y2858:Y2864 AF6:AF64 AB1543:AD2248 AB2853:AD2857 AB2865:AD2882 AB146:AD159 AA1415:AA2882 Z6:Z23 AB6:AD23 Z146:Z159 Z2865:Z2882 Z2853:Z2857 Z1543:Z2248 Z34:Z64 Z1418:Z1541 Z1414:AE1414 Z1218:Z1327 Z1183:Z1213 AB1183:AD1213 AE6:AE1413 Z161:Z1125 AB161:AD1125 AA6:AA1413 AF146:AF1433" xr:uid="{7A342850-817D-4684-A49D-C67E85EE86DA}">
      <formula1>0</formula1>
    </dataValidation>
    <dataValidation type="list" allowBlank="1" showInputMessage="1" showErrorMessage="1" sqref="W2853:W2882 W6:W23 W34:W64 W1218:W1327 W1183:W1213 W1423:W2248 W146:W1125" xr:uid="{045B7A48-CE1A-44EB-B2D8-219520BD291A}">
      <formula1>GRUPOPAR</formula1>
    </dataValidation>
    <dataValidation type="list" allowBlank="1" showErrorMessage="1" sqref="AJ6:AJ64 AJ1219:AJ1327 AJ1183:AJ1213 AJ1423:AJ2248 AJ437:AJ1125 AJ146:AJ434 AJ2853:AJ2882" xr:uid="{EFB8A2B5-406B-4D10-A291-D20E9154DA11}">
      <formula1>INDIRECT($L6)</formula1>
    </dataValidation>
    <dataValidation type="list" allowBlank="1" showErrorMessage="1" sqref="AZ24 AY23 AY25:AY33 AZ2082:AZ2119 AY1417:AY1422 AZ1200 AY1207:AY1212 AZ1206 AZ738:AZ884 AY1164:AY1205 AZ1181:AZ1198 AZ2123:AZ2188 AZ134:AZ168 AZ2073:AZ2080 AZ1934:AZ1948 AY65:AY77 AZ1752:AZ1931 AZ34:AZ64 AZ2193:AZ2206 AZ1705:AZ1750 AZ1149:AZ1163 AZ2288:AZ2291 AZ2293:AZ2295 AZ2232:AZ2286 AZ2048:AZ2067 AY79:AY145 AZ2226:AZ2230 AZ1127:AZ1142 AZ2208:AZ2223 AY1126:AY1148 AY1328:AY1329 AY1343:AY1356 AY1360 AY1366:AY1408 AZ1950:AZ2045 AZ886:AZ901 AZ1212:AZ1353 AZ1357:AZ1702 AZ2298:AZ2520 AZ2522:AZ2794 AZ78 AZ6:AZ22 AZ67 AZ71 AZ903:AZ1125 AZ170:AZ736 AZ2796:AZ2882" xr:uid="{97C6ED4A-FFCF-4CB9-A799-D82B07AD6C92}">
      <formula1>INDIRECT($H6)</formula1>
    </dataValidation>
    <dataValidation type="list" allowBlank="1" showErrorMessage="1" sqref="AV2536:AV2580 AV24 AV34:AV65 AV2184 AV339:AV368 AV511:AV527 AV2587:AV2647 AV2716:AV2762 AV370:AV437 AV2656:AV2710 AV243:AV259 AV238:AV239 AV134:AV164 AV126 AV439:AV508 AV261:AV337 AV529 AV531:AV598 AV1324:AV1435 AV95:AV118 AV1525:AV1539 AV1544:AV1557 AV1561:AV1577 AV1466:AV1520 AV1437:AV1462 AV1707:AV1751 AV2186 AV641:AV826 AV1127:AV1321 AV1935:AV1976 AV1757:AV1933 AV1979:AV2141 AV2303:AV2357 AV2228:AV2266 AV2189:AV2226 AV1582:AV1705 AV2460:AV2532 AV2421:AV2458 AV71 AV601:AV639 AV81:AV89 AV2268:AV2300 AV6:AV22 AV2143:AV2182 AV2360:AV2413 AV67 AV73:AV78 AV829:AV1097 AV166:AV235 AV2766:AV2882" xr:uid="{FF033551-C685-44CD-B47C-890887F23DF4}">
      <formula1>INDIRECT($E6)</formula1>
    </dataValidation>
    <dataValidation type="list" allowBlank="1" showErrorMessage="1" sqref="AW24 AV23 AV25:AV33 AV68:AV70 AW1206 AV530 AW1219:AW1327 AV2648:AV2655 AV2581:AV2586 AV119:AV125 AW34:AW64 AV2763:AV2765 AV2711:AV2715 AV827:AV828 AV127:AV133 AV90:AV94 AV165 AV236:AV237 AV240:AV242 AV260 AV338 AV369 AV438 AV509:AV510 AV599:AV600 AV640 AV1322:AV1323 AV1436 AV1463:AV1465 AV1521:AV1524 AV1540:AV1543 AV1558:AV1560 AV1578:AV1581 AV1706 AV1752:AV1756 AV1934 AV1977:AV1978 AV2187:AV2188 AV2267 AV2301:AV2302 AV2358:AV2359 AV2414:AV2420 AV2459 AV2533:AV2535 AV2227 AV528 AV2142 AV2185 AV2183 AW6:AW22 AV79:AV80 AW78 AV66 AV72 AV1098:AV1126 AW146:AW1125 AW1423:AW2882" xr:uid="{515DDBD3-C65B-4338-9D86-A4AAE755E5CE}">
      <formula1>INDIRECT($F6)</formula1>
    </dataValidation>
    <dataValidation type="list" allowBlank="1" showErrorMessage="1" sqref="V2853:V2882 T2734:T2882 V6:V23 V34:V64 AJ2249:AJ2852 V1423:V2248 T2382:T2732 V146:V1327" xr:uid="{7CF7A43C-6289-4F60-B872-C00F2FC18AD1}">
      <formula1>INDIRECT(#REF!)</formula1>
    </dataValidation>
    <dataValidation type="list" allowBlank="1" showErrorMessage="1" sqref="AT34:AT64 AT6:AT22 AT1423:AT2248 AT2255 AT2273 AT2300 AT2344 AT2379 AT78 AT146:AT1327 AT2853:AT2882" xr:uid="{B678C5B5-DBC0-40AB-8FD2-4F4B9BD550AD}">
      <formula1>INDIRECT($B6)</formula1>
    </dataValidation>
    <dataValidation type="list" allowBlank="1" showErrorMessage="1" sqref="AY24 AW23 AW25:AW33 AW65:AW77 AW1126:AW1205 AW1328:AW1422 AU1161 AY1206 AY1149:AY1163 AY1409:AY1416 AW1207:AW1218 AY1213:AY1327 AY1330:AY1342 AY1357:AY1359 AY1361:AY1365 AW79:AW145 AY78 AY6:AY22 AY34:AY64 AY146:AY1125 AY1423:AY2882" xr:uid="{5EEA7A7E-04DA-46BD-8305-2205E6DEB3A6}">
      <formula1>INDIRECT($G6)</formula1>
    </dataValidation>
    <dataValidation allowBlank="1" showInputMessage="1" showErrorMessage="1" promptTitle="MUNICIPIO" prompt="Esta columna hace mención a la regionalización de los recursos al identificar en qué municipio del país se generará beneficio o impacto con los recursos programados" sqref="AJ5" xr:uid="{642FB509-E7DE-4DD6-982D-C3FED677BF4D}"/>
    <dataValidation allowBlank="1" showInputMessage="1" showErrorMessage="1" promptTitle="DEPARTAMENTO" prompt="Esta columna hace mención a la regionalización de los recursos al identificar en qué departamento del país se generará beneficio o impacto con los recursos programados" sqref="AI5" xr:uid="{0DF5A6C8-D9C2-4768-856D-037363B2C102}"/>
    <dataValidation type="list" allowBlank="1" showErrorMessage="1" sqref="T2733" xr:uid="{4A7CD628-351D-433F-9564-909283604516}">
      <formula1>INDIRECT(A2731)</formula1>
    </dataValidation>
    <dataValidation type="list" allowBlank="1" showInputMessage="1" showErrorMessage="1" sqref="W2249:W2852" xr:uid="{29D23432-F960-4C67-8C23-14122B6275A1}">
      <formula1>INDIRECT(#REF!)</formula1>
    </dataValidation>
  </dataValidations>
  <pageMargins left="0.70866141732283472" right="0.70866141732283472" top="0.74803149606299213" bottom="0.74803149606299213" header="0" footer="0"/>
  <pageSetup paperSize="9" scale="1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03DCE-5244-45F9-939D-197A0BCB4198}">
  <sheetPr>
    <tabColor rgb="FFFFFF00"/>
  </sheetPr>
  <dimension ref="A1:AP32"/>
  <sheetViews>
    <sheetView showGridLines="0" tabSelected="1" topLeftCell="AJ2" zoomScale="125" zoomScaleNormal="80" workbookViewId="0">
      <selection activeCell="AP2" sqref="AP2:AP3"/>
    </sheetView>
  </sheetViews>
  <sheetFormatPr baseColWidth="10" defaultColWidth="11.44140625" defaultRowHeight="13.8"/>
  <cols>
    <col min="1" max="1" width="3.77734375" style="32" customWidth="1"/>
    <col min="2" max="2" width="1.6640625" style="32" customWidth="1"/>
    <col min="3" max="3" width="1" style="32" customWidth="1"/>
    <col min="4" max="4" width="19.109375" style="32" bestFit="1" customWidth="1"/>
    <col min="5" max="5" width="17.33203125" style="32" customWidth="1"/>
    <col min="6" max="6" width="25.6640625" style="32" customWidth="1"/>
    <col min="7" max="7" width="21.33203125" style="32" bestFit="1" customWidth="1"/>
    <col min="8" max="8" width="25.109375" style="32" bestFit="1" customWidth="1"/>
    <col min="9" max="9" width="33.6640625" style="32" customWidth="1"/>
    <col min="10" max="10" width="24.77734375" style="32" customWidth="1"/>
    <col min="11" max="11" width="20.77734375" style="32" customWidth="1"/>
    <col min="12" max="12" width="23.6640625" style="32" customWidth="1"/>
    <col min="13" max="13" width="29.77734375" style="32" customWidth="1"/>
    <col min="14" max="14" width="15.33203125" style="32" bestFit="1" customWidth="1"/>
    <col min="15" max="15" width="18.109375" style="32" customWidth="1"/>
    <col min="16" max="16" width="14.6640625" style="32" customWidth="1"/>
    <col min="17" max="17" width="15.109375" style="32" customWidth="1"/>
    <col min="18" max="18" width="14.109375" style="32" customWidth="1"/>
    <col min="19" max="19" width="16.33203125" style="32" customWidth="1"/>
    <col min="20" max="20" width="21.44140625" style="32" bestFit="1" customWidth="1"/>
    <col min="21" max="21" width="21.109375" style="32" bestFit="1" customWidth="1"/>
    <col min="22" max="22" width="27.44140625" style="32" bestFit="1" customWidth="1"/>
    <col min="23" max="23" width="24.33203125" style="32" customWidth="1"/>
    <col min="24" max="24" width="20.33203125" style="32" customWidth="1"/>
    <col min="25" max="25" width="21.109375" style="32" bestFit="1" customWidth="1"/>
    <col min="26" max="26" width="24.6640625" style="32" bestFit="1" customWidth="1"/>
    <col min="27" max="27" width="15.33203125" style="32" customWidth="1"/>
    <col min="28" max="28" width="33.44140625" style="32" customWidth="1"/>
    <col min="29" max="29" width="22.33203125" style="32" bestFit="1" customWidth="1"/>
    <col min="30" max="30" width="31" style="32" bestFit="1" customWidth="1"/>
    <col min="31" max="31" width="11" style="32" bestFit="1" customWidth="1"/>
    <col min="32" max="32" width="23.77734375" style="32" customWidth="1"/>
    <col min="33" max="33" width="26.109375" style="32" customWidth="1"/>
    <col min="34" max="34" width="22.77734375" style="32" customWidth="1"/>
    <col min="35" max="35" width="24.33203125" style="32" customWidth="1"/>
    <col min="36" max="36" width="27.44140625" style="32" bestFit="1" customWidth="1"/>
    <col min="37" max="37" width="23.109375" style="33" customWidth="1"/>
    <col min="38" max="38" width="18.77734375" style="32" bestFit="1" customWidth="1"/>
    <col min="39" max="39" width="17.77734375" style="32" bestFit="1" customWidth="1"/>
    <col min="40" max="40" width="25.44140625" style="32" customWidth="1"/>
    <col min="41" max="42" width="26" style="32" customWidth="1"/>
    <col min="43" max="16384" width="11.44140625" style="32"/>
  </cols>
  <sheetData>
    <row r="1" spans="4:42" hidden="1"/>
    <row r="2" spans="4:42" ht="16.5" customHeight="1">
      <c r="D2" s="167"/>
      <c r="E2" s="168" t="s">
        <v>2939</v>
      </c>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70"/>
      <c r="AP2" s="171" t="s">
        <v>2756</v>
      </c>
    </row>
    <row r="3" spans="4:42" ht="16.5" customHeight="1">
      <c r="D3" s="167"/>
      <c r="E3" s="168"/>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70"/>
      <c r="AP3" s="172"/>
    </row>
    <row r="4" spans="4:42" ht="16.5" customHeight="1">
      <c r="D4" s="167"/>
      <c r="E4" s="168"/>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70"/>
      <c r="AP4" s="171" t="s">
        <v>2943</v>
      </c>
    </row>
    <row r="5" spans="4:42" ht="13.95" customHeight="1">
      <c r="D5" s="167"/>
      <c r="E5" s="168"/>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70"/>
      <c r="AP5" s="172"/>
    </row>
    <row r="6" spans="4:42" ht="13.95" customHeight="1">
      <c r="D6" s="167"/>
      <c r="E6" s="168"/>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70"/>
      <c r="AP6" s="173" t="s">
        <v>2944</v>
      </c>
    </row>
    <row r="7" spans="4:42" ht="13.95" customHeight="1">
      <c r="D7" s="167"/>
      <c r="E7" s="168"/>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70"/>
      <c r="AP7" s="174"/>
    </row>
    <row r="8" spans="4:42" ht="14.4" thickBot="1"/>
    <row r="9" spans="4:42">
      <c r="D9" s="34"/>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6"/>
      <c r="AL9" s="35"/>
      <c r="AM9" s="35"/>
      <c r="AN9" s="35"/>
      <c r="AO9" s="35"/>
      <c r="AP9" s="37"/>
    </row>
    <row r="10" spans="4:42" ht="16.8">
      <c r="D10" s="163" t="s">
        <v>2757</v>
      </c>
      <c r="E10" s="164"/>
      <c r="F10" s="38"/>
      <c r="G10" s="39"/>
      <c r="H10" s="164" t="s">
        <v>2758</v>
      </c>
      <c r="I10" s="164"/>
      <c r="J10" s="40"/>
      <c r="K10" s="41"/>
      <c r="L10" s="41"/>
      <c r="M10" s="41"/>
      <c r="N10" s="41"/>
      <c r="O10" s="41"/>
      <c r="AP10" s="42"/>
    </row>
    <row r="11" spans="4:42" ht="16.8">
      <c r="D11" s="43"/>
      <c r="E11" s="41"/>
      <c r="F11" s="39"/>
      <c r="G11" s="39"/>
      <c r="H11" s="39"/>
      <c r="I11" s="39"/>
      <c r="J11" s="39"/>
      <c r="K11" s="41"/>
      <c r="L11" s="41"/>
      <c r="M11" s="41"/>
      <c r="N11" s="41"/>
      <c r="O11" s="41"/>
      <c r="AP11" s="42"/>
    </row>
    <row r="12" spans="4:42" ht="16.8">
      <c r="D12" s="163" t="s">
        <v>20</v>
      </c>
      <c r="E12" s="164"/>
      <c r="F12" s="44"/>
      <c r="G12" s="39"/>
      <c r="H12" s="164" t="s">
        <v>2759</v>
      </c>
      <c r="I12" s="164"/>
      <c r="J12" s="40"/>
      <c r="K12" s="41"/>
      <c r="L12" s="165"/>
      <c r="M12" s="165"/>
      <c r="N12" s="165"/>
      <c r="O12" s="41"/>
      <c r="AP12" s="42"/>
    </row>
    <row r="13" spans="4:42" ht="16.8">
      <c r="D13" s="43"/>
      <c r="E13" s="41"/>
      <c r="F13" s="41"/>
      <c r="G13" s="41"/>
      <c r="H13" s="41"/>
      <c r="I13" s="41"/>
      <c r="J13" s="41"/>
      <c r="K13" s="41"/>
      <c r="L13" s="41"/>
      <c r="M13" s="41"/>
      <c r="N13" s="41"/>
      <c r="O13" s="41"/>
      <c r="AP13" s="42"/>
    </row>
    <row r="14" spans="4:42" ht="16.8">
      <c r="D14" s="163" t="s">
        <v>2760</v>
      </c>
      <c r="E14" s="164"/>
      <c r="F14" s="166"/>
      <c r="G14" s="166"/>
      <c r="H14" s="164" t="s">
        <v>2761</v>
      </c>
      <c r="I14" s="164"/>
      <c r="J14" s="166"/>
      <c r="K14" s="166"/>
      <c r="L14" s="164" t="s">
        <v>2762</v>
      </c>
      <c r="M14" s="164"/>
      <c r="N14" s="166"/>
      <c r="O14" s="166"/>
      <c r="P14" s="166"/>
      <c r="Q14" s="45"/>
      <c r="AP14" s="42"/>
    </row>
    <row r="15" spans="4:42" ht="14.4" thickBot="1">
      <c r="D15" s="46"/>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8"/>
      <c r="AL15" s="47"/>
      <c r="AM15" s="47"/>
      <c r="AN15" s="47"/>
      <c r="AO15" s="47"/>
      <c r="AP15" s="49"/>
    </row>
    <row r="16" spans="4:42" ht="14.4" thickBot="1"/>
    <row r="17" spans="1:42" s="51" customFormat="1" ht="40.950000000000003" customHeight="1" thickBot="1">
      <c r="A17" s="50" t="s">
        <v>2763</v>
      </c>
      <c r="D17" s="52" t="s">
        <v>2764</v>
      </c>
      <c r="E17" s="53" t="s">
        <v>18</v>
      </c>
      <c r="F17" s="52" t="s">
        <v>19</v>
      </c>
      <c r="G17" s="52" t="s">
        <v>20</v>
      </c>
      <c r="H17" s="52" t="s">
        <v>21</v>
      </c>
      <c r="I17" s="84" t="s">
        <v>2803</v>
      </c>
      <c r="J17" s="54" t="s">
        <v>22</v>
      </c>
      <c r="K17" s="54" t="s">
        <v>23</v>
      </c>
      <c r="L17" s="54" t="s">
        <v>24</v>
      </c>
      <c r="M17" s="54" t="s">
        <v>25</v>
      </c>
      <c r="N17" s="54" t="s">
        <v>26</v>
      </c>
      <c r="O17" s="55" t="s">
        <v>2765</v>
      </c>
      <c r="P17" s="56" t="s">
        <v>2766</v>
      </c>
      <c r="Q17" s="57" t="s">
        <v>2767</v>
      </c>
      <c r="R17" s="57" t="s">
        <v>2768</v>
      </c>
      <c r="S17" s="58" t="s">
        <v>2769</v>
      </c>
      <c r="T17" s="59" t="s">
        <v>28</v>
      </c>
      <c r="U17" s="59" t="s">
        <v>29</v>
      </c>
      <c r="V17" s="54" t="s">
        <v>30</v>
      </c>
      <c r="W17" s="54" t="s">
        <v>31</v>
      </c>
      <c r="X17" s="54" t="s">
        <v>32</v>
      </c>
      <c r="Y17" s="60" t="s">
        <v>33</v>
      </c>
      <c r="Z17" s="60" t="s">
        <v>34</v>
      </c>
      <c r="AA17" s="60" t="s">
        <v>35</v>
      </c>
      <c r="AB17" s="60" t="s">
        <v>36</v>
      </c>
      <c r="AC17" s="60" t="s">
        <v>37</v>
      </c>
      <c r="AD17" s="60" t="s">
        <v>38</v>
      </c>
      <c r="AE17" s="60" t="s">
        <v>39</v>
      </c>
      <c r="AF17" s="60" t="s">
        <v>40</v>
      </c>
      <c r="AG17" s="61" t="s">
        <v>41</v>
      </c>
      <c r="AH17" s="61" t="s">
        <v>42</v>
      </c>
      <c r="AI17" s="61" t="s">
        <v>43</v>
      </c>
      <c r="AJ17" s="61" t="s">
        <v>44</v>
      </c>
      <c r="AK17" s="62" t="s">
        <v>45</v>
      </c>
      <c r="AL17" s="61" t="s">
        <v>46</v>
      </c>
      <c r="AM17" s="61" t="s">
        <v>47</v>
      </c>
      <c r="AN17" s="61" t="s">
        <v>48</v>
      </c>
      <c r="AO17" s="63" t="s">
        <v>2775</v>
      </c>
      <c r="AP17" s="64" t="s">
        <v>2776</v>
      </c>
    </row>
    <row r="18" spans="1:42" s="65" customFormat="1" ht="84.75" customHeight="1">
      <c r="D18" s="66" t="s">
        <v>2770</v>
      </c>
      <c r="E18" s="67"/>
      <c r="F18" s="68" t="str">
        <f>IFERROR(VLOOKUP(E18,'ANEXO 1'!$P$5:$AZ$2882,2,FALSE),"")</f>
        <v/>
      </c>
      <c r="G18" s="68" t="str">
        <f>IFERROR(VLOOKUP(E18,'ANEXO 1'!$P$5:$AZ$2882,3,FALSE),"")</f>
        <v/>
      </c>
      <c r="H18" s="68" t="str">
        <f>IFERROR(VLOOKUP(E18,'ANEXO 1'!$P$5:$AZ$2882,4,FALSE),"")</f>
        <v/>
      </c>
      <c r="I18" s="68" t="str">
        <f>IFERROR(VLOOKUP(E18,'ANEXO 1'!$P$5:$AZ$2882,5,FALSE),"")</f>
        <v/>
      </c>
      <c r="J18" s="68" t="str">
        <f>IFERROR(VLOOKUP(E18,'ANEXO 1'!$P$5:$AZ$2882,6,FALSE),"")</f>
        <v/>
      </c>
      <c r="K18" s="68" t="str">
        <f>IFERROR(VLOOKUP(E18,'ANEXO 1'!$P$5:$AZ$2882,7,FALSE),"")</f>
        <v/>
      </c>
      <c r="L18" s="68" t="str">
        <f>IFERROR(VLOOKUP(E18,'ANEXO 1'!$P$5:$AZ$2882,8,FALSE),"")</f>
        <v/>
      </c>
      <c r="M18" s="68" t="str">
        <f>IFERROR(VLOOKUP(E18,'ANEXO 1'!$P$5:$AZ$2882,9,FALSE),"")</f>
        <v/>
      </c>
      <c r="N18" s="68" t="str">
        <f>IFERROR(VLOOKUP(E18,'ANEXO 1'!$P$5:$AZ$2882,10,FALSE),"")</f>
        <v/>
      </c>
      <c r="O18" s="68" t="str">
        <f>IFERROR(VLOOKUP(E18,'ANEXO 1'!$P$5:$AZ$2882,11,FALSE),"")</f>
        <v/>
      </c>
      <c r="P18" s="69"/>
      <c r="Q18" s="69"/>
      <c r="R18" s="69"/>
      <c r="S18" s="70" t="str">
        <f>IFERROR(O18-Q18+R18,"")</f>
        <v/>
      </c>
      <c r="T18" s="68" t="str">
        <f>IFERROR(VLOOKUP(E18,'ANEXO 1'!$P$5:$AZ$2882,17,FALSE),"")</f>
        <v/>
      </c>
      <c r="U18" s="68" t="str">
        <f>IFERROR(VLOOKUP(E18,'ANEXO 1'!$P$5:$AZ$2882,18,FALSE),"")</f>
        <v/>
      </c>
      <c r="V18" s="68" t="str">
        <f>IFERROR(VLOOKUP(E18,'ANEXO 1'!$P$5:$AZ$2882,19,FALSE),"")</f>
        <v/>
      </c>
      <c r="W18" s="68" t="str">
        <f>IFERROR(VLOOKUP(E18,'ANEXO 1'!$P$5:$AZ$2882,20,FALSE),"")</f>
        <v/>
      </c>
      <c r="X18" s="68" t="str">
        <f>IFERROR(VLOOKUP(E18,'ANEXO 1'!$P$5:$AZ$2882,21,FALSE),"")</f>
        <v/>
      </c>
      <c r="Y18" s="68" t="str">
        <f>IFERROR(VLOOKUP(E18,'ANEXO 1'!$P$5:$AZ$2882,22,FALSE),"")</f>
        <v/>
      </c>
      <c r="Z18" s="68" t="str">
        <f>IFERROR(VLOOKUP(E18,'ANEXO 1'!$P$5:$AZ$2882,23,FALSE),"")</f>
        <v/>
      </c>
      <c r="AA18" s="68" t="str">
        <f>IFERROR(VLOOKUP(E18,'ANEXO 1'!$P$5:$AZ$2882,24,FALSE),"")</f>
        <v/>
      </c>
      <c r="AB18" s="68" t="str">
        <f>IFERROR(VLOOKUP(E18,'ANEXO 1'!$P$5:$AZ$2882,25,FALSE),"")</f>
        <v/>
      </c>
      <c r="AC18" s="68" t="str">
        <f>IFERROR(VLOOKUP(E18,'ANEXO 1'!$P$5:$AZ$2882,26,FALSE),"")</f>
        <v/>
      </c>
      <c r="AD18" s="68" t="str">
        <f>IFERROR(VLOOKUP(E18,'ANEXO 1'!$P$5:$AZ$2882,27,FALSE),"")</f>
        <v/>
      </c>
      <c r="AE18" s="68" t="str">
        <f>IFERROR(VLOOKUP(E18,'ANEXO 1'!$P$5:$AZ$2882,28,FALSE),"")</f>
        <v/>
      </c>
      <c r="AF18" s="68" t="str">
        <f>IFERROR(VLOOKUP(E18,'ANEXO 1'!$P$5:$AZ$2882,29,FALSE),"")</f>
        <v/>
      </c>
      <c r="AG18" s="68" t="str">
        <f>IFERROR(VLOOKUP(E18,'ANEXO 1'!$P$5:$AZ$2882,30,FALSE),"")</f>
        <v/>
      </c>
      <c r="AH18" s="68" t="str">
        <f>IFERROR(VLOOKUP(E18,'ANEXO 1'!$P$5:$AZ$2882,31,FALSE),"")</f>
        <v/>
      </c>
      <c r="AI18" s="68" t="str">
        <f>IFERROR(VLOOKUP(E18,'ANEXO 1'!$P$5:$AZ$2882,32,FALSE),"")</f>
        <v/>
      </c>
      <c r="AJ18" s="68" t="str">
        <f>IFERROR(VLOOKUP(E18,'ANEXO 1'!$P$5:$AZ$2882,33,FALSE),"")</f>
        <v/>
      </c>
      <c r="AK18" s="68" t="str">
        <f>IFERROR(VLOOKUP(E18,'ANEXO 1'!$P$5:$AZ$2882,34,FALSE),"")</f>
        <v/>
      </c>
      <c r="AL18" s="66" t="str">
        <f>IFERROR(VLOOKUP(E18,'ANEXO 1'!$P$5:$AZ$2882,35,FALSE),"")</f>
        <v/>
      </c>
      <c r="AM18" s="68" t="str">
        <f>IFERROR(VLOOKUP(E18,'ANEXO 1'!$P$5:$AZ$2882,36,FALSE),"")</f>
        <v/>
      </c>
      <c r="AN18" s="68" t="str">
        <f>IFERROR(VLOOKUP(E18,'ANEXO 1'!$P$5:$AZ$2882,37,FALSE),"")</f>
        <v/>
      </c>
      <c r="AO18" s="68"/>
      <c r="AP18" s="68"/>
    </row>
    <row r="19" spans="1:42" s="71" customFormat="1" ht="89.25" customHeight="1">
      <c r="D19" s="66" t="s">
        <v>2770</v>
      </c>
      <c r="E19" s="67"/>
      <c r="F19" s="68" t="str">
        <f>IFERROR(VLOOKUP(E19,'ANEXO 1'!$P$5:$AZ$2882,2,FALSE),"")</f>
        <v/>
      </c>
      <c r="G19" s="68" t="str">
        <f>IFERROR(VLOOKUP(E19,'ANEXO 1'!$P$5:$AZ$2882,3,FALSE),"")</f>
        <v/>
      </c>
      <c r="H19" s="68" t="str">
        <f>IFERROR(VLOOKUP(E19,'ANEXO 1'!$P$5:$AZ$2882,4,FALSE),"")</f>
        <v/>
      </c>
      <c r="I19" s="68" t="str">
        <f>IFERROR(VLOOKUP(E19,'ANEXO 1'!$P$5:$AZ$2882,5,FALSE),"")</f>
        <v/>
      </c>
      <c r="J19" s="68" t="str">
        <f>IFERROR(VLOOKUP(E19,'ANEXO 1'!$P$5:$AZ$2882,6,FALSE),"")</f>
        <v/>
      </c>
      <c r="K19" s="68" t="str">
        <f>IFERROR(VLOOKUP(E19,'ANEXO 1'!$P$5:$AZ$2882,7,FALSE),"")</f>
        <v/>
      </c>
      <c r="L19" s="68" t="str">
        <f>IFERROR(VLOOKUP(E19,'ANEXO 1'!$P$5:$AZ$2882,8,FALSE),"")</f>
        <v/>
      </c>
      <c r="M19" s="68" t="str">
        <f>IFERROR(VLOOKUP(E19,'ANEXO 1'!$P$5:$AZ$2882,9,FALSE),"")</f>
        <v/>
      </c>
      <c r="N19" s="68" t="str">
        <f>IFERROR(VLOOKUP(E19,'ANEXO 1'!$P$5:$AZ$2882,10,FALSE),"")</f>
        <v/>
      </c>
      <c r="O19" s="68" t="str">
        <f>IFERROR(VLOOKUP(E19,'ANEXO 1'!$P$5:$AZ$2882,11,FALSE),"")</f>
        <v/>
      </c>
      <c r="P19" s="69"/>
      <c r="Q19" s="69"/>
      <c r="R19" s="69"/>
      <c r="S19" s="70" t="str">
        <f t="shared" ref="S19:S25" si="0">IFERROR(O19-Q19+R19,"")</f>
        <v/>
      </c>
      <c r="T19" s="68" t="str">
        <f>IFERROR(VLOOKUP(E19,'ANEXO 1'!$P$5:$AZ$2882,17,FALSE),"")</f>
        <v/>
      </c>
      <c r="U19" s="68" t="str">
        <f>IFERROR(VLOOKUP(E19,'ANEXO 1'!$P$5:$AZ$2882,18,FALSE),"")</f>
        <v/>
      </c>
      <c r="V19" s="68" t="str">
        <f>IFERROR(VLOOKUP(E19,'ANEXO 1'!$P$5:$AZ$2882,19,FALSE),"")</f>
        <v/>
      </c>
      <c r="W19" s="68" t="str">
        <f>IFERROR(VLOOKUP(E19,'ANEXO 1'!$P$5:$AZ$2882,20,FALSE),"")</f>
        <v/>
      </c>
      <c r="X19" s="68" t="str">
        <f>IFERROR(VLOOKUP(E19,'ANEXO 1'!$P$5:$AZ$2882,21,FALSE),"")</f>
        <v/>
      </c>
      <c r="Y19" s="68" t="str">
        <f>IFERROR(VLOOKUP(E19,'ANEXO 1'!$P$5:$AZ$2882,22,FALSE),"")</f>
        <v/>
      </c>
      <c r="Z19" s="68" t="str">
        <f>IFERROR(VLOOKUP(E19,'ANEXO 1'!$P$5:$AZ$2882,23,FALSE),"")</f>
        <v/>
      </c>
      <c r="AA19" s="68" t="str">
        <f>IFERROR(VLOOKUP(E19,'ANEXO 1'!$P$5:$AZ$2882,24,FALSE),"")</f>
        <v/>
      </c>
      <c r="AB19" s="68" t="str">
        <f>IFERROR(VLOOKUP(E19,'ANEXO 1'!$P$5:$AZ$2882,25,FALSE),"")</f>
        <v/>
      </c>
      <c r="AC19" s="68" t="str">
        <f>IFERROR(VLOOKUP(E19,'ANEXO 1'!$P$5:$AZ$2882,26,FALSE),"")</f>
        <v/>
      </c>
      <c r="AD19" s="68" t="str">
        <f>IFERROR(VLOOKUP(E19,'ANEXO 1'!$P$5:$AZ$2882,27,FALSE),"")</f>
        <v/>
      </c>
      <c r="AE19" s="68" t="str">
        <f>IFERROR(VLOOKUP(E19,'ANEXO 1'!$P$5:$AZ$2882,28,FALSE),"")</f>
        <v/>
      </c>
      <c r="AF19" s="68" t="str">
        <f>IFERROR(VLOOKUP(E19,'ANEXO 1'!$P$5:$AZ$2882,29,FALSE),"")</f>
        <v/>
      </c>
      <c r="AG19" s="68" t="str">
        <f>IFERROR(VLOOKUP(E19,'ANEXO 1'!$P$5:$AZ$2882,30,FALSE),"")</f>
        <v/>
      </c>
      <c r="AH19" s="68" t="str">
        <f>IFERROR(VLOOKUP(E19,'ANEXO 1'!$P$5:$AZ$2882,31,FALSE),"")</f>
        <v/>
      </c>
      <c r="AI19" s="68" t="str">
        <f>IFERROR(VLOOKUP(E19,'ANEXO 1'!$P$5:$AZ$2882,32,FALSE),"")</f>
        <v/>
      </c>
      <c r="AJ19" s="68" t="str">
        <f>IFERROR(VLOOKUP(E19,'ANEXO 1'!$P$5:$AZ$2882,33,FALSE),"")</f>
        <v/>
      </c>
      <c r="AK19" s="68" t="str">
        <f>IFERROR(VLOOKUP(E19,'ANEXO 1'!$P$5:$AZ$2882,34,FALSE),"")</f>
        <v/>
      </c>
      <c r="AL19" s="66" t="str">
        <f>IFERROR(VLOOKUP(E19,'ANEXO 1'!$P$5:$AZ$2882,35,FALSE),"")</f>
        <v/>
      </c>
      <c r="AM19" s="68" t="str">
        <f>IFERROR(VLOOKUP(E19,'ANEXO 1'!$P$5:$AZ$2882,36,FALSE),"")</f>
        <v/>
      </c>
      <c r="AN19" s="68" t="str">
        <f>IFERROR(VLOOKUP(E19,'ANEXO 1'!$P$5:$AZ$2882,37,FALSE),"")</f>
        <v/>
      </c>
      <c r="AO19" s="72"/>
      <c r="AP19" s="72"/>
    </row>
    <row r="20" spans="1:42" s="71" customFormat="1" ht="89.25" customHeight="1">
      <c r="D20" s="66" t="s">
        <v>2770</v>
      </c>
      <c r="E20" s="67"/>
      <c r="F20" s="68" t="str">
        <f>IFERROR(VLOOKUP(E20,'ANEXO 1'!$P$5:$AZ$2882,2,FALSE),"")</f>
        <v/>
      </c>
      <c r="G20" s="68" t="str">
        <f>IFERROR(VLOOKUP(E20,'ANEXO 1'!$P$5:$AZ$2882,3,FALSE),"")</f>
        <v/>
      </c>
      <c r="H20" s="68" t="str">
        <f>IFERROR(VLOOKUP(E20,'ANEXO 1'!$P$5:$AZ$2882,4,FALSE),"")</f>
        <v/>
      </c>
      <c r="I20" s="68" t="str">
        <f>IFERROR(VLOOKUP(E20,'ANEXO 1'!$P$5:$AZ$2882,5,FALSE),"")</f>
        <v/>
      </c>
      <c r="J20" s="68" t="str">
        <f>IFERROR(VLOOKUP(E20,'ANEXO 1'!$P$5:$AZ$2882,6,FALSE),"")</f>
        <v/>
      </c>
      <c r="K20" s="68" t="str">
        <f>IFERROR(VLOOKUP(E20,'ANEXO 1'!$P$5:$AZ$2882,7,FALSE),"")</f>
        <v/>
      </c>
      <c r="L20" s="68" t="str">
        <f>IFERROR(VLOOKUP(E20,'ANEXO 1'!$P$5:$AZ$2882,8,FALSE),"")</f>
        <v/>
      </c>
      <c r="M20" s="68" t="str">
        <f>IFERROR(VLOOKUP(E20,'ANEXO 1'!$P$5:$AZ$2882,9,FALSE),"")</f>
        <v/>
      </c>
      <c r="N20" s="68" t="str">
        <f>IFERROR(VLOOKUP(E20,'ANEXO 1'!$P$5:$AZ$2882,10,FALSE),"")</f>
        <v/>
      </c>
      <c r="O20" s="68" t="str">
        <f>IFERROR(VLOOKUP(E20,'ANEXO 1'!$P$5:$AZ$2882,11,FALSE),"")</f>
        <v/>
      </c>
      <c r="P20" s="69"/>
      <c r="Q20" s="69"/>
      <c r="R20" s="69"/>
      <c r="S20" s="70" t="str">
        <f t="shared" si="0"/>
        <v/>
      </c>
      <c r="T20" s="68" t="str">
        <f>IFERROR(VLOOKUP(E20,'ANEXO 1'!$P$5:$AZ$2882,17,FALSE),"")</f>
        <v/>
      </c>
      <c r="U20" s="68" t="str">
        <f>IFERROR(VLOOKUP(E20,'ANEXO 1'!$P$5:$AZ$2882,18,FALSE),"")</f>
        <v/>
      </c>
      <c r="V20" s="68" t="str">
        <f>IFERROR(VLOOKUP(E20,'ANEXO 1'!$P$5:$AZ$2882,19,FALSE),"")</f>
        <v/>
      </c>
      <c r="W20" s="68" t="str">
        <f>IFERROR(VLOOKUP(E20,'ANEXO 1'!$P$5:$AZ$2882,20,FALSE),"")</f>
        <v/>
      </c>
      <c r="X20" s="68" t="str">
        <f>IFERROR(VLOOKUP(E20,'ANEXO 1'!$P$5:$AZ$2882,21,FALSE),"")</f>
        <v/>
      </c>
      <c r="Y20" s="68" t="str">
        <f>IFERROR(VLOOKUP(E20,'ANEXO 1'!$P$5:$AZ$2882,22,FALSE),"")</f>
        <v/>
      </c>
      <c r="Z20" s="68" t="str">
        <f>IFERROR(VLOOKUP(E20,'ANEXO 1'!$P$5:$AZ$2882,23,FALSE),"")</f>
        <v/>
      </c>
      <c r="AA20" s="68" t="str">
        <f>IFERROR(VLOOKUP(E20,'ANEXO 1'!$P$5:$AZ$2882,24,FALSE),"")</f>
        <v/>
      </c>
      <c r="AB20" s="68" t="str">
        <f>IFERROR(VLOOKUP(E20,'ANEXO 1'!$P$5:$AZ$2882,25,FALSE),"")</f>
        <v/>
      </c>
      <c r="AC20" s="68" t="str">
        <f>IFERROR(VLOOKUP(E20,'ANEXO 1'!$P$5:$AZ$2882,26,FALSE),"")</f>
        <v/>
      </c>
      <c r="AD20" s="68" t="str">
        <f>IFERROR(VLOOKUP(E20,'ANEXO 1'!$P$5:$AZ$2882,27,FALSE),"")</f>
        <v/>
      </c>
      <c r="AE20" s="68" t="str">
        <f>IFERROR(VLOOKUP(E20,'ANEXO 1'!$P$5:$AZ$2882,28,FALSE),"")</f>
        <v/>
      </c>
      <c r="AF20" s="68" t="str">
        <f>IFERROR(VLOOKUP(E20,'ANEXO 1'!$P$5:$AZ$2882,29,FALSE),"")</f>
        <v/>
      </c>
      <c r="AG20" s="68" t="str">
        <f>IFERROR(VLOOKUP(E20,'ANEXO 1'!$P$5:$AZ$2882,30,FALSE),"")</f>
        <v/>
      </c>
      <c r="AH20" s="68" t="str">
        <f>IFERROR(VLOOKUP(E20,'ANEXO 1'!$P$5:$AZ$2882,31,FALSE),"")</f>
        <v/>
      </c>
      <c r="AI20" s="68" t="str">
        <f>IFERROR(VLOOKUP(E20,'ANEXO 1'!$P$5:$AZ$2882,32,FALSE),"")</f>
        <v/>
      </c>
      <c r="AJ20" s="68" t="str">
        <f>IFERROR(VLOOKUP(E20,'ANEXO 1'!$P$5:$AZ$2882,33,FALSE),"")</f>
        <v/>
      </c>
      <c r="AK20" s="68" t="str">
        <f>IFERROR(VLOOKUP(E20,'ANEXO 1'!$P$5:$AZ$2882,34,FALSE),"")</f>
        <v/>
      </c>
      <c r="AL20" s="66" t="str">
        <f>IFERROR(VLOOKUP(E20,'ANEXO 1'!$P$5:$AZ$2882,35,FALSE),"")</f>
        <v/>
      </c>
      <c r="AM20" s="68" t="str">
        <f>IFERROR(VLOOKUP(E20,'ANEXO 1'!$P$5:$AZ$2882,36,FALSE),"")</f>
        <v/>
      </c>
      <c r="AN20" s="68" t="str">
        <f>IFERROR(VLOOKUP(E20,'ANEXO 1'!$P$5:$AZ$2882,37,FALSE),"")</f>
        <v/>
      </c>
      <c r="AO20" s="72"/>
      <c r="AP20" s="72"/>
    </row>
    <row r="21" spans="1:42" s="71" customFormat="1" ht="89.25" customHeight="1">
      <c r="D21" s="66" t="s">
        <v>2770</v>
      </c>
      <c r="E21" s="67"/>
      <c r="F21" s="68" t="str">
        <f>IFERROR(VLOOKUP(E21,'ANEXO 1'!$P$5:$AZ$2882,2,FALSE),"")</f>
        <v/>
      </c>
      <c r="G21" s="68" t="str">
        <f>IFERROR(VLOOKUP(E21,'ANEXO 1'!$P$5:$AZ$2882,3,FALSE),"")</f>
        <v/>
      </c>
      <c r="H21" s="68" t="str">
        <f>IFERROR(VLOOKUP(E21,'ANEXO 1'!$P$5:$AZ$2882,4,FALSE),"")</f>
        <v/>
      </c>
      <c r="I21" s="68" t="str">
        <f>IFERROR(VLOOKUP(E21,'ANEXO 1'!$P$5:$AZ$2882,5,FALSE),"")</f>
        <v/>
      </c>
      <c r="J21" s="68" t="str">
        <f>IFERROR(VLOOKUP(E21,'ANEXO 1'!$P$5:$AZ$2882,6,FALSE),"")</f>
        <v/>
      </c>
      <c r="K21" s="68" t="str">
        <f>IFERROR(VLOOKUP(E21,'ANEXO 1'!$P$5:$AZ$2882,7,FALSE),"")</f>
        <v/>
      </c>
      <c r="L21" s="68" t="str">
        <f>IFERROR(VLOOKUP(E21,'ANEXO 1'!$P$5:$AZ$2882,8,FALSE),"")</f>
        <v/>
      </c>
      <c r="M21" s="68" t="str">
        <f>IFERROR(VLOOKUP(E21,'ANEXO 1'!$P$5:$AZ$2882,9,FALSE),"")</f>
        <v/>
      </c>
      <c r="N21" s="68" t="str">
        <f>IFERROR(VLOOKUP(E21,'ANEXO 1'!$P$5:$AZ$2882,10,FALSE),"")</f>
        <v/>
      </c>
      <c r="O21" s="68" t="str">
        <f>IFERROR(VLOOKUP(E21,'ANEXO 1'!$P$5:$AZ$2882,11,FALSE),"")</f>
        <v/>
      </c>
      <c r="P21" s="69"/>
      <c r="Q21" s="69"/>
      <c r="R21" s="69"/>
      <c r="S21" s="70" t="str">
        <f t="shared" si="0"/>
        <v/>
      </c>
      <c r="T21" s="68" t="str">
        <f>IFERROR(VLOOKUP(E21,'ANEXO 1'!$P$5:$AZ$2882,17,FALSE),"")</f>
        <v/>
      </c>
      <c r="U21" s="68" t="str">
        <f>IFERROR(VLOOKUP(E21,'ANEXO 1'!$P$5:$AZ$2882,18,FALSE),"")</f>
        <v/>
      </c>
      <c r="V21" s="68" t="str">
        <f>IFERROR(VLOOKUP(E21,'ANEXO 1'!$P$5:$AZ$2882,19,FALSE),"")</f>
        <v/>
      </c>
      <c r="W21" s="68" t="str">
        <f>IFERROR(VLOOKUP(E21,'ANEXO 1'!$P$5:$AZ$2882,20,FALSE),"")</f>
        <v/>
      </c>
      <c r="X21" s="68" t="str">
        <f>IFERROR(VLOOKUP(E21,'ANEXO 1'!$P$5:$AZ$2882,21,FALSE),"")</f>
        <v/>
      </c>
      <c r="Y21" s="68" t="str">
        <f>IFERROR(VLOOKUP(E21,'ANEXO 1'!$P$5:$AZ$2882,22,FALSE),"")</f>
        <v/>
      </c>
      <c r="Z21" s="68" t="str">
        <f>IFERROR(VLOOKUP(E21,'ANEXO 1'!$P$5:$AZ$2882,23,FALSE),"")</f>
        <v/>
      </c>
      <c r="AA21" s="68" t="str">
        <f>IFERROR(VLOOKUP(E21,'ANEXO 1'!$P$5:$AZ$2882,24,FALSE),"")</f>
        <v/>
      </c>
      <c r="AB21" s="68" t="str">
        <f>IFERROR(VLOOKUP(E21,'ANEXO 1'!$P$5:$AZ$2882,25,FALSE),"")</f>
        <v/>
      </c>
      <c r="AC21" s="68" t="str">
        <f>IFERROR(VLOOKUP(E21,'ANEXO 1'!$P$5:$AZ$2882,26,FALSE),"")</f>
        <v/>
      </c>
      <c r="AD21" s="68" t="str">
        <f>IFERROR(VLOOKUP(E21,'ANEXO 1'!$P$5:$AZ$2882,27,FALSE),"")</f>
        <v/>
      </c>
      <c r="AE21" s="68" t="str">
        <f>IFERROR(VLOOKUP(E21,'ANEXO 1'!$P$5:$AZ$2882,28,FALSE),"")</f>
        <v/>
      </c>
      <c r="AF21" s="68" t="str">
        <f>IFERROR(VLOOKUP(E21,'ANEXO 1'!$P$5:$AZ$2882,29,FALSE),"")</f>
        <v/>
      </c>
      <c r="AG21" s="68" t="str">
        <f>IFERROR(VLOOKUP(E21,'ANEXO 1'!$P$5:$AZ$2882,30,FALSE),"")</f>
        <v/>
      </c>
      <c r="AH21" s="68" t="str">
        <f>IFERROR(VLOOKUP(E21,'ANEXO 1'!$P$5:$AZ$2882,31,FALSE),"")</f>
        <v/>
      </c>
      <c r="AI21" s="68" t="str">
        <f>IFERROR(VLOOKUP(E21,'ANEXO 1'!$P$5:$AZ$2882,32,FALSE),"")</f>
        <v/>
      </c>
      <c r="AJ21" s="68" t="str">
        <f>IFERROR(VLOOKUP(E21,'ANEXO 1'!$P$5:$AZ$2882,33,FALSE),"")</f>
        <v/>
      </c>
      <c r="AK21" s="68" t="str">
        <f>IFERROR(VLOOKUP(E21,'ANEXO 1'!$P$5:$AZ$2882,34,FALSE),"")</f>
        <v/>
      </c>
      <c r="AL21" s="66" t="str">
        <f>IFERROR(VLOOKUP(E21,'ANEXO 1'!$P$5:$AZ$2882,35,FALSE),"")</f>
        <v/>
      </c>
      <c r="AM21" s="68" t="str">
        <f>IFERROR(VLOOKUP(E21,'ANEXO 1'!$P$5:$AZ$2882,36,FALSE),"")</f>
        <v/>
      </c>
      <c r="AN21" s="68" t="str">
        <f>IFERROR(VLOOKUP(E21,'ANEXO 1'!$P$5:$AZ$2882,37,FALSE),"")</f>
        <v/>
      </c>
      <c r="AO21" s="72"/>
      <c r="AP21" s="72"/>
    </row>
    <row r="22" spans="1:42" s="71" customFormat="1" ht="90.45" customHeight="1">
      <c r="D22" s="76" t="s">
        <v>2771</v>
      </c>
      <c r="E22" s="77"/>
      <c r="F22" s="78" t="str">
        <f>IFERROR(VLOOKUP(E22,'ANEXO 1'!$P$5:$AZ$2882,2,FALSE),"")</f>
        <v/>
      </c>
      <c r="G22" s="78" t="str">
        <f>IFERROR(VLOOKUP(E22,'ANEXO 1'!$P$5:$AZ$2882,3,FALSE),"")</f>
        <v/>
      </c>
      <c r="H22" s="78" t="str">
        <f>IFERROR(VLOOKUP(E22,'ANEXO 1'!$P$5:$AZ$2882,4,FALSE),"")</f>
        <v/>
      </c>
      <c r="I22" s="78" t="str">
        <f>IFERROR(VLOOKUP(E22,'ANEXO 1'!$P$5:$AZ$2882,5,FALSE),"")</f>
        <v/>
      </c>
      <c r="J22" s="78" t="str">
        <f>IFERROR(VLOOKUP(E22,'ANEXO 1'!$P$5:$AZ$2882,6,FALSE),"")</f>
        <v/>
      </c>
      <c r="K22" s="78" t="str">
        <f>IFERROR(VLOOKUP(E22,'ANEXO 1'!$P$5:$AZ$2882,7,FALSE),"")</f>
        <v/>
      </c>
      <c r="L22" s="78" t="str">
        <f>IFERROR(VLOOKUP(E22,'ANEXO 1'!$P$5:$AZ$2882,8,FALSE),"")</f>
        <v/>
      </c>
      <c r="M22" s="78" t="str">
        <f>IFERROR(VLOOKUP(E22,'ANEXO 1'!$P$5:$AZ$2882,9,FALSE),"")</f>
        <v/>
      </c>
      <c r="N22" s="78" t="str">
        <f>IFERROR(VLOOKUP(E22,'ANEXO 1'!$P$5:$AZ$2882,10,FALSE),"")</f>
        <v/>
      </c>
      <c r="O22" s="78" t="str">
        <f>IFERROR(VLOOKUP(E22,'ANEXO 1'!$P$5:$AZ$2882,11,FALSE),"")</f>
        <v/>
      </c>
      <c r="P22" s="79"/>
      <c r="Q22" s="79"/>
      <c r="R22" s="79"/>
      <c r="S22" s="80" t="str">
        <f t="shared" si="0"/>
        <v/>
      </c>
      <c r="T22" s="78" t="str">
        <f>IFERROR(VLOOKUP(E22,'ANEXO 1'!$P$5:$AZ$2882,17,FALSE),"")</f>
        <v/>
      </c>
      <c r="U22" s="78" t="str">
        <f>IFERROR(VLOOKUP(E22,'ANEXO 1'!$P$5:$AZ$2882,18,FALSE),"")</f>
        <v/>
      </c>
      <c r="V22" s="78" t="str">
        <f>IFERROR(VLOOKUP(E22,'ANEXO 1'!$P$5:$AZ$2882,19,FALSE),"")</f>
        <v/>
      </c>
      <c r="W22" s="78" t="str">
        <f>IFERROR(VLOOKUP(E22,'ANEXO 1'!$P$5:$AZ$2882,20,FALSE),"")</f>
        <v/>
      </c>
      <c r="X22" s="78" t="str">
        <f>IFERROR(VLOOKUP(E22,'ANEXO 1'!$P$5:$AZ$2882,21,FALSE),"")</f>
        <v/>
      </c>
      <c r="Y22" s="78" t="str">
        <f>IFERROR(VLOOKUP(E22,'ANEXO 1'!$P$5:$AZ$2882,22,FALSE),"")</f>
        <v/>
      </c>
      <c r="Z22" s="78" t="str">
        <f>IFERROR(VLOOKUP(E22,'ANEXO 1'!$P$5:$AZ$2882,23,FALSE),"")</f>
        <v/>
      </c>
      <c r="AA22" s="78" t="str">
        <f>IFERROR(VLOOKUP(E22,'ANEXO 1'!$P$5:$AZ$2882,24,FALSE),"")</f>
        <v/>
      </c>
      <c r="AB22" s="78" t="str">
        <f>IFERROR(VLOOKUP(E22,'ANEXO 1'!$P$5:$AZ$2882,25,FALSE),"")</f>
        <v/>
      </c>
      <c r="AC22" s="78" t="str">
        <f>IFERROR(VLOOKUP(E22,'ANEXO 1'!$P$5:$AZ$2882,26,FALSE),"")</f>
        <v/>
      </c>
      <c r="AD22" s="78" t="str">
        <f>IFERROR(VLOOKUP(E22,'ANEXO 1'!$P$5:$AZ$2882,27,FALSE),"")</f>
        <v/>
      </c>
      <c r="AE22" s="78" t="str">
        <f>IFERROR(VLOOKUP(E22,'ANEXO 1'!$P$5:$AZ$2882,28,FALSE),"")</f>
        <v/>
      </c>
      <c r="AF22" s="78" t="str">
        <f>IFERROR(VLOOKUP(E22,'ANEXO 1'!$P$5:$AZ$2882,29,FALSE),"")</f>
        <v/>
      </c>
      <c r="AG22" s="78" t="str">
        <f>IFERROR(VLOOKUP(E22,'ANEXO 1'!$P$5:$AZ$2882,30,FALSE),"")</f>
        <v/>
      </c>
      <c r="AH22" s="78" t="str">
        <f>IFERROR(VLOOKUP(E22,'ANEXO 1'!$P$5:$AZ$2882,31,FALSE),"")</f>
        <v/>
      </c>
      <c r="AI22" s="78" t="str">
        <f>IFERROR(VLOOKUP(E22,'ANEXO 1'!$P$5:$AZ$2882,32,FALSE),"")</f>
        <v/>
      </c>
      <c r="AJ22" s="78" t="str">
        <f>IFERROR(VLOOKUP(E22,'ANEXO 1'!$P$5:$AZ$2882,33,FALSE),"")</f>
        <v/>
      </c>
      <c r="AK22" s="78" t="str">
        <f>IFERROR(VLOOKUP(E22,'ANEXO 1'!$P$5:$AZ$2882,34,FALSE),"")</f>
        <v/>
      </c>
      <c r="AL22" s="83" t="str">
        <f>IFERROR(VLOOKUP(E22,'ANEXO 1'!$P$5:$AZ$2882,35,FALSE),"")</f>
        <v/>
      </c>
      <c r="AM22" s="78" t="str">
        <f>IFERROR(VLOOKUP(E22,'ANEXO 1'!$P$5:$AZ$2882,36,FALSE),"")</f>
        <v/>
      </c>
      <c r="AN22" s="78" t="str">
        <f>IFERROR(VLOOKUP(E22,'ANEXO 1'!$P$5:$AZ$2882,37,FALSE),"")</f>
        <v/>
      </c>
      <c r="AO22" s="81"/>
      <c r="AP22" s="81"/>
    </row>
    <row r="23" spans="1:42" s="71" customFormat="1" ht="89.25" customHeight="1">
      <c r="D23" s="76" t="s">
        <v>2771</v>
      </c>
      <c r="E23" s="77"/>
      <c r="F23" s="78" t="str">
        <f>IFERROR(VLOOKUP(E23,'ANEXO 1'!$P$5:$AZ$2882,2,FALSE),"")</f>
        <v/>
      </c>
      <c r="G23" s="78" t="str">
        <f>IFERROR(VLOOKUP(E23,'ANEXO 1'!$P$5:$AZ$2882,3,FALSE),"")</f>
        <v/>
      </c>
      <c r="H23" s="78" t="str">
        <f>IFERROR(VLOOKUP(E23,'ANEXO 1'!$P$5:$AZ$2882,4,FALSE),"")</f>
        <v/>
      </c>
      <c r="I23" s="78" t="str">
        <f>IFERROR(VLOOKUP(E23,'ANEXO 1'!$P$5:$AZ$2882,5,FALSE),"")</f>
        <v/>
      </c>
      <c r="J23" s="78" t="str">
        <f>IFERROR(VLOOKUP(E23,'ANEXO 1'!$P$5:$AZ$2882,6,FALSE),"")</f>
        <v/>
      </c>
      <c r="K23" s="78" t="str">
        <f>IFERROR(VLOOKUP(E23,'ANEXO 1'!$P$5:$AZ$2882,7,FALSE),"")</f>
        <v/>
      </c>
      <c r="L23" s="78" t="str">
        <f>IFERROR(VLOOKUP(E23,'ANEXO 1'!$P$5:$AZ$2882,8,FALSE),"")</f>
        <v/>
      </c>
      <c r="M23" s="78" t="str">
        <f>IFERROR(VLOOKUP(E23,'ANEXO 1'!$P$5:$AZ$2882,9,FALSE),"")</f>
        <v/>
      </c>
      <c r="N23" s="78" t="str">
        <f>IFERROR(VLOOKUP(E23,'ANEXO 1'!$P$5:$AZ$2882,10,FALSE),"")</f>
        <v/>
      </c>
      <c r="O23" s="78" t="str">
        <f>IFERROR(VLOOKUP(E23,'ANEXO 1'!$P$5:$AZ$2882,11,FALSE),"")</f>
        <v/>
      </c>
      <c r="P23" s="79"/>
      <c r="Q23" s="79"/>
      <c r="R23" s="79"/>
      <c r="S23" s="80" t="str">
        <f t="shared" si="0"/>
        <v/>
      </c>
      <c r="T23" s="78" t="str">
        <f>IFERROR(VLOOKUP(E23,'ANEXO 1'!$P$5:$AZ$2882,17,FALSE),"")</f>
        <v/>
      </c>
      <c r="U23" s="78" t="str">
        <f>IFERROR(VLOOKUP(E23,'ANEXO 1'!$P$5:$AZ$2882,18,FALSE),"")</f>
        <v/>
      </c>
      <c r="V23" s="78" t="str">
        <f>IFERROR(VLOOKUP(E23,'ANEXO 1'!$P$5:$AZ$2882,19,FALSE),"")</f>
        <v/>
      </c>
      <c r="W23" s="78" t="str">
        <f>IFERROR(VLOOKUP(E23,'ANEXO 1'!$P$5:$AZ$2882,20,FALSE),"")</f>
        <v/>
      </c>
      <c r="X23" s="78" t="str">
        <f>IFERROR(VLOOKUP(E23,'ANEXO 1'!$P$5:$AZ$2882,21,FALSE),"")</f>
        <v/>
      </c>
      <c r="Y23" s="78" t="str">
        <f>IFERROR(VLOOKUP(E23,'ANEXO 1'!$P$5:$AZ$2882,22,FALSE),"")</f>
        <v/>
      </c>
      <c r="Z23" s="78" t="str">
        <f>IFERROR(VLOOKUP(E23,'ANEXO 1'!$P$5:$AZ$2882,23,FALSE),"")</f>
        <v/>
      </c>
      <c r="AA23" s="78" t="str">
        <f>IFERROR(VLOOKUP(E23,'ANEXO 1'!$P$5:$AZ$2882,24,FALSE),"")</f>
        <v/>
      </c>
      <c r="AB23" s="78" t="str">
        <f>IFERROR(VLOOKUP(E23,'ANEXO 1'!$P$5:$AZ$2882,25,FALSE),"")</f>
        <v/>
      </c>
      <c r="AC23" s="78" t="str">
        <f>IFERROR(VLOOKUP(E23,'ANEXO 1'!$P$5:$AZ$2882,26,FALSE),"")</f>
        <v/>
      </c>
      <c r="AD23" s="78" t="str">
        <f>IFERROR(VLOOKUP(E23,'ANEXO 1'!$P$5:$AZ$2882,27,FALSE),"")</f>
        <v/>
      </c>
      <c r="AE23" s="78" t="str">
        <f>IFERROR(VLOOKUP(E23,'ANEXO 1'!$P$5:$AZ$2882,28,FALSE),"")</f>
        <v/>
      </c>
      <c r="AF23" s="78" t="str">
        <f>IFERROR(VLOOKUP(E23,'ANEXO 1'!$P$5:$AZ$2882,29,FALSE),"")</f>
        <v/>
      </c>
      <c r="AG23" s="78" t="str">
        <f>IFERROR(VLOOKUP(E23,'ANEXO 1'!$P$5:$AZ$2882,30,FALSE),"")</f>
        <v/>
      </c>
      <c r="AH23" s="78" t="str">
        <f>IFERROR(VLOOKUP(E23,'ANEXO 1'!$P$5:$AZ$2882,31,FALSE),"")</f>
        <v/>
      </c>
      <c r="AI23" s="78" t="str">
        <f>IFERROR(VLOOKUP(E23,'ANEXO 1'!$P$5:$AZ$2882,32,FALSE),"")</f>
        <v/>
      </c>
      <c r="AJ23" s="78" t="str">
        <f>IFERROR(VLOOKUP(E23,'ANEXO 1'!$P$5:$AZ$2882,33,FALSE),"")</f>
        <v/>
      </c>
      <c r="AK23" s="78" t="str">
        <f>IFERROR(VLOOKUP(E23,'ANEXO 1'!$P$5:$AZ$2882,34,FALSE),"")</f>
        <v/>
      </c>
      <c r="AL23" s="83" t="str">
        <f>IFERROR(VLOOKUP(E23,'ANEXO 1'!$P$5:$AZ$2882,35,FALSE),"")</f>
        <v/>
      </c>
      <c r="AM23" s="78" t="str">
        <f>IFERROR(VLOOKUP(E23,'ANEXO 1'!$P$5:$AZ$2882,36,FALSE),"")</f>
        <v/>
      </c>
      <c r="AN23" s="78" t="str">
        <f>IFERROR(VLOOKUP(E23,'ANEXO 1'!$P$5:$AZ$2882,37,FALSE),"")</f>
        <v/>
      </c>
      <c r="AO23" s="81"/>
      <c r="AP23" s="81"/>
    </row>
    <row r="24" spans="1:42" s="71" customFormat="1" ht="89.25" customHeight="1">
      <c r="D24" s="76" t="s">
        <v>2771</v>
      </c>
      <c r="E24" s="77"/>
      <c r="F24" s="78" t="str">
        <f>IFERROR(VLOOKUP(E24,'ANEXO 1'!$P$5:$AZ$2882,2,FALSE),"")</f>
        <v/>
      </c>
      <c r="G24" s="78" t="str">
        <f>IFERROR(VLOOKUP(E24,'ANEXO 1'!$P$5:$AZ$2882,3,FALSE),"")</f>
        <v/>
      </c>
      <c r="H24" s="78" t="str">
        <f>IFERROR(VLOOKUP(E24,'ANEXO 1'!$P$5:$AZ$2882,4,FALSE),"")</f>
        <v/>
      </c>
      <c r="I24" s="78" t="str">
        <f>IFERROR(VLOOKUP(E24,'ANEXO 1'!$P$5:$AZ$2882,5,FALSE),"")</f>
        <v/>
      </c>
      <c r="J24" s="78" t="str">
        <f>IFERROR(VLOOKUP(E24,'ANEXO 1'!$P$5:$AZ$2882,6,FALSE),"")</f>
        <v/>
      </c>
      <c r="K24" s="78" t="str">
        <f>IFERROR(VLOOKUP(E24,'ANEXO 1'!$P$5:$AZ$2882,7,FALSE),"")</f>
        <v/>
      </c>
      <c r="L24" s="78" t="str">
        <f>IFERROR(VLOOKUP(E24,'ANEXO 1'!$P$5:$AZ$2882,8,FALSE),"")</f>
        <v/>
      </c>
      <c r="M24" s="78" t="str">
        <f>IFERROR(VLOOKUP(E24,'ANEXO 1'!$P$5:$AZ$2882,9,FALSE),"")</f>
        <v/>
      </c>
      <c r="N24" s="78" t="str">
        <f>IFERROR(VLOOKUP(E24,'ANEXO 1'!$P$5:$AZ$2882,10,FALSE),"")</f>
        <v/>
      </c>
      <c r="O24" s="78" t="str">
        <f>IFERROR(VLOOKUP(E24,'ANEXO 1'!$P$5:$AZ$2882,11,FALSE),"")</f>
        <v/>
      </c>
      <c r="P24" s="79"/>
      <c r="Q24" s="79"/>
      <c r="R24" s="79"/>
      <c r="S24" s="80" t="str">
        <f t="shared" si="0"/>
        <v/>
      </c>
      <c r="T24" s="78" t="str">
        <f>IFERROR(VLOOKUP(E24,'ANEXO 1'!$P$5:$AZ$2882,17,FALSE),"")</f>
        <v/>
      </c>
      <c r="U24" s="78" t="str">
        <f>IFERROR(VLOOKUP(E24,'ANEXO 1'!$P$5:$AZ$2882,18,FALSE),"")</f>
        <v/>
      </c>
      <c r="V24" s="78" t="str">
        <f>IFERROR(VLOOKUP(E24,'ANEXO 1'!$P$5:$AZ$2882,19,FALSE),"")</f>
        <v/>
      </c>
      <c r="W24" s="78" t="str">
        <f>IFERROR(VLOOKUP(E24,'ANEXO 1'!$P$5:$AZ$2882,20,FALSE),"")</f>
        <v/>
      </c>
      <c r="X24" s="78" t="str">
        <f>IFERROR(VLOOKUP(E24,'ANEXO 1'!$P$5:$AZ$2882,21,FALSE),"")</f>
        <v/>
      </c>
      <c r="Y24" s="78" t="str">
        <f>IFERROR(VLOOKUP(E24,'ANEXO 1'!$P$5:$AZ$2882,22,FALSE),"")</f>
        <v/>
      </c>
      <c r="Z24" s="78" t="str">
        <f>IFERROR(VLOOKUP(E24,'ANEXO 1'!$P$5:$AZ$2882,23,FALSE),"")</f>
        <v/>
      </c>
      <c r="AA24" s="78" t="str">
        <f>IFERROR(VLOOKUP(E24,'ANEXO 1'!$P$5:$AZ$2882,24,FALSE),"")</f>
        <v/>
      </c>
      <c r="AB24" s="78" t="str">
        <f>IFERROR(VLOOKUP(E24,'ANEXO 1'!$P$5:$AZ$2882,25,FALSE),"")</f>
        <v/>
      </c>
      <c r="AC24" s="78" t="str">
        <f>IFERROR(VLOOKUP(E24,'ANEXO 1'!$P$5:$AZ$2882,26,FALSE),"")</f>
        <v/>
      </c>
      <c r="AD24" s="78" t="str">
        <f>IFERROR(VLOOKUP(E24,'ANEXO 1'!$P$5:$AZ$2882,27,FALSE),"")</f>
        <v/>
      </c>
      <c r="AE24" s="78" t="str">
        <f>IFERROR(VLOOKUP(E24,'ANEXO 1'!$P$5:$AZ$2882,28,FALSE),"")</f>
        <v/>
      </c>
      <c r="AF24" s="78" t="str">
        <f>IFERROR(VLOOKUP(E24,'ANEXO 1'!$P$5:$AZ$2882,29,FALSE),"")</f>
        <v/>
      </c>
      <c r="AG24" s="78" t="str">
        <f>IFERROR(VLOOKUP(E24,'ANEXO 1'!$P$5:$AZ$2882,30,FALSE),"")</f>
        <v/>
      </c>
      <c r="AH24" s="78" t="str">
        <f>IFERROR(VLOOKUP(E24,'ANEXO 1'!$P$5:$AZ$2882,31,FALSE),"")</f>
        <v/>
      </c>
      <c r="AI24" s="78" t="str">
        <f>IFERROR(VLOOKUP(E24,'ANEXO 1'!$P$5:$AZ$2882,32,FALSE),"")</f>
        <v/>
      </c>
      <c r="AJ24" s="78" t="str">
        <f>IFERROR(VLOOKUP(E24,'ANEXO 1'!$P$5:$AZ$2882,33,FALSE),"")</f>
        <v/>
      </c>
      <c r="AK24" s="78" t="str">
        <f>IFERROR(VLOOKUP(E24,'ANEXO 1'!$P$5:$AZ$2882,34,FALSE),"")</f>
        <v/>
      </c>
      <c r="AL24" s="83" t="str">
        <f>IFERROR(VLOOKUP(E24,'ANEXO 1'!$P$5:$AZ$2882,35,FALSE),"")</f>
        <v/>
      </c>
      <c r="AM24" s="78" t="str">
        <f>IFERROR(VLOOKUP(E24,'ANEXO 1'!$P$5:$AZ$2882,36,FALSE),"")</f>
        <v/>
      </c>
      <c r="AN24" s="78" t="str">
        <f>IFERROR(VLOOKUP(E24,'ANEXO 1'!$P$5:$AZ$2882,37,FALSE),"")</f>
        <v/>
      </c>
      <c r="AO24" s="81"/>
      <c r="AP24" s="81"/>
    </row>
    <row r="25" spans="1:42" s="71" customFormat="1" ht="89.25" customHeight="1">
      <c r="D25" s="76" t="s">
        <v>2771</v>
      </c>
      <c r="E25" s="77"/>
      <c r="F25" s="78" t="str">
        <f>IFERROR(VLOOKUP(E25,'ANEXO 1'!$P$5:$AZ$2882,2,FALSE),"")</f>
        <v/>
      </c>
      <c r="G25" s="78" t="str">
        <f>IFERROR(VLOOKUP(E25,'ANEXO 1'!$P$5:$AZ$2882,3,FALSE),"")</f>
        <v/>
      </c>
      <c r="H25" s="78" t="str">
        <f>IFERROR(VLOOKUP(E25,'ANEXO 1'!$P$5:$AZ$2882,4,FALSE),"")</f>
        <v/>
      </c>
      <c r="I25" s="78" t="str">
        <f>IFERROR(VLOOKUP(E25,'ANEXO 1'!$P$5:$AZ$2882,5,FALSE),"")</f>
        <v/>
      </c>
      <c r="J25" s="78" t="str">
        <f>IFERROR(VLOOKUP(E25,'ANEXO 1'!$P$5:$AZ$2882,6,FALSE),"")</f>
        <v/>
      </c>
      <c r="K25" s="78" t="str">
        <f>IFERROR(VLOOKUP(E25,'ANEXO 1'!$P$5:$AZ$2882,7,FALSE),"")</f>
        <v/>
      </c>
      <c r="L25" s="78" t="str">
        <f>IFERROR(VLOOKUP(E25,'ANEXO 1'!$P$5:$AZ$2882,8,FALSE),"")</f>
        <v/>
      </c>
      <c r="M25" s="78" t="str">
        <f>IFERROR(VLOOKUP(E25,'ANEXO 1'!$P$5:$AZ$2882,9,FALSE),"")</f>
        <v/>
      </c>
      <c r="N25" s="78" t="str">
        <f>IFERROR(VLOOKUP(E25,'ANEXO 1'!$P$5:$AZ$2882,10,FALSE),"")</f>
        <v/>
      </c>
      <c r="O25" s="78" t="str">
        <f>IFERROR(VLOOKUP(E25,'ANEXO 1'!$P$5:$AZ$2882,11,FALSE),"")</f>
        <v/>
      </c>
      <c r="P25" s="79"/>
      <c r="Q25" s="79"/>
      <c r="R25" s="79"/>
      <c r="S25" s="80" t="str">
        <f t="shared" si="0"/>
        <v/>
      </c>
      <c r="T25" s="78" t="str">
        <f>IFERROR(VLOOKUP(E25,'ANEXO 1'!$P$5:$AZ$2882,17,FALSE),"")</f>
        <v/>
      </c>
      <c r="U25" s="78" t="str">
        <f>IFERROR(VLOOKUP(E25,'ANEXO 1'!$P$5:$AZ$2882,18,FALSE),"")</f>
        <v/>
      </c>
      <c r="V25" s="78" t="str">
        <f>IFERROR(VLOOKUP(E25,'ANEXO 1'!$P$5:$AZ$2882,19,FALSE),"")</f>
        <v/>
      </c>
      <c r="W25" s="78" t="str">
        <f>IFERROR(VLOOKUP(E25,'ANEXO 1'!$P$5:$AZ$2882,20,FALSE),"")</f>
        <v/>
      </c>
      <c r="X25" s="78" t="str">
        <f>IFERROR(VLOOKUP(E25,'ANEXO 1'!$P$5:$AZ$2882,21,FALSE),"")</f>
        <v/>
      </c>
      <c r="Y25" s="78" t="str">
        <f>IFERROR(VLOOKUP(E25,'ANEXO 1'!$P$5:$AZ$2882,22,FALSE),"")</f>
        <v/>
      </c>
      <c r="Z25" s="78" t="str">
        <f>IFERROR(VLOOKUP(E25,'ANEXO 1'!$P$5:$AZ$2882,23,FALSE),"")</f>
        <v/>
      </c>
      <c r="AA25" s="78" t="str">
        <f>IFERROR(VLOOKUP(E25,'ANEXO 1'!$P$5:$AZ$2882,24,FALSE),"")</f>
        <v/>
      </c>
      <c r="AB25" s="78" t="str">
        <f>IFERROR(VLOOKUP(E25,'ANEXO 1'!$P$5:$AZ$2882,25,FALSE),"")</f>
        <v/>
      </c>
      <c r="AC25" s="78" t="str">
        <f>IFERROR(VLOOKUP(E25,'ANEXO 1'!$P$5:$AZ$2882,26,FALSE),"")</f>
        <v/>
      </c>
      <c r="AD25" s="78" t="str">
        <f>IFERROR(VLOOKUP(E25,'ANEXO 1'!$P$5:$AZ$2882,27,FALSE),"")</f>
        <v/>
      </c>
      <c r="AE25" s="78" t="str">
        <f>IFERROR(VLOOKUP(E25,'ANEXO 1'!$P$5:$AZ$2882,28,FALSE),"")</f>
        <v/>
      </c>
      <c r="AF25" s="78" t="str">
        <f>IFERROR(VLOOKUP(E25,'ANEXO 1'!$P$5:$AZ$2882,29,FALSE),"")</f>
        <v/>
      </c>
      <c r="AG25" s="78" t="str">
        <f>IFERROR(VLOOKUP(E25,'ANEXO 1'!$P$5:$AZ$2882,30,FALSE),"")</f>
        <v/>
      </c>
      <c r="AH25" s="78" t="str">
        <f>IFERROR(VLOOKUP(E25,'ANEXO 1'!$P$5:$AZ$2882,31,FALSE),"")</f>
        <v/>
      </c>
      <c r="AI25" s="78" t="str">
        <f>IFERROR(VLOOKUP(E25,'ANEXO 1'!$P$5:$AZ$2882,32,FALSE),"")</f>
        <v/>
      </c>
      <c r="AJ25" s="78" t="str">
        <f>IFERROR(VLOOKUP(E25,'ANEXO 1'!$P$5:$AZ$2882,33,FALSE),"")</f>
        <v/>
      </c>
      <c r="AK25" s="78" t="str">
        <f>IFERROR(VLOOKUP(E25,'ANEXO 1'!$P$5:$AZ$2882,34,FALSE),"")</f>
        <v/>
      </c>
      <c r="AL25" s="83" t="str">
        <f>IFERROR(VLOOKUP(E25,'ANEXO 1'!$P$5:$AZ$2882,35,FALSE),"")</f>
        <v/>
      </c>
      <c r="AM25" s="78" t="str">
        <f>IFERROR(VLOOKUP(E25,'ANEXO 1'!$P$5:$AZ$2882,36,FALSE),"")</f>
        <v/>
      </c>
      <c r="AN25" s="78" t="str">
        <f>IFERROR(VLOOKUP(E25,'ANEXO 1'!$P$5:$AZ$2882,37,FALSE),"")</f>
        <v/>
      </c>
      <c r="AO25" s="81"/>
      <c r="AP25" s="81"/>
    </row>
    <row r="28" spans="1:42" ht="32.25" customHeight="1">
      <c r="D28" s="73" t="s">
        <v>2772</v>
      </c>
      <c r="E28" s="160">
        <f>+SUMIFS($Q$18:$Q$25,$D$18:$D$25,"CONTRACRÉDITO")</f>
        <v>0</v>
      </c>
      <c r="F28" s="161"/>
      <c r="G28" s="161"/>
    </row>
    <row r="30" spans="1:42" ht="23.4">
      <c r="D30" s="74" t="s">
        <v>2773</v>
      </c>
      <c r="E30" s="160">
        <f>+SUMIFS($R$18:$R$25,$D$18:$D$25,"CRÉDITO")</f>
        <v>0</v>
      </c>
      <c r="F30" s="161"/>
      <c r="G30" s="161"/>
    </row>
    <row r="32" spans="1:42" ht="23.4">
      <c r="D32" s="75" t="s">
        <v>2774</v>
      </c>
      <c r="E32" s="162">
        <f>+E30-E28</f>
        <v>0</v>
      </c>
      <c r="F32" s="161"/>
      <c r="G32" s="161"/>
    </row>
  </sheetData>
  <sheetProtection formatCells="0" formatColumns="0" formatRows="0" insertColumns="0" insertRows="0" insertHyperlinks="0" deleteColumns="0" deleteRows="0" sort="0" autoFilter="0" pivotTables="0"/>
  <autoFilter ref="D17:AP25" xr:uid="{00000000-0001-0000-0000-000000000000}"/>
  <dataConsolidate/>
  <mergeCells count="19">
    <mergeCell ref="D10:E10"/>
    <mergeCell ref="H10:I10"/>
    <mergeCell ref="D2:D7"/>
    <mergeCell ref="E2:AO7"/>
    <mergeCell ref="AP2:AP3"/>
    <mergeCell ref="AP4:AP5"/>
    <mergeCell ref="AP6:AP7"/>
    <mergeCell ref="L12:N12"/>
    <mergeCell ref="D14:E14"/>
    <mergeCell ref="F14:G14"/>
    <mergeCell ref="H14:I14"/>
    <mergeCell ref="J14:K14"/>
    <mergeCell ref="L14:M14"/>
    <mergeCell ref="N14:P14"/>
    <mergeCell ref="E28:G28"/>
    <mergeCell ref="E30:G30"/>
    <mergeCell ref="E32:G32"/>
    <mergeCell ref="D12:E12"/>
    <mergeCell ref="H12:I12"/>
  </mergeCells>
  <conditionalFormatting sqref="E32:G32">
    <cfRule type="cellIs" dxfId="1" priority="1" operator="equal">
      <formula>0</formula>
    </cfRule>
    <cfRule type="cellIs" dxfId="0" priority="2" operator="notEqual">
      <formula>0</formula>
    </cfRule>
  </conditionalFormatting>
  <dataValidations count="4">
    <dataValidation allowBlank="1" showInputMessage="1" showErrorMessage="1" promptTitle="MUNICIPIO" prompt="Esta columna hace mención a la regionalización de los recursos al identificar en qué municipio del país se generará beneficio o impacto con los recursos programados" sqref="X17" xr:uid="{2423183C-7889-4B8F-BADB-0236F1127954}"/>
    <dataValidation allowBlank="1" showInputMessage="1" showErrorMessage="1" promptTitle="DEPARTAMENTO" prompt="Esta columna hace mención a la regionalización de los recursos al identificar en qué departamento del país se generará beneficio o impacto con los recursos programados" sqref="W17" xr:uid="{7685B56A-86B5-4637-8F7C-24413FA3E987}"/>
    <dataValidation type="date" allowBlank="1" showInputMessage="1" showErrorMessage="1" sqref="F10" xr:uid="{AF9A568D-08F0-4331-ABF5-A4D9E6AE6E65}">
      <formula1>44927</formula1>
      <formula2>45291</formula2>
    </dataValidation>
    <dataValidation allowBlank="1" showErrorMessage="1" sqref="D17:E17 AO17:AP17" xr:uid="{6C289626-4806-4942-925B-EC16C2F4903B}"/>
  </dataValidations>
  <pageMargins left="0.70866141732283472" right="0.70866141732283472" top="0.74803149606299213" bottom="0.74803149606299213" header="0.31496062992125984" footer="0.31496062992125984"/>
  <pageSetup scale="4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961978E-5771-4B55-8149-D35FCA9D952E}">
          <x14:formula1>
            <xm:f>LISTAS!$D$2:$D$3</xm:f>
          </x14:formula1>
          <xm:sqref>J12</xm:sqref>
        </x14:dataValidation>
        <x14:dataValidation type="list" allowBlank="1" showInputMessage="1" showErrorMessage="1" xr:uid="{9FE31D2E-61A0-4907-AB52-2778A7B8D771}">
          <x14:formula1>
            <xm:f>LISTAS!$B$2:$B$11</xm:f>
          </x14:formula1>
          <xm:sqref>F12</xm:sqref>
        </x14:dataValidation>
        <x14:dataValidation type="list" allowBlank="1" showInputMessage="1" showErrorMessage="1" xr:uid="{549C9A93-9A54-4FB3-8498-4748E961D6CE}">
          <x14:formula1>
            <xm:f>LISTAS!$C$2:$C$3</xm:f>
          </x14:formula1>
          <xm:sqref>J10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E8EF-EF8A-4B88-8A0E-B59C48810FCB}">
  <dimension ref="B2:D11"/>
  <sheetViews>
    <sheetView workbookViewId="0">
      <selection activeCell="D4" sqref="D4"/>
    </sheetView>
  </sheetViews>
  <sheetFormatPr baseColWidth="10" defaultRowHeight="14.4"/>
  <cols>
    <col min="2" max="2" width="16.33203125" customWidth="1"/>
  </cols>
  <sheetData>
    <row r="2" spans="2:4">
      <c r="B2" t="s">
        <v>2791</v>
      </c>
      <c r="C2" t="s">
        <v>2801</v>
      </c>
      <c r="D2" t="s">
        <v>2801</v>
      </c>
    </row>
    <row r="3" spans="2:4">
      <c r="B3" t="s">
        <v>2792</v>
      </c>
      <c r="C3" t="s">
        <v>2802</v>
      </c>
      <c r="D3" t="s">
        <v>2802</v>
      </c>
    </row>
    <row r="4" spans="2:4">
      <c r="B4" t="s">
        <v>2793</v>
      </c>
    </row>
    <row r="5" spans="2:4">
      <c r="B5" t="s">
        <v>2794</v>
      </c>
    </row>
    <row r="6" spans="2:4">
      <c r="B6" t="s">
        <v>2795</v>
      </c>
    </row>
    <row r="7" spans="2:4">
      <c r="B7" t="s">
        <v>2796</v>
      </c>
    </row>
    <row r="8" spans="2:4">
      <c r="B8" t="s">
        <v>2797</v>
      </c>
    </row>
    <row r="9" spans="2:4">
      <c r="B9" t="s">
        <v>2799</v>
      </c>
    </row>
    <row r="10" spans="2:4">
      <c r="B10" t="s">
        <v>2798</v>
      </c>
    </row>
    <row r="11" spans="2:4">
      <c r="B11" t="s">
        <v>2800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ANEXO 1</vt:lpstr>
      <vt:lpstr>F 2023</vt:lpstr>
      <vt:lpstr>LISTAS</vt:lpstr>
      <vt:lpstr>'F 2023'!Área_de_impresión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WG</dc:creator>
  <cp:lastModifiedBy>LENOVO</cp:lastModifiedBy>
  <dcterms:created xsi:type="dcterms:W3CDTF">2023-02-21T21:51:02Z</dcterms:created>
  <dcterms:modified xsi:type="dcterms:W3CDTF">2023-03-17T15:02:28Z</dcterms:modified>
</cp:coreProperties>
</file>